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longh\Desktop\X\03_decision\"/>
    </mc:Choice>
  </mc:AlternateContent>
  <xr:revisionPtr revIDLastSave="0" documentId="13_ncr:1_{72C32CA2-33B7-4563-B759-E038EAADF7B1}" xr6:coauthVersionLast="47" xr6:coauthVersionMax="47" xr10:uidLastSave="{00000000-0000-0000-0000-000000000000}"/>
  <bookViews>
    <workbookView xWindow="-108" yWindow="-108" windowWidth="30936" windowHeight="16896" firstSheet="1" activeTab="1" xr2:uid="{7F1CF97F-AFBE-47E4-8719-421518A77907}"/>
  </bookViews>
  <sheets>
    <sheet name="__snloffice" sheetId="2" state="veryHidden" r:id="rId1"/>
    <sheet name="Sheet1" sheetId="5" r:id="rId2"/>
  </sheets>
  <definedNames>
    <definedName name="_xlnm._FilterDatabase" localSheetId="1" hidden="1">Sheet1!$A$5:$BA$5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231F236E_5951_471C_ADA0_10292DBA86AE_" localSheetId="1" hidden="1">Sheet1!$A$1,Sheet1!$C$6:$BA$3233</definedName>
    <definedName name="snl__B5C57BFF_BC90_4DCB_91BD_76251368E382_" localSheetId="1" hidden="1">Sheet1!$A$1,Sheet1!$C$6:$BA$3233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 i="5" l="1"/>
  <c r="A2" i="5"/>
  <c r="B2" i="5"/>
  <c r="C2" i="5"/>
  <c r="D2" i="5"/>
  <c r="E2" i="5"/>
  <c r="F2" i="5"/>
  <c r="G2" i="5"/>
  <c r="H2" i="5"/>
  <c r="I2" i="5"/>
  <c r="J2" i="5"/>
  <c r="K2" i="5"/>
  <c r="L2" i="5"/>
  <c r="M2" i="5"/>
  <c r="N2" i="5"/>
  <c r="O2" i="5"/>
  <c r="P2" i="5"/>
  <c r="Q2" i="5"/>
  <c r="R2" i="5"/>
  <c r="S2" i="5"/>
  <c r="T2" i="5"/>
  <c r="U2" i="5"/>
  <c r="V2" i="5"/>
  <c r="W2" i="5"/>
  <c r="X2" i="5"/>
  <c r="Y2" i="5"/>
  <c r="Z2" i="5"/>
  <c r="AA2" i="5"/>
  <c r="AB2" i="5"/>
  <c r="AC2" i="5"/>
  <c r="AD2" i="5"/>
  <c r="AE2" i="5"/>
  <c r="AF2" i="5"/>
  <c r="AG2" i="5"/>
  <c r="AH2" i="5"/>
  <c r="AI2" i="5"/>
  <c r="AJ2" i="5"/>
  <c r="AK2" i="5"/>
  <c r="AL2" i="5"/>
  <c r="AM2" i="5"/>
  <c r="AN2" i="5"/>
  <c r="AO2" i="5"/>
  <c r="AP2" i="5"/>
  <c r="AQ2" i="5"/>
  <c r="AR2" i="5"/>
  <c r="AS2" i="5"/>
  <c r="AT2" i="5"/>
  <c r="AU2" i="5"/>
  <c r="AV2" i="5"/>
  <c r="AW2" i="5"/>
  <c r="AX2" i="5"/>
  <c r="AY2" i="5"/>
  <c r="AZ2" i="5"/>
  <c r="BA2" i="5"/>
  <c r="E4" i="5"/>
  <c r="F4" i="5"/>
  <c r="G4" i="5"/>
  <c r="I4" i="5"/>
  <c r="K4" i="5"/>
  <c r="L4" i="5"/>
  <c r="M4" i="5"/>
  <c r="N4" i="5"/>
  <c r="O4" i="5"/>
  <c r="P4" i="5"/>
  <c r="S4" i="5"/>
  <c r="Q5" i="5"/>
  <c r="R5" i="5"/>
  <c r="AO4" i="5"/>
  <c r="AP4" i="5"/>
  <c r="AQ4" i="5"/>
  <c r="AR4" i="5"/>
  <c r="AS4" i="5"/>
  <c r="AT4" i="5"/>
  <c r="AU4" i="5"/>
  <c r="AV4" i="5"/>
  <c r="AW4" i="5"/>
  <c r="AX4" i="5"/>
  <c r="AY4" i="5"/>
  <c r="AZ4" i="5"/>
  <c r="BA4" i="5"/>
  <c r="AO5" i="5"/>
  <c r="AP5" i="5"/>
  <c r="AQ5" i="5"/>
  <c r="AR5" i="5"/>
  <c r="AS5" i="5"/>
  <c r="AT5" i="5"/>
  <c r="AU5" i="5"/>
  <c r="AV5" i="5"/>
  <c r="AW5" i="5"/>
  <c r="AX5" i="5"/>
  <c r="AY5" i="5"/>
  <c r="AZ5" i="5"/>
  <c r="BA5" i="5"/>
</calcChain>
</file>

<file path=xl/sharedStrings.xml><?xml version="1.0" encoding="utf-8"?>
<sst xmlns="http://schemas.openxmlformats.org/spreadsheetml/2006/main" count="31862" uniqueCount="3448">
  <si>
    <t>10x Genomics, Inc. (NASDAQGS:TXG)</t>
  </si>
  <si>
    <t>1-800-FLOWERS.COM, Inc. (NASDAQGS:FLWS)</t>
  </si>
  <si>
    <t>1st Source Corporation (NASDAQGS:SRCE)</t>
  </si>
  <si>
    <t>3M Company (NYSE:MMM)</t>
  </si>
  <si>
    <t>A. O. Smith Corporation (NYSE:AOS)</t>
  </si>
  <si>
    <t>A10 Networks, Inc. (NYSE:ATEN)</t>
  </si>
  <si>
    <t>AAON, Inc. (NASDAQGS:AAON)</t>
  </si>
  <si>
    <t>AAR Corp. (NYSE:AIR)</t>
  </si>
  <si>
    <t>Abbott Laboratories (NYSE:ABT)</t>
  </si>
  <si>
    <t>AbbVie Inc. (NYSE:ABBV)</t>
  </si>
  <si>
    <t>Abercrombie &amp; Fitch Co. (NYSE:ANF)</t>
  </si>
  <si>
    <t>ABM Industries Incorporated (NYSE:ABM)</t>
  </si>
  <si>
    <t>Abrdn Healthcare Investors (NYSE:HQH)</t>
  </si>
  <si>
    <t>Abrdn Total Dynamic Dividend Fund (NYSE:AOD)</t>
  </si>
  <si>
    <t>Academy Sports and Outdoors, Inc. (NASDAQGS:ASO)</t>
  </si>
  <si>
    <t>Acadia Healthcare Company, Inc. (NASDAQGS:ACHC)</t>
  </si>
  <si>
    <t>ACADIA Pharmaceuticals Inc. (NASDAQGS:ACAD)</t>
  </si>
  <si>
    <t>Acadia Realty Trust (NYSE:AKR)</t>
  </si>
  <si>
    <t>Accel Entertainment, Inc. (NYSE:ACEL)</t>
  </si>
  <si>
    <t>Accenture plc (NYSE:ACN)</t>
  </si>
  <si>
    <t>ACCO Brands Corporation (NYSE:ACCO)</t>
  </si>
  <si>
    <t>ACI Worldwide, Inc. (NASDAQGS:ACIW)</t>
  </si>
  <si>
    <t>Acuity Brands, Inc. (NYSE:AYI)</t>
  </si>
  <si>
    <t>Acushnet Holdings Corp. (NYSE:GOLF)</t>
  </si>
  <si>
    <t>ACV Auctions Inc. (NASDAQGS:ACVA)</t>
  </si>
  <si>
    <t>Adams Diversified Equity Fund, Inc. (NYSE:ADX)</t>
  </si>
  <si>
    <t>Adams Natural Resources Fund, Inc. (NYSE:PEO)</t>
  </si>
  <si>
    <t>Addus HomeCare Corporation (NASDAQGS:ADUS)</t>
  </si>
  <si>
    <t>Adecoagro S.A. (NYSE:AGRO)</t>
  </si>
  <si>
    <t>Adeia Inc. (NASDAQGS:ADEA)</t>
  </si>
  <si>
    <t>Adient plc (NYSE:ADNT)</t>
  </si>
  <si>
    <t>Adobe Inc. (NASDAQGS:ADBE)</t>
  </si>
  <si>
    <t>ADT Inc. (NYSE:ADT)</t>
  </si>
  <si>
    <t>Adtalem Global Education Inc. (NYSE:ATGE)</t>
  </si>
  <si>
    <t>ADTRAN Holdings, Inc. (NASDAQGS:ADTN)</t>
  </si>
  <si>
    <t>Advance Auto Parts, Inc. (NYSE:AAP)</t>
  </si>
  <si>
    <t>Advanced Drainage Systems, Inc. (NYSE:WMS)</t>
  </si>
  <si>
    <t>Advanced Energy Industries, Inc. (NASDAQGS:AEIS)</t>
  </si>
  <si>
    <t>Advanced Micro Devices, Inc. (NASDAQGS:AMD)</t>
  </si>
  <si>
    <t>AdvanSix Inc. (NYSE:ASIX)</t>
  </si>
  <si>
    <t>AECOM (NYSE:ACM)</t>
  </si>
  <si>
    <t>AerCap Holdings N.V. (NYSE:AER)</t>
  </si>
  <si>
    <t>AeroVironment, Inc. (NASDAQGS:AVAV)</t>
  </si>
  <si>
    <t>Affiliated Managers Group, Inc. (NYSE:AMG)</t>
  </si>
  <si>
    <t>Affirm Holdings, Inc. (NASDAQGS:AFRM)</t>
  </si>
  <si>
    <t>Aflac Incorporated (NYSE:AFL)</t>
  </si>
  <si>
    <t>Afya Limited (NASDAQGS:AFYA)</t>
  </si>
  <si>
    <t>AGCO Corporation (NYSE:AGCO)</t>
  </si>
  <si>
    <t>Agilent Technologies, Inc. (NYSE:A)</t>
  </si>
  <si>
    <t>Agilysys, Inc. (NASDAQGS:AGYS)</t>
  </si>
  <si>
    <t>Agios Pharmaceuticals, Inc. (NASDAQGS:AGIO)</t>
  </si>
  <si>
    <t>AGNC Investment Corp. (NASDAQGS:AGNC)</t>
  </si>
  <si>
    <t>Agnico Eagle Mines Limited (NYSE:AEM)</t>
  </si>
  <si>
    <t>Agree Realty Corporation (NYSE:ADC)</t>
  </si>
  <si>
    <t>Air Lease Corporation (NYSE:AL)</t>
  </si>
  <si>
    <t>Air Products and Chemicals, Inc. (NYSE:APD)</t>
  </si>
  <si>
    <t>Air Transport Services Group, Inc. (NASDAQGS:ATSG)</t>
  </si>
  <si>
    <t>Airbnb, Inc. (NASDAQGS:ABNB)</t>
  </si>
  <si>
    <t>Akamai Technologies, Inc. (NASDAQGS:AKAM)</t>
  </si>
  <si>
    <t>Akero Therapeutics, Inc. (NASDAQGS:AKRO)</t>
  </si>
  <si>
    <t>Alamo Group Inc. (NYSE:ALG)</t>
  </si>
  <si>
    <t>Alarm.com Holdings, Inc. (NASDAQGS:ALRM)</t>
  </si>
  <si>
    <t>Alaska Air Group, Inc. (NYSE:ALK)</t>
  </si>
  <si>
    <t>Albany International Corp. (NYSE:AIN)</t>
  </si>
  <si>
    <t>Albemarle Corporation (NYSE:ALB)</t>
  </si>
  <si>
    <t>Albertsons Companies, Inc. (NYSE:ACI)</t>
  </si>
  <si>
    <t>Alcoa Corporation (NYSE:AA)</t>
  </si>
  <si>
    <t>Alexander &amp; Baldwin, Inc. (NYSE:ALEX)</t>
  </si>
  <si>
    <t>Alexander's, Inc. (NYSE:ALX)</t>
  </si>
  <si>
    <t>Alexandria Real Estate Equities, Inc. (NYSE:ARE)</t>
  </si>
  <si>
    <t>Alibaba Group Holding Limited (NYSE:BABA)</t>
  </si>
  <si>
    <t>Alight, Inc. (NYSE:ALIT)</t>
  </si>
  <si>
    <t>Align Technology, Inc. (NASDAQGS:ALGN)</t>
  </si>
  <si>
    <t>Alignment Healthcare, Inc. (NASDAQGS:ALHC)</t>
  </si>
  <si>
    <t>Alkami Technology, Inc. (NASDAQGS:ALKT)</t>
  </si>
  <si>
    <t>Alkermes plc (NASDAQGS:ALKS)</t>
  </si>
  <si>
    <t>Allegiant Travel Company (NASDAQGS:ALGT)</t>
  </si>
  <si>
    <t>Allegion plc (NYSE:ALLE)</t>
  </si>
  <si>
    <t>Allegro MicroSystems, Inc. (NASDAQGS:ALGM)</t>
  </si>
  <si>
    <t>ALLETE, Inc. (NYSE:ALE)</t>
  </si>
  <si>
    <t>Alliance Resource Partners, L.P. (NASDAQGS:ARLP)</t>
  </si>
  <si>
    <t>AllianceBernstein Global High Income Fund (NYSE:AWF)</t>
  </si>
  <si>
    <t>AllianceBernstein Holding L.P. (NYSE:AB)</t>
  </si>
  <si>
    <t>Alliant Energy Corporation (NASDAQGS:LNT)</t>
  </si>
  <si>
    <t>Allison Transmission Holdings, Inc. (NYSE:ALSN)</t>
  </si>
  <si>
    <t>Ally Financial Inc. (NYSE:ALLY)</t>
  </si>
  <si>
    <t>Alnylam Pharmaceuticals, Inc. (NASDAQGS:ALNY)</t>
  </si>
  <si>
    <t>Alpha and Omega Semiconductor Limited (NASDAQGS:AOSL)</t>
  </si>
  <si>
    <t>Alpha Metallurgical Resources, Inc. (NYSE:AMR)</t>
  </si>
  <si>
    <t>Alphabet Inc. (NASDAQGS:GOOGL)</t>
  </si>
  <si>
    <t>Alphatec Holdings, Inc. (NASDAQGS:ATEC)</t>
  </si>
  <si>
    <t>Altair Engineering Inc. (NASDAQGS:ALTR)</t>
  </si>
  <si>
    <t>Altria Group, Inc. (NYSE:MO)</t>
  </si>
  <si>
    <t>Alumis Inc. (NASDAQGS:ALMS)</t>
  </si>
  <si>
    <t>A-Mark Precious Metals, Inc. (NASDAQGS:AMRK)</t>
  </si>
  <si>
    <t>Amazon.com, Inc. (NASDAQGS:AMZN)</t>
  </si>
  <si>
    <t>Ambac Financial Group, Inc. (NYSE:AMBC)</t>
  </si>
  <si>
    <t>Ambarella, Inc. (NASDAQGS:AMBA)</t>
  </si>
  <si>
    <t>Amcor plc (NYSE:AMCR)</t>
  </si>
  <si>
    <t>Amdocs Limited (NASDAQGS:DOX)</t>
  </si>
  <si>
    <t>Amedisys, Inc. (NASDAQGS:AMED)</t>
  </si>
  <si>
    <t>Amentum Holdings, Inc. (NYSE:AMTM)</t>
  </si>
  <si>
    <t>Amer Sports, Inc. (NYSE:AS)</t>
  </si>
  <si>
    <t>Amerant Bancorp Inc. (NYSE:AMTB)</t>
  </si>
  <si>
    <t>Ameren Corporation (NYSE:AEE)</t>
  </si>
  <si>
    <t>Ameresco, Inc. (NYSE:AMRC)</t>
  </si>
  <si>
    <t>American Airlines Group Inc. (NASDAQGS:AAL)</t>
  </si>
  <si>
    <t>American Assets Trust, Inc. (NYSE:AAT)</t>
  </si>
  <si>
    <t>American Axle &amp; Manufacturing Holdings, Inc. (NYSE:AXL)</t>
  </si>
  <si>
    <t>American Eagle Outfitters, Inc. (NYSE:AEO)</t>
  </si>
  <si>
    <t>American Electric Power Company, Inc. (NASDAQGS:AEP)</t>
  </si>
  <si>
    <t>American Express Company (NYSE:AXP)</t>
  </si>
  <si>
    <t>American Financial Group, Inc. (NYSE:AFG)</t>
  </si>
  <si>
    <t>American Healthcare REIT, Inc. (NYSE:AHR)</t>
  </si>
  <si>
    <t>American Homes 4 Rent (NYSE:AMH)</t>
  </si>
  <si>
    <t>American International Group, Inc. (NYSE:AIG)</t>
  </si>
  <si>
    <t>American States Water Company (NYSE:AWR)</t>
  </si>
  <si>
    <t>American Superconductor Corporation (NASDAQGS:AMSC)</t>
  </si>
  <si>
    <t>American Tower Corporation (NYSE:AMT)</t>
  </si>
  <si>
    <t>American Water Works Company, Inc. (NYSE:AWK)</t>
  </si>
  <si>
    <t>American Woodmark Corporation (NASDAQGS:AMWD)</t>
  </si>
  <si>
    <t>Americold Realty Trust, Inc. (NYSE:COLD)</t>
  </si>
  <si>
    <t>Ameriprise Financial, Inc. (NYSE:AMP)</t>
  </si>
  <si>
    <t>Ameris Bancorp (NYSE:ABCB)</t>
  </si>
  <si>
    <t>AMERISAFE, Inc. (NASDAQGS:AMSF)</t>
  </si>
  <si>
    <t>AMETEK, Inc. (NYSE:AME)</t>
  </si>
  <si>
    <t>Amgen Inc. (NASDAQGS:AMGN)</t>
  </si>
  <si>
    <t>Amkor Technology, Inc. (NASDAQGS:AMKR)</t>
  </si>
  <si>
    <t>AMN Healthcare Services, Inc. (NYSE:AMN)</t>
  </si>
  <si>
    <t>Amneal Pharmaceuticals, Inc. (NASDAQGS:AMRX)</t>
  </si>
  <si>
    <t>Amphastar Pharmaceuticals, Inc. (NASDAQGS:AMPH)</t>
  </si>
  <si>
    <t>Amphenol Corporation (NYSE:APH)</t>
  </si>
  <si>
    <t>Analog Devices, Inc. (NASDAQGS:ADI)</t>
  </si>
  <si>
    <t>AnaptysBio, Inc. (NASDAQGS:ANAB)</t>
  </si>
  <si>
    <t>Anavex Life Sciences Corp. (NASDAQGS:AVXL)</t>
  </si>
  <si>
    <t>AngloGold Ashanti plc (NYSE:AU)</t>
  </si>
  <si>
    <t>Annaly Capital Management, Inc. (NYSE:NLY)</t>
  </si>
  <si>
    <t>Annexon, Inc. (NASDAQGS:ANNX)</t>
  </si>
  <si>
    <t>ANSYS, Inc. (NASDAQGS:ANSS)</t>
  </si>
  <si>
    <t>Antero Midstream Corporation (NYSE:AM)</t>
  </si>
  <si>
    <t>Antero Resources Corporation (NYSE:AR)</t>
  </si>
  <si>
    <t>Aon plc (NYSE:AON)</t>
  </si>
  <si>
    <t>APA Corporation (NASDAQGS:APA)</t>
  </si>
  <si>
    <t>Apartment Investment and Management Company (NYSE:AIV)</t>
  </si>
  <si>
    <t>Apellis Pharmaceuticals, Inc. (NASDAQGS:APLS)</t>
  </si>
  <si>
    <t>APi Group Corporation (NYSE:APG)</t>
  </si>
  <si>
    <t>Apogee Enterprises, Inc. (NASDAQGS:APOG)</t>
  </si>
  <si>
    <t>Apollo Commercial Real Estate Finance, Inc. (NYSE:ARI)</t>
  </si>
  <si>
    <t>Apollo Global Management, Inc. (NYSE:APO)</t>
  </si>
  <si>
    <t>Apple Hospitality REIT, Inc. (NYSE:APLE)</t>
  </si>
  <si>
    <t>Apple Inc. (NASDAQGS:AAPL)</t>
  </si>
  <si>
    <t>Applied Digital Corporation (NASDAQGS:APLD)</t>
  </si>
  <si>
    <t>Applied Industrial Technologies, Inc. (NYSE:AIT)</t>
  </si>
  <si>
    <t>Applied Materials, Inc. (NASDAQGS:AMAT)</t>
  </si>
  <si>
    <t>AppLovin Corporation (NASDAQGS:APP)</t>
  </si>
  <si>
    <t>AptarGroup, Inc. (NYSE:ATR)</t>
  </si>
  <si>
    <t>Aptiv PLC (NYSE:APTV)</t>
  </si>
  <si>
    <t>Aramark (NYSE:ARMK)</t>
  </si>
  <si>
    <t>Arbor Realty Trust, Inc. (NYSE:ABR)</t>
  </si>
  <si>
    <t>Arcadium Lithium plc (NYSE:ALTM)</t>
  </si>
  <si>
    <t>ArcBest Corporation (NASDAQGS:ARCB)</t>
  </si>
  <si>
    <t>Arcellx, Inc. (NASDAQGS:ACLX)</t>
  </si>
  <si>
    <t>Arch Capital Group Ltd. (NASDAQGS:ACGL)</t>
  </si>
  <si>
    <t>Arch Resources, Inc. (NYSE:ARCH)</t>
  </si>
  <si>
    <t>Archer Aviation Inc. (NYSE:ACHR)</t>
  </si>
  <si>
    <t>Archer-Daniels-Midland Company (NYSE:ADM)</t>
  </si>
  <si>
    <t>Archrock, Inc. (NYSE:AROC)</t>
  </si>
  <si>
    <t>Arcos Dorados Holdings Inc. (NYSE:ARCO)</t>
  </si>
  <si>
    <t>Arcosa, Inc. (NYSE:ACA)</t>
  </si>
  <si>
    <t>Arcus Biosciences, Inc. (NYSE:RCUS)</t>
  </si>
  <si>
    <t>Arcutis Biotherapeutics, Inc. (NASDAQGS:ARQT)</t>
  </si>
  <si>
    <t>Ardent Health Partners, Inc. (NYSE:ARDT)</t>
  </si>
  <si>
    <t>Ares Acquisition Corporation II (NYSE:AACT)</t>
  </si>
  <si>
    <t>Ares Capital Corporation (NASDAQGS:ARCC)</t>
  </si>
  <si>
    <t>Ares Management Corporation (NYSE:ARES)</t>
  </si>
  <si>
    <t>Argan, Inc. (NYSE:AGX)</t>
  </si>
  <si>
    <t>Arhaus, Inc. (NASDAQGS:ARHS)</t>
  </si>
  <si>
    <t>Aris Water Solutions, Inc. (NYSE:ARIS)</t>
  </si>
  <si>
    <t>Arlo Technologies, Inc. (NYSE:ARLO)</t>
  </si>
  <si>
    <t>Arm Holdings plc (NASDAQGS:ARM)</t>
  </si>
  <si>
    <t>Armada Hoffler Properties, Inc. (NYSE:AHH)</t>
  </si>
  <si>
    <t>ARMOUR Residential REIT, Inc. (NYSE:ARR)</t>
  </si>
  <si>
    <t>Armstrong World Industries, Inc. (NYSE:AWI)</t>
  </si>
  <si>
    <t>Arrow Electronics, Inc. (NYSE:ARW)</t>
  </si>
  <si>
    <t>Arrow Financial Corporation (NASDAQGS:AROW)</t>
  </si>
  <si>
    <t>Arrowhead Pharmaceuticals, Inc. (NASDAQGS:ARWR)</t>
  </si>
  <si>
    <t>Arthur J. Gallagher &amp; Co. (NYSE:AJG)</t>
  </si>
  <si>
    <t>Artisan Partners Asset Management Inc. (NYSE:APAM)</t>
  </si>
  <si>
    <t>Artivion, Inc. (NYSE:AORT)</t>
  </si>
  <si>
    <t>Arvinas, Inc. (NASDAQGS:ARVN)</t>
  </si>
  <si>
    <t>Asana, Inc. (NYSE:ASAN)</t>
  </si>
  <si>
    <t>Asbury Automotive Group, Inc. (NYSE:ABG)</t>
  </si>
  <si>
    <t>Ascendis Pharma A/S (NASDAQGS:ASND)</t>
  </si>
  <si>
    <t>ASGN Incorporated (NYSE:ASGN)</t>
  </si>
  <si>
    <t>Ashland Inc. (NYSE:ASH)</t>
  </si>
  <si>
    <t>Aspen Aerogels, Inc. (NYSE:ASPN)</t>
  </si>
  <si>
    <t>Aspen Technology, Inc. (NASDAQGS:AZPN)</t>
  </si>
  <si>
    <t>Associated Banc-Corp (NYSE:ASB)</t>
  </si>
  <si>
    <t>Associated Capital Group, Inc. (NYSE:AC)</t>
  </si>
  <si>
    <t>Assurant, Inc. (NYSE:AIZ)</t>
  </si>
  <si>
    <t>Assured Guaranty Ltd. (NYSE:AGO)</t>
  </si>
  <si>
    <t>AST SpaceMobile, Inc. (NASDAQGS:ASTS)</t>
  </si>
  <si>
    <t>Astec Industries, Inc. (NASDAQGS:ASTE)</t>
  </si>
  <si>
    <t>Astera Labs, Inc. (NASDAQGS:ALAB)</t>
  </si>
  <si>
    <t>Astronics Corporation (NASDAQGS:ATRO)</t>
  </si>
  <si>
    <t>AT&amp;T Inc. (NYSE:T)</t>
  </si>
  <si>
    <t>ATI Inc. (NYSE:ATI)</t>
  </si>
  <si>
    <t>Atkore Inc. (NYSE:ATKR)</t>
  </si>
  <si>
    <t>Atlanta Braves Holdings, Inc. (NASDAQGS:BATR.K)</t>
  </si>
  <si>
    <t>Atlantic Union Bankshares Corporation (NYSE:AUB)</t>
  </si>
  <si>
    <t>Atlanticus Holdings Corporation (NASDAQGS:ATLC)</t>
  </si>
  <si>
    <t>Atlas Energy Solutions Inc. (NYSE:AESI)</t>
  </si>
  <si>
    <t>Atlassian Corporation (NASDAQGS:TEAM)</t>
  </si>
  <si>
    <t>Atmos Energy Corporation (NYSE:ATO)</t>
  </si>
  <si>
    <t>Atmus Filtration Technologies Inc. (NYSE:ATMU)</t>
  </si>
  <si>
    <t>Atour Lifestyle Holdings Limited (NASDAQGS:ATAT)</t>
  </si>
  <si>
    <t>Auna S.A. (NYSE:AUNA)</t>
  </si>
  <si>
    <t>Aurora Innovation, Inc. (NASDAQGS:AUR)</t>
  </si>
  <si>
    <t>Autodesk, Inc. (NASDAQGS:ADSK)</t>
  </si>
  <si>
    <t>Autohome Inc. (NYSE:ATHM)</t>
  </si>
  <si>
    <t>Autoliv, Inc. (NYSE:ALV)</t>
  </si>
  <si>
    <t>Automatic Data Processing, Inc. (NASDAQGS:ADP)</t>
  </si>
  <si>
    <t>AutoNation, Inc. (NYSE:AN)</t>
  </si>
  <si>
    <t>AutoZone, Inc. (NYSE:AZO)</t>
  </si>
  <si>
    <t>AvalonBay Communities, Inc. (NYSE:AVB)</t>
  </si>
  <si>
    <t>Avanos Medical, Inc. (NYSE:AVNS)</t>
  </si>
  <si>
    <t>Avantor, Inc. (NYSE:AVTR)</t>
  </si>
  <si>
    <t>Aveanna Healthcare Holdings Inc. (NASDAQGS:AVAH)</t>
  </si>
  <si>
    <t>AvePoint, Inc. (NASDAQGS:AVPT)</t>
  </si>
  <si>
    <t>Avery Dennison Corporation (NYSE:AVY)</t>
  </si>
  <si>
    <t>AvidXchange Holdings, Inc. (NASDAQGS:AVDX)</t>
  </si>
  <si>
    <t>Avient Corporation (NYSE:AVNT)</t>
  </si>
  <si>
    <t>Avis Budget Group, Inc. (NASDAQGS:CAR)</t>
  </si>
  <si>
    <t>Avista Corporation (NYSE:AVA)</t>
  </si>
  <si>
    <t>Avnet, Inc. (NASDAQGS:AVT)</t>
  </si>
  <si>
    <t>Axalta Coating Systems Ltd. (NYSE:AXTA)</t>
  </si>
  <si>
    <t>Axcelis Technologies, Inc. (NASDAQGS:ACLS)</t>
  </si>
  <si>
    <t>AXIS Capital Holdings Limited (NYSE:AXS)</t>
  </si>
  <si>
    <t>Axon Enterprise, Inc. (NASDAQGS:AXON)</t>
  </si>
  <si>
    <t>Axos Financial, Inc. (NYSE:AX)</t>
  </si>
  <si>
    <t>Azenta, Inc. (NASDAQGS:AZTA)</t>
  </si>
  <si>
    <t>AZZ Inc. (NYSE:AZZ)</t>
  </si>
  <si>
    <t>B&amp;G Foods, Inc. (NYSE:BGS)</t>
  </si>
  <si>
    <t>Badger Meter, Inc. (NYSE:BMI)</t>
  </si>
  <si>
    <t>Baidu, Inc. (NASDAQGS:BIDU)</t>
  </si>
  <si>
    <t>Bain Capital Specialty Finance, Inc. (NYSE:BCSF)</t>
  </si>
  <si>
    <t>Baker Hughes Company (NASDAQGS:BKR)</t>
  </si>
  <si>
    <t>Balchem Corporation (NASDAQGS:BCPC)</t>
  </si>
  <si>
    <t>Ball Corporation (NYSE:BALL)</t>
  </si>
  <si>
    <t>Bally's Corporation (NYSE:BALY)</t>
  </si>
  <si>
    <t>Banc of California, Inc. (NYSE:BANC)</t>
  </si>
  <si>
    <t>BancFirst Corporation (NASDAQGS:BANF)</t>
  </si>
  <si>
    <t>Banco Latinoamericano de Comercio Exterior, S. A. (NYSE:BLX)</t>
  </si>
  <si>
    <t>Bandwidth Inc. (NASDAQGS:BAND)</t>
  </si>
  <si>
    <t>Bank of America Corporation (NYSE:BAC)</t>
  </si>
  <si>
    <t>Bank of Hawaii Corporation (NYSE:BOH)</t>
  </si>
  <si>
    <t>Bank OZK (NASDAQGS:OZK)</t>
  </si>
  <si>
    <t>BankUnited, Inc. (NYSE:BKU)</t>
  </si>
  <si>
    <t>Banner Corporation (NASDAQGS:BANR)</t>
  </si>
  <si>
    <t>Barings BDC, Inc. (NYSE:BBDC)</t>
  </si>
  <si>
    <t>Barnes Group Inc. (NYSE:B)</t>
  </si>
  <si>
    <t>Barrett Business Services, Inc. (NASDAQGS:BBSI)</t>
  </si>
  <si>
    <t>Bath &amp; Body Works, Inc. (NYSE:BBWI)</t>
  </si>
  <si>
    <t>Bausch + Lomb Corporation (NYSE:BLCO)</t>
  </si>
  <si>
    <t>Bausch Health Companies Inc. (NYSE:BHC)</t>
  </si>
  <si>
    <t>Baxter International Inc. (NYSE:BAX)</t>
  </si>
  <si>
    <t>BBB Foods Inc. (NYSE:TBBB)</t>
  </si>
  <si>
    <t>Beacon Roofing Supply, Inc. (NASDAQGS:BECN)</t>
  </si>
  <si>
    <t>Beam Therapeutics Inc. (NASDAQGS:BEAM)</t>
  </si>
  <si>
    <t>Beazer Homes USA, Inc. (NYSE:BZH)</t>
  </si>
  <si>
    <t>Becton, Dickinson and Company (NYSE:BDX)</t>
  </si>
  <si>
    <t>BeiGene, Ltd. (NASDAQGS:BGNE)</t>
  </si>
  <si>
    <t>Bel Fuse Inc. (NASDAQGS:BELF.A)</t>
  </si>
  <si>
    <t>Belden Inc. (NYSE:BDC)</t>
  </si>
  <si>
    <t>BellRing Brands, Inc. (NYSE:BRBR)</t>
  </si>
  <si>
    <t>Benchmark Electronics, Inc. (NYSE:BHE)</t>
  </si>
  <si>
    <t>Bentley Systems, Incorporated (NASDAQGS:BSY)</t>
  </si>
  <si>
    <t>Berkshire Hathaway Inc. (NYSE:BRK.A)</t>
  </si>
  <si>
    <t>Berkshire Hills Bancorp, Inc. (NYSE:BHLB)</t>
  </si>
  <si>
    <t>Berry Global Group, Inc. (NYSE:BERY)</t>
  </si>
  <si>
    <t>Best Buy Co., Inc. (NYSE:BBY)</t>
  </si>
  <si>
    <t>Betterware de México, S.A.P.I. de C.V. (NYSE:BWMX)</t>
  </si>
  <si>
    <t>BGC Group, Inc. (NASDAQGS:BGC)</t>
  </si>
  <si>
    <t>Bicycle Therapeutics plc (NASDAQGS:BCYC)</t>
  </si>
  <si>
    <t>Biglari Holdings Inc. (NYSE:BH.A)</t>
  </si>
  <si>
    <t>Bilibili Inc. (NASDAQGS:BILI)</t>
  </si>
  <si>
    <t>BILL Holdings, Inc. (NYSE:BILL)</t>
  </si>
  <si>
    <t>BingEx Limited (NASDAQGS:FLX)</t>
  </si>
  <si>
    <t>BioCryst Pharmaceuticals, Inc. (NASDAQGS:BCRX)</t>
  </si>
  <si>
    <t>Biogen Inc. (NASDAQGS:BIIB)</t>
  </si>
  <si>
    <t>Biohaven Ltd. (NYSE:BHVN)</t>
  </si>
  <si>
    <t>BioMarin Pharmaceutical Inc. (NASDAQGS:BMRN)</t>
  </si>
  <si>
    <t>BioNTech SE (NASDAQGS:BNTX)</t>
  </si>
  <si>
    <t>Bio-Rad Laboratories, Inc. (NYSE:BIO)</t>
  </si>
  <si>
    <t>Bio-Techne Corporation (NASDAQGS:TECH)</t>
  </si>
  <si>
    <t>Bioventus Inc. (NASDAQGS:BVS)</t>
  </si>
  <si>
    <t>Birkenstock Holding plc (NYSE:BIRK)</t>
  </si>
  <si>
    <t>BJ's Restaurants, Inc. (NASDAQGS:BJRI)</t>
  </si>
  <si>
    <t>BJ's Wholesale Club Holdings, Inc. (NYSE:BJ)</t>
  </si>
  <si>
    <t>BKV Corporation (NYSE:BKV)</t>
  </si>
  <si>
    <t>Black Hills Corporation (NYSE:BKH)</t>
  </si>
  <si>
    <t>Black Stone Minerals, L.P. (NYSE:BSM)</t>
  </si>
  <si>
    <t>Blackbaud, Inc. (NASDAQGS:BLKB)</t>
  </si>
  <si>
    <t>BlackLine, Inc. (NASDAQGS:BL)</t>
  </si>
  <si>
    <t>BlackRock Core Bond Trust (NYSE:BHK)</t>
  </si>
  <si>
    <t>BlackRock Corporate High Yield Fund, Inc. (NYSE:HYT)</t>
  </si>
  <si>
    <t>BlackRock Credit Allocation Income Trust (NYSE:BTZ)</t>
  </si>
  <si>
    <t>BlackRock Debt Strategies Fund, Inc. (NYSE:DSU)</t>
  </si>
  <si>
    <t>BlackRock Enhanced Equity Dividend Trust (NYSE:BDJ)</t>
  </si>
  <si>
    <t>BlackRock Enhanced Global Dividend Trust (NYSE:BOE)</t>
  </si>
  <si>
    <t>BlackRock Enhanced International Dividend Trust (NYSE:BGY)</t>
  </si>
  <si>
    <t>BlackRock Health Sciences Trust (NYSE:BME)</t>
  </si>
  <si>
    <t>BlackRock Limited Duration Income Trust (NYSE:BLW)</t>
  </si>
  <si>
    <t>Blackrock Municipal 2030 Target Term Trust (NYSE:BTT)</t>
  </si>
  <si>
    <t>BlackRock Municipal Income Fund, Inc. (NYSE:MUI)</t>
  </si>
  <si>
    <t>BlackRock Municipal Income Trust II (NYSE:BLE)</t>
  </si>
  <si>
    <t>BlackRock MuniHoldings California Quality Fund, Inc. (NYSE:MUC)</t>
  </si>
  <si>
    <t>BlackRock MuniHoldings Fund, Inc. (NYSE:MHD)</t>
  </si>
  <si>
    <t>BlackRock MuniHoldings New Jersey Quality Fund, Inc. (NYSE:MUJ)</t>
  </si>
  <si>
    <t>BlackRock MuniYield Fund, Inc. (NYSE:MYD)</t>
  </si>
  <si>
    <t>BlackRock MuniYield Quality Fund III, Inc. (NYSE:MYI)</t>
  </si>
  <si>
    <t>BlackRock MuniYield Quality Fund, Inc. (NYSE:MQY)</t>
  </si>
  <si>
    <t>BlackRock TCP Capital Corp. (NASDAQGS:TCPC)</t>
  </si>
  <si>
    <t>BlackRock, Inc. (NYSE:BLK)</t>
  </si>
  <si>
    <t>Blackstone Inc. (NYSE:BX)</t>
  </si>
  <si>
    <t>Blackstone Mortgage Trust, Inc. (NYSE:BXMT)</t>
  </si>
  <si>
    <t>Blackstone Secured Lending Fund (NYSE:BXSL)</t>
  </si>
  <si>
    <t>Blend Labs, Inc. (NYSE:BLND)</t>
  </si>
  <si>
    <t>Block, Inc. (NYSE:SQ)</t>
  </si>
  <si>
    <t>Bloom Energy Corporation (NYSE:BE)</t>
  </si>
  <si>
    <t>Bloomin' Brands, Inc. (NASDAQGS:BLMN)</t>
  </si>
  <si>
    <t>Blue Owl Capital Corporation (NYSE:OBDC)</t>
  </si>
  <si>
    <t>Blue Owl Capital Corporation III (NYSE:OBDE)</t>
  </si>
  <si>
    <t>Blue Owl Capital Inc. (NYSE:OWL)</t>
  </si>
  <si>
    <t>BlueLinx Holdings Inc. (NYSE:BXC)</t>
  </si>
  <si>
    <t>Blueprint Medicines Corporation (NASDAQGS:BPMC)</t>
  </si>
  <si>
    <t>Boise Cascade Company (NYSE:BCC)</t>
  </si>
  <si>
    <t>BOK Financial Corporation (NASDAQGS:BOKF)</t>
  </si>
  <si>
    <t>Booking Holdings Inc. (NASDAQGS:BKNG)</t>
  </si>
  <si>
    <t>Boot Barn Holdings, Inc. (NYSE:BOOT)</t>
  </si>
  <si>
    <t>Booz Allen Hamilton Holding Corporation (NYSE:BAH)</t>
  </si>
  <si>
    <t>BorgWarner Inc. (NYSE:BWA)</t>
  </si>
  <si>
    <t>Boston Scientific Corporation (NYSE:BSX)</t>
  </si>
  <si>
    <t>Bowhead Specialty Holdings Inc. (NYSE:BOW)</t>
  </si>
  <si>
    <t>Box, Inc. (NYSE:BOX)</t>
  </si>
  <si>
    <t>Boyd Gaming Corporation (NYSE:BYD)</t>
  </si>
  <si>
    <t>Brady Corporation (NYSE:BRC)</t>
  </si>
  <si>
    <t>Brandywine Realty Trust (NYSE:BDN)</t>
  </si>
  <si>
    <t>Braze, Inc. (NASDAQGS:BRZE)</t>
  </si>
  <si>
    <t>Bread Financial Holdings, Inc. (NYSE:BFH)</t>
  </si>
  <si>
    <t>BridgeBio Pharma, Inc. (NASDAQGS:BBIO)</t>
  </si>
  <si>
    <t>Bright Horizons Family Solutions Inc. (NYSE:BFAM)</t>
  </si>
  <si>
    <t>Brighthouse Financial, Inc. (NASDAQGS:BHF)</t>
  </si>
  <si>
    <t>BrightSphere Investment Group Inc. (NYSE:BSIG)</t>
  </si>
  <si>
    <t>BrightSpire Capital, Inc. (NYSE:BRSP)</t>
  </si>
  <si>
    <t>BrightSpring Health Services, Inc. (NASDAQGS:BTSG)</t>
  </si>
  <si>
    <t>BrightView Holdings, Inc. (NYSE:BV)</t>
  </si>
  <si>
    <t>Brinker International, Inc. (NYSE:EAT)</t>
  </si>
  <si>
    <t>Bristol-Myers Squibb Company (NYSE:BMY)</t>
  </si>
  <si>
    <t>Bristow Group Inc. (NYSE:VTOL)</t>
  </si>
  <si>
    <t>Brixmor Property Group Inc. (NYSE:BRX)</t>
  </si>
  <si>
    <t>Broadcom Inc. (NASDAQGS:AVGO)</t>
  </si>
  <si>
    <t>Broadridge Financial Solutions, Inc. (NYSE:BR)</t>
  </si>
  <si>
    <t>Broadstone Net Lease, Inc. (NYSE:BNL)</t>
  </si>
  <si>
    <t>Brookdale Senior Living Inc. (NYSE:BKD)</t>
  </si>
  <si>
    <t>Brookfield Business Corporation (NYSE:BBUC)</t>
  </si>
  <si>
    <t>Brookfield Business Partners L.P. (NYSE:BBU)</t>
  </si>
  <si>
    <t>Brookfield Infrastructure Partners L.P. (NYSE:BIP)</t>
  </si>
  <si>
    <t>Brookfield Wealth Solutions Ltd. (NYSE:BNT)</t>
  </si>
  <si>
    <t>Brookline Bancorp, Inc. (NASDAQGS:BRKL)</t>
  </si>
  <si>
    <t>Brown &amp; Brown, Inc. (NYSE:BRO)</t>
  </si>
  <si>
    <t>Brown-Forman Corporation (NYSE:BF.B)</t>
  </si>
  <si>
    <t>Bruker Corporation (NASDAQGS:BRKR)</t>
  </si>
  <si>
    <t>Brunswick Corporation (NYSE:BC)</t>
  </si>
  <si>
    <t>Build-A-Bear Workshop, Inc. (NYSE:BBW)</t>
  </si>
  <si>
    <t>Builders FirstSource, Inc. (NYSE:BLDR)</t>
  </si>
  <si>
    <t>Bumble Inc. (NASDAQGS:BMBL)</t>
  </si>
  <si>
    <t>Bunge Global SA (NYSE:BG)</t>
  </si>
  <si>
    <t>Burlington Stores, Inc. (NYSE:BURL)</t>
  </si>
  <si>
    <t>Business First Bancshares, Inc. (NASDAQGS:BFST)</t>
  </si>
  <si>
    <t>BWX Technologies, Inc. (NYSE:BWXT)</t>
  </si>
  <si>
    <t>BXP, Inc. (NYSE:BXP)</t>
  </si>
  <si>
    <t>Byline Bancorp, Inc. (NYSE:BY)</t>
  </si>
  <si>
    <t>C.H. Robinson Worldwide, Inc. (NASDAQGS:CHRW)</t>
  </si>
  <si>
    <t>C3.ai, Inc. (NYSE:AI)</t>
  </si>
  <si>
    <t>Cable One, Inc. (NYSE:CABO)</t>
  </si>
  <si>
    <t>Cabot Corporation (NYSE:CBT)</t>
  </si>
  <si>
    <t>CACI International Inc (NYSE:CACI)</t>
  </si>
  <si>
    <t>Cactus, Inc. (NYSE:WHD)</t>
  </si>
  <si>
    <t>Cadence Bank (NYSE:CADE)</t>
  </si>
  <si>
    <t>Cadence Design Systems, Inc. (NASDAQGS:CDNS)</t>
  </si>
  <si>
    <t>Cadre Holdings, Inc. (NYSE:CDRE)</t>
  </si>
  <si>
    <t>Caesars Entertainment, Inc. (NASDAQGS:CZR)</t>
  </si>
  <si>
    <t>Calamos Convertible and High Income Fund (NASDAQGS:CHY)</t>
  </si>
  <si>
    <t>Calamos Convertible Opportunities and Income Fund (NASDAQGS:CHI)</t>
  </si>
  <si>
    <t>Calamos Strategic Total Return Fund (NASDAQGS:CSQ)</t>
  </si>
  <si>
    <t>Caleres, Inc. (NYSE:CAL)</t>
  </si>
  <si>
    <t>California Resources Corporation (NYSE:CRC)</t>
  </si>
  <si>
    <t>California Water Service Group (NYSE:CWT)</t>
  </si>
  <si>
    <t>Calix, Inc. (NYSE:CALX)</t>
  </si>
  <si>
    <t>Cal-Maine Foods, Inc. (NASDAQGS:CALM)</t>
  </si>
  <si>
    <t>Calumet, Inc. (NASDAQGS:CLMT)</t>
  </si>
  <si>
    <t>Camden National Corporation (NASDAQGS:CAC)</t>
  </si>
  <si>
    <t>Camden Property Trust (NYSE:CPT)</t>
  </si>
  <si>
    <t>Camping World Holdings, Inc. (NYSE:CWH)</t>
  </si>
  <si>
    <t>Canadian Solar Inc. (NASDAQGS:CSIQ)</t>
  </si>
  <si>
    <t>Cannae Holdings, Inc. (NYSE:CNNE)</t>
  </si>
  <si>
    <t>Cantaloupe, Inc. (NASDAQGS:CTLP)</t>
  </si>
  <si>
    <t>Capital City Bank Group, Inc. (NASDAQGS:CCBG)</t>
  </si>
  <si>
    <t>Capital Clean Energy Carriers Corp. (NASDAQGS:CCEC)</t>
  </si>
  <si>
    <t>Capital One Financial Corporation (NYSE:COF)</t>
  </si>
  <si>
    <t>Capital Southwest Corporation (NASDAQGS:CSWC)</t>
  </si>
  <si>
    <t>Capitol Federal Financial, Inc. (NASDAQGS:CFFN)</t>
  </si>
  <si>
    <t>Capri Holdings Limited (NYSE:CPRI)</t>
  </si>
  <si>
    <t>Cardinal Health, Inc. (NYSE:CAH)</t>
  </si>
  <si>
    <t>CareTrust REIT, Inc. (NYSE:CTRE)</t>
  </si>
  <si>
    <t>CARGO Therapeutics, Inc. (NASDAQGS:CRGX)</t>
  </si>
  <si>
    <t>CarGurus, Inc. (NASDAQGS:CARG)</t>
  </si>
  <si>
    <t>Carlisle Companies Incorporated (NYSE:CSL)</t>
  </si>
  <si>
    <t>Carlyle Secured Lending, Inc. (NASDAQGS:CGBD)</t>
  </si>
  <si>
    <t>CarMax, Inc. (NYSE:KMX)</t>
  </si>
  <si>
    <t>Carnival Corporation &amp; plc (NYSE:CCL)</t>
  </si>
  <si>
    <t>Carpenter Technology Corporation (NYSE:CRS)</t>
  </si>
  <si>
    <t>Carriage Services, Inc. (NYSE:CSV)</t>
  </si>
  <si>
    <t>Carrier Global Corporation (NYSE:CARR)</t>
  </si>
  <si>
    <t>Cars.com Inc. (NYSE:CARS)</t>
  </si>
  <si>
    <t>Carter's, Inc. (NYSE:CRI)</t>
  </si>
  <si>
    <t>Carvana Co. (NYSE:CVNA)</t>
  </si>
  <si>
    <t>Casella Waste Systems, Inc. (NASDAQGS:CWST)</t>
  </si>
  <si>
    <t>Casey's General Stores, Inc. (NASDAQGS:CASY)</t>
  </si>
  <si>
    <t>Cass Information Systems, Inc. (NASDAQGS:CASS)</t>
  </si>
  <si>
    <t>Caterpillar Inc. (NYSE:CAT)</t>
  </si>
  <si>
    <t>Cathay General Bancorp (NASDAQGS:CATY)</t>
  </si>
  <si>
    <t>CAVA Group, Inc. (NYSE:CAVA)</t>
  </si>
  <si>
    <t>Cavco Industries, Inc. (NASDAQGS:CVCO)</t>
  </si>
  <si>
    <t>CBIZ, Inc. (NYSE:CBZ)</t>
  </si>
  <si>
    <t>CBL &amp; Associates Properties, Inc. (NYSE:CBL)</t>
  </si>
  <si>
    <t>CBRE Global Real Estate Income Fund (NYSE:IGR)</t>
  </si>
  <si>
    <t>CBRE Group, Inc. (NYSE:CBRE)</t>
  </si>
  <si>
    <t>CCC Intelligent Solutions Holdings Inc. (NASDAQGS:CCCS)</t>
  </si>
  <si>
    <t>CDW Corporation (NASDAQGS:CDW)</t>
  </si>
  <si>
    <t>CECO Environmental Corp. (NASDAQGS:CECO)</t>
  </si>
  <si>
    <t>Celanese Corporation (NYSE:CE)</t>
  </si>
  <si>
    <t>Cellebrite DI Ltd. (NASDAQGS:CLBT)</t>
  </si>
  <si>
    <t>Cencora, Inc. (NYSE:COR)</t>
  </si>
  <si>
    <t>Centene Corporation (NYSE:CNC)</t>
  </si>
  <si>
    <t>CenterPoint Energy, Inc. (NYSE:CNP)</t>
  </si>
  <si>
    <t>Centerspace (NYSE:CSR)</t>
  </si>
  <si>
    <t>Centessa Pharmaceuticals plc (NASDAQGS:CNTA)</t>
  </si>
  <si>
    <t>Central Garden &amp; Pet Company (NASDAQGS:CENT)</t>
  </si>
  <si>
    <t>Central Pacific Financial Corp. (NYSE:CPF)</t>
  </si>
  <si>
    <t>Centuri Holdings, Inc. (NYSE:CTRI)</t>
  </si>
  <si>
    <t>Century Aluminum Company (NASDAQGS:CENX)</t>
  </si>
  <si>
    <t>Century Communities, Inc. (NYSE:CCS)</t>
  </si>
  <si>
    <t>CeriBell, Inc. (NASDAQGS:CBLL)</t>
  </si>
  <si>
    <t>Certara, Inc. (NASDAQGS:CERT)</t>
  </si>
  <si>
    <t>CEVA, Inc. (NASDAQGS:CEVA)</t>
  </si>
  <si>
    <t>CF Industries Holdings, Inc. (NYSE:CF)</t>
  </si>
  <si>
    <t>CG Oncology, Inc. (NASDAQGS:CGON)</t>
  </si>
  <si>
    <t>Champion Homes, Inc. (NYSE:SKY)</t>
  </si>
  <si>
    <t>ChampionX Corporation (NASDAQGS:CHX)</t>
  </si>
  <si>
    <t>Charles River Laboratories International, Inc. (NYSE:CRL)</t>
  </si>
  <si>
    <t>Chart Industries, Inc. (NYSE:GTLS)</t>
  </si>
  <si>
    <t>Charter Communications, Inc. (NASDAQGS:CHTR)</t>
  </si>
  <si>
    <t>Check Point Software Technologies Ltd. (NASDAQGS:CHKP)</t>
  </si>
  <si>
    <t>Chemed Corporation (NYSE:CHE)</t>
  </si>
  <si>
    <t>Cheniere Energy Partners, L.P. (NYSE:CQP)</t>
  </si>
  <si>
    <t>Cheniere Energy, Inc. (NYSE:LNG)</t>
  </si>
  <si>
    <t>Chesapeake Utilities Corporation (NYSE:CPK)</t>
  </si>
  <si>
    <t>Chevron Corporation (NYSE:CVX)</t>
  </si>
  <si>
    <t>Chewy, Inc. (NYSE:CHWY)</t>
  </si>
  <si>
    <t>Chimera Investment Corporation (NYSE:CIM)</t>
  </si>
  <si>
    <t>Chipotle Mexican Grill, Inc. (NYSE:CMG)</t>
  </si>
  <si>
    <t>Choice Hotels International, Inc. (NYSE:CHH)</t>
  </si>
  <si>
    <t>Chord Energy Corporation (NASDAQGS:CHRD)</t>
  </si>
  <si>
    <t>Chubb Limited (NYSE:CB)</t>
  </si>
  <si>
    <t>Church &amp; Dwight Co., Inc. (NYSE:CHD)</t>
  </si>
  <si>
    <t>Churchill Downs Incorporated (NASDAQGS:CHDN)</t>
  </si>
  <si>
    <t>CI&amp;T Inc. (NYSE:CINT)</t>
  </si>
  <si>
    <t>Ciena Corporation (NYSE:CIEN)</t>
  </si>
  <si>
    <t>Cimpress plc (NASDAQGS:CMPR)</t>
  </si>
  <si>
    <t>Cincinnati Financial Corporation (NASDAQGS:CINF)</t>
  </si>
  <si>
    <t>Cinemark Holdings, Inc. (NYSE:CNK)</t>
  </si>
  <si>
    <t>Cintas Corporation (NASDAQGS:CTAS)</t>
  </si>
  <si>
    <t>CION Investment Corporation (NYSE:CION)</t>
  </si>
  <si>
    <t>Cipher Mining Inc. (NASDAQGS:CIFR)</t>
  </si>
  <si>
    <t>Cirrus Logic, Inc. (NASDAQGS:CRUS)</t>
  </si>
  <si>
    <t>Cisco Systems, Inc. (NASDAQGS:CSCO)</t>
  </si>
  <si>
    <t>Citigroup Inc. (NYSE:C)</t>
  </si>
  <si>
    <t>Citizens Financial Group, Inc. (NYSE:CFG)</t>
  </si>
  <si>
    <t>City Holding Company (NASDAQGS:CHCO)</t>
  </si>
  <si>
    <t>Civitas Resources, Inc. (NYSE:CIVI)</t>
  </si>
  <si>
    <t>Clarivate Plc (NYSE:CLVT)</t>
  </si>
  <si>
    <t>Claros Mortgage Trust, Inc. (NYSE:CMTG)</t>
  </si>
  <si>
    <t>Clean Harbors, Inc. (NYSE:CLH)</t>
  </si>
  <si>
    <t>Clear Secure, Inc. (NYSE:YOU)</t>
  </si>
  <si>
    <t>Clearwater Analytics Holdings, Inc. (NYSE:CWAN)</t>
  </si>
  <si>
    <t>Clearway Energy, Inc. (NYSE:CWEN.A)</t>
  </si>
  <si>
    <t>Cleveland-Cliffs Inc. (NYSE:CLF)</t>
  </si>
  <si>
    <t>Cloudflare, Inc. (NYSE:NET)</t>
  </si>
  <si>
    <t>CME Group Inc. (NASDAQGS:CME)</t>
  </si>
  <si>
    <t>CMS Energy Corporation (NYSE:CMS)</t>
  </si>
  <si>
    <t>CNA Financial Corporation (NYSE:CNA)</t>
  </si>
  <si>
    <t>CNB Financial Corporation (NASDAQGS:CCNE)</t>
  </si>
  <si>
    <t>CNH Industrial N.V. (NYSE:CNH)</t>
  </si>
  <si>
    <t>CNO Financial Group, Inc. (NYSE:CNO)</t>
  </si>
  <si>
    <t>CNX Resources Corporation (NYSE:CNX)</t>
  </si>
  <si>
    <t>Coastal Financial Corporation (NASDAQGS:CCB)</t>
  </si>
  <si>
    <t>Coca-Cola Consolidated, Inc. (NASDAQGS:COKE)</t>
  </si>
  <si>
    <t>Coca-Cola FEMSA, S.A.B. de C.V. (NYSE:KOF)</t>
  </si>
  <si>
    <t>Coeur Mining, Inc. (NYSE:CDE)</t>
  </si>
  <si>
    <t>Cogent Biosciences, Inc. (NASDAQGS:COGT)</t>
  </si>
  <si>
    <t>Cogent Communications Holdings, Inc. (NASDAQGS:CCOI)</t>
  </si>
  <si>
    <t>Cognex Corporation (NASDAQGS:CGNX)</t>
  </si>
  <si>
    <t>Cognizant Technology Solutions Corporation (NASDAQGS:CTSH)</t>
  </si>
  <si>
    <t>Cognyte Software Ltd. (NASDAQGS:CGNT)</t>
  </si>
  <si>
    <t>Cohen &amp; Steers Infrastructure Fund, Inc (NYSE:UTF)</t>
  </si>
  <si>
    <t>Cohen &amp; Steers Quality Income Realty Fund, Inc. (NYSE:RQI)</t>
  </si>
  <si>
    <t>Cohen &amp; Steers REIT and Preferred Income Fund, Inc. (NYSE:RNP)</t>
  </si>
  <si>
    <t>Cohen &amp; Steers, Inc. (NYSE:CNS)</t>
  </si>
  <si>
    <t>Coherent Corp. (NYSE:COHR)</t>
  </si>
  <si>
    <t>Cohu, Inc. (NASDAQGS:COHU)</t>
  </si>
  <si>
    <t>Coinbase Global, Inc. (NASDAQGS:COIN)</t>
  </si>
  <si>
    <t>Colgate-Palmolive Company (NYSE:CL)</t>
  </si>
  <si>
    <t>Collegium Pharmaceutical, Inc. (NASDAQGS:COLL)</t>
  </si>
  <si>
    <t>Columbia Banking System, Inc. (NASDAQGS:COLB)</t>
  </si>
  <si>
    <t>Columbia Financial, Inc. (NASDAQGS:CLBK)</t>
  </si>
  <si>
    <t>Columbia Sportswear Company (NASDAQGS:COLM)</t>
  </si>
  <si>
    <t>Columbus McKinnon Corporation (NASDAQGS:CMCO)</t>
  </si>
  <si>
    <t>Comcast Corporation (NASDAQGS:CMCSA)</t>
  </si>
  <si>
    <t>Comerica Incorporated (NYSE:CMA)</t>
  </si>
  <si>
    <t>Comfort Systems USA, Inc. (NYSE:FIX)</t>
  </si>
  <si>
    <t>Commerce Bancshares, Inc. (NASDAQGS:CBSH)</t>
  </si>
  <si>
    <t>Commercial Metals Company (NYSE:CMC)</t>
  </si>
  <si>
    <t>Community Financial System, Inc. (NYSE:CBU)</t>
  </si>
  <si>
    <t>Community Healthcare Trust Incorporated (NYSE:CHCT)</t>
  </si>
  <si>
    <t>Community Trust Bancorp, Inc. (NASDAQGS:CTBI)</t>
  </si>
  <si>
    <t>Commvault Systems, Inc. (NASDAQGS:CVLT)</t>
  </si>
  <si>
    <t>Compañía de Minas Buenaventura S.A.A. (NYSE:BVN)</t>
  </si>
  <si>
    <t>Compass Diversified (NYSE:CODI)</t>
  </si>
  <si>
    <t>Compass Minerals International, Inc. (NYSE:CMP)</t>
  </si>
  <si>
    <t>Compass, Inc. (NYSE:COMP)</t>
  </si>
  <si>
    <t>Comstock Resources, Inc. (NYSE:CRK)</t>
  </si>
  <si>
    <t>Conagra Brands, Inc. (NYSE:CAG)</t>
  </si>
  <si>
    <t>Concentra Group Holdings Parent, Inc. (NYSE:CON)</t>
  </si>
  <si>
    <t>Concentrix Corporation (NASDAQGS:CNXC)</t>
  </si>
  <si>
    <t>Confluent, Inc. (NASDAQGS:CFLT)</t>
  </si>
  <si>
    <t>CONMED Corporation (NYSE:CNMD)</t>
  </si>
  <si>
    <t>ConnectOne Bancorp, Inc. (NASDAQGS:CNOB)</t>
  </si>
  <si>
    <t>ConocoPhillips (NYSE:COP)</t>
  </si>
  <si>
    <t>CONSOL Energy Inc. (NYSE:CEIX)</t>
  </si>
  <si>
    <t>Consolidated Edison, Inc. (NYSE:ED)</t>
  </si>
  <si>
    <t>Constellation Brands, Inc. (NYSE:STZ)</t>
  </si>
  <si>
    <t>Constellation Energy Corporation (NASDAQGS:CEG)</t>
  </si>
  <si>
    <t>Constellium SE (NYSE:CSTM)</t>
  </si>
  <si>
    <t>Construction Partners, Inc. (NASDAQGS:ROAD)</t>
  </si>
  <si>
    <t>Copa Holdings, S.A. (NYSE:CPA)</t>
  </si>
  <si>
    <t>Copart, Inc. (NASDAQGS:CPRT)</t>
  </si>
  <si>
    <t>COPT Defense Properties (NYSE:CDP)</t>
  </si>
  <si>
    <t>Core &amp; Main, Inc. (NYSE:CNM)</t>
  </si>
  <si>
    <t>Core Laboratories Inc. (NYSE:CLB)</t>
  </si>
  <si>
    <t>Core Scientific, Inc. (NASDAQGS:CORZ)</t>
  </si>
  <si>
    <t>Corebridge Financial, Inc. (NYSE:CRBG)</t>
  </si>
  <si>
    <t>CoreCivic, Inc. (NYSE:CXW)</t>
  </si>
  <si>
    <t>Corning Incorporated (NYSE:GLW)</t>
  </si>
  <si>
    <t>Corpay, Inc. (NYSE:CPAY)</t>
  </si>
  <si>
    <t>Corporación América Airports S.A. (NYSE:CAAP)</t>
  </si>
  <si>
    <t>Corsair Gaming, Inc. (NASDAQGS:CRSR)</t>
  </si>
  <si>
    <t>Corteva, Inc. (NYSE:CTVA)</t>
  </si>
  <si>
    <t>CorVel Corporation (NASDAQGS:CRVL)</t>
  </si>
  <si>
    <t>Costamare Inc. (NYSE:CMRE)</t>
  </si>
  <si>
    <t>CoStar Group, Inc. (NASDAQGS:CSGP)</t>
  </si>
  <si>
    <t>Costco Wholesale Corporation (NASDAQGS:COST)</t>
  </si>
  <si>
    <t>Coterra Energy Inc. (NYSE:CTRA)</t>
  </si>
  <si>
    <t>Coty Inc. (NYSE:COTY)</t>
  </si>
  <si>
    <t>Couchbase, Inc. (NASDAQGS:BASE)</t>
  </si>
  <si>
    <t>Coupang, Inc. (NYSE:CPNG)</t>
  </si>
  <si>
    <t>Coursera, Inc. (NYSE:COUR)</t>
  </si>
  <si>
    <t>Cousins Properties Incorporated (NYSE:CUZ)</t>
  </si>
  <si>
    <t>Covenant Logistics Group, Inc. (NYSE:CVLG)</t>
  </si>
  <si>
    <t>CRA International, Inc. (NASDAQGS:CRAI)</t>
  </si>
  <si>
    <t>Cracker Barrel Old Country Store, Inc. (NASDAQGS:CBRL)</t>
  </si>
  <si>
    <t>Crane Company (NYSE:CR)</t>
  </si>
  <si>
    <t>Crane NXT, Co. (NYSE:CXT)</t>
  </si>
  <si>
    <t>Crawford &amp; Company (NYSE:CRD.B)</t>
  </si>
  <si>
    <t>Credicorp Ltd. (NYSE:BAP)</t>
  </si>
  <si>
    <t>Credit Acceptance Corporation (NASDAQGS:CACC)</t>
  </si>
  <si>
    <t>Credo Technology Group Holding Ltd (NASDAQGS:CRDO)</t>
  </si>
  <si>
    <t>Crescent Energy Company (NYSE:CRGY)</t>
  </si>
  <si>
    <t>CRH plc (NYSE:CRH)</t>
  </si>
  <si>
    <t>Cricut, Inc. (NASDAQGS:CRCT)</t>
  </si>
  <si>
    <t>Crinetics Pharmaceuticals, Inc. (NASDAQGS:CRNX)</t>
  </si>
  <si>
    <t>Criteo S.A. (NASDAQGS:CRTO)</t>
  </si>
  <si>
    <t>Crocs, Inc. (NASDAQGS:CROX)</t>
  </si>
  <si>
    <t>CrossAmerica Partners LP (NYSE:CAPL)</t>
  </si>
  <si>
    <t>CrossFirst Bankshares, Inc. (NASDAQGS:CFB)</t>
  </si>
  <si>
    <t>CrowdStrike Holdings, Inc. (NASDAQGS:CRWD)</t>
  </si>
  <si>
    <t>Crown Castle Inc. (NYSE:CCI)</t>
  </si>
  <si>
    <t>Crown Holdings, Inc. (NYSE:CCK)</t>
  </si>
  <si>
    <t>CSG Systems International, Inc. (NASDAQGS:CSGS)</t>
  </si>
  <si>
    <t>CSW Industrials, Inc. (NASDAQGS:CSWI)</t>
  </si>
  <si>
    <t>CSX Corporation (NASDAQGS:CSX)</t>
  </si>
  <si>
    <t>CTO Realty Growth, Inc. (NYSE:CTO)</t>
  </si>
  <si>
    <t>CTS Corporation (NYSE:CTS)</t>
  </si>
  <si>
    <t>CubeSmart (NYSE:CUBE)</t>
  </si>
  <si>
    <t>Cullen/Frost Bankers, Inc. (NYSE:CFR)</t>
  </si>
  <si>
    <t>Cullinan Therapeutics, Inc. (NASDAQGS:CGEM)</t>
  </si>
  <si>
    <t>Cummins Inc. (NYSE:CMI)</t>
  </si>
  <si>
    <t>Curbline Properties Corp. (NYSE:CURB)</t>
  </si>
  <si>
    <t>Curtiss-Wright Corporation (NYSE:CW)</t>
  </si>
  <si>
    <t>Cushman &amp; Wakefield plc (NYSE:CWK)</t>
  </si>
  <si>
    <t>Custom Truck One Source, Inc. (NYSE:CTOS)</t>
  </si>
  <si>
    <t>Customers Bancorp, Inc. (NYSE:CUBI)</t>
  </si>
  <si>
    <t>CVB Financial Corp. (NASDAQGS:CVBF)</t>
  </si>
  <si>
    <t>CVR Energy, Inc. (NYSE:CVI)</t>
  </si>
  <si>
    <t>CVR Partners, LP (NYSE:UAN)</t>
  </si>
  <si>
    <t>CVS Health Corporation (NYSE:CVS)</t>
  </si>
  <si>
    <t>CyberArk Software Ltd. (NASDAQGS:CYBR)</t>
  </si>
  <si>
    <t>Cytek Biosciences, Inc. (NASDAQGS:CTKB)</t>
  </si>
  <si>
    <t>Cytokinetics, Incorporated (NASDAQGS:CYTK)</t>
  </si>
  <si>
    <t>D.R. Horton, Inc. (NYSE:DHI)</t>
  </si>
  <si>
    <t>Daktronics, Inc. (NASDAQGS:DAKT)</t>
  </si>
  <si>
    <t>Dana Incorporated (NYSE:DAN)</t>
  </si>
  <si>
    <t>Danaher Corporation (NYSE:DHR)</t>
  </si>
  <si>
    <t>Danaos Corporation (NYSE:DAC)</t>
  </si>
  <si>
    <t>Daqo New Energy Corp. (NYSE:DQ)</t>
  </si>
  <si>
    <t>Darden Restaurants, Inc. (NYSE:DRI)</t>
  </si>
  <si>
    <t>Darling Ingredients Inc. (NYSE:DAR)</t>
  </si>
  <si>
    <t>Datadog, Inc. (NASDAQGS:DDOG)</t>
  </si>
  <si>
    <t>Dave &amp; Buster's Entertainment, Inc. (NASDAQGS:PLAY)</t>
  </si>
  <si>
    <t>DaVita Inc. (NYSE:DVA)</t>
  </si>
  <si>
    <t>Day One Biopharmaceuticals, Inc. (NASDAQGS:DAWN)</t>
  </si>
  <si>
    <t>Dayforce Inc. (NYSE:DAY)</t>
  </si>
  <si>
    <t>Deckers Outdoor Corporation (NYSE:DECK)</t>
  </si>
  <si>
    <t>Deere &amp; Company (NYSE:DE)</t>
  </si>
  <si>
    <t>Delek Logistics Partners, LP (NYSE:DKL)</t>
  </si>
  <si>
    <t>Delek US Holdings, Inc. (NYSE:DK)</t>
  </si>
  <si>
    <t>Dell Technologies Inc. (NYSE:DELL)</t>
  </si>
  <si>
    <t>Delta Air Lines, Inc. (NYSE:DAL)</t>
  </si>
  <si>
    <t>Deluxe Corporation (NYSE:DLX)</t>
  </si>
  <si>
    <t>Denali Therapeutics Inc. (NASDAQGS:DNLI)</t>
  </si>
  <si>
    <t>DENTSPLY SIRONA Inc. (NASDAQGS:XRAY)</t>
  </si>
  <si>
    <t>Despegar.com, Corp. (NYSE:DESP)</t>
  </si>
  <si>
    <t>Devon Energy Corporation (NYSE:DVN)</t>
  </si>
  <si>
    <t>DexCom, Inc. (NASDAQGS:DXCM)</t>
  </si>
  <si>
    <t>DHT Holdings, Inc. (NYSE:DHT)</t>
  </si>
  <si>
    <t>Diamondback Energy, Inc. (NASDAQGS:FANG)</t>
  </si>
  <si>
    <t>DiamondRock Hospitality Company (NYSE:DRH)</t>
  </si>
  <si>
    <t>DICK'S Sporting Goods, Inc. (NYSE:DKS)</t>
  </si>
  <si>
    <t>Diebold Nixdorf, Incorporated (NYSE:DBD)</t>
  </si>
  <si>
    <t>Digi International Inc. (NASDAQGS:DGII)</t>
  </si>
  <si>
    <t>Digimarc Corporation (NASDAQGS:DMRC)</t>
  </si>
  <si>
    <t>Digital Realty Trust, Inc. (NYSE:DLR)</t>
  </si>
  <si>
    <t>DigitalBridge Group, Inc. (NYSE:DBRG)</t>
  </si>
  <si>
    <t>DigitalOcean Holdings, Inc. (NYSE:DOCN)</t>
  </si>
  <si>
    <t>Dillard's, Inc. (NYSE:DDS)</t>
  </si>
  <si>
    <t>Dime Community Bancshares, Inc. (NASDAQGS:DCOM)</t>
  </si>
  <si>
    <t>Dine Brands Global, Inc. (NYSE:DIN)</t>
  </si>
  <si>
    <t>Diodes Incorporated (NASDAQGS:DIOD)</t>
  </si>
  <si>
    <t>Discover Financial Services (NYSE:DFS)</t>
  </si>
  <si>
    <t>Distribution Solutions Group, Inc. (NASDAQGS:DSGR)</t>
  </si>
  <si>
    <t>DLocal Limited (NASDAQGS:DLO)</t>
  </si>
  <si>
    <t>DNOW Inc. (NYSE:DNOW)</t>
  </si>
  <si>
    <t>DNP Select Income Fund Inc. (NYSE:DNP)</t>
  </si>
  <si>
    <t>DocuSign, Inc. (NASDAQGS:DOCU)</t>
  </si>
  <si>
    <t>Dolby Laboratories, Inc. (NYSE:DLB)</t>
  </si>
  <si>
    <t>Dole plc (NYSE:DOLE)</t>
  </si>
  <si>
    <t>Dollar General Corporation (NYSE:DG)</t>
  </si>
  <si>
    <t>Dollar Tree, Inc. (NASDAQGS:DLTR)</t>
  </si>
  <si>
    <t>Dominion Energy, Inc. (NYSE:D)</t>
  </si>
  <si>
    <t>Domino's Pizza, Inc. (NYSE:DPZ)</t>
  </si>
  <si>
    <t>Donaldson Company, Inc. (NYSE:DCI)</t>
  </si>
  <si>
    <t>Donegal Group Inc. (NASDAQGS:DGIC.A)</t>
  </si>
  <si>
    <t>Donnelley Financial Solutions, Inc. (NYSE:DFIN)</t>
  </si>
  <si>
    <t>DoorDash, Inc. (NASDAQGS:DASH)</t>
  </si>
  <si>
    <t>Dorchester Minerals, L.P. (NASDAQGS:DMLP)</t>
  </si>
  <si>
    <t>Dorian LPG Ltd. (NYSE:LPG)</t>
  </si>
  <si>
    <t>Dorman Products, Inc. (NASDAQGS:DORM)</t>
  </si>
  <si>
    <t>DoubleDown Interactive Co., Ltd. (NASDAQGS:DDI)</t>
  </si>
  <si>
    <t>DoubleVerify Holdings, Inc. (NYSE:DV)</t>
  </si>
  <si>
    <t>Douglas Dynamics, Inc. (NYSE:PLOW)</t>
  </si>
  <si>
    <t>Douglas Emmett, Inc. (NYSE:DEI)</t>
  </si>
  <si>
    <t>Dover Corporation (NYSE:DOV)</t>
  </si>
  <si>
    <t>Dow Inc. (NYSE:DOW)</t>
  </si>
  <si>
    <t>Doximity, Inc. (NYSE:DOCS)</t>
  </si>
  <si>
    <t>DraftKings Inc. (NASDAQGS:DKNG)</t>
  </si>
  <si>
    <t>DRDGOLD Limited (NYSE:DRD)</t>
  </si>
  <si>
    <t>Dream Finders Homes, Inc. (NYSE:DFH)</t>
  </si>
  <si>
    <t>Driven Brands Holdings Inc. (NASDAQGS:DRVN)</t>
  </si>
  <si>
    <t>Dropbox, Inc. (NASDAQGS:DBX)</t>
  </si>
  <si>
    <t>DT Midstream, Inc. (NYSE:DTM)</t>
  </si>
  <si>
    <t>DTE Energy Company (NYSE:DTE)</t>
  </si>
  <si>
    <t>Ducommun Incorporated (NYSE:DCO)</t>
  </si>
  <si>
    <t>Duke Energy Corporation (NYSE:DUK)</t>
  </si>
  <si>
    <t>Dun &amp; Bradstreet Holdings, Inc. (NYSE:DNB)</t>
  </si>
  <si>
    <t>Duolingo, Inc. (NASDAQGS:DUOL)</t>
  </si>
  <si>
    <t>DuPont de Nemours, Inc. (NYSE:DD)</t>
  </si>
  <si>
    <t>Dutch Bros Inc. (NYSE:BROS)</t>
  </si>
  <si>
    <t>DXC Technology Company (NYSE:DXC)</t>
  </si>
  <si>
    <t>DXP Enterprises, Inc. (NASDAQGS:DXPE)</t>
  </si>
  <si>
    <t>Dycom Industries, Inc. (NYSE:DY)</t>
  </si>
  <si>
    <t>Dynatrace, Inc. (NYSE:DT)</t>
  </si>
  <si>
    <t>Dynavax Technologies Corporation (NASDAQGS:DVAX)</t>
  </si>
  <si>
    <t>Dyne Therapeutics, Inc. (NASDAQGS:DYN)</t>
  </si>
  <si>
    <t>Dynex Capital, Inc. (NYSE:DX)</t>
  </si>
  <si>
    <t>e.l.f. Beauty, Inc. (NYSE:ELF)</t>
  </si>
  <si>
    <t>Eagle Materials Inc. (NYSE:EXP)</t>
  </si>
  <si>
    <t>Eagle Point Credit Company Inc. (NYSE:ECC)</t>
  </si>
  <si>
    <t>East West Bancorp, Inc. (NASDAQGS:EWBC)</t>
  </si>
  <si>
    <t>Easterly Government Properties, Inc. (NYSE:DEA)</t>
  </si>
  <si>
    <t>Eastern Bankshares, Inc. (NASDAQGS:EBC)</t>
  </si>
  <si>
    <t>EastGroup Properties, Inc. (NYSE:EGP)</t>
  </si>
  <si>
    <t>Eastman Chemical Company (NYSE:EMN)</t>
  </si>
  <si>
    <t>Eaton Corporation plc (NYSE:ETN)</t>
  </si>
  <si>
    <t>Eaton Vance Enhanced Equity Income Fund II (NYSE:EOS)</t>
  </si>
  <si>
    <t>Eaton Vance Tax-Advantaged Dividend Income Fund (NYSE:EVT)</t>
  </si>
  <si>
    <t>Eaton Vance Tax-Advantaged Global Dividend Income Fund (NYSE:ETG)</t>
  </si>
  <si>
    <t>Eaton Vance Tax-Managed Buy-Write Opportunities Fund (NYSE:ETV)</t>
  </si>
  <si>
    <t>Eaton Vance Tax-Managed Diversified Equity Income Fund (NYSE:ETY)</t>
  </si>
  <si>
    <t>Eaton Vance Tax-Managed Global Buy-Write Opportunities Fund (NYSE:ETW)</t>
  </si>
  <si>
    <t>eBay Inc. (NASDAQGS:EBAY)</t>
  </si>
  <si>
    <t>EchoStar Corporation (NASDAQGS:SATS)</t>
  </si>
  <si>
    <t>Ecolab Inc. (NYSE:ECL)</t>
  </si>
  <si>
    <t>Ecovyst Inc. (NYSE:ECVT)</t>
  </si>
  <si>
    <t>Edgewell Personal Care Company (NYSE:EPC)</t>
  </si>
  <si>
    <t>Edgewise Therapeutics, Inc. (NASDAQGS:EWTX)</t>
  </si>
  <si>
    <t>Edison International (NYSE:EIX)</t>
  </si>
  <si>
    <t>Edwards Lifesciences Corporation (NYSE:EW)</t>
  </si>
  <si>
    <t>Elanco Animal Health Incorporated (NYSE:ELAN)</t>
  </si>
  <si>
    <t>Elastic N.V. (NYSE:ESTC)</t>
  </si>
  <si>
    <t>Electronic Arts Inc. (NASDAQGS:EA)</t>
  </si>
  <si>
    <t>Element Solutions Inc (NYSE:ESI)</t>
  </si>
  <si>
    <t>Elevance Health, Inc. (NYSE:ELV)</t>
  </si>
  <si>
    <t>Eli Lilly and Company (NYSE:LLY)</t>
  </si>
  <si>
    <t>Ellington Financial Inc. (NYSE:EFC)</t>
  </si>
  <si>
    <t>Elme Communities (NYSE:ELME)</t>
  </si>
  <si>
    <t>Embecta Corp. (NASDAQGS:EMBC)</t>
  </si>
  <si>
    <t>EMCOR Group, Inc. (NYSE:EME)</t>
  </si>
  <si>
    <t>Emerald Holding, Inc. (NYSE:EEX)</t>
  </si>
  <si>
    <t>Emergent BioSolutions Inc. (NYSE:EBS)</t>
  </si>
  <si>
    <t>Emerson Electric Co. (NYSE:EMR)</t>
  </si>
  <si>
    <t>Empire State Realty Trust, Inc. (NYSE:ESRT)</t>
  </si>
  <si>
    <t>Employers Holdings, Inc. (NYSE:EIG)</t>
  </si>
  <si>
    <t>Enact Holdings, Inc. (NASDAQGS:ACT)</t>
  </si>
  <si>
    <t>Encompass Health Corporation (NYSE:EHC)</t>
  </si>
  <si>
    <t>Encore Capital Group, Inc. (NASDAQGS:ECPG)</t>
  </si>
  <si>
    <t>Endava plc (NYSE:DAVA)</t>
  </si>
  <si>
    <t>Endeavor Group Holdings, Inc. (NYSE:EDR)</t>
  </si>
  <si>
    <t>Energizer Holdings, Inc. (NYSE:ENR)</t>
  </si>
  <si>
    <t>Energy Recovery, Inc. (NASDAQGS:ERII)</t>
  </si>
  <si>
    <t>Energy Transfer LP (NYSE:ET)</t>
  </si>
  <si>
    <t>Enerpac Tool Group Corp. (NYSE:EPAC)</t>
  </si>
  <si>
    <t>EnerSys (NYSE:ENS)</t>
  </si>
  <si>
    <t>Enfusion, Inc. (NYSE:ENFN)</t>
  </si>
  <si>
    <t>EnLink Midstream, LLC (NYSE:ENLC)</t>
  </si>
  <si>
    <t>Enliven Therapeutics, Inc. (NASDAQGS:ELVN)</t>
  </si>
  <si>
    <t>Ennis, Inc. (NYSE:EBF)</t>
  </si>
  <si>
    <t>Enova International, Inc. (NYSE:ENVA)</t>
  </si>
  <si>
    <t>Enovis Corporation (NYSE:ENOV)</t>
  </si>
  <si>
    <t>Enovix Corporation (NASDAQGS:ENVX)</t>
  </si>
  <si>
    <t>Enpro Inc. (NYSE:NPO)</t>
  </si>
  <si>
    <t>Enstar Group Limited (NASDAQGS:ESGR)</t>
  </si>
  <si>
    <t>Entegris, Inc. (NASDAQGS:ENTG)</t>
  </si>
  <si>
    <t>Entergy Corporation (NYSE:ETR)</t>
  </si>
  <si>
    <t>Enterprise Financial Services Corp (NASDAQGS:EFSC)</t>
  </si>
  <si>
    <t>Enterprise Products Partners L.P. (NYSE:EPD)</t>
  </si>
  <si>
    <t>Enviri Corporation (NYSE:NVRI)</t>
  </si>
  <si>
    <t>Envista Holdings Corporation (NYSE:NVST)</t>
  </si>
  <si>
    <t>EOG Resources, Inc. (NYSE:EOG)</t>
  </si>
  <si>
    <t>EPAM Systems, Inc. (NYSE:EPAM)</t>
  </si>
  <si>
    <t>ePlus inc. (NASDAQGS:PLUS)</t>
  </si>
  <si>
    <t>EPR Properties (NYSE:EPR)</t>
  </si>
  <si>
    <t>EQT Corporation (NYSE:EQT)</t>
  </si>
  <si>
    <t>Equifax Inc. (NYSE:EFX)</t>
  </si>
  <si>
    <t>Equinix, Inc. (NASDAQGS:EQIX)</t>
  </si>
  <si>
    <t>Equitable Holdings, Inc. (NYSE:EQH)</t>
  </si>
  <si>
    <t>Equity Bancshares, Inc. (NYSE:EQBK)</t>
  </si>
  <si>
    <t>Equity Commonwealth (NYSE:EQC)</t>
  </si>
  <si>
    <t>Equity LifeStyle Properties, Inc. (NYSE:ELS)</t>
  </si>
  <si>
    <t>Equity Residential (NYSE:EQR)</t>
  </si>
  <si>
    <t>Erie Indemnity Company (NASDAQGS:ERIE)</t>
  </si>
  <si>
    <t>Ermenegildo Zegna N.V. (NYSE:ZGN)</t>
  </si>
  <si>
    <t>ESAB Corporation (NYSE:ESAB)</t>
  </si>
  <si>
    <t>ESCO Technologies Inc. (NYSE:ESE)</t>
  </si>
  <si>
    <t>Essent Group Ltd. (NYSE:ESNT)</t>
  </si>
  <si>
    <t>Essential Properties Realty Trust, Inc. (NYSE:EPRT)</t>
  </si>
  <si>
    <t>Essential Utilities, Inc. (NYSE:WTRG)</t>
  </si>
  <si>
    <t>Essex Property Trust, Inc. (NYSE:ESS)</t>
  </si>
  <si>
    <t>Ethan Allen Interiors Inc. (NYSE:ETD)</t>
  </si>
  <si>
    <t>Etsy, Inc. (NASDAQGS:ETSY)</t>
  </si>
  <si>
    <t>Euronet Worldwide, Inc. (NASDAQGS:EEFT)</t>
  </si>
  <si>
    <t>EverCommerce Inc. (NASDAQGS:EVCM)</t>
  </si>
  <si>
    <t>Evercore Inc. (NYSE:EVR)</t>
  </si>
  <si>
    <t>Everest Group, Ltd. (NYSE:EG)</t>
  </si>
  <si>
    <t>Evergy, Inc. (NASDAQGS:EVRG)</t>
  </si>
  <si>
    <t>Everi Holdings Inc. (NYSE:EVRI)</t>
  </si>
  <si>
    <t>Eversource Energy (NYSE:ES)</t>
  </si>
  <si>
    <t>EVERTEC, Inc. (NYSE:EVTC)</t>
  </si>
  <si>
    <t>Everus Construction Group, Inc. (NYSE:ECG)</t>
  </si>
  <si>
    <t>EVgo, Inc. (NASDAQGS:EVGO)</t>
  </si>
  <si>
    <t>Evolent Health, Inc. (NYSE:EVH)</t>
  </si>
  <si>
    <t>Excelerate Energy, Inc. (NYSE:EE)</t>
  </si>
  <si>
    <t>Exelixis, Inc. (NASDAQGS:EXEL)</t>
  </si>
  <si>
    <t>Exelon Corporation (NASDAQGS:EXC)</t>
  </si>
  <si>
    <t>ExlService Holdings, Inc. (NASDAQGS:EXLS)</t>
  </si>
  <si>
    <t>Expand Energy Corporation (NASDAQGS:EXE)</t>
  </si>
  <si>
    <t>Expedia Group, Inc. (NASDAQGS:EXPE)</t>
  </si>
  <si>
    <t>Expeditors International of Washington, Inc. (NYSE:EXPD)</t>
  </si>
  <si>
    <t>Exponent, Inc. (NASDAQGS:EXPO)</t>
  </si>
  <si>
    <t>Expro Group Holdings N.V. (NYSE:XPRO)</t>
  </si>
  <si>
    <t>Extra Space Storage Inc. (NYSE:EXR)</t>
  </si>
  <si>
    <t>Extreme Networks, Inc. (NASDAQGS:EXTR)</t>
  </si>
  <si>
    <t>Exxon Mobil Corporation (NYSE:XOM)</t>
  </si>
  <si>
    <t>EZCORP, Inc. (NASDAQGS:EZPW)</t>
  </si>
  <si>
    <t>F&amp;G Annuities &amp; Life, Inc. (NYSE:FG)</t>
  </si>
  <si>
    <t>F.N.B. Corporation (NYSE:FNB)</t>
  </si>
  <si>
    <t>F5, Inc. (NASDAQGS:FFIV)</t>
  </si>
  <si>
    <t>Fabrinet (NYSE:FN)</t>
  </si>
  <si>
    <t>FactSet Research Systems Inc. (NYSE:FDS)</t>
  </si>
  <si>
    <t>Fair Isaac Corporation (NYSE:FICO)</t>
  </si>
  <si>
    <t>Farmland Partners Inc. (NYSE:FPI)</t>
  </si>
  <si>
    <t>FARO Technologies, Inc. (NASDAQGS:FARO)</t>
  </si>
  <si>
    <t>Fastenal Company (NASDAQGS:FAST)</t>
  </si>
  <si>
    <t>Fastly, Inc. (NYSE:FSLY)</t>
  </si>
  <si>
    <t>FB Financial Corporation (NYSE:FBK)</t>
  </si>
  <si>
    <t>Federal Agricultural Mortgage Corporation (NYSE:AGM)</t>
  </si>
  <si>
    <t>Federal Realty Investment Trust (NYSE:FRT)</t>
  </si>
  <si>
    <t>Federal Signal Corporation (NYSE:FSS)</t>
  </si>
  <si>
    <t>Federated Hermes, Inc. (NYSE:FHI)</t>
  </si>
  <si>
    <t>FedEx Corporation (NYSE:FDX)</t>
  </si>
  <si>
    <t>Ferguson Enterprises Inc. (NYSE:FERG)</t>
  </si>
  <si>
    <t>Ferrari N.V. (NYSE:RACE)</t>
  </si>
  <si>
    <t>Fidelis Insurance Holdings Limited (NYSE:FIHL)</t>
  </si>
  <si>
    <t>Fidelity National Financial, Inc. (NYSE:FNF)</t>
  </si>
  <si>
    <t>Fidelity National Information Services, Inc. (NYSE:FIS)</t>
  </si>
  <si>
    <t>Fidus Investment Corporation (NASDAQGS:FDUS)</t>
  </si>
  <si>
    <t>Fifth Third Bancorp (NASDAQGS:FITB)</t>
  </si>
  <si>
    <t>FinVolution Group (NYSE:FINV)</t>
  </si>
  <si>
    <t>First Advantage Corporation (NASDAQGS:FA)</t>
  </si>
  <si>
    <t>First American Financial Corporation (NYSE:FAF)</t>
  </si>
  <si>
    <t>First Bancorp (NASDAQGS:FBNC)</t>
  </si>
  <si>
    <t>First BanCorp. (NYSE:FBP)</t>
  </si>
  <si>
    <t>First Busey Corporation (NASDAQGS:BUSE)</t>
  </si>
  <si>
    <t>First Citizens BancShares, Inc. (NASDAQGS:FCNC.A)</t>
  </si>
  <si>
    <t>First Commonwealth Financial Corporation (NYSE:FCF)</t>
  </si>
  <si>
    <t>First Community Bankshares, Inc. (NASDAQGS:FCBC)</t>
  </si>
  <si>
    <t>First Financial Bancorp. (NASDAQGS:FFBC)</t>
  </si>
  <si>
    <t>First Financial Bankshares, Inc. (NASDAQGS:FFIN)</t>
  </si>
  <si>
    <t>First Financial Corporation (NASDAQGS:THFF)</t>
  </si>
  <si>
    <t>First Foundation Inc. (NYSE:FFWM)</t>
  </si>
  <si>
    <t>First Hawaiian, Inc. (NASDAQGS:FHB)</t>
  </si>
  <si>
    <t>First Horizon Corporation (NYSE:FHN)</t>
  </si>
  <si>
    <t>First Industrial Realty Trust, Inc. (NYSE:FR)</t>
  </si>
  <si>
    <t>First Interstate BancSystem, Inc. (NASDAQGS:FIBK)</t>
  </si>
  <si>
    <t>First Merchants Corporation (NASDAQGS:FRME)</t>
  </si>
  <si>
    <t>First Solar, Inc. (NASDAQGS:FSLR)</t>
  </si>
  <si>
    <t>First Watch Restaurant Group, Inc. (NASDAQGS:FWRG)</t>
  </si>
  <si>
    <t>FirstCash Holdings, Inc. (NASDAQGS:FCFS)</t>
  </si>
  <si>
    <t>FirstEnergy Corp. (NYSE:FE)</t>
  </si>
  <si>
    <t>FirstSun Capital Bancorp (NASDAQGS:FSUN)</t>
  </si>
  <si>
    <t>Fiserv, Inc. (NYSE:FI)</t>
  </si>
  <si>
    <t>Five Below, Inc. (NASDAQGS:FIVE)</t>
  </si>
  <si>
    <t>Five Star Bancorp (NASDAQGS:FSBC)</t>
  </si>
  <si>
    <t>Fiverr International Ltd. (NYSE:FVRR)</t>
  </si>
  <si>
    <t>Flagstar Financial, Inc. (NYSE:FLG)</t>
  </si>
  <si>
    <t>Flaherty &amp; Crumrine Preferred Securities Income Fund Inc. (NYSE:FFC)</t>
  </si>
  <si>
    <t>FLEX LNG Ltd. (NYSE:FLNG)</t>
  </si>
  <si>
    <t>Flex Ltd. (NASDAQGS:FLEX)</t>
  </si>
  <si>
    <t>Floor &amp; Decor Holdings, Inc. (NYSE:FND)</t>
  </si>
  <si>
    <t>Flowers Foods, Inc. (NYSE:FLO)</t>
  </si>
  <si>
    <t>Flowserve Corporation (NYSE:FLS)</t>
  </si>
  <si>
    <t>Fluence Energy, Inc. (NASDAQGS:FLNC)</t>
  </si>
  <si>
    <t>Fluor Corporation (NYSE:FLR)</t>
  </si>
  <si>
    <t>Flushing Financial Corporation (NASDAQGS:FFIC)</t>
  </si>
  <si>
    <t>Flutter Entertainment plc (NYSE:FLUT)</t>
  </si>
  <si>
    <t>Flywire Corporation (NASDAQGS:FLYW)</t>
  </si>
  <si>
    <t>FMC Corporation (NYSE:FMC)</t>
  </si>
  <si>
    <t>Foot Locker, Inc. (NYSE:FL)</t>
  </si>
  <si>
    <t>Ford Motor Company (NYSE:F)</t>
  </si>
  <si>
    <t>Forestar Group Inc. (NYSE:FOR)</t>
  </si>
  <si>
    <t>FormFactor, Inc. (NASDAQGS:FORM)</t>
  </si>
  <si>
    <t>Formula One Group (NASDAQGS:FWON.K)</t>
  </si>
  <si>
    <t>Fortinet, Inc. (NASDAQGS:FTNT)</t>
  </si>
  <si>
    <t>Fortive Corporation (NYSE:FTV)</t>
  </si>
  <si>
    <t>Fortrea Holdings Inc. (NASDAQGS:FTRE)</t>
  </si>
  <si>
    <t>Fortune Brands Innovations, Inc. (NYSE:FBIN)</t>
  </si>
  <si>
    <t>Forward Air Corporation (NASDAQGS:FWRD)</t>
  </si>
  <si>
    <t>Four Corners Property Trust, Inc. (NYSE:FCPT)</t>
  </si>
  <si>
    <t>Fox Corporation (NASDAQGS:FOXA)</t>
  </si>
  <si>
    <t>Fox Factory Holding Corp. (NASDAQGS:FOXF)</t>
  </si>
  <si>
    <t>Franklin BSP Realty Trust, Inc. (NYSE:FBRT)</t>
  </si>
  <si>
    <t>Franklin Electric Co., Inc. (NASDAQGS:FELE)</t>
  </si>
  <si>
    <t>Franklin Resources, Inc. (NYSE:BEN)</t>
  </si>
  <si>
    <t>Freeport-McMoRan Inc. (NYSE:FCX)</t>
  </si>
  <si>
    <t>Fresh Del Monte Produce Inc. (NYSE:FDP)</t>
  </si>
  <si>
    <t>Freshworks Inc. (NASDAQGS:FRSH)</t>
  </si>
  <si>
    <t>Frontdoor, Inc. (NASDAQGS:FTDR)</t>
  </si>
  <si>
    <t>Frontier Communications Parent, Inc. (NASDAQGS:FYBR)</t>
  </si>
  <si>
    <t>Frontier Group Holdings, Inc. (NASDAQGS:ULCC)</t>
  </si>
  <si>
    <t>Frontline plc (NYSE:FRO)</t>
  </si>
  <si>
    <t>FRP Holdings, Inc. (NASDAQGS:FRPH)</t>
  </si>
  <si>
    <t>FS KKR Capital Corp. (NYSE:FSK)</t>
  </si>
  <si>
    <t>FTAI Aviation Ltd. (NASDAQGS:FTAI)</t>
  </si>
  <si>
    <t>FTAI Infrastructure Inc. (NASDAQGS:FIP)</t>
  </si>
  <si>
    <t>FTI Consulting, Inc. (NYSE:FCN)</t>
  </si>
  <si>
    <t>Full Truck Alliance Co. Ltd. (NYSE:YMM)</t>
  </si>
  <si>
    <t>Fulton Financial Corporation (NASDAQGS:FULT)</t>
  </si>
  <si>
    <t>Funko, Inc. (NASDAQGS:FNKO)</t>
  </si>
  <si>
    <t>GameStop Corp. (NYSE:GME)</t>
  </si>
  <si>
    <t>Gaming and Leisure Properties, Inc. (NASDAQGS:GLPI)</t>
  </si>
  <si>
    <t>Gannett Co., Inc. (NYSE:GCI)</t>
  </si>
  <si>
    <t>Garmin Ltd. (NYSE:GRMN)</t>
  </si>
  <si>
    <t>Garrett Motion Inc. (NASDAQGS:GTX)</t>
  </si>
  <si>
    <t>Gartner, Inc. (NYSE:IT)</t>
  </si>
  <si>
    <t>Gates Industrial Corporation plc (NYSE:GTES)</t>
  </si>
  <si>
    <t>Gatos Silver, Inc. (NYSE:GATO)</t>
  </si>
  <si>
    <t>GATX Corporation (NYSE:GATX)</t>
  </si>
  <si>
    <t>GE HealthCare Technologies Inc. (NASDAQGS:GEHC)</t>
  </si>
  <si>
    <t>GE Vernova Inc. (NYSE:GEV)</t>
  </si>
  <si>
    <t>Gen Digital Inc. (NASDAQGS:GEN)</t>
  </si>
  <si>
    <t>Genco Shipping &amp; Trading Limited (NYSE:GNK)</t>
  </si>
  <si>
    <t>GeneDx Holdings Corp. (NASDAQGS:WGS)</t>
  </si>
  <si>
    <t>Generac Holdings Inc. (NYSE:GNRC)</t>
  </si>
  <si>
    <t>General American Investors Company, Inc. (NYSE:GAM)</t>
  </si>
  <si>
    <t>General Dynamics Corporation (NYSE:GD)</t>
  </si>
  <si>
    <t>General Electric Company (NYSE:GE)</t>
  </si>
  <si>
    <t>General Mills, Inc. (NYSE:GIS)</t>
  </si>
  <si>
    <t>General Motors Company (NYSE:GM)</t>
  </si>
  <si>
    <t>Genesis Energy, L.P. (NYSE:GEL)</t>
  </si>
  <si>
    <t>Genius Sports Limited (NYSE:GENI)</t>
  </si>
  <si>
    <t>Genpact Limited (NYSE:G)</t>
  </si>
  <si>
    <t>Gentex Corporation (NASDAQGS:GNTX)</t>
  </si>
  <si>
    <t>Gentherm Incorporated (NASDAQGS:THRM)</t>
  </si>
  <si>
    <t>Genuine Parts Company (NYSE:GPC)</t>
  </si>
  <si>
    <t>Genworth Financial, Inc. (NYSE:GNW)</t>
  </si>
  <si>
    <t>German American Bancorp, Inc. (NASDAQGS:GABC)</t>
  </si>
  <si>
    <t>Getty Realty Corp. (NYSE:GTY)</t>
  </si>
  <si>
    <t>Gibraltar Industries, Inc. (NASDAQGS:ROCK)</t>
  </si>
  <si>
    <t>G-III Apparel Group, Ltd. (NASDAQGS:GIII)</t>
  </si>
  <si>
    <t>Gilead Sciences, Inc. (NASDAQGS:GILD)</t>
  </si>
  <si>
    <t>GitLab Inc. (NASDAQGS:GTLB)</t>
  </si>
  <si>
    <t>Glacier Bancorp, Inc. (NYSE:GBCI)</t>
  </si>
  <si>
    <t>Gladstone Capital Corporation (NASDAQGS:GLAD)</t>
  </si>
  <si>
    <t>Gladstone Commercial Corporation (NASDAQGS:GOOD)</t>
  </si>
  <si>
    <t>Glaukos Corporation (NYSE:GKOS)</t>
  </si>
  <si>
    <t>Global Blue Group Holding AG (NYSE:GB)</t>
  </si>
  <si>
    <t>Global Business Travel Group, Inc. (NYSE:GBTG)</t>
  </si>
  <si>
    <t>Global Industrial Company (NYSE:GIC)</t>
  </si>
  <si>
    <t>Global Medical REIT Inc. (NYSE:GMRE)</t>
  </si>
  <si>
    <t>Global Net Lease, Inc. (NYSE:GNL)</t>
  </si>
  <si>
    <t>Global Partners LP (NYSE:GLP)</t>
  </si>
  <si>
    <t>Global Payments Inc. (NYSE:GPN)</t>
  </si>
  <si>
    <t>Global Ship Lease, Inc. (NYSE:GSL)</t>
  </si>
  <si>
    <t>Global-E Online Ltd. (NASDAQGS:GLBE)</t>
  </si>
  <si>
    <t>GlobalFoundries Inc. (NASDAQGS:GFS)</t>
  </si>
  <si>
    <t>Globant S.A. (NYSE:GLOB)</t>
  </si>
  <si>
    <t>Globe Life Inc. (NYSE:GL)</t>
  </si>
  <si>
    <t>Globus Medical, Inc. (NYSE:GMED)</t>
  </si>
  <si>
    <t>GMS Inc. (NYSE:GMS)</t>
  </si>
  <si>
    <t>GoDaddy Inc. (NYSE:GDDY)</t>
  </si>
  <si>
    <t>Gogo Inc. (NASDAQGS:GOGO)</t>
  </si>
  <si>
    <t>Golar LNG Limited (NASDAQGS:GLNG)</t>
  </si>
  <si>
    <t>Golden Ocean Group Limited (NASDAQGS:GOGL)</t>
  </si>
  <si>
    <t>Goldman Sachs BDC, Inc. (NYSE:GSBD)</t>
  </si>
  <si>
    <t>Golub Capital BDC, Inc. (NASDAQGS:GBDC)</t>
  </si>
  <si>
    <t>Goosehead Insurance, Inc (NASDAQGS:GSHD)</t>
  </si>
  <si>
    <t>Grab Holdings Limited (NASDAQGS:GRAB)</t>
  </si>
  <si>
    <t>Graco Inc. (NYSE:GGG)</t>
  </si>
  <si>
    <t>Graham Holdings Company (NYSE:GHC)</t>
  </si>
  <si>
    <t>GRAIL, Inc. (NASDAQGS:GRAL)</t>
  </si>
  <si>
    <t>Grand Canyon Education, Inc. (NASDAQGS:LOPE)</t>
  </si>
  <si>
    <t>Granite Construction Incorporated (NYSE:GVA)</t>
  </si>
  <si>
    <t>Granite Ridge Resources, Inc. (NYSE:GRNT)</t>
  </si>
  <si>
    <t>Graphic Packaging Holding Company (NYSE:GPK)</t>
  </si>
  <si>
    <t>Great Lakes Dredge &amp; Dock Corporation (NASDAQGS:GLDD)</t>
  </si>
  <si>
    <t>Great Southern Bancorp, Inc. (NASDAQGS:GSBC)</t>
  </si>
  <si>
    <t>Green Brick Partners, Inc. (NYSE:GRBK)</t>
  </si>
  <si>
    <t>Green Dot Corporation (NYSE:GDOT)</t>
  </si>
  <si>
    <t>Green Plains Inc. (NASDAQGS:GPRE)</t>
  </si>
  <si>
    <t>Greenfire Resources Ltd. (NYSE:GFR)</t>
  </si>
  <si>
    <t>Greenlight Capital Re, Ltd. (NASDAQGS:GLRE)</t>
  </si>
  <si>
    <t>Greif, Inc. (NYSE:GEF)</t>
  </si>
  <si>
    <t>Griffon Corporation (NYSE:GFF)</t>
  </si>
  <si>
    <t>Grindr Inc. (NYSE:GRND)</t>
  </si>
  <si>
    <t>Grocery Outlet Holding Corp. (NASDAQGS:GO)</t>
  </si>
  <si>
    <t>Group 1 Automotive, Inc. (NYSE:GPI)</t>
  </si>
  <si>
    <t>Guardant Health, Inc. (NASDAQGS:GH)</t>
  </si>
  <si>
    <t>Guardian Pharmacy Services, Inc. (NYSE:GRDN)</t>
  </si>
  <si>
    <t>Guess?, Inc. (NYSE:GES)</t>
  </si>
  <si>
    <t>Guidewire Software, Inc. (NYSE:GWRE)</t>
  </si>
  <si>
    <t>Guild Holdings Company (NYSE:GHLD)</t>
  </si>
  <si>
    <t>Gulfport Energy Corporation (NYSE:GPOR)</t>
  </si>
  <si>
    <t>GXO Logistics, Inc. (NYSE:GXO)</t>
  </si>
  <si>
    <t>H World Group Limited (NASDAQGS:HTHT)</t>
  </si>
  <si>
    <t>H&amp;E Equipment Services, Inc. (NASDAQGS:HEES)</t>
  </si>
  <si>
    <t>H&amp;R Block, Inc. (NYSE:HRB)</t>
  </si>
  <si>
    <t>H.B. Fuller Company (NYSE:FUL)</t>
  </si>
  <si>
    <t>HA Sustainable Infrastructure Capital, Inc. (NYSE:HASI)</t>
  </si>
  <si>
    <t>Haemonetics Corporation (NYSE:HAE)</t>
  </si>
  <si>
    <t>Hagerty, Inc. (NYSE:HGTY)</t>
  </si>
  <si>
    <t>Halliburton Company (NYSE:HAL)</t>
  </si>
  <si>
    <t>Halozyme Therapeutics, Inc. (NASDAQGS:HALO)</t>
  </si>
  <si>
    <t>Hamilton Insurance Group, Ltd. (NYSE:HG)</t>
  </si>
  <si>
    <t>Hamilton Lane Incorporated (NASDAQGS:HLNE)</t>
  </si>
  <si>
    <t>Hancock Whitney Corporation (NASDAQGS:HWC)</t>
  </si>
  <si>
    <t>Hanesbrands Inc. (NYSE:HBI)</t>
  </si>
  <si>
    <t>Hanmi Financial Corporation (NASDAQGS:HAFC)</t>
  </si>
  <si>
    <t>HarborOne Bancorp, Inc. (NASDAQGS:HONE)</t>
  </si>
  <si>
    <t>Harley-Davidson, Inc. (NYSE:HOG)</t>
  </si>
  <si>
    <t>Harmonic Inc. (NASDAQGS:HLIT)</t>
  </si>
  <si>
    <t>Hasbro, Inc. (NASDAQGS:HAS)</t>
  </si>
  <si>
    <t>HashiCorp, Inc. (NASDAQGS:HCP)</t>
  </si>
  <si>
    <t>Hawaiian Electric Industries, Inc. (NYSE:HE)</t>
  </si>
  <si>
    <t>Hawkins, Inc. (NASDAQGS:HWKN)</t>
  </si>
  <si>
    <t>Hayward Holdings, Inc. (NYSE:HAYW)</t>
  </si>
  <si>
    <t>HBT Financial, Inc. (NASDAQGS:HBT)</t>
  </si>
  <si>
    <t>HCA Healthcare, Inc. (NYSE:HCA)</t>
  </si>
  <si>
    <t>HCI Group, Inc. (NYSE:HCI)</t>
  </si>
  <si>
    <t>Healthcare Realty Trust Incorporated (NYSE:HR)</t>
  </si>
  <si>
    <t>Healthcare Services Group, Inc. (NASDAQGS:HCSG)</t>
  </si>
  <si>
    <t>HealthEquity, Inc. (NASDAQGS:HQY)</t>
  </si>
  <si>
    <t>Healthpeak Properties, Inc. (NYSE:DOC)</t>
  </si>
  <si>
    <t>HealthStream, Inc. (NASDAQGS:HSTM)</t>
  </si>
  <si>
    <t>Heartland Express, Inc. (NASDAQGS:HTLD)</t>
  </si>
  <si>
    <t>Heartland Financial USA, Inc. (NASDAQGS:HTLF)</t>
  </si>
  <si>
    <t>Hecla Mining Company (NYSE:HL)</t>
  </si>
  <si>
    <t>HEICO Corporation (NYSE:HEI)</t>
  </si>
  <si>
    <t>Heidrick &amp; Struggles International, Inc. (NASDAQGS:HSII)</t>
  </si>
  <si>
    <t>Helen of Troy Limited (NASDAQGS:HELE)</t>
  </si>
  <si>
    <t>Helios Technologies, Inc. (NYSE:HLIO)</t>
  </si>
  <si>
    <t>Helix Energy Solutions Group, Inc. (NYSE:HLX)</t>
  </si>
  <si>
    <t>Hello Group Inc. (NASDAQGS:MOMO)</t>
  </si>
  <si>
    <t>Helmerich &amp; Payne, Inc. (NYSE:HP)</t>
  </si>
  <si>
    <t>Henry Schein, Inc. (NASDAQGS:HSIC)</t>
  </si>
  <si>
    <t>Herbalife Ltd. (NYSE:HLF)</t>
  </si>
  <si>
    <t>Herc Holdings Inc. (NYSE:HRI)</t>
  </si>
  <si>
    <t>Hercules Capital, Inc. (NYSE:HTGC)</t>
  </si>
  <si>
    <t>Heritage Commerce Corp (NASDAQGS:HTBK)</t>
  </si>
  <si>
    <t>Heritage Financial Corporation (NASDAQGS:HFWA)</t>
  </si>
  <si>
    <t>Hess Corporation (NYSE:HES)</t>
  </si>
  <si>
    <t>Hess Midstream LP (NYSE:HESM)</t>
  </si>
  <si>
    <t>Hewlett Packard Enterprise Company (NYSE:HPE)</t>
  </si>
  <si>
    <t>Hexcel Corporation (NYSE:HXL)</t>
  </si>
  <si>
    <t>HF Sinclair Corporation (NYSE:DINO)</t>
  </si>
  <si>
    <t>Highwoods Properties, Inc. (NYSE:HIW)</t>
  </si>
  <si>
    <t>Hillenbrand, Inc. (NYSE:HI)</t>
  </si>
  <si>
    <t>Hilltop Holdings Inc. (NYSE:HTH)</t>
  </si>
  <si>
    <t>Hilton Grand Vacations Inc. (NYSE:HGV)</t>
  </si>
  <si>
    <t>Hilton Worldwide Holdings Inc. (NYSE:HLT)</t>
  </si>
  <si>
    <t>Himax Technologies, Inc. (NASDAQGS:HIMX)</t>
  </si>
  <si>
    <t>Hims &amp; Hers Health, Inc. (NYSE:HIMS)</t>
  </si>
  <si>
    <t>Hippo Holdings Inc. (NYSE:HIPO)</t>
  </si>
  <si>
    <t>HNI Corporation (NYSE:HNI)</t>
  </si>
  <si>
    <t>Hologic, Inc. (NASDAQGS:HOLX)</t>
  </si>
  <si>
    <t>Home Bancshares, Inc. (Conway, AR) (NYSE:HOMB)</t>
  </si>
  <si>
    <t>HomeTrust Bancshares, Inc. (NASDAQGS:HTBI)</t>
  </si>
  <si>
    <t>Honeywell International Inc. (NASDAQGS:HON)</t>
  </si>
  <si>
    <t>Hope Bancorp, Inc. (NASDAQGS:HOPE)</t>
  </si>
  <si>
    <t>Horace Mann Educators Corporation (NYSE:HMN)</t>
  </si>
  <si>
    <t>Horizon Bancorp, Inc. (NASDAQGS:HBNC)</t>
  </si>
  <si>
    <t>Hormel Foods Corporation (NYSE:HRL)</t>
  </si>
  <si>
    <t>Host Hotels &amp; Resorts, Inc. (NASDAQGS:HST)</t>
  </si>
  <si>
    <t>Houlihan Lokey, Inc. (NYSE:HLI)</t>
  </si>
  <si>
    <t>Hovnanian Enterprises, Inc. (NYSE:HOV)</t>
  </si>
  <si>
    <t>Howard Hughes Holdings Inc. (NYSE:HHH)</t>
  </si>
  <si>
    <t>Howmet Aerospace Inc. (NYSE:HWM)</t>
  </si>
  <si>
    <t>HP Inc. (NYSE:HPQ)</t>
  </si>
  <si>
    <t>Hub Group, Inc. (NASDAQGS:HUBG)</t>
  </si>
  <si>
    <t>Hubbell Incorporated (NYSE:HUBB)</t>
  </si>
  <si>
    <t>HubSpot, Inc. (NYSE:HUBS)</t>
  </si>
  <si>
    <t>Humana Inc. (NYSE:HUM)</t>
  </si>
  <si>
    <t>Huntington Ingalls Industries, Inc. (NYSE:HII)</t>
  </si>
  <si>
    <t>Huntsman Corporation (NYSE:HUN)</t>
  </si>
  <si>
    <t>Huron Consulting Group Inc. (NASDAQGS:HURN)</t>
  </si>
  <si>
    <t>Hut 8 Corp. (NASDAQGS:HUT)</t>
  </si>
  <si>
    <t>Hyatt Hotels Corporation (NYSE:H)</t>
  </si>
  <si>
    <t>Hyster-Yale, Inc. (NYSE:HY)</t>
  </si>
  <si>
    <t>i3 Verticals, Inc. (NASDAQGS:IIIV)</t>
  </si>
  <si>
    <t>IAC Inc. (NASDAQGS:IAC)</t>
  </si>
  <si>
    <t>Ibotta, Inc. (NYSE:IBTA)</t>
  </si>
  <si>
    <t>Icahn Enterprises L.P. (NASDAQGS:IEP)</t>
  </si>
  <si>
    <t>ICF International, Inc. (NASDAQGS:ICFI)</t>
  </si>
  <si>
    <t>Ichor Holdings, Ltd. (NASDAQGS:ICHR)</t>
  </si>
  <si>
    <t>ICON Public Limited Company (NASDAQGS:ICLR)</t>
  </si>
  <si>
    <t>ICU Medical, Inc. (NASDAQGS:ICUI)</t>
  </si>
  <si>
    <t>IDACORP, Inc. (NYSE:IDA)</t>
  </si>
  <si>
    <t>IDEAYA Biosciences, Inc. (NASDAQGS:IDYA)</t>
  </si>
  <si>
    <t>IDEX Corporation (NYSE:IEX)</t>
  </si>
  <si>
    <t>IDEXX Laboratories, Inc. (NASDAQGS:IDXX)</t>
  </si>
  <si>
    <t>IDT Corporation (NYSE:IDT)</t>
  </si>
  <si>
    <t>IGM Biosciences, Inc. (NASDAQGS:IGMS)</t>
  </si>
  <si>
    <t>Illinois Tool Works Inc. (NYSE:ITW)</t>
  </si>
  <si>
    <t>Illumina, Inc. (NASDAQGS:ILMN)</t>
  </si>
  <si>
    <t>IMAX Corporation (NYSE:IMAX)</t>
  </si>
  <si>
    <t>ImmunityBio, Inc. (NASDAQGS:IBRX)</t>
  </si>
  <si>
    <t>Immunocore Holdings plc (NASDAQGS:IMCR)</t>
  </si>
  <si>
    <t>Immunovant, Inc. (NASDAQGS:IMVT)</t>
  </si>
  <si>
    <t>Impinj, Inc. (NASDAQGS:PI)</t>
  </si>
  <si>
    <t>Inari Medical, Inc. (NASDAQGS:NARI)</t>
  </si>
  <si>
    <t>Incyte Corporation (NASDAQGS:INCY)</t>
  </si>
  <si>
    <t>Independence Realty Trust, Inc. (NYSE:IRT)</t>
  </si>
  <si>
    <t>Independent Bank Corp. (NASDAQGS:INDB)</t>
  </si>
  <si>
    <t>Independent Bank Corporation (NASDAQGS:IBCP)</t>
  </si>
  <si>
    <t>Independent Bank Group, Inc. (NASDAQGS:IBTX)</t>
  </si>
  <si>
    <t>Infinera Corporation (NASDAQGS:INFN)</t>
  </si>
  <si>
    <t>Informatica Inc. (NYSE:INFA)</t>
  </si>
  <si>
    <t>Ingersoll Rand Inc. (NYSE:IR)</t>
  </si>
  <si>
    <t>Ingevity Corporation (NYSE:NGVT)</t>
  </si>
  <si>
    <t>Ingles Markets, Incorporated (NASDAQGS:IMKT.A)</t>
  </si>
  <si>
    <t>Ingram Micro Holding Corporation (NYSE:INGM)</t>
  </si>
  <si>
    <t>Ingredion Incorporated (NYSE:INGR)</t>
  </si>
  <si>
    <t>InMode Ltd. (NASDAQGS:INMD)</t>
  </si>
  <si>
    <t>Innospec Inc. (NASDAQGS:IOSP)</t>
  </si>
  <si>
    <t>Innovative Industrial Properties, Inc. (NYSE:IIPR)</t>
  </si>
  <si>
    <t>Innovex International, Inc. (NYSE:INVX)</t>
  </si>
  <si>
    <t>Innoviva, Inc. (NASDAQGS:INVA)</t>
  </si>
  <si>
    <t>Insight Enterprises, Inc. (NASDAQGS:NSIT)</t>
  </si>
  <si>
    <t>Insmed Incorporated (NASDAQGS:INSM)</t>
  </si>
  <si>
    <t>Insperity, Inc. (NYSE:NSP)</t>
  </si>
  <si>
    <t>Inspire Medical Systems, Inc. (NYSE:INSP)</t>
  </si>
  <si>
    <t>Installed Building Products, Inc. (NYSE:IBP)</t>
  </si>
  <si>
    <t>Insteel Industries, Inc. (NYSE:IIIN)</t>
  </si>
  <si>
    <t>Insulet Corporation (NASDAQGS:PODD)</t>
  </si>
  <si>
    <t>Intapp, Inc. (NASDAQGS:INTA)</t>
  </si>
  <si>
    <t>Integer Holdings Corporation (NYSE:ITGR)</t>
  </si>
  <si>
    <t>Integra LifeSciences Holdings Corporation (NASDAQGS:IART)</t>
  </si>
  <si>
    <t>Integral Ad Science Holding Corp. (NASDAQGS:IAS)</t>
  </si>
  <si>
    <t>Intel Corporation (NASDAQGS:INTC)</t>
  </si>
  <si>
    <t>Inter &amp; Co, Inc. (NASDAQGS:INTR)</t>
  </si>
  <si>
    <t>Interactive Brokers Group, Inc. (NASDAQGS:IBKR)</t>
  </si>
  <si>
    <t>Intercontinental Exchange, Inc. (NYSE:ICE)</t>
  </si>
  <si>
    <t>InterDigital, Inc. (NASDAQGS:IDCC)</t>
  </si>
  <si>
    <t>Interface, Inc. (NASDAQGS:TILE)</t>
  </si>
  <si>
    <t>International Bancshares Corporation (NASDAQGS:IBOC)</t>
  </si>
  <si>
    <t>International Business Machines Corporation (NYSE:IBM)</t>
  </si>
  <si>
    <t>International Flavors &amp; Fragrances Inc. (NYSE:IFF)</t>
  </si>
  <si>
    <t>International Game Technology PLC (NYSE:IGT)</t>
  </si>
  <si>
    <t>International Paper Company (NYSE:IP)</t>
  </si>
  <si>
    <t>International Seaways, Inc. (NYSE:INSW)</t>
  </si>
  <si>
    <t>Interparfums, Inc. (NASDAQGS:IPAR)</t>
  </si>
  <si>
    <t>Intra-Cellular Therapies, Inc. (NASDAQGS:ITCI)</t>
  </si>
  <si>
    <t>Intuit Inc. (NASDAQGS:INTU)</t>
  </si>
  <si>
    <t>Intuitive Surgical, Inc. (NASDAQGS:ISRG)</t>
  </si>
  <si>
    <t>InvenTrust Properties Corp. (NYSE:IVT)</t>
  </si>
  <si>
    <t>Invesco Ltd. (NYSE:IVZ)</t>
  </si>
  <si>
    <t>Invesco Municipal Opportunity Trust (NYSE:VMO)</t>
  </si>
  <si>
    <t>Invesco Municipal Trust (NYSE:VKQ)</t>
  </si>
  <si>
    <t>Invesco Quality Municipal Income Trust (NYSE:IQI)</t>
  </si>
  <si>
    <t>Invesco Trust for Investment Grade Municipals (NYSE:VGM)</t>
  </si>
  <si>
    <t>Invesco Value Municipal Income Trust (NYSE:IIM)</t>
  </si>
  <si>
    <t>Investors Title Company (NASDAQGS:ITIC)</t>
  </si>
  <si>
    <t>Invitation Homes Inc. (NYSE:INVH)</t>
  </si>
  <si>
    <t>Ionis Pharmaceuticals, Inc. (NASDAQGS:IONS)</t>
  </si>
  <si>
    <t>IonQ, Inc. (NYSE:IONQ)</t>
  </si>
  <si>
    <t>IPG Photonics Corporation (NASDAQGS:IPGP)</t>
  </si>
  <si>
    <t>IQVIA Holdings Inc. (NYSE:IQV)</t>
  </si>
  <si>
    <t>iRhythm Technologies, Inc. (NASDAQGS:IRTC)</t>
  </si>
  <si>
    <t>Iridium Communications Inc. (NASDAQGS:IRDM)</t>
  </si>
  <si>
    <t>Iron Mountain Incorporated (NYSE:IRM)</t>
  </si>
  <si>
    <t>Itron, Inc. (NASDAQGS:ITRI)</t>
  </si>
  <si>
    <t>ITT Inc. (NYSE:ITT)</t>
  </si>
  <si>
    <t>Ituran Location and Control Ltd. (NASDAQGS:ITRN)</t>
  </si>
  <si>
    <t>J&amp;J Snack Foods Corp. (NASDAQGS:JJSF)</t>
  </si>
  <si>
    <t>J.B. Hunt Transport Services, Inc. (NASDAQGS:JBHT)</t>
  </si>
  <si>
    <t>Jabil Inc. (NYSE:JBL)</t>
  </si>
  <si>
    <t>Jack Henry &amp; Associates, Inc. (NASDAQGS:JKHY)</t>
  </si>
  <si>
    <t>Jack in the Box Inc. (NASDAQGS:JACK)</t>
  </si>
  <si>
    <t>Jackson Financial Inc. (NYSE:JXN)</t>
  </si>
  <si>
    <t>Jacobs Solutions Inc. (NYSE:J)</t>
  </si>
  <si>
    <t>Jamf Holding Corp. (NASDAQGS:JAMF)</t>
  </si>
  <si>
    <t>Janus Henderson Group plc (NYSE:JHG)</t>
  </si>
  <si>
    <t>Janus International Group, Inc. (NYSE:JBI)</t>
  </si>
  <si>
    <t>Jazz Pharmaceuticals plc (NASDAQGS:JAZZ)</t>
  </si>
  <si>
    <t>JBG SMITH Properties (NYSE:JBGS)</t>
  </si>
  <si>
    <t>JD.com, Inc. (NASDAQGS:JD)</t>
  </si>
  <si>
    <t>Jefferies Financial Group Inc. (NYSE:JEF)</t>
  </si>
  <si>
    <t>JELD-WEN Holding, Inc. (NYSE:JELD)</t>
  </si>
  <si>
    <t>JetBlue Airways Corporation (NASDAQGS:JBLU)</t>
  </si>
  <si>
    <t>JFrog Ltd. (NASDAQGS:FROG)</t>
  </si>
  <si>
    <t>JinkoSolar Holding Co., Ltd. (NYSE:JKS)</t>
  </si>
  <si>
    <t>Joby Aviation, Inc. (NYSE:JOBY)</t>
  </si>
  <si>
    <t>John B. Sanfilippo &amp; Son, Inc. (NASDAQGS:JBSS)</t>
  </si>
  <si>
    <t>John Bean Technologies Corporation (NYSE:JBT)</t>
  </si>
  <si>
    <t>John Hancock Financial Opportunities Fund (NYSE:BTO)</t>
  </si>
  <si>
    <t>John Hancock Premium Dividend Fund (NYSE:PDT)</t>
  </si>
  <si>
    <t>John Wiley &amp; Sons, Inc. (NYSE:WLY)</t>
  </si>
  <si>
    <t>Johnson &amp; Johnson (NYSE:JNJ)</t>
  </si>
  <si>
    <t>Johnson Controls International plc (NYSE:JCI)</t>
  </si>
  <si>
    <t>Joint Stock Company Kaspi.kz (NASDAQGS:KSPI)</t>
  </si>
  <si>
    <t>Jones Lang LaSalle Incorporated (NYSE:JLL)</t>
  </si>
  <si>
    <t>JOYY Inc. (NASDAQGS:YY)</t>
  </si>
  <si>
    <t>JPMorgan Chase &amp; Co. (NYSE:JPM)</t>
  </si>
  <si>
    <t>Juniper Networks, Inc. (NYSE:JNPR)</t>
  </si>
  <si>
    <t>Kadant Inc. (NYSE:KAI)</t>
  </si>
  <si>
    <t>Kaiser Aluminum Corporation (NASDAQGS:KALU)</t>
  </si>
  <si>
    <t>Kanzhun Limited (NASDAQGS:BZ)</t>
  </si>
  <si>
    <t>Karat Packaging Inc. (NASDAQGS:KRT)</t>
  </si>
  <si>
    <t>Kayne Anderson BDC, Inc. (NYSE:KBDC)</t>
  </si>
  <si>
    <t>Kayne Anderson Energy Infrastructure Fund, Inc. (NYSE:KYN)</t>
  </si>
  <si>
    <t>KB Home (NYSE:KBH)</t>
  </si>
  <si>
    <t>KBR, Inc. (NYSE:KBR)</t>
  </si>
  <si>
    <t>KE Holdings Inc. (NYSE:BEKE)</t>
  </si>
  <si>
    <t>Kearny Financial Corp. (NASDAQGS:KRNY)</t>
  </si>
  <si>
    <t>Kellanova (NYSE:K)</t>
  </si>
  <si>
    <t>Kelly Services, Inc. (NASDAQGS:KELY.A)</t>
  </si>
  <si>
    <t>Kemper Corporation (NYSE:KMPR)</t>
  </si>
  <si>
    <t>Kennametal Inc. (NYSE:KMT)</t>
  </si>
  <si>
    <t>Kennedy-Wilson Holdings, Inc. (NYSE:KW)</t>
  </si>
  <si>
    <t>Kenvue Inc. (NYSE:KVUE)</t>
  </si>
  <si>
    <t>Keurig Dr Pepper Inc. (NASDAQGS:KDP)</t>
  </si>
  <si>
    <t>KeyCorp (NYSE:KEY)</t>
  </si>
  <si>
    <t>Keysight Technologies, Inc. (NYSE:KEYS)</t>
  </si>
  <si>
    <t>Kforce Inc. (NYSE:KFRC)</t>
  </si>
  <si>
    <t>Kilroy Realty Corporation (NYSE:KRC)</t>
  </si>
  <si>
    <t>Kimbell Royalty Partners, LP (NYSE:KRP)</t>
  </si>
  <si>
    <t>Kimberly-Clark Corporation (NYSE:KMB)</t>
  </si>
  <si>
    <t>Kimco Realty Corporation (NYSE:KIM)</t>
  </si>
  <si>
    <t>Kinder Morgan, Inc. (NYSE:KMI)</t>
  </si>
  <si>
    <t>KinderCare Learning Companies, Inc. (NYSE:KLC)</t>
  </si>
  <si>
    <t>Kinetik Holdings Inc. (NYSE:KNTK)</t>
  </si>
  <si>
    <t>Kingsoft Cloud Holdings Limited (NASDAQGS:KC)</t>
  </si>
  <si>
    <t>Kiniksa Pharmaceuticals International, plc (NASDAQGS:KNSA)</t>
  </si>
  <si>
    <t>Kinsale Capital Group, Inc. (NYSE:KNSL)</t>
  </si>
  <si>
    <t>Kirby Corporation (NYSE:KEX)</t>
  </si>
  <si>
    <t>Kite Realty Group Trust (NYSE:KRG)</t>
  </si>
  <si>
    <t>KKR &amp; Co. Inc. (NYSE:KKR)</t>
  </si>
  <si>
    <t>KKR Real Estate Finance Trust Inc. (NYSE:KREF)</t>
  </si>
  <si>
    <t>KLA Corporation (NASDAQGS:KLAC)</t>
  </si>
  <si>
    <t>Klaviyo, Inc. (NYSE:KVYO)</t>
  </si>
  <si>
    <t>Knife River Corporation (NYSE:KNF)</t>
  </si>
  <si>
    <t>Knight-Swift Transportation Holdings Inc. (NYSE:KNX)</t>
  </si>
  <si>
    <t>Knowles Corporation (NYSE:KN)</t>
  </si>
  <si>
    <t>Kodiak Gas Services, Inc. (NYSE:KGS)</t>
  </si>
  <si>
    <t>Kohl's Corporation (NYSE:KSS)</t>
  </si>
  <si>
    <t>Kontoor Brands, Inc. (NYSE:KTB)</t>
  </si>
  <si>
    <t>Koppers Holdings Inc. (NYSE:KOP)</t>
  </si>
  <si>
    <t>Korn Ferry (NYSE:KFY)</t>
  </si>
  <si>
    <t>Kornit Digital Ltd. (NASDAQGS:KRNT)</t>
  </si>
  <si>
    <t>Kratos Defense &amp; Security Solutions, Inc. (NASDAQGS:KTOS)</t>
  </si>
  <si>
    <t>Krispy Kreme, Inc. (NASDAQGS:DNUT)</t>
  </si>
  <si>
    <t>Kronos Worldwide, Inc. (NYSE:KRO)</t>
  </si>
  <si>
    <t>Krystal Biotech, Inc. (NASDAQGS:KRYS)</t>
  </si>
  <si>
    <t>Kulicke and Soffa Industries, Inc. (NASDAQGS:KLIC)</t>
  </si>
  <si>
    <t>Kura Oncology, Inc. (NASDAQGS:KURA)</t>
  </si>
  <si>
    <t>Kyndryl Holdings, Inc. (NYSE:KD)</t>
  </si>
  <si>
    <t>L3Harris Technologies, Inc. (NYSE:LHX)</t>
  </si>
  <si>
    <t>Labcorp Holdings Inc. (NYSE:LH)</t>
  </si>
  <si>
    <t>Ladder Capital Corp (NYSE:LADR)</t>
  </si>
  <si>
    <t>Lakeland Financial Corporation (NASDAQGS:LKFN)</t>
  </si>
  <si>
    <t>Lam Research Corporation (NASDAQGS:LRCX)</t>
  </si>
  <si>
    <t>Lamar Advertising Company (NASDAQGS:LAMR)</t>
  </si>
  <si>
    <t>Lamb Weston Holdings, Inc. (NYSE:LW)</t>
  </si>
  <si>
    <t>Lancaster Colony Corporation (NASDAQGS:LANC)</t>
  </si>
  <si>
    <t>LandBridge Company LLC (NYSE:LB)</t>
  </si>
  <si>
    <t>Landstar System, Inc. (NASDAQGS:LSTR)</t>
  </si>
  <si>
    <t>Las Vegas Sands Corp. (NYSE:LVS)</t>
  </si>
  <si>
    <t>Latham Group, Inc. (NASDAQGS:SWIM)</t>
  </si>
  <si>
    <t>Lattice Semiconductor Corporation (NASDAQGS:LSCC)</t>
  </si>
  <si>
    <t>Laureate Education, Inc. (NASDAQGS:LAUR)</t>
  </si>
  <si>
    <t>Lazard, Inc. (NYSE:LAZ)</t>
  </si>
  <si>
    <t>La-Z-Boy Incorporated (NYSE:LZB)</t>
  </si>
  <si>
    <t>LCI Industries (NYSE:LCII)</t>
  </si>
  <si>
    <t>Lear Corporation (NYSE:LEA)</t>
  </si>
  <si>
    <t>Legacy Housing Corporation (NASDAQGS:LEGH)</t>
  </si>
  <si>
    <t>LegalZoom.com, Inc. (NASDAQGS:LZ)</t>
  </si>
  <si>
    <t>Legend Biotech Corporation (NASDAQGS:LEGN)</t>
  </si>
  <si>
    <t>Leggett &amp; Platt, Incorporated (NYSE:LEG)</t>
  </si>
  <si>
    <t>Leidos Holdings, Inc. (NYSE:LDOS)</t>
  </si>
  <si>
    <t>Lemonade, Inc. (NYSE:LMND)</t>
  </si>
  <si>
    <t>LendingClub Corporation (NYSE:LC)</t>
  </si>
  <si>
    <t>LendingTree, Inc. (NASDAQGS:TREE)</t>
  </si>
  <si>
    <t>Lennar Corporation (NYSE:LEN)</t>
  </si>
  <si>
    <t>Lennox International Inc. (NYSE:LII)</t>
  </si>
  <si>
    <t>LENZ Therapeutics, Inc. (NASDAQGS:LENZ)</t>
  </si>
  <si>
    <t>Leonardo DRS, Inc. (NASDAQGS:DRS)</t>
  </si>
  <si>
    <t>Levi Strauss &amp; Co. (NYSE:LEVI)</t>
  </si>
  <si>
    <t>LGI Homes, Inc. (NASDAQGS:LGIH)</t>
  </si>
  <si>
    <t>Li Auto Inc. (NASDAQGS:LI)</t>
  </si>
  <si>
    <t>Liberty All-Star Equity Fund (NYSE:USA)</t>
  </si>
  <si>
    <t>Liberty Broadband Corporation (NASDAQGS:LBRD.K)</t>
  </si>
  <si>
    <t>Liberty Energy Inc. (NYSE:LBRT)</t>
  </si>
  <si>
    <t>Liberty Global Ltd. (NASDAQGS:LBTY.A)</t>
  </si>
  <si>
    <t>Liberty Latin America Ltd. (NASDAQGS:LILA)</t>
  </si>
  <si>
    <t>Liberty Live Group (NASDAQGS:LLYV.K)</t>
  </si>
  <si>
    <t>Life Time Group Holdings, Inc. (NYSE:LTH)</t>
  </si>
  <si>
    <t>LifeStance Health Group, Inc. (NASDAQGS:LFST)</t>
  </si>
  <si>
    <t>Lifezone Metals Limited (NYSE:LZM)</t>
  </si>
  <si>
    <t>Light &amp; Wonder, Inc. (NASDAQGS:LNW)</t>
  </si>
  <si>
    <t>Lincoln Educational Services Corporation (NASDAQGS:LINC)</t>
  </si>
  <si>
    <t>Lincoln Electric Holdings, Inc. (NASDAQGS:LECO)</t>
  </si>
  <si>
    <t>Lincoln National Corporation (NYSE:LNC)</t>
  </si>
  <si>
    <t>Linde plc (NASDAQGS:LIN)</t>
  </si>
  <si>
    <t>Lindsay Corporation (NYSE:LNN)</t>
  </si>
  <si>
    <t>Lineage, Inc. (NASDAQGS:LINE)</t>
  </si>
  <si>
    <t>Lions Gate Entertainment Corp. (NYSE:LGF.A)</t>
  </si>
  <si>
    <t>Lionsgate Studios Corp. (NASDAQGS:LION)</t>
  </si>
  <si>
    <t>Liquidity Services, Inc. (NASDAQGS:LQDT)</t>
  </si>
  <si>
    <t>Lithia Motors, Inc. (NYSE:LAD)</t>
  </si>
  <si>
    <t>Littelfuse, Inc. (NASDAQGS:LFUS)</t>
  </si>
  <si>
    <t>LivaNova PLC (NASDAQGS:LIVN)</t>
  </si>
  <si>
    <t>Live Nation Entertainment, Inc. (NYSE:LYV)</t>
  </si>
  <si>
    <t>Live Oak Bancshares, Inc. (NYSE:LOB)</t>
  </si>
  <si>
    <t>LiveRamp Holdings, Inc. (NYSE:RAMP)</t>
  </si>
  <si>
    <t>LiveWire Group, Inc. (NYSE:LVWR)</t>
  </si>
  <si>
    <t>LKQ Corporation (NASDAQGS:LKQ)</t>
  </si>
  <si>
    <t>Loar Holdings Inc. (NYSE:LOAR)</t>
  </si>
  <si>
    <t>Lockheed Martin Corporation (NYSE:LMT)</t>
  </si>
  <si>
    <t>Loews Corporation (NYSE:L)</t>
  </si>
  <si>
    <t>Loma Negra Compañía Industrial Argentina Sociedad Anónima (NYSE:LOMA)</t>
  </si>
  <si>
    <t>Louisiana-Pacific Corporation (NYSE:LPX)</t>
  </si>
  <si>
    <t>Lowe's Companies, Inc. (NYSE:LOW)</t>
  </si>
  <si>
    <t>LPL Financial Holdings Inc. (NASDAQGS:LPLA)</t>
  </si>
  <si>
    <t>LSB Industries, Inc. (NYSE:LXU)</t>
  </si>
  <si>
    <t>LSI Industries Inc. (NASDAQGS:LYTS)</t>
  </si>
  <si>
    <t>LTC Properties, Inc. (NYSE:LTC)</t>
  </si>
  <si>
    <t>Lululemon Athletica Inc. (NASDAQGS:LULU)</t>
  </si>
  <si>
    <t>Lumen Technologies, Inc. (NYSE:LUMN)</t>
  </si>
  <si>
    <t>Lumentum Holdings Inc. (NASDAQGS:LITE)</t>
  </si>
  <si>
    <t>LXP Industrial Trust (NYSE:LXP)</t>
  </si>
  <si>
    <t>Lyft, Inc. (NASDAQGS:LYFT)</t>
  </si>
  <si>
    <t>LyondellBasell Industries N.V. (NYSE:LYB)</t>
  </si>
  <si>
    <t>M&amp;T Bank Corporation (NYSE:MTB)</t>
  </si>
  <si>
    <t>M/I Homes, Inc. (NYSE:MHO)</t>
  </si>
  <si>
    <t>Mach Natural Resources LP (NYSE:MNR)</t>
  </si>
  <si>
    <t>MACOM Technology Solutions Holdings, Inc. (NASDAQGS:MTSI)</t>
  </si>
  <si>
    <t>Macy's, Inc. (NYSE:M)</t>
  </si>
  <si>
    <t>Madison Square Garden Entertainment Corp. (NYSE:MSGE)</t>
  </si>
  <si>
    <t>Madison Square Garden Sports Corp. (NYSE:MSGS)</t>
  </si>
  <si>
    <t>Madrigal Pharmaceuticals, Inc. (NASDAQGS:MDGL)</t>
  </si>
  <si>
    <t>Magic Software Enterprises Ltd. (NASDAQGS:MGIC)</t>
  </si>
  <si>
    <t>Magnite, Inc. (NASDAQGS:MGNI)</t>
  </si>
  <si>
    <t>Magnolia Oil &amp; Gas Corporation (NYSE:MGY)</t>
  </si>
  <si>
    <t>Main Street Capital Corporation (NYSE:MAIN)</t>
  </si>
  <si>
    <t>MakeMyTrip Limited (NASDAQGS:MMYT)</t>
  </si>
  <si>
    <t>Manchester United plc (NYSE:MANU)</t>
  </si>
  <si>
    <t>Manhattan Associates, Inc. (NASDAQGS:MANH)</t>
  </si>
  <si>
    <t>ManpowerGroup Inc. (NYSE:MAN)</t>
  </si>
  <si>
    <t>Maplebear Inc. (NASDAQGS:CART)</t>
  </si>
  <si>
    <t>Marathon Petroleum Corporation (NYSE:MPC)</t>
  </si>
  <si>
    <t>Maravai LifeSciences Holdings, Inc. (NASDAQGS:MRVI)</t>
  </si>
  <si>
    <t>Marcus &amp; Millichap, Inc. (NYSE:MMI)</t>
  </si>
  <si>
    <t>Marex Group plc (NASDAQGS:MRX)</t>
  </si>
  <si>
    <t>MarineMax, Inc. (NYSE:HZO)</t>
  </si>
  <si>
    <t>Markel Group Inc. (NYSE:MKL)</t>
  </si>
  <si>
    <t>MarketAxess Holdings Inc. (NASDAQGS:MKTX)</t>
  </si>
  <si>
    <t>Marriott International, Inc. (NASDAQGS:MAR)</t>
  </si>
  <si>
    <t>Marriott Vacations Worldwide Corporation (NYSE:VAC)</t>
  </si>
  <si>
    <t>Marsh &amp; McLennan Companies, Inc. (NYSE:MMC)</t>
  </si>
  <si>
    <t>Marten Transport, Ltd. (NASDAQGS:MRTN)</t>
  </si>
  <si>
    <t>Martin Marietta Materials, Inc. (NYSE:MLM)</t>
  </si>
  <si>
    <t>Marvell Technology, Inc. (NASDAQGS:MRVL)</t>
  </si>
  <si>
    <t>Masco Corporation (NYSE:MAS)</t>
  </si>
  <si>
    <t>Masimo Corporation (NASDAQGS:MASI)</t>
  </si>
  <si>
    <t>MasTec, Inc. (NYSE:MTZ)</t>
  </si>
  <si>
    <t>MasterBrand, Inc. (NYSE:MBC)</t>
  </si>
  <si>
    <t>Mastercard Incorporated (NYSE:MA)</t>
  </si>
  <si>
    <t>Matador Resources Company (NYSE:MTDR)</t>
  </si>
  <si>
    <t>Match Group, Inc. (NASDAQGS:MTCH)</t>
  </si>
  <si>
    <t>Materion Corporation (NYSE:MTRN)</t>
  </si>
  <si>
    <t>Mativ Holdings, Inc. (NYSE:MATV)</t>
  </si>
  <si>
    <t>Matson, Inc. (NYSE:MATX)</t>
  </si>
  <si>
    <t>Mattel, Inc. (NASDAQGS:MAT)</t>
  </si>
  <si>
    <t>Matthews International Corporation (NASDAQGS:MATW)</t>
  </si>
  <si>
    <t>Maximus, Inc. (NYSE:MMS)</t>
  </si>
  <si>
    <t>MaxLinear, Inc. (NASDAQGS:MXL)</t>
  </si>
  <si>
    <t>McCormick &amp; Company, Incorporated (NYSE:MKC)</t>
  </si>
  <si>
    <t>McDonald's Corporation (NYSE:MCD)</t>
  </si>
  <si>
    <t>McGrath RentCorp (NASDAQGS:MGRC)</t>
  </si>
  <si>
    <t>McKesson Corporation (NYSE:MCK)</t>
  </si>
  <si>
    <t>MediaAlpha, Inc. (NYSE:MAX)</t>
  </si>
  <si>
    <t>Medpace Holdings, Inc. (NASDAQGS:MEDP)</t>
  </si>
  <si>
    <t>Medtronic plc (NYSE:MDT)</t>
  </si>
  <si>
    <t>Melco Resorts &amp; Entertainment Limited (NASDAQGS:MLCO)</t>
  </si>
  <si>
    <t>MercadoLibre, Inc. (NASDAQGS:MELI)</t>
  </si>
  <si>
    <t>Mercantile Bank Corporation (NASDAQGS:MBWM)</t>
  </si>
  <si>
    <t>Merck &amp; Co., Inc. (NYSE:MRK)</t>
  </si>
  <si>
    <t>Mercury General Corporation (NYSE:MCY)</t>
  </si>
  <si>
    <t>Mercury Systems, Inc. (NASDAQGS:MRCY)</t>
  </si>
  <si>
    <t>MeridianLink, Inc. (NYSE:MLNK)</t>
  </si>
  <si>
    <t>Merit Medical Systems, Inc. (NASDAQGS:MMSI)</t>
  </si>
  <si>
    <t>Meritage Homes Corporation (NYSE:MTH)</t>
  </si>
  <si>
    <t>Mesa Laboratories, Inc. (NASDAQGS:MLAB)</t>
  </si>
  <si>
    <t>Meta Platforms, Inc. (NASDAQGS:META)</t>
  </si>
  <si>
    <t>Metallus Inc. (NYSE:MTUS)</t>
  </si>
  <si>
    <t>MetLife, Inc. (NYSE:MET)</t>
  </si>
  <si>
    <t>MetroCity Bankshares, Inc. (NASDAQGS:MCBS)</t>
  </si>
  <si>
    <t>Metropolitan Bank Holding Corp. (NYSE:MCB)</t>
  </si>
  <si>
    <t>Mettler-Toledo International Inc. (NYSE:MTD)</t>
  </si>
  <si>
    <t>MFA Financial, Inc. (NYSE:MFA)</t>
  </si>
  <si>
    <t>MGE Energy, Inc. (NASDAQGS:MGEE)</t>
  </si>
  <si>
    <t>MGIC Investment Corporation (NYSE:MTG)</t>
  </si>
  <si>
    <t>MGM Resorts International (NYSE:MGM)</t>
  </si>
  <si>
    <t>MGP Ingredients, Inc. (NASDAQGS:MGPI)</t>
  </si>
  <si>
    <t>Microchip Technology Incorporated (NASDAQGS:MCHP)</t>
  </si>
  <si>
    <t>Micron Technology, Inc. (NASDAQGS:MU)</t>
  </si>
  <si>
    <t>Microsoft Corporation (NASDAQGS:MSFT)</t>
  </si>
  <si>
    <t>MicroStrategy Incorporated (NASDAQGS:MSTR)</t>
  </si>
  <si>
    <t>Mid-America Apartment Communities, Inc. (NYSE:MAA)</t>
  </si>
  <si>
    <t>MidCap Financial Investment Corporation (NASDAQGS:MFIC)</t>
  </si>
  <si>
    <t>Middlesex Water Company (NASDAQGS:MSEX)</t>
  </si>
  <si>
    <t>Midland States Bancorp, Inc. (NASDAQGS:MSBI)</t>
  </si>
  <si>
    <t>MidWestOne Financial Group, Inc. (NASDAQGS:MOFG)</t>
  </si>
  <si>
    <t>Miller Industries, Inc. (NYSE:MLR)</t>
  </si>
  <si>
    <t>MillerKnoll, Inc. (NASDAQGS:MLKN)</t>
  </si>
  <si>
    <t>Millicom International Cellular S.A. (NASDAQGS:TIGO)</t>
  </si>
  <si>
    <t>Mind Medicine (MindMed) Inc. (NASDAQGS:MNMD)</t>
  </si>
  <si>
    <t>Minerals Technologies Inc. (NYSE:MTX)</t>
  </si>
  <si>
    <t>Mineralys Therapeutics, Inc. (NASDAQGS:MLYS)</t>
  </si>
  <si>
    <t>MINISO Group Holding Limited (NYSE:MNSO)</t>
  </si>
  <si>
    <t>Mirion Technologies, Inc. (NYSE:MIR)</t>
  </si>
  <si>
    <t>Mission Produce, Inc. (NASDAQGS:AVO)</t>
  </si>
  <si>
    <t>Mister Car Wash, Inc. (NYSE:MCW)</t>
  </si>
  <si>
    <t>MKS Instruments, Inc. (NASDAQGS:MKSI)</t>
  </si>
  <si>
    <t>Mobileye Global Inc. (NASDAQGS:MBLY)</t>
  </si>
  <si>
    <t>Moderna, Inc. (NASDAQGS:MRNA)</t>
  </si>
  <si>
    <t>Modine Manufacturing Company (NYSE:MOD)</t>
  </si>
  <si>
    <t>Moelis &amp; Company (NYSE:MC)</t>
  </si>
  <si>
    <t>Mohawk Industries, Inc. (NYSE:MHK)</t>
  </si>
  <si>
    <t>Molina Healthcare, Inc. (NYSE:MOH)</t>
  </si>
  <si>
    <t>Molson Coors Beverage Company (NYSE:TAP)</t>
  </si>
  <si>
    <t>Monarch Casino &amp; Resort, Inc. (NASDAQGS:MCRI)</t>
  </si>
  <si>
    <t>monday.com Ltd. (NASDAQGS:MNDY)</t>
  </si>
  <si>
    <t>Mondelez International, Inc. (NASDAQGS:MDLZ)</t>
  </si>
  <si>
    <t>MoneyLion Inc. (NYSE:ML)</t>
  </si>
  <si>
    <t>Monolithic Power Systems, Inc. (NASDAQGS:MPWR)</t>
  </si>
  <si>
    <t>Monro, Inc. (NASDAQGS:MNRO)</t>
  </si>
  <si>
    <t>Monster Beverage Corporation (NASDAQGS:MNST)</t>
  </si>
  <si>
    <t>Monte Rosa Therapeutics, Inc. (NASDAQGS:GLUE)</t>
  </si>
  <si>
    <t>Montrose Environmental Group, Inc. (NYSE:MEG)</t>
  </si>
  <si>
    <t>Moody's Corporation (NYSE:MCO)</t>
  </si>
  <si>
    <t>Moog Inc. (NYSE:MOG.A)</t>
  </si>
  <si>
    <t>Morgan Stanley (NYSE:MS)</t>
  </si>
  <si>
    <t>Morgan Stanley Direct Lending Fund (NYSE:MSDL)</t>
  </si>
  <si>
    <t>Morningstar, Inc. (NASDAQGS:MORN)</t>
  </si>
  <si>
    <t>Motorola Solutions, Inc. (NYSE:MSI)</t>
  </si>
  <si>
    <t>MP Materials Corp. (NYSE:MP)</t>
  </si>
  <si>
    <t>MPLX LP (NYSE:MPLX)</t>
  </si>
  <si>
    <t>MRC Global Inc. (NYSE:MRC)</t>
  </si>
  <si>
    <t>MSA Safety Incorporated (NYSE:MSA)</t>
  </si>
  <si>
    <t>MSC Industrial Direct Co., Inc. (NYSE:MSM)</t>
  </si>
  <si>
    <t>MSCI Inc. (NYSE:MSCI)</t>
  </si>
  <si>
    <t>Mueller Industries, Inc. (NYSE:MLI)</t>
  </si>
  <si>
    <t>Mueller Water Products, Inc. (NYSE:MWA)</t>
  </si>
  <si>
    <t>Murphy Oil Corporation (NYSE:MUR)</t>
  </si>
  <si>
    <t>Murphy USA Inc. (NYSE:MUSA)</t>
  </si>
  <si>
    <t>MYR Group Inc. (NASDAQGS:MYRG)</t>
  </si>
  <si>
    <t>Myriad Genetics, Inc. (NASDAQGS:MYGN)</t>
  </si>
  <si>
    <t>MYT Netherlands Parent B.V. (NYSE:MYTE)</t>
  </si>
  <si>
    <t>N-able, Inc. (NYSE:NABL)</t>
  </si>
  <si>
    <t>Nabors Industries Ltd. (NYSE:NBR)</t>
  </si>
  <si>
    <t>Napco Security Technologies, Inc. (NASDAQGS:NSSC)</t>
  </si>
  <si>
    <t>Nasdaq, Inc. (NASDAQGS:NDAQ)</t>
  </si>
  <si>
    <t>Natera, Inc. (NASDAQGS:NTRA)</t>
  </si>
  <si>
    <t>National Bank Holdings Corporation (NYSE:NBHC)</t>
  </si>
  <si>
    <t>National Beverage Corp. (NASDAQGS:FIZZ)</t>
  </si>
  <si>
    <t>National CineMedia, Inc. (NASDAQGS:NCMI)</t>
  </si>
  <si>
    <t>National Fuel Gas Company (NYSE:NFG)</t>
  </si>
  <si>
    <t>National Health Investors, Inc. (NYSE:NHI)</t>
  </si>
  <si>
    <t>National Presto Industries, Inc. (NYSE:NPK)</t>
  </si>
  <si>
    <t>National Storage Affiliates Trust (NYSE:NSA)</t>
  </si>
  <si>
    <t>National Vision Holdings, Inc. (NASDAQGS:EYE)</t>
  </si>
  <si>
    <t>Natural Grocers by Vitamin Cottage, Inc. (NYSE:NGVC)</t>
  </si>
  <si>
    <t>Natural Resource Partners L.P. (NYSE:NRP)</t>
  </si>
  <si>
    <t>Navient Corporation (NASDAQGS:NAVI)</t>
  </si>
  <si>
    <t>Navigator Holdings Ltd. (NYSE:NVGS)</t>
  </si>
  <si>
    <t>Navios Maritime Partners L.P. (NYSE:NMM)</t>
  </si>
  <si>
    <t>NBT Bancorp Inc. (NASDAQGS:NBTB)</t>
  </si>
  <si>
    <t>nCino, Inc. (NASDAQGS:NCNO)</t>
  </si>
  <si>
    <t>NCR Atleos Corporation (NYSE:NATL)</t>
  </si>
  <si>
    <t>NCR Voyix Corporation (NYSE:VYX)</t>
  </si>
  <si>
    <t>Nebius Group N.V. (NASDAQGS:NBIS)</t>
  </si>
  <si>
    <t>Nelnet, Inc. (NYSE:NNI)</t>
  </si>
  <si>
    <t>Neogen Corporation (NASDAQGS:NEOG)</t>
  </si>
  <si>
    <t>NET Power Inc. (NYSE:NPWR)</t>
  </si>
  <si>
    <t>NetApp, Inc. (NASDAQGS:NTAP)</t>
  </si>
  <si>
    <t>Netflix, Inc. (NASDAQGS:NFLX)</t>
  </si>
  <si>
    <t>NETGEAR, Inc. (NASDAQGS:NTGR)</t>
  </si>
  <si>
    <t>NetScout Systems, Inc. (NASDAQGS:NTCT)</t>
  </si>
  <si>
    <t>NETSTREIT Corp. (NYSE:NTST)</t>
  </si>
  <si>
    <t>Neumora Therapeutics, Inc. (NASDAQGS:NMRA)</t>
  </si>
  <si>
    <t>Neurocrine Biosciences, Inc. (NASDAQGS:NBIX)</t>
  </si>
  <si>
    <t>New Fortress Energy Inc. (NASDAQGS:NFE)</t>
  </si>
  <si>
    <t>New Jersey Resources Corporation (NYSE:NJR)</t>
  </si>
  <si>
    <t>New Mountain Finance Corporation (NASDAQGS:NMFC)</t>
  </si>
  <si>
    <t>New Oriental Education &amp; Technology Group Inc. (NYSE:EDU)</t>
  </si>
  <si>
    <t>New York Mortgage Trust, Inc. (NASDAQGS:NYMT)</t>
  </si>
  <si>
    <t>Newell Brands Inc. (NASDAQGS:NWL)</t>
  </si>
  <si>
    <t>Newmark Group, Inc. (NASDAQGS:NMRK)</t>
  </si>
  <si>
    <t>NewMarket Corporation (NYSE:NEU)</t>
  </si>
  <si>
    <t>Newmont Corporation (NYSE:NEM)</t>
  </si>
  <si>
    <t>News Corporation (NASDAQGS:NWSA)</t>
  </si>
  <si>
    <t>Nexa Resources S.A. (NYSE:NEXA)</t>
  </si>
  <si>
    <t>NexPoint Residential Trust, Inc. (NYSE:NXRT)</t>
  </si>
  <si>
    <t>Nexstar Media Group, Inc. (NASDAQGS:NXST)</t>
  </si>
  <si>
    <t>NextEra Energy Partners, LP (NYSE:NEP)</t>
  </si>
  <si>
    <t>NextEra Energy, Inc. (NYSE:NEE)</t>
  </si>
  <si>
    <t>Nextracker Inc. (NASDAQGS:NXT)</t>
  </si>
  <si>
    <t>Nicolet Bankshares, Inc. (NYSE:NIC)</t>
  </si>
  <si>
    <t>NIKE, Inc. (NYSE:NKE)</t>
  </si>
  <si>
    <t>NiSource Inc. (NYSE:NI)</t>
  </si>
  <si>
    <t>nLIGHT, Inc. (NASDAQGS:LASR)</t>
  </si>
  <si>
    <t>NNN REIT, Inc. (NYSE:NNN)</t>
  </si>
  <si>
    <t>Noah Holdings Limited (NYSE:NOAH)</t>
  </si>
  <si>
    <t>Noble Corporation plc (NYSE:NE)</t>
  </si>
  <si>
    <t>Nomad Foods Limited (NYSE:NOMD)</t>
  </si>
  <si>
    <t>Nordson Corporation (NASDAQGS:NDSN)</t>
  </si>
  <si>
    <t>Nordstrom, Inc. (NYSE:JWN)</t>
  </si>
  <si>
    <t>Norfolk Southern Corporation (NYSE:NSC)</t>
  </si>
  <si>
    <t>Northern Oil and Gas, Inc. (NYSE:NOG)</t>
  </si>
  <si>
    <t>Northern Trust Corporation (NASDAQGS:NTRS)</t>
  </si>
  <si>
    <t>Northfield Bancorp, Inc. (Staten Island, NY) (NASDAQGS:NFBK)</t>
  </si>
  <si>
    <t>Northrop Grumman Corporation (NYSE:NOC)</t>
  </si>
  <si>
    <t>Northwest Bancshares, Inc. (NASDAQGS:NWBI)</t>
  </si>
  <si>
    <t>Northwest Natural Holding Company (NYSE:NWN)</t>
  </si>
  <si>
    <t>Northwest Pipe Company (NASDAQGS:NWPX)</t>
  </si>
  <si>
    <t>NorthWestern Energy Group, Inc. (NASDAQGS:NWE)</t>
  </si>
  <si>
    <t>Norwegian Cruise Line Holdings Ltd. (NYSE:NCLH)</t>
  </si>
  <si>
    <t>NOV Inc. (NYSE:NOV)</t>
  </si>
  <si>
    <t>Nova Ltd. (NASDAQGS:NVMI)</t>
  </si>
  <si>
    <t>Novanta Inc. (NASDAQGS:NOVT)</t>
  </si>
  <si>
    <t>Novavax, Inc. (NASDAQGS:NVAX)</t>
  </si>
  <si>
    <t>NovoCure Limited (NASDAQGS:NVCR)</t>
  </si>
  <si>
    <t>NRG Energy, Inc. (NYSE:NRG)</t>
  </si>
  <si>
    <t>Nu Holdings Ltd. (NYSE:NU)</t>
  </si>
  <si>
    <t>Nucor Corporation (NYSE:NUE)</t>
  </si>
  <si>
    <t>NuScale Power Corporation (NYSE:SMR)</t>
  </si>
  <si>
    <t>Nutanix, Inc. (NASDAQGS:NTNX)</t>
  </si>
  <si>
    <t>Nuvalent, Inc. (NASDAQGS:NUVL)</t>
  </si>
  <si>
    <t>Nuveen AMT-Free Municipal Credit Income Fund (NYSE:NVG)</t>
  </si>
  <si>
    <t>Nuveen AMT-Free Quality Municipal Income Fund (NYSE:NEA)</t>
  </si>
  <si>
    <t>Nuveen California AMT-Free Quality Municipal Income Fund (NYSE:NKX)</t>
  </si>
  <si>
    <t>Nuveen California Quality Municipal Income Fund (NYSE:NAC)</t>
  </si>
  <si>
    <t>Nuveen Churchill Direct Lending Corp. (NYSE:NCDL)</t>
  </si>
  <si>
    <t>Nuveen Credit Strategies Income Fund (NYSE:JQC)</t>
  </si>
  <si>
    <t>Nuveen Dow 30 Dynamic Overwrite Fund (NYSE:DIAX)</t>
  </si>
  <si>
    <t>Nuveen Floating Rate Income Fund (NYSE:JFR)</t>
  </si>
  <si>
    <t>Nuveen Municipal Credit Income Fund (NYSE:NZF)</t>
  </si>
  <si>
    <t>Nuveen Municipal Credit Opportunities Fund (NYSE:NMCO)</t>
  </si>
  <si>
    <t>Nuveen Municipal High Income Opportunity Fund (NYSE:NMZ)</t>
  </si>
  <si>
    <t>Nuveen Municipal Value Fund, Inc. (NYSE:NUV)</t>
  </si>
  <si>
    <t>Nuveen New Jersey Quality Municipal Income Fund (NYSE:NXJ)</t>
  </si>
  <si>
    <t>Nuveen New York AMT-Free Quality Municipal Income Fund (NYSE:NRK)</t>
  </si>
  <si>
    <t>Nuveen Preferred &amp; Income Opportunities Fund (NYSE:JPC)</t>
  </si>
  <si>
    <t>Nuveen Quality Municipal Income Fund (NYSE:NAD)</t>
  </si>
  <si>
    <t>Nuveen S&amp;P 500 Buy-Write Income Fund (NYSE:BXMX)</t>
  </si>
  <si>
    <t>Nuveen Select Tax-Free Income Portfolio (NYSE:NXP)</t>
  </si>
  <si>
    <t>NV5 Global, Inc. (NASDAQGS:NVEE)</t>
  </si>
  <si>
    <t>nVent Electric plc (NYSE:NVT)</t>
  </si>
  <si>
    <t>NVIDIA Corporation (NASDAQGS:NVDA)</t>
  </si>
  <si>
    <t>NVR, Inc. (NYSE:NVR)</t>
  </si>
  <si>
    <t>NXP Semiconductors N.V. (NASDAQGS:NXPI)</t>
  </si>
  <si>
    <t>Oaktree Specialty Lending Corporation (NASDAQGS:OCSL)</t>
  </si>
  <si>
    <t>Occidental Petroleum Corporation (NYSE:OXY)</t>
  </si>
  <si>
    <t>Oceaneering International, Inc. (NYSE:OII)</t>
  </si>
  <si>
    <t>OceanFirst Financial Corp. (NASDAQGS:OCFC)</t>
  </si>
  <si>
    <t>OFG Bancorp (NYSE:OFG)</t>
  </si>
  <si>
    <t>OGE Energy Corp. (NYSE:OGE)</t>
  </si>
  <si>
    <t>O-I Glass, Inc. (NYSE:OI)</t>
  </si>
  <si>
    <t>Oil-Dri Corporation of America (NYSE:ODC)</t>
  </si>
  <si>
    <t>Oklo Inc. (NYSE:OKLO)</t>
  </si>
  <si>
    <t>Okta, Inc. (NASDAQGS:OKTA)</t>
  </si>
  <si>
    <t>Old Dominion Freight Line, Inc. (NASDAQGS:ODFL)</t>
  </si>
  <si>
    <t>Old National Bancorp (NASDAQGS:ONB)</t>
  </si>
  <si>
    <t>Old Republic International Corporation (NYSE:ORI)</t>
  </si>
  <si>
    <t>Old Second Bancorp, Inc. (NASDAQGS:OSBC)</t>
  </si>
  <si>
    <t>Olema Pharmaceuticals, Inc. (NASDAQGS:OLMA)</t>
  </si>
  <si>
    <t>Olin Corporation (NYSE:OLN)</t>
  </si>
  <si>
    <t>Olo Inc. (NYSE:OLO)</t>
  </si>
  <si>
    <t>Omega Healthcare Investors, Inc. (NYSE:OHI)</t>
  </si>
  <si>
    <t>Omnicell, Inc. (NASDAQGS:OMCL)</t>
  </si>
  <si>
    <t>Omnicom Group Inc. (NYSE:OMC)</t>
  </si>
  <si>
    <t>On Holding AG (NYSE:ONON)</t>
  </si>
  <si>
    <t>ON Semiconductor Corporation (NASDAQGS:ON)</t>
  </si>
  <si>
    <t>ONE Gas, Inc. (NYSE:OGS)</t>
  </si>
  <si>
    <t>One Liberty Properties, Inc. (NYSE:OLP)</t>
  </si>
  <si>
    <t>OneMain Holdings, Inc. (NYSE:OMF)</t>
  </si>
  <si>
    <t>ONEOK, Inc. (NYSE:OKE)</t>
  </si>
  <si>
    <t>OneStream, Inc. (NASDAQGS:OS)</t>
  </si>
  <si>
    <t>Onto Innovation Inc. (NYSE:ONTO)</t>
  </si>
  <si>
    <t>Open Text Corporation (NASDAQGS:OTEX)</t>
  </si>
  <si>
    <t>OPENLANE, Inc. (NYSE:KAR)</t>
  </si>
  <si>
    <t>Opera Limited (NASDAQGS:OPRA)</t>
  </si>
  <si>
    <t>Oppenheimer Holdings Inc. (NYSE:OPY)</t>
  </si>
  <si>
    <t>Option Care Health, Inc. (NASDAQGS:OPCH)</t>
  </si>
  <si>
    <t>Oracle Corporation (NYSE:ORCL)</t>
  </si>
  <si>
    <t>Orchid Island Capital, Inc. (NYSE:ORC)</t>
  </si>
  <si>
    <t>O'Reilly Automotive, Inc. (NASDAQGS:ORLY)</t>
  </si>
  <si>
    <t>Organon &amp; Co. (NYSE:OGN)</t>
  </si>
  <si>
    <t>ORIC Pharmaceuticals, Inc. (NASDAQGS:ORIC)</t>
  </si>
  <si>
    <t>Origin Bancorp, Inc. (NYSE:OBK)</t>
  </si>
  <si>
    <t>Orion S.A. (NYSE:OEC)</t>
  </si>
  <si>
    <t>Ormat Technologies, Inc. (NYSE:ORA)</t>
  </si>
  <si>
    <t>Orthofix Medical Inc. (NASDAQGS:OFIX)</t>
  </si>
  <si>
    <t>Oscar Health, Inc. (NYSE:OSCR)</t>
  </si>
  <si>
    <t>Oshkosh Corporation (NYSE:OSK)</t>
  </si>
  <si>
    <t>OSI Systems, Inc. (NASDAQGS:OSIS)</t>
  </si>
  <si>
    <t>Otis Worldwide Corporation (NYSE:OTIS)</t>
  </si>
  <si>
    <t>Otter Tail Corporation (NASDAQGS:OTTR)</t>
  </si>
  <si>
    <t>OUTFRONT Media Inc. (NYSE:OUT)</t>
  </si>
  <si>
    <t>Ovintiv Inc. (NYSE:OVV)</t>
  </si>
  <si>
    <t>Owens &amp; Minor, Inc. (NYSE:OMI)</t>
  </si>
  <si>
    <t>Owens Corning (NYSE:OC)</t>
  </si>
  <si>
    <t>Oxford Industries, Inc. (NYSE:OXM)</t>
  </si>
  <si>
    <t>Oxford Lane Capital Corp. (NASDAQGS:OXLC)</t>
  </si>
  <si>
    <t>P10, Inc. (NYSE:PX)</t>
  </si>
  <si>
    <t>PACCAR Inc (NASDAQGS:PCAR)</t>
  </si>
  <si>
    <t>Pacific Premier Bancorp, Inc. (NASDAQGS:PPBI)</t>
  </si>
  <si>
    <t>Pacira BioSciences, Inc. (NASDAQGS:PCRX)</t>
  </si>
  <si>
    <t>Packaging Corporation of America (NYSE:PKG)</t>
  </si>
  <si>
    <t>PACS Group, Inc. (NYSE:PACS)</t>
  </si>
  <si>
    <t>Pactiv Evergreen Inc. (NASDAQGS:PTVE)</t>
  </si>
  <si>
    <t>PagerDuty, Inc. (NYSE:PD)</t>
  </si>
  <si>
    <t>PagSeguro Digital Ltd. (NYSE:PAGS)</t>
  </si>
  <si>
    <t>Palmer Square Capital BDC Inc. (NYSE:PSBD)</t>
  </si>
  <si>
    <t>Palo Alto Networks, Inc. (NASDAQGS:PANW)</t>
  </si>
  <si>
    <t>Palomar Holdings, Inc. (NASDAQGS:PLMR)</t>
  </si>
  <si>
    <t>Papa John's International, Inc. (NASDAQGS:PZZA)</t>
  </si>
  <si>
    <t>Par Pacific Holdings, Inc. (NYSE:PARR)</t>
  </si>
  <si>
    <t>PAR Technology Corporation (NYSE:PAR)</t>
  </si>
  <si>
    <t>Paragon 28, Inc. (NYSE:FNA)</t>
  </si>
  <si>
    <t>Paramount Global (NASDAQGS:PARA)</t>
  </si>
  <si>
    <t>Park Hotels &amp; Resorts Inc. (NYSE:PK)</t>
  </si>
  <si>
    <t>Parker-Hannifin Corporation (NYSE:PH)</t>
  </si>
  <si>
    <t>Parsons Corporation (NYSE:PSN)</t>
  </si>
  <si>
    <t>Pathward Financial, Inc. (NASDAQGS:CASH)</t>
  </si>
  <si>
    <t>Patria Investments Limited (NASDAQGS:PAX)</t>
  </si>
  <si>
    <t>Patrick Industries, Inc. (NASDAQGS:PATK)</t>
  </si>
  <si>
    <t>Patterson Companies, Inc. (NASDAQGS:PDCO)</t>
  </si>
  <si>
    <t>Patterson-UTI Energy, Inc. (NASDAQGS:PTEN)</t>
  </si>
  <si>
    <t>Paychex, Inc. (NASDAQGS:PAYX)</t>
  </si>
  <si>
    <t>Paycom Software, Inc. (NYSE:PAYC)</t>
  </si>
  <si>
    <t>Paycor HCM, Inc. (NASDAQGS:PYCR)</t>
  </si>
  <si>
    <t>Paylocity Holding Corporation (NASDAQGS:PCTY)</t>
  </si>
  <si>
    <t>Paymentus Holdings, Inc. (NYSE:PAY)</t>
  </si>
  <si>
    <t>PayPal Holdings, Inc. (NASDAQGS:PYPL)</t>
  </si>
  <si>
    <t>Paysafe Limited (NYSE:PSFE)</t>
  </si>
  <si>
    <t>PBF Energy Inc. (NYSE:PBF)</t>
  </si>
  <si>
    <t>PC Connection, Inc. (NASDAQGS:CNXN)</t>
  </si>
  <si>
    <t>PDD Holdings Inc. (NASDAQGS:PDD)</t>
  </si>
  <si>
    <t>PDF Solutions, Inc. (NASDAQGS:PDFS)</t>
  </si>
  <si>
    <t>Peabody Energy Corporation (NYSE:BTU)</t>
  </si>
  <si>
    <t>Peapack-Gladstone Financial Corporation (NASDAQGS:PGC)</t>
  </si>
  <si>
    <t>Pebblebrook Hotel Trust (NYSE:PEB)</t>
  </si>
  <si>
    <t>Pediatrix Medical Group, Inc. (NYSE:MD)</t>
  </si>
  <si>
    <t>Pegasystems Inc. (NASDAQGS:PEGA)</t>
  </si>
  <si>
    <t>Peloton Interactive, Inc. (NASDAQGS:PTON)</t>
  </si>
  <si>
    <t>Penguin Solutions, Inc. (NASDAQGS:PENG)</t>
  </si>
  <si>
    <t>PENN Entertainment, Inc. (NASDAQGS:PENN)</t>
  </si>
  <si>
    <t>PennantPark Floating Rate Capital Ltd. (NYSE:PFLT)</t>
  </si>
  <si>
    <t>PennyMac Financial Services, Inc. (NYSE:PFSI)</t>
  </si>
  <si>
    <t>PennyMac Mortgage Investment Trust (NYSE:PMT)</t>
  </si>
  <si>
    <t>Penske Automotive Group, Inc. (NYSE:PAG)</t>
  </si>
  <si>
    <t>Pentair plc (NYSE:PNR)</t>
  </si>
  <si>
    <t>Penumbra, Inc. (NYSE:PEN)</t>
  </si>
  <si>
    <t>Peoples Bancorp Inc. (NASDAQGS:PEBO)</t>
  </si>
  <si>
    <t>Peoples Financial Services Corp. (NASDAQGS:PFIS)</t>
  </si>
  <si>
    <t>PepsiCo, Inc. (NASDAQGS:PEP)</t>
  </si>
  <si>
    <t>Perdoceo Education Corporation (NASDAQGS:PRDO)</t>
  </si>
  <si>
    <t>Perella Weinberg Partners (NASDAQGS:PWP)</t>
  </si>
  <si>
    <t>Performance Food Group Company (NYSE:PFGC)</t>
  </si>
  <si>
    <t>Perimeter Solutions, Inc. (NYSE:PRM)</t>
  </si>
  <si>
    <t>Permian Basin Royalty Trust (NYSE:PBT)</t>
  </si>
  <si>
    <t>Permian Resources Corporation (NYSE:PR)</t>
  </si>
  <si>
    <t>Perrigo Company plc (NYSE:PRGO)</t>
  </si>
  <si>
    <t>Pfizer Inc. (NYSE:PFE)</t>
  </si>
  <si>
    <t>PG&amp;E Corporation (NYSE:PCG)</t>
  </si>
  <si>
    <t>Pharvaris N.V. (NASDAQGS:PHVS)</t>
  </si>
  <si>
    <t>Phathom Pharmaceuticals, Inc. (NASDAQGS:PHAT)</t>
  </si>
  <si>
    <t>Philip Morris International Inc. (NYSE:PM)</t>
  </si>
  <si>
    <t>Phillips 66 (NYSE:PSX)</t>
  </si>
  <si>
    <t>Phillips Edison &amp; Company, Inc. (NASDAQGS:PECO)</t>
  </si>
  <si>
    <t>PHINIA Inc. (NYSE:PHIN)</t>
  </si>
  <si>
    <t>Photronics, Inc. (NASDAQGS:PLAB)</t>
  </si>
  <si>
    <t>Phreesia, Inc. (NYSE:PHR)</t>
  </si>
  <si>
    <t>Piedmont Office Realty Trust, Inc. (NYSE:PDM)</t>
  </si>
  <si>
    <t>Pilgrim's Pride Corporation (NASDAQGS:PPC)</t>
  </si>
  <si>
    <t>PIMCO Corporate &amp; Income Opportunity Fund (NYSE:PTY)</t>
  </si>
  <si>
    <t>PIMCO Corporate &amp; Income Strategy Fund (NYSE:PCN)</t>
  </si>
  <si>
    <t>PIMCO Income Strategy Fund II (NYSE:PFN)</t>
  </si>
  <si>
    <t>PIMCO Municipal Income Fund II (NYSE:PML)</t>
  </si>
  <si>
    <t>Pinnacle Financial Partners, Inc. (NASDAQGS:PNFP)</t>
  </si>
  <si>
    <t>Pinnacle West Capital Corporation (NYSE:PNW)</t>
  </si>
  <si>
    <t>Pinterest, Inc. (NYSE:PINS)</t>
  </si>
  <si>
    <t>Piper Sandler Companies (NYSE:PIPR)</t>
  </si>
  <si>
    <t>Pitney Bowes Inc. (NYSE:PBI)</t>
  </si>
  <si>
    <t>PJT Partners Inc. (NYSE:PJT)</t>
  </si>
  <si>
    <t>Plains All American Pipeline, L.P. (NASDAQGS:PAA)</t>
  </si>
  <si>
    <t>Plains GP Holdings, L.P. (NASDAQGS:PAGP)</t>
  </si>
  <si>
    <t>Planet Fitness, Inc. (NYSE:PLNT)</t>
  </si>
  <si>
    <t>Playa Hotels &amp; Resorts N.V. (NASDAQGS:PLYA)</t>
  </si>
  <si>
    <t>Playtika Holding Corp. (NASDAQGS:PLTK)</t>
  </si>
  <si>
    <t>Plexus Corp. (NASDAQGS:PLXS)</t>
  </si>
  <si>
    <t>Pliant Therapeutics, Inc. (NASDAQGS:PLRX)</t>
  </si>
  <si>
    <t>Plymouth Industrial REIT, Inc. (NYSE:PLYM)</t>
  </si>
  <si>
    <t>Polaris Inc. (NYSE:PII)</t>
  </si>
  <si>
    <t>Pony AI Inc. (NASDAQGS:PONY)</t>
  </si>
  <si>
    <t>Pool Corporation (NASDAQGS:POOL)</t>
  </si>
  <si>
    <t>Popular, Inc. (NASDAQGS:BPOP)</t>
  </si>
  <si>
    <t>Portillo's Inc. (NASDAQGS:PTLO)</t>
  </si>
  <si>
    <t>Portland General Electric Company (NYSE:POR)</t>
  </si>
  <si>
    <t>Post Holdings, Inc. (NYSE:POST)</t>
  </si>
  <si>
    <t>PotlatchDeltic Corporation (NASDAQGS:PCH)</t>
  </si>
  <si>
    <t>Powell Industries, Inc. (NASDAQGS:POWL)</t>
  </si>
  <si>
    <t>Power Integrations, Inc. (NASDAQGS:POWI)</t>
  </si>
  <si>
    <t>PPG Industries, Inc. (NYSE:PPG)</t>
  </si>
  <si>
    <t>PPL Corporation (NYSE:PPL)</t>
  </si>
  <si>
    <t>PRA Group, Inc. (NASDAQGS:PRAA)</t>
  </si>
  <si>
    <t>Praxis Precision Medicines, Inc. (NASDAQGS:PRAX)</t>
  </si>
  <si>
    <t>Preferred Bank (NASDAQGS:PFBC)</t>
  </si>
  <si>
    <t>Preformed Line Products Company (NASDAQGS:PLPC)</t>
  </si>
  <si>
    <t>Premier Financial Corp. (NASDAQGS:PFC)</t>
  </si>
  <si>
    <t>Premier, Inc. (NASDAQGS:PINC)</t>
  </si>
  <si>
    <t>Prestige Consumer Healthcare Inc. (NYSE:PBH)</t>
  </si>
  <si>
    <t>PriceSmart, Inc. (NASDAQGS:PSMT)</t>
  </si>
  <si>
    <t>Primerica, Inc. (NYSE:PRI)</t>
  </si>
  <si>
    <t>Primo Brands Corporation (NYSE:PRMB)</t>
  </si>
  <si>
    <t>Primoris Services Corporation (NYSE:PRIM)</t>
  </si>
  <si>
    <t>Principal Financial Group, Inc. (NASDAQGS:PFG)</t>
  </si>
  <si>
    <t>Privia Health Group, Inc. (NASDAQGS:PRVA)</t>
  </si>
  <si>
    <t>ProAssurance Corporation (NYSE:PRA)</t>
  </si>
  <si>
    <t>Procore Technologies, Inc. (NYSE:PCOR)</t>
  </si>
  <si>
    <t>ProFrac Holding Corp. (NASDAQGS:ACDC)</t>
  </si>
  <si>
    <t>PROG Holdings, Inc. (NYSE:PRG)</t>
  </si>
  <si>
    <t>Progress Software Corporation (NASDAQGS:PRGS)</t>
  </si>
  <si>
    <t>Progyny, Inc. (NASDAQGS:PGNY)</t>
  </si>
  <si>
    <t>Prologis, Inc. (NYSE:PLD)</t>
  </si>
  <si>
    <t>ProPetro Holding Corp. (NYSE:PUMP)</t>
  </si>
  <si>
    <t>PROS Holdings, Inc. (NYSE:PRO)</t>
  </si>
  <si>
    <t>Prosperity Bancshares, Inc. (NYSE:PB)</t>
  </si>
  <si>
    <t>Prothena Corporation plc (NASDAQGS:PRTA)</t>
  </si>
  <si>
    <t>Proto Labs, Inc. (NYSE:PRLB)</t>
  </si>
  <si>
    <t>Provident Financial Services, Inc. (NYSE:PFS)</t>
  </si>
  <si>
    <t>Prudential Financial, Inc. (NYSE:PRU)</t>
  </si>
  <si>
    <t>PTC Inc. (NASDAQGS:PTC)</t>
  </si>
  <si>
    <t>PTC Therapeutics, Inc. (NASDAQGS:PTCT)</t>
  </si>
  <si>
    <t>Public Service Enterprise Group Incorporated (NYSE:PEG)</t>
  </si>
  <si>
    <t>Public Storage (NYSE:PSA)</t>
  </si>
  <si>
    <t>PulteGroup, Inc. (NYSE:PHM)</t>
  </si>
  <si>
    <t>Pure Storage, Inc. (NYSE:PSTG)</t>
  </si>
  <si>
    <t>PVH Corp. (NYSE:PVH)</t>
  </si>
  <si>
    <t>Q2 Holdings, Inc. (NYSE:QTWO)</t>
  </si>
  <si>
    <t>Qiagen N.V. (NYSE:QGEN)</t>
  </si>
  <si>
    <t>Qifu Technology, Inc. (NASDAQGS:QFIN)</t>
  </si>
  <si>
    <t>Qorvo, Inc. (NASDAQGS:QRVO)</t>
  </si>
  <si>
    <t>Quaker Chemical Corporation (NYSE:KWR)</t>
  </si>
  <si>
    <t>QUALCOMM Incorporated (NASDAQGS:QCOM)</t>
  </si>
  <si>
    <t>Qualys, Inc. (NASDAQGS:QLYS)</t>
  </si>
  <si>
    <t>Quanex Building Products Corporation (NYSE:NX)</t>
  </si>
  <si>
    <t>Quanta Services, Inc. (NYSE:PWR)</t>
  </si>
  <si>
    <t>QuantumScape Corporation (NYSE:QS)</t>
  </si>
  <si>
    <t>Quest Diagnostics Incorporated (NYSE:DGX)</t>
  </si>
  <si>
    <t>QuidelOrtho Corporation (NASDAQGS:QDEL)</t>
  </si>
  <si>
    <t>QuinStreet, Inc. (NASDAQGS:QNST)</t>
  </si>
  <si>
    <t>Radian Group Inc. (NYSE:RDN)</t>
  </si>
  <si>
    <t>Radius Recycling, Inc. (NASDAQGS:RDUS)</t>
  </si>
  <si>
    <t>Radware Ltd. (NASDAQGS:RDWR)</t>
  </si>
  <si>
    <t>Ralph Lauren Corporation (NYSE:RL)</t>
  </si>
  <si>
    <t>Ramaco Resources, Inc. (NASDAQGS:METC)</t>
  </si>
  <si>
    <t>Rambus Inc. (NASDAQGS:RMBS)</t>
  </si>
  <si>
    <t>Range Resources Corporation (NYSE:RRC)</t>
  </si>
  <si>
    <t>Ranpak Holdings Corp. (NYSE:PACK)</t>
  </si>
  <si>
    <t>Raymond James Financial, Inc. (NYSE:RJF)</t>
  </si>
  <si>
    <t>Rayonier Advanced Materials Inc. (NYSE:RYAM)</t>
  </si>
  <si>
    <t>Rayonier Inc. (NYSE:RYN)</t>
  </si>
  <si>
    <t>RB Global, Inc. (NYSE:RBA)</t>
  </si>
  <si>
    <t>RBC Bearings Incorporated (NYSE:RBC)</t>
  </si>
  <si>
    <t>Ready Capital Corporation (NYSE:RC)</t>
  </si>
  <si>
    <t>Realty Income Corporation (NYSE:O)</t>
  </si>
  <si>
    <t>Recursion Pharmaceuticals, Inc. (NASDAQGS:RXRX)</t>
  </si>
  <si>
    <t>Red Rock Resorts, Inc. (NASDAQGS:RRR)</t>
  </si>
  <si>
    <t>Reddit, Inc. (NYSE:RDDT)</t>
  </si>
  <si>
    <t>Redfin Corporation (NASDAQGS:RDFN)</t>
  </si>
  <si>
    <t>Redwire Corporation (NYSE:RDW)</t>
  </si>
  <si>
    <t>Redwood Trust, Inc. (NYSE:RWT)</t>
  </si>
  <si>
    <t>Regal Rexnord Corporation (NYSE:RRX)</t>
  </si>
  <si>
    <t>Regency Centers Corporation (NASDAQGS:REG)</t>
  </si>
  <si>
    <t>Regeneron Pharmaceuticals, Inc. (NASDAQGS:REGN)</t>
  </si>
  <si>
    <t>Regions Financial Corporation (NYSE:RF)</t>
  </si>
  <si>
    <t>Reinsurance Group of America, Incorporated (NYSE:RGA)</t>
  </si>
  <si>
    <t>Reliance, Inc. (NYSE:RS)</t>
  </si>
  <si>
    <t>Remitly Global, Inc. (NASDAQGS:RELY)</t>
  </si>
  <si>
    <t>RenaissanceRe Holdings Ltd. (NYSE:RNR)</t>
  </si>
  <si>
    <t>Renasant Corporation (NYSE:RNST)</t>
  </si>
  <si>
    <t>ReNew Energy Global Plc (NASDAQGS:RNW)</t>
  </si>
  <si>
    <t>Repligen Corporation (NASDAQGS:RGEN)</t>
  </si>
  <si>
    <t>Replimune Group, Inc. (NASDAQGS:REPL)</t>
  </si>
  <si>
    <t>Republic Bancorp, Inc. (NASDAQGS:RBCA.A)</t>
  </si>
  <si>
    <t>Republic Services, Inc. (NYSE:RSG)</t>
  </si>
  <si>
    <t>Resideo Technologies, Inc. (NYSE:REZI)</t>
  </si>
  <si>
    <t>ResMed Inc. (NYSE:RMD)</t>
  </si>
  <si>
    <t>Restaurant Brands International Inc. (NYSE:QSR)</t>
  </si>
  <si>
    <t>Retail Opportunity Investments Corp. (NASDAQGS:ROIC)</t>
  </si>
  <si>
    <t>REV Group, Inc. (NYSE:REVG)</t>
  </si>
  <si>
    <t>Revolution Medicines, Inc. (NASDAQGS:RVMD)</t>
  </si>
  <si>
    <t>Revolve Group, Inc. (NYSE:RVLV)</t>
  </si>
  <si>
    <t>Revvity, Inc. (NYSE:RVTY)</t>
  </si>
  <si>
    <t>REX American Resources Corporation (NYSE:REX)</t>
  </si>
  <si>
    <t>Rexford Industrial Realty, Inc. (NYSE:REXR)</t>
  </si>
  <si>
    <t>Reynolds Consumer Products Inc. (NASDAQGS:REYN)</t>
  </si>
  <si>
    <t>RH (NYSE:RH)</t>
  </si>
  <si>
    <t>RingCentral, Inc. (NYSE:RNG)</t>
  </si>
  <si>
    <t>Rithm Capital Corp. (NYSE:RITM)</t>
  </si>
  <si>
    <t>Rivian Automotive, Inc. (NASDAQGS:RIVN)</t>
  </si>
  <si>
    <t>RLI Corp. (NYSE:RLI)</t>
  </si>
  <si>
    <t>RLJ Lodging Trust (NYSE:RLJ)</t>
  </si>
  <si>
    <t>Robert Half Inc. (NYSE:RHI)</t>
  </si>
  <si>
    <t>Robinhood Markets, Inc. (NASDAQGS:HOOD)</t>
  </si>
  <si>
    <t>Roblox Corporation (NYSE:RBLX)</t>
  </si>
  <si>
    <t>Rocket Companies, Inc. (NYSE:RKT)</t>
  </si>
  <si>
    <t>Rockwell Automation, Inc. (NYSE:ROK)</t>
  </si>
  <si>
    <t>Rogers Corporation (NYSE:ROG)</t>
  </si>
  <si>
    <t>Roivant Sciences Ltd. (NASDAQGS:ROIV)</t>
  </si>
  <si>
    <t>Roku, Inc. (NASDAQGS:ROKU)</t>
  </si>
  <si>
    <t>Rollins, Inc. (NYSE:ROL)</t>
  </si>
  <si>
    <t>Root, Inc. (NASDAQGS:ROOT)</t>
  </si>
  <si>
    <t>Roper Technologies, Inc. (NASDAQGS:ROP)</t>
  </si>
  <si>
    <t>Ross Stores, Inc. (NASDAQGS:ROST)</t>
  </si>
  <si>
    <t>Royal Caribbean Cruises Ltd. (NYSE:RCL)</t>
  </si>
  <si>
    <t>Royal Gold, Inc. (NASDAQGS:RGLD)</t>
  </si>
  <si>
    <t>Royalty Pharma plc (NASDAQGS:RPRX)</t>
  </si>
  <si>
    <t>Royce Micro-Cap Trust, Inc. (NYSE:RMT)</t>
  </si>
  <si>
    <t>Royce Small-Cap Trust, Inc. (NYSE:RVT)</t>
  </si>
  <si>
    <t>RPC, Inc. (NYSE:RES)</t>
  </si>
  <si>
    <t>RPM International Inc. (NYSE:RPM)</t>
  </si>
  <si>
    <t>RTX Corporation (NYSE:RTX)</t>
  </si>
  <si>
    <t>Rubrik, Inc. (NYSE:RBRK)</t>
  </si>
  <si>
    <t>Rush Enterprises, Inc. (NASDAQGS:RUSH.A)</t>
  </si>
  <si>
    <t>Rush Street Interactive, Inc. (NYSE:RSI)</t>
  </si>
  <si>
    <t>RXO, Inc. (NYSE:RXO)</t>
  </si>
  <si>
    <t>Ryan Specialty Holdings, Inc. (NYSE:RYAN)</t>
  </si>
  <si>
    <t>Ryder System, Inc. (NYSE:R)</t>
  </si>
  <si>
    <t>Ryerson Holding Corporation (NYSE:RYI)</t>
  </si>
  <si>
    <t>Ryman Hospitality Properties, Inc. (NYSE:RHP)</t>
  </si>
  <si>
    <t>S&amp;P Global Inc. (NYSE:SPGI)</t>
  </si>
  <si>
    <t>S&amp;T Bancorp, Inc. (NASDAQGS:STBA)</t>
  </si>
  <si>
    <t>Sabine Royalty Trust (NYSE:SBR)</t>
  </si>
  <si>
    <t>Sable Offshore Corp. (NYSE:SOC)</t>
  </si>
  <si>
    <t>Sabra Health Care REIT, Inc. (NASDAQGS:SBRA)</t>
  </si>
  <si>
    <t>Safehold Inc. (NYSE:SAFE)</t>
  </si>
  <si>
    <t>Safety Insurance Group, Inc. (NASDAQGS:SAFT)</t>
  </si>
  <si>
    <t>Saia, Inc. (NASDAQGS:SAIA)</t>
  </si>
  <si>
    <t>Salesforce, Inc. (NYSE:CRM)</t>
  </si>
  <si>
    <t>Sally Beauty Holdings, Inc. (NYSE:SBH)</t>
  </si>
  <si>
    <t>Samsara Inc. (NYSE:IOT)</t>
  </si>
  <si>
    <t>Sandy Spring Bancorp, Inc. (NASDAQGS:SASR)</t>
  </si>
  <si>
    <t>Sanmina Corporation (NASDAQGS:SANM)</t>
  </si>
  <si>
    <t>Sapiens International Corporation N.V. (NASDAQGS:SPNS)</t>
  </si>
  <si>
    <t>Sarepta Therapeutics, Inc. (NASDAQGS:SRPT)</t>
  </si>
  <si>
    <t>Saul Centers, Inc. (NYSE:BFS)</t>
  </si>
  <si>
    <t>Savers Value Village, Inc. (NYSE:SVV)</t>
  </si>
  <si>
    <t>SBA Communications Corporation (NASDAQGS:SBAC)</t>
  </si>
  <si>
    <t>ScanSource, Inc. (NASDAQGS:SCSC)</t>
  </si>
  <si>
    <t>Schlumberger Limited (NYSE:SLB)</t>
  </si>
  <si>
    <t>Schneider National, Inc. (NYSE:SNDR)</t>
  </si>
  <si>
    <t>Scholar Rock Holding Corporation (NASDAQGS:SRRK)</t>
  </si>
  <si>
    <t>Scholastic Corporation (NASDAQGS:SCHL)</t>
  </si>
  <si>
    <t>Schrödinger, Inc. (NASDAQGS:SDGR)</t>
  </si>
  <si>
    <t>Science Applications International Corporation (NASDAQGS:SAIC)</t>
  </si>
  <si>
    <t>Scorpio Tankers Inc. (NYSE:STNG)</t>
  </si>
  <si>
    <t>Sea Limited (NYSE:SE)</t>
  </si>
  <si>
    <t>Seacoast Banking Corporation of Florida (NASDAQGS:SBCF)</t>
  </si>
  <si>
    <t>Seadrill Limited (NYSE:SDRL)</t>
  </si>
  <si>
    <t>Seagate Technology Holdings plc (NASDAQGS:STX)</t>
  </si>
  <si>
    <t>Sealed Air Corporation (NYSE:SEE)</t>
  </si>
  <si>
    <t>SecureWorks Corp. (NASDAQGS:SCWX)</t>
  </si>
  <si>
    <t>SEI Investments Company (NASDAQGS:SEIC)</t>
  </si>
  <si>
    <t>Select Medical Holdings Corporation (NYSE:SEM)</t>
  </si>
  <si>
    <t>Select Water Solutions, Inc. (NYSE:WTTR)</t>
  </si>
  <si>
    <t>Selective Insurance Group, Inc. (NASDAQGS:SIGI)</t>
  </si>
  <si>
    <t>Sempra (NYSE:SRE)</t>
  </si>
  <si>
    <t>Semrush Holdings, Inc. (NYSE:SEMR)</t>
  </si>
  <si>
    <t>Semtech Corporation (NASDAQGS:SMTC)</t>
  </si>
  <si>
    <t>Seneca Foods Corporation (NASDAQGS:SENE.A)</t>
  </si>
  <si>
    <t>Sensata Technologies Holding plc (NYSE:ST)</t>
  </si>
  <si>
    <t>Sensient Technologies Corporation (NYSE:SXT)</t>
  </si>
  <si>
    <t>SentinelOne, Inc. (NYSE:S)</t>
  </si>
  <si>
    <t>Service Corporation International (NYSE:SCI)</t>
  </si>
  <si>
    <t>ServiceNow, Inc. (NYSE:NOW)</t>
  </si>
  <si>
    <t>ServisFirst Bancshares, Inc. (NYSE:SFBS)</t>
  </si>
  <si>
    <t>SFL Corporation Ltd. (NYSE:SFL)</t>
  </si>
  <si>
    <t>Shake Shack Inc. (NYSE:SHAK)</t>
  </si>
  <si>
    <t>SharkNinja, Inc. (NYSE:SN)</t>
  </si>
  <si>
    <t>Shenandoah Telecommunications Company (NASDAQGS:SHEN)</t>
  </si>
  <si>
    <t>Shift4 Payments, Inc. (NYSE:FOUR)</t>
  </si>
  <si>
    <t>Shoe Carnival, Inc. (NASDAQGS:SCVL)</t>
  </si>
  <si>
    <t>Shopify Inc. (NYSE:SHOP)</t>
  </si>
  <si>
    <t>Shore Bancshares, Inc. (NASDAQGS:SHBI)</t>
  </si>
  <si>
    <t>Shutterstock, Inc. (NYSE:SSTK)</t>
  </si>
  <si>
    <t>Signet Jewelers Limited (NYSE:SIG)</t>
  </si>
  <si>
    <t>Sila Realty Trust, Inc. (NYSE:SILA)</t>
  </si>
  <si>
    <t>Silgan Holdings Inc. (NYSE:SLGN)</t>
  </si>
  <si>
    <t>Silicon Laboratories Inc. (NASDAQGS:SLAB)</t>
  </si>
  <si>
    <t>Silicon Motion Technology Corporation (NASDAQGS:SIMO)</t>
  </si>
  <si>
    <t>Similarweb Ltd. (NYSE:SMWB)</t>
  </si>
  <si>
    <t>Simmons First National Corporation (NASDAQGS:SFNC)</t>
  </si>
  <si>
    <t>Simon Property Group, Inc. (NYSE:SPG)</t>
  </si>
  <si>
    <t>Simpson Manufacturing Co., Inc. (NYSE:SSD)</t>
  </si>
  <si>
    <t>Simulations Plus, Inc. (NASDAQGS:SLP)</t>
  </si>
  <si>
    <t>Sinclair, Inc. (NASDAQGS:SBGI)</t>
  </si>
  <si>
    <t>Sirius XM Holdings Inc. (NASDAQGS:SIRI)</t>
  </si>
  <si>
    <t>SiriusPoint Ltd. (NYSE:SPNT)</t>
  </si>
  <si>
    <t>SITE Centers Corp. (NYSE:SITC)</t>
  </si>
  <si>
    <t>SiteOne Landscape Supply, Inc. (NYSE:SITE)</t>
  </si>
  <si>
    <t>Sitio Royalties Corp. (NYSE:STR)</t>
  </si>
  <si>
    <t>Six Flags Entertainment Corporation (NYSE:FUN)</t>
  </si>
  <si>
    <t>Sixth Street Specialty Lending, Inc. (NYSE:TSLX)</t>
  </si>
  <si>
    <t>SJW Group (NASDAQGS:SJW)</t>
  </si>
  <si>
    <t>Skechers U.S.A., Inc. (NYSE:SKX)</t>
  </si>
  <si>
    <t>Skyward Specialty Insurance Group, Inc. (NASDAQGS:SKWD)</t>
  </si>
  <si>
    <t>SkyWest, Inc. (NASDAQGS:SKYW)</t>
  </si>
  <si>
    <t>Skyworks Solutions, Inc. (NASDAQGS:SWKS)</t>
  </si>
  <si>
    <t>SL Green Realty Corp. (NYSE:SLG)</t>
  </si>
  <si>
    <t>SLM Corporation (NASDAQGS:SLM)</t>
  </si>
  <si>
    <t>SLR Investment Corp. (NASDAQGS:SLRC)</t>
  </si>
  <si>
    <t>SM Energy Company (NYSE:SM)</t>
  </si>
  <si>
    <t>SmartFinancial, Inc. (NYSE:SMBK)</t>
  </si>
  <si>
    <t>Smartsheet Inc. (NYSE:SMAR)</t>
  </si>
  <si>
    <t>Smith &amp; Wesson Brands, Inc. (NASDAQGS:SWBI)</t>
  </si>
  <si>
    <t>Smurfit Westrock Plc (NYSE:SW)</t>
  </si>
  <si>
    <t>Snap Inc. (NYSE:SNAP)</t>
  </si>
  <si>
    <t>Snap-on Incorporated (NYSE:SNA)</t>
  </si>
  <si>
    <t>Snowflake Inc. (NYSE:SNOW)</t>
  </si>
  <si>
    <t>Sociedad Química y Minera de Chile S.A. (NYSE:SQM)</t>
  </si>
  <si>
    <t>SoFi Technologies, Inc. (NASDAQGS:SOFI)</t>
  </si>
  <si>
    <t>Soho House &amp; Co Inc. (NYSE:SHCO)</t>
  </si>
  <si>
    <t>SolarEdge Technologies, Inc. (NASDAQGS:SEDG)</t>
  </si>
  <si>
    <t>Solaris Energy Infrastructure, Inc. (NYSE:SEI)</t>
  </si>
  <si>
    <t>SolarWinds Corporation (NYSE:SWI)</t>
  </si>
  <si>
    <t>Solventum Corporation (NYSE:SOLV)</t>
  </si>
  <si>
    <t>Sonic Automotive, Inc. (NYSE:SAH)</t>
  </si>
  <si>
    <t>Sonoco Products Company (NYSE:SON)</t>
  </si>
  <si>
    <t>Sonos, Inc. (NASDAQGS:SONO)</t>
  </si>
  <si>
    <t>Sotera Health Company (NASDAQGS:SHC)</t>
  </si>
  <si>
    <t>South Plains Financial, Inc. (NASDAQGS:SPFI)</t>
  </si>
  <si>
    <t>Southern Copper Corporation (NYSE:SCCO)</t>
  </si>
  <si>
    <t>Southside Bancshares, Inc. (NYSE:SBSI)</t>
  </si>
  <si>
    <t>SouthState Corporation (NYSE:SSB)</t>
  </si>
  <si>
    <t>Southwest Airlines Co. (NYSE:LUV)</t>
  </si>
  <si>
    <t>Southwest Gas Holdings, Inc. (NYSE:SWX)</t>
  </si>
  <si>
    <t>SpartanNash Company (NASDAQGS:SPTN)</t>
  </si>
  <si>
    <t>Spectrum Brands Holdings, Inc. (NYSE:SPB)</t>
  </si>
  <si>
    <t>Sphere Entertainment Co. (NYSE:SPHR)</t>
  </si>
  <si>
    <t>Spire Inc. (NYSE:SR)</t>
  </si>
  <si>
    <t>Spirit AeroSystems Holdings, Inc. (NYSE:SPR)</t>
  </si>
  <si>
    <t>Sportradar Group AG (NASDAQGS:SRAD)</t>
  </si>
  <si>
    <t>Spotify Technology S.A. (NYSE:SPOT)</t>
  </si>
  <si>
    <t>SpringWorks Therapeutics, Inc. (NASDAQGS:SWTX)</t>
  </si>
  <si>
    <t>Sprinklr, Inc. (NYSE:CXM)</t>
  </si>
  <si>
    <t>Sprouts Farmers Market, Inc. (NASDAQGS:SFM)</t>
  </si>
  <si>
    <t>SPS Commerce, Inc. (NASDAQGS:SPSC)</t>
  </si>
  <si>
    <t>SPX Technologies, Inc. (NYSE:SPXC)</t>
  </si>
  <si>
    <t>Spyre Therapeutics, Inc. (NASDAQGS:SYRE)</t>
  </si>
  <si>
    <t>SRH Total Return Fund, Inc. (NYSE:STEW)</t>
  </si>
  <si>
    <t>SS&amp;C Technologies Holdings, Inc. (NASDAQGS:SSNC)</t>
  </si>
  <si>
    <t>STAG Industrial, Inc. (NYSE:STAG)</t>
  </si>
  <si>
    <t>Stagwell Inc. (NASDAQGS:STGW)</t>
  </si>
  <si>
    <t>Standard Motor Products, Inc. (NYSE:SMP)</t>
  </si>
  <si>
    <t>StandardAero, Inc. (NYSE:SARO)</t>
  </si>
  <si>
    <t>Standex International Corporation (NYSE:SXI)</t>
  </si>
  <si>
    <t>Stanley Black &amp; Decker, Inc. (NYSE:SWK)</t>
  </si>
  <si>
    <t>Star Bulk Carriers Corp. (NASDAQGS:SBLK)</t>
  </si>
  <si>
    <t>Starbucks Corporation (NASDAQGS:SBUX)</t>
  </si>
  <si>
    <t>Starwood Property Trust, Inc. (NYSE:STWD)</t>
  </si>
  <si>
    <t>State Street Corporation (NYSE:STT)</t>
  </si>
  <si>
    <t>Steel Dynamics, Inc. (NASDAQGS:STLD)</t>
  </si>
  <si>
    <t>Steel Partners Holdings L.P. (NYSE:SPLP)</t>
  </si>
  <si>
    <t>Steelcase Inc. (NYSE:SCS)</t>
  </si>
  <si>
    <t>Stellar Bancorp, Inc. (NYSE:STEL)</t>
  </si>
  <si>
    <t>Stepan Company (NYSE:SCL)</t>
  </si>
  <si>
    <t>StepStone Group Inc. (NASDAQGS:STEP)</t>
  </si>
  <si>
    <t>STERIS plc (NYSE:STE)</t>
  </si>
  <si>
    <t>Sterling Infrastructure, Inc. (NASDAQGS:STRL)</t>
  </si>
  <si>
    <t>Stevanato Group S.p.A. (NYSE:STVN)</t>
  </si>
  <si>
    <t>Steven Madden, Ltd. (NASDAQGS:SHOO)</t>
  </si>
  <si>
    <t>Stewart Information Services Corporation (NYSE:STC)</t>
  </si>
  <si>
    <t>Stifel Financial Corp. (NYSE:SF)</t>
  </si>
  <si>
    <t>Stock Yards Bancorp, Inc. (NASDAQGS:SYBT)</t>
  </si>
  <si>
    <t>Stoke Therapeutics, Inc. (NASDAQGS:STOK)</t>
  </si>
  <si>
    <t>StoneCo Ltd. (NASDAQGS:STNE)</t>
  </si>
  <si>
    <t>StoneX Group Inc. (NASDAQGS:SNEX)</t>
  </si>
  <si>
    <t>Stratasys Ltd. (NASDAQGS:SSYS)</t>
  </si>
  <si>
    <t>Strategic Education, Inc. (NASDAQGS:STRA)</t>
  </si>
  <si>
    <t>Stride, Inc. (NYSE:LRN)</t>
  </si>
  <si>
    <t>Stryker Corporation (NYSE:SYK)</t>
  </si>
  <si>
    <t>Studio City International Holdings Limited (NYSE:MSC)</t>
  </si>
  <si>
    <t>Sturm, Ruger &amp; Company, Inc. (NYSE:RGR)</t>
  </si>
  <si>
    <t>Suburban Propane Partners, L.P. (NYSE:SPH)</t>
  </si>
  <si>
    <t>Summit Hotel Properties, Inc. (NYSE:INN)</t>
  </si>
  <si>
    <t>Summit Materials, Inc. (NYSE:SUM)</t>
  </si>
  <si>
    <t>Sun Communities, Inc. (NYSE:SUI)</t>
  </si>
  <si>
    <t>Sun Country Airlines Holdings, Inc. (NASDAQGS:SNCY)</t>
  </si>
  <si>
    <t>SunCoke Energy, Inc. (NYSE:SXC)</t>
  </si>
  <si>
    <t>Sunoco LP (NYSE:SUN)</t>
  </si>
  <si>
    <t>SunOpta Inc. (NASDAQGS:STKL)</t>
  </si>
  <si>
    <t>Sunrun Inc. (NASDAQGS:RUN)</t>
  </si>
  <si>
    <t>Sunstone Hotel Investors, Inc. (NYSE:SHO)</t>
  </si>
  <si>
    <t>Super Group (SGHC) Limited (NYSE:SGHC)</t>
  </si>
  <si>
    <t>Super Micro Computer, Inc. (NASDAQGS:SMCI)</t>
  </si>
  <si>
    <t>Surgery Partners, Inc. (NASDAQGS:SGRY)</t>
  </si>
  <si>
    <t>Surmodics, Inc. (NASDAQGS:SRDX)</t>
  </si>
  <si>
    <t>Sweetgreen, Inc. (NYSE:SG)</t>
  </si>
  <si>
    <t>Sylvamo Corporation (NYSE:SLVM)</t>
  </si>
  <si>
    <t>Synaptics Incorporated (NASDAQGS:SYNA)</t>
  </si>
  <si>
    <t>Synchrony Financial (NYSE:SYF)</t>
  </si>
  <si>
    <t>Syndax Pharmaceuticals, Inc. (NASDAQGS:SNDX)</t>
  </si>
  <si>
    <t>Synopsys, Inc. (NASDAQGS:SNPS)</t>
  </si>
  <si>
    <t>Synovus Financial Corp. (NYSE:SNV)</t>
  </si>
  <si>
    <t>Sysco Corporation (NYSE:SYY)</t>
  </si>
  <si>
    <t>T. Rowe Price Group, Inc. (NASDAQGS:TROW)</t>
  </si>
  <si>
    <t>Take-Two Interactive Software, Inc. (NASDAQGS:TTWO)</t>
  </si>
  <si>
    <t>TAL Education Group (NYSE:TAL)</t>
  </si>
  <si>
    <t>Talen Energy Corporation (NASDAQGS:TLN)</t>
  </si>
  <si>
    <t>Talos Energy Inc. (NYSE:TALO)</t>
  </si>
  <si>
    <t>Tanger Inc. (NYSE:SKT)</t>
  </si>
  <si>
    <t>Tapestry, Inc. (NYSE:TPR)</t>
  </si>
  <si>
    <t>Targa Resources Corp. (NYSE:TRGP)</t>
  </si>
  <si>
    <t>Target Corporation (NYSE:TGT)</t>
  </si>
  <si>
    <t>Tarsus Pharmaceuticals, Inc. (NASDAQGS:TARS)</t>
  </si>
  <si>
    <t>TaskUs, Inc. (NASDAQGS:TASK)</t>
  </si>
  <si>
    <t>Taylor Morrison Home Corporation (NYSE:TMHC)</t>
  </si>
  <si>
    <t>TD SYNNEX Corporation (NYSE:SNX)</t>
  </si>
  <si>
    <t>TE Connectivity plc (NYSE:TEL)</t>
  </si>
  <si>
    <t>TechnipFMC plc (NYSE:FTI)</t>
  </si>
  <si>
    <t>Tecnoglass Inc. (NYSE:TGLS)</t>
  </si>
  <si>
    <t>Teekay Corporation Ltd. (NYSE:TK)</t>
  </si>
  <si>
    <t>Teekay Tankers Ltd. (NYSE:TNK)</t>
  </si>
  <si>
    <t>TEGNA Inc. (NYSE:TGNA)</t>
  </si>
  <si>
    <t>Teladoc Health, Inc. (NYSE:TDOC)</t>
  </si>
  <si>
    <t>Teleflex Incorporated (NYSE:TFX)</t>
  </si>
  <si>
    <t>Telephone and Data Systems, Inc. (NYSE:TDS)</t>
  </si>
  <si>
    <t>Tempur Sealy International, Inc. (NYSE:TPX)</t>
  </si>
  <si>
    <t>Tempus AI, Inc (NASDAQGS:TEM)</t>
  </si>
  <si>
    <t>Tenable Holdings, Inc. (NASDAQGS:TENB)</t>
  </si>
  <si>
    <t>Tencent Music Entertainment Group (NYSE:TME)</t>
  </si>
  <si>
    <t>Tenet Healthcare Corporation (NYSE:THC)</t>
  </si>
  <si>
    <t>Tennant Company (NYSE:TNC)</t>
  </si>
  <si>
    <t>Teradata Corporation (NYSE:TDC)</t>
  </si>
  <si>
    <t>Teradyne, Inc. (NASDAQGS:TER)</t>
  </si>
  <si>
    <t>Terex Corporation (NYSE:TEX)</t>
  </si>
  <si>
    <t>Ternium S.A. (NYSE:TX)</t>
  </si>
  <si>
    <t>Terreno Realty Corporation (NYSE:TRNO)</t>
  </si>
  <si>
    <t>Tesla, Inc. (NASDAQGS:TSLA)</t>
  </si>
  <si>
    <t>Tetra Tech, Inc. (NASDAQGS:TTEK)</t>
  </si>
  <si>
    <t>Teva Pharmaceutical Industries Limited (NYSE:TEVA)</t>
  </si>
  <si>
    <t>Texas Capital Bancshares, Inc. (NASDAQGS:TCBI)</t>
  </si>
  <si>
    <t>Texas Instruments Incorporated (NASDAQGS:TXN)</t>
  </si>
  <si>
    <t>Texas Pacific Land Corporation (NYSE:TPL)</t>
  </si>
  <si>
    <t>Texas Roadhouse, Inc. (NASDAQGS:TXRH)</t>
  </si>
  <si>
    <t>Textron Inc. (NYSE:TXT)</t>
  </si>
  <si>
    <t>TFS Financial Corporation (NASDAQGS:TFSL)</t>
  </si>
  <si>
    <t>The AES Corporation (NYSE:AES)</t>
  </si>
  <si>
    <t>The Allstate Corporation (NYSE:ALL)</t>
  </si>
  <si>
    <t>The Andersons, Inc. (NASDAQGS:ANDE)</t>
  </si>
  <si>
    <t>The AZEK Company Inc. (NYSE:AZEK)</t>
  </si>
  <si>
    <t>The Baldwin Insurance Group, Inc. (NASDAQGS:BWIN)</t>
  </si>
  <si>
    <t>The Bancorp, Inc. (NASDAQGS:TBBK)</t>
  </si>
  <si>
    <t>The Bank of N.T. Butterfield &amp; Son Limited (NYSE:NTB)</t>
  </si>
  <si>
    <t>The Bank of New York Mellon Corporation (NYSE:BK)</t>
  </si>
  <si>
    <t>The Boeing Company (NYSE:BA)</t>
  </si>
  <si>
    <t>The Boston Beer Company, Inc. (NYSE:SAM)</t>
  </si>
  <si>
    <t>The Brink's Company (NYSE:BCO)</t>
  </si>
  <si>
    <t>The Buckle, Inc. (NYSE:BKE)</t>
  </si>
  <si>
    <t>The Campbell's Company (NASDAQGS:CPB)</t>
  </si>
  <si>
    <t>The Carlyle Group Inc. (NASDAQGS:CG)</t>
  </si>
  <si>
    <t>The Charles Schwab Corporation (NYSE:SCHW)</t>
  </si>
  <si>
    <t>The Cheesecake Factory Incorporated (NASDAQGS:CAKE)</t>
  </si>
  <si>
    <t>The Chefs' Warehouse, Inc. (NASDAQGS:CHEF)</t>
  </si>
  <si>
    <t>The Chemours Company (NYSE:CC)</t>
  </si>
  <si>
    <t>The Cigna Group (NYSE:CI)</t>
  </si>
  <si>
    <t>The Clorox Company (NYSE:CLX)</t>
  </si>
  <si>
    <t>The Coca-Cola Company (NYSE:KO)</t>
  </si>
  <si>
    <t>The Cooper Companies, Inc. (NASDAQGS:COO)</t>
  </si>
  <si>
    <t>The Ensign Group, Inc. (NASDAQGS:ENSG)</t>
  </si>
  <si>
    <t>The Estée Lauder Companies Inc. (NYSE:EL)</t>
  </si>
  <si>
    <t>The First Bancshares, Inc. (NYSE:FBMS)</t>
  </si>
  <si>
    <t>The Gabelli Dividend &amp; Income Trust (NYSE:GDV)</t>
  </si>
  <si>
    <t>The Gabelli Equity Trust Inc. (NYSE:GAB)</t>
  </si>
  <si>
    <t>The Gap, Inc. (NYSE:GAP)</t>
  </si>
  <si>
    <t>The GEO Group, Inc. (NYSE:GEO)</t>
  </si>
  <si>
    <t>The Goldman Sachs Group, Inc. (NYSE:GS)</t>
  </si>
  <si>
    <t>The Goodyear Tire &amp; Rubber Company (NASDAQGS:GT)</t>
  </si>
  <si>
    <t>The Gorman-Rupp Company (NYSE:GRC)</t>
  </si>
  <si>
    <t>The Greenbrier Companies, Inc. (NYSE:GBX)</t>
  </si>
  <si>
    <t>The Hackett Group, Inc. (NASDAQGS:HCKT)</t>
  </si>
  <si>
    <t>The Hain Celestial Group, Inc. (NASDAQGS:HAIN)</t>
  </si>
  <si>
    <t>The Hanover Insurance Group, Inc. (NYSE:THG)</t>
  </si>
  <si>
    <t>The Hartford Financial Services Group, Inc. (NYSE:HIG)</t>
  </si>
  <si>
    <t>The Hershey Company (NYSE:HSY)</t>
  </si>
  <si>
    <t>The Home Depot, Inc. (NYSE:HD)</t>
  </si>
  <si>
    <t>The Honest Company, Inc. (NASDAQGS:HNST)</t>
  </si>
  <si>
    <t>The India Fund, Inc. (NYSE:IFN)</t>
  </si>
  <si>
    <t>The Interpublic Group of Companies, Inc. (NYSE:IPG)</t>
  </si>
  <si>
    <t>The J. M. Smucker Company (NYSE:SJM)</t>
  </si>
  <si>
    <t>The Kraft Heinz Company (NASDAQGS:KHC)</t>
  </si>
  <si>
    <t>The Kroger Co. (NYSE:KR)</t>
  </si>
  <si>
    <t>The Macerich Company (NYSE:MAC)</t>
  </si>
  <si>
    <t>The Marcus Corporation (NYSE:MCS)</t>
  </si>
  <si>
    <t>The Middleby Corporation (NASDAQGS:MIDD)</t>
  </si>
  <si>
    <t>The Mosaic Company (NYSE:MOS)</t>
  </si>
  <si>
    <t>The New York Times Company (NYSE:NYT)</t>
  </si>
  <si>
    <t>The ODP Corporation (NASDAQGS:ODP)</t>
  </si>
  <si>
    <t>The Pennant Group, Inc. (NASDAQGS:PNTG)</t>
  </si>
  <si>
    <t>The PNC Financial Services Group, Inc. (NYSE:PNC)</t>
  </si>
  <si>
    <t>The Procter &amp; Gamble Company (NYSE:PG)</t>
  </si>
  <si>
    <t>The Progressive Corporation (NYSE:PGR)</t>
  </si>
  <si>
    <t>The Scotts Miracle-Gro Company (NYSE:SMG)</t>
  </si>
  <si>
    <t>The Sherwin-Williams Company (NYSE:SHW)</t>
  </si>
  <si>
    <t>The Southern Company (NYSE:SO)</t>
  </si>
  <si>
    <t>The St. Joe Company (NYSE:JOE)</t>
  </si>
  <si>
    <t>The Timken Company (NYSE:TKR)</t>
  </si>
  <si>
    <t>The TJX Companies, Inc. (NYSE:TJX)</t>
  </si>
  <si>
    <t>The Toro Company (NYSE:TTC)</t>
  </si>
  <si>
    <t>The Travelers Companies, Inc. (NYSE:TRV)</t>
  </si>
  <si>
    <t>The Vita Coco Company, Inc. (NASDAQGS:COCO)</t>
  </si>
  <si>
    <t>The Walt Disney Company (NYSE:DIS)</t>
  </si>
  <si>
    <t>The Wendy's Company (NASDAQGS:WEN)</t>
  </si>
  <si>
    <t>The Western Union Company (NYSE:WU)</t>
  </si>
  <si>
    <t>The Williams Companies, Inc. (NYSE:WMB)</t>
  </si>
  <si>
    <t>The York Water Company (NASDAQGS:YORW)</t>
  </si>
  <si>
    <t>Thermo Fisher Scientific Inc. (NYSE:TMO)</t>
  </si>
  <si>
    <t>Thermon Group Holdings, Inc. (NYSE:THR)</t>
  </si>
  <si>
    <t>THOR Industries, Inc. (NYSE:THO)</t>
  </si>
  <si>
    <t>Tidewater Inc. (NYSE:TDW)</t>
  </si>
  <si>
    <t>TKO Group Holdings, Inc. (NYSE:TKO)</t>
  </si>
  <si>
    <t>T-Mobile US, Inc. (NASDAQGS:TMUS)</t>
  </si>
  <si>
    <t>Toast, Inc. (NYSE:TOST)</t>
  </si>
  <si>
    <t>Toll Brothers, Inc. (NYSE:TOL)</t>
  </si>
  <si>
    <t>Tootsie Roll Industries, Inc. (NYSE:TR)</t>
  </si>
  <si>
    <t>TopBuild Corp. (NYSE:BLD)</t>
  </si>
  <si>
    <t>Topgolf Callaway Brands Corp. (NYSE:MODG)</t>
  </si>
  <si>
    <t>Tourmaline Bio, Inc. (NASDAQGS:TRML)</t>
  </si>
  <si>
    <t>Tower Semiconductor Ltd. (NASDAQGS:TSEM)</t>
  </si>
  <si>
    <t>TowneBank (NASDAQGS:TOWN)</t>
  </si>
  <si>
    <t>TPG Inc. (NASDAQGS:TPG)</t>
  </si>
  <si>
    <t>TPG RE Finance Trust, Inc. (NYSE:TRTX)</t>
  </si>
  <si>
    <t>Tractor Supply Company (NASDAQGS:TSCO)</t>
  </si>
  <si>
    <t>Tradeweb Markets Inc. (NASDAQGS:TW)</t>
  </si>
  <si>
    <t>Trane Technologies plc (NYSE:TT)</t>
  </si>
  <si>
    <t>TransDigm Group Incorporated (NYSE:TDG)</t>
  </si>
  <si>
    <t>TransUnion (NYSE:TRU)</t>
  </si>
  <si>
    <t>Travel + Leisure Co. (NYSE:TNL)</t>
  </si>
  <si>
    <t>TreeHouse Foods, Inc. (NYSE:THS)</t>
  </si>
  <si>
    <t>Trex Company, Inc. (NYSE:TREX)</t>
  </si>
  <si>
    <t>Tri Pointe Homes, Inc. (NYSE:TPH)</t>
  </si>
  <si>
    <t>TriCo Bancshares (NASDAQGS:TCBK)</t>
  </si>
  <si>
    <t>Tri-Continental Corporation (NYSE:TY)</t>
  </si>
  <si>
    <t>TriMas Corporation (NASDAQGS:TRS)</t>
  </si>
  <si>
    <t>Trimble Inc. (NASDAQGS:TRMB)</t>
  </si>
  <si>
    <t>TriNet Group, Inc. (NYSE:TNET)</t>
  </si>
  <si>
    <t>Trinity Capital Inc. (NASDAQGS:TRIN)</t>
  </si>
  <si>
    <t>Trinity Industries, Inc. (NYSE:TRN)</t>
  </si>
  <si>
    <t>Trip.com Group Limited (NASDAQGS:TCOM)</t>
  </si>
  <si>
    <t>Tripadvisor, Inc. (NASDAQGS:TRIP)</t>
  </si>
  <si>
    <t>Triumph Financial, Inc. (NASDAQGS:TFIN)</t>
  </si>
  <si>
    <t>Triumph Group, Inc. (NYSE:TGI)</t>
  </si>
  <si>
    <t>Tronox Holdings plc (NYSE:TROX)</t>
  </si>
  <si>
    <t>Truist Financial Corporation (NYSE:TFC)</t>
  </si>
  <si>
    <t>TrustCo Bank Corp NY (NASDAQGS:TRST)</t>
  </si>
  <si>
    <t>Trustmark Corporation (NASDAQGS:TRMK)</t>
  </si>
  <si>
    <t>Tsakos Energy Navigation Limited (NYSE:TEN)</t>
  </si>
  <si>
    <t>TTM Technologies, Inc. (NASDAQGS:TTMI)</t>
  </si>
  <si>
    <t>Turning Point Brands, Inc. (NYSE:TPB)</t>
  </si>
  <si>
    <t>Tutor Perini Corporation (NYSE:TPC)</t>
  </si>
  <si>
    <t>TWFG, Inc. (NASDAQGS:TWFG)</t>
  </si>
  <si>
    <t>Twilio Inc. (NYSE:TWLO)</t>
  </si>
  <si>
    <t>Twist Bioscience Corporation (NASDAQGS:TWST)</t>
  </si>
  <si>
    <t>Two Harbors Investment Corp. (NYSE:TWO)</t>
  </si>
  <si>
    <t>TXNM Energy, Inc. (NYSE:TXNM)</t>
  </si>
  <si>
    <t>TXO Partners, L.P. (NYSE:TXO)</t>
  </si>
  <si>
    <t>Tyler Technologies, Inc. (NYSE:TYL)</t>
  </si>
  <si>
    <t>Tyra Biosciences, Inc. (NASDAQGS:TYRA)</t>
  </si>
  <si>
    <t>Tyson Foods, Inc. (NYSE:TSN)</t>
  </si>
  <si>
    <t>U.S. Bancorp (NYSE:USB)</t>
  </si>
  <si>
    <t>U.S. Physical Therapy, Inc. (NYSE:USPH)</t>
  </si>
  <si>
    <t>Uber Technologies, Inc. (NYSE:UBER)</t>
  </si>
  <si>
    <t>Ubiquiti Inc. (NYSE:UI)</t>
  </si>
  <si>
    <t>Udemy, Inc. (NASDAQGS:UDMY)</t>
  </si>
  <si>
    <t>UDR, Inc. (NYSE:UDR)</t>
  </si>
  <si>
    <t>UFP Industries, Inc. (NASDAQGS:UFPI)</t>
  </si>
  <si>
    <t>UGI Corporation (NYSE:UGI)</t>
  </si>
  <si>
    <t>U-Haul Holding Company (NYSE:UHAL)</t>
  </si>
  <si>
    <t>UiPath Inc. (NYSE:PATH)</t>
  </si>
  <si>
    <t>UL Solutions Inc. (NYSE:ULS)</t>
  </si>
  <si>
    <t>Ulta Beauty, Inc. (NASDAQGS:ULTA)</t>
  </si>
  <si>
    <t>Ultra Clean Holdings, Inc. (NASDAQGS:UCTT)</t>
  </si>
  <si>
    <t>Ultragenyx Pharmaceutical Inc. (NASDAQGS:RARE)</t>
  </si>
  <si>
    <t>UMB Financial Corporation (NASDAQGS:UMBF)</t>
  </si>
  <si>
    <t>UMH Properties, Inc. (NYSE:UMH)</t>
  </si>
  <si>
    <t>Under Armour, Inc. (NYSE:UAA)</t>
  </si>
  <si>
    <t>UniFirst Corporation (NYSE:UNF)</t>
  </si>
  <si>
    <t>Union Pacific Corporation (NYSE:UNP)</t>
  </si>
  <si>
    <t>Unisys Corporation (NYSE:UIS)</t>
  </si>
  <si>
    <t>United Airlines Holdings, Inc. (NASDAQGS:UAL)</t>
  </si>
  <si>
    <t>United Bankshares, Inc. (NASDAQGS:UBSI)</t>
  </si>
  <si>
    <t>United Community Banks, Inc. (NYSE:UCB)</t>
  </si>
  <si>
    <t>United Fire Group, Inc. (NASDAQGS:UFCS)</t>
  </si>
  <si>
    <t>United Natural Foods, Inc. (NYSE:UNFI)</t>
  </si>
  <si>
    <t>United Parcel Service, Inc. (NYSE:UPS)</t>
  </si>
  <si>
    <t>United Parks &amp; Resorts Inc. (NYSE:PRKS)</t>
  </si>
  <si>
    <t>United Rentals, Inc. (NYSE:URI)</t>
  </si>
  <si>
    <t>United States Cellular Corporation (NYSE:USM)</t>
  </si>
  <si>
    <t>United States Lime &amp; Minerals, Inc. (NASDAQGS:USLM)</t>
  </si>
  <si>
    <t>United States Steel Corporation (NYSE:X)</t>
  </si>
  <si>
    <t>United Therapeutics Corporation (NASDAQGS:UTHR)</t>
  </si>
  <si>
    <t>UnitedHealth Group Incorporated (NYSE:UNH)</t>
  </si>
  <si>
    <t>Uniti Group Inc. (NASDAQGS:UNIT)</t>
  </si>
  <si>
    <t>Unitil Corporation (NYSE:UTL)</t>
  </si>
  <si>
    <t>Unity Software Inc. (NYSE:U)</t>
  </si>
  <si>
    <t>Universal Corporation (NYSE:UVV)</t>
  </si>
  <si>
    <t>Universal Display Corporation (NASDAQGS:OLED)</t>
  </si>
  <si>
    <t>Universal Health Realty Income Trust (NYSE:UHT)</t>
  </si>
  <si>
    <t>Universal Health Services, Inc. (NYSE:UHS)</t>
  </si>
  <si>
    <t>Universal Insurance Holdings, Inc. (NYSE:UVE)</t>
  </si>
  <si>
    <t>Universal Logistics Holdings, Inc. (NASDAQGS:ULH)</t>
  </si>
  <si>
    <t>Universal Technical Institute, Inc. (NYSE:UTI)</t>
  </si>
  <si>
    <t>Univest Financial Corporation (NASDAQGS:UVSP)</t>
  </si>
  <si>
    <t>Unum Group (NYSE:UNM)</t>
  </si>
  <si>
    <t>UP Fintech Holding Limited (NASDAQGS:TIGR)</t>
  </si>
  <si>
    <t>Upbound Group, Inc. (NASDAQGS:UPBD)</t>
  </si>
  <si>
    <t>Upstart Holdings, Inc. (NASDAQGS:UPST)</t>
  </si>
  <si>
    <t>Upstream Bio, Inc. (NASDAQGS:UPB)</t>
  </si>
  <si>
    <t>Upwork Inc. (NASDAQGS:UPWK)</t>
  </si>
  <si>
    <t>Urban Edge Properties (NYSE:UE)</t>
  </si>
  <si>
    <t>Urban Outfitters, Inc. (NASDAQGS:URBN)</t>
  </si>
  <si>
    <t>US Foods Holding Corp. (NYSE:USFD)</t>
  </si>
  <si>
    <t>USA Compression Partners, LP (NYSE:USAC)</t>
  </si>
  <si>
    <t>USANA Health Sciences, Inc. (NYSE:USNA)</t>
  </si>
  <si>
    <t>Utz Brands, Inc. (NYSE:UTZ)</t>
  </si>
  <si>
    <t>UWM Holdings Corporation (NYSE:UWMC)</t>
  </si>
  <si>
    <t>Uxin Limited (NASDAQGS:UXIN)</t>
  </si>
  <si>
    <t>V.F. Corporation (NYSE:VFC)</t>
  </si>
  <si>
    <t>V2X, Inc. (NYSE:VVX)</t>
  </si>
  <si>
    <t>VAALCO Energy, Inc. (NYSE:EGY)</t>
  </si>
  <si>
    <t>Vail Resorts, Inc. (NYSE:MTN)</t>
  </si>
  <si>
    <t>Valaris Limited (NYSE:VAL)</t>
  </si>
  <si>
    <t>Valero Energy Corporation (NYSE:VLO)</t>
  </si>
  <si>
    <t>Valhi, Inc. (NYSE:VHI)</t>
  </si>
  <si>
    <t>Valley National Bancorp (NASDAQGS:VLY)</t>
  </si>
  <si>
    <t>Valmont Industries, Inc. (NYSE:VMI)</t>
  </si>
  <si>
    <t>Valvoline Inc. (NYSE:VVV)</t>
  </si>
  <si>
    <t>Varex Imaging Corporation (NASDAQGS:VREX)</t>
  </si>
  <si>
    <t>Varonis Systems, Inc. (NASDAQGS:VRNS)</t>
  </si>
  <si>
    <t>Vaxcyte, Inc. (NASDAQGS:PCVX)</t>
  </si>
  <si>
    <t>Veeco Instruments Inc. (NASDAQGS:VECO)</t>
  </si>
  <si>
    <t>Veeva Systems Inc. (NYSE:VEEV)</t>
  </si>
  <si>
    <t>Velocity Financial, Inc. (NYSE:VEL)</t>
  </si>
  <si>
    <t>Ventas, Inc. (NYSE:VTR)</t>
  </si>
  <si>
    <t>Veralto Corporation (NYSE:VLTO)</t>
  </si>
  <si>
    <t>Verint Systems Inc. (NASDAQGS:VRNT)</t>
  </si>
  <si>
    <t>Veris Residential, Inc. (NYSE:VRE)</t>
  </si>
  <si>
    <t>VeriSign, Inc. (NASDAQGS:VRSN)</t>
  </si>
  <si>
    <t>Verisk Analytics, Inc. (NASDAQGS:VRSK)</t>
  </si>
  <si>
    <t>Verizon Communications Inc. (NYSE:VZ)</t>
  </si>
  <si>
    <t>Vertex Pharmaceuticals Incorporated (NASDAQGS:VRTX)</t>
  </si>
  <si>
    <t>Vertiv Holdings Co (NYSE:VRT)</t>
  </si>
  <si>
    <t>Vestis Corporation (NYSE:VSTS)</t>
  </si>
  <si>
    <t>Viasat, Inc. (NASDAQGS:VSAT)</t>
  </si>
  <si>
    <t>Viatris Inc. (NASDAQGS:VTRS)</t>
  </si>
  <si>
    <t>Viavi Solutions Inc. (NASDAQGS:VIAV)</t>
  </si>
  <si>
    <t>VICI Properties Inc. (NYSE:VICI)</t>
  </si>
  <si>
    <t>Vicor Corporation (NASDAQGS:VICR)</t>
  </si>
  <si>
    <t>Victoria's Secret &amp; Co. (NYSE:VSCO)</t>
  </si>
  <si>
    <t>Victory Capital Holdings, Inc. (NASDAQGS:VCTR)</t>
  </si>
  <si>
    <t>Viking Holdings Ltd (NYSE:VIK)</t>
  </si>
  <si>
    <t>Vimeo, Inc. (NASDAQGS:VMEO)</t>
  </si>
  <si>
    <t>Vinci Partners Investments Ltd. (NASDAQGS:VINP)</t>
  </si>
  <si>
    <t>Viper Energy, Inc. (NASDAQGS:VNOM)</t>
  </si>
  <si>
    <t>Vipshop Holdings Limited (NYSE:VIPS)</t>
  </si>
  <si>
    <t>Vir Biotechnology, Inc. (NASDAQGS:VIR)</t>
  </si>
  <si>
    <t>Virtu Financial, Inc. (NASDAQGS:VIRT)</t>
  </si>
  <si>
    <t>Virtus Dividend, Interest &amp; Premium Strategy Fund (NYSE:NFJ)</t>
  </si>
  <si>
    <t>Virtus Investment Partners, Inc. (NYSE:VRTS)</t>
  </si>
  <si>
    <t>Visa Inc. (NYSE:V)</t>
  </si>
  <si>
    <t>Vishay Intertechnology, Inc. (NYSE:VSH)</t>
  </si>
  <si>
    <t>Visteon Corporation (NASDAQGS:VC)</t>
  </si>
  <si>
    <t>Vistra Corp. (NYSE:VST)</t>
  </si>
  <si>
    <t>Vital Energy, Inc. (NYSE:VTLE)</t>
  </si>
  <si>
    <t>Vitesse Energy, Inc. (NYSE:VTS)</t>
  </si>
  <si>
    <t>Vontier Corporation (NYSE:VNT)</t>
  </si>
  <si>
    <t>Vornado Realty Trust (NYSE:VNO)</t>
  </si>
  <si>
    <t>Voya Financial, Inc. (NYSE:VOYA)</t>
  </si>
  <si>
    <t>VSE Corporation (NASDAQGS:VSEC)</t>
  </si>
  <si>
    <t>VTEX (NYSE:VTEX)</t>
  </si>
  <si>
    <t>Vulcan Materials Company (NYSE:VMC)</t>
  </si>
  <si>
    <t>W. P. Carey Inc. (NYSE:WPC)</t>
  </si>
  <si>
    <t>W. R. Berkley Corporation (NYSE:WRB)</t>
  </si>
  <si>
    <t>W.W. Grainger, Inc. (NYSE:GWW)</t>
  </si>
  <si>
    <t>Wabash National Corporation (NYSE:WNC)</t>
  </si>
  <si>
    <t>WaFd, Inc. (NASDAQGS:WAFD)</t>
  </si>
  <si>
    <t>Walgreens Boots Alliance, Inc. (NASDAQGS:WBA)</t>
  </si>
  <si>
    <t>Walker &amp; Dunlop, Inc. (NYSE:WD)</t>
  </si>
  <si>
    <t>Walmart Inc. (NYSE:WMT)</t>
  </si>
  <si>
    <t>Warby Parker Inc. (NYSE:WRBY)</t>
  </si>
  <si>
    <t>Warner Bros. Discovery, Inc. (NASDAQGS:WBD)</t>
  </si>
  <si>
    <t>Warner Music Group Corp. (NASDAQGS:WMG)</t>
  </si>
  <si>
    <t>Warrior Met Coal, Inc. (NYSE:HCC)</t>
  </si>
  <si>
    <t>Washington Trust Bancorp, Inc. (NASDAQGS:WASH)</t>
  </si>
  <si>
    <t>Waste Connections, Inc. (NYSE:WCN)</t>
  </si>
  <si>
    <t>Waste Management, Inc. (NYSE:WM)</t>
  </si>
  <si>
    <t>Waters Corporation (NYSE:WAT)</t>
  </si>
  <si>
    <t>Watsco, Inc. (NYSE:WSO)</t>
  </si>
  <si>
    <t>Watts Water Technologies, Inc. (NYSE:WTS)</t>
  </si>
  <si>
    <t>Wayfair Inc. (NYSE:W)</t>
  </si>
  <si>
    <t>Waystar Holding Corp. (NASDAQGS:WAY)</t>
  </si>
  <si>
    <t>WD-40 Company (NASDAQGS:WDFC)</t>
  </si>
  <si>
    <t>Weatherford International plc (NASDAQGS:WFRD)</t>
  </si>
  <si>
    <t>Weave Communications, Inc. (NYSE:WEAV)</t>
  </si>
  <si>
    <t>Webster Financial Corporation (NYSE:WBS)</t>
  </si>
  <si>
    <t>WEBTOON Entertainment Inc. (NASDAQGS:WBTN)</t>
  </si>
  <si>
    <t>WEC Energy Group, Inc. (NYSE:WEC)</t>
  </si>
  <si>
    <t>Weibo Corporation (NASDAQGS:WB)</t>
  </si>
  <si>
    <t>Weis Markets, Inc. (NYSE:WMK)</t>
  </si>
  <si>
    <t>Wells Fargo &amp; Company (NYSE:WFC)</t>
  </si>
  <si>
    <t>Welltower Inc. (NYSE:WELL)</t>
  </si>
  <si>
    <t>Werner Enterprises, Inc. (NASDAQGS:WERN)</t>
  </si>
  <si>
    <t>WesBanco, Inc. (NASDAQGS:WSBC)</t>
  </si>
  <si>
    <t>WESCO International, Inc. (NYSE:WCC)</t>
  </si>
  <si>
    <t>West Pharmaceutical Services, Inc. (NYSE:WST)</t>
  </si>
  <si>
    <t>Westamerica Bancorporation (NASDAQGS:WABC)</t>
  </si>
  <si>
    <t>Western Alliance Bancorporation (NYSE:WAL)</t>
  </si>
  <si>
    <t>Western Asset Emerging Markets Debt Fund Inc. (NYSE:EMD)</t>
  </si>
  <si>
    <t>Western Asset Inflation-Linked Opportunities &amp; Income Fund (NYSE:WIW)</t>
  </si>
  <si>
    <t>Western Asset Managed Municipals Fund Inc. (NYSE:MMU)</t>
  </si>
  <si>
    <t>Western Digital Corporation (NASDAQGS:WDC)</t>
  </si>
  <si>
    <t>Western Midstream Partners, LP (NYSE:WES)</t>
  </si>
  <si>
    <t>Westinghouse Air Brake Technologies Corporation (NYSE:WAB)</t>
  </si>
  <si>
    <t>Westlake Chemical Partners LP (NYSE:WLKP)</t>
  </si>
  <si>
    <t>Westlake Corporation (NYSE:WLK)</t>
  </si>
  <si>
    <t>WEX Inc. (NYSE:WEX)</t>
  </si>
  <si>
    <t>Weyerhaeuser Company (NYSE:WY)</t>
  </si>
  <si>
    <t>Whirlpool Corporation (NYSE:WHR)</t>
  </si>
  <si>
    <t>White Mountains Insurance Group, Ltd. (NYSE:WTM)</t>
  </si>
  <si>
    <t>Whitestone REIT (NYSE:WSR)</t>
  </si>
  <si>
    <t>Williams-Sonoma, Inc. (NYSE:WSM)</t>
  </si>
  <si>
    <t>Willis Towers Watson Public Limited Company (NASDAQGS:WTW)</t>
  </si>
  <si>
    <t>Wingstop Inc. (NASDAQGS:WING)</t>
  </si>
  <si>
    <t>Winnebago Industries, Inc. (NYSE:WGO)</t>
  </si>
  <si>
    <t>Wintrust Financial Corporation (NASDAQGS:WTFC)</t>
  </si>
  <si>
    <t>WisdomTree, Inc. (NYSE:WT)</t>
  </si>
  <si>
    <t>Wix.com Ltd. (NASDAQGS:WIX)</t>
  </si>
  <si>
    <t>WK Kellogg Co (NYSE:KLG)</t>
  </si>
  <si>
    <t>WNS (Holdings) Limited (NYSE:WNS)</t>
  </si>
  <si>
    <t>Wolfspeed, Inc. (NYSE:WOLF)</t>
  </si>
  <si>
    <t>Wolverine World Wide, Inc. (NYSE:WWW)</t>
  </si>
  <si>
    <t>Woodward, Inc. (NASDAQGS:WWD)</t>
  </si>
  <si>
    <t>Workday, Inc. (NASDAQGS:WDAY)</t>
  </si>
  <si>
    <t>Workiva Inc. (NYSE:WK)</t>
  </si>
  <si>
    <t>World Acceptance Corporation (NASDAQGS:WRLD)</t>
  </si>
  <si>
    <t>World Kinect Corporation (NYSE:WKC)</t>
  </si>
  <si>
    <t>Worthington Enterprises, Inc. (NYSE:WOR)</t>
  </si>
  <si>
    <t>Worthington Steel, Inc. (NYSE:WS)</t>
  </si>
  <si>
    <t>WSFS Financial Corporation (NASDAQGS:WSFS)</t>
  </si>
  <si>
    <t>Wyndham Hotels &amp; Resorts, Inc. (NYSE:WH)</t>
  </si>
  <si>
    <t>Wynn Resorts, Limited (NASDAQGS:WYNN)</t>
  </si>
  <si>
    <t>Xcel Energy Inc. (NASDAQGS:XEL)</t>
  </si>
  <si>
    <t>Xenia Hotels &amp; Resorts, Inc. (NYSE:XHR)</t>
  </si>
  <si>
    <t>Xerox Holdings Corporation (NASDAQGS:XRX)</t>
  </si>
  <si>
    <t>Xometry, Inc. (NASDAQGS:XMTR)</t>
  </si>
  <si>
    <t>XP Inc. (NASDAQGS:XP)</t>
  </si>
  <si>
    <t>XPeng Inc. (NYSE:XPEV)</t>
  </si>
  <si>
    <t>XPO, Inc. (NYSE:XPO)</t>
  </si>
  <si>
    <t>Xylem Inc. (NYSE:XYL)</t>
  </si>
  <si>
    <t>Yelp Inc. (NYSE:YELP)</t>
  </si>
  <si>
    <t>YETI Holdings, Inc. (NYSE:YETI)</t>
  </si>
  <si>
    <t>Yext, Inc. (NYSE:YEXT)</t>
  </si>
  <si>
    <t>Youdao, Inc. (NYSE:DAO)</t>
  </si>
  <si>
    <t>Yum China Holdings, Inc. (NYSE:YUMC)</t>
  </si>
  <si>
    <t>Yum! Brands, Inc. (NYSE:YUM)</t>
  </si>
  <si>
    <t>Zebra Technologies Corporation (NASDAQGS:ZBRA)</t>
  </si>
  <si>
    <t>ZEEKR Intelligent Technology Holding Limited (NYSE:ZK)</t>
  </si>
  <si>
    <t>Zenas BioPharma, Inc. (NASDAQGS:ZBIO)</t>
  </si>
  <si>
    <t>Zeta Global Holdings Corp. (NYSE:ZETA)</t>
  </si>
  <si>
    <t>Zevra Therapeutics, Inc. (NASDAQGS:ZVRA)</t>
  </si>
  <si>
    <t>Ziff Davis, Inc. (NASDAQGS:ZD)</t>
  </si>
  <si>
    <t>Zillow Group, Inc. (NASDAQGS:ZG)</t>
  </si>
  <si>
    <t>ZIM Integrated Shipping Services Ltd. (NYSE:ZIM)</t>
  </si>
  <si>
    <t>Zimmer Biomet Holdings, Inc. (NYSE:ZBH)</t>
  </si>
  <si>
    <t>Zions Bancorporation, National Association (NASDAQGS:ZION)</t>
  </si>
  <si>
    <t>ZipRecruiter, Inc. (NYSE:ZIP)</t>
  </si>
  <si>
    <t>Zoetis Inc. (NYSE:ZTS)</t>
  </si>
  <si>
    <t>ZoomInfo Technologies Inc. (NASDAQGS:ZI)</t>
  </si>
  <si>
    <t>Zscaler, Inc. (NASDAQGS:ZS)</t>
  </si>
  <si>
    <t>ZTO Express (Cayman) Inc. (NYSE:ZTO)</t>
  </si>
  <si>
    <t>Zuora, Inc. (NYSE:ZUO)</t>
  </si>
  <si>
    <t>Zurn Elkay Water Solutions Corporation (NYSE:ZWS)</t>
  </si>
  <si>
    <t>Zymeworks Inc. (NASDAQGS:ZYME)</t>
  </si>
  <si>
    <t>LTM</t>
  </si>
  <si>
    <t>SP_EXCHANGE</t>
  </si>
  <si>
    <t>SP_MARKETCAP</t>
  </si>
  <si>
    <t>IQ_PRIMARY_INDUSTRY</t>
  </si>
  <si>
    <t>SP_PE_EXCL</t>
  </si>
  <si>
    <t>SP_PNETFCF</t>
  </si>
  <si>
    <t>IQ_TEV_EBITDA</t>
  </si>
  <si>
    <t>SP_ENTITY_NAME</t>
  </si>
  <si>
    <t>SP_ENTITY_ID</t>
  </si>
  <si>
    <t>NASDAQGS</t>
  </si>
  <si>
    <t>Life Sciences Tools and Services</t>
  </si>
  <si>
    <t>NM</t>
  </si>
  <si>
    <t>Other Specialty Retail</t>
  </si>
  <si>
    <t>Regional Banks</t>
  </si>
  <si>
    <t>NA</t>
  </si>
  <si>
    <t>NYSE</t>
  </si>
  <si>
    <t>Industrial Conglomerates</t>
  </si>
  <si>
    <t>Biotechnology</t>
  </si>
  <si>
    <t>Building Products</t>
  </si>
  <si>
    <t>Systems Software</t>
  </si>
  <si>
    <t>Aerospace and Defense</t>
  </si>
  <si>
    <t>Asset Management and Custody Banks</t>
  </si>
  <si>
    <t>Insurance Brokers</t>
  </si>
  <si>
    <t>Health Care Equipment</t>
  </si>
  <si>
    <t>Apparel Retail</t>
  </si>
  <si>
    <t>Environmental and Facilities Services</t>
  </si>
  <si>
    <t>Health Care Facilities</t>
  </si>
  <si>
    <t>Retail REITs</t>
  </si>
  <si>
    <t>Casinos and Gaming</t>
  </si>
  <si>
    <t>IT Consulting and Other Services</t>
  </si>
  <si>
    <t>Office Services and Supplies</t>
  </si>
  <si>
    <t>Application Software</t>
  </si>
  <si>
    <t>Semiconductor Materials and Equipment</t>
  </si>
  <si>
    <t>Electrical Components and Equipment</t>
  </si>
  <si>
    <t>Leisure Products</t>
  </si>
  <si>
    <t>Diversified Support Services</t>
  </si>
  <si>
    <t>Health Care Distributors</t>
  </si>
  <si>
    <t>Health Care Services</t>
  </si>
  <si>
    <t>Packaged Foods and Meats</t>
  </si>
  <si>
    <t>Automotive Parts and Equipment</t>
  </si>
  <si>
    <t>Specialized Consumer Services</t>
  </si>
  <si>
    <t>Education Services</t>
  </si>
  <si>
    <t>Communications Equipment</t>
  </si>
  <si>
    <t>Automotive Retail</t>
  </si>
  <si>
    <t>Electronic Equipment and Instruments</t>
  </si>
  <si>
    <t>Semiconductors</t>
  </si>
  <si>
    <t>Commodity Chemicals</t>
  </si>
  <si>
    <t>Construction and Engineering</t>
  </si>
  <si>
    <t>Trading Companies and Distributors</t>
  </si>
  <si>
    <t>Transaction and Payment Processing Services</t>
  </si>
  <si>
    <t>Life and Health Insurance</t>
  </si>
  <si>
    <t>Agricultural and Farm Machinery</t>
  </si>
  <si>
    <t>Mortgage REITs</t>
  </si>
  <si>
    <t>Gold</t>
  </si>
  <si>
    <t>Industrial Gases</t>
  </si>
  <si>
    <t>Air Freight and Logistics</t>
  </si>
  <si>
    <t>Hotels, Resorts and Cruise Lines</t>
  </si>
  <si>
    <t>Internet Services and Infrastructure</t>
  </si>
  <si>
    <t>Passenger Airlines</t>
  </si>
  <si>
    <t>Industrial Machinery and Supplies and Components</t>
  </si>
  <si>
    <t>Specialty Chemicals</t>
  </si>
  <si>
    <t>Food Retail</t>
  </si>
  <si>
    <t>Aluminum</t>
  </si>
  <si>
    <t>Diversified Financial Services</t>
  </si>
  <si>
    <t>Diversified REITs</t>
  </si>
  <si>
    <t>Health Care REITs</t>
  </si>
  <si>
    <t>Steel</t>
  </si>
  <si>
    <t>Broadline Retail</t>
  </si>
  <si>
    <t>Human Resource and Employment Services</t>
  </si>
  <si>
    <t>Health Care Supplies</t>
  </si>
  <si>
    <t>Managed Health Care</t>
  </si>
  <si>
    <t>Electric Utilities</t>
  </si>
  <si>
    <t>Coal and Consumable Fuels</t>
  </si>
  <si>
    <t>Construction Machinery and Heavy Transportation Equipment</t>
  </si>
  <si>
    <t>Consumer Finance</t>
  </si>
  <si>
    <t>Interactive Media and Services</t>
  </si>
  <si>
    <t>Tobacco</t>
  </si>
  <si>
    <t>Pharmaceuticals</t>
  </si>
  <si>
    <t>Distributors</t>
  </si>
  <si>
    <t>Property and Casualty Insurance</t>
  </si>
  <si>
    <t>Paper and Plastic Packaging Products and Materials</t>
  </si>
  <si>
    <t>Research and Consulting Services</t>
  </si>
  <si>
    <t>Apparel, Accessories and Luxury Goods</t>
  </si>
  <si>
    <t>Multi-Utilities</t>
  </si>
  <si>
    <t>Single-Family Residential REITs</t>
  </si>
  <si>
    <t>Multi-line Insurance</t>
  </si>
  <si>
    <t>Water Utilities</t>
  </si>
  <si>
    <t>Telecom Tower REITs</t>
  </si>
  <si>
    <t>Industrial REITs</t>
  </si>
  <si>
    <t>Electronic Components</t>
  </si>
  <si>
    <t>Alternative Carriers</t>
  </si>
  <si>
    <t>Oil and Gas Storage and Transportation</t>
  </si>
  <si>
    <t>Oil and Gas Exploration and Production</t>
  </si>
  <si>
    <t>Multi-Family Residential REITs</t>
  </si>
  <si>
    <t>Hotel and Resort REITs</t>
  </si>
  <si>
    <t>Technology Hardware, Storage and Peripherals</t>
  </si>
  <si>
    <t>Metal, Glass and Plastic Containers</t>
  </si>
  <si>
    <t>Restaurants</t>
  </si>
  <si>
    <t>Cargo Ground Transportation</t>
  </si>
  <si>
    <t>Agricultural Products and Services</t>
  </si>
  <si>
    <t>Oil and Gas Equipment and Services</t>
  </si>
  <si>
    <t>Homefurnishing Retail</t>
  </si>
  <si>
    <t>Technology Distributors</t>
  </si>
  <si>
    <t>Integrated Telecommunication Services</t>
  </si>
  <si>
    <t>Movies and Entertainment</t>
  </si>
  <si>
    <t>Renewable Electricity</t>
  </si>
  <si>
    <t>Gas Utilities</t>
  </si>
  <si>
    <t>Passenger Ground Transportation</t>
  </si>
  <si>
    <t>Specialized Finance</t>
  </si>
  <si>
    <t>Diversified Banks</t>
  </si>
  <si>
    <t>Homebuilding</t>
  </si>
  <si>
    <t>Personal Care Products</t>
  </si>
  <si>
    <t>Electronic Manufacturing Services</t>
  </si>
  <si>
    <t>Multi-Sector Holdings</t>
  </si>
  <si>
    <t>Computer and Electronics Retail</t>
  </si>
  <si>
    <t>Home Improvement Retail</t>
  </si>
  <si>
    <t>Investment Banking and Brokerage</t>
  </si>
  <si>
    <t>Footwear</t>
  </si>
  <si>
    <t>Consumer Staples Merchandise Retail</t>
  </si>
  <si>
    <t>Heavy Electrical Equipment</t>
  </si>
  <si>
    <t>Leisure Facilities</t>
  </si>
  <si>
    <t>Commercial Printing</t>
  </si>
  <si>
    <t>Office REITs</t>
  </si>
  <si>
    <t>Diversified Metals and Mining</t>
  </si>
  <si>
    <t>Data Processing and Outsourced Services</t>
  </si>
  <si>
    <t>Reinsurance</t>
  </si>
  <si>
    <t>Distillers and Vintners</t>
  </si>
  <si>
    <t>Cable and Satellite</t>
  </si>
  <si>
    <t>Oil and Gas Refining and Marketing</t>
  </si>
  <si>
    <t>Marine Transportation</t>
  </si>
  <si>
    <t>Real Estate Services</t>
  </si>
  <si>
    <t>Soft Drinks and Non-alcoholic Beverages</t>
  </si>
  <si>
    <t>Household Products</t>
  </si>
  <si>
    <t>Health Care Technology</t>
  </si>
  <si>
    <t>Fertilizers and Agricultural Chemicals</t>
  </si>
  <si>
    <t>Integrated Oil and Gas</t>
  </si>
  <si>
    <t>Financial Exchanges and Data</t>
  </si>
  <si>
    <t>Security and Alarm Services</t>
  </si>
  <si>
    <t>Airport Services</t>
  </si>
  <si>
    <t>Construction Materials</t>
  </si>
  <si>
    <t>Household Appliances</t>
  </si>
  <si>
    <t>Advertising</t>
  </si>
  <si>
    <t>Rail Transportation</t>
  </si>
  <si>
    <t>Self-Storage REITs</t>
  </si>
  <si>
    <t>Data Center REITs</t>
  </si>
  <si>
    <t>Interactive Home Entertainment</t>
  </si>
  <si>
    <t>Commercial and Residential Mortgage Finance</t>
  </si>
  <si>
    <t>Other Specialized REITs</t>
  </si>
  <si>
    <t>Home Furnishings</t>
  </si>
  <si>
    <t>Automobile Manufacturers</t>
  </si>
  <si>
    <t>Real Estate Development</t>
  </si>
  <si>
    <t>Broadcasting</t>
  </si>
  <si>
    <t>Copper</t>
  </si>
  <si>
    <t>Real Estate Operating Companies</t>
  </si>
  <si>
    <t>Publishing</t>
  </si>
  <si>
    <t>Consumer Electronics</t>
  </si>
  <si>
    <t>Silver</t>
  </si>
  <si>
    <t>Wireless Telecommunication Services</t>
  </si>
  <si>
    <t>Drug Retail</t>
  </si>
  <si>
    <t>Motorcycle Manufacturers</t>
  </si>
  <si>
    <t>Oil and Gas Drilling</t>
  </si>
  <si>
    <t>Diversified Chemicals</t>
  </si>
  <si>
    <t>Forest Products</t>
  </si>
  <si>
    <t>Paper Products</t>
  </si>
  <si>
    <t>Brewers</t>
  </si>
  <si>
    <t>Housewares and Specialties</t>
  </si>
  <si>
    <t>Food Distributors</t>
  </si>
  <si>
    <t>Timber REITs</t>
  </si>
  <si>
    <t>Independent Power Producers and Energy Traders</t>
  </si>
  <si>
    <t>Tires and Rubber</t>
  </si>
  <si>
    <t>Diversified Real Estate Activities</t>
  </si>
  <si>
    <t>IQ_TEV</t>
  </si>
  <si>
    <t>IQ_TEV_TOTAL_REV</t>
  </si>
  <si>
    <t>17 Education &amp; Technology Group Inc. (NASDAQGS:YQ)</t>
  </si>
  <si>
    <t>2seventy bio, Inc. (NASDAQGS:TSVT)</t>
  </si>
  <si>
    <t>3D Systems Corporation (NYSE:DDD)</t>
  </si>
  <si>
    <t>4D Molecular Therapeutics, Inc. (NASDAQGS:FDMT)</t>
  </si>
  <si>
    <t>5E Advanced Materials, Inc. (NASDAQGS:FEAM)</t>
  </si>
  <si>
    <t>8x8, Inc. (NASDAQGS:EGHT)</t>
  </si>
  <si>
    <t>a.k.a. Brands Holding Corp. (NYSE:AKA)</t>
  </si>
  <si>
    <t>AbCellera Biologics Inc. (NASDAQGS:ABCL)</t>
  </si>
  <si>
    <t>Abrdn Global Dynamic Dividend Fund (NYSE:AGD)</t>
  </si>
  <si>
    <t>abrdn Global Premier Properties Fund (NYSE:AWP)</t>
  </si>
  <si>
    <t>Abrdn Income Credit Strategies Fund (NYSE:ACP)</t>
  </si>
  <si>
    <t>Abrdn Japan Equity Fund Inc (NYSE:JEQ)</t>
  </si>
  <si>
    <t>Abrdn Life Sciences Investors (NYSE:HQL)</t>
  </si>
  <si>
    <t>Absci Corporation (NASDAQGS:ABSI)</t>
  </si>
  <si>
    <t>Acacia Research Corporation (NASDAQGS:ACTG)</t>
  </si>
  <si>
    <t>Accolade, Inc. (NASDAQGS:ACCD)</t>
  </si>
  <si>
    <t>Accuray Incorporated (NASDAQGS:ARAY)</t>
  </si>
  <si>
    <t>Acelyrin, Inc. (NASDAQGS:SLRN)</t>
  </si>
  <si>
    <t>Aclaris Therapeutics, Inc. (NASDAQGS:ACRS)</t>
  </si>
  <si>
    <t>ACRES Commercial Realty Corp. (NYSE:ACR)</t>
  </si>
  <si>
    <t>Acumen Pharmaceuticals, Inc. (NASDAQGS:ABOS)</t>
  </si>
  <si>
    <t>Adaptimmune Therapeutics plc (NASDAQGS:ADAP)</t>
  </si>
  <si>
    <t>Adaptive Biotechnologies Corporation (NASDAQGS:ADPT)</t>
  </si>
  <si>
    <t>ADC Therapeutics SA (NYSE:ADCT)</t>
  </si>
  <si>
    <t>Advantage Solutions Inc. (NASDAQGS:ADV)</t>
  </si>
  <si>
    <t>Advent Convertible and Income Fund (NYSE:AVK)</t>
  </si>
  <si>
    <t>Aeva Technologies, Inc. (NYSE:AEVA)</t>
  </si>
  <si>
    <t>AG Mortgage Investment Trust, Inc. (NYSE:MITT)</t>
  </si>
  <si>
    <t>agilon health, inc. (NYSE:AGL)</t>
  </si>
  <si>
    <t>Agora, Inc. (NASDAQGS:API)</t>
  </si>
  <si>
    <t>AIX Inc. (NASDAQGS:AIFU)</t>
  </si>
  <si>
    <t>Akoya Biosciences, Inc. (NASDAQGS:AKYA)</t>
  </si>
  <si>
    <t>Alector, Inc. (NASDAQGS:ALEC)</t>
  </si>
  <si>
    <t>Alico, Inc. (NASDAQGS:ALCO)</t>
  </si>
  <si>
    <t>Allakos Inc. (NASDAQGS:ALLK)</t>
  </si>
  <si>
    <t>Allbirds, Inc. (NASDAQGS:BIRD)</t>
  </si>
  <si>
    <t>AllianceBernstein National Municipal Income Fund, Inc. (NYSE:AFB)</t>
  </si>
  <si>
    <t>Allogene Therapeutics, Inc. (NASDAQGS:ALLO)</t>
  </si>
  <si>
    <t>Allot Ltd. (NASDAQGS:ALLT)</t>
  </si>
  <si>
    <t>Allurion Technologies Inc. (NYSE:ALUR)</t>
  </si>
  <si>
    <t>Alpine Income Property Trust, Inc. (NYSE:PINE)</t>
  </si>
  <si>
    <t>Alta Equipment Group Inc. (NYSE:ALTG)</t>
  </si>
  <si>
    <t>Altice USA, Inc. (NYSE:ATUS)</t>
  </si>
  <si>
    <t>Altisource Portfolio Solutions S.A. (NASDAQGS:ASPS)</t>
  </si>
  <si>
    <t>Alto Neuroscience, Inc. (NYSE:ANRO)</t>
  </si>
  <si>
    <t>Altus Power, Inc. (NYSE:AMPS)</t>
  </si>
  <si>
    <t>ALX Oncology Holdings Inc. (NASDAQGS:ALXO)</t>
  </si>
  <si>
    <t>AMC Entertainment Holdings, Inc. (NYSE:AMC)</t>
  </si>
  <si>
    <t>AMC Networks Inc. (NASDAQGS:AMCX)</t>
  </si>
  <si>
    <t>American Outdoor Brands, Inc. (NASDAQGS:AOUT)</t>
  </si>
  <si>
    <t>American Public Education, Inc. (NASDAQGS:APEI)</t>
  </si>
  <si>
    <t>American Realty Investors, Inc. (NYSE:ARL)</t>
  </si>
  <si>
    <t>American Strategic Investment Co. (NYSE:NYC)</t>
  </si>
  <si>
    <t>American Vanguard Corporation (NYSE:AVD)</t>
  </si>
  <si>
    <t>American Well Corporation (NYSE:AMWL)</t>
  </si>
  <si>
    <t>America's Car-Mart, Inc. (NASDAQGS:CRMT)</t>
  </si>
  <si>
    <t>Ampco-Pittsburgh Corporation (NYSE:AP)</t>
  </si>
  <si>
    <t>Amplify Energy Corp. (NYSE:AMPY)</t>
  </si>
  <si>
    <t>Amprius Technologies, Inc. (NYSE:AMPX)</t>
  </si>
  <si>
    <t>AMREP Corporation (NYSE:AXR)</t>
  </si>
  <si>
    <t>AMTD Digital Inc. (NYSE:HKD)</t>
  </si>
  <si>
    <t>AMTD IDEA Group (NYSE:AMTD)</t>
  </si>
  <si>
    <t>Amtech Systems, Inc. (NASDAQGS:ASYS)</t>
  </si>
  <si>
    <t>Amylyx Pharmaceuticals, Inc. (NASDAQGS:AMLX)</t>
  </si>
  <si>
    <t>AN2 Therapeutics, Inc. (NASDAQGS:ANTX)</t>
  </si>
  <si>
    <t>Angel Oak Financial Strategies Income Term Trust (NYSE:FINS)</t>
  </si>
  <si>
    <t>Angel Oak Mortgage REIT, Inc. (NYSE:AOMR)</t>
  </si>
  <si>
    <t>Angi Inc. (NASDAQGS:ANGI)</t>
  </si>
  <si>
    <t>AngioDynamics, Inc. (NASDAQGS:ANGO)</t>
  </si>
  <si>
    <t>Anika Therapeutics, Inc. (NASDAQGS:ANIK)</t>
  </si>
  <si>
    <t>Annovis Bio, Inc. (NYSE:ANVS)</t>
  </si>
  <si>
    <t>Anywhere Real Estate Inc. (NYSE:HOUS)</t>
  </si>
  <si>
    <t>Apyx Medical Corporation (NASDAQGS:APYX)</t>
  </si>
  <si>
    <t>Arbutus Biopharma Corporation (NASDAQGS:ABUS)</t>
  </si>
  <si>
    <t>Ardagh Metal Packaging S.A. (NYSE:AMBP)</t>
  </si>
  <si>
    <t>Ardmore Shipping Corporation (NYSE:ASC)</t>
  </si>
  <si>
    <t>Ares Commercial Real Estate Corporation (NYSE:ACRE)</t>
  </si>
  <si>
    <t>Arista Networks Inc (NYSE:ANET)</t>
  </si>
  <si>
    <t>ArrowMark Financial Corp. (NASDAQGS:BANX)</t>
  </si>
  <si>
    <t>Artesian Resources Corporation (NASDAQGS:ARTN.A)</t>
  </si>
  <si>
    <t>ASA Gold and Precious Metals Limited (NYSE:ASA)</t>
  </si>
  <si>
    <t>Ashford Hospitality Trust, Inc. (NYSE:AHT)</t>
  </si>
  <si>
    <t>Assembly Biosciences, Inc. (NASDAQGS:ASMB)</t>
  </si>
  <si>
    <t>Atara Biotherapeutics, Inc. (NASDAQGS:ATRA)</t>
  </si>
  <si>
    <t>Atea Pharmaceuticals, Inc. (NASDAQGS:AVIR)</t>
  </si>
  <si>
    <t>Athira Pharma, Inc. (NASDAQGS:ATHA)</t>
  </si>
  <si>
    <t>ATN International, Inc. (NASDAQGS:ATNI)</t>
  </si>
  <si>
    <t>ATRenew Inc. (NYSE:RERE)</t>
  </si>
  <si>
    <t>AudioCodes Ltd. (NASDAQGS:AUDC)</t>
  </si>
  <si>
    <t>Autolus Therapeutics plc (NASDAQGS:AUTL)</t>
  </si>
  <si>
    <t>Aviat Networks, Inc. (NASDAQGS:AVNW)</t>
  </si>
  <si>
    <t>AXT, Inc. (NASDAQGS:AXTI)</t>
  </si>
  <si>
    <t>Babcock &amp; Wilcox Enterprises, Inc. (NYSE:BW)</t>
  </si>
  <si>
    <t>Bakkt Holdings, Inc. (NYSE:BKKT)</t>
  </si>
  <si>
    <t>Bank7 Corp. (NASDAQGS:BSVN)</t>
  </si>
  <si>
    <t>BankFinancial Corporation (NASDAQGS:BFIN)</t>
  </si>
  <si>
    <t>Baozun Inc. (NASDAQGS:BZUN)</t>
  </si>
  <si>
    <t>Barings Corporate Investors (NYSE:MCI)</t>
  </si>
  <si>
    <t>Barings Participation Investors (NYSE:MPV)</t>
  </si>
  <si>
    <t>BARK, Inc. (NYSE:BARK)</t>
  </si>
  <si>
    <t>Barnes &amp; Noble Education, Inc. (NYSE:BNED)</t>
  </si>
  <si>
    <t>Bassett Furniture Industries, Incorporated (NASDAQGS:BSET)</t>
  </si>
  <si>
    <t>BayCom Corp (NASDAQGS:BCML)</t>
  </si>
  <si>
    <t>Berry Corporation (NASDAQGS:BRY)</t>
  </si>
  <si>
    <t>BEST Inc. (NYSE:BEST)</t>
  </si>
  <si>
    <t>Beyond Meat, Inc. (NASDAQGS:BYND)</t>
  </si>
  <si>
    <t>Beyond, Inc. (NYSE:BYON)</t>
  </si>
  <si>
    <t>BGSF, Inc. (NYSE:BGSF)</t>
  </si>
  <si>
    <t>Big 5 Sporting Goods Corporation (NASDAQGS:BGFV)</t>
  </si>
  <si>
    <t>BigBear.ai Holdings, Inc. (NYSE:BBAI)</t>
  </si>
  <si>
    <t>Bioceres Crop Solutions Corp. (NASDAQGS:BIOX)</t>
  </si>
  <si>
    <t>Biomea Fusion, Inc. (NASDAQGS:BMEA)</t>
  </si>
  <si>
    <t>BIT Mining Limited (NYSE:BTCM)</t>
  </si>
  <si>
    <t>Black Diamond Therapeutics, Inc. (NASDAQGS:BDTX)</t>
  </si>
  <si>
    <t>BlackRock California Municipal Income Trust (NYSE:BFZ)</t>
  </si>
  <si>
    <t>BlackRock Energy and Resources Trust (NYSE:BGR)</t>
  </si>
  <si>
    <t>BlackRock Enhanced Government Fund, Inc. (NYSE:EGF)</t>
  </si>
  <si>
    <t>BlackRock Enhanced Large Cap Core Fund, Inc. (NYSE:CII)</t>
  </si>
  <si>
    <t>BlackRock Floating Rate Income Strategies Fund, Inc. (NYSE:FRA)</t>
  </si>
  <si>
    <t>BlackRock Floating Rate Income Trust (NYSE:BGT)</t>
  </si>
  <si>
    <t>BlackRock Income Trust, Inc. (NYSE:BKT)</t>
  </si>
  <si>
    <t>BlackRock Investment Quality Municipal Trust Inc. (NYSE:BKN)</t>
  </si>
  <si>
    <t>BlackRock Long-Term Municipal Advantage Trust (NYSE:BTA)</t>
  </si>
  <si>
    <t>BlackRock MuniAssets Fund, Inc. (NYSE:MUA)</t>
  </si>
  <si>
    <t>BlackRock Municipal Income Quality Trust (NYSE:BYM)</t>
  </si>
  <si>
    <t>BlackRock Municipal Income Trust (NYSE:BFK)</t>
  </si>
  <si>
    <t>BlackRock MuniHoldings New York Quality Fund, Inc. (NYSE:MHN)</t>
  </si>
  <si>
    <t>BlackRock MuniHoldings Quality Fund II, Inc. (NYSE:MUE)</t>
  </si>
  <si>
    <t>BlackRock MuniVest Fund, Inc. (NYSE:MVF)</t>
  </si>
  <si>
    <t>BlackRock MuniYield Michigan Quality Fund, Inc. (NYSE:MIY)</t>
  </si>
  <si>
    <t>BlackRock MuniYield New York Quality Fund, Inc. (NYSE:MYN)</t>
  </si>
  <si>
    <t>BlackRock MuniYield Pennsylvania Quality Fund (NYSE:MPA)</t>
  </si>
  <si>
    <t>BlackRock MuniYield Quality Fund II, Inc. (NYSE:MQT)</t>
  </si>
  <si>
    <t>BlackRock New York Municipal Income Trust (NYSE:BNY)</t>
  </si>
  <si>
    <t>BlackRock Virginia Municipal Bond Trust (NYSE:BHV)</t>
  </si>
  <si>
    <t>BlackSky Technology Inc. (NYSE:BKSY)</t>
  </si>
  <si>
    <t>Blackstone Senior Floating Rate 2027 Term Fund (NYSE:BSL)</t>
  </si>
  <si>
    <t>Blue Foundry Bancorp (NASDAQGS:BLFY)</t>
  </si>
  <si>
    <t>bluebird bio, Inc. (NASDAQGS:BLUE)</t>
  </si>
  <si>
    <t>BNY Mellon High Yield Strategies Fund (NYSE:DHF)</t>
  </si>
  <si>
    <t>BNY Mellon Municipal Bond Infrastructure Fund, Inc. (NYSE:DMB)</t>
  </si>
  <si>
    <t>BNY Mellon Strategic Municipal Bond Fund, Inc. (NYSE:DSM)</t>
  </si>
  <si>
    <t>BNY Mellon Strategic Municipals, Inc. (NYSE:LEO)</t>
  </si>
  <si>
    <t>Bolt Biotherapeutics, Inc. (NASDAQGS:BOLT)</t>
  </si>
  <si>
    <t>Boston Omaha Corporation (NYSE:BOC)</t>
  </si>
  <si>
    <t>Boundless Bio, Inc. (NASDAQGS:BOLD)</t>
  </si>
  <si>
    <t>BP Prudhoe Bay Royalty Trust (NYSE:BPT)</t>
  </si>
  <si>
    <t>Braemar Hotels &amp; Resorts Inc. (NYSE:BHR)</t>
  </si>
  <si>
    <t>BRC Inc. (NYSE:BRCC)</t>
  </si>
  <si>
    <t>Bridge Investment Group Holdings Inc. (NYSE:BRDG)</t>
  </si>
  <si>
    <t>Bright Scholar Education Holdings Limited (NYSE:BEDU)</t>
  </si>
  <si>
    <t>Brightcove Inc. (NASDAQGS:BCOV)</t>
  </si>
  <si>
    <t>BRT Apartments Corp. (NYSE:BRT)</t>
  </si>
  <si>
    <t>Butterfly Network, Inc. (NYSE:BFLY)</t>
  </si>
  <si>
    <t>C&amp;F Financial Corporation (NASDAQGS:CFFI)</t>
  </si>
  <si>
    <t>C4 Therapeutics, Inc. (NASDAQGS:CCCC)</t>
  </si>
  <si>
    <t>Cabaletta Bio, Inc. (NASDAQGS:CABA)</t>
  </si>
  <si>
    <t>Caesarstone Ltd. (NASDAQGS:CSTE)</t>
  </si>
  <si>
    <t>Calamos Global Total Return Fund (NASDAQGS:CGO)</t>
  </si>
  <si>
    <t>Calavo Growers, Inc. (NASDAQGS:CVGW)</t>
  </si>
  <si>
    <t>Cango Inc. (NYSE:CANG)</t>
  </si>
  <si>
    <t>Capital Bancorp, Inc. (NASDAQGS:CBNK)</t>
  </si>
  <si>
    <t>Caribou Biosciences, Inc. (NASDAQGS:CRBU)</t>
  </si>
  <si>
    <t>CarParts.com, Inc. (NASDAQGS:PRTS)</t>
  </si>
  <si>
    <t>Carter Bankshares, Inc. (NASDAQGS:CARE)</t>
  </si>
  <si>
    <t>Century Therapeutics, Inc. (NASDAQGS:IPSC)</t>
  </si>
  <si>
    <t>Ceragon Networks Ltd. (NASDAQGS:CRNT)</t>
  </si>
  <si>
    <t>Cerence Inc. (NASDAQGS:CRNC)</t>
  </si>
  <si>
    <t>Chain Bridge Bancorp, Inc. (NYSE:CBNA)</t>
  </si>
  <si>
    <t>ChargePoint Holdings, Inc. (NYSE:CHPT)</t>
  </si>
  <si>
    <t>Chatham Lodging Trust (NYSE:CLDT)</t>
  </si>
  <si>
    <t>Cheetah Mobile Inc. (NYSE:CMCM)</t>
  </si>
  <si>
    <t>Chegg, Inc. (NYSE:CHGG)</t>
  </si>
  <si>
    <t>Chemung Financial Corporation (NASDAQGS:CHMG)</t>
  </si>
  <si>
    <t>Cherry Hill Mortgage Investment Corporation (NYSE:CHMI)</t>
  </si>
  <si>
    <t>China Yuchai International Limited (NYSE:CYD)</t>
  </si>
  <si>
    <t>Citi Trends, Inc. (NASDAQGS:CTRN)</t>
  </si>
  <si>
    <t>Citizens, Inc. (NYSE:CIA)</t>
  </si>
  <si>
    <t>City Office REIT, Inc. (NYSE:CIO)</t>
  </si>
  <si>
    <t>Civeo Corporation (NYSE:CVEO)</t>
  </si>
  <si>
    <t>Clarus Corporation (NASDAQGS:CLAR)</t>
  </si>
  <si>
    <t>Clean Energy Fuels Corp. (NASDAQGS:CLNE)</t>
  </si>
  <si>
    <t>Clear Channel Outdoor Holdings, Inc. (NYSE:CCO)</t>
  </si>
  <si>
    <t>Clearwater Paper Corporation (NYSE:CLW)</t>
  </si>
  <si>
    <t>Clipper Realty Inc. (NYSE:CLPR)</t>
  </si>
  <si>
    <t>Clover Health Investments, Corp. (NASDAQGS:CLOV)</t>
  </si>
  <si>
    <t>CNFinance Holdings Limited (NYSE:CNF)</t>
  </si>
  <si>
    <t>Codexis, Inc. (NASDAQGS:CDXS)</t>
  </si>
  <si>
    <t>Cohen &amp; Steers Total Return Realty Fund, Inc. (NYSE:RFI)</t>
  </si>
  <si>
    <t>Colombier Acquisition Corp. II (NYSE:CLBR)</t>
  </si>
  <si>
    <t>Colony Bankcorp, Inc. (NYSE:CBAN)</t>
  </si>
  <si>
    <t>Commercial Vehicle Group, Inc. (NASDAQGS:CVGI)</t>
  </si>
  <si>
    <t>CommScope Holding Company, Inc. (NASDAQGS:COMM)</t>
  </si>
  <si>
    <t>Community Health Systems, Inc. (NYSE:CYH)</t>
  </si>
  <si>
    <t>COMPASS Pathways plc (NASDAQGS:CMPS)</t>
  </si>
  <si>
    <t>comScore, Inc. (NASDAQGS:SCOR)</t>
  </si>
  <si>
    <t>Comtech Telecommunications Corp. (NASDAQGS:CMTL)</t>
  </si>
  <si>
    <t>Concord Medical Services Holdings Limited (NYSE:CCM)</t>
  </si>
  <si>
    <t>Conduent Incorporated (NASDAQGS:CNDT)</t>
  </si>
  <si>
    <t>Consensus Cloud Solutions, Inc. (NASDAQGS:CCSI)</t>
  </si>
  <si>
    <t>Consolidated Water Co. Ltd. (NASDAQGS:CWCO)</t>
  </si>
  <si>
    <t>ContextLogic Inc. (NASDAQGS:LOGC)</t>
  </si>
  <si>
    <t>Contineum Therapeutics, Inc. (NASDAQGS:CTNM)</t>
  </si>
  <si>
    <t>Cooper-Standard Holdings Inc. (NYSE:CPS)</t>
  </si>
  <si>
    <t>CoreCard Corporation (NYSE:CCRD)</t>
  </si>
  <si>
    <t>Cross Country Healthcare, Inc. (NASDAQGS:CCRN)</t>
  </si>
  <si>
    <t>Cross Timbers Royalty Trust (NYSE:CRT)</t>
  </si>
  <si>
    <t>CS Disco, Inc. (NYSE:LAW)</t>
  </si>
  <si>
    <t>Culp, Inc. (NYSE:CULP)</t>
  </si>
  <si>
    <t>Cumberland Pharmaceuticals Inc. (NASDAQGS:CPIX)</t>
  </si>
  <si>
    <t>Cutera, Inc. (NASDAQGS:CUTR)</t>
  </si>
  <si>
    <t>CVRx, Inc. (NASDAQGS:CVRX)</t>
  </si>
  <si>
    <t>CytomX Therapeutics, Inc. (NASDAQGS:CTMX)</t>
  </si>
  <si>
    <t>Dada Nexus Limited (NASDAQGS:DADA)</t>
  </si>
  <si>
    <t>Dawson Geophysical Company (NASDAQGS:DWSN)</t>
  </si>
  <si>
    <t>Definitive Healthcare Corp. (NASDAQGS:DH)</t>
  </si>
  <si>
    <t>Design Therapeutics, Inc. (NASDAQGS:DSGN)</t>
  </si>
  <si>
    <t>Designer Brands Inc. (NYSE:DBI)</t>
  </si>
  <si>
    <t>Desktop Metal, Inc. (NYSE:DM)</t>
  </si>
  <si>
    <t>DHI Group, Inc. (NYSE:DHX)</t>
  </si>
  <si>
    <t>Diamond Hill Investment Group, Inc. (NASDAQGS:DHIL)</t>
  </si>
  <si>
    <t>Diana Shipping Inc. (NYSE:DSX)</t>
  </si>
  <si>
    <t>Dingdong (Cayman) Limited (NYSE:DDL)</t>
  </si>
  <si>
    <t>Diversified Healthcare Trust (NASDAQGS:DHC)</t>
  </si>
  <si>
    <t>D-Market Elektronik Hizmetler ve Ticaret A.S. (NASDAQGS:HEPS)</t>
  </si>
  <si>
    <t>DMC Global Inc. (NASDAQGS:BOOM)</t>
  </si>
  <si>
    <t>Douglas Elliman Inc. (NYSE:DOUG)</t>
  </si>
  <si>
    <t>DouYu International Holdings Limited (NASDAQGS:DOYU)</t>
  </si>
  <si>
    <t>DTF Tax-Free Income 2028 Term Fund Inc. (NYSE:DTF)</t>
  </si>
  <si>
    <t>Duluth Holdings Inc. (NASDAQGS:DLTH)</t>
  </si>
  <si>
    <t>D-Wave Quantum Inc. (NYSE:QBTS)</t>
  </si>
  <si>
    <t>DWS Municipal Income Trust (NYSE:KTF)</t>
  </si>
  <si>
    <t>Dynagas LNG Partners LP (NYSE:DLNG)</t>
  </si>
  <si>
    <t>E2open Parent Holdings, Inc. (NYSE:ETWO)</t>
  </si>
  <si>
    <t>Eagle Point Income Company Inc. (NYSE:EIC)</t>
  </si>
  <si>
    <t>Eastman Kodak Company (NYSE:KODK)</t>
  </si>
  <si>
    <t>Eaton Vance Floating-Rate Income Trust (NYSE:EFT)</t>
  </si>
  <si>
    <t>Eaton Vance Municipal Income Trust (NYSE:EVN)</t>
  </si>
  <si>
    <t>Eaton Vance Senior Floating-Rate Trust (NYSE:EFR)</t>
  </si>
  <si>
    <t>Eaton Vance Senior Income Trust (NYSE:EVF)</t>
  </si>
  <si>
    <t>Eaton Vance Short Duration Diversified Income Fund (NYSE:EVG)</t>
  </si>
  <si>
    <t>Eaton Vance Tax-Advantaged Global Dividend Opportunities Fund (NYSE:ETO)</t>
  </si>
  <si>
    <t>Eaton Vance Tax-Managed Buy-Write Income Fund (NYSE:ETB)</t>
  </si>
  <si>
    <t>Ebang International Holdings Inc. (NASDAQGS:EBON)</t>
  </si>
  <si>
    <t>Editas Medicine, Inc. (NASDAQGS:EDIT)</t>
  </si>
  <si>
    <t>eHealth, Inc. (NASDAQGS:EHTH)</t>
  </si>
  <si>
    <t>El Pollo Loco Holdings, Inc. (NASDAQGS:LOCO)</t>
  </si>
  <si>
    <t>Elevation Oncology, Inc. (NASDAQGS:ELEV)</t>
  </si>
  <si>
    <t>Ellington Credit Company (NYSE:EARN)</t>
  </si>
  <si>
    <t>Emeren Group Ltd (NYSE:SOL)</t>
  </si>
  <si>
    <t>Enanta Pharmaceuticals, Inc. (NASDAQGS:ENTA)</t>
  </si>
  <si>
    <t>Energy Vault Holdings, Inc. (NYSE:NRGV)</t>
  </si>
  <si>
    <t>Enhabit, Inc. (NYSE:EHAB)</t>
  </si>
  <si>
    <t>Enlightify Inc. (NYSE:ENFY)</t>
  </si>
  <si>
    <t>Enterprise Bancorp, Inc. (NASDAQGS:EBTC)</t>
  </si>
  <si>
    <t>Entravision Communications Corporation (NYSE:EVC)</t>
  </si>
  <si>
    <t>Enzo Biochem, Inc. (NYSE:ENZ)</t>
  </si>
  <si>
    <t>Equus Total Return, Inc. (NYSE:EQS)</t>
  </si>
  <si>
    <t>Erasca, Inc. (NASDAQGS:ERAS)</t>
  </si>
  <si>
    <t>ESS Tech, Inc. (NYSE:GWH)</t>
  </si>
  <si>
    <t>ESSA Bancorp, Inc. (NASDAQGS:ESSA)</t>
  </si>
  <si>
    <t>European Wax Center, Inc. (NASDAQGS:EWCZ)</t>
  </si>
  <si>
    <t>Eve Holding, Inc. (NYSE:EVEX)</t>
  </si>
  <si>
    <t>Eventbrite, Inc. (NYSE:EB)</t>
  </si>
  <si>
    <t>Expensify, Inc. (NASDAQGS:EXFY)</t>
  </si>
  <si>
    <t>Farmer Bros. Co. (NASDAQGS:FARM)</t>
  </si>
  <si>
    <t>Federated Hermes Premier Municipal Income Fund (NYSE:FMN)</t>
  </si>
  <si>
    <t>FibroGen, Inc. (NASDAQGS:FGEN)</t>
  </si>
  <si>
    <t>FIGS, Inc. (NYSE:FIGS)</t>
  </si>
  <si>
    <t>Finance of America Companies Inc. (NYSE:FOA)</t>
  </si>
  <si>
    <t>Financial Institutions, Inc. (NASDAQGS:FISI)</t>
  </si>
  <si>
    <t>First Business Financial Services, Inc. (NASDAQGS:FBIZ)</t>
  </si>
  <si>
    <t>First Financial Northwest, Inc. (NASDAQGS:FFNW)</t>
  </si>
  <si>
    <t>First Internet Bancorp (NASDAQGS:INBK)</t>
  </si>
  <si>
    <t>First Trust Enhanced Equity Income Fund (NYSE:FFA)</t>
  </si>
  <si>
    <t>First Trust Mortgage Income Fund (NYSE:FMY)</t>
  </si>
  <si>
    <t>First Trust Senior Floating Rate Income Fund II (NYSE:FCT)</t>
  </si>
  <si>
    <t>First United Corporation (NASDAQGS:FUNC)</t>
  </si>
  <si>
    <t>First Western Financial, Inc. (NASDAQGS:MYFW)</t>
  </si>
  <si>
    <t>FiscalNote Holdings, Inc. (NYSE:NOTE)</t>
  </si>
  <si>
    <t>Five Point Holdings, LLC (NYSE:FPH)</t>
  </si>
  <si>
    <t>Flaherty &amp; Crumrine Preferred Income Fund Inc. (NYSE:PFD)</t>
  </si>
  <si>
    <t>Flaherty &amp; Crumrine Preferred Income Opportunity Fund Inc. (NYSE:PFO)</t>
  </si>
  <si>
    <t>Flaherty &amp; Crumrine Total Return Fund Inc. (NYSE:FLC)</t>
  </si>
  <si>
    <t>Flexsteel Industries, Inc. (NASDAQGS:FLXS)</t>
  </si>
  <si>
    <t>Flotek Industries, Inc. (NYSE:FTK)</t>
  </si>
  <si>
    <t>Forge Global Holdings, Inc. (NYSE:FRGE)</t>
  </si>
  <si>
    <t>Forrester Research, Inc. (NASDAQGS:FORR)</t>
  </si>
  <si>
    <t>Forum Energy Technologies, Inc. (NYSE:FET)</t>
  </si>
  <si>
    <t>Fossil Group, Inc. (NASDAQGS:FOSL)</t>
  </si>
  <si>
    <t>Four Seasons Education (Cayman) Inc. (NYSE:FEDU)</t>
  </si>
  <si>
    <t>Franklin Covey Co. (NYSE:FC)</t>
  </si>
  <si>
    <t>Franklin Universal Trust (NYSE:FT)</t>
  </si>
  <si>
    <t>FreightCar America, Inc. (NASDAQGS:RAIL)</t>
  </si>
  <si>
    <t>FREYR Battery, Inc. (NYSE:FREY)</t>
  </si>
  <si>
    <t>FrontView REIT, Inc. (NYSE:FVR)</t>
  </si>
  <si>
    <t>fuboTV Inc. (NYSE:FUBO)</t>
  </si>
  <si>
    <t>FutureFuel Corp. (NYSE:FF)</t>
  </si>
  <si>
    <t>Gaotu Techedu Inc. (NYSE:GOTU)</t>
  </si>
  <si>
    <t>GCT Semiconductor Holding, Inc. (NYSE:GCTS)</t>
  </si>
  <si>
    <t>Generation Bio Co. (NASDAQGS:GBIO)</t>
  </si>
  <si>
    <t>Genesco Inc. (NYSE:GCO)</t>
  </si>
  <si>
    <t>Genie Energy Ltd. (NYSE:GNE)</t>
  </si>
  <si>
    <t>GeoPark Limited (NYSE:GPRK)</t>
  </si>
  <si>
    <t>Geospace Technologies Corporation (NASDAQGS:GEOS)</t>
  </si>
  <si>
    <t>Geron Corporation (NASDAQGS:GERN)</t>
  </si>
  <si>
    <t>Getty Images Holdings, Inc. (NYSE:GETY)</t>
  </si>
  <si>
    <t>Gilat Satellite Networks Ltd. (NASDAQGS:GILT)</t>
  </si>
  <si>
    <t>Ginkgo Bioworks Holdings, Inc. (NYSE:DNA)</t>
  </si>
  <si>
    <t>Gladstone Investment Corporation (NASDAQGS:GAIN)</t>
  </si>
  <si>
    <t>Global Indemnity Group, LLC (NYSE:GBLI)</t>
  </si>
  <si>
    <t>Gogoro Inc. (NASDAQGS:GGR)</t>
  </si>
  <si>
    <t>GoodRx Holdings, Inc. (NASDAQGS:GDRX)</t>
  </si>
  <si>
    <t>GoPro, Inc. (NASDAQGS:GPRO)</t>
  </si>
  <si>
    <t>Gossamer Bio, Inc. (NASDAQGS:GOSS)</t>
  </si>
  <si>
    <t>GrafTech International Ltd. (NYSE:EAF)</t>
  </si>
  <si>
    <t>Graham Corporation (NYSE:GHM)</t>
  </si>
  <si>
    <t>Granite Point Mortgage Trust Inc. (NYSE:GPMT)</t>
  </si>
  <si>
    <t>Gray Television, Inc. (NYSE:GTN)</t>
  </si>
  <si>
    <t>Great Elm Group, Inc. (NASDAQGS:GEG)</t>
  </si>
  <si>
    <t>Greenidge Generation Holdings Inc. (NASDAQGS:GREE)</t>
  </si>
  <si>
    <t>GreenTree Hospitality Group Ltd. (NYSE:GHG)</t>
  </si>
  <si>
    <t>Groupon, Inc. (NASDAQGS:GRPN)</t>
  </si>
  <si>
    <t>Grove Collaborative Holdings, Inc. (NYSE:GROV)</t>
  </si>
  <si>
    <t>GSI Technology, Inc. (NASDAQGS:GSIT)</t>
  </si>
  <si>
    <t>Guaranty Bancshares, Inc. (NYSE:GNTY)</t>
  </si>
  <si>
    <t>Gulf Island Fabrication, Inc. (NASDAQGS:GIFI)</t>
  </si>
  <si>
    <t>Gulf Resources, Inc. (NASDAQGS:GURE)</t>
  </si>
  <si>
    <t>Hamilton Beach Brands Holding Company (NYSE:HBB)</t>
  </si>
  <si>
    <t>Hanover Bancorp, Inc. (NASDAQGS:HNVR)</t>
  </si>
  <si>
    <t>Haverty Furniture Companies, Inc. (NYSE:HVT)</t>
  </si>
  <si>
    <t>Hawthorn Bancshares, Inc. (NASDAQGS:HWBK)</t>
  </si>
  <si>
    <t>Haymaker Acquisition Corp. 4 (NYSE:HYAC)</t>
  </si>
  <si>
    <t>Health Catalyst, Inc. (NASDAQGS:HCAT)</t>
  </si>
  <si>
    <t>Heritage Insurance Holdings, Inc. (NYSE:HRTG)</t>
  </si>
  <si>
    <t>Hertz Global Holdings, Inc. (NASDAQGS:HTZ)</t>
  </si>
  <si>
    <t>Hesai Group (NASDAQGS:HSAI)</t>
  </si>
  <si>
    <t>High Income Securities Fund (NYSE:PCF)</t>
  </si>
  <si>
    <t>HilleVax, Inc. (NASDAQGS:HLVX)</t>
  </si>
  <si>
    <t>Holley Inc. (NYSE:HLLY)</t>
  </si>
  <si>
    <t>Home Bancorp, Inc. (NASDAQGS:HBCP)</t>
  </si>
  <si>
    <t>HomeStreet, Inc. (NASDAQGS:HMST)</t>
  </si>
  <si>
    <t>Hooker Furnishings Corporation (NASDAQGS:HOFT)</t>
  </si>
  <si>
    <t>Horizon Technology Finance Corporation (NASDAQGS:HRZN)</t>
  </si>
  <si>
    <t>Hudson Global, Inc. (NASDAQGS:HSON)</t>
  </si>
  <si>
    <t>Hudson Pacific Properties, Inc. (NYSE:HPP)</t>
  </si>
  <si>
    <t>Humacyte, Inc. (NASDAQGS:HUMA)</t>
  </si>
  <si>
    <t>Hurco Companies, Inc. (NASDAQGS:HURC)</t>
  </si>
  <si>
    <t>HUYA Inc. (NYSE:HUYA)</t>
  </si>
  <si>
    <t>ICL Group Ltd (NYSE:ICL)</t>
  </si>
  <si>
    <t>iHeartMedia, Inc. (NASDAQGS:IHRT)</t>
  </si>
  <si>
    <t>IHS Holding Limited (NYSE:IHS)</t>
  </si>
  <si>
    <t>iHuman Inc. (NYSE:IH)</t>
  </si>
  <si>
    <t>Immersion Corporation (NASDAQGS:IMMR)</t>
  </si>
  <si>
    <t>Immunic, Inc. (NASDAQGS:IMUX)</t>
  </si>
  <si>
    <t>Industrial Logistics Properties Trust (NASDAQGS:ILPT)</t>
  </si>
  <si>
    <t>InflaRx N.V. (NASDAQGS:IFRX)</t>
  </si>
  <si>
    <t>Inhibrx Biosciences, Inc. (NASDAQGS:INBX)</t>
  </si>
  <si>
    <t>InnovAge Holding Corp. (NASDAQGS:INNV)</t>
  </si>
  <si>
    <t>INNOVATE Corp. (NYSE:VATE)</t>
  </si>
  <si>
    <t>Innovative Solutions and Support, Inc. (NASDAQGS:ISSC)</t>
  </si>
  <si>
    <t>Innovid Corp. (NYSE:CTV)</t>
  </si>
  <si>
    <t>Inogen, Inc. (NASDAQGS:INGN)</t>
  </si>
  <si>
    <t>Inozyme Pharma, Inc. (NASDAQGS:INZY)</t>
  </si>
  <si>
    <t>Inseego Corp. (NASDAQGS:INSG)</t>
  </si>
  <si>
    <t>Insight Select Income Fund (NYSE:INSI)</t>
  </si>
  <si>
    <t>Intevac, Inc. (NASDAQGS:IVAC)</t>
  </si>
  <si>
    <t>Intrepid Potash, Inc. (NYSE:IPI)</t>
  </si>
  <si>
    <t>Invesco Bond Fund (NYSE:VBF)</t>
  </si>
  <si>
    <t>Invesco California Value Municipal Income Trust (NYSE:VCV)</t>
  </si>
  <si>
    <t>Invesco High Income Trust II (NYSE:VLT)</t>
  </si>
  <si>
    <t>Invesco Mortgage Capital Inc. (NYSE:IVR)</t>
  </si>
  <si>
    <t>Invesco Municipal Income Opportunities Trust (NYSE:OIA)</t>
  </si>
  <si>
    <t>Invesco Senior Income Trust (NYSE:VVR)</t>
  </si>
  <si>
    <t>Invesco Trust for Investment Grade New York Municipals (NYSE:VTN)</t>
  </si>
  <si>
    <t>Investcorp Credit Management BDC, Inc. (NASDAQGS:ICMB)</t>
  </si>
  <si>
    <t>IO Biotech, Inc. (NASDAQGS:IOBT)</t>
  </si>
  <si>
    <t>iQIYI, Inc. (NASDAQGS:IQ)</t>
  </si>
  <si>
    <t>IREN Limited (NASDAQGS:IREN)</t>
  </si>
  <si>
    <t>iRobot Corporation (NASDAQGS:IRBT)</t>
  </si>
  <si>
    <t>Ironwood Pharmaceuticals, Inc. (NASDAQGS:IRWD)</t>
  </si>
  <si>
    <t>J.Jill, Inc. (NYSE:JILL)</t>
  </si>
  <si>
    <t>JAKKS Pacific, Inc. (NASDAQGS:JAKK)</t>
  </si>
  <si>
    <t>James River Group Holdings, Ltd. (NASDAQGS:JRVR)</t>
  </si>
  <si>
    <t>Japan Smaller Capitalization Fund, Inc. (NYSE:JOF)</t>
  </si>
  <si>
    <t>John Hancock Income Securities Trust (NYSE:JHS)</t>
  </si>
  <si>
    <t>John Hancock Preferred Income Fund (NYSE:HPI)</t>
  </si>
  <si>
    <t>John Hancock Preferred Income Fund II (NYSE:HPF)</t>
  </si>
  <si>
    <t>John Hancock Preferred Income Fund III (NYSE:HPS)</t>
  </si>
  <si>
    <t>Johnson Outdoors Inc. (NASDAQGS:JOUT)</t>
  </si>
  <si>
    <t>Jumia Technologies AG (NYSE:JMIA)</t>
  </si>
  <si>
    <t>Kaltura, Inc. (NASDAQGS:KLTR)</t>
  </si>
  <si>
    <t>Kandi Technologies Group, Inc. (NASDAQGS:KNDI)</t>
  </si>
  <si>
    <t>Karyopharm Therapeutics Inc. (NASDAQGS:KPTI)</t>
  </si>
  <si>
    <t>Kimball Electronics, Inc. (NASDAQGS:KE)</t>
  </si>
  <si>
    <t>Kingsway Financial Services Inc. (NYSE:KFS)</t>
  </si>
  <si>
    <t>Kirkland's, Inc. (NASDAQGS:KIRK)</t>
  </si>
  <si>
    <t>KLX Energy Services Holdings, Inc. (NASDAQGS:KLXE)</t>
  </si>
  <si>
    <t>KNOT Offshore Partners LP (NYSE:KNOP)</t>
  </si>
  <si>
    <t>KORE Group Holdings, Inc. (NYSE:KORE)</t>
  </si>
  <si>
    <t>Kosmos Energy Ltd. (NYSE:KOS)</t>
  </si>
  <si>
    <t>Kronos Bio, Inc. (NASDAQGS:KRON)</t>
  </si>
  <si>
    <t>Kuke Music Holding Limited (NYSE:KUKE)</t>
  </si>
  <si>
    <t>KVH Industries, Inc. (NASDAQGS:KVHI)</t>
  </si>
  <si>
    <t>Kyverna Therapeutics, Inc. (NASDAQGS:KYTX)</t>
  </si>
  <si>
    <t>L.B. Foster Company (NASDAQGS:FSTR)</t>
  </si>
  <si>
    <t>Lanvin Group Holdings Limited (NYSE:LANV)</t>
  </si>
  <si>
    <t>LAVA Therapeutics N.V. (NASDAQGS:LVTX)</t>
  </si>
  <si>
    <t>Lazard Global Total Return and Income Fund, Inc. (NYSE:LGI)</t>
  </si>
  <si>
    <t>Lee Enterprises, Incorporated (NASDAQGS:LEE)</t>
  </si>
  <si>
    <t>Lesaka Technologies, Inc. (NASDAQGS:LSAK)</t>
  </si>
  <si>
    <t>Leslie's, Inc. (NASDAQGS:LESL)</t>
  </si>
  <si>
    <t>Lexicon Pharmaceuticals, Inc. (NASDAQGS:LXRX)</t>
  </si>
  <si>
    <t>LexinFintech Holdings Ltd. (NASDAQGS:LX)</t>
  </si>
  <si>
    <t>Liberty All-Star Growth Fund, Inc. (NYSE:ASG)</t>
  </si>
  <si>
    <t>Li-Cycle Holdings Corp. (NYSE:LICY)</t>
  </si>
  <si>
    <t>Lifecore Biomedical, Inc. (NASDAQGS:LFCR)</t>
  </si>
  <si>
    <t>Lifetime Brands, Inc. (NASDAQGS:LCUT)</t>
  </si>
  <si>
    <t>LightInTheBox Holding Co., Ltd. (NYSE:LITB)</t>
  </si>
  <si>
    <t>Limoneira Company (NASDAQGS:LMNR)</t>
  </si>
  <si>
    <t>LivePerson, Inc. (NASDAQGS:LPSN)</t>
  </si>
  <si>
    <t>LMP Capital and Income Fund Inc. (NYSE:SCD)</t>
  </si>
  <si>
    <t>loanDepot, Inc. (NYSE:LDI)</t>
  </si>
  <si>
    <t>Local Bounti Corporation (NYSE:LOCL)</t>
  </si>
  <si>
    <t>Logan Ridge Finance Corporation (NASDAQGS:LRFC)</t>
  </si>
  <si>
    <t>Logility Supply Chain Solutions, Inc. (NASDAQGS:LGTY)</t>
  </si>
  <si>
    <t>Lotus Technology Inc. (NASDAQGS:LOT)</t>
  </si>
  <si>
    <t>Lucid Group, Inc. (NASDAQGS:LCID)</t>
  </si>
  <si>
    <t>Lucky Strike Entertainment Corporation (NYSE:LUCK)</t>
  </si>
  <si>
    <t>Lufax Holding Ltd (NYSE:LU)</t>
  </si>
  <si>
    <t>Lument Finance Trust, Inc. (NYSE:LFT)</t>
  </si>
  <si>
    <t>Luminar Technologies, Inc. (NASDAQGS:LAZR)</t>
  </si>
  <si>
    <t>Luxfer Holdings PLC (NYSE:LXFR)</t>
  </si>
  <si>
    <t>Lyell Immunopharma, Inc. (NASDAQGS:LYEL)</t>
  </si>
  <si>
    <t>MAC Copper Limited (NYSE:MTAL)</t>
  </si>
  <si>
    <t>MacroGenics, Inc. (NASDAQGS:MGNX)</t>
  </si>
  <si>
    <t>Magnachip Semiconductor Corporation (NYSE:MX)</t>
  </si>
  <si>
    <t>Mammoth Energy Services, Inc. (NASDAQGS:TUSK)</t>
  </si>
  <si>
    <t>Marchex, Inc. (NASDAQGS:MCHX)</t>
  </si>
  <si>
    <t>Marine Products Corporation (NYSE:MPX)</t>
  </si>
  <si>
    <t>Markforged Holding Corporation (NYSE:MKFG)</t>
  </si>
  <si>
    <t>Marqeta, Inc. (NASDAQGS:MQ)</t>
  </si>
  <si>
    <t>Martin Midstream Partners L.P. (NASDAQGS:MMLP)</t>
  </si>
  <si>
    <t>Materialise NV (NASDAQGS:MTLS)</t>
  </si>
  <si>
    <t>Matrix Service Company (NASDAQGS:MTRX)</t>
  </si>
  <si>
    <t>Maui Land &amp; Pineapple Company, Inc. (NYSE:MLP)</t>
  </si>
  <si>
    <t>Maxeon Solar Technologies, Ltd. (NASDAQGS:MAXN)</t>
  </si>
  <si>
    <t>Mayville Engineering Company, Inc. (NYSE:MEC)</t>
  </si>
  <si>
    <t>MBIA Inc. (NYSE:MBI)</t>
  </si>
  <si>
    <t>McEwen Mining Inc. (NYSE:MUX)</t>
  </si>
  <si>
    <t>Medallion Financial Corp. (NASDAQGS:MFIN)</t>
  </si>
  <si>
    <t>Medical Properties Trust, Inc. (NYSE:MPW)</t>
  </si>
  <si>
    <t>Medifast, Inc. (NYSE:MED)</t>
  </si>
  <si>
    <t>MeiraGTx Holdings plc (NASDAQGS:MGTX)</t>
  </si>
  <si>
    <t>Mercer International Inc. (NASDAQGS:MERC)</t>
  </si>
  <si>
    <t>Meridian Corporation (NASDAQGS:MRBK)</t>
  </si>
  <si>
    <t>Mersana Therapeutics, Inc. (NASDAQGS:MRSN)</t>
  </si>
  <si>
    <t>Mesa Royalty Trust (NYSE:MTR)</t>
  </si>
  <si>
    <t>Mesabi Trust (NYSE:MSB)</t>
  </si>
  <si>
    <t>Metagenomi, Inc. (NASDAQGS:MGX)</t>
  </si>
  <si>
    <t>Methode Electronics, Inc. (NYSE:MEI)</t>
  </si>
  <si>
    <t>Mexico Equity &amp; Income Fund Inc. (NYSE:MXE)</t>
  </si>
  <si>
    <t>MFS Charter Income Trust (NYSE:MCR)</t>
  </si>
  <si>
    <t>MFS Government Markets Income Trust (NYSE:MGF)</t>
  </si>
  <si>
    <t>MFS High Income Municipal Trust (NYSE:CXE)</t>
  </si>
  <si>
    <t>MFS High Yield Municipal Trust (NYSE:CMU)</t>
  </si>
  <si>
    <t>MFS Intermediate High Income Fund (NYSE:CIF)</t>
  </si>
  <si>
    <t>MFS Investment Grade Municipal Trust (NYSE:CXH)</t>
  </si>
  <si>
    <t>MFS Multimarket Income Trust (NYSE:MMT)</t>
  </si>
  <si>
    <t>MFS Municipal Income Trust (NYSE:MFM)</t>
  </si>
  <si>
    <t>Milestone Pharmaceuticals Inc. (NASDAQGS:MIST)</t>
  </si>
  <si>
    <t>Mistras Group, Inc. (NYSE:MG)</t>
  </si>
  <si>
    <t>Modiv Industrial, Inc. (NYSE:MDV)</t>
  </si>
  <si>
    <t>ModivCare Inc. (NASDAQGS:MODV)</t>
  </si>
  <si>
    <t>MOGU Inc. (NYSE:MOGU)</t>
  </si>
  <si>
    <t>Monroe Capital Corporation (NASDAQGS:MRCC)</t>
  </si>
  <si>
    <t>Morgan Stanley Emerging Markets Debt Fund, Inc. (NYSE:MSD)</t>
  </si>
  <si>
    <t>Morgan Stanley India Investment Fund, Inc. (NYSE:IIF)</t>
  </si>
  <si>
    <t>Motorcar Parts of America, Inc. (NASDAQGS:MPAA)</t>
  </si>
  <si>
    <t>Movado Group, Inc. (NYSE:MOV)</t>
  </si>
  <si>
    <t>MultiPlan Corporation (NYSE:MPLN)</t>
  </si>
  <si>
    <t>MV Oil Trust (NYSE:MVO)</t>
  </si>
  <si>
    <t>Myers Industries, Inc. (NYSE:MYE)</t>
  </si>
  <si>
    <t>NACCO Industries, Inc. (NYSE:NC)</t>
  </si>
  <si>
    <t>Nathan's Famous, Inc. (NASDAQGS:NATH)</t>
  </si>
  <si>
    <t>National Research Corporation (NASDAQGS:NRC)</t>
  </si>
  <si>
    <t>Natural Gas Services Group, Inc. (NYSE:NGS)</t>
  </si>
  <si>
    <t>Natuzzi S.p.A. (NYSE:NTZ)</t>
  </si>
  <si>
    <t>Nautilus Biotechnology, Inc. (NASDAQGS:NAUT)</t>
  </si>
  <si>
    <t>Nerdy, Inc. (NYSE:NRDY)</t>
  </si>
  <si>
    <t>Net Lease Office Properties (NYSE:NLOP)</t>
  </si>
  <si>
    <t>NeueHealth, Inc. (NYSE:NEUE)</t>
  </si>
  <si>
    <t>Nevro Corp. (NYSE:NVRO)</t>
  </si>
  <si>
    <t>NexPoint Diversified Real Estate Trust (NYSE:NXDT)</t>
  </si>
  <si>
    <t>NexPoint Real Estate Finance, Inc. (NYSE:NREF)</t>
  </si>
  <si>
    <t>NextCure, Inc. (NASDAQGS:NXTC)</t>
  </si>
  <si>
    <t>Nextdoor Holdings, Inc. (NYSE:KIND)</t>
  </si>
  <si>
    <t>NGL Energy Partners LP (NYSE:NGL)</t>
  </si>
  <si>
    <t>Nikola Corporation (NASDAQGS:NKLA)</t>
  </si>
  <si>
    <t>Nine Energy Service, Inc. (NYSE:NINE)</t>
  </si>
  <si>
    <t>NIO Inc. (NYSE:NIO)</t>
  </si>
  <si>
    <t>Nkarta, Inc. (NASDAQGS:NKTX)</t>
  </si>
  <si>
    <t>NL Industries, Inc. (NYSE:NL)</t>
  </si>
  <si>
    <t>NN, Inc. (NASDAQGS:NNBR)</t>
  </si>
  <si>
    <t>Noodles &amp; Company (NASDAQGS:NDLS)</t>
  </si>
  <si>
    <t>Nordic American Tankers Limited (NYSE:NAT)</t>
  </si>
  <si>
    <t>North European Oil Royalty Trust (NYSE:NRT)</t>
  </si>
  <si>
    <t>Northrim BanCorp, Inc. (NASDAQGS:NRIM)</t>
  </si>
  <si>
    <t>NPK International Inc. (NYSE:NPKI)</t>
  </si>
  <si>
    <t>Nu Skin Enterprises, Inc. (NYSE:NUS)</t>
  </si>
  <si>
    <t>Nuvation Bio Inc. (NYSE:NUVB)</t>
  </si>
  <si>
    <t>Nuveen Arizona Quality Municipal Income Fund (NYSE:NAZ)</t>
  </si>
  <si>
    <t>Nuveen California Municipal Value Fund (NYSE:NCA)</t>
  </si>
  <si>
    <t>Nuveen California Select Tax-Free Income Portfolio (NYSE:NXC)</t>
  </si>
  <si>
    <t>Nuveen Massachusetts Quality Municipal Income Fund (NYSE:NMT)</t>
  </si>
  <si>
    <t>Nuveen Missouri Quality Municipal Income Fund (NYSE:NOM)</t>
  </si>
  <si>
    <t>Nuveen Multi-Market Income Fund (NYSE:JMM)</t>
  </si>
  <si>
    <t>Nuveen Municipal Income Fund, Inc. (NYSE:NMI)</t>
  </si>
  <si>
    <t>Nuveen New York Municipal Value Fund (NYSE:NNY)</t>
  </si>
  <si>
    <t>Nuveen New York Quality Municipal Income Fund (NYSE:NAN)</t>
  </si>
  <si>
    <t>Nuveen New York Select Tax-Free Income Portfolio (NYSE:NXN)</t>
  </si>
  <si>
    <t>Nuveen Pennsylvania Quality Municipal Income Fund (NYSE:NQP)</t>
  </si>
  <si>
    <t>Nuveen Real Estate Income Fund (NYSE:JRS)</t>
  </si>
  <si>
    <t>Nuveen S&amp;P 500 Dynamic Overwrite Fund (NYSE:SPXX)</t>
  </si>
  <si>
    <t>Nuveen Select Maturities Municipal Fund (NYSE:NIM)</t>
  </si>
  <si>
    <t>Nuveen Variable Rate Preferred &amp; Income Fund (NYSE:NPFD)</t>
  </si>
  <si>
    <t>NYLI MacKay DefinedTerm Muni Opportunities Fund (NYSE:MMD)</t>
  </si>
  <si>
    <t>Oatly Group AB (NASDAQGS:OTLY)</t>
  </si>
  <si>
    <t>Offerpad Solutions Inc. (NYSE:OPAD)</t>
  </si>
  <si>
    <t>Office Properties Income Trust (NASDAQGS:OPI)</t>
  </si>
  <si>
    <t>OFS Capital Corporation (NASDAQGS:OFS)</t>
  </si>
  <si>
    <t>Oil States International, Inc. (NYSE:OIS)</t>
  </si>
  <si>
    <t>Olaplex Holdings, Inc. (NASDAQGS:OLPX)</t>
  </si>
  <si>
    <t>Old Market Capital Corporation (NASDAQGS:OMCC)</t>
  </si>
  <si>
    <t>Olympic Steel, Inc. (NASDAQGS:ZEUS)</t>
  </si>
  <si>
    <t>Omega Therapeutics, Inc. (NASDAQGS:OMGA)</t>
  </si>
  <si>
    <t>ON24, Inc. (NYSE:ONTF)</t>
  </si>
  <si>
    <t>Onity Group Inc. (NYSE:ONIT)</t>
  </si>
  <si>
    <t>Ooma, Inc. (NYSE:OOMA)</t>
  </si>
  <si>
    <t>Opendoor Technologies Inc. (NASDAQGS:OPEN)</t>
  </si>
  <si>
    <t>OPKO Health, Inc. (NASDAQGS:OPK)</t>
  </si>
  <si>
    <t>Oportun Financial Corporation (NASDAQGS:OPRT)</t>
  </si>
  <si>
    <t>OppFi Inc. (NYSE:OPFI)</t>
  </si>
  <si>
    <t>OptiNose, Inc. (NASDAQGS:OPTN)</t>
  </si>
  <si>
    <t>OraSure Technologies, Inc. (NASDAQGS:OSUR)</t>
  </si>
  <si>
    <t>Orion Group Holdings, Inc. (NYSE:ORN)</t>
  </si>
  <si>
    <t>Orion Office REIT Inc. (NYSE:ONL)</t>
  </si>
  <si>
    <t>Ouster, Inc. (NASDAQGS:OUST)</t>
  </si>
  <si>
    <t>Outbrain Inc. (NASDAQGS:OB)</t>
  </si>
  <si>
    <t>Outset Medical, Inc. (NASDAQGS:OM)</t>
  </si>
  <si>
    <t>Ovid Therapeutics Inc. (NASDAQGS:OVID)</t>
  </si>
  <si>
    <t>Owlet, Inc. (NYSE:OWLT)</t>
  </si>
  <si>
    <t>Oxford Square Capital Corp. (NASDAQGS:OXSQ)</t>
  </si>
  <si>
    <t>Pacific Biosciences of California, Inc. (NASDAQGS:PACB)</t>
  </si>
  <si>
    <t>Palantir Technologies Inc. (NASDAQGS:PLTR)</t>
  </si>
  <si>
    <t>Paramount Group, Inc. (NYSE:PGRE)</t>
  </si>
  <si>
    <t>Park Aerospace Corp. (NYSE:PKE)</t>
  </si>
  <si>
    <t>Park-Ohio Holdings Corp. (NASDAQGS:PKOH)</t>
  </si>
  <si>
    <t>Passage Bio, Inc. (NASDAQGS:PASG)</t>
  </si>
  <si>
    <t>PCB Bancorp (NASDAQGS:PCB)</t>
  </si>
  <si>
    <t>PCM Fund Inc. (NYSE:PCM)</t>
  </si>
  <si>
    <t>Peakstone Realty Trust (NYSE:PKST)</t>
  </si>
  <si>
    <t>PennantPark Investment Corporation (NYSE:PNNT)</t>
  </si>
  <si>
    <t>Penns Woods Bancorp, Inc. (NASDAQGS:PWOD)</t>
  </si>
  <si>
    <t>PepGen Inc. (NASDAQGS:PEPG)</t>
  </si>
  <si>
    <t>Perfect Corp. (NYSE:PERF)</t>
  </si>
  <si>
    <t>Performant Healthcare, Inc. (NASDAQGS:PHLT)</t>
  </si>
  <si>
    <t>Perion Network Ltd. (NASDAQGS:PERI)</t>
  </si>
  <si>
    <t>Permianville Royalty Trust (NYSE:PVL)</t>
  </si>
  <si>
    <t>PermRock Royalty Trust (NYSE:PRT)</t>
  </si>
  <si>
    <t>Petco Health and Wellness Company, Inc. (NASDAQGS:WOOF)</t>
  </si>
  <si>
    <t>PetMed Express, Inc. (NASDAQGS:PETS)</t>
  </si>
  <si>
    <t>Phoenix New Media Limited (NYSE:FENG)</t>
  </si>
  <si>
    <t>PHX Minerals Inc. (NYSE:PHX)</t>
  </si>
  <si>
    <t>PIMCO California Municipal Income Fund (NYSE:PCQ)</t>
  </si>
  <si>
    <t>PIMCO California Municipal Income Fund II (NYSE:PCK)</t>
  </si>
  <si>
    <t>PIMCO California Municipal Income Fund III (NYSE:PZC)</t>
  </si>
  <si>
    <t>PIMCO Global StocksPLUS &amp; Income Fund (NYSE:PGP)</t>
  </si>
  <si>
    <t>PIMCO High Income Fund (NYSE:PHK)</t>
  </si>
  <si>
    <t>PIMCO Income Strategy Fund (NYSE:PFL)</t>
  </si>
  <si>
    <t>PIMCO Municipal Income Fund (NYSE:PMF)</t>
  </si>
  <si>
    <t>PIMCO Municipal Income Fund III (NYSE:PMX)</t>
  </si>
  <si>
    <t>PIMCO New York Municipal Income Fund (NYSE:PNF)</t>
  </si>
  <si>
    <t>PIMCO New York Municipal Income Fund II (NYSE:PNI)</t>
  </si>
  <si>
    <t>PIMCO New York Municipal Income Fund III (NYSE:PYN)</t>
  </si>
  <si>
    <t>PIMCO Strategic Income Fund, Inc. (NYSE:RCS)</t>
  </si>
  <si>
    <t>Pinstripes Holdings Inc. (NYSE:PNST)</t>
  </si>
  <si>
    <t>Pioneer Floating Rate Fund, Inc. (NYSE:PHD)</t>
  </si>
  <si>
    <t>Pioneer High Income Fund, Inc. (NYSE:PHT)</t>
  </si>
  <si>
    <t>Pioneer Municipal High Income Advantage Fund, Inc. (NYSE:MAV)</t>
  </si>
  <si>
    <t>Pioneer Municipal High Income Fund, Inc. (NYSE:MHI)</t>
  </si>
  <si>
    <t>Planet Labs PBC (NYSE:PL)</t>
  </si>
  <si>
    <t>PlayAGS, Inc. (NYSE:AGS)</t>
  </si>
  <si>
    <t>PMV Pharmaceuticals, Inc. (NASDAQGS:PMVP)</t>
  </si>
  <si>
    <t>Portman Ridge Finance Corporation (NASDAQGS:PTMN)</t>
  </si>
  <si>
    <t>Poseida Therapeutics, Inc. (NASDAQGS:PSTX)</t>
  </si>
  <si>
    <t>Postal Realty Trust, Inc. (NYSE:PSTL)</t>
  </si>
  <si>
    <t>Potbelly Corporation (NASDAQGS:PBPB)</t>
  </si>
  <si>
    <t>Precigen, Inc. (NASDAQGS:PGEN)</t>
  </si>
  <si>
    <t>Prelude Therapeutics Incorporated (NASDAQGS:PRLD)</t>
  </si>
  <si>
    <t>Princeton Bancorp, Inc. (NASDAQGS:BPRN)</t>
  </si>
  <si>
    <t>Proficient Auto Logistics, Inc. (NASDAQGS:PAL)</t>
  </si>
  <si>
    <t>Prospect Capital Corporation (NASDAQGS:PSEC)</t>
  </si>
  <si>
    <t>Provident Financial Holdings, Inc. (NASDAQGS:PROV)</t>
  </si>
  <si>
    <t>PSQ Holdings, Inc. (NYSE:PSQH)</t>
  </si>
  <si>
    <t>Pulmonx Corporation (NASDAQGS:LUNG)</t>
  </si>
  <si>
    <t>Puma Biotechnology, Inc. (NASDAQGS:PBYI)</t>
  </si>
  <si>
    <t>Purple Innovation, Inc. (NASDAQGS:PRPL)</t>
  </si>
  <si>
    <t>Pursuit Attractions and Hospitality, Inc. (NYSE:VVI)</t>
  </si>
  <si>
    <t>Putnam Master Intermediate Income Trust (NYSE:PIM)</t>
  </si>
  <si>
    <t>Putnam Municipal Opportunities Trust (NYSE:PMO)</t>
  </si>
  <si>
    <t>Putnam Premier Income Trust (NYSE:PPT)</t>
  </si>
  <si>
    <t>Pyxis Oncology, Inc. (NASDAQGS:PYXS)</t>
  </si>
  <si>
    <t>QT Imaging Holdings, Inc. (NASDAQGS:QTI)</t>
  </si>
  <si>
    <t>Quad/Graphics, Inc. (NYSE:QUAD)</t>
  </si>
  <si>
    <t>Qudian Inc. (NYSE:QD)</t>
  </si>
  <si>
    <t>Quince Therapeutics, Inc. (NASDAQGS:QNCX)</t>
  </si>
  <si>
    <t>Rackspace Technology, Inc. (NASDAQGS:RXT)</t>
  </si>
  <si>
    <t>Rafael Holdings, Inc. (NYSE:RFL)</t>
  </si>
  <si>
    <t>Rallybio Corporation (NASDAQGS:RLYB)</t>
  </si>
  <si>
    <t>Ranger Energy Services, Inc. (NYSE:RNGR)</t>
  </si>
  <si>
    <t>RBB Bancorp (NASDAQGS:RBB)</t>
  </si>
  <si>
    <t>RE/MAX Holdings, Inc. (NYSE:RMAX)</t>
  </si>
  <si>
    <t>Red River Bancshares, Inc. (NASDAQGS:RRBI)</t>
  </si>
  <si>
    <t>Red Robin Gourmet Burgers, Inc. (NASDAQGS:RRGB)</t>
  </si>
  <si>
    <t>REGENXBIO Inc. (NASDAQGS:RGNX)</t>
  </si>
  <si>
    <t>Regional Management Corp. (NYSE:RM)</t>
  </si>
  <si>
    <t>Relmada Therapeutics, Inc. (NASDAQGS:RLMD)</t>
  </si>
  <si>
    <t>Repare Therapeutics Inc. (NASDAQGS:RPTX)</t>
  </si>
  <si>
    <t>ReposiTrak, Inc. (NYSE:TRAK)</t>
  </si>
  <si>
    <t>Resources Connection, Inc. (NASDAQGS:RGP)</t>
  </si>
  <si>
    <t>Ribbon Communications Inc. (NASDAQGS:RBBN)</t>
  </si>
  <si>
    <t>Richardson Electronics, Ltd. (NASDAQGS:RELL)</t>
  </si>
  <si>
    <t>Rigel Pharmaceuticals, Inc. (NASDAQGS:RIGL)</t>
  </si>
  <si>
    <t>Riskified Ltd. (NYSE:RSKD)</t>
  </si>
  <si>
    <t>Rithm Property Trust Inc. (NYSE:RPT)</t>
  </si>
  <si>
    <t>Riverview Bancorp, Inc. (NASDAQGS:RVSB)</t>
  </si>
  <si>
    <t>RLX Technology Inc. (NYSE:RLX)</t>
  </si>
  <si>
    <t>Rocky Brands, Inc. (NASDAQGS:RCKY)</t>
  </si>
  <si>
    <t>Runway Growth Finance Corp. (NASDAQGS:RWAY)</t>
  </si>
  <si>
    <t>Saba Capital Income &amp; Opportunities Fund (NYSE:BRW)</t>
  </si>
  <si>
    <t>Saba Capital Income &amp; Opportunities Fund II (NYSE:SABA)</t>
  </si>
  <si>
    <t>Sabre Corporation (NASDAQGS:SABR)</t>
  </si>
  <si>
    <t>Safe Bulkers, Inc. (NYSE:SB)</t>
  </si>
  <si>
    <t>San Juan Basin Royalty Trust (NYSE:SJT)</t>
  </si>
  <si>
    <t>Sana Biotechnology, Inc. (NASDAQGS:SANA)</t>
  </si>
  <si>
    <t>SandRidge Energy, Inc. (NYSE:SD)</t>
  </si>
  <si>
    <t>Saratoga Investment Corp. (NYSE:SAR)</t>
  </si>
  <si>
    <t>Savara Inc. (NASDAQGS:SVRA)</t>
  </si>
  <si>
    <t>scPharmaceuticals Inc. (NASDAQGS:SCPH)</t>
  </si>
  <si>
    <t>Scully Royalty Ltd. (NYSE:SRL)</t>
  </si>
  <si>
    <t>SEACOR Marine Holdings Inc. (NYSE:SMHI)</t>
  </si>
  <si>
    <t>Seer, Inc. (NASDAQGS:SEER)</t>
  </si>
  <si>
    <t>SelectQuote, Inc. (NYSE:SLQT)</t>
  </si>
  <si>
    <t>Sequans Communications S.A. (NYSE:SQNS)</t>
  </si>
  <si>
    <t>Seres Therapeutics, Inc. (NASDAQGS:MCRB)</t>
  </si>
  <si>
    <t>Seritage Growth Properties (NYSE:SRG)</t>
  </si>
  <si>
    <t>Service Properties Trust (NASDAQGS:SVC)</t>
  </si>
  <si>
    <t>SES AI Corporation (NYSE:SES)</t>
  </si>
  <si>
    <t>Shattuck Labs, Inc. (NASDAQGS:STTK)</t>
  </si>
  <si>
    <t>Sierra Bancorp (NASDAQGS:BSRR)</t>
  </si>
  <si>
    <t>Sight Sciences, Inc. (NASDAQGS:SGHT)</t>
  </si>
  <si>
    <t>Silicom Ltd. (NASDAQGS:SILC)</t>
  </si>
  <si>
    <t>Silvaco Group, Inc. (NASDAQGS:SVCO)</t>
  </si>
  <si>
    <t>Skillsoft Corp. (NYSE:SKIL)</t>
  </si>
  <si>
    <t>Skillz Inc. (NYSE:SKLZ)</t>
  </si>
  <si>
    <t>Sleep Number Corporation (NASDAQGS:SNBR)</t>
  </si>
  <si>
    <t>Smart Sand, Inc. (NASDAQGS:SND)</t>
  </si>
  <si>
    <t>SmartRent, Inc. (NYSE:SMRT)</t>
  </si>
  <si>
    <t>Smith Douglas Homes Corp. (NYSE:SDHC)</t>
  </si>
  <si>
    <t>Sohu.com Limited (NASDAQGS:SOHU)</t>
  </si>
  <si>
    <t>Solid Biosciences Inc. (NASDAQGS:SLDB)</t>
  </si>
  <si>
    <t>Solid Power, Inc. (NASDAQGS:SLDP)</t>
  </si>
  <si>
    <t>Solo Brands, Inc. (NYSE:DTC)</t>
  </si>
  <si>
    <t>Sonder Holdings Inc. (NASDAQGS:SOND)</t>
  </si>
  <si>
    <t>Sonida Senior Living, Inc. (NYSE:SNDA)</t>
  </si>
  <si>
    <t>SOPHiA GENETICS SA (NASDAQGS:SOPH)</t>
  </si>
  <si>
    <t>SOS Limited (NYSE:SOS)</t>
  </si>
  <si>
    <t>Source Capital, Inc. (NYSE:SOR)</t>
  </si>
  <si>
    <t>Southern States Bancshares, Inc. (NASDAQGS:SSBK)</t>
  </si>
  <si>
    <t>Special Opportunities Fund, Inc. (NYSE:SPE)</t>
  </si>
  <si>
    <t>Spero Therapeutics, Inc. (NASDAQGS:SPRO)</t>
  </si>
  <si>
    <t>Spire Global, Inc. (NYSE:SPIR)</t>
  </si>
  <si>
    <t>Spok Holdings, Inc. (NASDAQGS:SPOK)</t>
  </si>
  <si>
    <t>Sportsman's Warehouse Holdings, Inc. (NASDAQGS:SPWH)</t>
  </si>
  <si>
    <t>Sprott Focus Trust, Inc. (NASDAQGS:FUND)</t>
  </si>
  <si>
    <t>Spruce Power Holding Corporation (NYSE:SPRU)</t>
  </si>
  <si>
    <t>Standard BioTools Inc. (NASDAQGS:LAB)</t>
  </si>
  <si>
    <t>Star Group, L.P. (NYSE:SGU)</t>
  </si>
  <si>
    <t>StealthGas Inc. (NASDAQGS:GASS)</t>
  </si>
  <si>
    <t>Stellus Capital Investment Corporation (NYSE:SCM)</t>
  </si>
  <si>
    <t>Stem, Inc. (NYSE:STEM)</t>
  </si>
  <si>
    <t>Stitch Fix, Inc. (NASDAQGS:SFIX)</t>
  </si>
  <si>
    <t>Stoneridge, Inc. (NYSE:SRI)</t>
  </si>
  <si>
    <t>Stratus Properties Inc. (NASDAQGS:STRS)</t>
  </si>
  <si>
    <t>Summit Midstream Corporation (NYSE:SMC)</t>
  </si>
  <si>
    <t>Sunlands Technology Group (NYSE:STG)</t>
  </si>
  <si>
    <t>Sunnova Energy International Inc. (NYSE:NOVA)</t>
  </si>
  <si>
    <t>Superior Industries International, Inc. (NYSE:SUP)</t>
  </si>
  <si>
    <t>Surf Air Mobility Inc. (NYSE:SRFM)</t>
  </si>
  <si>
    <t>SuRo Capital Corp. (NASDAQGS:SSSS)</t>
  </si>
  <si>
    <t>Syros Pharmaceuticals, Inc. (NASDAQGS:SYRS)</t>
  </si>
  <si>
    <t>System1, Inc. (NYSE:SST)</t>
  </si>
  <si>
    <t>Taboola.com Ltd. (NASDAQGS:TBLA)</t>
  </si>
  <si>
    <t>Taysha Gene Therapies, Inc. (NASDAQGS:TSHA)</t>
  </si>
  <si>
    <t>TCW Strategic Income Fund, Inc. (NYSE:TSI)</t>
  </si>
  <si>
    <t>Team, Inc. (NYSE:TISI)</t>
  </si>
  <si>
    <t>TechTarget, Inc. (NASDAQGS:TTGT)</t>
  </si>
  <si>
    <t>Tejon Ranch Co. (NYSE:TRC)</t>
  </si>
  <si>
    <t>Teledyne Micropac, Inc (NYSE:TDY)</t>
  </si>
  <si>
    <t>TELUS International (Cda) Inc. (NYSE:TIXT)</t>
  </si>
  <si>
    <t>Templeton Dragon Fund, Inc. (NYSE:TDF)</t>
  </si>
  <si>
    <t>Templeton Emerging Markets Fund (NYSE:EMF)</t>
  </si>
  <si>
    <t>Templeton Emerging Markets Income Fund (NYSE:TEI)</t>
  </si>
  <si>
    <t>Tenaya Therapeutics, Inc. (NASDAQGS:TNYA)</t>
  </si>
  <si>
    <t>Terns Pharmaceuticals, Inc. (NASDAQGS:TERN)</t>
  </si>
  <si>
    <t>Territorial Bancorp Inc. (NASDAQGS:TBNK)</t>
  </si>
  <si>
    <t>TETRA Technologies, Inc. (NYSE:TTI)</t>
  </si>
  <si>
    <t>The Beachbody Company, Inc. (NYSE:BODI)</t>
  </si>
  <si>
    <t>The Cato Corporation (NYSE:CATO)</t>
  </si>
  <si>
    <t>The Central and Eastern Europe Fund, Inc. (NYSE:CEE)</t>
  </si>
  <si>
    <t>The Children's Place, Inc. (NASDAQGS:PLCE)</t>
  </si>
  <si>
    <t>The China Fund, Inc. (NYSE:CHN)</t>
  </si>
  <si>
    <t>The E.W. Scripps Company (NASDAQGS:SSP)</t>
  </si>
  <si>
    <t>The European Equity Fund, Inc. (NYSE:EEA)</t>
  </si>
  <si>
    <t>The First Bancorp, Inc. (NASDAQGS:FNLC)</t>
  </si>
  <si>
    <t>The Gabelli Convertible and Income Securities Fund Inc. (NYSE:GCV)</t>
  </si>
  <si>
    <t>The Gabelli Multimedia Trust Inc. (NYSE:GGT)</t>
  </si>
  <si>
    <t>The Gabelli Utility Trust (NYSE:GUT)</t>
  </si>
  <si>
    <t>The Korea Fund, Inc. (NYSE:KF)</t>
  </si>
  <si>
    <t>The Manitowoc Company, Inc. (NYSE:MTW)</t>
  </si>
  <si>
    <t>The New America High Income Fund Inc. (NYSE:HYB)</t>
  </si>
  <si>
    <t>The New Germany Fund, Inc. (NYSE:GF)</t>
  </si>
  <si>
    <t>The RealReal, Inc. (NASDAQGS:REAL)</t>
  </si>
  <si>
    <t>The Shyft Group, Inc. (NASDAQGS:SHYF)</t>
  </si>
  <si>
    <t>The Swiss Helvetia Fund Inc. (NYSE:SWZ)</t>
  </si>
  <si>
    <t>The Taiwan Fund, Inc. (NYSE:TWN)</t>
  </si>
  <si>
    <t>TherapeuticsMD, Inc. (NASDAQGS:TXMD)</t>
  </si>
  <si>
    <t>Third Coast Bancshares, Inc. (NASDAQGS:TCBX)</t>
  </si>
  <si>
    <t>ThredUp Inc. (NASDAQGS:TDUP)</t>
  </si>
  <si>
    <t>Tilly's, Inc. (NYSE:TLYS)</t>
  </si>
  <si>
    <t>Tilray Brands, Inc. (NASDAQGS:TLRY)</t>
  </si>
  <si>
    <t>Titan International, Inc. (NYSE:TWI)</t>
  </si>
  <si>
    <t>Titan Machinery Inc. (NASDAQGS:TITN)</t>
  </si>
  <si>
    <t>TMC the metals company Inc. (NASDAQGS:TMC)</t>
  </si>
  <si>
    <t>Torrid Holdings Inc. (NYSE:CURV)</t>
  </si>
  <si>
    <t>Tortoise Energy Infrastructure Corporation (NYSE:TYG)</t>
  </si>
  <si>
    <t>Townsquare Media, Inc. (NYSE:TSQ)</t>
  </si>
  <si>
    <t>Traeger, Inc. (NYSE:COOK)</t>
  </si>
  <si>
    <t>Transcontinental Realty Investors, Inc. (NYSE:TCI)</t>
  </si>
  <si>
    <t>Transocean Ltd. (NYSE:RIG)</t>
  </si>
  <si>
    <t>Travelzoo (NASDAQGS:TZOO)</t>
  </si>
  <si>
    <t>Treace Medical Concepts, Inc. (NASDAQGS:TMCI)</t>
  </si>
  <si>
    <t>Tredegar Corporation (NYSE:TG)</t>
  </si>
  <si>
    <t>Trinity Biotech plc (NASDAQGS:TRIB)</t>
  </si>
  <si>
    <t>Trinseo PLC (NYSE:TSE)</t>
  </si>
  <si>
    <t>TriplePoint Venture Growth BDC Corp. (NYSE:TPVG)</t>
  </si>
  <si>
    <t>trivago N.V. (NASDAQGS:TRVG)</t>
  </si>
  <si>
    <t>TruBridge, Inc. (NASDAQGS:TBRG)</t>
  </si>
  <si>
    <t>TrueBlue, Inc. (NYSE:TBI)</t>
  </si>
  <si>
    <t>TrueCar, Inc. (NASDAQGS:TRUE)</t>
  </si>
  <si>
    <t>TTEC Holdings, Inc. (NASDAQGS:TTEC)</t>
  </si>
  <si>
    <t>Tuya Inc. (NYSE:TUYA)</t>
  </si>
  <si>
    <t>Twin Disc, Incorporated (NASDAQGS:TWIN)</t>
  </si>
  <si>
    <t>Unifi, Inc. (NYSE:UFI)</t>
  </si>
  <si>
    <t>uniQure N.V. (NASDAQGS:QURE)</t>
  </si>
  <si>
    <t>United Security Bancshares (NASDAQGS:UBFO)</t>
  </si>
  <si>
    <t>Unity Biotechnology, Inc. (NASDAQGS:UBX)</t>
  </si>
  <si>
    <t>Universal Electronics Inc. (NASDAQGS:UEIC)</t>
  </si>
  <si>
    <t>Universal Stainless &amp; Alloy Products, Inc. (NASDAQGS:USAP)</t>
  </si>
  <si>
    <t>Utah Medical Products, Inc. (NASDAQGS:UTMD)</t>
  </si>
  <si>
    <t>UTStarcom Holdings Corp. (NASDAQGS:UTSI)</t>
  </si>
  <si>
    <t>Vacasa, Inc. (NASDAQGS:VCSA)</t>
  </si>
  <si>
    <t>Valens Semiconductor Ltd. (NYSE:VLN)</t>
  </si>
  <si>
    <t>Vasta Platform Limited (NASDAQGS:VSTA)</t>
  </si>
  <si>
    <t>Ventyx Biosciences, Inc. (NASDAQGS:VTYX)</t>
  </si>
  <si>
    <t>Vera Bradley, Inc. (NASDAQGS:VRA)</t>
  </si>
  <si>
    <t>Vertical Aerospace Ltd. (NYSE:EVTL)</t>
  </si>
  <si>
    <t>Verve Therapeutics, Inc. (NASDAQGS:VERV)</t>
  </si>
  <si>
    <t>Viant Technology Inc. (NASDAQGS:DSP)</t>
  </si>
  <si>
    <t>Vicarious Surgical Inc. (NYSE:RBOT)</t>
  </si>
  <si>
    <t>Vigil Neuroscience, Inc. (NASDAQGS:VIGL)</t>
  </si>
  <si>
    <t>Village Super Market, Inc. (NASDAQGS:VLGE.A)</t>
  </si>
  <si>
    <t>Vince Holding Corp. (NYSE:VNCE)</t>
  </si>
  <si>
    <t>VinFast Auto Ltd. (NASDAQGS:VFS)</t>
  </si>
  <si>
    <t>Viomi Technology Co., Ltd (NASDAQGS:VIOT)</t>
  </si>
  <si>
    <t>Virgin Galactic Holdings, Inc. (NYSE:SPCE)</t>
  </si>
  <si>
    <t>VirnetX Holding Corporation (NYSE:VHC)</t>
  </si>
  <si>
    <t>Virtus Convertible &amp; Income Fund (NYSE:NCV)</t>
  </si>
  <si>
    <t>Virtus Convertible &amp; Income Fund II (NYSE:NCZ)</t>
  </si>
  <si>
    <t>Virtus Global Dividend &amp; Income Fund Inc. (NYSE:ZTR)</t>
  </si>
  <si>
    <t>Vishay Precision Group, Inc. (NYSE:VPG)</t>
  </si>
  <si>
    <t>Vivid Seats Inc. (NASDAQGS:SEAT)</t>
  </si>
  <si>
    <t>VNET Group, Inc. (NASDAQGS:VNET)</t>
  </si>
  <si>
    <t>VOC Energy Trust (NYSE:VOC)</t>
  </si>
  <si>
    <t>Vor Biopharma Inc. (NASDAQGS:VOR)</t>
  </si>
  <si>
    <t>VOXX International Corporation (NASDAQGS:VOXX)</t>
  </si>
  <si>
    <t>Voya Global Advantage and Premium Opportunity Fund (NYSE:IGA)</t>
  </si>
  <si>
    <t>Voya Global Equity Dividend and Premium Opportunity Fund (NYSE:IGD)</t>
  </si>
  <si>
    <t>Voyager Therapeutics, Inc. (NASDAQGS:VYGR)</t>
  </si>
  <si>
    <t>W&amp;T Offshore, Inc. (NYSE:WTI)</t>
  </si>
  <si>
    <t>Wallbox N.V. (NYSE:WBX)</t>
  </si>
  <si>
    <t>Waterdrop Inc. (NYSE:WDH)</t>
  </si>
  <si>
    <t>Waterstone Financial, Inc. (NASDAQGS:WSBF)</t>
  </si>
  <si>
    <t>Werewolf Therapeutics, Inc. (NASDAQGS:HOWL)</t>
  </si>
  <si>
    <t>West Bancorporation, Inc. (NASDAQGS:WTBA)</t>
  </si>
  <si>
    <t>Western Asset Global High Income Fund Inc. (NYSE:EHI)</t>
  </si>
  <si>
    <t>Western Asset High Income Fund II Inc. (NYSE:HIX)</t>
  </si>
  <si>
    <t>Western Asset High Income Opportunity Fund Inc. (NYSE:HIO)</t>
  </si>
  <si>
    <t>Western Asset Inflation-Linked Income Fund (NYSE:WIA)</t>
  </si>
  <si>
    <t>Western Asset Intermediate Muni Fund Inc. (NYSE:SBI)</t>
  </si>
  <si>
    <t>Western Asset Mortgage Opportunity Fund Inc. (NYSE:DMO)</t>
  </si>
  <si>
    <t>Western Asset Municipal High Income Fund Inc. (NYSE:MHF)</t>
  </si>
  <si>
    <t>Western Asset Premier Bond Fund (NYSE:WEA)</t>
  </si>
  <si>
    <t>Western New England Bancorp, Inc. (NASDAQGS:WNEB)</t>
  </si>
  <si>
    <t>Westwood Holdings Group, Inc. (NYSE:WHG)</t>
  </si>
  <si>
    <t>Weyco Group, Inc. (NASDAQGS:WEYS)</t>
  </si>
  <si>
    <t>Wheels Up Experience Inc. (NYSE:UP)</t>
  </si>
  <si>
    <t>WhiteHorse Finance, Inc. (NASDAQGS:WHF)</t>
  </si>
  <si>
    <t>WideOpenWest, Inc. (NYSE:WOW)</t>
  </si>
  <si>
    <t>WM Technology, Inc. (NASDAQGS:MAPS)</t>
  </si>
  <si>
    <t>WW International, Inc. (NASDAQGS:WW)</t>
  </si>
  <si>
    <t>X Financial (NYSE:XYF)</t>
  </si>
  <si>
    <t>XBiotech Inc. (NASDAQGS:XBIT)</t>
  </si>
  <si>
    <t>Xeris Biopharma Holdings, Inc. (NASDAQGS:XERS)</t>
  </si>
  <si>
    <t>Xilio Therapeutics, Inc. (NASDAQGS:XLO)</t>
  </si>
  <si>
    <t>Xinyuan Real Estate Co., Ltd. (NYSE:XIN)</t>
  </si>
  <si>
    <t>Xperi Inc. (NYSE:XPER)</t>
  </si>
  <si>
    <t>Xponential Fitness, Inc. (NYSE:XPOF)</t>
  </si>
  <si>
    <t>Xunlei Limited (NASDAQGS:XNET)</t>
  </si>
  <si>
    <t>Yalla Group Limited (NYSE:YALA)</t>
  </si>
  <si>
    <t>Yatsen Holding Limited (NYSE:YSG)</t>
  </si>
  <si>
    <t>Yiren Digital Ltd. (NYSE:YRD)</t>
  </si>
  <si>
    <t>Y-mAbs Therapeutics, Inc. (NASDAQGS:YMAB)</t>
  </si>
  <si>
    <t>Zepp Health Corporation (NYSE:ZEPP)</t>
  </si>
  <si>
    <t>Zevia PBC (NYSE:ZVIA)</t>
  </si>
  <si>
    <t>Zhihu Inc. (NYSE:ZH)</t>
  </si>
  <si>
    <t>ZimVie Inc. (NASDAQGS:ZIMV)</t>
  </si>
  <si>
    <t>ZKH Group Limited (NYSE:ZKH)</t>
  </si>
  <si>
    <t>Zoom Communications Inc. (NASDAQGS:ZM)</t>
  </si>
  <si>
    <t>Zumiez Inc. (NASDAQGS:ZUMZ)</t>
  </si>
  <si>
    <t>Zynex, Inc. (NASDAQGS:ZYXI)</t>
  </si>
  <si>
    <t>FQ0</t>
  </si>
  <si>
    <t>FY0</t>
  </si>
  <si>
    <t>FY-1</t>
  </si>
  <si>
    <t>FY-2</t>
  </si>
  <si>
    <t>FY-3</t>
  </si>
  <si>
    <t>LTM-1</t>
  </si>
  <si>
    <t>LTM-2</t>
  </si>
  <si>
    <t>LTM-3</t>
  </si>
  <si>
    <t>FQ-1</t>
  </si>
  <si>
    <t>FQ-4</t>
  </si>
  <si>
    <t>SNL_TEV</t>
  </si>
  <si>
    <t>IQ_DILUT_EPS_BEFORE_EXTRA</t>
  </si>
  <si>
    <t>IQ_DILUT_EPS_AFTER_EXTRA</t>
  </si>
  <si>
    <t>SP_PE</t>
  </si>
  <si>
    <t>SP_PTBV_X</t>
  </si>
  <si>
    <t>SP_PBV_X</t>
  </si>
  <si>
    <t>SP_PLFCF_LQA</t>
  </si>
  <si>
    <t>SP_TEV_EBITDA</t>
  </si>
  <si>
    <t>SP_MONTH_FYE</t>
  </si>
  <si>
    <t>SP_TOTAL_REV</t>
  </si>
  <si>
    <t>IQ_GROSS_MARGIN</t>
  </si>
  <si>
    <t>IQ_EBITDA_MARGIN</t>
  </si>
  <si>
    <t>SP_SHARES_OUT_PERIOD_END</t>
  </si>
  <si>
    <t>SP_PCT_SHARES_OWNED_ALL_INSTITUTIONS</t>
  </si>
  <si>
    <t>SP_NO_INSTITUTIONAL_INVESTORS</t>
  </si>
  <si>
    <t>SP_SHARES_OWNED_ALL_INSTITUTIONS</t>
  </si>
  <si>
    <t>SP_NO_FLOAT_SHARES</t>
  </si>
  <si>
    <t>SP_PCT_FLOAT_SHARES</t>
  </si>
  <si>
    <t>Dec</t>
  </si>
  <si>
    <t>Jun</t>
  </si>
  <si>
    <t>Mar</t>
  </si>
  <si>
    <t>May</t>
  </si>
  <si>
    <t>Jan</t>
  </si>
  <si>
    <t>Oct</t>
  </si>
  <si>
    <t>Sep</t>
  </si>
  <si>
    <t>Aug</t>
  </si>
  <si>
    <t>Feb</t>
  </si>
  <si>
    <t>Nov</t>
  </si>
  <si>
    <t>Apr</t>
  </si>
  <si>
    <t>Jul</t>
  </si>
  <si>
    <t>Textiles</t>
  </si>
  <si>
    <t>Diversified Capital Markets</t>
  </si>
  <si>
    <t>SP_PLFCF</t>
  </si>
  <si>
    <t>SP_PRICE_CHANGE</t>
  </si>
  <si>
    <t>SP_VOLUME_AVG_WEEKLY_TO_SHARES_OUT</t>
  </si>
  <si>
    <t>SP_VOLUME_AVG_DAILY_TO_1YR_AVG_DAILY</t>
  </si>
  <si>
    <t>允䅁䥁䄴䅁䍁䅁䅁䅁䉁䅁䅁䅄䅁䍁䅍䅕䙂䕁䄴䅒䅁䕁䅯䅁坁䅁䅁免硁䍁䄸杍㕁䍁䄸杍睁䑁䅉䅎䅁䙁䅉䅁䝁䅁䅁免乂䅁䅁杆䅁䅁䅙䅁硁䙁䅣䅁啁䅁䅁杂䅁䑁䅍兔䅁䉁䅕䅁䥁䅁䅁兎祁䙁䅣䅁䩁䅁䅁杇䅁䑁䅷材硁䑁䅅睌祁䑁䅫睌祁䑁䅁杍ぁ䅁䅁䅦䅁䅁䅯䅁㡁䑁䄴免乂䅁䅁兊䅁䅁䅯䅁㡁䑁䄴免塂䅁䅁杊䅁䅁䅯䅁㡁䑁䄴睍乂䅁䅁䅊䅁䅁䅷䅁㡁䑁䄴兎祁䙁䅣䅁橁䅁䅁䅆䅁䑁䅷材䑂䡁䅕杣祂䝁䅕杢あ䅁䅁睨䅁䅁䅷䅁㡁䑁䄴兔啂䕁䅑䅁䥃䅁䅁䅄䅁䑁䅷材佂䙁䅑兔䅁䕁䅕䅁啁䅁䅁䅐⭁䙁䅁杣灂䝁䄰兙祂䡁䅫䅁楁䅁䅁䅄䅁䑁䅷材剂䙁䅑䅒䅁䥁䅫䅁䵁䅁䅁䅐⭁䙁䅫䅖䕂䅁䅁杩䅁䕁䅷䅁䉂䡁䅙党祂䝁䅅睚求䍁䅁睖求䝁䅕睡獂䡁䅫䅉坂䝁䄸䅢ㅂ䝁䄰党癁䍁䅁睕潂䝁䅅杣求䡁䅍䅉偂䡁䅕䅤杁䍁䅧兊灁䅁䅁全䅁䝁䅁䅁䉂䡁䅙睚杁䕁䅑兙灂䝁䅷入杁䙁䅙睢獂䡁䅕兢求䍁䄸䅉偂䝁䄴党杁䙁䅫党桂䡁䅉䅉䉂䡁䅙睚杁䕁䅑兙灂䝁䅷入杁䙁䅙睢獂䡁䅕兢求䍁䅁䅋汁䍁䅫䅁⽂䅁䅁杒䅁䕁䅍睢瑂䝁䄰睢畂䍁䅁睕潂䝁䅅杣求䡁䅍䅉偂䡁䅕䅤穂䡁䅑兙畂䝁䅑兡畂䝁䅣䅉潁䝁䅅睙あ䡁䅕兙獂䍁䅫䅁捂䅁䅁䅅䅁䕁䅍兤祂䡁䅉党畂䡁䅑䅁㥂䅁䅁䅋䅁䕁䅑兙㕂䍁䅁睑獂䝁䄸督求䍁䅁䅕祂䝁䅫睙求䍁䅁䅋歁䍁䅫䅁㕁䅁䅁䅒䅁䕁䅑兡獂䡁䅕䅤求䝁䅑䅉䙂䙁䅁睕杁䕁䅕䅥橂䝁䅷杌杁䕁䅕䅥あ䡁䅉兙杁䕁䅫䅤求䝁䄰督杁䍁䅧䅊灁䅁䅁䅕䅁䕁䅑䅁䕂䝁䅫䅢ㅂ䡁䅑党歂䍁䅁兒兂䙁䅍䅉䩂䝁䄴睙獂䍁䄴䅉䙂䡁䅧䅤祂䝁䅅䅉䩂䡁䅑党瑂䡁䅍䅉潁䍁䅑克䅁䙁䅕䅁流䅁䅁䅒灂䡁䅙兡歂䝁䅕杢歂䍁䅁兗灂䝁䅕䅢歂䍁䅁䅋汁䍁䅫䅁㥁䅁䅁䅊䅁䕁䅕村䩂䙁䅑䅒䉂䍁䅁兔桂䡁䅉睚灂䝁䄴䅉潁䍁䅕克䅁䝁䅣䅁坁䅁䅁兒畂䡁䅑兡あ䡁䅫䅉䩂䕁䅑䅉䅁䍁䅯䅁慁䅁䅁兒畂䡁䅑兡あ䡁䅫䅉佂䝁䅅兢求䍁䅁䅁潁䅁䅁䅆䅁䕁䅕䅥橂䝁䅧兙畂䝁䅣党杁䅁䅁睁䅁䍁䅑䅁䙂䡁䅧睙潂䝁䅅杢湂䝁䅕杏杁䙁䅑兡橂䝁䅳党祂䍁䅁䅁㍁䅁䅁权䅁䕁䅙兕瑁䑁䅅䅁牂䅁䅁权䅁䕁䅙兕瑁䑁䅑䅁扂䅁䅁䅃䅁䕁䅙兕睁䅁䅁睔䅁䅁䅯䅁䝂䙁䅫睋硁䅁䅁村䅁䅁䅯䅁䝂䙁䅫兌硁䅁䅁䅢䅁䅁䅯䅁䝂䙁䅫兌祁䅁䅁睖䅁䅁䅯䅁䝂䙁䅫兌穁䅁䅁兢䅁䅁䅧䅁䝂䙁䅫䅍䅁䝁䅅䅁獁䅁䅁杒獂䝁䄸兙あ䍁䅁睕潂䝁䅅杣求䡁䅍䅉潁䝁䅅睙あ䡁䅕兙獂䍁䅫䅁療䅁䅁䅢䅁䕁䅙䅢療䝁䅅䅤杁䝁䅅督杁䝁䅅䅉兂䝁䅕杣橂䝁䅕杢あ䍁䅁睢浂䍁䅁睑ㅂ䡁䅉杣求䝁䄴䅤杁䙁䅍䅡桂䡁䅉党穂䍁䅁睔ㅂ䡁䅑督あ䝁䅅杢歂䝁䅫杢湂䍁䅁䅋汁䍁䅫䅉䅁䡁䅳䅁睁䅁䅁睒祂䝁䄸督穂䍁䅁䅕祂䝁䄸杚灂䡁䅑䅉乂䝁䅅杣湂䝁䅫杢杁䍁䅧兊灁䅁䅁杙䅁䉁䄴䅁䥂䝁䅫睚潂䍁䅁䅕祂䝁䅫睙求䍁䅁䅋歁䍁䅫䅁⽁䅁䅁杍䅁䕁䅫兕時䕁䅑兓䵂䙁䅕䅖時䕁䅕䅕呂䙁䄸兑䝂䙁䅑兒卂䙁䄸兒奂䙁䅑杕䉂䅁䅁䅖䅁䑁䅑䅁䩂䙁䅅睘䕂䕁䅫䅔噂䙁䅑睘䙂䙁䅁睕時䕁䅉兒䝂䕁䄸杕䙂䙁䄸兒奂䙁䅑杕䉂䅁䅁杔䅁䍁䅉䅁䩂䙁䅅睘䙂䕁䅉兓啂䕁䅑兑時䕁䄰兑卂䕁䅣兓佂䅁䅁杚䅁䍁䅁䅁䩂䙁䅅睘䡂䙁䅉睔呂䙁䅍睘乂䕁䅅杕䡂䕁䅫杔䅁䝁䅁䅁奁䅁䅁兓剂䙁䄸兓佂䕁䅑兖呂䙁䅑杕婂䅁䅁睄䅁䍁䅑䅁䩂䙁䅅睘䩂䕁䄴䅒噂䙁䅍䅖卂䙁䅫睘䡂䙁䅉睔噂䙁䅁䅁䱁䅁䅁杅䅁䕁䅫兕時䙁䅁村坂䙁䄸䅗䅁䉁䅳䅁䵁䅁䅁兓剂䙁䄸䅕䙂䅁䅁兌䅁䍁䅧䅁䩂䙁䅅睘兂䙁䅉兓乂䕁䅅杕婂䙁䄸兓佂䕁䅑兖呂䙁䅑杕婂䅁䅁䅂䅁䉁䅑䅁䩂䙁䅅睘兂䙁䅑村坂䙁䄸䅗䅁䍁䄸䅁啁䅁䅁兓剂䙁䄸睕䙂䕁䅍䅖偂䙁䅉䅁乁䅁䅁杄䅁䕁䅫兕時䙁䅑兒坂䅁䅁睋䅁䉁䅷䅁䩂䙁䅅睘啂䕁䅕杖時䕁䅕村䩂䙁䅑䅒䉂䅁䅁杈䅁䍁䅉䅁䩂䙁䅅睘啂䕁䅕杖時䙁䅑睔啂䕁䅅䅔時䙁䅉兒坂䅁䅁免䅁䉁䅧䅁䩂䙁䅅睘啂䕁䅕杖時䙁䅕杒䑂䕁䅙䅁杁䅁䅁䅆䅁䕁䅫杢歂䡁䅕督あ䡁䅉入杁䅁䅁䅅䅁䍁䅁䅁䩂䝁䄴䅚ㅂ䡁䅍䅤祂䡁䅫䅉䡂䡁䅉睢ㅂ䡁䅁䅉䅁䅁䅷䅁䥁䅁䅁䅔啂䕁䄰䅁捁䅁䅁䅄䅁䕁䅷䅖乂䍁䄰免䅁䡁䅁䅁䵁䅁䅁䅔啂䕁䄰兌祁䅁䅁党䅁䅁䅷䅁䵂䙁䅑兔瑁䑁䅍䅁硂䅁䅁䅈䅁䕁䅷睢㍂䍁䅁䅕祂䝁䅫睙求䍁䅁䅋歁䍁䅫䅁㝁䅁䅁䅃䅁䕁䄰䅖䕂䅁䅁睧䅁䑁䅙䅁乂䝁䅅杣牂䝁䅕䅤杁䕁䅍兙睂䝁䅫䅤桂䝁䅷兡㙂䝁䅅䅤灂䝁䄸杢杁䍁䅧䅊乂䍁䅫䅁䡁䅁䅁杓䅁䕁䄰兙祂䝁䅳党あ䍁䅁杖桂䝁䅷兤求䍁䅁兌杁䕁䅅䅢獂䍁䅁兓畂䡁䅍䅤灂䡁䅑兤あ䝁䅫睢畂䡁䅍䅉潁䍁䅑兔灁䅁䅁督䅁䑁䅑䅁乂䝁䄸杢あ䝁䅧䅉療䝁䅙䅉䝂䝁䅫督橂䝁䅅䅢杁䙁䅫党桂䡁䅉䅉䙂䝁䄴䅚杁䅁䅁条䅁䉁䅧䅁佂䕁䅅兓䑂䙁䅍䅉䑂䝁䄸䅚求䍁䅁䅁呁䅁䅁杆䅁䕁䄴兑䩂䕁䅍睕時䕁䅍睔䕂䕁䅕䅁剁䅁䅁䅃䅁䕁䄴䅖乂䅁䅁䅎䅁䭁䅯䅁佂䡁䅕兢楂䝁䅕杣杁䝁䄸杚杁䕁䅫杢穂䡁䅑兡あ䡁䅕䅤灂䝁䄸杢桂䝁䅷䅉䩂䝁䄴杤求䡁䅍䅤療䡁䅉督杁䍁䅧䅕祂䝁䅫兢桂䡁䅉入杁䙁䅍党橂䡁䅕杣灂䡁䅑入瑁䍁䅁䅔桂䡁䅍䅤杁䕁䅍兙獂䝁䅕杢歂䝁䅅杣杁䙁䅅兤桂䡁䅉䅤求䡁䅉克杁䍁䅧兙橂䡁䅑兤桂䝁䅷克䅁䡁䅣䅁䵃䅁䅁睔睂䡁䅑兡療䝁䄴督㙁䕁䅍兤祂䡁䅉児噂䙁䅍䅒獁䕁䄰兙湂䑁䄰睕あ䝁䅅杢歂䝁䅅杣歂䍁䅷睑療䝁䄴杤乂䝁䅕䅤潂䝁䄸䅚㥁䙁䅉䅌䝂䝁䅫䅢灂䝁䄴睚坂䝁䅕杣㥁䕁䅍兤祂䡁䅉党畂䡁䅑睌卂䝁䅕督あ䝁䅅䅤求䝁䅑䅁䍁䅁䅁杓䅁䙁䅁党祂䝁䅍党畂䡁䅑䅉偂䡁䅣杢求䝁䅑䅉瑁䍁䅁兑獂䝁䅷䅉䩂䝁䄴督あ䝁䅫䅤ㅂ䡁䅑兡療䝁䄴督杁䍁䅧兊灁䅁䅁兤䅁䍁䅉䅁兂䡁䅉兡橂䝁䅕䅉䑂䝁䅧兙畂䝁䅣党杁䍁䅧兊灁䅁䅁权䅁䍁䅁䅁兂䡁䅉兡橂䝁䅕睌杁䕁䅉睢療䝁䅳䅉潁䡁䅧克䅁䉁䄰䅁敁䅁䅁䅕祂䝁䅫睙求䍁䄸䅉䙂䙁䅁睕杁䍁䅧䅥灁䅁䅁杌䅁䑁䅙䅁兂䡁䅉兡橂䝁䅕睌杁䕁䅕䅕呂䍁䅁兑浂䡁䅑党祂䍁䅁兒㑂䡁䅑杣桂䍁䅁䅋㑂䍁䅫䅁敂䅁䅁䅏䅁䙁䅁杣灂䝁䅍党癁䍁䅁兒兂䙁䅍䅉䍂䝁䅕杚療䡁䅉党杁䕁䅕䅥あ䡁䅉兙杁䍁䅧䅥灁䅁䅁䅇䅁䍁䄴䅁兂䡁䅉兡橂䝁䅕睌杁䕁䅙睢祂䡁䅣兙祂䝁䅑䅉䙂䙁䅁睕杁䍁䅧䅥灁䅁䅁兑䅁䕁䅧䅁兂䡁䅉兡橂䝁䅕睌杁䕁䅷兙穂䡁䅑䅉剂䡁䅕兙祂䡁䅑党祂䍁䅁䅔求䡁䅙党祂䝁䅕䅚杁䕁䅙睑䝂䍁䅁䅋㑂䍁䅫䅁歂䅁䅁杌䅁䙁䅁杣灂䝁䅍党癁䍁䅁䅔求䡁䅙党祂䝁䅕䅚杁䕁䅙睑䝂䍁䅁䅋㑂䍁䅫䅁䍃䅁䅁杊䅁䙁䅁杣灂䝁䅍党癁䍁䅁杔求䡁䅑䅉䝂䕁䅍杒杁䍁䅧䅥灁䅁䅁杇䅁䑁䅉䅁兂䡁䅉兡橂䝁䅕睌杁䙁䅑兙畂䝁䅣兡楂䝁䅷党杁䕁䅉睢療䝁䅳䅉潁䡁䅧克䅁䑁䅁䅁允䅁䅁䅕祂䝁䅫兢桂䡁䅉入䅁䉁䅉䅁歁䅁䅁䅕祂䝁䅫兢桂䡁䅉入杁䕁䅫杢歂䡁䅕督あ䡁䅉入杁䅁䅁兂䅁䅁䅧䅁剂䙁䅑䅒䅁䥁䅙䅁允䅁䅁睕佂䕁䅷睘啂䕁䅕杖䅁䙁䅅䅁十䅁䅁睕兂䕁䅣䅖桂䝁䅉䅢求䅁䅁兓䅁䉁䅯䅁呂䙁䅁睘䕂䕁䅫杖時䙁䅫兓䙂䕁䅷䅒䅁䑁䅷䅁慁䅁䅁睕兂䙁䄸兒佂䙁䅑兓啂䙁䅫睘䩂䕁䅑䅁灁䅁䅁杈䅁䙁䅍䅕時䕁䅕杔啂䕁䅫䅖婂䙁䄸杔䉂䕁䄰兒䅁䍁䅣䅁奁䅁䅁睕兂䙁䄸兒奂䕁䅍䅓䉂䕁䄴睒䙂䅁䅁䅁䅁䍁䅙䅁呂䙁䅁睘䙂䙁䅧睑䥂䕁䅅杔䡂䕁䅕睘啂䕁䅫睑䱂䕁䅕杕䅁䑁䅙䅁慁䅁䅁睕兂䙁䄸兔䉂䙁䅉睓䙂䙁䅑睑䉂䙁䅁䅁䝁䅁䅁村䅁䙁䅍䅕時䕁䄰兑卂䕁䅳兒啂䙁䄸杖䉂䕁䅷兖䙂䙁䄸兑䵂䕁䅷睘䩂䕁䄴睕啂䕁䅫䅖噂䙁䅑兓偂䕁䄴睕䅁䡁䅉䅁慁䅁䅁睕兂䙁䄸兔偂䕁䄴䅖䥂䙁䄸杒婂䕁䅕䅁灂䅁䅁杊䅁䙁䅍䅕時䕁䄴睔時䕁䅙䅔偂䕁䅅䅖時䙁䅍䅓䉂䙁䅉兒呂䅁䅁杢䅁䑁䅷䅁呂䙁䅁睘佂䕁䄸睘䩂䕁䄴睕啂䕁䅫䅖噂䙁䅑兓偂䕁䄴兑䵂䙁䄸兓佂䙁䅙兒呂䙁䅑睔卂䙁䅍䅁㉂䅁䅁杅䅁䙁䅍䅕時䙁䅁村坂䙁䄸䅗䅁䙁䅫䅁潁䅁䅁睕兂䙁䄸䅕䑂䙁䅑睘䝂䕁䅷睔䉂䙁䅑睘呂䕁䅧兑卂䕁䅕睕䅁䡁䅯䅁䭂䅁䅁睕兂䙁䄸䅕䑂䙁䅑睘呂䕁䅧兑卂䕁䅕睕時䕁䄸睖佂䕁䅕䅒時䕁䅅䅔䵂䙁䄸兓佂䙁䅍䅖䩂䙁䅑兖啂䕁䅫睔佂䙁䅍䅁あ䅁䅁䅄䅁䙁䅍䅕時䙁䅁兒䅁䙁䄰䅁坁䅁䅁睕兂䙁䄸䅕䙂䙁䄸兒奂䕁䅍䅔䅁䉁䅣䅁啁䅁䅁睕兂䙁䄸䅕䙂䙁䄸杒塂䕁䅑䅁䅂䅁䅁杅䅁䙁䅍䅕時䙁䅁䅔䝂䕁䅍杒䅁䥁䅅䅁慁䅁䅁睕兂䙁䄸䅕䵂䕁䅙睑䝂䙁䄸䅔剂䕁䅅䅁橂䅁䅁杆䅁䙁䅍䅕時䙁䅁杔䙂䙁䅑杒䑂䕁䅙䅁婁䅁䅁䅉䅁䙁䅍䅕時䙁䅁杕䩂䕁䅍兒時䕁䅍䅓䉂䕁䄴睒䙂䅁䅁䅃䅁䉁䄴䅁呂䙁䅁睘兂䙁䅉兓䑂䕁䅕睘䑂䕁䅷睔呂䕁䅕䅁㑁䅁䅁䅈䅁䙁䅍䅕時䙁䅁杕䩂䕁䅍兒時䕁䅧兓䡂䕁䅧䅁⭁䅁䅁杇䅁䙁䅍䅕時䙁䅁杕䩂䕁䅍兒時䕁䅷睔塂䅁䅁杏䅁䉁䅑䅁呂䙁䅁睘兂䙁䅑村坂䙁䄸䅗䅁䙁䄸䅁祁䅁䅁睕兂䙁䄸睕䥂䕁䅅杕䙂䙁䅍睘偂䙁䅕䅖時䙁䅁兒卂䕁䅫睔䕂䙁䄸兒佂䕁䅑䅁慂䅁䅁村䅁䙁䅍䅕時䙁䅍䅓䉂䙁䅉兒呂䙁䄸睔塂䕁䄴兒䕂䙁䄸兑䵂䕁䅷睘䩂䕁䄴睕啂䕁䅫䅖噂䙁䅑兓偂䕁䄴睕䅁䡁䅧䅁捁䅁䅁睕兂䙁䄸䅖䙂䙁䅙睘䙂䕁䅉兓啂䕁䅑兑䅁䝁䅧䅁歁䅁䅁睕兂䙁䄸䅖䙂䙁䅙睘䙂䕁䅉兓啂䕁䅑兑時䕁䅙睖䕂䅁䅁睑䅁䍁䅯䅁呂䙁䅁睘啂䕁䅕杖時䙁䅑睔啂䕁䅅䅔時䙁䅉兒坂䙁䄸杒塂䕁䅑䅁穁䅁䅁杇䅁䙁䅍䅕時䙁䅑睔啂䕁䅅䅔時䙁䅉兒坂䅁䅁杖䅁䕁䅯䅁呂䙁䅁睘坂䕁䄸䅔噂䕁䄰兒時䕁䅅杖䡂䙁䄸䅒䉂䕁䅫䅔婂䙁䄸䅖偂䙁䄸免婂䙁䅉睘䉂䙁䅙睒時䕁䅑兑䩂䕁䅷兗䅁䡁䄴䅁䝂䅁䅁睕兂䙁䄸杖偂䕁䅷兖乂䕁䅕睘䉂䙁䅙睒時䙁䅣兒䙂䕁䅳䅔婂䙁䄸䅖偂䙁䄸睕䥂䕁䅅杕䙂䙁䅍睘偂䙁䅕䅖䅁䥁䅑䅁允䅁䅁睕求䝁䅍䅤療䡁䅉䅉䅁䅁䄴䅁卂䅁䅁睕潂䝁䅅杣求䡁䅍䅉偂䡁䅣杢求䝁䅑䅉瑁䍁䅁兑獂䝁䅷䅉䩂䝁䄴督あ䝁䅫䅤ㅂ䡁䅑兡療䝁䄴督杁䍁䅧兙橂䡁䅑兤桂䝁䅷克䅁䡁䅫䅁杁䅁䅁䅖䙂䙁䅙睌杁䕁䅕村䩂䙁䅑䅒䉂䍁䅁䅋㑂䍁䅫䅁晁䅁䅁䅍䅁䙁䅑兒坂䍁䄸䅉䝂䝁䄸杣㍂䝁䅅杣歂䍁䅁兒䍂䕁䅫䅖䕂䕁䅅䅉潁䡁䅧克䅁䕁䅑䅁⭁䅁䅁䅖䙂䙁䅙睌杁䕁䅙睢祂䡁䅣兙祂䝁䅑䅉啂䝁䄸䅤桂䝁䅷䅉卂䝁䅕杤求䝁䄴兤求䍁䅁䅋㑂䍁䅫䅁ㅁ䅁䅁䅒䅁䙁䅑兒坂䍁䄸䅉䝂䡁䅉党求䍁䅁睑桂䡁䅍䅡杁䕁䅙䅢療䡁䅣䅉噂䝁䄴䅢求䡁䅙党祂䝁䅕䅚杁䍁䅧䅥灁䅁䅁光䅁䍁䄴䅁啂䕁䅕杖癁䍁䅁䅖療䡁䅑兙獂䍁䅁杕求䡁䅙党畂䡁䅕党杁䍁䅧䅥灁䅁䅁杍䅁䕁䅑䅁啂䝁䄸䅤桂䝁䅷䅉䙂䝁䄴䅤求䡁䅉䅣祂䝁䅫督求䍁䅁杖桂䝁䅷兤求䍁䅁䅋䑂䕁䅫兕灁䍁䅁䅋歁䕁䄰克䅁䍁䅷䅁䕂䅁䅁䅖療䡁䅑兙獂䍁䅁兒畂䡁䅑党祂䡁䅁杣灂䡁䅍党杁䙁䅙兙獂䡁䅕党杁䍁䅧睕佂䕁䅷克杁䍁䅧䅊乂䍁䅫䅁呂䅁䅁杋䅁䙁䅑睢あ䝁䅅䅢杁䙁䅉党㉂䝁䅕杢ㅂ䝁䅕䅉潁䍁䅑䅍睁䑁䅁克䅁䙁䅧䅁䥁䅁䅁兗啂䕁䅑䅁䅃䅁䅁䅐䅁䙁䅳䅍穁䍁䄴䅚求䝁䅍兡穂䝁䅫睢畂䍁䄴䅥獂䡁䅍䅥摂䙁䅍䅡求䝁䅕䅤硁䍁䅅䅊䉂䍁䅑免䅁䥁䅳䅁䵂䅁䅁睗睁䑁䅍杌歂䝁䅕睙灂䡁䅍兡療䝁䄴杌㑂䝁䅷督㑂䙁䄰睕潂䝁䅕党あ䑁䅅光歁䕁䅉䅊㉁䑁䅯䅊䍂䍁䅑睍祁䑁䅍睍䅁䥁䅷䅁䥂䅁䅁睗睁䑁䅍杌歂䝁䅕睙灂䡁䅍兡療䝁䄴杌㑂䝁䅷督㑂䙁䄰睕潂䝁䅕党あ䑁䅅光歁䕁䅍䅊穁䑁䅯䅊䍂䕁䅅䅊穁䅁䅁兪䅁䙁䅑䅁扂䙁䄸䅤求䝁䄰䅣獂䝁䅅䅤求䙁䄸䅣求䝁䅕杣時䝁䅅杢桂䝁䅷入穂䝁䅫督畁䡁䅧䅢穂䡁䅧兘呂䝁䅧党求䡁䅑免桁䍁䅑兑歁䑁䅅䅁䱂䅁䅁䅚䅁䙁䅳睘あ䝁䅕兢睂䝁䅷兙あ䝁䅕睘睂䝁䅕党祂䙁䄸兙畂䝁䅅䅢㕂䡁䅍兡穂䍁䄴䅥獂䡁䅍䅥摂䙁䅍䅡求䝁䅕䅤硁䍁䅅䅊䍂䍁䅑李㙁䍁䅑村歁䑁䅉䅏㉁䑁䅙䅁䵂䅁䅁杘䅁䙁䅳睘あ䝁䅕兢睂䝁䅷兙あ䝁䅕睘睂䝁䅕党祂䙁䄸兙畂䝁䅅䅢㕂䡁䅍兡穂䍁䄴䅥獂䡁䅍䅥摂䙁䅍䅡求䝁䅕䅤硁䍁䅅䅊䑂䍁䅑睍㙁䍁䅑杔歁䑁䅍䅁乂䅁䅁䅖䅁䙁䅳睘あ䝁䅕兢睂䝁䅷兙あ䝁䅕睘睂䝁䅕党祂䙁䄸兙畂䝁䅅䅢㕂䡁䅍兡穂䍁䄴䅥獂䡁䅍䅥摂䙁䅍䅡求䝁䅕䅤穁䍁䅅䅊䉂䍁䅑免䅁䕁䅙䅁歂䅁䅁睗時䡁䅑党瑂䡁䅁䅢桂䡁䅑党時䡁䅁党求䡁䅉睘桂䝁䄴兙獂䡁䅫督灂䡁䅍杌㑂䝁䅷督㑂䙁䄰睕潂䝁䅕党あ䑁䅍光歁䕁䅉䅊㉁䑁䅯䅊䍂䍁䅑杍㕁䑁䅁䅏䅁䕁䅣䅁杂䅁䅁睗時䡁䅑党瑂䡁䅁䅢桂䡁䅑党時䡁䅁党求䡁䅉睘桂䝁䄴兙獂䡁䅫督灂䡁䅍杌㑂䝁䅷督㑂䙁䄰睕潂䝁䅕党あ䑁䅍光歁䕁䅍䅊穁䑁䅯䅊䉂䕁䅯䅊穁䅁䅁䅓䅁䙁䅍䅁䵁䅉䅅䅁䕁䅁䅁睁偁䅁䅁兂䅁䅁䅁䕎兙兑䅯杂䅁䅁䅯䅦䅁䅁䅅䅁䉁䅁䅁权卂䅁䅁䍄䉁䅁䅁杂䅁䅁䅍睄䅁䅁䅕䅁䅁䑁䝒䕅䭅䡁䅧䅁䭁䅁䅅䅁䭁䅁䅅䅁䭁䅁䅉䅁䉁䅁䅁允䅁䅁䅯入䅁䅁杷允䅁䅁䅙䅁䑁䅁䄸䅁䙁䅁䅁䅁ぁ桒䉂权硁䅁䅁权捁䅁䅁权㥂䅁䅁权䍁䅁䅁允䅁䅁䅅䅁䭁䑁䅉䅁䵁䅉䅅䅁䕁䅁䅁睁偁䅁䅁兂䅁䅁䅁䕎兙兑䅯兗䅁䅁䅯睨䅁䅁䅅䅁䉁䅁䅁权㥂䅁䅁䍄䉁䅁䅁䅂䅁䅁䅍睄䅁䅁䅕䅁䅁䑁䝒䕅䭅䙁䄸䅁䭁䥁䅣䅁䉁䅁䅁允䅁䅁䅯兦䅁䅁杷允䅁䅁䅑䅁䑁䅁䄸䅁䙁䅁䅁䅁ぁ桒䉂权摂䅁䅁权䡃䅁䅁允䅁䅁䅅䅁䭁䡁䄰䅁䵁䅉䅅䅁䕁䅁䅁睁偁䅁䅁兂䅁䅁䅁䕎兙兑䅯睙䅁䅁䅯睨䅁䅁䅅䅁䉁䅁䅁权㥂䅁䅁䍄䉁䅁䅁杂䅁䅁䅍睄䅁䅁䅕䅁䅁䑁䝒䕅䭅䙁䅙䅁䭁䝁䅷䅁䭁䅁䅅䅁䭁䅁䅉䅁䉁䅁䅁允䅁䅁䅯䅗䅁䅁杷允䅁䅁䅑䅁䑁䅁䄸䅁䙁䅁䅁䅁ぁ桒䉂权⭂䅁䅁权䡃䅁䅁允䅁䅁䅅䅁䭁䡁䄰䅁䵁䅉䅅䅁䕁䅁䅁睁偁䅁䅁兂䅁䅁䅁䕎兙兑䅯內䅁䅁䅯睨䅁䅁䅅䅁䉁䅁䅁权㥂䅁䅁䍄䉁䅁䅁兂䅁䅁䅍睄䅁䅁䅕䅁䅁䑁䝒䕅䭅䥁䅑䅁䭁䅁䅑潁䭁䍁䅑䅁䉁䅁䅁允䅁䅁䅯兆䅁䅁杷允䅁䅁䅕䅁䑁䅁䄸䅁䙁䅁䅁䅁ぁ桒䉂权敁䅁䅁权䕁䅁䅋权䡃䅁䅁允䅁䅁䅅䅁䭁䡁䄰䅁䵁䅉䅅䅁䝁䅁䅁睁偁䅁䅁兂䅁䅁䅁䕎兙兑䅯䅁䅁䅁䅯允䅁䅁䅯允䅁䅁䅯杁䅁䅁䅅䅁䉁䅁䅁权䑁䅁䅁䍄䉁䅁䅁䅂䅁䅁䅍睄䅁䅁䅕䅁䅁䑁䝒䕅䭅䅁䅧䅁䭁䥁䅣䅁䉁䅁䅁允䅁䅁䅯兦䅁䅁杷允䅁䅁䅙䅁䑁䅁䄸䅁䙁䅁䅁䅁ぁ桒䉂权剂䅁䅁权卂䅁䅁权䉁䅁䅁权䍁䅁䅁允䅁䅁䅅䅁䭁䙁䅍䅁䵁䅉䅅䅁䕁䅁䅁睁偁䅁䅁兂䅁䅁䅁䕎兙兑䅯䅡䅁䅁䅯睨䅁䅁䅅䅁䉁䅁䅁权㥂䅁䅁䍄䉁䅁䅁杂䅁䅁䅍睄䅁䅁䅕䅁䅁䑁䝒䕅䭅䍁䅳䅁䭁䙁䅉䅁䭁䅁䅅䅁䭁䅁䅉䅁䉁䅁䅁允䅁䅁䅯䅌䅁䅁杷允䅁䅁䅙䅁䑁䅁䄸䅁䙁䅁䅁䅁ぁ桒䉂权坂䅁䅁权捁䅁䅁权䉁䅁䅁权䍁䅁䅁允䅁䅁䅅䅁䭁䙁䅧䅁䵁䅉䅅䅁䙁䅁䅁睁偁䅁䅁兂䅁䅁䅁䕎兙兑䅯䅃䅁䅁䅯䅂䍁䅧䅯杩䅁䅁䅅䅁䉁䅁䅁权䅃䅁䅁䍄䉁䅁䅁杂䅁䅁䅍睄䅁䅁䅕䅁䅁䑁䝒䕅䭅䝁䅫䅁䭁䅁䅅䅁䭁䅁䅅䅁䭁䅁䅉䅁䉁䅁䅁允䅁䅁䅯条䅁䅁杷允䅁䅁䅙䅁䑁䅁䄸䅁䙁䅁䅁䅁ぁ桒䉂权慂䅁䅁权牂䅁䅁权䉁䅁䅁权䍁䅁䅁允䅁䅁䅅䅁䭁䙁䅷䅁䵁䅉䅅䅁䝁䅁䅁睁偁䅁䅁兂䅁䅁䅁䕎兙兑䅯䅙䅁䅁䅯兙䅁䅁䅯允䅁䅁䅯杁䅁䅁䅅䅁䉁䅁䅁权楂䅁䅁䍄䉁䅁䅁䅂䅁䅁䅍睄䅁䅁䅕䅁䅁䑁䝒䕅䭅䥁䅑䅁䭁䥁䅣䅁䉁䅁䅁允䅁䅁䅯兦䅁䅁杷允䅁䅁䅕䅁䑁䅁䄸䅁䙁䅁䅁䅁ぁ桒䉂权䕃䅁䅁权䕁䅁䅋权流䅁䅁允䅁䅁䅅䅁䭁䉁䅑䅁䵁䅉䅅䅁䙁䅁䅁睁偁䅁䅁兂䅁䅁䅁䕎兙兑䅯䅃䅁䅁䅯䅂䍁䅧䅯杊䅁䅁䅅䅁䉁䅁䅁权啁䅁䅁䍄䉁䅁䅁兂䅁䅁䅍睄䅁䅁䅕䅁䅁䑁䝒䕅䭅䡁䄴䅁䭁䅁䅑潁䭁䍁䅕䅁䉁䅁䅁允䅁䅁䅯杆䅁䅁杷允䅁䅁䅙䅁䑁䅁䄸䅁䙁䅁䅁䅁ぁ桒䉂权坂䅁䅁权瑂䅁䅁权䉁䅁䅁权䍁䅁䅁允䅁䅁䅅䅁䭁䙁䅧䅁䵁䅉䅅䅁䝁䅁䅁睁偁䅁䅁兂䅁䅁䅁䕎兙兑䅯杗䅁䅁䅯睔䅁䅁䅯允䅁䅁䅯杁䅁䅁䅅䅁䉁䅁䅁权捂䅁䅁䍄䉁䅁䅁兂䅁䅁䅍睄䅁䅁䅕䅁䅁䑁䝒䕅䭅䅁䅧䅁䭁䅁䅑潁䭁䍁䅕䅁䉁䅁䅁允䅁䅁䅯杆䅁䅁杷允䅁䅁䅙䅁䑁䅁䄸䅁䙁䅁䅁䅁ぁ桒䉂权坂䅁䅁权塂䅁䅁权䉁䅁䅁权䍁䅁䅁允䅁䅁䅅䅁䭁䙁䅧䅁䵁䅉䅅䅁䝁䅁䅁睁偁䅁䅁兂䅁䅁䅁䕎兙兑䅯杤䅁䅁䅯允䅁䅁䅯允䅁䅁䅯杁䅁䅁䅅䅁䉁䅁䅁权㍂䅁䅁䍄䉁䅁䅁杂䅁䅁䅍睄䅁䅁䅕䅁䅁䑁䝒䕅䭅䝁䅙䅁䭁䉁䅷䅁䭁䅁䅅䅁䭁䅁䅉䅁䉁䅁䅁允䅁䅁䅯睚䅁䅁杷允䅁䅁䅙䅁䑁䅁䄸䅁䙁䅁䅁䅁ぁ桒䉂权坂䅁䅁权硂䅁䅁权䉁䅁䅁权䍁䅁䅁允䅁䅁䅅䅁䭁䙁䅧䅁䵁䅉䅅䅁䝁䅁䅁睁偁䅁䅁兂䅁䅁䅁䕎兙兑䅯杔䅁䅁䅯睔䅁䅁䅯允䅁䅁䅯杁䅁䅁䅅䅁䉁䅁䅁权兂䅁䅁䍄䉁䅁䅁杂䅁䅁䅍睄䅁䅁䅕䅁䅁䑁䝒䕅䭅䡁䄴䅁䭁䡁䄰䅁䭁䉁䅕䅁䭁䅁䅉䅁䉁䅁䅁允䅁䅁䅯睦䅁䅁杷允䅁䅁䅑䅁䑁䅁䄸䅁䙁䅁䅁䅁ぁ桒䉂权塁䅁䅁权䡃䅁䅁允䅁䅁䅅䅁䭁䡁䄰䅁䵁䅉䅅䅁䕁䅁䅁睁偁䅁䅁兂䅁䅁䅁䕎兙兑䅯兕䅁䅁䅯䅦䅁䅁䅅䅁䉁䅁䅁权卂䅁䅁䍄䉁䅁䅁兂䅁䅁䅍睄䅁䅁䅕䅁䅁䑁䝒䕅䭅䅁䅧䅁䭁䅁䅑潁䭁䥁䅫䅁䉁䅁䅁允䅁䅁䅯杨䅁䅁杷允䅁䅁䅕䅁䑁䅁䄸䅁䙁䅁䅁䅁ぁ桒䉂权䥁䅁䅁权䕁䅁䅋权橁䅁䅁允䅁䅁䅅䅁䭁䅁䅫䅁䵁䅉䅅䅁䙁䅁䅁睁偁䅁䅁兂䅁䅁䅁䕎兙兑䅯䅃䅁䅁䅯䅂䍁䅧䅯䅩䅁䅁䅅䅁䉁䅁䅁权䑃䅁䅁䍄䉁䅁䅁兂䅁䅁䅍睄䅁䅁䅕䅁䅁䑁䝒䕅䭅䡁䄴䅁䭁䅁䅑潁䭁䍁䅑䅁䉁䅁䅁允䅁䅁䅯兆䅁䅁杷允䅁䅁䅙䅁䑁䅁䄸䅁䙁䅁䅁䅁ぁ桒䉂权橂䅁䅁权㥂䅁䅁权䉁䅁䅁权䍁䅁䅁允䅁䅁䅅䅁䭁䝁䅑䅁䵁䅉䅅䅁䙁䅁䅁睁偁䅁䅁兂䅁䅁䅁䕎兙兑䅯免䅁䅁䅯䅂䍁䅧䅯睨䅁䅁䅅䅁䉁䅁䅁权㥂䅁䅁䍄䉁䅁䅁杂䅁䅁䅍睄䅁䅁䅕䅁䅁䑁䝒䕅䭅䍁䅫䅁䭁䅁䅅䅁䭁䅁䅅䅁䭁䅁䅉䅁䉁䅁䅁允䅁䅁䅯杋䅁䅁杷允䅁䅁䅙䅁䑁䅁䄸䅁䙁䅁䅁䅁ぁ桒䉂权坂䅁䅁权睂䅁䅁权䉁䅁䅁权䍁䅁䅁允䅁䅁䅅䅁䭁䙁䅧䅁䵁䅉䅅䅁䙁䅁䅁睁偁䅁䅁兂䅁䅁䅁䕎兙兑䅯杦䅁䅁䅯䅂䍁䅧䅯杊䅁䅁䅅䅁䉁䅁䅁权啁䅁䅁䍄䉁䅁䅁杂䅁䅁䅍睄䅁䅁䅕䅁䅁䑁䝒䕅䭅䙁䄸䅁䭁䡁䄰䅁䭁䅁䅅䅁䭁䅁䅉䅁䉁䅁䅁允䅁䅁䅯䅍䅁䅁杷允䅁䅁䅑䅁䑁䅁䄸䅁䙁䅁䅁䅁ぁ桒䉂权婁䅁䅁权䡃䅁䅁允䅁䅁䅅䅁䭁䡁䄰䅁䵁䅉䅅䅁䕁䅁䅁睁偁䅁䅁兂䅁䅁䅁䕎兙兑䅯睋䅁䅁䅯䅦䅁䅁䅅䅁䉁䅁䅁权卂䅁䅁䍄䉁䅁䅁杂䅁䅁䅍睄䅁䅁䅕䅁䅁䑁䝒䕅䭅䅁䅧䅁䭁䡁䄰䅁䭁䉁䅑䅁䭁䅁䅉䅁䉁䅁䅁允䅁䅁䅯权䅁䅁杷允䅁䅁䅙䅁䑁䅁䄸䅁䙁䅁䅁䅁ぁ桒䉂权婁䅁䅁权㥂䅁䅁权䉁䅁䅁权䍁䅁䅁允䅁䅁䅅䅁䭁䉁䅯䅁䵁䅉䅅䅁䙁䅁䅁睁偁䅁䅁兂䅁䅁䅁䕎兙兑䅯䅨䅁䅁䅯䅂䍁䅧䅯兊䅁䅁䅅䅁䉁䅁䅁权坁䅁䅁䍄䉁䅁䅁杂䅁䅁䅍睄䅁䅁䅕䅁䅁䑁䝒䕅䭅䅁䅧䅁䭁䡁䄰䅁䭁䉁䅙䅁䭁䅁䅉䅁䉁䅁䅁允䅁䅁䅯权䅁䅁杷允䅁䅁䅙䅁䑁䅁䄸䅁䙁䅁䅁䅁ぁ桒䉂权摂䅁䅁权㥂䅁䅁权䉁䅁䅁权䍁䅁䅁允䅁䅁䅅䅁䭁䙁䄴䅁䵁䅉䅅䅁䙁䅁䅁睁偁䅁䅁兂䅁䅁䅁䕎兙兑䅯䅃䅁䅁䅯䅂䍁䅧䅯䅊䅁䅁䅅䅁䉁䅁䅁权噁䅁䅁䍄䉁䅁䅁杂䅁䅁䅍睄䅁䅁䅕䅁䅁䑁䝒䕅䭅䅁䅑䅁䭁䅁䅅䅁䭁䅁䅅䅁䭁䅁䅉䅁䉁䅁䅁允䅁䅁䅯兂䅁䅁杷允䅁䅁䅙䅁䑁䅁䄸䅁䙁䅁䅁䅁ぁ桒䉂权湁䅁䅁权䉁䅁䅁权䉁䅁䅁权䍁䅁䅁允䅁䅁䅅䅁䭁䍁䅧䅁䵁䅉䅅䅁䝁䅁䅁睁偁䅁䅁兂䅁䅁䅁䕎兙兑䅯杖䅁䅁䅯兙䅁䅁䅯允䅁䅁䅯杁䅁䅁䅅䅁䉁䅁䅁权奂䅁䅁䍄䉁䅁䅁杂䅁䅁䅍睄䅁䅁䅕䅁䅁䑁䝒䕅䭅䙁䅫䅁䭁䡁䄰䅁䭁䅁䅅䅁䭁䅁䅉䅁䉁䅁䅁允䅁䅁䅯先䅁䅁杷允䅁䅁䅙䅁䑁䅁䄸䅁䙁䅁䅁䅁ぁ桒䉂权䝁䅁䅁权卂䅁䅁权䉁䅁䅁权䍁䅁䅁允䅁䅁䅅䅁䭁䅁䅣䅁䵁䅉䅅䅁䝁䅁䅁睁偁䅁䅁兂䅁䅁䅁䕎兙兑䅯睆䅁䅁䅯兦䅁䅁䅯允䅁䅁䅯杁䅁䅁䅅䅁䉁䅁䅁权奁䅁䅁䍄䉁䅁䅁杂䅁䅁䅍睄䅁䅁䅕䅁䅁䑁䝒䕅䭅䙁䅑䅁䭁䝁䅅䅁䭁䅁䅅䅁䭁䅁䅉䅁䉁䅁䅁允䅁䅁䅯兖䅁䅁杷允䅁䅁䅙䅁䑁䅁䄸䅁䙁䅁䅁䅁ぁ桒䉂权䉃䅁䅁权㥂䅁䅁权䉁䅁䅁权䍁䅁䅁允䅁䅁䅅䅁䭁䥁䅉䅁䵁䅉䅅䅁䝁䅁䅁睁偁䅁䅁兂䅁䅁䅁䕎兙兑䅯杈䅁䅁䅯䅈䅁䅁䅯兦䅁䅁䅯杁䅁䅁䅅䅁䉁䅁䅁权晁䅁䅁䍄䉁䅁䅁杂䅁䅁䅍睄䅁䅁䅕䅁䅁䑁䝒䕅䭅䝁䅧䅁䭁䡁䄰䅁䭁䅁䅅䅁䭁䅁䅉䅁䉁䅁䅁允䅁䅁䅯睈䅁䅁杷允䅁䅁䅙䅁䑁䅁䄸䅁䙁䅁䅁䅁ぁ桒䉂权坂䅁䅁权求䅁䅁权䉁䅁䅁权䍁䅁䅁允䅁䅁䅅䅁䭁䙁䅧䅁䵁䅉䅅䅁䝁䅁䅁睁偁䅁䅁兂䅁䅁䅁䕎兙兑䅯䅙䅁䅁䅯䅈䅁䅁䅯允䅁䅁䅯杁䅁䅁䅅䅁䉁䅁䅁权楂䅁䅁䍄䉁䅁䅁杂䅁䅁䅍睄䅁䅁䅕䅁䅁䑁䝒䕅䭅䝁䅙䅁䭁䝁䅅䅁䭁䅁䅅䅁䭁䅁䅉䅁䉁䅁䅁允䅁䅁䅯睚䅁䅁杷允䅁䅁䅙䅁䑁䅁䄸䅁䙁䅁䅁䅁ぁ桒䉂权慂䅁䅁权扂䅁䅁权䉁䅁䅁权䍁䅁䅁允䅁䅁䅅䅁䭁䙁䅷䅁䵁䅉䅅䅁䝁䅁䅁睁偁䅁䅁兂䅁䅁䅁䕎兙兑䅯杢䅁䅁䅯允䅁䅁䅯允䅁䅁䅯杁䅁䅁䅅䅁䉁䅁䅁权療䅁䅁䍄䉁䅁䅁杂䅁䅁䅍睄䅁䅁䅕䅁䅁䑁䝒䕅䭅䡁䅯䅁䭁䅁䅅䅁䭁䅁䅅䅁䭁䅁䅉䅁䉁䅁䅁允䅁䅁䅯睥䅁䅁杷允䅁䅁䅙䅁䑁䅁䄸䅁䙁䅁䅁䅁ぁ桒䉂权あ䅁䅁权䉁䅁䅁权䉁䅁䅁权䍁䅁䅁允䅁䅁䅅䅁䭁䡁䅕䅁䵁䅉䅅䅁䝁䅁䅁睁偁䅁䅁兂䅁䅁䅁䕎兙兑䅯䅃䅁䅁䅯兦䅁䅁䅯兆䅁䅁䅯杁䅁䅁䅅䅁䉁䅁䅁权䭁䅁䅁䍄䉁䅁䅁杂䅁䅁䅍睄䅁䅁䅕䅁䅁䑁䝒䕅䭅䅁䅧䅁䭁䡁䄰䅁䭁䅁䅫䅁䭁䅁䅉䅁䉁䅁䅁允䅁䅁䅯权䅁䅁杷允䅁䅁䅙䅁䑁䅁䄸䅁䙁䅁䅁䅁ぁ桒䉂权䥁䅁䅁权㥂䅁䅁权䑃䅁䅁权䍁䅁䅁允䅁䅁䅅䅁䭁䅁䅯䅁䵁䅉䅅䅁䝁䅁䅁睁偁䅁䅁兂䅁䅁䅁䕎兙兑䅯䅃䅁䅁䅯兦䅁䅁䅯杨䅁䅁䅯杁䅁䅁䅅䅁䉁䅁䅁权䭁䅁䅁䍄䉁䅁䅁杂䅁䅁䅍睄䅁䅁䅕䅁䅁䑁䝒䕅䭅䅁䅧䅁䭁䡁䄰䅁䭁䥁䅁䅁䭁䅁䅉䅁䉁䅁䅁允䅁䅁䅯权䅁䅁杷允䅁䅁䅙䅁䑁䅁䄸䅁䙁䅁䅁䅁ぁ桒䉂权䕃䅁䅁权㥂䅁䅁权啁䅁䅁权䍁䅁䅁允䅁䅁䅅䅁䭁䥁䅕䅁䵁䅉䅅䅁䝁䅁䅁睁偁䅁䅁兂䅁䅁䅁䕎兙兑䅯䅨䅁䅁䅯兦䅁䅁䅯杆䅁䅁䅯杁䅁䅁䅅䅁䉁䅁䅁权䙃䅁䅁䍄䉁䅁䅁杂䅁䅁䅍睄䅁䅁䅕䅁䅁䑁䝒䕅䭅䥁䅑䅁䭁䡁䄰䅁䭁䉁䅕䅁䭁䅁䅉䅁䉁䅁䅁允䅁䅁䅯全䅁䅁杷允䅁䅁䅙䅁䑁䅁䄸䅁䙁䅁䅁䅁ぁ桒䉂权⭂䅁䅁权㥂䅁䅁权啁䅁䅁权䍁䅁䅁允䅁䅁䅅䅁䭁䡁䄸䅁䵁䅉䅅䅁䝁䅁䅁睁偁䅁䅁兂䅁䅁䅁䕎兙兑䅯杦䅁䅁䅯兦䅁䅁䅯杆䅁䅁䅯杁䅁䅁䅅䅁䉁䅁䅁权⽂䅁䅁䍄䉁䅁䅁䅃䅁䅁杷允䅁䅁䅕䅁䭁䥁䅳䅁䭁䥁䅷䅁䭁䥁䄰䅁䭁䅁䅑潁䭁䅁䅉䅁啁䙁⽴䭅硏杦乕䅆㥁䙕摥㡃癧剤䅑癨䝴䝇搫硒啯䙁洰睚兖乌兕䅆歂㕖䡨㡤煯割䅑瑬湮猷㙂㑶唰䝁塒䕭㍤楹瑱允䅁䅁䅅䅁䭁䕁䅫䅁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</si>
</sst>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 fontId="0" fillId="0" borderId="0" xfId="0" applyNumberFormat="1" applyAlignment="1">
      <alignment horizontal="left"/>
    </xf>
    <xf numFmtId="1" fontId="0" fillId="0" borderId="0" xfId="0" applyNumberFormat="1" applyAlignment="1">
      <alignment horizontal="right"/>
    </xf>
    <xf numFmtId="4" fontId="0" fillId="0" borderId="0" xfId="0" applyNumberFormat="1" applyAlignment="1">
      <alignment horizontal="right"/>
    </xf>
    <xf numFmtId="4" fontId="0" fillId="0" borderId="0" xfId="0" quotePrefix="1" applyNumberFormat="1" applyAlignment="1">
      <alignment horizontal="right"/>
    </xf>
    <xf numFmtId="164" fontId="0" fillId="0" borderId="0" xfId="0" applyNumberFormat="1" applyAlignment="1">
      <alignment horizontal="right"/>
    </xf>
    <xf numFmtId="164" fontId="0" fillId="0" borderId="0" xfId="0" quotePrefix="1" applyNumberFormat="1" applyAlignment="1">
      <alignment horizontal="right"/>
    </xf>
    <xf numFmtId="3" fontId="0" fillId="0" borderId="0" xfId="0" applyNumberFormat="1" applyAlignment="1">
      <alignment horizontal="right"/>
    </xf>
    <xf numFmtId="3" fontId="0" fillId="0" borderId="0" xfId="0" quotePrefix="1" applyNumberFormat="1" applyAlignment="1">
      <alignment horizontal="right"/>
    </xf>
    <xf numFmtId="0" fontId="0" fillId="0" borderId="0" xfId="0" applyAlignment="1">
      <alignment horizontal="left"/>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E27C-849A-4120-917F-42E6E54CB564}">
  <dimension ref="A1"/>
  <sheetViews>
    <sheetView workbookViewId="0"/>
  </sheetViews>
  <sheetFormatPr defaultRowHeight="14.4" x14ac:dyDescent="0.3"/>
  <sheetData>
    <row r="1" spans="1:1" x14ac:dyDescent="0.3">
      <c r="A1" t="s">
        <v>3447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4CE0A-2865-4E30-8AED-2A86B0B7AA0B}">
  <dimension ref="A1:BA3233"/>
  <sheetViews>
    <sheetView tabSelected="1" workbookViewId="0">
      <selection activeCell="F13" sqref="F13"/>
    </sheetView>
  </sheetViews>
  <sheetFormatPr defaultRowHeight="14.4" x14ac:dyDescent="0.3"/>
  <cols>
    <col min="5" max="5" width="23" bestFit="1" customWidth="1"/>
    <col min="7" max="7" width="28.21875" bestFit="1" customWidth="1"/>
  </cols>
  <sheetData>
    <row r="1" spans="1:53" x14ac:dyDescent="0.3">
      <c r="A1" t="str">
        <f>_xll.SNL.Clients.Office.Excel.Functions.SPGTable($B$6:$B$3233,$C$3:$BA$3,,"Options:Curr=USD,Mag=Standard,ConvMethod=R,FilingVer=Current/Restated")</f>
        <v>SPGTable</v>
      </c>
    </row>
    <row r="2" spans="1:53" x14ac:dyDescent="0.3">
      <c r="A2" s="9" t="str">
        <f>_xll.SNL.Clients.Office.Excel.Functions.SPGLabel(266637,"SP_ENTITY_NAME","","","Options:Curr=USD,Mag=Standard,ConvMethod=R,FilingVer=Current/Restated")</f>
        <v xml:space="preserve">Entity Name </v>
      </c>
      <c r="B2" s="9" t="str">
        <f>_xll.SNL.Clients.Office.Excel.Functions.SPGLabel(266637,"SP_ENTITY_ID","","","Options:Curr=USD,Mag=Standard,ConvMethod=R,FilingVer=Current/Restated")</f>
        <v xml:space="preserve">Entity ID </v>
      </c>
      <c r="C2" s="9" t="str">
        <f>_xll.SNL.Clients.Office.Excel.Functions.SPGLabel(266637,"SP_EXCHANGE","","","Options:Curr=USD,Mag=Standard,ConvMethod=R,FilingVer=Current/Restated")</f>
        <v xml:space="preserve">Exchange </v>
      </c>
      <c r="D2" s="9" t="str">
        <f>_xll.SNL.Clients.Office.Excel.Functions.SPGLabel(266637,"IQ_PRIMARY_INDUSTRY","","","Options:Curr=USD,Mag=Standard,ConvMethod=R,FilingVer=Current/Restated")</f>
        <v xml:space="preserve">Primary Industry </v>
      </c>
      <c r="E2" s="9" t="str">
        <f>_xll.SNL.Clients.Office.Excel.Functions.SPGLabel(266637,"SP_MARKETCAP","11/29/2024","","Options:Curr=USD,Mag=Standard,ConvMethod=R,FilingVer=Current/Restated")</f>
        <v>Market Capitalization ($M)</v>
      </c>
      <c r="F2" s="9" t="str">
        <f>_xll.SNL.Clients.Office.Excel.Functions.SPGLabel(266637,"IQ_TEV","11/29/2024","","Options:Curr=USD,Mag=Standard,ConvMethod=R,FilingVer=Current/Restated")</f>
        <v>Total Enterprise Value (CIQ) ($M)</v>
      </c>
      <c r="G2" s="9" t="str">
        <f>_xll.SNL.Clients.Office.Excel.Functions.SPGLabel(266637,"SNL_TEV","11/29/2024","","Options:Curr=USD,Mag=Standard,ConvMethod=R,FilingVer=Current/Restated")</f>
        <v>Total Enterprise Value (SNL) ($M)</v>
      </c>
      <c r="H2" s="9" t="str">
        <f>_xll.SNL.Clients.Office.Excel.Functions.SPGLabel(266637,"IQ_DILUT_EPS_BEFORE_EXTRA","FQ0","","Options:Curr=USD,Mag=Standard,ConvMethod=R,FilingVer=Current/Restated")</f>
        <v>Diluted EPS Excl. Extra Items ($)</v>
      </c>
      <c r="I2" s="9" t="str">
        <f>_xll.SNL.Clients.Office.Excel.Functions.SPGLabel(266637,"SP_PE_EXCL","Current","","Options:Curr=USD,Mag=Standard,ConvMethod=R,FilingVer=Current/Restated")</f>
        <v>Price/ EPS Before Extra (x)</v>
      </c>
      <c r="J2" s="9" t="str">
        <f>_xll.SNL.Clients.Office.Excel.Functions.SPGLabel(266637,"IQ_DILUT_EPS_AFTER_EXTRA","FY0","","Options:Curr=USD,Mag=Standard,ConvMethod=R,FilingVer=Current/Restated")</f>
        <v>Diluted EPS Incl. Extra Items ($)</v>
      </c>
      <c r="K2" s="9" t="str">
        <f>_xll.SNL.Clients.Office.Excel.Functions.SPGLabel(266637,"SP_PE","Current","","Options:Curr=USD,Mag=Standard,ConvMethod=R,FilingVer=Current/Restated")</f>
        <v>Price/ EPS After Extra (x)</v>
      </c>
      <c r="L2" s="9" t="str">
        <f>_xll.SNL.Clients.Office.Excel.Functions.SPGLabel(266637,"SP_PTBV_X","Current","","Options:Curr=USD,Mag=Standard,ConvMethod=R,FilingVer=Current/Restated")</f>
        <v>Price/ Tangible Book (x)</v>
      </c>
      <c r="M2" s="9" t="str">
        <f>_xll.SNL.Clients.Office.Excel.Functions.SPGLabel(266637,"SP_PBV_X","Current","","Options:Curr=USD,Mag=Standard,ConvMethod=R,FilingVer=Current/Restated")</f>
        <v>Price/ Book (x)</v>
      </c>
      <c r="N2" s="9" t="str">
        <f>_xll.SNL.Clients.Office.Excel.Functions.SPGLabel(266637,"SP_PNETFCF","Current","","Options:Curr=USD,Mag=Standard,ConvMethod=R,FilingVer=Current/Restated")</f>
        <v>Price/ Net FCF (x)</v>
      </c>
      <c r="O2" s="9" t="str">
        <f>_xll.SNL.Clients.Office.Excel.Functions.SPGLabel(266637,"SP_PLFCF","Current","","Options:Curr=USD,Mag=Standard,ConvMethod=R,FilingVer=Current/Restated")</f>
        <v>Price/ Levered FCF (x)</v>
      </c>
      <c r="P2" s="9" t="str">
        <f>_xll.SNL.Clients.Office.Excel.Functions.SPGLabel(266637,"SP_PLFCF_LQA","Current","","Options:Curr=USD,Mag=Standard,ConvMethod=R,FilingVer=Current/Restated")</f>
        <v>Price/ Last Quarter Levered FCF (x)</v>
      </c>
      <c r="Q2" s="9" t="str">
        <f>_xll.SNL.Clients.Office.Excel.Functions.SPGLabel(266637,"IQ_TEV_TOTAL_REV","LTM","Current","Options:Curr=USD,Mag=Standard,ConvMethod=R,FilingVer=Current/Restated")</f>
        <v>TEV/ Total Revenue (x)</v>
      </c>
      <c r="R2" s="9" t="str">
        <f>_xll.SNL.Clients.Office.Excel.Functions.SPGLabel(266637,"IQ_TEV_EBITDA","LTM","Current","Options:Curr=USD,Mag=Standard,ConvMethod=R,FilingVer=Current/Restated")</f>
        <v>TEV/ EBITDA (x)</v>
      </c>
      <c r="S2" s="9" t="str">
        <f>_xll.SNL.Clients.Office.Excel.Functions.SPGLabel(266637,"SP_TEV_EBITDA","Current","","Options:Curr=USD,Mag=Standard,ConvMethod=R,FilingVer=Current/Restated")</f>
        <v>TEV/ EBITDA (x)</v>
      </c>
      <c r="T2" s="9" t="str">
        <f>_xll.SNL.Clients.Office.Excel.Functions.SPGLabel(266637,"SP_MONTH_FYE","","","Options:Curr=USD,Mag=Standard,ConvMethod=R,FilingVer=Current/Restated")</f>
        <v xml:space="preserve">Month of Fiscal Year End </v>
      </c>
      <c r="U2" s="9" t="str">
        <f>_xll.SNL.Clients.Office.Excel.Functions.SPGLabel(266637,"SP_TOTAL_REV","FY0","","Options:Curr=USD,Mag=Standard,ConvMethod=R,FilingVer=Current/Restated")</f>
        <v>Total Revenue ($000)</v>
      </c>
      <c r="V2" s="9" t="str">
        <f>_xll.SNL.Clients.Office.Excel.Functions.SPGLabel(266637,"SP_TOTAL_REV","FY-1","","Options:Curr=USD,Mag=Standard,ConvMethod=R,FilingVer=Current/Restated")</f>
        <v>Total Revenue ($000)</v>
      </c>
      <c r="W2" s="9" t="str">
        <f>_xll.SNL.Clients.Office.Excel.Functions.SPGLabel(266637,"SP_TOTAL_REV","FY-2","","Options:Curr=USD,Mag=Standard,ConvMethod=R,FilingVer=Current/Restated")</f>
        <v>Total Revenue ($000)</v>
      </c>
      <c r="X2" s="9" t="str">
        <f>_xll.SNL.Clients.Office.Excel.Functions.SPGLabel(266637,"SP_TOTAL_REV","FY-3","","Options:Curr=USD,Mag=Standard,ConvMethod=R,FilingVer=Current/Restated")</f>
        <v>Total Revenue ($000)</v>
      </c>
      <c r="Y2" s="9" t="str">
        <f>_xll.SNL.Clients.Office.Excel.Functions.SPGLabel(266637,"SP_TOTAL_REV","LTM","","Options:Curr=USD,Mag=Standard,ConvMethod=R,FilingVer=Current/Restated")</f>
        <v>Total Revenue ($000)</v>
      </c>
      <c r="Z2" s="9" t="str">
        <f>_xll.SNL.Clients.Office.Excel.Functions.SPGLabel(266637,"SP_TOTAL_REV","LTM-1","","Options:Curr=USD,Mag=Standard,ConvMethod=R,FilingVer=Current/Restated")</f>
        <v>Total Revenue ($000)</v>
      </c>
      <c r="AA2" s="9" t="str">
        <f>_xll.SNL.Clients.Office.Excel.Functions.SPGLabel(266637,"SP_TOTAL_REV","LTM-2","","Options:Curr=USD,Mag=Standard,ConvMethod=R,FilingVer=Current/Restated")</f>
        <v>Total Revenue ($000)</v>
      </c>
      <c r="AB2" s="9" t="str">
        <f>_xll.SNL.Clients.Office.Excel.Functions.SPGLabel(266637,"SP_TOTAL_REV","LTM-3","","Options:Curr=USD,Mag=Standard,ConvMethod=R,FilingVer=Current/Restated")</f>
        <v>Total Revenue ($000)</v>
      </c>
      <c r="AC2" s="9" t="str">
        <f>_xll.SNL.Clients.Office.Excel.Functions.SPGLabel(266637,"IQ_GROSS_MARGIN","FY0","","Options:Curr=USD,Mag=Standard,ConvMethod=R,FilingVer=Current/Restated")</f>
        <v>Gross Profit Margin (%)</v>
      </c>
      <c r="AD2" s="9" t="str">
        <f>_xll.SNL.Clients.Office.Excel.Functions.SPGLabel(266637,"IQ_GROSS_MARGIN","LTM","","Options:Curr=USD,Mag=Standard,ConvMethod=R,FilingVer=Current/Restated")</f>
        <v>Gross Profit Margin (%)</v>
      </c>
      <c r="AE2" s="9" t="str">
        <f>_xll.SNL.Clients.Office.Excel.Functions.SPGLabel(266637,"IQ_EBITDA_MARGIN","FY0","","Options:Curr=USD,Mag=Standard,ConvMethod=R,FilingVer=Current/Restated")</f>
        <v>EBITDA Margin (%)</v>
      </c>
      <c r="AF2" s="9" t="str">
        <f>_xll.SNL.Clients.Office.Excel.Functions.SPGLabel(266637,"IQ_EBITDA_MARGIN","LTM","","Options:Curr=USD,Mag=Standard,ConvMethod=R,FilingVer=Current/Restated")</f>
        <v>EBITDA Margin (%)</v>
      </c>
      <c r="AG2" s="9" t="str">
        <f>_xll.SNL.Clients.Office.Excel.Functions.SPGLabel(266637,"SP_SHARES_OUT_PERIOD_END","FQ0","","Options:Curr=USD,Mag=Standard,ConvMethod=R,FilingVer=Current/Restated")</f>
        <v>Common Shares Outstanding (actual)</v>
      </c>
      <c r="AH2" s="9" t="str">
        <f>_xll.SNL.Clients.Office.Excel.Functions.SPGLabel(266637,"SP_SHARES_OUT_PERIOD_END","FQ-1","","Options:Curr=USD,Mag=Standard,ConvMethod=R,FilingVer=Current/Restated")</f>
        <v>Common Shares Outstanding (actual)</v>
      </c>
      <c r="AI2" s="9" t="str">
        <f>_xll.SNL.Clients.Office.Excel.Functions.SPGLabel(266637,"SP_SHARES_OUT_PERIOD_END","FQ-4","","Options:Curr=USD,Mag=Standard,ConvMethod=R,FilingVer=Current/Restated")</f>
        <v>Common Shares Outstanding (actual)</v>
      </c>
      <c r="AJ2" s="9" t="str">
        <f>_xll.SNL.Clients.Office.Excel.Functions.SPGLabel(266637,"SP_NO_FLOAT_SHARES","","","Options:Curr=USD,Mag=Standard,ConvMethod=R,FilingVer=Current/Restated")</f>
        <v>Float Shares (actual)</v>
      </c>
      <c r="AK2" s="9" t="str">
        <f>_xll.SNL.Clients.Office.Excel.Functions.SPGLabel(266637,"SP_PCT_FLOAT_SHARES","","","Options:Curr=USD,Mag=Standard,ConvMethod=R,FilingVer=Current/Restated")</f>
        <v xml:space="preserve">Float as a Percent of Current Shares Outstanding (%) </v>
      </c>
      <c r="AL2" s="9" t="str">
        <f>_xll.SNL.Clients.Office.Excel.Functions.SPGLabel(266637,"SP_NO_INSTITUTIONAL_INVESTORS","","","Options:Curr=USD,Mag=Standard,ConvMethod=R,FilingVer=Current/Restated")</f>
        <v>Number of Institutional Investors (Primary Security- Last Calendar Quarter) (actual)</v>
      </c>
      <c r="AM2" s="9" t="str">
        <f>_xll.SNL.Clients.Office.Excel.Functions.SPGLabel(266637,"SP_SHARES_OWNED_ALL_INSTITUTIONS","","","Options:Curr=USD,Mag=Standard,ConvMethod=R,FilingVer=Current/Restated")</f>
        <v>Shares Owned - All Institutions (actual)</v>
      </c>
      <c r="AN2" s="9" t="str">
        <f>_xll.SNL.Clients.Office.Excel.Functions.SPGLabel(266637,"SP_PCT_SHARES_OWNED_ALL_INSTITUTIONS","","","Options:Curr=USD,Mag=Standard,ConvMethod=R,FilingVer=Current/Restated")</f>
        <v>Percent Owned - All Institutions (%)</v>
      </c>
      <c r="AO2" s="9" t="str">
        <f>_xll.SNL.Clients.Office.Excel.Functions.SPGLabel(266637,"SP_PRICE_CHANGE","Current","1W","Options:Curr=USD,Mag=Standard,ConvMethod=R,FilingVer=Current/Restated")</f>
        <v>Price Change (%)</v>
      </c>
      <c r="AP2" s="9" t="str">
        <f>_xll.SNL.Clients.Office.Excel.Functions.SPGLabel(266637,"SP_PRICE_CHANGE","Current","1M","Options:Curr=USD,Mag=Standard,ConvMethod=R,FilingVer=Current/Restated")</f>
        <v>Price Change (%)</v>
      </c>
      <c r="AQ2" s="9" t="str">
        <f>_xll.SNL.Clients.Office.Excel.Functions.SPGLabel(266637,"SP_PRICE_CHANGE","Current","3M","Options:Curr=USD,Mag=Standard,ConvMethod=R,FilingVer=Current/Restated")</f>
        <v>Price Change (%)</v>
      </c>
      <c r="AR2" s="9" t="str">
        <f>_xll.SNL.Clients.Office.Excel.Functions.SPGLabel(266637,"SP_PRICE_CHANGE","Current","52W","Options:Curr=USD,Mag=Standard,ConvMethod=R,FilingVer=Current/Restated")</f>
        <v>Price Change (%)</v>
      </c>
      <c r="AS2" s="9" t="str">
        <f>_xll.SNL.Clients.Office.Excel.Functions.SPGLabel(266637,"SP_PRICE_CHANGE","Current","MTD","Options:Curr=USD,Mag=Standard,ConvMethod=R,FilingVer=Current/Restated")</f>
        <v>Price Change (%)</v>
      </c>
      <c r="AT2" s="9" t="str">
        <f>_xll.SNL.Clients.Office.Excel.Functions.SPGLabel(266637,"SP_PRICE_CHANGE","Current","QTD","Options:Curr=USD,Mag=Standard,ConvMethod=R,FilingVer=Current/Restated")</f>
        <v>Price Change (%)</v>
      </c>
      <c r="AU2" s="9" t="str">
        <f>_xll.SNL.Clients.Office.Excel.Functions.SPGLabel(266637,"SP_PRICE_CHANGE","Current","YTD","Options:Curr=USD,Mag=Standard,ConvMethod=R,FilingVer=Current/Restated")</f>
        <v>Price Change (%)</v>
      </c>
      <c r="AV2" s="9" t="str">
        <f>_xll.SNL.Clients.Office.Excel.Functions.SPGLabel(266637,"SP_VOLUME_AVG_WEEKLY_TO_SHARES_OUT","Current","1W","Options:Curr=USD,Mag=Standard,ConvMethod=R,FilingVer=Current/Restated")</f>
        <v>Average Weekly Volume/ Shares Out (%)</v>
      </c>
      <c r="AW2" s="9" t="str">
        <f>_xll.SNL.Clients.Office.Excel.Functions.SPGLabel(266637,"SP_VOLUME_AVG_WEEKLY_TO_SHARES_OUT","Current","1M","Options:Curr=USD,Mag=Standard,ConvMethod=R,FilingVer=Current/Restated")</f>
        <v>Average Weekly Volume/ Shares Out (%)</v>
      </c>
      <c r="AX2" s="9" t="str">
        <f>_xll.SNL.Clients.Office.Excel.Functions.SPGLabel(266637,"SP_VOLUME_AVG_WEEKLY_TO_SHARES_OUT","Current","3M","Options:Curr=USD,Mag=Standard,ConvMethod=R,FilingVer=Current/Restated")</f>
        <v>Average Weekly Volume/ Shares Out (%)</v>
      </c>
      <c r="AY2" s="9" t="str">
        <f>_xll.SNL.Clients.Office.Excel.Functions.SPGLabel(266637,"SP_VOLUME_AVG_DAILY_TO_1YR_AVG_DAILY","Current","1W","Options:Curr=USD,Mag=Standard,ConvMethod=R,FilingVer=Current/Restated")</f>
        <v>Avg Daily Volume/ One Year Avg Daily Volume (%)</v>
      </c>
      <c r="AZ2" s="9" t="str">
        <f>_xll.SNL.Clients.Office.Excel.Functions.SPGLabel(266637,"SP_VOLUME_AVG_DAILY_TO_1YR_AVG_DAILY","Current","1M","Options:Curr=USD,Mag=Standard,ConvMethod=R,FilingVer=Current/Restated")</f>
        <v>Avg Daily Volume/ One Year Avg Daily Volume (%)</v>
      </c>
      <c r="BA2" s="9" t="str">
        <f>_xll.SNL.Clients.Office.Excel.Functions.SPGLabel(266637,"SP_VOLUME_AVG_DAILY_TO_1YR_AVG_DAILY","Current","3M","Options:Curr=USD,Mag=Standard,ConvMethod=R,FilingVer=Current/Restated")</f>
        <v>Avg Daily Volume/ One Year Avg Daily Volume (%)</v>
      </c>
    </row>
    <row r="3" spans="1:53" x14ac:dyDescent="0.3">
      <c r="A3" s="2" t="s">
        <v>2393</v>
      </c>
      <c r="B3" s="2" t="s">
        <v>2394</v>
      </c>
      <c r="C3" s="2" t="s">
        <v>2387</v>
      </c>
      <c r="D3" s="2" t="s">
        <v>2389</v>
      </c>
      <c r="E3" s="2" t="s">
        <v>2388</v>
      </c>
      <c r="F3" s="2" t="s">
        <v>2557</v>
      </c>
      <c r="G3" s="2" t="s">
        <v>3411</v>
      </c>
      <c r="H3" s="2" t="s">
        <v>3412</v>
      </c>
      <c r="I3" s="2" t="s">
        <v>2390</v>
      </c>
      <c r="J3" s="2" t="s">
        <v>3413</v>
      </c>
      <c r="K3" s="2" t="s">
        <v>3414</v>
      </c>
      <c r="L3" s="2" t="s">
        <v>3415</v>
      </c>
      <c r="M3" s="2" t="s">
        <v>3416</v>
      </c>
      <c r="N3" s="2" t="s">
        <v>2391</v>
      </c>
      <c r="O3" s="2" t="s">
        <v>3443</v>
      </c>
      <c r="P3" s="2" t="s">
        <v>3417</v>
      </c>
      <c r="Q3" s="2" t="s">
        <v>2558</v>
      </c>
      <c r="R3" s="2" t="s">
        <v>2392</v>
      </c>
      <c r="S3" s="2" t="s">
        <v>3418</v>
      </c>
      <c r="T3" s="2" t="s">
        <v>3419</v>
      </c>
      <c r="U3" s="2" t="s">
        <v>3420</v>
      </c>
      <c r="V3" s="2" t="s">
        <v>3420</v>
      </c>
      <c r="W3" s="2" t="s">
        <v>3420</v>
      </c>
      <c r="X3" s="2" t="s">
        <v>3420</v>
      </c>
      <c r="Y3" s="2" t="s">
        <v>3420</v>
      </c>
      <c r="Z3" s="2" t="s">
        <v>3420</v>
      </c>
      <c r="AA3" s="2" t="s">
        <v>3420</v>
      </c>
      <c r="AB3" s="2" t="s">
        <v>3420</v>
      </c>
      <c r="AC3" s="2" t="s">
        <v>3421</v>
      </c>
      <c r="AD3" s="2" t="s">
        <v>3421</v>
      </c>
      <c r="AE3" s="2" t="s">
        <v>3422</v>
      </c>
      <c r="AF3" s="2" t="s">
        <v>3422</v>
      </c>
      <c r="AG3" s="2" t="s">
        <v>3423</v>
      </c>
      <c r="AH3" s="2" t="s">
        <v>3423</v>
      </c>
      <c r="AI3" s="2" t="s">
        <v>3423</v>
      </c>
      <c r="AJ3" s="2" t="s">
        <v>3427</v>
      </c>
      <c r="AK3" s="2" t="s">
        <v>3428</v>
      </c>
      <c r="AL3" s="2" t="s">
        <v>3425</v>
      </c>
      <c r="AM3" s="2" t="s">
        <v>3426</v>
      </c>
      <c r="AN3" s="2" t="s">
        <v>3424</v>
      </c>
      <c r="AO3" s="2" t="s">
        <v>3444</v>
      </c>
      <c r="AP3" s="2" t="s">
        <v>3444</v>
      </c>
      <c r="AQ3" s="2" t="s">
        <v>3444</v>
      </c>
      <c r="AR3" s="2" t="s">
        <v>3444</v>
      </c>
      <c r="AS3" s="2" t="s">
        <v>3444</v>
      </c>
      <c r="AT3" s="2" t="s">
        <v>3444</v>
      </c>
      <c r="AU3" s="2" t="s">
        <v>3444</v>
      </c>
      <c r="AV3" s="2" t="s">
        <v>3445</v>
      </c>
      <c r="AW3" s="2" t="s">
        <v>3445</v>
      </c>
      <c r="AX3" s="2" t="s">
        <v>3445</v>
      </c>
      <c r="AY3" s="2" t="s">
        <v>3446</v>
      </c>
      <c r="AZ3" s="2" t="s">
        <v>3446</v>
      </c>
      <c r="BA3" s="2" t="s">
        <v>3446</v>
      </c>
    </row>
    <row r="4" spans="1:53" x14ac:dyDescent="0.3">
      <c r="A4" s="10"/>
      <c r="B4" s="10"/>
      <c r="C4" s="10"/>
      <c r="D4" s="10"/>
      <c r="E4" s="10" t="str">
        <f>_xll.SNL.Clients.Office.Excel.Functions.SPGLabel(266637,"SP_MARKETCAP","&lt;&gt;11/29/2024")</f>
        <v>11/29/2024</v>
      </c>
      <c r="F4" s="10" t="str">
        <f>_xll.SNL.Clients.Office.Excel.Functions.SPGLabel(266637,"IQ_TEV","&lt;&gt;11/29/2024")</f>
        <v>11/29/2024</v>
      </c>
      <c r="G4" s="10" t="str">
        <f>_xll.SNL.Clients.Office.Excel.Functions.SPGLabel(266637,"SNL_TEV","&lt;&gt;11/29/2024")</f>
        <v>11/29/2024</v>
      </c>
      <c r="H4" s="10" t="s">
        <v>3401</v>
      </c>
      <c r="I4" s="10" t="str">
        <f>_xll.SNL.Clients.Office.Excel.Functions.SPGLabel(266637,"SP_PE_EXCL","&lt;&gt;Current")</f>
        <v>Current</v>
      </c>
      <c r="J4" s="10" t="s">
        <v>3401</v>
      </c>
      <c r="K4" s="10" t="str">
        <f>_xll.SNL.Clients.Office.Excel.Functions.SPGLabel(266637,"SP_PE","&lt;&gt;Current")</f>
        <v>Current</v>
      </c>
      <c r="L4" s="10" t="str">
        <f>_xll.SNL.Clients.Office.Excel.Functions.SPGLabel(266637,"SP_PTBV_X","&lt;&gt;Current")</f>
        <v>Current</v>
      </c>
      <c r="M4" s="10" t="str">
        <f>_xll.SNL.Clients.Office.Excel.Functions.SPGLabel(266637,"SP_PBV_X","&lt;&gt;Current")</f>
        <v>Current</v>
      </c>
      <c r="N4" s="10" t="str">
        <f>_xll.SNL.Clients.Office.Excel.Functions.SPGLabel(266637,"SP_PNETFCF","&lt;&gt;Current")</f>
        <v>Current</v>
      </c>
      <c r="O4" s="10" t="str">
        <f>_xll.SNL.Clients.Office.Excel.Functions.SPGLabel(266637,"SP_PLFCF","&lt;&gt;Current")</f>
        <v>Current</v>
      </c>
      <c r="P4" s="10" t="str">
        <f>_xll.SNL.Clients.Office.Excel.Functions.SPGLabel(266637,"SP_PLFCF_LQA","&lt;&gt;Current")</f>
        <v>Current</v>
      </c>
      <c r="Q4" s="10" t="s">
        <v>2386</v>
      </c>
      <c r="R4" s="10" t="s">
        <v>2386</v>
      </c>
      <c r="S4" s="10" t="str">
        <f>_xll.SNL.Clients.Office.Excel.Functions.SPGLabel(266637,"SP_TEV_EBITDA","&lt;&gt;Current")</f>
        <v>Current</v>
      </c>
      <c r="T4" s="10"/>
      <c r="U4" s="10" t="s">
        <v>3402</v>
      </c>
      <c r="V4" s="10" t="s">
        <v>3403</v>
      </c>
      <c r="W4" s="10" t="s">
        <v>3404</v>
      </c>
      <c r="X4" s="10" t="s">
        <v>3405</v>
      </c>
      <c r="Y4" s="10" t="s">
        <v>2386</v>
      </c>
      <c r="Z4" s="10" t="s">
        <v>3406</v>
      </c>
      <c r="AA4" s="10" t="s">
        <v>3407</v>
      </c>
      <c r="AB4" s="10" t="s">
        <v>3408</v>
      </c>
      <c r="AC4" s="10" t="s">
        <v>3402</v>
      </c>
      <c r="AD4" s="10" t="s">
        <v>2386</v>
      </c>
      <c r="AE4" s="10" t="s">
        <v>3402</v>
      </c>
      <c r="AF4" s="10" t="s">
        <v>2386</v>
      </c>
      <c r="AG4" s="10" t="s">
        <v>3401</v>
      </c>
      <c r="AH4" s="10" t="s">
        <v>3409</v>
      </c>
      <c r="AI4" s="10" t="s">
        <v>3410</v>
      </c>
      <c r="AJ4" s="10"/>
      <c r="AK4" s="10"/>
      <c r="AL4" s="10"/>
      <c r="AM4" s="10"/>
      <c r="AN4" s="10"/>
      <c r="AO4" s="10" t="str">
        <f>_xll.SNL.Clients.Office.Excel.Functions.SPGLabel(266637,"SP_PRICE_CHANGE","&lt;&gt;Current")</f>
        <v>Current</v>
      </c>
      <c r="AP4" s="10" t="str">
        <f>_xll.SNL.Clients.Office.Excel.Functions.SPGLabel(266637,"SP_PRICE_CHANGE","&lt;&gt;Current")</f>
        <v>Current</v>
      </c>
      <c r="AQ4" s="10" t="str">
        <f>_xll.SNL.Clients.Office.Excel.Functions.SPGLabel(266637,"SP_PRICE_CHANGE","&lt;&gt;Current")</f>
        <v>Current</v>
      </c>
      <c r="AR4" s="10" t="str">
        <f>_xll.SNL.Clients.Office.Excel.Functions.SPGLabel(266637,"SP_PRICE_CHANGE","&lt;&gt;Current")</f>
        <v>Current</v>
      </c>
      <c r="AS4" s="10" t="str">
        <f>_xll.SNL.Clients.Office.Excel.Functions.SPGLabel(266637,"SP_PRICE_CHANGE","&lt;&gt;Current")</f>
        <v>Current</v>
      </c>
      <c r="AT4" s="10" t="str">
        <f>_xll.SNL.Clients.Office.Excel.Functions.SPGLabel(266637,"SP_PRICE_CHANGE","&lt;&gt;Current")</f>
        <v>Current</v>
      </c>
      <c r="AU4" s="10" t="str">
        <f>_xll.SNL.Clients.Office.Excel.Functions.SPGLabel(266637,"SP_PRICE_CHANGE","&lt;&gt;Current")</f>
        <v>Current</v>
      </c>
      <c r="AV4" s="10" t="str">
        <f>_xll.SNL.Clients.Office.Excel.Functions.SPGLabel(266637,"SP_VOLUME_AVG_WEEKLY_TO_SHARES_OUT","&lt;&gt;Current")</f>
        <v>Current</v>
      </c>
      <c r="AW4" s="10" t="str">
        <f>_xll.SNL.Clients.Office.Excel.Functions.SPGLabel(266637,"SP_VOLUME_AVG_WEEKLY_TO_SHARES_OUT","&lt;&gt;Current")</f>
        <v>Current</v>
      </c>
      <c r="AX4" s="10" t="str">
        <f>_xll.SNL.Clients.Office.Excel.Functions.SPGLabel(266637,"SP_VOLUME_AVG_WEEKLY_TO_SHARES_OUT","&lt;&gt;Current")</f>
        <v>Current</v>
      </c>
      <c r="AY4" s="10" t="str">
        <f>_xll.SNL.Clients.Office.Excel.Functions.SPGLabel(266637,"SP_VOLUME_AVG_DAILY_TO_1YR_AVG_DAILY","&lt;&gt;Current")</f>
        <v>Current</v>
      </c>
      <c r="AZ4" s="10" t="str">
        <f>_xll.SNL.Clients.Office.Excel.Functions.SPGLabel(266637,"SP_VOLUME_AVG_DAILY_TO_1YR_AVG_DAILY","&lt;&gt;Current")</f>
        <v>Current</v>
      </c>
      <c r="BA4" s="10" t="str">
        <f>_xll.SNL.Clients.Office.Excel.Functions.SPGLabel(266637,"SP_VOLUME_AVG_DAILY_TO_1YR_AVG_DAILY","&lt;&gt;Current")</f>
        <v>Current</v>
      </c>
    </row>
    <row r="5" spans="1:53" x14ac:dyDescent="0.3">
      <c r="A5" s="10"/>
      <c r="B5" s="10"/>
      <c r="C5" s="10"/>
      <c r="D5" s="10"/>
      <c r="E5" s="10"/>
      <c r="F5" s="10"/>
      <c r="G5" s="10"/>
      <c r="H5" s="10"/>
      <c r="I5" s="10"/>
      <c r="J5" s="10"/>
      <c r="K5" s="10"/>
      <c r="L5" s="10"/>
      <c r="M5" s="10"/>
      <c r="N5" s="10"/>
      <c r="O5" s="10"/>
      <c r="P5" s="10"/>
      <c r="Q5" s="10" t="str">
        <f>_xll.SNL.Clients.Office.Excel.Functions.SPGLabel(266637,"IQ_TEV_TOTAL_REV",,"&lt;&gt;Current")</f>
        <v>Current</v>
      </c>
      <c r="R5" s="10" t="str">
        <f>_xll.SNL.Clients.Office.Excel.Functions.SPGLabel(266637,"IQ_TEV_EBITDA",,"&lt;&gt;Current")</f>
        <v>Current</v>
      </c>
      <c r="S5" s="10"/>
      <c r="T5" s="10"/>
      <c r="U5" s="10"/>
      <c r="V5" s="10"/>
      <c r="W5" s="10"/>
      <c r="X5" s="10"/>
      <c r="Y5" s="10"/>
      <c r="Z5" s="10"/>
      <c r="AA5" s="10"/>
      <c r="AB5" s="10"/>
      <c r="AC5" s="10"/>
      <c r="AD5" s="10"/>
      <c r="AE5" s="10"/>
      <c r="AF5" s="10"/>
      <c r="AG5" s="10"/>
      <c r="AH5" s="10"/>
      <c r="AI5" s="10"/>
      <c r="AJ5" s="10"/>
      <c r="AK5" s="10"/>
      <c r="AL5" s="10"/>
      <c r="AM5" s="10"/>
      <c r="AN5" s="10"/>
      <c r="AO5" s="10" t="str">
        <f>_xll.SNL.Clients.Office.Excel.Functions.SPGLabel(266637,"SP_PRICE_CHANGE",,"&lt;&gt;1W")</f>
        <v>1W</v>
      </c>
      <c r="AP5" s="10" t="str">
        <f>_xll.SNL.Clients.Office.Excel.Functions.SPGLabel(266637,"SP_PRICE_CHANGE",,"&lt;&gt;1M")</f>
        <v>1M</v>
      </c>
      <c r="AQ5" s="10" t="str">
        <f>_xll.SNL.Clients.Office.Excel.Functions.SPGLabel(266637,"SP_PRICE_CHANGE",,"&lt;&gt;3M")</f>
        <v>3M</v>
      </c>
      <c r="AR5" s="10" t="str">
        <f>_xll.SNL.Clients.Office.Excel.Functions.SPGLabel(266637,"SP_PRICE_CHANGE",,"&lt;&gt;52W")</f>
        <v>52W</v>
      </c>
      <c r="AS5" s="10" t="str">
        <f>_xll.SNL.Clients.Office.Excel.Functions.SPGLabel(266637,"SP_PRICE_CHANGE",,"&lt;&gt;MTD")</f>
        <v>MTD</v>
      </c>
      <c r="AT5" s="10" t="str">
        <f>_xll.SNL.Clients.Office.Excel.Functions.SPGLabel(266637,"SP_PRICE_CHANGE",,"&lt;&gt;QTD")</f>
        <v>QTD</v>
      </c>
      <c r="AU5" s="10" t="str">
        <f>_xll.SNL.Clients.Office.Excel.Functions.SPGLabel(266637,"SP_PRICE_CHANGE",,"&lt;&gt;YTD")</f>
        <v>YTD</v>
      </c>
      <c r="AV5" s="10" t="str">
        <f>_xll.SNL.Clients.Office.Excel.Functions.SPGLabel(266637,"SP_VOLUME_AVG_WEEKLY_TO_SHARES_OUT",,"&lt;&gt;1W")</f>
        <v>1W</v>
      </c>
      <c r="AW5" s="10" t="str">
        <f>_xll.SNL.Clients.Office.Excel.Functions.SPGLabel(266637,"SP_VOLUME_AVG_WEEKLY_TO_SHARES_OUT",,"&lt;&gt;1M")</f>
        <v>1M</v>
      </c>
      <c r="AX5" s="10" t="str">
        <f>_xll.SNL.Clients.Office.Excel.Functions.SPGLabel(266637,"SP_VOLUME_AVG_WEEKLY_TO_SHARES_OUT",,"&lt;&gt;3M")</f>
        <v>3M</v>
      </c>
      <c r="AY5" s="10" t="str">
        <f>_xll.SNL.Clients.Office.Excel.Functions.SPGLabel(266637,"SP_VOLUME_AVG_DAILY_TO_1YR_AVG_DAILY",,"&lt;&gt;1W")</f>
        <v>1W</v>
      </c>
      <c r="AZ5" s="10" t="str">
        <f>_xll.SNL.Clients.Office.Excel.Functions.SPGLabel(266637,"SP_VOLUME_AVG_DAILY_TO_1YR_AVG_DAILY",,"&lt;&gt;1M")</f>
        <v>1M</v>
      </c>
      <c r="BA5" s="10" t="str">
        <f>_xll.SNL.Clients.Office.Excel.Functions.SPGLabel(266637,"SP_VOLUME_AVG_DAILY_TO_1YR_AVG_DAILY",,"&lt;&gt;3M")</f>
        <v>3M</v>
      </c>
    </row>
    <row r="6" spans="1:53" x14ac:dyDescent="0.3">
      <c r="A6" s="1" t="s">
        <v>2794</v>
      </c>
      <c r="B6" s="2">
        <v>105346</v>
      </c>
      <c r="C6" s="9" t="s">
        <v>2401</v>
      </c>
      <c r="D6" s="9" t="s">
        <v>2481</v>
      </c>
      <c r="E6" s="4">
        <v>582.9</v>
      </c>
      <c r="F6" s="6">
        <v>1078.9000000000001</v>
      </c>
      <c r="G6" s="5" t="s">
        <v>2400</v>
      </c>
      <c r="H6" s="3">
        <v>0.151</v>
      </c>
      <c r="I6" s="3">
        <v>9.2665729999999993</v>
      </c>
      <c r="J6" s="3">
        <v>0.151</v>
      </c>
      <c r="K6" s="3">
        <v>9.2665729999999993</v>
      </c>
      <c r="L6" s="3">
        <v>0.55663814</v>
      </c>
      <c r="M6" s="3">
        <v>0.53790731999999997</v>
      </c>
      <c r="N6" s="3" t="s">
        <v>2397</v>
      </c>
      <c r="O6" s="3" t="s">
        <v>2400</v>
      </c>
      <c r="P6" s="3" t="s">
        <v>2400</v>
      </c>
      <c r="Q6" s="3">
        <v>0.97360100000000005</v>
      </c>
      <c r="R6" s="3">
        <v>5.1404170000000002</v>
      </c>
      <c r="S6" s="3">
        <v>5.1404170000000002</v>
      </c>
      <c r="T6" s="9" t="s">
        <v>3429</v>
      </c>
      <c r="U6" s="7">
        <v>1117000</v>
      </c>
      <c r="V6" s="7">
        <v>1029000</v>
      </c>
      <c r="W6" s="7">
        <v>1242000</v>
      </c>
      <c r="X6" s="7">
        <v>1320000</v>
      </c>
      <c r="Y6" s="7">
        <v>1052000</v>
      </c>
      <c r="Z6" s="7">
        <v>1060000</v>
      </c>
      <c r="AA6" s="7">
        <v>1088000</v>
      </c>
      <c r="AB6" s="7">
        <v>1117000</v>
      </c>
      <c r="AC6" s="3">
        <v>19.068999999999999</v>
      </c>
      <c r="AD6" s="3">
        <v>19.202000000000002</v>
      </c>
      <c r="AE6" s="3">
        <v>17.547000000000001</v>
      </c>
      <c r="AF6" s="3">
        <v>16.824999999999999</v>
      </c>
      <c r="AG6" s="7">
        <v>80400000</v>
      </c>
      <c r="AH6" s="7">
        <v>80300000</v>
      </c>
      <c r="AI6" s="7">
        <v>79500000</v>
      </c>
      <c r="AJ6" s="7">
        <v>70959955</v>
      </c>
      <c r="AK6" s="3">
        <v>88.258650000000003</v>
      </c>
      <c r="AL6" s="7">
        <v>176</v>
      </c>
      <c r="AM6" s="7">
        <v>47118388</v>
      </c>
      <c r="AN6" s="4">
        <v>58.6</v>
      </c>
      <c r="AO6" s="3">
        <v>-8.1118880000000004</v>
      </c>
      <c r="AP6" s="3">
        <v>-9.3793100000000003</v>
      </c>
      <c r="AQ6" s="3">
        <v>39.194915000000002</v>
      </c>
      <c r="AR6" s="3">
        <v>71.989529000000005</v>
      </c>
      <c r="AS6" s="3">
        <v>-9.3793100000000003</v>
      </c>
      <c r="AT6" s="3">
        <v>39.194915000000002</v>
      </c>
      <c r="AU6" s="3">
        <v>68.461539000000002</v>
      </c>
      <c r="AV6" s="3">
        <v>7.3959613947696141</v>
      </c>
      <c r="AW6" s="3">
        <v>10.207965017547831</v>
      </c>
      <c r="AX6" s="3">
        <v>7.8704257112750264</v>
      </c>
      <c r="AY6" s="3">
        <v>124.18</v>
      </c>
      <c r="AZ6" s="3">
        <v>171.39</v>
      </c>
      <c r="BA6" s="3">
        <v>132.13999999999999</v>
      </c>
    </row>
    <row r="7" spans="1:53" x14ac:dyDescent="0.3">
      <c r="A7" s="1" t="s">
        <v>1239</v>
      </c>
      <c r="B7" s="2">
        <v>4910385</v>
      </c>
      <c r="C7" s="9" t="s">
        <v>2395</v>
      </c>
      <c r="D7" s="9" t="s">
        <v>2483</v>
      </c>
      <c r="E7" s="4">
        <v>1873.4</v>
      </c>
      <c r="F7" s="5">
        <v>3195.6729999999998</v>
      </c>
      <c r="G7" s="5" t="s">
        <v>2400</v>
      </c>
      <c r="H7" s="3">
        <v>0.23100000000000001</v>
      </c>
      <c r="I7" s="3">
        <v>60.181818</v>
      </c>
      <c r="J7" s="3">
        <v>0.23100000000000001</v>
      </c>
      <c r="K7" s="3">
        <v>60.181818</v>
      </c>
      <c r="L7" s="3" t="s">
        <v>2397</v>
      </c>
      <c r="M7" s="3">
        <v>1.4293939800000002</v>
      </c>
      <c r="N7" s="3" t="s">
        <v>2397</v>
      </c>
      <c r="O7" s="3" t="s">
        <v>2400</v>
      </c>
      <c r="P7" s="3" t="s">
        <v>2400</v>
      </c>
      <c r="Q7" s="3">
        <v>1.7581089999999999</v>
      </c>
      <c r="R7" s="3">
        <v>10.866949</v>
      </c>
      <c r="S7" s="3">
        <v>10.866949</v>
      </c>
      <c r="T7" s="9" t="s">
        <v>3429</v>
      </c>
      <c r="U7" s="7">
        <v>1686104</v>
      </c>
      <c r="V7" s="7">
        <v>1529898</v>
      </c>
      <c r="W7" s="7">
        <v>1384391</v>
      </c>
      <c r="X7" s="7">
        <v>1122036</v>
      </c>
      <c r="Y7" s="7">
        <v>1712279</v>
      </c>
      <c r="Z7" s="7">
        <v>1739779</v>
      </c>
      <c r="AA7" s="7">
        <v>1709852</v>
      </c>
      <c r="AB7" s="7">
        <v>1686104</v>
      </c>
      <c r="AC7" s="3">
        <v>28.253</v>
      </c>
      <c r="AD7" s="3">
        <v>27.914000000000001</v>
      </c>
      <c r="AE7" s="4">
        <v>9.3469999999999995</v>
      </c>
      <c r="AF7" s="4">
        <v>8.5239999999999991</v>
      </c>
      <c r="AG7" s="7">
        <v>169799000</v>
      </c>
      <c r="AH7" s="7">
        <v>169357000</v>
      </c>
      <c r="AI7" s="7">
        <v>168594000</v>
      </c>
      <c r="AJ7" s="7">
        <v>85778395</v>
      </c>
      <c r="AK7" s="3">
        <v>50.457880000000003</v>
      </c>
      <c r="AL7" s="7">
        <v>194</v>
      </c>
      <c r="AM7" s="7">
        <v>96239421</v>
      </c>
      <c r="AN7" s="3">
        <v>56.61</v>
      </c>
      <c r="AO7" s="3">
        <v>2.4767800000000002</v>
      </c>
      <c r="AP7" s="3">
        <v>-9.8911069999999999</v>
      </c>
      <c r="AQ7" s="3">
        <v>-7.5418989999999999</v>
      </c>
      <c r="AR7" s="3">
        <v>-32.586557999999997</v>
      </c>
      <c r="AS7" s="3">
        <v>-9.8911069999999999</v>
      </c>
      <c r="AT7" s="3">
        <v>-7.5418989999999999</v>
      </c>
      <c r="AU7" s="3">
        <v>-34.194831000000001</v>
      </c>
      <c r="AV7" s="3">
        <v>4.3811923529411771</v>
      </c>
      <c r="AW7" s="3">
        <v>5.1791540106951874</v>
      </c>
      <c r="AX7" s="3">
        <v>4.6220008144796383</v>
      </c>
      <c r="AY7" s="4">
        <v>74.599999999999994</v>
      </c>
      <c r="AZ7" s="3">
        <v>88.19</v>
      </c>
      <c r="BA7" s="4">
        <v>78.7</v>
      </c>
    </row>
    <row r="8" spans="1:53" x14ac:dyDescent="0.3">
      <c r="A8" s="1" t="s">
        <v>356</v>
      </c>
      <c r="B8" s="2">
        <v>10719138</v>
      </c>
      <c r="C8" s="9" t="s">
        <v>2401</v>
      </c>
      <c r="D8" s="9" t="s">
        <v>2411</v>
      </c>
      <c r="E8" s="4">
        <v>1624.5</v>
      </c>
      <c r="F8" s="6">
        <v>2949.4</v>
      </c>
      <c r="G8" s="5" t="s">
        <v>2400</v>
      </c>
      <c r="H8" s="3">
        <v>0.11</v>
      </c>
      <c r="I8" s="3">
        <v>79.95</v>
      </c>
      <c r="J8" s="3">
        <v>0.11</v>
      </c>
      <c r="K8" s="3">
        <v>79.95</v>
      </c>
      <c r="L8" s="3" t="s">
        <v>2397</v>
      </c>
      <c r="M8" s="3">
        <v>1.1885824700000001</v>
      </c>
      <c r="N8" s="3">
        <v>13.832179999999999</v>
      </c>
      <c r="O8" s="3" t="s">
        <v>2400</v>
      </c>
      <c r="P8" s="3" t="s">
        <v>2400</v>
      </c>
      <c r="Q8" s="3">
        <v>1.027773</v>
      </c>
      <c r="R8" s="3">
        <v>7.9373430000000003</v>
      </c>
      <c r="S8" s="3">
        <v>7.9373430000000003</v>
      </c>
      <c r="T8" s="9" t="s">
        <v>3435</v>
      </c>
      <c r="U8" s="7">
        <v>2767100</v>
      </c>
      <c r="V8" s="7">
        <v>2816000</v>
      </c>
      <c r="W8" s="7">
        <v>2774600</v>
      </c>
      <c r="X8" s="7">
        <v>2553600</v>
      </c>
      <c r="Y8" s="7">
        <v>2767100</v>
      </c>
      <c r="Z8" s="7">
        <v>2782100</v>
      </c>
      <c r="AA8" s="7">
        <v>2809300</v>
      </c>
      <c r="AB8" s="7">
        <v>2786800</v>
      </c>
      <c r="AC8" s="3">
        <v>23.331</v>
      </c>
      <c r="AD8" s="3">
        <v>23.331</v>
      </c>
      <c r="AE8" s="4">
        <v>10.898999999999999</v>
      </c>
      <c r="AF8" s="4">
        <v>10.898999999999999</v>
      </c>
      <c r="AG8" s="7">
        <v>94800000</v>
      </c>
      <c r="AH8" s="7">
        <v>94600000</v>
      </c>
      <c r="AI8" s="7">
        <v>93600000</v>
      </c>
      <c r="AJ8" s="7">
        <v>58370194</v>
      </c>
      <c r="AK8" s="3">
        <v>61.442309999999999</v>
      </c>
      <c r="AL8" s="7">
        <v>210</v>
      </c>
      <c r="AM8" s="7">
        <v>62680085</v>
      </c>
      <c r="AN8" s="3">
        <v>65.98</v>
      </c>
      <c r="AO8" s="3">
        <v>-0.74487899999999996</v>
      </c>
      <c r="AP8" s="3">
        <v>-6.4912280000000004</v>
      </c>
      <c r="AQ8" s="3">
        <v>1.5883100000000001</v>
      </c>
      <c r="AR8" s="3">
        <v>92.1875</v>
      </c>
      <c r="AS8" s="3">
        <v>-6.4912280000000004</v>
      </c>
      <c r="AT8" s="3">
        <v>1.5883100000000001</v>
      </c>
      <c r="AU8" s="3">
        <v>89.904988000000003</v>
      </c>
      <c r="AV8" s="3">
        <v>1.6572715789473682</v>
      </c>
      <c r="AW8" s="3">
        <v>2.4105490430622005</v>
      </c>
      <c r="AX8" s="3">
        <v>2.4456093927125506</v>
      </c>
      <c r="AY8" s="3">
        <v>52.06</v>
      </c>
      <c r="AZ8" s="3">
        <v>75.72</v>
      </c>
      <c r="BA8" s="3">
        <v>76.819999999999993</v>
      </c>
    </row>
    <row r="9" spans="1:53" x14ac:dyDescent="0.3">
      <c r="A9" s="1" t="s">
        <v>1253</v>
      </c>
      <c r="B9" s="2">
        <v>117876626</v>
      </c>
      <c r="C9" s="9" t="s">
        <v>2401</v>
      </c>
      <c r="D9" s="9" t="s">
        <v>2539</v>
      </c>
      <c r="E9" s="4">
        <v>1324.3</v>
      </c>
      <c r="F9" s="5">
        <v>1894.6679999999999</v>
      </c>
      <c r="G9" s="5" t="s">
        <v>2400</v>
      </c>
      <c r="H9" s="3">
        <v>-3.7999999999999999E-2</v>
      </c>
      <c r="I9" s="3">
        <v>217.50841800000001</v>
      </c>
      <c r="J9" s="3">
        <v>-3.7999999999999999E-2</v>
      </c>
      <c r="K9" s="3">
        <v>217.50841800000001</v>
      </c>
      <c r="L9" s="3">
        <v>16.145963509999998</v>
      </c>
      <c r="M9" s="3">
        <v>11.579136049999999</v>
      </c>
      <c r="N9" s="3">
        <v>21.533332999999999</v>
      </c>
      <c r="O9" s="3" t="s">
        <v>2400</v>
      </c>
      <c r="P9" s="3" t="s">
        <v>2400</v>
      </c>
      <c r="Q9" s="3">
        <v>18.655656</v>
      </c>
      <c r="R9" s="3" t="s">
        <v>2397</v>
      </c>
      <c r="S9" s="3">
        <v>-132.03760199999999</v>
      </c>
      <c r="T9" s="9"/>
      <c r="U9" s="7">
        <v>72865</v>
      </c>
      <c r="V9" s="7">
        <v>51777</v>
      </c>
      <c r="W9" s="7" t="s">
        <v>2400</v>
      </c>
      <c r="X9" s="7" t="s">
        <v>2400</v>
      </c>
      <c r="Y9" s="7">
        <v>90912</v>
      </c>
      <c r="Z9" s="7">
        <v>80223</v>
      </c>
      <c r="AA9" s="7">
        <v>75993</v>
      </c>
      <c r="AB9" s="7">
        <v>72865</v>
      </c>
      <c r="AC9" s="3">
        <v>95.272000000000006</v>
      </c>
      <c r="AD9" s="3">
        <v>97.686999999999998</v>
      </c>
      <c r="AE9" s="3">
        <v>108.105</v>
      </c>
      <c r="AF9" s="3">
        <v>-14.129</v>
      </c>
      <c r="AG9" s="7">
        <v>17425000</v>
      </c>
      <c r="AH9" s="7">
        <v>17425000</v>
      </c>
      <c r="AI9" s="7" t="s">
        <v>2400</v>
      </c>
      <c r="AJ9" s="7">
        <v>16413275</v>
      </c>
      <c r="AK9" s="3">
        <v>94.193830000000005</v>
      </c>
      <c r="AL9" s="7">
        <v>70</v>
      </c>
      <c r="AM9" s="7">
        <v>15116532</v>
      </c>
      <c r="AN9" s="3">
        <v>86.75</v>
      </c>
      <c r="AO9" s="3">
        <v>5.9711290000000004</v>
      </c>
      <c r="AP9" s="3">
        <v>-15</v>
      </c>
      <c r="AQ9" s="3">
        <v>65.132924000000003</v>
      </c>
      <c r="AR9" s="3">
        <v>179.04967600000001</v>
      </c>
      <c r="AS9" s="3">
        <v>-15</v>
      </c>
      <c r="AT9" s="3">
        <v>65.132924000000003</v>
      </c>
      <c r="AU9" s="3">
        <v>179.04967600000001</v>
      </c>
      <c r="AV9" s="3">
        <v>11.741865136298422</v>
      </c>
      <c r="AW9" s="3">
        <v>13.698822225120647</v>
      </c>
      <c r="AX9" s="3">
        <v>13.094617371151088</v>
      </c>
      <c r="AY9" s="3">
        <v>95.89</v>
      </c>
      <c r="AZ9" s="3">
        <v>111.87</v>
      </c>
      <c r="BA9" s="3">
        <v>106.94</v>
      </c>
    </row>
    <row r="10" spans="1:53" x14ac:dyDescent="0.3">
      <c r="A10" s="1" t="s">
        <v>150</v>
      </c>
      <c r="B10" s="2">
        <v>4004205</v>
      </c>
      <c r="C10" s="9" t="s">
        <v>2395</v>
      </c>
      <c r="D10" s="9" t="s">
        <v>2481</v>
      </c>
      <c r="E10" s="3">
        <v>3587438.2725900002</v>
      </c>
      <c r="F10" s="5">
        <v>3549847.2725900002</v>
      </c>
      <c r="G10" s="5">
        <v>3676912.2725900002</v>
      </c>
      <c r="H10" s="3">
        <v>0.96199999999999997</v>
      </c>
      <c r="I10" s="3">
        <v>41.1875</v>
      </c>
      <c r="J10" s="4">
        <v>0.96199999999999997</v>
      </c>
      <c r="K10" s="3">
        <v>41.1875</v>
      </c>
      <c r="L10" s="3">
        <v>66.477302890000004</v>
      </c>
      <c r="M10" s="3">
        <v>66.477302890000004</v>
      </c>
      <c r="N10" s="3">
        <v>35.315187999999999</v>
      </c>
      <c r="O10" s="3" t="s">
        <v>2400</v>
      </c>
      <c r="P10" s="3" t="s">
        <v>2400</v>
      </c>
      <c r="Q10" s="3">
        <v>9.5840870000000002</v>
      </c>
      <c r="R10" s="3">
        <v>24.908204999999999</v>
      </c>
      <c r="S10" s="3">
        <v>24.908204999999999</v>
      </c>
      <c r="T10" s="9" t="s">
        <v>3435</v>
      </c>
      <c r="U10" s="7">
        <v>391035000</v>
      </c>
      <c r="V10" s="7">
        <v>383285000</v>
      </c>
      <c r="W10" s="7">
        <v>394328000</v>
      </c>
      <c r="X10" s="7">
        <v>365817000</v>
      </c>
      <c r="Y10" s="7">
        <v>391035000</v>
      </c>
      <c r="Z10" s="7">
        <v>385603000</v>
      </c>
      <c r="AA10" s="7">
        <v>381623000</v>
      </c>
      <c r="AB10" s="7">
        <v>385706000</v>
      </c>
      <c r="AC10" s="3">
        <v>46.206000000000003</v>
      </c>
      <c r="AD10" s="3">
        <v>46.206000000000003</v>
      </c>
      <c r="AE10" s="3">
        <v>34.436999999999998</v>
      </c>
      <c r="AF10" s="3">
        <v>34.436999999999998</v>
      </c>
      <c r="AG10" s="7">
        <v>15116786000</v>
      </c>
      <c r="AH10" s="7">
        <v>15222259000</v>
      </c>
      <c r="AI10" s="7">
        <v>15550061000</v>
      </c>
      <c r="AJ10" s="7">
        <v>15091441681</v>
      </c>
      <c r="AK10" s="4">
        <v>99.838700000000003</v>
      </c>
      <c r="AL10" s="7">
        <v>6138</v>
      </c>
      <c r="AM10" s="7">
        <v>9132367787</v>
      </c>
      <c r="AN10" s="3">
        <v>60.42</v>
      </c>
      <c r="AO10" s="3">
        <v>-3.0131679999999998</v>
      </c>
      <c r="AP10" s="3">
        <v>5.5155269999999996</v>
      </c>
      <c r="AQ10" s="3">
        <v>7.4763950000000001</v>
      </c>
      <c r="AR10" s="3">
        <v>34.895496999999999</v>
      </c>
      <c r="AS10" s="3">
        <v>5.5155269999999996</v>
      </c>
      <c r="AT10" s="3">
        <v>7.4763950000000001</v>
      </c>
      <c r="AU10" s="3">
        <v>30.068041000000001</v>
      </c>
      <c r="AV10" s="3">
        <v>1.1106299471752215</v>
      </c>
      <c r="AW10" s="3">
        <v>1.5131840489267439</v>
      </c>
      <c r="AX10" s="3">
        <v>1.4529866983654252</v>
      </c>
      <c r="AY10" s="3">
        <v>58.83</v>
      </c>
      <c r="AZ10" s="3">
        <v>80.150000000000006</v>
      </c>
      <c r="BA10" s="3">
        <v>76.959999999999994</v>
      </c>
    </row>
    <row r="11" spans="1:53" x14ac:dyDescent="0.3">
      <c r="A11" s="1" t="s">
        <v>1548</v>
      </c>
      <c r="B11" s="2">
        <v>4094286</v>
      </c>
      <c r="C11" s="9" t="s">
        <v>2395</v>
      </c>
      <c r="D11" s="9" t="s">
        <v>2431</v>
      </c>
      <c r="E11" s="3">
        <v>3385742.5</v>
      </c>
      <c r="F11" s="5">
        <v>3357480.5</v>
      </c>
      <c r="G11" s="5" t="s">
        <v>2400</v>
      </c>
      <c r="H11" s="3">
        <v>0.78</v>
      </c>
      <c r="I11" s="3">
        <v>53.037125000000003</v>
      </c>
      <c r="J11" s="4">
        <v>0.78</v>
      </c>
      <c r="K11" s="3">
        <v>53.037125000000003</v>
      </c>
      <c r="L11" s="3">
        <v>54.545085300000004</v>
      </c>
      <c r="M11" s="3">
        <v>49.940498329999997</v>
      </c>
      <c r="N11" s="3">
        <v>58.412353000000003</v>
      </c>
      <c r="O11" s="3" t="s">
        <v>2400</v>
      </c>
      <c r="P11" s="3" t="s">
        <v>2400</v>
      </c>
      <c r="Q11" s="3">
        <v>28.785458999999999</v>
      </c>
      <c r="R11" s="3">
        <v>44.619765000000001</v>
      </c>
      <c r="S11" s="3">
        <v>44.619765000000001</v>
      </c>
      <c r="T11" s="9" t="s">
        <v>3433</v>
      </c>
      <c r="U11" s="7">
        <v>60922000</v>
      </c>
      <c r="V11" s="7">
        <v>26974000</v>
      </c>
      <c r="W11" s="7">
        <v>26914000</v>
      </c>
      <c r="X11" s="7">
        <v>16675000</v>
      </c>
      <c r="Y11" s="7">
        <v>113269000</v>
      </c>
      <c r="Z11" s="7">
        <v>96307000</v>
      </c>
      <c r="AA11" s="7">
        <v>79774000</v>
      </c>
      <c r="AB11" s="7">
        <v>60922000</v>
      </c>
      <c r="AC11" s="3">
        <v>72.718000000000004</v>
      </c>
      <c r="AD11" s="4">
        <v>75.86</v>
      </c>
      <c r="AE11" s="3">
        <v>56.597000000000001</v>
      </c>
      <c r="AF11" s="4">
        <v>64.22</v>
      </c>
      <c r="AG11" s="7">
        <v>24508000000</v>
      </c>
      <c r="AH11" s="7">
        <v>24562000000</v>
      </c>
      <c r="AI11" s="7">
        <v>24660000000</v>
      </c>
      <c r="AJ11" s="7">
        <v>23504522430</v>
      </c>
      <c r="AK11" s="4">
        <v>95.975999999999999</v>
      </c>
      <c r="AL11" s="7">
        <v>5657</v>
      </c>
      <c r="AM11" s="7">
        <v>16056554808</v>
      </c>
      <c r="AN11" s="3">
        <v>65.56</v>
      </c>
      <c r="AO11" s="3">
        <v>-4.229069</v>
      </c>
      <c r="AP11" s="3">
        <v>-2.864376</v>
      </c>
      <c r="AQ11" s="3">
        <v>10.581357000000001</v>
      </c>
      <c r="AR11" s="3">
        <v>178.795051</v>
      </c>
      <c r="AS11" s="3">
        <v>-2.864376</v>
      </c>
      <c r="AT11" s="3">
        <v>10.581357000000001</v>
      </c>
      <c r="AU11" s="3">
        <v>171.17240799999999</v>
      </c>
      <c r="AV11" s="3">
        <v>2.9211945977950182</v>
      </c>
      <c r="AW11" s="3">
        <v>3.9234749591670068</v>
      </c>
      <c r="AX11" s="3">
        <v>4.5355247356848958</v>
      </c>
      <c r="AY11" s="3">
        <v>37.909999999999997</v>
      </c>
      <c r="AZ11" s="3">
        <v>50.92</v>
      </c>
      <c r="BA11" s="3">
        <v>58.86</v>
      </c>
    </row>
    <row r="12" spans="1:53" x14ac:dyDescent="0.3">
      <c r="A12" s="1" t="s">
        <v>1395</v>
      </c>
      <c r="B12" s="2">
        <v>4004214</v>
      </c>
      <c r="C12" s="9" t="s">
        <v>2395</v>
      </c>
      <c r="D12" s="9" t="s">
        <v>2405</v>
      </c>
      <c r="E12" s="3">
        <v>3148374.6134049599</v>
      </c>
      <c r="F12" s="5">
        <v>3166783.6134040002</v>
      </c>
      <c r="G12" s="5">
        <v>3224421.6134049599</v>
      </c>
      <c r="H12" s="4">
        <v>3.3</v>
      </c>
      <c r="I12" s="3">
        <v>34.805945000000001</v>
      </c>
      <c r="J12" s="4">
        <v>3.3</v>
      </c>
      <c r="K12" s="3">
        <v>34.805945000000001</v>
      </c>
      <c r="L12" s="3">
        <v>22.135279909999998</v>
      </c>
      <c r="M12" s="3">
        <v>10.89344326</v>
      </c>
      <c r="N12" s="3">
        <v>43.111384000000001</v>
      </c>
      <c r="O12" s="3">
        <v>49.100087810298703</v>
      </c>
      <c r="P12" s="3">
        <v>47.8938440405515</v>
      </c>
      <c r="Q12" s="3">
        <v>12.401004</v>
      </c>
      <c r="R12" s="3">
        <v>22.738633</v>
      </c>
      <c r="S12" s="3">
        <v>22.738633</v>
      </c>
      <c r="T12" s="9" t="s">
        <v>3430</v>
      </c>
      <c r="U12" s="7">
        <v>245122000</v>
      </c>
      <c r="V12" s="7">
        <v>211915000</v>
      </c>
      <c r="W12" s="7">
        <v>198270000</v>
      </c>
      <c r="X12" s="7">
        <v>168088000</v>
      </c>
      <c r="Y12" s="7">
        <v>254190000</v>
      </c>
      <c r="Z12" s="7">
        <v>245122000</v>
      </c>
      <c r="AA12" s="7">
        <v>236584000</v>
      </c>
      <c r="AB12" s="7">
        <v>227583000</v>
      </c>
      <c r="AC12" s="3">
        <v>69.763999999999996</v>
      </c>
      <c r="AD12" s="3">
        <v>69.349000000000004</v>
      </c>
      <c r="AE12" s="3">
        <v>52.804000000000002</v>
      </c>
      <c r="AF12" s="4">
        <v>53.72</v>
      </c>
      <c r="AG12" s="7">
        <v>7436000000</v>
      </c>
      <c r="AH12" s="7">
        <v>7434000000</v>
      </c>
      <c r="AI12" s="7">
        <v>7431000000</v>
      </c>
      <c r="AJ12" s="7">
        <v>7424668454</v>
      </c>
      <c r="AK12" s="3">
        <v>99.862639999999999</v>
      </c>
      <c r="AL12" s="7">
        <v>6644</v>
      </c>
      <c r="AM12" s="7">
        <v>5386985273</v>
      </c>
      <c r="AN12" s="3">
        <v>72.459999999999994</v>
      </c>
      <c r="AO12" s="3">
        <v>-4.0584530000000001</v>
      </c>
      <c r="AP12" s="3">
        <v>-0.46285399999999999</v>
      </c>
      <c r="AQ12" s="3">
        <v>-2.0450849999999998</v>
      </c>
      <c r="AR12" s="3">
        <v>13.651683999999999</v>
      </c>
      <c r="AS12" s="3">
        <v>-0.46285399999999999</v>
      </c>
      <c r="AT12" s="3">
        <v>-2.0450849999999998</v>
      </c>
      <c r="AU12" s="4">
        <v>12.08914</v>
      </c>
      <c r="AV12" s="3">
        <v>0.80537512038242798</v>
      </c>
      <c r="AW12" s="3">
        <v>1.3944450879077186</v>
      </c>
      <c r="AX12" s="3">
        <v>1.3862331771707215</v>
      </c>
      <c r="AY12" s="3">
        <v>58.18</v>
      </c>
      <c r="AZ12" s="3">
        <v>100.74</v>
      </c>
      <c r="BA12" s="3">
        <v>100.15</v>
      </c>
    </row>
    <row r="13" spans="1:53" x14ac:dyDescent="0.3">
      <c r="A13" s="1" t="s">
        <v>95</v>
      </c>
      <c r="B13" s="2">
        <v>3001792</v>
      </c>
      <c r="C13" s="9" t="s">
        <v>2395</v>
      </c>
      <c r="D13" s="9" t="s">
        <v>2453</v>
      </c>
      <c r="E13" s="3">
        <v>2185965.6384531199</v>
      </c>
      <c r="F13" s="5">
        <v>2256449.6384530002</v>
      </c>
      <c r="G13" s="5">
        <v>2269321.6384531199</v>
      </c>
      <c r="H13" s="3">
        <v>1.43</v>
      </c>
      <c r="I13" s="3">
        <v>46.908275000000003</v>
      </c>
      <c r="J13" s="4">
        <v>1.43</v>
      </c>
      <c r="K13" s="3">
        <v>46.908275000000003</v>
      </c>
      <c r="L13" s="3">
        <v>9.7684669799999995</v>
      </c>
      <c r="M13" s="3">
        <v>8.89839789</v>
      </c>
      <c r="N13" s="3">
        <v>53.25</v>
      </c>
      <c r="O13" s="3">
        <v>114.30551393149101</v>
      </c>
      <c r="P13" s="3">
        <v>204.48828944968099</v>
      </c>
      <c r="Q13" s="3">
        <v>3.8336800000000002</v>
      </c>
      <c r="R13" s="3">
        <v>18.946527</v>
      </c>
      <c r="S13" s="3">
        <v>18.946527</v>
      </c>
      <c r="T13" s="9" t="s">
        <v>3429</v>
      </c>
      <c r="U13" s="7">
        <v>574785000</v>
      </c>
      <c r="V13" s="7">
        <v>513983000</v>
      </c>
      <c r="W13" s="7">
        <v>469822000</v>
      </c>
      <c r="X13" s="7">
        <v>386064000</v>
      </c>
      <c r="Y13" s="7">
        <v>620128000</v>
      </c>
      <c r="Z13" s="7">
        <v>604334000</v>
      </c>
      <c r="AA13" s="7">
        <v>590740000</v>
      </c>
      <c r="AB13" s="7">
        <v>574785000</v>
      </c>
      <c r="AC13" s="3">
        <v>46.981999999999999</v>
      </c>
      <c r="AD13" s="3">
        <v>48.405999999999999</v>
      </c>
      <c r="AE13" s="3">
        <v>14.878</v>
      </c>
      <c r="AF13" s="3">
        <v>17.994</v>
      </c>
      <c r="AG13" s="7">
        <v>10511000000</v>
      </c>
      <c r="AH13" s="7">
        <v>10490000000</v>
      </c>
      <c r="AI13" s="7">
        <v>10330000000</v>
      </c>
      <c r="AJ13" s="7">
        <v>9397497003</v>
      </c>
      <c r="AK13" s="4">
        <v>89.372200000000007</v>
      </c>
      <c r="AL13" s="7">
        <v>6036</v>
      </c>
      <c r="AM13" s="7">
        <v>6607154360</v>
      </c>
      <c r="AN13" s="3">
        <v>62.84</v>
      </c>
      <c r="AO13" s="3">
        <v>-4.2174199999999997</v>
      </c>
      <c r="AP13" s="3">
        <v>5.5317720000000001</v>
      </c>
      <c r="AQ13" s="3">
        <v>17.742715</v>
      </c>
      <c r="AR13" s="3">
        <v>46.328287000000003</v>
      </c>
      <c r="AS13" s="3">
        <v>5.5317720000000001</v>
      </c>
      <c r="AT13" s="3">
        <v>17.742715</v>
      </c>
      <c r="AU13" s="3">
        <v>44.392522999999997</v>
      </c>
      <c r="AV13" s="3">
        <v>1.0619778230858892</v>
      </c>
      <c r="AW13" s="3">
        <v>1.698412448386577</v>
      </c>
      <c r="AX13" s="3">
        <v>1.7868826057277263</v>
      </c>
      <c r="AY13" s="3">
        <v>54.49</v>
      </c>
      <c r="AZ13" s="3">
        <v>87.15</v>
      </c>
      <c r="BA13" s="3">
        <v>91.69</v>
      </c>
    </row>
    <row r="14" spans="1:53" x14ac:dyDescent="0.3">
      <c r="A14" s="1" t="s">
        <v>89</v>
      </c>
      <c r="B14" s="2">
        <v>4633618</v>
      </c>
      <c r="C14" s="9" t="s">
        <v>2395</v>
      </c>
      <c r="D14" s="9" t="s">
        <v>2461</v>
      </c>
      <c r="E14" s="3">
        <v>2076639.31</v>
      </c>
      <c r="F14" s="5">
        <v>2012698.31</v>
      </c>
      <c r="G14" s="5">
        <v>2085969.31</v>
      </c>
      <c r="H14" s="4">
        <v>2.1179999999999999</v>
      </c>
      <c r="I14" s="3">
        <v>25.12276</v>
      </c>
      <c r="J14" s="4">
        <v>2.1179999999999999</v>
      </c>
      <c r="K14" s="3">
        <v>25.12276</v>
      </c>
      <c r="L14" s="3">
        <v>8.2272154400000002</v>
      </c>
      <c r="M14" s="3">
        <v>7.3907781200000002</v>
      </c>
      <c r="N14" s="3">
        <v>41.992013999999998</v>
      </c>
      <c r="O14" s="3">
        <v>43.085180026145999</v>
      </c>
      <c r="P14" s="3">
        <v>36.736340913008299</v>
      </c>
      <c r="Q14" s="3">
        <v>6.6486070000000002</v>
      </c>
      <c r="R14" s="3">
        <v>17.686616000000001</v>
      </c>
      <c r="S14" s="3">
        <v>17.686616000000001</v>
      </c>
      <c r="T14" s="9" t="s">
        <v>3429</v>
      </c>
      <c r="U14" s="7">
        <v>307394000</v>
      </c>
      <c r="V14" s="7">
        <v>282836000</v>
      </c>
      <c r="W14" s="7">
        <v>257637000</v>
      </c>
      <c r="X14" s="7">
        <v>182527000</v>
      </c>
      <c r="Y14" s="7">
        <v>339859000</v>
      </c>
      <c r="Z14" s="7">
        <v>328284000</v>
      </c>
      <c r="AA14" s="7">
        <v>318146000</v>
      </c>
      <c r="AB14" s="7">
        <v>307394000</v>
      </c>
      <c r="AC14" s="3">
        <v>56.936999999999998</v>
      </c>
      <c r="AD14" s="3">
        <v>58.127000000000002</v>
      </c>
      <c r="AE14" s="3">
        <v>32.587000000000003</v>
      </c>
      <c r="AF14" s="4">
        <v>36.33</v>
      </c>
      <c r="AG14" s="7">
        <v>12264000000</v>
      </c>
      <c r="AH14" s="7">
        <v>12322000000</v>
      </c>
      <c r="AI14" s="7">
        <v>12541000000</v>
      </c>
      <c r="AJ14" s="7">
        <v>10914272138</v>
      </c>
      <c r="AK14" s="3">
        <v>89.161609999999996</v>
      </c>
      <c r="AL14" s="7">
        <v>5610</v>
      </c>
      <c r="AM14" s="7">
        <v>7981831057</v>
      </c>
      <c r="AN14" s="3">
        <v>65.209999999999994</v>
      </c>
      <c r="AO14" s="3">
        <v>-3.4725410000000001</v>
      </c>
      <c r="AP14" s="3">
        <v>12.044983999999999</v>
      </c>
      <c r="AQ14" s="3">
        <v>14.139283000000001</v>
      </c>
      <c r="AR14" s="3">
        <v>37.005139</v>
      </c>
      <c r="AS14" s="3">
        <v>12.044983999999999</v>
      </c>
      <c r="AT14" s="3">
        <v>14.139283000000001</v>
      </c>
      <c r="AU14" s="3">
        <v>35.514353</v>
      </c>
      <c r="AV14" s="3">
        <v>1.2505446859489988</v>
      </c>
      <c r="AW14" s="3">
        <v>2.5666455043330791</v>
      </c>
      <c r="AX14" s="3">
        <v>2.3241935649495122</v>
      </c>
      <c r="AY14" s="3">
        <v>53.29</v>
      </c>
      <c r="AZ14" s="3">
        <v>109.36</v>
      </c>
      <c r="BA14" s="3">
        <v>99.03</v>
      </c>
    </row>
    <row r="15" spans="1:53" x14ac:dyDescent="0.3">
      <c r="A15" s="1" t="s">
        <v>1382</v>
      </c>
      <c r="B15" s="2">
        <v>4144156</v>
      </c>
      <c r="C15" s="9" t="s">
        <v>2395</v>
      </c>
      <c r="D15" s="9" t="s">
        <v>2461</v>
      </c>
      <c r="E15" s="3">
        <v>1449864.2542725599</v>
      </c>
      <c r="F15" s="5">
        <v>1428011.2542719999</v>
      </c>
      <c r="G15" s="5">
        <v>1455059.2542725599</v>
      </c>
      <c r="H15" s="4">
        <v>6.03</v>
      </c>
      <c r="I15" s="3">
        <v>27.649698000000001</v>
      </c>
      <c r="J15" s="3">
        <v>6.03</v>
      </c>
      <c r="K15" s="3">
        <v>27.649698000000001</v>
      </c>
      <c r="L15" s="3">
        <v>10.341593510000001</v>
      </c>
      <c r="M15" s="3">
        <v>8.9821434099999991</v>
      </c>
      <c r="N15" s="3">
        <v>28.580981999999999</v>
      </c>
      <c r="O15" s="3">
        <v>47.184360760207703</v>
      </c>
      <c r="P15" s="3">
        <v>33.820981239451001</v>
      </c>
      <c r="Q15" s="3">
        <v>9.3214380000000006</v>
      </c>
      <c r="R15" s="3">
        <v>17.699912000000001</v>
      </c>
      <c r="S15" s="3">
        <v>17.699912000000001</v>
      </c>
      <c r="T15" s="9" t="s">
        <v>3429</v>
      </c>
      <c r="U15" s="7">
        <v>134902000</v>
      </c>
      <c r="V15" s="7">
        <v>116609000</v>
      </c>
      <c r="W15" s="7">
        <v>117929000</v>
      </c>
      <c r="X15" s="7">
        <v>85965000</v>
      </c>
      <c r="Y15" s="7">
        <v>156227000</v>
      </c>
      <c r="Z15" s="7">
        <v>149784000</v>
      </c>
      <c r="AA15" s="7">
        <v>142712000</v>
      </c>
      <c r="AB15" s="7">
        <v>134902000</v>
      </c>
      <c r="AC15" s="3">
        <v>80.721999999999994</v>
      </c>
      <c r="AD15" s="3">
        <v>81.501000000000005</v>
      </c>
      <c r="AE15" s="4">
        <v>45.5</v>
      </c>
      <c r="AF15" s="3">
        <v>50.701000000000001</v>
      </c>
      <c r="AG15" s="7">
        <v>2524000000</v>
      </c>
      <c r="AH15" s="7">
        <v>2533000000</v>
      </c>
      <c r="AI15" s="7">
        <v>2571000000</v>
      </c>
      <c r="AJ15" s="7">
        <v>2175549497</v>
      </c>
      <c r="AK15" s="3">
        <v>86.17783</v>
      </c>
      <c r="AL15" s="7">
        <v>5073</v>
      </c>
      <c r="AM15" s="7">
        <v>1692301483</v>
      </c>
      <c r="AN15" s="3">
        <v>67.040000000000006</v>
      </c>
      <c r="AO15" s="3">
        <v>-3.6593990000000001</v>
      </c>
      <c r="AP15" s="3">
        <v>1.948391</v>
      </c>
      <c r="AQ15" s="3">
        <v>2.2832089999999998</v>
      </c>
      <c r="AR15" s="3">
        <v>69.080827999999997</v>
      </c>
      <c r="AS15" s="3">
        <v>1.948391</v>
      </c>
      <c r="AT15" s="3">
        <v>2.2832089999999998</v>
      </c>
      <c r="AU15" s="3">
        <v>65.416995999999997</v>
      </c>
      <c r="AV15" s="3">
        <v>1.4651281760886967</v>
      </c>
      <c r="AW15" s="3">
        <v>2.8185551082328399</v>
      </c>
      <c r="AX15" s="3">
        <v>2.7514185266650677</v>
      </c>
      <c r="AY15" s="4">
        <v>43.5</v>
      </c>
      <c r="AZ15" s="3">
        <v>83.69</v>
      </c>
      <c r="BA15" s="4">
        <v>81.7</v>
      </c>
    </row>
    <row r="16" spans="1:53" x14ac:dyDescent="0.3">
      <c r="A16" s="1" t="s">
        <v>2041</v>
      </c>
      <c r="B16" s="2">
        <v>4574287</v>
      </c>
      <c r="C16" s="9" t="s">
        <v>2395</v>
      </c>
      <c r="D16" s="9" t="s">
        <v>2535</v>
      </c>
      <c r="E16" s="3">
        <v>1107984.19190044</v>
      </c>
      <c r="F16" s="5">
        <v>1087898.1919</v>
      </c>
      <c r="G16" s="5" t="s">
        <v>2400</v>
      </c>
      <c r="H16" s="3">
        <v>0.62</v>
      </c>
      <c r="I16" s="3">
        <v>110.70175399999999</v>
      </c>
      <c r="J16" s="4">
        <v>0.62</v>
      </c>
      <c r="K16" s="3">
        <v>110.70175399999999</v>
      </c>
      <c r="L16" s="3">
        <v>18.629024819999998</v>
      </c>
      <c r="M16" s="3">
        <v>18.519673479999998</v>
      </c>
      <c r="N16" s="3" t="s">
        <v>2397</v>
      </c>
      <c r="O16" s="3" t="s">
        <v>2400</v>
      </c>
      <c r="P16" s="3" t="s">
        <v>2400</v>
      </c>
      <c r="Q16" s="3">
        <v>13.137051</v>
      </c>
      <c r="R16" s="3">
        <v>87.038309999999996</v>
      </c>
      <c r="S16" s="3">
        <v>87.038309999999996</v>
      </c>
      <c r="T16" s="9" t="s">
        <v>3429</v>
      </c>
      <c r="U16" s="7">
        <v>96773000</v>
      </c>
      <c r="V16" s="7">
        <v>81462000</v>
      </c>
      <c r="W16" s="7">
        <v>53823000</v>
      </c>
      <c r="X16" s="7">
        <v>31536000</v>
      </c>
      <c r="Y16" s="7">
        <v>97150000</v>
      </c>
      <c r="Z16" s="7">
        <v>95318000</v>
      </c>
      <c r="AA16" s="7">
        <v>94745000</v>
      </c>
      <c r="AB16" s="7">
        <v>96773000</v>
      </c>
      <c r="AC16" s="3">
        <v>18.248999999999999</v>
      </c>
      <c r="AD16" s="3">
        <v>18.228999999999999</v>
      </c>
      <c r="AE16" s="4">
        <v>14.01</v>
      </c>
      <c r="AF16" s="3">
        <v>13.632999999999999</v>
      </c>
      <c r="AG16" s="7">
        <v>3207000000</v>
      </c>
      <c r="AH16" s="7">
        <v>3194000000</v>
      </c>
      <c r="AI16" s="7">
        <v>3174000000</v>
      </c>
      <c r="AJ16" s="7">
        <v>2793105830</v>
      </c>
      <c r="AK16" s="3">
        <v>87.011030000000005</v>
      </c>
      <c r="AL16" s="7">
        <v>3740</v>
      </c>
      <c r="AM16" s="7">
        <v>1487790854</v>
      </c>
      <c r="AN16" s="3">
        <v>46.35</v>
      </c>
      <c r="AO16" s="3">
        <v>-12.641689</v>
      </c>
      <c r="AP16" s="3">
        <v>17.000810999999999</v>
      </c>
      <c r="AQ16" s="3">
        <v>54.355387</v>
      </c>
      <c r="AR16" s="3">
        <v>62.563400999999999</v>
      </c>
      <c r="AS16" s="3">
        <v>17.000810999999999</v>
      </c>
      <c r="AT16" s="3">
        <v>54.355387</v>
      </c>
      <c r="AU16" s="3">
        <v>62.524146999999999</v>
      </c>
      <c r="AV16" s="3">
        <v>11.224140772269678</v>
      </c>
      <c r="AW16" s="3">
        <v>13.738655976232067</v>
      </c>
      <c r="AX16" s="3">
        <v>14.346879751581875</v>
      </c>
      <c r="AY16" s="3">
        <v>75.95</v>
      </c>
      <c r="AZ16" s="3">
        <v>92.96</v>
      </c>
      <c r="BA16" s="3">
        <v>97.08</v>
      </c>
    </row>
    <row r="17" spans="1:53" x14ac:dyDescent="0.3">
      <c r="A17" s="1" t="s">
        <v>277</v>
      </c>
      <c r="B17" s="2">
        <v>103462</v>
      </c>
      <c r="C17" s="9" t="s">
        <v>2401</v>
      </c>
      <c r="D17" s="9" t="s">
        <v>2499</v>
      </c>
      <c r="E17" s="3">
        <v>1041320.44723832</v>
      </c>
      <c r="F17" s="5">
        <v>843352.44723799999</v>
      </c>
      <c r="G17" s="5">
        <v>1130572.44723832</v>
      </c>
      <c r="H17" s="3">
        <v>18271.657999999999</v>
      </c>
      <c r="I17" s="3">
        <v>9.1674550000000004</v>
      </c>
      <c r="J17" s="3">
        <v>18271.657999999999</v>
      </c>
      <c r="K17" s="3">
        <v>9.1674550000000004</v>
      </c>
      <c r="L17" s="3">
        <v>1.92673147</v>
      </c>
      <c r="M17" s="3">
        <v>1.55658232</v>
      </c>
      <c r="N17" s="3">
        <v>46.580379999999998</v>
      </c>
      <c r="O17" s="3" t="s">
        <v>2400</v>
      </c>
      <c r="P17" s="3" t="s">
        <v>2400</v>
      </c>
      <c r="Q17" s="3">
        <v>2.1088279999999999</v>
      </c>
      <c r="R17" s="3">
        <v>5.1056470000000003</v>
      </c>
      <c r="S17" s="3">
        <v>5.1056470000000003</v>
      </c>
      <c r="T17" s="9" t="s">
        <v>3429</v>
      </c>
      <c r="U17" s="7">
        <v>364482000</v>
      </c>
      <c r="V17" s="7">
        <v>302020000</v>
      </c>
      <c r="W17" s="7">
        <v>276185000</v>
      </c>
      <c r="X17" s="7">
        <v>245579000</v>
      </c>
      <c r="Y17" s="7">
        <v>369893000</v>
      </c>
      <c r="Z17" s="7">
        <v>370108000</v>
      </c>
      <c r="AA17" s="7">
        <v>368958000</v>
      </c>
      <c r="AB17" s="7">
        <v>364482000</v>
      </c>
      <c r="AC17" s="4">
        <v>33.799999999999997</v>
      </c>
      <c r="AD17" s="3">
        <v>36.996000000000002</v>
      </c>
      <c r="AE17" s="3">
        <v>37.225999999999999</v>
      </c>
      <c r="AF17" s="4">
        <v>40.43</v>
      </c>
      <c r="AG17" s="7">
        <v>1438051</v>
      </c>
      <c r="AH17" s="7">
        <v>1437137</v>
      </c>
      <c r="AI17" s="7">
        <v>1445982</v>
      </c>
      <c r="AJ17" s="7">
        <v>1224803</v>
      </c>
      <c r="AK17" s="3">
        <v>85.171049999999994</v>
      </c>
      <c r="AL17" s="7">
        <v>1152</v>
      </c>
      <c r="AM17" s="7">
        <v>792387</v>
      </c>
      <c r="AN17" s="4">
        <v>55.1</v>
      </c>
      <c r="AO17" s="3">
        <v>-0.94870600000000005</v>
      </c>
      <c r="AP17" s="3">
        <v>-5.9554720000000003</v>
      </c>
      <c r="AQ17" s="3">
        <v>-1.484418</v>
      </c>
      <c r="AR17" s="3">
        <v>23.851600999999999</v>
      </c>
      <c r="AS17" s="3">
        <v>-5.9554720000000003</v>
      </c>
      <c r="AT17" s="3">
        <v>-1.484418</v>
      </c>
      <c r="AU17" s="3">
        <v>25.486287000000001</v>
      </c>
      <c r="AV17" s="3">
        <v>1.0810771525699656</v>
      </c>
      <c r="AW17" s="3">
        <v>1.5433635820207208</v>
      </c>
      <c r="AX17" s="3">
        <v>1.5260728275625337</v>
      </c>
      <c r="AY17" s="3">
        <v>18.04</v>
      </c>
      <c r="AZ17" s="3">
        <v>25.76</v>
      </c>
      <c r="BA17" s="3">
        <v>25.47</v>
      </c>
    </row>
    <row r="18" spans="1:53" x14ac:dyDescent="0.3">
      <c r="A18" s="1" t="s">
        <v>361</v>
      </c>
      <c r="B18" s="2">
        <v>4970473</v>
      </c>
      <c r="C18" s="9" t="s">
        <v>2395</v>
      </c>
      <c r="D18" s="9" t="s">
        <v>2431</v>
      </c>
      <c r="E18" s="3">
        <v>757006.97153264005</v>
      </c>
      <c r="F18" s="5">
        <v>817013.971532</v>
      </c>
      <c r="G18" s="5" t="s">
        <v>2400</v>
      </c>
      <c r="H18" s="3">
        <v>0.872</v>
      </c>
      <c r="I18" s="3">
        <v>179.72093000000001</v>
      </c>
      <c r="J18" s="4">
        <v>0.89700000000000002</v>
      </c>
      <c r="K18" s="3">
        <v>188.02919700000001</v>
      </c>
      <c r="L18" s="3" t="s">
        <v>2397</v>
      </c>
      <c r="M18" s="3">
        <v>16.052066749999998</v>
      </c>
      <c r="N18" s="3">
        <v>55.213146000000002</v>
      </c>
      <c r="O18" s="3" t="s">
        <v>2400</v>
      </c>
      <c r="P18" s="3" t="s">
        <v>2400</v>
      </c>
      <c r="Q18" s="3">
        <v>22.226018</v>
      </c>
      <c r="R18" s="3">
        <v>44.862614000000001</v>
      </c>
      <c r="S18" s="3">
        <v>44.862614000000001</v>
      </c>
      <c r="T18" s="9" t="s">
        <v>3434</v>
      </c>
      <c r="U18" s="7">
        <v>51574000</v>
      </c>
      <c r="V18" s="7">
        <v>35819000</v>
      </c>
      <c r="W18" s="7">
        <v>33203000</v>
      </c>
      <c r="X18" s="7">
        <v>27450000</v>
      </c>
      <c r="Y18" s="7">
        <v>51574000</v>
      </c>
      <c r="Z18" s="7">
        <v>46815000</v>
      </c>
      <c r="AA18" s="7">
        <v>42619000</v>
      </c>
      <c r="AB18" s="7">
        <v>38865000</v>
      </c>
      <c r="AC18" s="3">
        <v>75.204999999999998</v>
      </c>
      <c r="AD18" s="3">
        <v>75.204999999999998</v>
      </c>
      <c r="AE18" s="4">
        <v>49.18</v>
      </c>
      <c r="AF18" s="4">
        <v>49.18</v>
      </c>
      <c r="AG18" s="7">
        <v>4686000000</v>
      </c>
      <c r="AH18" s="7">
        <v>4671000000</v>
      </c>
      <c r="AI18" s="7">
        <v>4140000000</v>
      </c>
      <c r="AJ18" s="7">
        <v>4621879046</v>
      </c>
      <c r="AK18" s="3">
        <v>98.603110000000001</v>
      </c>
      <c r="AL18" s="7">
        <v>4107</v>
      </c>
      <c r="AM18" s="7">
        <v>3591367974</v>
      </c>
      <c r="AN18" s="3">
        <v>76.62</v>
      </c>
      <c r="AO18" s="3">
        <v>-3.2710279999999998</v>
      </c>
      <c r="AP18" s="3">
        <v>43.040474000000003</v>
      </c>
      <c r="AQ18" s="3">
        <v>34.4</v>
      </c>
      <c r="AR18" s="3">
        <v>113.602609</v>
      </c>
      <c r="AS18" s="3">
        <v>43.040474000000003</v>
      </c>
      <c r="AT18" s="3">
        <v>34.4</v>
      </c>
      <c r="AU18" s="3">
        <v>107.695409</v>
      </c>
      <c r="AV18" s="3">
        <v>2.685530943469447</v>
      </c>
      <c r="AW18" s="3">
        <v>4.6647878209771152</v>
      </c>
      <c r="AX18" s="3">
        <v>2.9060620349478672</v>
      </c>
      <c r="AY18" s="3">
        <v>82.77</v>
      </c>
      <c r="AZ18" s="3">
        <v>143.77000000000001</v>
      </c>
      <c r="BA18" s="3">
        <v>89.57</v>
      </c>
    </row>
    <row r="19" spans="1:53" x14ac:dyDescent="0.3">
      <c r="A19" s="1" t="s">
        <v>2291</v>
      </c>
      <c r="B19" s="2">
        <v>3005566</v>
      </c>
      <c r="C19" s="9" t="s">
        <v>2401</v>
      </c>
      <c r="D19" s="9" t="s">
        <v>2504</v>
      </c>
      <c r="E19" s="3">
        <v>743538.233595</v>
      </c>
      <c r="F19" s="5">
        <v>801595.233595</v>
      </c>
      <c r="G19" s="5" t="s">
        <v>2400</v>
      </c>
      <c r="H19" s="3">
        <v>0.56899999999999995</v>
      </c>
      <c r="I19" s="3">
        <v>37.334710999999999</v>
      </c>
      <c r="J19" s="3">
        <v>0.56899999999999995</v>
      </c>
      <c r="K19" s="3">
        <v>37.334710999999999</v>
      </c>
      <c r="L19" s="3">
        <v>12.064361060000001</v>
      </c>
      <c r="M19" s="3">
        <v>8.2383514200000008</v>
      </c>
      <c r="N19" s="3">
        <v>42.779356</v>
      </c>
      <c r="O19" s="3" t="s">
        <v>2400</v>
      </c>
      <c r="P19" s="3" t="s">
        <v>2400</v>
      </c>
      <c r="Q19" s="3">
        <v>1.1660440000000001</v>
      </c>
      <c r="R19" s="3">
        <v>17.369924000000001</v>
      </c>
      <c r="S19" s="3">
        <v>17.369924000000001</v>
      </c>
      <c r="T19" s="9" t="s">
        <v>3433</v>
      </c>
      <c r="U19" s="7">
        <v>648125000</v>
      </c>
      <c r="V19" s="7">
        <v>611289000</v>
      </c>
      <c r="W19" s="7">
        <v>572754000</v>
      </c>
      <c r="X19" s="7">
        <v>559151000</v>
      </c>
      <c r="Y19" s="7">
        <v>673819000</v>
      </c>
      <c r="Z19" s="7">
        <v>665035000</v>
      </c>
      <c r="AA19" s="7">
        <v>657332000</v>
      </c>
      <c r="AB19" s="7">
        <v>648125000</v>
      </c>
      <c r="AC19" s="3">
        <v>24.375</v>
      </c>
      <c r="AD19" s="3">
        <v>24.696999999999999</v>
      </c>
      <c r="AE19" s="4">
        <v>5.9969999999999999</v>
      </c>
      <c r="AF19" s="4">
        <v>6.1970000000000001</v>
      </c>
      <c r="AG19" s="7">
        <v>8034000000</v>
      </c>
      <c r="AH19" s="7">
        <v>8035000000</v>
      </c>
      <c r="AI19" s="7">
        <v>8079000000</v>
      </c>
      <c r="AJ19" s="7">
        <v>7360564435</v>
      </c>
      <c r="AK19" s="3">
        <v>91.624679999999998</v>
      </c>
      <c r="AL19" s="7">
        <v>3906</v>
      </c>
      <c r="AM19" s="7">
        <v>2828119232</v>
      </c>
      <c r="AN19" s="4">
        <v>35.200000000000003</v>
      </c>
      <c r="AO19" s="3">
        <v>-2.514027</v>
      </c>
      <c r="AP19" s="3">
        <v>-2.3243239999999998</v>
      </c>
      <c r="AQ19" s="3">
        <v>11.888545000000001</v>
      </c>
      <c r="AR19" s="3">
        <v>70.161343000000002</v>
      </c>
      <c r="AS19" s="3">
        <v>-2.3243239999999998</v>
      </c>
      <c r="AT19" s="3">
        <v>11.888545000000001</v>
      </c>
      <c r="AU19" s="3">
        <v>71.931494000000001</v>
      </c>
      <c r="AV19" s="3">
        <v>0.65259766674867881</v>
      </c>
      <c r="AW19" s="3">
        <v>1.1123081918767856</v>
      </c>
      <c r="AX19" s="3">
        <v>0.97336083994639044</v>
      </c>
      <c r="AY19" s="3">
        <v>61.64</v>
      </c>
      <c r="AZ19" s="4">
        <v>105.06</v>
      </c>
      <c r="BA19" s="3">
        <v>91.93</v>
      </c>
    </row>
    <row r="20" spans="1:53" x14ac:dyDescent="0.3">
      <c r="A20" s="1" t="s">
        <v>733</v>
      </c>
      <c r="B20" s="2">
        <v>4059821</v>
      </c>
      <c r="C20" s="9" t="s">
        <v>2401</v>
      </c>
      <c r="D20" s="9" t="s">
        <v>2463</v>
      </c>
      <c r="E20" s="3">
        <v>716158.62619540002</v>
      </c>
      <c r="F20" s="5">
        <v>743399.02619500004</v>
      </c>
      <c r="G20" s="5" t="s">
        <v>2400</v>
      </c>
      <c r="H20" s="4">
        <v>1.07</v>
      </c>
      <c r="I20" s="3">
        <v>83.468483000000006</v>
      </c>
      <c r="J20" s="4">
        <v>1.07</v>
      </c>
      <c r="K20" s="3">
        <v>83.468483000000006</v>
      </c>
      <c r="L20" s="3" t="s">
        <v>2397</v>
      </c>
      <c r="M20" s="3">
        <v>48.783570300000001</v>
      </c>
      <c r="N20" s="3" t="s">
        <v>2397</v>
      </c>
      <c r="O20" s="3" t="s">
        <v>2400</v>
      </c>
      <c r="P20" s="3" t="s">
        <v>2400</v>
      </c>
      <c r="Q20" s="3">
        <v>17.677817000000001</v>
      </c>
      <c r="R20" s="3">
        <v>43.158495000000002</v>
      </c>
      <c r="S20" s="3">
        <v>43.158495000000002</v>
      </c>
      <c r="T20" s="9" t="s">
        <v>3429</v>
      </c>
      <c r="U20" s="7">
        <v>34124100</v>
      </c>
      <c r="V20" s="7">
        <v>28541400</v>
      </c>
      <c r="W20" s="7">
        <v>28318400</v>
      </c>
      <c r="X20" s="7">
        <v>24539800</v>
      </c>
      <c r="Y20" s="7">
        <v>40863300</v>
      </c>
      <c r="Z20" s="7">
        <v>38922800</v>
      </c>
      <c r="AA20" s="7">
        <v>35932100</v>
      </c>
      <c r="AB20" s="7">
        <v>34124100</v>
      </c>
      <c r="AC20" s="3">
        <v>79.245999999999995</v>
      </c>
      <c r="AD20" s="3">
        <v>80.906000000000006</v>
      </c>
      <c r="AE20" s="3">
        <v>36.088000000000001</v>
      </c>
      <c r="AF20" s="3">
        <v>40.540999999999997</v>
      </c>
      <c r="AG20" s="7">
        <v>899850000</v>
      </c>
      <c r="AH20" s="7">
        <v>900416000</v>
      </c>
      <c r="AI20" s="7">
        <v>899303000</v>
      </c>
      <c r="AJ20" s="7">
        <v>898397579</v>
      </c>
      <c r="AK20" s="3">
        <v>99.774060000000006</v>
      </c>
      <c r="AL20" s="7">
        <v>4346</v>
      </c>
      <c r="AM20" s="7">
        <v>838387247</v>
      </c>
      <c r="AN20" s="3">
        <v>93.11</v>
      </c>
      <c r="AO20" s="3">
        <v>-2.9748510000000001</v>
      </c>
      <c r="AP20" s="3">
        <v>-2.9358140000000001</v>
      </c>
      <c r="AQ20" s="3">
        <v>-12.860916</v>
      </c>
      <c r="AR20" s="3">
        <v>30.361363999999998</v>
      </c>
      <c r="AS20" s="3">
        <v>-2.9358140000000001</v>
      </c>
      <c r="AT20" s="3">
        <v>-12.860916</v>
      </c>
      <c r="AU20" s="3">
        <v>32.436698</v>
      </c>
      <c r="AV20" s="3">
        <v>0.95273275281171577</v>
      </c>
      <c r="AW20" s="3">
        <v>1.7510881294628422</v>
      </c>
      <c r="AX20" s="3">
        <v>2.0400948171429647</v>
      </c>
      <c r="AY20" s="4">
        <v>53.5</v>
      </c>
      <c r="AZ20" s="3">
        <v>98.33</v>
      </c>
      <c r="BA20" s="3">
        <v>114.56</v>
      </c>
    </row>
    <row r="21" spans="1:53" x14ac:dyDescent="0.3">
      <c r="A21" s="1" t="s">
        <v>1191</v>
      </c>
      <c r="B21" s="2">
        <v>100201</v>
      </c>
      <c r="C21" s="9" t="s">
        <v>2401</v>
      </c>
      <c r="D21" s="9" t="s">
        <v>2495</v>
      </c>
      <c r="E21" s="3">
        <v>703046.81018183997</v>
      </c>
      <c r="F21" s="5" t="s">
        <v>2400</v>
      </c>
      <c r="G21" s="5">
        <v>531848.81018183997</v>
      </c>
      <c r="H21" s="3">
        <v>4.37</v>
      </c>
      <c r="I21" s="3">
        <v>13.3394546466333</v>
      </c>
      <c r="J21" s="3">
        <v>4.37</v>
      </c>
      <c r="K21" s="3">
        <v>13.3394546466333</v>
      </c>
      <c r="L21" s="3">
        <v>2.51361441485385</v>
      </c>
      <c r="M21" s="3">
        <v>2.0817223833158103</v>
      </c>
      <c r="N21" s="3" t="s">
        <v>2397</v>
      </c>
      <c r="O21" s="3" t="s">
        <v>2400</v>
      </c>
      <c r="P21" s="3" t="s">
        <v>2400</v>
      </c>
      <c r="Q21" s="3" t="s">
        <v>2400</v>
      </c>
      <c r="R21" s="3" t="s">
        <v>2400</v>
      </c>
      <c r="S21" s="3" t="s">
        <v>2400</v>
      </c>
      <c r="T21" s="9" t="s">
        <v>3429</v>
      </c>
      <c r="U21" s="7">
        <v>154990000</v>
      </c>
      <c r="V21" s="7">
        <v>127781000</v>
      </c>
      <c r="W21" s="7">
        <v>121649000</v>
      </c>
      <c r="X21" s="7">
        <v>119951000</v>
      </c>
      <c r="Y21" s="7">
        <v>165306000</v>
      </c>
      <c r="Z21" s="7">
        <v>162426000</v>
      </c>
      <c r="AA21" s="7">
        <v>158930000</v>
      </c>
      <c r="AB21" s="7">
        <v>154990000</v>
      </c>
      <c r="AC21" s="3" t="s">
        <v>2400</v>
      </c>
      <c r="AD21" s="3" t="s">
        <v>2400</v>
      </c>
      <c r="AE21" s="3" t="s">
        <v>2400</v>
      </c>
      <c r="AF21" s="3" t="s">
        <v>2400</v>
      </c>
      <c r="AG21" s="7">
        <v>2815340422</v>
      </c>
      <c r="AH21" s="7">
        <v>2845164727</v>
      </c>
      <c r="AI21" s="7">
        <v>2891008341</v>
      </c>
      <c r="AJ21" s="7">
        <v>2799891459</v>
      </c>
      <c r="AK21" s="3">
        <v>99.451260000000005</v>
      </c>
      <c r="AL21" s="7">
        <v>4869</v>
      </c>
      <c r="AM21" s="7">
        <v>2059828127</v>
      </c>
      <c r="AN21" s="3">
        <v>73.16</v>
      </c>
      <c r="AO21" s="3">
        <v>-1.0730059999999999</v>
      </c>
      <c r="AP21" s="3">
        <v>-4.0084900000000001</v>
      </c>
      <c r="AQ21" s="3">
        <v>13.682064</v>
      </c>
      <c r="AR21" s="3">
        <v>39.301487999999999</v>
      </c>
      <c r="AS21" s="3">
        <v>-4.0084900000000001</v>
      </c>
      <c r="AT21" s="3">
        <v>13.682064</v>
      </c>
      <c r="AU21" s="3">
        <v>40.922986999999999</v>
      </c>
      <c r="AV21" s="3">
        <v>0.87045111164890598</v>
      </c>
      <c r="AW21" s="3">
        <v>1.5076610479288926</v>
      </c>
      <c r="AX21" s="3">
        <v>1.5222269328055757</v>
      </c>
      <c r="AY21" s="4">
        <v>54.4</v>
      </c>
      <c r="AZ21" s="3">
        <v>94.22</v>
      </c>
      <c r="BA21" s="3">
        <v>95.13</v>
      </c>
    </row>
    <row r="22" spans="1:53" x14ac:dyDescent="0.3">
      <c r="A22" s="1" t="s">
        <v>2272</v>
      </c>
      <c r="B22" s="2">
        <v>4163620</v>
      </c>
      <c r="C22" s="9" t="s">
        <v>2401</v>
      </c>
      <c r="D22" s="9" t="s">
        <v>2435</v>
      </c>
      <c r="E22" s="3">
        <v>617474.86029520002</v>
      </c>
      <c r="F22" s="5">
        <v>625134.86029500002</v>
      </c>
      <c r="G22" s="5">
        <v>627170.92040207505</v>
      </c>
      <c r="H22" s="4">
        <v>2.6549999999999998</v>
      </c>
      <c r="I22" s="3">
        <v>32.480986999999999</v>
      </c>
      <c r="J22" s="3">
        <v>2.6549999999999998</v>
      </c>
      <c r="K22" s="3">
        <v>32.480986999999999</v>
      </c>
      <c r="L22" s="3" t="s">
        <v>2397</v>
      </c>
      <c r="M22" s="3">
        <v>16.30500954</v>
      </c>
      <c r="N22" s="3">
        <v>31.817174999999999</v>
      </c>
      <c r="O22" s="3">
        <v>37.757425766539697</v>
      </c>
      <c r="P22" s="3">
        <v>29.427741592077499</v>
      </c>
      <c r="Q22" s="3">
        <v>17.452992999999999</v>
      </c>
      <c r="R22" s="3">
        <v>24.929079999999999</v>
      </c>
      <c r="S22" s="3">
        <v>24.929079999999999</v>
      </c>
      <c r="T22" s="9" t="s">
        <v>3435</v>
      </c>
      <c r="U22" s="7">
        <v>35926000</v>
      </c>
      <c r="V22" s="7">
        <v>32653000</v>
      </c>
      <c r="W22" s="7">
        <v>29310000</v>
      </c>
      <c r="X22" s="7">
        <v>24105000</v>
      </c>
      <c r="Y22" s="7">
        <v>35926000</v>
      </c>
      <c r="Z22" s="7">
        <v>34918000</v>
      </c>
      <c r="AA22" s="7">
        <v>34141000</v>
      </c>
      <c r="AB22" s="7">
        <v>33351000</v>
      </c>
      <c r="AC22" s="3">
        <v>97.834000000000003</v>
      </c>
      <c r="AD22" s="3">
        <v>97.834000000000003</v>
      </c>
      <c r="AE22" s="3">
        <v>69.512</v>
      </c>
      <c r="AF22" s="3">
        <v>69.512</v>
      </c>
      <c r="AG22" s="7">
        <v>1965986500</v>
      </c>
      <c r="AH22" s="7">
        <v>1977734204</v>
      </c>
      <c r="AI22" s="7">
        <v>2017498500</v>
      </c>
      <c r="AJ22" s="7">
        <v>1725663160</v>
      </c>
      <c r="AK22" s="3">
        <v>88.055719999999994</v>
      </c>
      <c r="AL22" s="7">
        <v>4816</v>
      </c>
      <c r="AM22" s="7">
        <v>1732693844</v>
      </c>
      <c r="AN22" s="3">
        <v>88.41</v>
      </c>
      <c r="AO22" s="3">
        <v>-1.437705</v>
      </c>
      <c r="AP22" s="3">
        <v>0.30468499999999998</v>
      </c>
      <c r="AQ22" s="3">
        <v>14.944535</v>
      </c>
      <c r="AR22" s="3">
        <v>22.084444000000001</v>
      </c>
      <c r="AS22" s="3">
        <v>0.30468499999999998</v>
      </c>
      <c r="AT22" s="3">
        <v>14.944535</v>
      </c>
      <c r="AU22" s="3">
        <v>21.390436000000001</v>
      </c>
      <c r="AV22" s="3">
        <v>0.95315075182574804</v>
      </c>
      <c r="AW22" s="3">
        <v>1.7825587375256258</v>
      </c>
      <c r="AX22" s="3">
        <v>1.7064105672954755</v>
      </c>
      <c r="AY22" s="3">
        <v>47.72</v>
      </c>
      <c r="AZ22" s="3">
        <v>89.25</v>
      </c>
      <c r="BA22" s="3">
        <v>85.44</v>
      </c>
    </row>
    <row r="23" spans="1:53" x14ac:dyDescent="0.3">
      <c r="A23" s="1" t="s">
        <v>2204</v>
      </c>
      <c r="B23" s="2">
        <v>111568</v>
      </c>
      <c r="C23" s="9" t="s">
        <v>2401</v>
      </c>
      <c r="D23" s="9" t="s">
        <v>2456</v>
      </c>
      <c r="E23" s="3">
        <v>561557.50060679996</v>
      </c>
      <c r="F23" s="5">
        <v>617087.50060599996</v>
      </c>
      <c r="G23" s="5">
        <v>617087.50060679996</v>
      </c>
      <c r="H23" s="3">
        <v>6.51</v>
      </c>
      <c r="I23" s="3">
        <v>32.955048859934898</v>
      </c>
      <c r="J23" s="3">
        <v>6.51</v>
      </c>
      <c r="K23" s="3">
        <v>32.955048859934898</v>
      </c>
      <c r="L23" s="3" t="s">
        <v>2397</v>
      </c>
      <c r="M23" s="3">
        <v>4.9390043899084999</v>
      </c>
      <c r="N23" s="3">
        <v>35.790745430180102</v>
      </c>
      <c r="O23" s="3" t="s">
        <v>2400</v>
      </c>
      <c r="P23" s="3" t="s">
        <v>2400</v>
      </c>
      <c r="Q23" s="3">
        <v>1.322843</v>
      </c>
      <c r="R23" s="3">
        <v>14.301221999999999</v>
      </c>
      <c r="S23" s="3">
        <v>18.673488861713</v>
      </c>
      <c r="T23" s="9" t="s">
        <v>3429</v>
      </c>
      <c r="U23" s="7">
        <v>371622000</v>
      </c>
      <c r="V23" s="7">
        <v>324162000</v>
      </c>
      <c r="W23" s="7">
        <v>287597000</v>
      </c>
      <c r="X23" s="7">
        <v>257141000</v>
      </c>
      <c r="Y23" s="7">
        <v>393898000</v>
      </c>
      <c r="Z23" s="7">
        <v>385439000</v>
      </c>
      <c r="AA23" s="7">
        <v>379487000</v>
      </c>
      <c r="AB23" s="7">
        <v>371622000</v>
      </c>
      <c r="AC23" s="3">
        <v>24.475999999999999</v>
      </c>
      <c r="AD23" s="3">
        <v>22.872</v>
      </c>
      <c r="AE23" s="4">
        <v>9.4529999999999994</v>
      </c>
      <c r="AF23" s="4">
        <v>8.8940000000000001</v>
      </c>
      <c r="AG23" s="7">
        <v>923000000</v>
      </c>
      <c r="AH23" s="7">
        <v>921000000</v>
      </c>
      <c r="AI23" s="7">
        <v>925000000</v>
      </c>
      <c r="AJ23" s="7">
        <v>917856421</v>
      </c>
      <c r="AK23" s="3">
        <v>99.736180000000004</v>
      </c>
      <c r="AL23" s="7">
        <v>4194</v>
      </c>
      <c r="AM23" s="7">
        <v>826131882</v>
      </c>
      <c r="AN23" s="3">
        <v>89.77</v>
      </c>
      <c r="AO23" s="3">
        <v>-4.7421999999999999E-2</v>
      </c>
      <c r="AP23" s="3">
        <v>-17.099312000000001</v>
      </c>
      <c r="AQ23" s="3">
        <v>-13.480878000000001</v>
      </c>
      <c r="AR23" s="3">
        <v>-6.2075870000000002</v>
      </c>
      <c r="AS23" s="3">
        <v>-17.099312000000001</v>
      </c>
      <c r="AT23" s="3">
        <v>-13.480878000000001</v>
      </c>
      <c r="AU23" s="3">
        <v>-3.9147530000000001</v>
      </c>
      <c r="AV23" s="3">
        <v>1.9893109470230315</v>
      </c>
      <c r="AW23" s="3">
        <v>3.6042251392037512</v>
      </c>
      <c r="AX23" s="3">
        <v>2.4080557861420848</v>
      </c>
      <c r="AY23" s="3">
        <v>89.32</v>
      </c>
      <c r="AZ23" s="3">
        <v>161.83000000000001</v>
      </c>
      <c r="BA23" s="4">
        <v>108.12</v>
      </c>
    </row>
    <row r="24" spans="1:53" x14ac:dyDescent="0.3">
      <c r="A24" s="1" t="s">
        <v>812</v>
      </c>
      <c r="B24" s="2">
        <v>3007562</v>
      </c>
      <c r="C24" s="9" t="s">
        <v>2401</v>
      </c>
      <c r="D24" s="9" t="s">
        <v>2521</v>
      </c>
      <c r="E24" s="3">
        <v>518445.35146655998</v>
      </c>
      <c r="F24" s="5">
        <v>541877.35146599996</v>
      </c>
      <c r="G24" s="5" t="s">
        <v>2400</v>
      </c>
      <c r="H24" s="3">
        <v>1.92</v>
      </c>
      <c r="I24" s="3">
        <v>13.402691000000001</v>
      </c>
      <c r="J24" s="4">
        <v>1.92</v>
      </c>
      <c r="K24" s="3">
        <v>13.402691000000001</v>
      </c>
      <c r="L24" s="3">
        <v>1.7602107599999999</v>
      </c>
      <c r="M24" s="3">
        <v>1.7602107599999999</v>
      </c>
      <c r="N24" s="3">
        <v>13.780424999999999</v>
      </c>
      <c r="O24" s="3" t="s">
        <v>2400</v>
      </c>
      <c r="P24" s="3" t="s">
        <v>2400</v>
      </c>
      <c r="Q24" s="3">
        <v>1.443241</v>
      </c>
      <c r="R24" s="3">
        <v>6.1027969999999998</v>
      </c>
      <c r="S24" s="3">
        <v>6.1027969999999998</v>
      </c>
      <c r="T24" s="9" t="s">
        <v>3429</v>
      </c>
      <c r="U24" s="7">
        <v>338293000</v>
      </c>
      <c r="V24" s="7">
        <v>401183000</v>
      </c>
      <c r="W24" s="7">
        <v>277140000</v>
      </c>
      <c r="X24" s="7">
        <v>179784000</v>
      </c>
      <c r="Y24" s="7">
        <v>343818000</v>
      </c>
      <c r="Z24" s="7">
        <v>345135000</v>
      </c>
      <c r="AA24" s="7">
        <v>335351000</v>
      </c>
      <c r="AB24" s="7">
        <v>338293000</v>
      </c>
      <c r="AC24" s="3">
        <v>32.831000000000003</v>
      </c>
      <c r="AD24" s="3">
        <v>31.535</v>
      </c>
      <c r="AE24" s="3">
        <v>20.974</v>
      </c>
      <c r="AF24" s="3">
        <v>20.806999999999999</v>
      </c>
      <c r="AG24" s="7">
        <v>4395094536</v>
      </c>
      <c r="AH24" s="7">
        <v>4442826580</v>
      </c>
      <c r="AI24" s="7">
        <v>3962917886</v>
      </c>
      <c r="AJ24" s="7">
        <v>4383732520</v>
      </c>
      <c r="AK24" s="3">
        <v>99.741479999999996</v>
      </c>
      <c r="AL24" s="7">
        <v>4400</v>
      </c>
      <c r="AM24" s="7">
        <v>2858303078</v>
      </c>
      <c r="AN24" s="3">
        <v>65.03</v>
      </c>
      <c r="AO24" s="3">
        <v>1.0996239999999999</v>
      </c>
      <c r="AP24" s="3">
        <v>-8.808071</v>
      </c>
      <c r="AQ24" s="3">
        <v>-8.2323839999999997</v>
      </c>
      <c r="AR24" s="3">
        <v>5.0898789999999998</v>
      </c>
      <c r="AS24" s="3">
        <v>-8.808071</v>
      </c>
      <c r="AT24" s="3">
        <v>-8.2323839999999997</v>
      </c>
      <c r="AU24" s="3">
        <v>7.5915179999999998</v>
      </c>
      <c r="AV24" s="3">
        <v>1.2028504863086293</v>
      </c>
      <c r="AW24" s="3">
        <v>1.885062074288741</v>
      </c>
      <c r="AX24" s="3">
        <v>1.6827949400344471</v>
      </c>
      <c r="AY24" s="3">
        <v>64.83</v>
      </c>
      <c r="AZ24" s="3">
        <v>101.59</v>
      </c>
      <c r="BA24" s="3">
        <v>90.69</v>
      </c>
    </row>
    <row r="25" spans="1:53" x14ac:dyDescent="0.3">
      <c r="A25" s="1" t="s">
        <v>1584</v>
      </c>
      <c r="B25" s="2">
        <v>4041363</v>
      </c>
      <c r="C25" s="9" t="s">
        <v>2401</v>
      </c>
      <c r="D25" s="9" t="s">
        <v>2405</v>
      </c>
      <c r="E25" s="3">
        <v>512203.30525239999</v>
      </c>
      <c r="F25" s="5">
        <v>595937.30525199999</v>
      </c>
      <c r="G25" s="5" t="s">
        <v>2400</v>
      </c>
      <c r="H25" s="4">
        <v>1.1000000000000001</v>
      </c>
      <c r="I25" s="3">
        <v>40.733317</v>
      </c>
      <c r="J25" s="3">
        <v>1.1000000000000001</v>
      </c>
      <c r="K25" s="3">
        <v>40.733317</v>
      </c>
      <c r="L25" s="3" t="s">
        <v>2397</v>
      </c>
      <c r="M25" s="3">
        <v>33.897477619999997</v>
      </c>
      <c r="N25" s="3">
        <v>48.259484999999998</v>
      </c>
      <c r="O25" s="3" t="s">
        <v>2400</v>
      </c>
      <c r="P25" s="3" t="s">
        <v>2400</v>
      </c>
      <c r="Q25" s="3">
        <v>10.099717</v>
      </c>
      <c r="R25" s="3">
        <v>23.572728999999999</v>
      </c>
      <c r="S25" s="3">
        <v>23.572728999999999</v>
      </c>
      <c r="T25" s="9" t="s">
        <v>3432</v>
      </c>
      <c r="U25" s="7">
        <v>52961000</v>
      </c>
      <c r="V25" s="7">
        <v>49954000</v>
      </c>
      <c r="W25" s="7">
        <v>42440000</v>
      </c>
      <c r="X25" s="7">
        <v>40479000</v>
      </c>
      <c r="Y25" s="7">
        <v>54933000</v>
      </c>
      <c r="Z25" s="7">
        <v>53815000</v>
      </c>
      <c r="AA25" s="7">
        <v>52961000</v>
      </c>
      <c r="AB25" s="7">
        <v>52510000</v>
      </c>
      <c r="AC25" s="3">
        <v>71.406999999999996</v>
      </c>
      <c r="AD25" s="3">
        <v>71.265000000000001</v>
      </c>
      <c r="AE25" s="4">
        <v>40.08</v>
      </c>
      <c r="AF25" s="4">
        <v>40.659999999999997</v>
      </c>
      <c r="AG25" s="7">
        <v>2796000000</v>
      </c>
      <c r="AH25" s="7">
        <v>2771000000</v>
      </c>
      <c r="AI25" s="7">
        <v>2748000000</v>
      </c>
      <c r="AJ25" s="7">
        <v>1642984912</v>
      </c>
      <c r="AK25" s="3">
        <v>58.741889999999998</v>
      </c>
      <c r="AL25" s="7">
        <v>3546</v>
      </c>
      <c r="AM25" s="7">
        <v>1233276371</v>
      </c>
      <c r="AN25" s="3">
        <v>44.09</v>
      </c>
      <c r="AO25" s="3">
        <v>-2.7828020000000002</v>
      </c>
      <c r="AP25" s="3">
        <v>-9.8463539999999998</v>
      </c>
      <c r="AQ25" s="3">
        <v>-2.2065730000000001</v>
      </c>
      <c r="AR25" s="3">
        <v>60.138382</v>
      </c>
      <c r="AS25" s="3">
        <v>-9.8463539999999998</v>
      </c>
      <c r="AT25" s="3">
        <v>-2.2065730000000001</v>
      </c>
      <c r="AU25" s="3">
        <v>58.057479000000001</v>
      </c>
      <c r="AV25" s="3">
        <v>0.73145566108297733</v>
      </c>
      <c r="AW25" s="3">
        <v>1.63384022747327</v>
      </c>
      <c r="AX25" s="3">
        <v>1.3518761357814602</v>
      </c>
      <c r="AY25" s="4">
        <v>49.1</v>
      </c>
      <c r="AZ25" s="3">
        <v>109.68</v>
      </c>
      <c r="BA25" s="3">
        <v>90.75</v>
      </c>
    </row>
    <row r="26" spans="1:53" x14ac:dyDescent="0.3">
      <c r="A26" s="1" t="s">
        <v>1355</v>
      </c>
      <c r="B26" s="2">
        <v>4073702</v>
      </c>
      <c r="C26" s="9" t="s">
        <v>2401</v>
      </c>
      <c r="D26" s="9" t="s">
        <v>2435</v>
      </c>
      <c r="E26" s="3">
        <v>489148.86806231999</v>
      </c>
      <c r="F26" s="5">
        <v>495977.86806200002</v>
      </c>
      <c r="G26" s="5">
        <v>496501.86806231999</v>
      </c>
      <c r="H26" s="3">
        <v>3.53</v>
      </c>
      <c r="I26" s="3">
        <v>39.807226999999997</v>
      </c>
      <c r="J26" s="3">
        <v>3.53</v>
      </c>
      <c r="K26" s="3">
        <v>39.807226999999997</v>
      </c>
      <c r="L26" s="3" t="s">
        <v>2397</v>
      </c>
      <c r="M26" s="3">
        <v>65.113144550000001</v>
      </c>
      <c r="N26" s="3">
        <v>38.060715999999999</v>
      </c>
      <c r="O26" s="3">
        <v>39.5258932538556</v>
      </c>
      <c r="P26" s="3">
        <v>36.818579240827503</v>
      </c>
      <c r="Q26" s="3">
        <v>18.002324000000002</v>
      </c>
      <c r="R26" s="3">
        <v>29.202293000000001</v>
      </c>
      <c r="S26" s="3">
        <v>29.202293000000001</v>
      </c>
      <c r="T26" s="9" t="s">
        <v>3429</v>
      </c>
      <c r="U26" s="7">
        <v>25098000</v>
      </c>
      <c r="V26" s="7">
        <v>22237000</v>
      </c>
      <c r="W26" s="7">
        <v>18884000</v>
      </c>
      <c r="X26" s="7">
        <v>15301000</v>
      </c>
      <c r="Y26" s="7">
        <v>27226000</v>
      </c>
      <c r="Z26" s="7">
        <v>26390000</v>
      </c>
      <c r="AA26" s="7">
        <v>25698000</v>
      </c>
      <c r="AB26" s="7">
        <v>25098000</v>
      </c>
      <c r="AC26" s="4">
        <v>100</v>
      </c>
      <c r="AD26" s="4">
        <v>100</v>
      </c>
      <c r="AE26" s="4">
        <v>61.14</v>
      </c>
      <c r="AF26" s="3">
        <v>61.646999999999998</v>
      </c>
      <c r="AG26" s="7">
        <v>920000000</v>
      </c>
      <c r="AH26" s="7">
        <v>925600000</v>
      </c>
      <c r="AI26" s="7">
        <v>939000000</v>
      </c>
      <c r="AJ26" s="7">
        <v>909534943</v>
      </c>
      <c r="AK26" s="3">
        <v>99.096119999999999</v>
      </c>
      <c r="AL26" s="7">
        <v>3867</v>
      </c>
      <c r="AM26" s="7">
        <v>813835201</v>
      </c>
      <c r="AN26" s="3">
        <v>88.67</v>
      </c>
      <c r="AO26" s="3">
        <v>-1.7061470000000001</v>
      </c>
      <c r="AP26" s="3">
        <v>-1.195257</v>
      </c>
      <c r="AQ26" s="3">
        <v>6.6362899999999998</v>
      </c>
      <c r="AR26" s="3">
        <v>24.812155000000001</v>
      </c>
      <c r="AS26" s="3">
        <v>-1.195257</v>
      </c>
      <c r="AT26" s="3">
        <v>6.6362899999999998</v>
      </c>
      <c r="AU26" s="3">
        <v>23.460177000000002</v>
      </c>
      <c r="AV26" s="3">
        <v>0.84008529144709088</v>
      </c>
      <c r="AW26" s="3">
        <v>1.3670127771004092</v>
      </c>
      <c r="AX26" s="3">
        <v>1.3662512273769847</v>
      </c>
      <c r="AY26" s="3">
        <v>62.08</v>
      </c>
      <c r="AZ26" s="4">
        <v>101.02</v>
      </c>
      <c r="BA26" s="3">
        <v>100.96</v>
      </c>
    </row>
    <row r="27" spans="1:53" x14ac:dyDescent="0.3">
      <c r="A27" s="1" t="s">
        <v>572</v>
      </c>
      <c r="B27" s="2">
        <v>4126080</v>
      </c>
      <c r="C27" s="9" t="s">
        <v>2395</v>
      </c>
      <c r="D27" s="9" t="s">
        <v>2504</v>
      </c>
      <c r="E27" s="3">
        <v>430614.30913955998</v>
      </c>
      <c r="F27" s="5">
        <v>429419.30913900002</v>
      </c>
      <c r="G27" s="5" t="s">
        <v>2400</v>
      </c>
      <c r="H27" s="4">
        <v>4.04</v>
      </c>
      <c r="I27" s="3">
        <v>53.838062999999998</v>
      </c>
      <c r="J27" s="3">
        <v>4.04</v>
      </c>
      <c r="K27" s="3">
        <v>53.838062999999998</v>
      </c>
      <c r="L27" s="3">
        <v>16.636163919999998</v>
      </c>
      <c r="M27" s="3">
        <v>16.636163919999998</v>
      </c>
      <c r="N27" s="3">
        <v>81.128917999999999</v>
      </c>
      <c r="O27" s="3" t="s">
        <v>2400</v>
      </c>
      <c r="P27" s="3" t="s">
        <v>2400</v>
      </c>
      <c r="Q27" s="3">
        <v>1.5572889999999999</v>
      </c>
      <c r="R27" s="3">
        <v>32.974777000000003</v>
      </c>
      <c r="S27" s="3">
        <v>32.974777000000003</v>
      </c>
      <c r="T27" s="9" t="s">
        <v>3436</v>
      </c>
      <c r="U27" s="7">
        <v>254453000</v>
      </c>
      <c r="V27" s="7">
        <v>242290000</v>
      </c>
      <c r="W27" s="7">
        <v>226954000</v>
      </c>
      <c r="X27" s="7">
        <v>195929000</v>
      </c>
      <c r="Y27" s="7">
        <v>258805000</v>
      </c>
      <c r="Z27" s="7">
        <v>254453000</v>
      </c>
      <c r="AA27" s="7">
        <v>253695000</v>
      </c>
      <c r="AB27" s="7">
        <v>248828000</v>
      </c>
      <c r="AC27" s="4">
        <v>12.613</v>
      </c>
      <c r="AD27" s="4">
        <v>12.672000000000001</v>
      </c>
      <c r="AE27" s="4">
        <v>4.5279999999999996</v>
      </c>
      <c r="AF27" s="4">
        <v>4.5519999999999996</v>
      </c>
      <c r="AG27" s="7">
        <v>443942000</v>
      </c>
      <c r="AH27" s="7">
        <v>443126000</v>
      </c>
      <c r="AI27" s="7">
        <v>443787000</v>
      </c>
      <c r="AJ27" s="7">
        <v>442681773</v>
      </c>
      <c r="AK27" s="3">
        <v>99.725819999999999</v>
      </c>
      <c r="AL27" s="7">
        <v>4069</v>
      </c>
      <c r="AM27" s="7">
        <v>305337285</v>
      </c>
      <c r="AN27" s="3">
        <v>68.790000000000006</v>
      </c>
      <c r="AO27" s="3">
        <v>-4.4377459999999997</v>
      </c>
      <c r="AP27" s="3">
        <v>-5.7218999999999998</v>
      </c>
      <c r="AQ27" s="3">
        <v>3.3558180000000002</v>
      </c>
      <c r="AR27" s="3">
        <v>40.823791999999997</v>
      </c>
      <c r="AS27" s="3">
        <v>-5.7218999999999998</v>
      </c>
      <c r="AT27" s="3">
        <v>3.3558180000000002</v>
      </c>
      <c r="AU27" s="3">
        <v>38.811962000000001</v>
      </c>
      <c r="AV27" s="3">
        <v>1.6839211597902919</v>
      </c>
      <c r="AW27" s="3">
        <v>2.3348007375889672</v>
      </c>
      <c r="AX27" s="3">
        <v>2.1027694542574182</v>
      </c>
      <c r="AY27" s="3">
        <v>76.95</v>
      </c>
      <c r="AZ27" s="3">
        <v>106.69</v>
      </c>
      <c r="BA27" s="3">
        <v>96.09</v>
      </c>
    </row>
    <row r="28" spans="1:53" x14ac:dyDescent="0.3">
      <c r="A28" s="1" t="s">
        <v>2088</v>
      </c>
      <c r="B28" s="2">
        <v>4004135</v>
      </c>
      <c r="C28" s="9" t="s">
        <v>2401</v>
      </c>
      <c r="D28" s="9" t="s">
        <v>2501</v>
      </c>
      <c r="E28" s="3">
        <v>426281.69768755999</v>
      </c>
      <c r="F28" s="5">
        <v>488882.69768699998</v>
      </c>
      <c r="G28" s="5" t="s">
        <v>2400</v>
      </c>
      <c r="H28" s="3">
        <v>3.67</v>
      </c>
      <c r="I28" s="3">
        <v>26.429542000000001</v>
      </c>
      <c r="J28" s="3">
        <v>3.67</v>
      </c>
      <c r="K28" s="3">
        <v>26.429542000000001</v>
      </c>
      <c r="L28" s="3" t="s">
        <v>2397</v>
      </c>
      <c r="M28" s="3">
        <v>66.756478459999997</v>
      </c>
      <c r="N28" s="3">
        <v>23.156922999999999</v>
      </c>
      <c r="O28" s="3" t="s">
        <v>2400</v>
      </c>
      <c r="P28" s="3" t="s">
        <v>2400</v>
      </c>
      <c r="Q28" s="3">
        <v>2.9044029999999998</v>
      </c>
      <c r="R28" s="3">
        <v>16.780683</v>
      </c>
      <c r="S28" s="3">
        <v>16.780683</v>
      </c>
      <c r="T28" s="9" t="s">
        <v>3433</v>
      </c>
      <c r="U28" s="7">
        <v>152669000</v>
      </c>
      <c r="V28" s="7">
        <v>157403000</v>
      </c>
      <c r="W28" s="7">
        <v>151157000</v>
      </c>
      <c r="X28" s="7">
        <v>132110000</v>
      </c>
      <c r="Y28" s="7">
        <v>154596000</v>
      </c>
      <c r="Z28" s="7">
        <v>152089000</v>
      </c>
      <c r="AA28" s="7">
        <v>151830000</v>
      </c>
      <c r="AB28" s="7">
        <v>152669000</v>
      </c>
      <c r="AC28" s="3">
        <v>33.378999999999998</v>
      </c>
      <c r="AD28" s="3">
        <v>33.494999999999997</v>
      </c>
      <c r="AE28" s="3">
        <v>16.332999999999998</v>
      </c>
      <c r="AF28" s="3">
        <v>16.015000000000001</v>
      </c>
      <c r="AG28" s="7">
        <v>993000000</v>
      </c>
      <c r="AH28" s="7">
        <v>993000000</v>
      </c>
      <c r="AI28" s="7">
        <v>996000000</v>
      </c>
      <c r="AJ28" s="7">
        <v>991802275</v>
      </c>
      <c r="AK28" s="3">
        <v>99.842920000000007</v>
      </c>
      <c r="AL28" s="7">
        <v>4273</v>
      </c>
      <c r="AM28" s="7">
        <v>716044931</v>
      </c>
      <c r="AN28" s="3">
        <v>72.08</v>
      </c>
      <c r="AO28" s="3">
        <v>-1.804918</v>
      </c>
      <c r="AP28" s="3">
        <v>-9.353809</v>
      </c>
      <c r="AQ28" s="3">
        <v>-4.0004939999999998</v>
      </c>
      <c r="AR28" s="3">
        <v>12.724586</v>
      </c>
      <c r="AS28" s="3">
        <v>-9.353809</v>
      </c>
      <c r="AT28" s="3">
        <v>-4.0004939999999998</v>
      </c>
      <c r="AU28" s="3">
        <v>12.246428999999999</v>
      </c>
      <c r="AV28" s="3">
        <v>0.93425169096257465</v>
      </c>
      <c r="AW28" s="3">
        <v>1.5443106434787528</v>
      </c>
      <c r="AX28" s="3">
        <v>1.6579850903428204</v>
      </c>
      <c r="AY28" s="3">
        <v>54.72</v>
      </c>
      <c r="AZ28" s="3">
        <v>90.45</v>
      </c>
      <c r="BA28" s="3">
        <v>97.11</v>
      </c>
    </row>
    <row r="29" spans="1:53" x14ac:dyDescent="0.3">
      <c r="A29" s="1" t="s">
        <v>2103</v>
      </c>
      <c r="B29" s="2">
        <v>4004124</v>
      </c>
      <c r="C29" s="9" t="s">
        <v>2401</v>
      </c>
      <c r="D29" s="9" t="s">
        <v>2518</v>
      </c>
      <c r="E29" s="3">
        <v>422164.78034053999</v>
      </c>
      <c r="F29" s="5">
        <v>447252.78034</v>
      </c>
      <c r="G29" s="5" t="s">
        <v>2400</v>
      </c>
      <c r="H29" s="4">
        <v>1.605</v>
      </c>
      <c r="I29" s="3">
        <v>28.920131000000001</v>
      </c>
      <c r="J29" s="4">
        <v>1.605</v>
      </c>
      <c r="K29" s="3">
        <v>28.920131000000001</v>
      </c>
      <c r="L29" s="3" t="s">
        <v>2397</v>
      </c>
      <c r="M29" s="3">
        <v>7.7343605799999997</v>
      </c>
      <c r="N29" s="3">
        <v>24.947917</v>
      </c>
      <c r="O29" s="3" t="s">
        <v>2400</v>
      </c>
      <c r="P29" s="3" t="s">
        <v>2400</v>
      </c>
      <c r="Q29" s="4">
        <v>5.0045970000000004</v>
      </c>
      <c r="R29" s="3">
        <v>17.221454999999999</v>
      </c>
      <c r="S29" s="3">
        <v>17.221454999999999</v>
      </c>
      <c r="T29" s="9" t="s">
        <v>3430</v>
      </c>
      <c r="U29" s="7">
        <v>84039000</v>
      </c>
      <c r="V29" s="7">
        <v>82006000</v>
      </c>
      <c r="W29" s="7">
        <v>80187000</v>
      </c>
      <c r="X29" s="7">
        <v>76118000</v>
      </c>
      <c r="Y29" s="7">
        <v>83905000</v>
      </c>
      <c r="Z29" s="7">
        <v>84039000</v>
      </c>
      <c r="AA29" s="7">
        <v>84060000</v>
      </c>
      <c r="AB29" s="7">
        <v>83933000</v>
      </c>
      <c r="AC29" s="3">
        <v>51.689</v>
      </c>
      <c r="AD29" s="3">
        <v>51.756</v>
      </c>
      <c r="AE29" s="3">
        <v>28.373000000000001</v>
      </c>
      <c r="AF29" s="3">
        <v>28.651</v>
      </c>
      <c r="AG29" s="7">
        <v>2355041729</v>
      </c>
      <c r="AH29" s="7">
        <v>2357051000</v>
      </c>
      <c r="AI29" s="7">
        <v>2356886211</v>
      </c>
      <c r="AJ29" s="7">
        <v>2351552020</v>
      </c>
      <c r="AK29" s="3">
        <v>99.851820000000004</v>
      </c>
      <c r="AL29" s="7">
        <v>4382</v>
      </c>
      <c r="AM29" s="7">
        <v>1624851153</v>
      </c>
      <c r="AN29" s="3">
        <v>68.989999999999995</v>
      </c>
      <c r="AO29" s="3">
        <v>-0.76358499999999996</v>
      </c>
      <c r="AP29" s="3">
        <v>-6.4766260000000004</v>
      </c>
      <c r="AQ29" s="3">
        <v>-3.2043879999999998</v>
      </c>
      <c r="AR29" s="3">
        <v>12.71346</v>
      </c>
      <c r="AS29" s="3">
        <v>-6.4766260000000004</v>
      </c>
      <c r="AT29" s="3">
        <v>-3.2043879999999998</v>
      </c>
      <c r="AU29" s="3">
        <v>14.405623</v>
      </c>
      <c r="AV29" s="3">
        <v>0.79702808527177482</v>
      </c>
      <c r="AW29" s="3">
        <v>1.3290120520446587</v>
      </c>
      <c r="AX29" s="3">
        <v>1.4275690601541389</v>
      </c>
      <c r="AY29" s="3">
        <v>56.11</v>
      </c>
      <c r="AZ29" s="3">
        <v>93.56</v>
      </c>
      <c r="BA29" s="4">
        <v>100.5</v>
      </c>
    </row>
    <row r="30" spans="1:53" x14ac:dyDescent="0.3">
      <c r="A30" s="1" t="s">
        <v>1475</v>
      </c>
      <c r="B30" s="2">
        <v>4104060</v>
      </c>
      <c r="C30" s="9" t="s">
        <v>2395</v>
      </c>
      <c r="D30" s="9" t="s">
        <v>2490</v>
      </c>
      <c r="E30" s="3">
        <v>379074.13007633999</v>
      </c>
      <c r="F30" s="5">
        <v>388358.85107600002</v>
      </c>
      <c r="G30" s="5">
        <v>390125.75307634001</v>
      </c>
      <c r="H30" s="4">
        <v>5.4</v>
      </c>
      <c r="I30" s="3">
        <v>50.491135</v>
      </c>
      <c r="J30" s="4">
        <v>5.4</v>
      </c>
      <c r="K30" s="3">
        <v>50.491135</v>
      </c>
      <c r="L30" s="3">
        <v>36.58949097</v>
      </c>
      <c r="M30" s="3">
        <v>16.768950010000001</v>
      </c>
      <c r="N30" s="3">
        <v>53.980136000000002</v>
      </c>
      <c r="O30" s="3">
        <v>50.617632115170998</v>
      </c>
      <c r="P30" s="3">
        <v>42.082949825742602</v>
      </c>
      <c r="Q30" s="3">
        <v>10.383478</v>
      </c>
      <c r="R30" s="3">
        <v>36.687063999999999</v>
      </c>
      <c r="S30" s="3">
        <v>36.687063999999999</v>
      </c>
      <c r="T30" s="9" t="s">
        <v>3429</v>
      </c>
      <c r="U30" s="7">
        <v>33723297</v>
      </c>
      <c r="V30" s="7">
        <v>31615550</v>
      </c>
      <c r="W30" s="7">
        <v>29697844</v>
      </c>
      <c r="X30" s="7">
        <v>24996056</v>
      </c>
      <c r="Y30" s="7">
        <v>37587278</v>
      </c>
      <c r="Z30" s="7">
        <v>36304243</v>
      </c>
      <c r="AA30" s="7">
        <v>34932234</v>
      </c>
      <c r="AB30" s="7">
        <v>33723297</v>
      </c>
      <c r="AC30" s="3">
        <v>41.537999999999997</v>
      </c>
      <c r="AD30" s="3">
        <v>45.250999999999998</v>
      </c>
      <c r="AE30" s="3">
        <v>21.678999999999998</v>
      </c>
      <c r="AF30" s="3">
        <v>26.542999999999999</v>
      </c>
      <c r="AG30" s="7">
        <v>427458114</v>
      </c>
      <c r="AH30" s="7">
        <v>429164615</v>
      </c>
      <c r="AI30" s="7">
        <v>437679669</v>
      </c>
      <c r="AJ30" s="7">
        <v>424467207</v>
      </c>
      <c r="AK30" s="4">
        <v>99.300299999999993</v>
      </c>
      <c r="AL30" s="7">
        <v>3316</v>
      </c>
      <c r="AM30" s="7">
        <v>358104548</v>
      </c>
      <c r="AN30" s="3">
        <v>83.78</v>
      </c>
      <c r="AO30" s="3">
        <v>-4.3771190000000004</v>
      </c>
      <c r="AP30" s="3">
        <v>0.50856400000000002</v>
      </c>
      <c r="AQ30" s="3">
        <v>25.667235000000002</v>
      </c>
      <c r="AR30" s="3">
        <v>90.249733000000006</v>
      </c>
      <c r="AS30" s="3">
        <v>0.50856400000000002</v>
      </c>
      <c r="AT30" s="3">
        <v>25.667235000000002</v>
      </c>
      <c r="AU30" s="3">
        <v>83.067695999999998</v>
      </c>
      <c r="AV30" s="3">
        <v>2.7993919422944913</v>
      </c>
      <c r="AW30" s="3">
        <v>3.1494157534738436</v>
      </c>
      <c r="AX30" s="3">
        <v>3.750638216827809</v>
      </c>
      <c r="AY30" s="3">
        <v>66.84</v>
      </c>
      <c r="AZ30" s="4">
        <v>75.2</v>
      </c>
      <c r="BA30" s="3">
        <v>89.56</v>
      </c>
    </row>
    <row r="31" spans="1:53" x14ac:dyDescent="0.3">
      <c r="A31" s="1" t="s">
        <v>1186</v>
      </c>
      <c r="B31" s="2">
        <v>4044333</v>
      </c>
      <c r="C31" s="9" t="s">
        <v>2401</v>
      </c>
      <c r="D31" s="9" t="s">
        <v>2463</v>
      </c>
      <c r="E31" s="3">
        <v>373205.63688971999</v>
      </c>
      <c r="F31" s="5">
        <v>388659.63688900002</v>
      </c>
      <c r="G31" s="5" t="s">
        <v>2400</v>
      </c>
      <c r="H31" s="4">
        <v>1.1100000000000001</v>
      </c>
      <c r="I31" s="3">
        <v>23.801843000000002</v>
      </c>
      <c r="J31" s="3">
        <v>1.1100000000000001</v>
      </c>
      <c r="K31" s="3">
        <v>23.935783000000001</v>
      </c>
      <c r="L31" s="3" t="s">
        <v>2397</v>
      </c>
      <c r="M31" s="3">
        <v>4.9622563800000004</v>
      </c>
      <c r="N31" s="3">
        <v>18.299379999999999</v>
      </c>
      <c r="O31" s="3" t="s">
        <v>2400</v>
      </c>
      <c r="P31" s="3" t="s">
        <v>2400</v>
      </c>
      <c r="Q31" s="3">
        <v>4.1466479999999999</v>
      </c>
      <c r="R31" s="3">
        <v>12.020509000000001</v>
      </c>
      <c r="S31" s="3">
        <v>12.020509000000001</v>
      </c>
      <c r="T31" s="9" t="s">
        <v>3429</v>
      </c>
      <c r="U31" s="7">
        <v>85159000</v>
      </c>
      <c r="V31" s="7">
        <v>79990000</v>
      </c>
      <c r="W31" s="7">
        <v>78740000</v>
      </c>
      <c r="X31" s="7">
        <v>82584000</v>
      </c>
      <c r="Y31" s="7">
        <v>87696000</v>
      </c>
      <c r="Z31" s="7">
        <v>86576000</v>
      </c>
      <c r="AA31" s="7">
        <v>85648000</v>
      </c>
      <c r="AB31" s="7">
        <v>85159000</v>
      </c>
      <c r="AC31" s="3">
        <v>69.182000000000002</v>
      </c>
      <c r="AD31" s="3">
        <v>69.391000000000005</v>
      </c>
      <c r="AE31" s="3">
        <v>36.128999999999998</v>
      </c>
      <c r="AF31" s="3">
        <v>34.268000000000001</v>
      </c>
      <c r="AG31" s="7">
        <v>2407298000</v>
      </c>
      <c r="AH31" s="7">
        <v>2406846000</v>
      </c>
      <c r="AI31" s="7">
        <v>2407178000</v>
      </c>
      <c r="AJ31" s="7">
        <v>2404121670</v>
      </c>
      <c r="AK31" s="3">
        <v>99.854569999999995</v>
      </c>
      <c r="AL31" s="7">
        <v>4544</v>
      </c>
      <c r="AM31" s="7">
        <v>1754960322</v>
      </c>
      <c r="AN31" s="3">
        <v>72.89</v>
      </c>
      <c r="AO31" s="3">
        <v>-0.84333199999999997</v>
      </c>
      <c r="AP31" s="3">
        <v>-6.7027929999999998</v>
      </c>
      <c r="AQ31" s="3">
        <v>-10.761445999999999</v>
      </c>
      <c r="AR31" s="3">
        <v>-9.5955490000000001</v>
      </c>
      <c r="AS31" s="3">
        <v>-6.7027929999999998</v>
      </c>
      <c r="AT31" s="3">
        <v>-10.761445999999999</v>
      </c>
      <c r="AU31" s="3">
        <v>-7.732551</v>
      </c>
      <c r="AV31" s="3">
        <v>1.0586774713661438</v>
      </c>
      <c r="AW31" s="3">
        <v>1.7324421614027303</v>
      </c>
      <c r="AX31" s="3">
        <v>1.5023476665208333</v>
      </c>
      <c r="AY31" s="3">
        <v>71.22</v>
      </c>
      <c r="AZ31" s="3">
        <v>116.54</v>
      </c>
      <c r="BA31" s="4">
        <v>101.06</v>
      </c>
    </row>
    <row r="32" spans="1:53" x14ac:dyDescent="0.3">
      <c r="A32" s="1" t="s">
        <v>254</v>
      </c>
      <c r="B32" s="2">
        <v>100369</v>
      </c>
      <c r="C32" s="9" t="s">
        <v>2401</v>
      </c>
      <c r="D32" s="9" t="s">
        <v>2495</v>
      </c>
      <c r="E32" s="3">
        <v>364538.50974849</v>
      </c>
      <c r="F32" s="5" t="s">
        <v>2400</v>
      </c>
      <c r="G32" s="5">
        <v>490218.50974849</v>
      </c>
      <c r="H32" s="3">
        <v>0.81</v>
      </c>
      <c r="I32" s="3">
        <v>15.9818181818182</v>
      </c>
      <c r="J32" s="4">
        <v>0.81</v>
      </c>
      <c r="K32" s="3">
        <v>15.9818181818182</v>
      </c>
      <c r="L32" s="3">
        <v>1.6812090916691098</v>
      </c>
      <c r="M32" s="3">
        <v>1.24254975480184</v>
      </c>
      <c r="N32" s="3" t="s">
        <v>2397</v>
      </c>
      <c r="O32" s="3" t="s">
        <v>2400</v>
      </c>
      <c r="P32" s="3" t="s">
        <v>2400</v>
      </c>
      <c r="Q32" s="3" t="s">
        <v>2400</v>
      </c>
      <c r="R32" s="3" t="s">
        <v>2400</v>
      </c>
      <c r="S32" s="3" t="s">
        <v>2400</v>
      </c>
      <c r="T32" s="9" t="s">
        <v>3429</v>
      </c>
      <c r="U32" s="7">
        <v>100181000</v>
      </c>
      <c r="V32" s="7">
        <v>94950000</v>
      </c>
      <c r="W32" s="7">
        <v>89113000</v>
      </c>
      <c r="X32" s="7">
        <v>85528000</v>
      </c>
      <c r="Y32" s="7">
        <v>100099000</v>
      </c>
      <c r="Z32" s="7">
        <v>99921000</v>
      </c>
      <c r="AA32" s="7">
        <v>99741000</v>
      </c>
      <c r="AB32" s="7">
        <v>100181000</v>
      </c>
      <c r="AC32" s="3" t="s">
        <v>2400</v>
      </c>
      <c r="AD32" s="3" t="s">
        <v>2400</v>
      </c>
      <c r="AE32" s="3" t="s">
        <v>2400</v>
      </c>
      <c r="AF32" s="3" t="s">
        <v>2400</v>
      </c>
      <c r="AG32" s="7">
        <v>7688767832</v>
      </c>
      <c r="AH32" s="7">
        <v>7774753442</v>
      </c>
      <c r="AI32" s="7">
        <v>7923357339</v>
      </c>
      <c r="AJ32" s="7">
        <v>7646615066</v>
      </c>
      <c r="AK32" s="4">
        <v>99.657700000000006</v>
      </c>
      <c r="AL32" s="7">
        <v>3477</v>
      </c>
      <c r="AM32" s="7">
        <v>4828680419</v>
      </c>
      <c r="AN32" s="3">
        <v>62.93</v>
      </c>
      <c r="AO32" s="3">
        <v>-0.96890500000000002</v>
      </c>
      <c r="AP32" s="3">
        <v>-7.4931590000000003</v>
      </c>
      <c r="AQ32" s="3">
        <v>10.761089</v>
      </c>
      <c r="AR32" s="3">
        <v>29.646018000000002</v>
      </c>
      <c r="AS32" s="3">
        <v>-7.4931590000000003</v>
      </c>
      <c r="AT32" s="3">
        <v>10.761089</v>
      </c>
      <c r="AU32" s="3">
        <v>30.531631000000001</v>
      </c>
      <c r="AV32" s="3">
        <v>1.0208185986680698</v>
      </c>
      <c r="AW32" s="3">
        <v>2.0006203262155005</v>
      </c>
      <c r="AX32" s="3">
        <v>2.1919664848212776</v>
      </c>
      <c r="AY32" s="3">
        <v>41.42</v>
      </c>
      <c r="AZ32" s="3">
        <v>81.180000000000007</v>
      </c>
      <c r="BA32" s="3">
        <v>88.94</v>
      </c>
    </row>
    <row r="33" spans="1:53" x14ac:dyDescent="0.3">
      <c r="A33" s="1" t="s">
        <v>9</v>
      </c>
      <c r="B33" s="2">
        <v>4558282</v>
      </c>
      <c r="C33" s="9" t="s">
        <v>2401</v>
      </c>
      <c r="D33" s="9" t="s">
        <v>2403</v>
      </c>
      <c r="E33" s="3">
        <v>323262.97928639001</v>
      </c>
      <c r="F33" s="5">
        <v>387339.97928600002</v>
      </c>
      <c r="G33" s="5" t="s">
        <v>2400</v>
      </c>
      <c r="H33" s="3">
        <v>0.877</v>
      </c>
      <c r="I33" s="3">
        <v>61.916376</v>
      </c>
      <c r="J33" s="3">
        <v>0.877</v>
      </c>
      <c r="K33" s="3">
        <v>61.916376</v>
      </c>
      <c r="L33" s="3" t="s">
        <v>2397</v>
      </c>
      <c r="M33" s="3">
        <v>52.065631409999995</v>
      </c>
      <c r="N33" s="3">
        <v>20.117740000000001</v>
      </c>
      <c r="O33" s="3" t="s">
        <v>2400</v>
      </c>
      <c r="P33" s="3" t="s">
        <v>2400</v>
      </c>
      <c r="Q33" s="3">
        <v>6.8085250000000004</v>
      </c>
      <c r="R33" s="3">
        <v>14.578671</v>
      </c>
      <c r="S33" s="3">
        <v>14.578671</v>
      </c>
      <c r="T33" s="9" t="s">
        <v>3429</v>
      </c>
      <c r="U33" s="7">
        <v>54318000</v>
      </c>
      <c r="V33" s="7">
        <v>58054000</v>
      </c>
      <c r="W33" s="7">
        <v>56197000</v>
      </c>
      <c r="X33" s="7">
        <v>45804000</v>
      </c>
      <c r="Y33" s="7">
        <v>55533000</v>
      </c>
      <c r="Z33" s="7">
        <v>55000000</v>
      </c>
      <c r="AA33" s="7">
        <v>54403000</v>
      </c>
      <c r="AB33" s="7">
        <v>54318000</v>
      </c>
      <c r="AC33" s="3">
        <v>69.206999999999994</v>
      </c>
      <c r="AD33" s="3">
        <v>70.334999999999994</v>
      </c>
      <c r="AE33" s="3">
        <v>48.524999999999999</v>
      </c>
      <c r="AF33" s="3">
        <v>46.152999999999999</v>
      </c>
      <c r="AG33" s="7">
        <v>1767104613</v>
      </c>
      <c r="AH33" s="7">
        <v>1765942851</v>
      </c>
      <c r="AI33" s="7">
        <v>1765486035</v>
      </c>
      <c r="AJ33" s="7">
        <v>1764026620</v>
      </c>
      <c r="AK33" s="4">
        <v>99.823800000000006</v>
      </c>
      <c r="AL33" s="7">
        <v>4020</v>
      </c>
      <c r="AM33" s="7">
        <v>1286388207</v>
      </c>
      <c r="AN33" s="3">
        <v>72.790000000000006</v>
      </c>
      <c r="AO33" s="3">
        <v>-1.2777780000000001</v>
      </c>
      <c r="AP33" s="3">
        <v>-2.8590170000000001</v>
      </c>
      <c r="AQ33" s="3">
        <v>-10.016204</v>
      </c>
      <c r="AR33" s="3">
        <v>11.187586</v>
      </c>
      <c r="AS33" s="3">
        <v>-2.8590170000000001</v>
      </c>
      <c r="AT33" s="3">
        <v>-10.016204</v>
      </c>
      <c r="AU33" s="3">
        <v>14.667355000000001</v>
      </c>
      <c r="AV33" s="3">
        <v>0.84484965940081724</v>
      </c>
      <c r="AW33" s="3">
        <v>1.5927542830348387</v>
      </c>
      <c r="AX33" s="3">
        <v>1.7269571236142118</v>
      </c>
      <c r="AY33" s="3">
        <v>53.75</v>
      </c>
      <c r="AZ33" s="3">
        <v>101.33</v>
      </c>
      <c r="BA33" s="3">
        <v>109.87</v>
      </c>
    </row>
    <row r="34" spans="1:53" x14ac:dyDescent="0.3">
      <c r="A34" s="1" t="s">
        <v>1841</v>
      </c>
      <c r="B34" s="2">
        <v>4205848</v>
      </c>
      <c r="C34" s="9" t="s">
        <v>2401</v>
      </c>
      <c r="D34" s="9" t="s">
        <v>2417</v>
      </c>
      <c r="E34" s="3">
        <v>315470.44</v>
      </c>
      <c r="F34" s="5">
        <v>315022.44</v>
      </c>
      <c r="G34" s="5" t="s">
        <v>2400</v>
      </c>
      <c r="H34" s="3">
        <v>1.58</v>
      </c>
      <c r="I34" s="3">
        <v>55.070005000000002</v>
      </c>
      <c r="J34" s="4">
        <v>1.58</v>
      </c>
      <c r="K34" s="3">
        <v>55.070005000000002</v>
      </c>
      <c r="L34" s="3">
        <v>60.152932709999995</v>
      </c>
      <c r="M34" s="3">
        <v>5.4612130199999998</v>
      </c>
      <c r="N34" s="3">
        <v>27.150397999999999</v>
      </c>
      <c r="O34" s="3" t="s">
        <v>2400</v>
      </c>
      <c r="P34" s="3" t="s">
        <v>2400</v>
      </c>
      <c r="Q34" s="3">
        <v>8.5878840000000007</v>
      </c>
      <c r="R34" s="3">
        <v>31.037396999999999</v>
      </c>
      <c r="S34" s="3">
        <v>31.037396999999999</v>
      </c>
      <c r="T34" s="9" t="s">
        <v>3433</v>
      </c>
      <c r="U34" s="7">
        <v>34857000</v>
      </c>
      <c r="V34" s="7">
        <v>31352000</v>
      </c>
      <c r="W34" s="7">
        <v>26492000</v>
      </c>
      <c r="X34" s="7">
        <v>21252000</v>
      </c>
      <c r="Y34" s="7">
        <v>37189000</v>
      </c>
      <c r="Z34" s="7">
        <v>36465000</v>
      </c>
      <c r="AA34" s="7">
        <v>35743000</v>
      </c>
      <c r="AB34" s="7">
        <v>34857000</v>
      </c>
      <c r="AC34" s="3">
        <v>75.497</v>
      </c>
      <c r="AD34" s="3">
        <v>76.944999999999993</v>
      </c>
      <c r="AE34" s="3">
        <v>26.454000000000001</v>
      </c>
      <c r="AF34" s="3">
        <v>25.704000000000001</v>
      </c>
      <c r="AG34" s="7">
        <v>956000000</v>
      </c>
      <c r="AH34" s="7">
        <v>958000000</v>
      </c>
      <c r="AI34" s="7">
        <v>969000000</v>
      </c>
      <c r="AJ34" s="7">
        <v>931685792</v>
      </c>
      <c r="AK34" s="3">
        <v>97.354839999999996</v>
      </c>
      <c r="AL34" s="7">
        <v>3315</v>
      </c>
      <c r="AM34" s="7">
        <v>779503048</v>
      </c>
      <c r="AN34" s="3">
        <v>81.45</v>
      </c>
      <c r="AO34" s="3">
        <v>-2.9323809999999999</v>
      </c>
      <c r="AP34" s="3">
        <v>1.315191</v>
      </c>
      <c r="AQ34" s="3">
        <v>22.147528000000001</v>
      </c>
      <c r="AR34" s="3">
        <v>30.531371</v>
      </c>
      <c r="AS34" s="3">
        <v>1.315191</v>
      </c>
      <c r="AT34" s="3">
        <v>22.147528000000001</v>
      </c>
      <c r="AU34" s="3">
        <v>27.054040000000001</v>
      </c>
      <c r="AV34" s="3">
        <v>1.5624394984326018</v>
      </c>
      <c r="AW34" s="3">
        <v>3.7540100930939491</v>
      </c>
      <c r="AX34" s="3">
        <v>3.0481372879993569</v>
      </c>
      <c r="AY34" s="3">
        <v>46.95</v>
      </c>
      <c r="AZ34" s="3">
        <v>112.82</v>
      </c>
      <c r="BA34" s="4">
        <v>91.6</v>
      </c>
    </row>
    <row r="35" spans="1:53" x14ac:dyDescent="0.3">
      <c r="A35" s="1" t="s">
        <v>469</v>
      </c>
      <c r="B35" s="2">
        <v>4004170</v>
      </c>
      <c r="C35" s="9" t="s">
        <v>2401</v>
      </c>
      <c r="D35" s="9" t="s">
        <v>2521</v>
      </c>
      <c r="E35" s="3">
        <v>291002.99825725</v>
      </c>
      <c r="F35" s="5">
        <v>312968.998257</v>
      </c>
      <c r="G35" s="5" t="s">
        <v>2400</v>
      </c>
      <c r="H35" s="3">
        <v>2.48</v>
      </c>
      <c r="I35" s="3">
        <v>15.981463</v>
      </c>
      <c r="J35" s="3">
        <v>2.48</v>
      </c>
      <c r="K35" s="3">
        <v>15.981463</v>
      </c>
      <c r="L35" s="3">
        <v>1.7183125299999999</v>
      </c>
      <c r="M35" s="3">
        <v>1.6663790399999998</v>
      </c>
      <c r="N35" s="3">
        <v>14.150059000000001</v>
      </c>
      <c r="O35" s="3" t="s">
        <v>2400</v>
      </c>
      <c r="P35" s="3" t="s">
        <v>2400</v>
      </c>
      <c r="Q35" s="3">
        <v>1.472472</v>
      </c>
      <c r="R35" s="3">
        <v>6.4381899999999996</v>
      </c>
      <c r="S35" s="3">
        <v>6.4381899999999996</v>
      </c>
      <c r="T35" s="9" t="s">
        <v>3429</v>
      </c>
      <c r="U35" s="7">
        <v>194799000</v>
      </c>
      <c r="V35" s="7">
        <v>235916000</v>
      </c>
      <c r="W35" s="7">
        <v>155067000</v>
      </c>
      <c r="X35" s="7">
        <v>94005000</v>
      </c>
      <c r="Y35" s="7">
        <v>191689000</v>
      </c>
      <c r="Z35" s="7">
        <v>195048000</v>
      </c>
      <c r="AA35" s="7">
        <v>192850000</v>
      </c>
      <c r="AB35" s="7">
        <v>194799000</v>
      </c>
      <c r="AC35" s="3">
        <v>39.286999999999999</v>
      </c>
      <c r="AD35" s="3">
        <v>39.168999999999997</v>
      </c>
      <c r="AE35" s="3">
        <v>21.652000000000001</v>
      </c>
      <c r="AF35" s="3">
        <v>20.315999999999999</v>
      </c>
      <c r="AG35" s="7">
        <v>1797091325</v>
      </c>
      <c r="AH35" s="7">
        <v>1828917113</v>
      </c>
      <c r="AI35" s="7">
        <v>1887748665</v>
      </c>
      <c r="AJ35" s="7">
        <v>1676496896</v>
      </c>
      <c r="AK35" s="3">
        <v>93.289469999999994</v>
      </c>
      <c r="AL35" s="7">
        <v>3940</v>
      </c>
      <c r="AM35" s="7">
        <v>1237670527</v>
      </c>
      <c r="AN35" s="3">
        <v>68.87</v>
      </c>
      <c r="AO35" s="3">
        <v>0.69521699999999997</v>
      </c>
      <c r="AP35" s="3">
        <v>-10.553943</v>
      </c>
      <c r="AQ35" s="3">
        <v>-1.650031</v>
      </c>
      <c r="AR35" s="3">
        <v>-3.1040939999999999</v>
      </c>
      <c r="AS35" s="3">
        <v>-10.553943</v>
      </c>
      <c r="AT35" s="3">
        <v>-1.650031</v>
      </c>
      <c r="AU35" s="3">
        <v>-2.8962189999999999</v>
      </c>
      <c r="AV35" s="3">
        <v>1.4289553147778955</v>
      </c>
      <c r="AW35" s="3">
        <v>2.5735670136549427</v>
      </c>
      <c r="AX35" s="3">
        <v>2.1480435122229871</v>
      </c>
      <c r="AY35" s="3">
        <v>65.84</v>
      </c>
      <c r="AZ35" s="3">
        <v>118.58</v>
      </c>
      <c r="BA35" s="3">
        <v>98.98</v>
      </c>
    </row>
    <row r="36" spans="1:53" x14ac:dyDescent="0.3">
      <c r="A36" s="1" t="s">
        <v>2124</v>
      </c>
      <c r="B36" s="2">
        <v>4091145</v>
      </c>
      <c r="C36" s="9" t="s">
        <v>2395</v>
      </c>
      <c r="D36" s="9" t="s">
        <v>2543</v>
      </c>
      <c r="E36" s="3">
        <v>286570.57285712002</v>
      </c>
      <c r="F36" s="5">
        <v>393926.57285699999</v>
      </c>
      <c r="G36" s="5">
        <v>392967.57285712002</v>
      </c>
      <c r="H36" s="3">
        <v>2.61</v>
      </c>
      <c r="I36" s="3">
        <v>25.203243000000001</v>
      </c>
      <c r="J36" s="3">
        <v>2.61</v>
      </c>
      <c r="K36" s="3">
        <v>25.203243000000001</v>
      </c>
      <c r="L36" s="3" t="s">
        <v>2397</v>
      </c>
      <c r="M36" s="3">
        <v>4.0010513300000001</v>
      </c>
      <c r="N36" s="3">
        <v>25.907277000000001</v>
      </c>
      <c r="O36" s="3">
        <v>14.5606354358067</v>
      </c>
      <c r="P36" s="3">
        <v>12.9454726616542</v>
      </c>
      <c r="Q36" s="3">
        <v>4.5435369999999997</v>
      </c>
      <c r="R36" s="3">
        <v>10.427118999999999</v>
      </c>
      <c r="S36" s="3">
        <v>10.427118999999999</v>
      </c>
      <c r="T36" s="9" t="s">
        <v>3429</v>
      </c>
      <c r="U36" s="7">
        <v>78558000</v>
      </c>
      <c r="V36" s="7">
        <v>79571000</v>
      </c>
      <c r="W36" s="7">
        <v>80118000</v>
      </c>
      <c r="X36" s="7">
        <v>68397000</v>
      </c>
      <c r="Y36" s="7">
        <v>80006000</v>
      </c>
      <c r="Z36" s="7">
        <v>79096000</v>
      </c>
      <c r="AA36" s="7">
        <v>78520000</v>
      </c>
      <c r="AB36" s="7">
        <v>78558000</v>
      </c>
      <c r="AC36" s="3">
        <v>62.567</v>
      </c>
      <c r="AD36" s="3">
        <v>63.826000000000001</v>
      </c>
      <c r="AE36" s="3">
        <v>36.438000000000002</v>
      </c>
      <c r="AF36" s="3">
        <v>38.326999999999998</v>
      </c>
      <c r="AG36" s="7">
        <v>1164613922</v>
      </c>
      <c r="AH36" s="7">
        <v>1166772891</v>
      </c>
      <c r="AI36" s="7">
        <v>1161979708</v>
      </c>
      <c r="AJ36" s="7">
        <v>476763738</v>
      </c>
      <c r="AK36" s="3">
        <v>41.083089999999999</v>
      </c>
      <c r="AL36" s="7">
        <v>1843</v>
      </c>
      <c r="AM36" s="7">
        <v>429827594</v>
      </c>
      <c r="AN36" s="3">
        <v>37.04</v>
      </c>
      <c r="AO36" s="3">
        <v>-1.022376</v>
      </c>
      <c r="AP36" s="3">
        <v>-10.613913999999999</v>
      </c>
      <c r="AQ36" s="3">
        <v>6.9635590000000001</v>
      </c>
      <c r="AR36" s="3">
        <v>36.328825000000002</v>
      </c>
      <c r="AS36" s="3">
        <v>-10.613913999999999</v>
      </c>
      <c r="AT36" s="3">
        <v>6.9635590000000001</v>
      </c>
      <c r="AU36" s="3">
        <v>37.672300999999997</v>
      </c>
      <c r="AV36" s="3">
        <v>0.83981379852980442</v>
      </c>
      <c r="AW36" s="3">
        <v>1.5984334546330619</v>
      </c>
      <c r="AX36" s="3">
        <v>1.534481327619456</v>
      </c>
      <c r="AY36" s="3">
        <v>44.94</v>
      </c>
      <c r="AZ36" s="3">
        <v>85.53</v>
      </c>
      <c r="BA36" s="3">
        <v>82.11</v>
      </c>
    </row>
    <row r="37" spans="1:53" x14ac:dyDescent="0.3">
      <c r="A37" s="1" t="s">
        <v>2070</v>
      </c>
      <c r="B37" s="2">
        <v>4202062</v>
      </c>
      <c r="C37" s="9" t="s">
        <v>2401</v>
      </c>
      <c r="D37" s="9" t="s">
        <v>2517</v>
      </c>
      <c r="E37" s="3">
        <v>276043.64060304</v>
      </c>
      <c r="F37" s="5">
        <v>306633.64060300001</v>
      </c>
      <c r="G37" s="5" t="s">
        <v>2400</v>
      </c>
      <c r="H37" s="3">
        <v>0.66</v>
      </c>
      <c r="I37" s="3">
        <v>25.844749</v>
      </c>
      <c r="J37" s="3">
        <v>0.66</v>
      </c>
      <c r="K37" s="3">
        <v>25.844749</v>
      </c>
      <c r="L37" s="3" t="s">
        <v>2397</v>
      </c>
      <c r="M37" s="3">
        <v>10.118641310000001</v>
      </c>
      <c r="N37" s="3">
        <v>78.710493</v>
      </c>
      <c r="O37" s="3" t="s">
        <v>2400</v>
      </c>
      <c r="P37" s="3" t="s">
        <v>2400</v>
      </c>
      <c r="Q37" s="3">
        <v>6.4442360000000001</v>
      </c>
      <c r="R37" s="3">
        <v>17.554400000000001</v>
      </c>
      <c r="S37" s="3">
        <v>17.554400000000001</v>
      </c>
      <c r="T37" s="9" t="s">
        <v>3429</v>
      </c>
      <c r="U37" s="7">
        <v>45754000</v>
      </c>
      <c r="V37" s="7">
        <v>43004000</v>
      </c>
      <c r="W37" s="7">
        <v>38655000</v>
      </c>
      <c r="X37" s="7">
        <v>33014000</v>
      </c>
      <c r="Y37" s="7">
        <v>46366000</v>
      </c>
      <c r="Z37" s="7">
        <v>46465000</v>
      </c>
      <c r="AA37" s="7">
        <v>46074000</v>
      </c>
      <c r="AB37" s="7">
        <v>45754000</v>
      </c>
      <c r="AC37" s="3">
        <v>59.523000000000003</v>
      </c>
      <c r="AD37" s="3">
        <v>60.433999999999997</v>
      </c>
      <c r="AE37" s="3">
        <v>31.562000000000001</v>
      </c>
      <c r="AF37" s="3">
        <v>31.986999999999998</v>
      </c>
      <c r="AG37" s="7">
        <v>4310000000</v>
      </c>
      <c r="AH37" s="7">
        <v>4309000000</v>
      </c>
      <c r="AI37" s="7">
        <v>4324000000</v>
      </c>
      <c r="AJ37" s="7">
        <v>3875205940</v>
      </c>
      <c r="AK37" s="3">
        <v>89.957949999999997</v>
      </c>
      <c r="AL37" s="7">
        <v>3741</v>
      </c>
      <c r="AM37" s="7">
        <v>2785888932</v>
      </c>
      <c r="AN37" s="3">
        <v>64.67</v>
      </c>
      <c r="AO37" s="3">
        <v>-0.92297899999999999</v>
      </c>
      <c r="AP37" s="3">
        <v>-2.8401999999999998</v>
      </c>
      <c r="AQ37" s="3">
        <v>-13.359310000000001</v>
      </c>
      <c r="AR37" s="3">
        <v>4.0789030000000004</v>
      </c>
      <c r="AS37" s="3">
        <v>-2.8401999999999998</v>
      </c>
      <c r="AT37" s="3">
        <v>-13.359310000000001</v>
      </c>
      <c r="AU37" s="3">
        <v>5.6507719999999999</v>
      </c>
      <c r="AV37" s="3">
        <v>0.92240601697525892</v>
      </c>
      <c r="AW37" s="3">
        <v>2.1197454824826698</v>
      </c>
      <c r="AX37" s="3">
        <v>1.8513077901580612</v>
      </c>
      <c r="AY37" s="3">
        <v>56.95</v>
      </c>
      <c r="AZ37" s="3">
        <v>130.87</v>
      </c>
      <c r="BA37" s="3">
        <v>114.29</v>
      </c>
    </row>
    <row r="38" spans="1:53" x14ac:dyDescent="0.3">
      <c r="A38" s="1" t="s">
        <v>1375</v>
      </c>
      <c r="B38" s="2">
        <v>4004265</v>
      </c>
      <c r="C38" s="9" t="s">
        <v>2401</v>
      </c>
      <c r="D38" s="9" t="s">
        <v>2463</v>
      </c>
      <c r="E38" s="3">
        <v>257112.16695779999</v>
      </c>
      <c r="F38" s="5">
        <v>280708.16695699998</v>
      </c>
      <c r="G38" s="5" t="s">
        <v>2400</v>
      </c>
      <c r="H38" s="4">
        <v>1.24</v>
      </c>
      <c r="I38" s="3">
        <v>20.811715</v>
      </c>
      <c r="J38" s="3">
        <v>1.24</v>
      </c>
      <c r="K38" s="3">
        <v>20.811715</v>
      </c>
      <c r="L38" s="3">
        <v>43.460026209999995</v>
      </c>
      <c r="M38" s="3">
        <v>5.6599909000000004</v>
      </c>
      <c r="N38" s="3">
        <v>16.987704999999998</v>
      </c>
      <c r="O38" s="3" t="s">
        <v>2400</v>
      </c>
      <c r="P38" s="3" t="s">
        <v>2400</v>
      </c>
      <c r="Q38" s="3">
        <v>4.3569209999999998</v>
      </c>
      <c r="R38" s="3">
        <v>11.829808</v>
      </c>
      <c r="S38" s="3">
        <v>11.829808</v>
      </c>
      <c r="T38" s="9" t="s">
        <v>3429</v>
      </c>
      <c r="U38" s="7">
        <v>60115000</v>
      </c>
      <c r="V38" s="7">
        <v>59283000</v>
      </c>
      <c r="W38" s="7">
        <v>48704000</v>
      </c>
      <c r="X38" s="7">
        <v>41518000</v>
      </c>
      <c r="Y38" s="7">
        <v>63174000</v>
      </c>
      <c r="Z38" s="7">
        <v>62480000</v>
      </c>
      <c r="AA38" s="7">
        <v>61403000</v>
      </c>
      <c r="AB38" s="7">
        <v>60115000</v>
      </c>
      <c r="AC38" s="3">
        <v>73.525999999999996</v>
      </c>
      <c r="AD38" s="3">
        <v>76.594999999999999</v>
      </c>
      <c r="AE38" s="3">
        <v>32.780999999999999</v>
      </c>
      <c r="AF38" s="3">
        <v>36.292999999999999</v>
      </c>
      <c r="AG38" s="7">
        <v>2532030145</v>
      </c>
      <c r="AH38" s="7">
        <v>2535649470</v>
      </c>
      <c r="AI38" s="7">
        <v>2535293793</v>
      </c>
      <c r="AJ38" s="7">
        <v>2525926394</v>
      </c>
      <c r="AK38" s="3">
        <v>99.853369999999998</v>
      </c>
      <c r="AL38" s="7">
        <v>4090</v>
      </c>
      <c r="AM38" s="7">
        <v>1989329435</v>
      </c>
      <c r="AN38" s="3">
        <v>78.64</v>
      </c>
      <c r="AO38" s="3">
        <v>3.0165999999999998E-2</v>
      </c>
      <c r="AP38" s="3">
        <v>-2.1251479999999998</v>
      </c>
      <c r="AQ38" s="3">
        <v>-12.398732000000001</v>
      </c>
      <c r="AR38" s="3">
        <v>-12.151183</v>
      </c>
      <c r="AS38" s="3">
        <v>-2.1251479999999998</v>
      </c>
      <c r="AT38" s="3">
        <v>-12.398732000000001</v>
      </c>
      <c r="AU38" s="3">
        <v>-8.7506880000000002</v>
      </c>
      <c r="AV38" s="3">
        <v>1.1106283648212902</v>
      </c>
      <c r="AW38" s="3">
        <v>2.2682130266737577</v>
      </c>
      <c r="AX38" s="3">
        <v>2.1726697324428317</v>
      </c>
      <c r="AY38" s="3">
        <v>60.25</v>
      </c>
      <c r="AZ38" s="4">
        <v>123.05</v>
      </c>
      <c r="BA38" s="3">
        <v>117.87</v>
      </c>
    </row>
    <row r="39" spans="1:53" x14ac:dyDescent="0.3">
      <c r="A39" s="1" t="s">
        <v>2312</v>
      </c>
      <c r="B39" s="2">
        <v>100382</v>
      </c>
      <c r="C39" s="9" t="s">
        <v>2401</v>
      </c>
      <c r="D39" s="9" t="s">
        <v>2495</v>
      </c>
      <c r="E39" s="3">
        <v>253607.30349603001</v>
      </c>
      <c r="F39" s="5" t="s">
        <v>2400</v>
      </c>
      <c r="G39" s="5">
        <v>281189.30349602998</v>
      </c>
      <c r="H39" s="3">
        <v>1.42</v>
      </c>
      <c r="I39" s="3">
        <v>14.602910602910599</v>
      </c>
      <c r="J39" s="3">
        <v>1.42</v>
      </c>
      <c r="K39" s="3">
        <v>14.602910602910599</v>
      </c>
      <c r="L39" s="3">
        <v>1.6951053664605</v>
      </c>
      <c r="M39" s="3">
        <v>1.42713259464414</v>
      </c>
      <c r="N39" s="3">
        <v>21.977471999999999</v>
      </c>
      <c r="O39" s="3" t="s">
        <v>2400</v>
      </c>
      <c r="P39" s="3" t="s">
        <v>2400</v>
      </c>
      <c r="Q39" s="3" t="s">
        <v>2400</v>
      </c>
      <c r="R39" s="3" t="s">
        <v>2400</v>
      </c>
      <c r="S39" s="3" t="s">
        <v>2400</v>
      </c>
      <c r="T39" s="9" t="s">
        <v>3429</v>
      </c>
      <c r="U39" s="7">
        <v>82597000</v>
      </c>
      <c r="V39" s="7">
        <v>74368000</v>
      </c>
      <c r="W39" s="7">
        <v>77868000</v>
      </c>
      <c r="X39" s="7">
        <v>74264000</v>
      </c>
      <c r="Y39" s="7">
        <v>82396000</v>
      </c>
      <c r="Z39" s="7">
        <v>82887000</v>
      </c>
      <c r="AA39" s="7">
        <v>82731000</v>
      </c>
      <c r="AB39" s="7">
        <v>82597000</v>
      </c>
      <c r="AC39" s="3" t="s">
        <v>2400</v>
      </c>
      <c r="AD39" s="3" t="s">
        <v>2400</v>
      </c>
      <c r="AE39" s="3" t="s">
        <v>2400</v>
      </c>
      <c r="AF39" s="3" t="s">
        <v>2400</v>
      </c>
      <c r="AG39" s="7">
        <v>3345492193</v>
      </c>
      <c r="AH39" s="7">
        <v>3402711053</v>
      </c>
      <c r="AI39" s="7">
        <v>3637926802</v>
      </c>
      <c r="AJ39" s="7">
        <v>3322636116</v>
      </c>
      <c r="AK39" s="3">
        <v>99.794129999999996</v>
      </c>
      <c r="AL39" s="7">
        <v>2537</v>
      </c>
      <c r="AM39" s="7">
        <v>2567550899</v>
      </c>
      <c r="AN39" s="3">
        <v>77.12</v>
      </c>
      <c r="AO39" s="3">
        <v>-1.8857379999999999</v>
      </c>
      <c r="AP39" s="3">
        <v>-7.7852170000000003</v>
      </c>
      <c r="AQ39" s="3">
        <v>24.340591</v>
      </c>
      <c r="AR39" s="3">
        <v>42.387999000000001</v>
      </c>
      <c r="AS39" s="3">
        <v>-7.7852170000000003</v>
      </c>
      <c r="AT39" s="3">
        <v>24.340591</v>
      </c>
      <c r="AU39" s="3">
        <v>42.706217000000002</v>
      </c>
      <c r="AV39" s="3">
        <v>1.0242401463965183</v>
      </c>
      <c r="AW39" s="3">
        <v>2.2713926848931663</v>
      </c>
      <c r="AX39" s="3">
        <v>2.563153581651874</v>
      </c>
      <c r="AY39" s="3">
        <v>38.18</v>
      </c>
      <c r="AZ39" s="3">
        <v>84.67</v>
      </c>
      <c r="BA39" s="3">
        <v>95.55</v>
      </c>
    </row>
    <row r="40" spans="1:53" x14ac:dyDescent="0.3">
      <c r="A40" s="1" t="s">
        <v>487</v>
      </c>
      <c r="B40" s="2">
        <v>4047857</v>
      </c>
      <c r="C40" s="9" t="s">
        <v>2395</v>
      </c>
      <c r="D40" s="9" t="s">
        <v>2428</v>
      </c>
      <c r="E40" s="3">
        <v>235819.11657459999</v>
      </c>
      <c r="F40" s="5">
        <v>249686.11657400001</v>
      </c>
      <c r="G40" s="5" t="s">
        <v>2400</v>
      </c>
      <c r="H40" s="3">
        <v>0.67900000000000005</v>
      </c>
      <c r="I40" s="3">
        <v>25.440480999999998</v>
      </c>
      <c r="J40" s="3">
        <v>0.67900000000000005</v>
      </c>
      <c r="K40" s="3">
        <v>25.440480999999998</v>
      </c>
      <c r="L40" s="3" t="s">
        <v>2397</v>
      </c>
      <c r="M40" s="3">
        <v>5.1961730899999994</v>
      </c>
      <c r="N40" s="3">
        <v>20.874471</v>
      </c>
      <c r="O40" s="3" t="s">
        <v>2400</v>
      </c>
      <c r="P40" s="3" t="s">
        <v>2400</v>
      </c>
      <c r="Q40" s="3">
        <v>4.7124410000000001</v>
      </c>
      <c r="R40" s="3">
        <v>16.674211</v>
      </c>
      <c r="S40" s="3">
        <v>16.674211</v>
      </c>
      <c r="T40" s="9" t="s">
        <v>3440</v>
      </c>
      <c r="U40" s="7">
        <v>53803000</v>
      </c>
      <c r="V40" s="7">
        <v>56998000</v>
      </c>
      <c r="W40" s="7">
        <v>51557000</v>
      </c>
      <c r="X40" s="7">
        <v>49818000</v>
      </c>
      <c r="Y40" s="7">
        <v>52976000</v>
      </c>
      <c r="Z40" s="7">
        <v>53803000</v>
      </c>
      <c r="AA40" s="7">
        <v>55364000</v>
      </c>
      <c r="AB40" s="7">
        <v>57233000</v>
      </c>
      <c r="AC40" s="3">
        <v>64.731999999999999</v>
      </c>
      <c r="AD40" s="4">
        <v>64.92</v>
      </c>
      <c r="AE40" s="3">
        <v>28.404</v>
      </c>
      <c r="AF40" s="3">
        <v>26.940999999999999</v>
      </c>
      <c r="AG40" s="7">
        <v>3974000000</v>
      </c>
      <c r="AH40" s="7">
        <v>4007000000</v>
      </c>
      <c r="AI40" s="7">
        <v>4049000000</v>
      </c>
      <c r="AJ40" s="7">
        <v>3977081123</v>
      </c>
      <c r="AK40" s="3">
        <v>99.857460000000003</v>
      </c>
      <c r="AL40" s="7">
        <v>3663</v>
      </c>
      <c r="AM40" s="7">
        <v>3062664048</v>
      </c>
      <c r="AN40" s="4">
        <v>76.900000000000006</v>
      </c>
      <c r="AO40" s="3">
        <v>-1.086049</v>
      </c>
      <c r="AP40" s="3">
        <v>-1.6889000000000001E-2</v>
      </c>
      <c r="AQ40" s="3">
        <v>11.236376999999999</v>
      </c>
      <c r="AR40" s="3">
        <v>17.204514</v>
      </c>
      <c r="AS40" s="3">
        <v>-1.6889000000000001E-2</v>
      </c>
      <c r="AT40" s="3">
        <v>11.236376999999999</v>
      </c>
      <c r="AU40" s="3">
        <v>17.181314</v>
      </c>
      <c r="AV40" s="3">
        <v>1.4711175566051051</v>
      </c>
      <c r="AW40" s="3">
        <v>2.4216860715381339</v>
      </c>
      <c r="AX40" s="3">
        <v>2.3004068059336116</v>
      </c>
      <c r="AY40" s="3">
        <v>61.08</v>
      </c>
      <c r="AZ40" s="3">
        <v>100.54</v>
      </c>
      <c r="BA40" s="3">
        <v>95.51</v>
      </c>
    </row>
    <row r="41" spans="1:53" x14ac:dyDescent="0.3">
      <c r="A41" s="1" t="s">
        <v>31</v>
      </c>
      <c r="B41" s="2">
        <v>4047847</v>
      </c>
      <c r="C41" s="9" t="s">
        <v>2395</v>
      </c>
      <c r="D41" s="9" t="s">
        <v>2417</v>
      </c>
      <c r="E41" s="3">
        <v>227112.386</v>
      </c>
      <c r="F41" s="5">
        <v>225675.386</v>
      </c>
      <c r="G41" s="5" t="s">
        <v>2400</v>
      </c>
      <c r="H41" s="3">
        <v>3.79</v>
      </c>
      <c r="I41" s="3">
        <v>35.977345999999997</v>
      </c>
      <c r="J41" s="3">
        <v>3.79</v>
      </c>
      <c r="K41" s="3">
        <v>35.977345999999997</v>
      </c>
      <c r="L41" s="3" t="s">
        <v>2397</v>
      </c>
      <c r="M41" s="3">
        <v>13.903201599999999</v>
      </c>
      <c r="N41" s="3" t="s">
        <v>2400</v>
      </c>
      <c r="O41" s="3" t="s">
        <v>2400</v>
      </c>
      <c r="P41" s="3" t="s">
        <v>2400</v>
      </c>
      <c r="Q41" s="3">
        <v>9.0173509999999997</v>
      </c>
      <c r="R41" s="3">
        <v>22.263850999999999</v>
      </c>
      <c r="S41" s="3">
        <v>22.263850999999999</v>
      </c>
      <c r="T41" s="9" t="s">
        <v>3438</v>
      </c>
      <c r="U41" s="7">
        <v>21505000</v>
      </c>
      <c r="V41" s="7">
        <v>19409000</v>
      </c>
      <c r="W41" s="7">
        <v>17606000</v>
      </c>
      <c r="X41" s="7">
        <v>15785000</v>
      </c>
      <c r="Y41" s="7">
        <v>21505000</v>
      </c>
      <c r="Z41" s="7">
        <v>20947000</v>
      </c>
      <c r="AA41" s="7">
        <v>20429000</v>
      </c>
      <c r="AB41" s="7">
        <v>19936000</v>
      </c>
      <c r="AC41" s="3">
        <v>89.034999999999997</v>
      </c>
      <c r="AD41" s="3">
        <v>89.034999999999997</v>
      </c>
      <c r="AE41" s="3">
        <v>39.957999999999998</v>
      </c>
      <c r="AF41" s="3">
        <v>39.957999999999998</v>
      </c>
      <c r="AG41" s="7">
        <v>441000000</v>
      </c>
      <c r="AH41" s="7">
        <v>445000000</v>
      </c>
      <c r="AI41" s="7">
        <v>455000000</v>
      </c>
      <c r="AJ41" s="7">
        <v>439061715</v>
      </c>
      <c r="AK41" s="3">
        <v>99.741420000000005</v>
      </c>
      <c r="AL41" s="7">
        <v>3602</v>
      </c>
      <c r="AM41" s="7">
        <v>366987530</v>
      </c>
      <c r="AN41" s="3">
        <v>83.37</v>
      </c>
      <c r="AO41" s="3">
        <v>-0.72777599999999998</v>
      </c>
      <c r="AP41" s="3">
        <v>-13.810013</v>
      </c>
      <c r="AQ41" s="3">
        <v>-14.117965</v>
      </c>
      <c r="AR41" s="3">
        <v>-23.340287</v>
      </c>
      <c r="AS41" s="3">
        <v>-13.810013</v>
      </c>
      <c r="AT41" s="3">
        <v>-14.117965</v>
      </c>
      <c r="AU41" s="3">
        <v>-25.464297999999999</v>
      </c>
      <c r="AV41" s="3">
        <v>2.84472194457065</v>
      </c>
      <c r="AW41" s="3">
        <v>5.5292652100284991</v>
      </c>
      <c r="AX41" s="3">
        <v>3.8942090133855238</v>
      </c>
      <c r="AY41" s="3">
        <v>76.19</v>
      </c>
      <c r="AZ41" s="4">
        <v>148.09</v>
      </c>
      <c r="BA41" s="4">
        <v>104.3</v>
      </c>
    </row>
    <row r="42" spans="1:53" x14ac:dyDescent="0.3">
      <c r="A42" s="1" t="s">
        <v>1656</v>
      </c>
      <c r="B42" s="2">
        <v>4004166</v>
      </c>
      <c r="C42" s="9" t="s">
        <v>2395</v>
      </c>
      <c r="D42" s="9" t="s">
        <v>2517</v>
      </c>
      <c r="E42" s="3">
        <v>226857.05013265001</v>
      </c>
      <c r="F42" s="5">
        <v>263972.050132</v>
      </c>
      <c r="G42" s="5" t="s">
        <v>2400</v>
      </c>
      <c r="H42" s="4">
        <v>2.13</v>
      </c>
      <c r="I42" s="3">
        <v>22.437657000000002</v>
      </c>
      <c r="J42" s="3">
        <v>2.13</v>
      </c>
      <c r="K42" s="3">
        <v>22.437657000000002</v>
      </c>
      <c r="L42" s="3" t="s">
        <v>2397</v>
      </c>
      <c r="M42" s="3">
        <v>10.732636930000002</v>
      </c>
      <c r="N42" s="3">
        <v>33.686309000000001</v>
      </c>
      <c r="O42" s="3" t="s">
        <v>2400</v>
      </c>
      <c r="P42" s="3" t="s">
        <v>2400</v>
      </c>
      <c r="Q42" s="3">
        <v>2.6997770000000001</v>
      </c>
      <c r="R42" s="3">
        <v>13.515796</v>
      </c>
      <c r="S42" s="3">
        <v>13.515796</v>
      </c>
      <c r="T42" s="9" t="s">
        <v>3429</v>
      </c>
      <c r="U42" s="7">
        <v>91471000</v>
      </c>
      <c r="V42" s="7">
        <v>86392000</v>
      </c>
      <c r="W42" s="7">
        <v>79474000</v>
      </c>
      <c r="X42" s="7">
        <v>70372000</v>
      </c>
      <c r="Y42" s="7">
        <v>91920000</v>
      </c>
      <c r="Z42" s="7">
        <v>92054000</v>
      </c>
      <c r="AA42" s="7">
        <v>91875000</v>
      </c>
      <c r="AB42" s="7">
        <v>91471000</v>
      </c>
      <c r="AC42" s="3">
        <v>54.228000000000002</v>
      </c>
      <c r="AD42" s="3">
        <v>54.883000000000003</v>
      </c>
      <c r="AE42" s="4">
        <v>17.850000000000001</v>
      </c>
      <c r="AF42" s="4">
        <v>18.399999999999999</v>
      </c>
      <c r="AG42" s="7">
        <v>1373000000</v>
      </c>
      <c r="AH42" s="7">
        <v>1374785980</v>
      </c>
      <c r="AI42" s="7">
        <v>1375000000</v>
      </c>
      <c r="AJ42" s="7">
        <v>1384693418</v>
      </c>
      <c r="AK42" s="3">
        <v>99.766850000000005</v>
      </c>
      <c r="AL42" s="7">
        <v>3929</v>
      </c>
      <c r="AM42" s="7">
        <v>1034783842</v>
      </c>
      <c r="AN42" s="3">
        <v>74.56</v>
      </c>
      <c r="AO42" s="3">
        <v>-0.49080600000000002</v>
      </c>
      <c r="AP42" s="3">
        <v>-6.9684920000000004</v>
      </c>
      <c r="AQ42" s="3">
        <v>-10.579241</v>
      </c>
      <c r="AR42" s="3">
        <v>-12.058296</v>
      </c>
      <c r="AS42" s="3">
        <v>-6.9684920000000004</v>
      </c>
      <c r="AT42" s="3">
        <v>-10.579241</v>
      </c>
      <c r="AU42" s="3">
        <v>-10.468676</v>
      </c>
      <c r="AV42" s="3">
        <v>1.6490946181361683</v>
      </c>
      <c r="AW42" s="3">
        <v>2.3755449793347934</v>
      </c>
      <c r="AX42" s="3">
        <v>2.1079136704471315</v>
      </c>
      <c r="AY42" s="3">
        <v>82.09</v>
      </c>
      <c r="AZ42" s="3">
        <v>118.25</v>
      </c>
      <c r="BA42" s="3">
        <v>104.93</v>
      </c>
    </row>
    <row r="43" spans="1:53" x14ac:dyDescent="0.3">
      <c r="A43" s="1" t="s">
        <v>19</v>
      </c>
      <c r="B43" s="2">
        <v>4142760</v>
      </c>
      <c r="C43" s="9" t="s">
        <v>2401</v>
      </c>
      <c r="D43" s="9" t="s">
        <v>2415</v>
      </c>
      <c r="E43" s="3">
        <v>226428.94116576001</v>
      </c>
      <c r="F43" s="5">
        <v>226419.22716499999</v>
      </c>
      <c r="G43" s="5" t="s">
        <v>2400</v>
      </c>
      <c r="H43" s="4">
        <v>3.5939999999999999</v>
      </c>
      <c r="I43" s="3">
        <v>29.492789999999999</v>
      </c>
      <c r="J43" s="4">
        <v>3.5939999999999999</v>
      </c>
      <c r="K43" s="3">
        <v>29.492789999999999</v>
      </c>
      <c r="L43" s="3">
        <v>39.398588869999998</v>
      </c>
      <c r="M43" s="3">
        <v>7.5324925599999997</v>
      </c>
      <c r="N43" s="3">
        <v>24.368939000000001</v>
      </c>
      <c r="O43" s="3" t="s">
        <v>2400</v>
      </c>
      <c r="P43" s="3" t="s">
        <v>2400</v>
      </c>
      <c r="Q43" s="3">
        <v>3.3269899999999999</v>
      </c>
      <c r="R43" s="3">
        <v>17.962302999999999</v>
      </c>
      <c r="S43" s="3">
        <v>17.962302999999999</v>
      </c>
      <c r="T43" s="9" t="s">
        <v>3436</v>
      </c>
      <c r="U43" s="7">
        <v>64896464</v>
      </c>
      <c r="V43" s="7">
        <v>64111745</v>
      </c>
      <c r="W43" s="7">
        <v>61594305</v>
      </c>
      <c r="X43" s="7">
        <v>50533389</v>
      </c>
      <c r="Y43" s="7">
        <v>66361706</v>
      </c>
      <c r="Z43" s="7">
        <v>64896464</v>
      </c>
      <c r="AA43" s="7">
        <v>64475845</v>
      </c>
      <c r="AB43" s="7">
        <v>64573602</v>
      </c>
      <c r="AC43" s="3">
        <v>32.609000000000002</v>
      </c>
      <c r="AD43" s="3">
        <v>32.454000000000001</v>
      </c>
      <c r="AE43" s="3">
        <v>17.052</v>
      </c>
      <c r="AF43" s="3">
        <v>17.116</v>
      </c>
      <c r="AG43" s="7">
        <v>625030128</v>
      </c>
      <c r="AH43" s="7">
        <v>625280287</v>
      </c>
      <c r="AI43" s="7">
        <v>626991854</v>
      </c>
      <c r="AJ43" s="7">
        <v>624398709</v>
      </c>
      <c r="AK43" s="3">
        <v>99.82714</v>
      </c>
      <c r="AL43" s="7">
        <v>2963</v>
      </c>
      <c r="AM43" s="7">
        <v>493129088</v>
      </c>
      <c r="AN43" s="3">
        <v>78.84</v>
      </c>
      <c r="AO43" s="3">
        <v>-2.7210130000000001</v>
      </c>
      <c r="AP43" s="3">
        <v>-2.9196680000000002</v>
      </c>
      <c r="AQ43" s="3">
        <v>-0.478103</v>
      </c>
      <c r="AR43" s="3">
        <v>1.4037820000000001</v>
      </c>
      <c r="AS43" s="3">
        <v>-2.9196680000000002</v>
      </c>
      <c r="AT43" s="3">
        <v>-0.478103</v>
      </c>
      <c r="AU43" s="3">
        <v>0.25077700000000003</v>
      </c>
      <c r="AV43" s="3">
        <v>1.0264748108139559</v>
      </c>
      <c r="AW43" s="3">
        <v>1.9488408684743528</v>
      </c>
      <c r="AX43" s="3">
        <v>1.9281773725996612</v>
      </c>
      <c r="AY43" s="3">
        <v>47.89</v>
      </c>
      <c r="AZ43" s="3">
        <v>90.92</v>
      </c>
      <c r="BA43" s="3">
        <v>89.96</v>
      </c>
    </row>
    <row r="44" spans="1:53" x14ac:dyDescent="0.3">
      <c r="A44" s="1" t="s">
        <v>38</v>
      </c>
      <c r="B44" s="2">
        <v>4066743</v>
      </c>
      <c r="C44" s="9" t="s">
        <v>2395</v>
      </c>
      <c r="D44" s="9" t="s">
        <v>2431</v>
      </c>
      <c r="E44" s="3">
        <v>222608.59768755001</v>
      </c>
      <c r="F44" s="5">
        <v>220302.597687</v>
      </c>
      <c r="G44" s="5" t="s">
        <v>2400</v>
      </c>
      <c r="H44" s="3">
        <v>0.47</v>
      </c>
      <c r="I44" s="3">
        <v>107.083333</v>
      </c>
      <c r="J44" s="3">
        <v>0.47</v>
      </c>
      <c r="K44" s="3">
        <v>107.083333</v>
      </c>
      <c r="L44" s="3">
        <v>15.591842</v>
      </c>
      <c r="M44" s="3">
        <v>3.4402324099999997</v>
      </c>
      <c r="N44" s="3">
        <v>125.69198799999999</v>
      </c>
      <c r="O44" s="3" t="s">
        <v>2400</v>
      </c>
      <c r="P44" s="3" t="s">
        <v>2400</v>
      </c>
      <c r="Q44" s="3">
        <v>7.9733650000000003</v>
      </c>
      <c r="R44" s="3">
        <v>41.301188000000003</v>
      </c>
      <c r="S44" s="3">
        <v>41.301188000000003</v>
      </c>
      <c r="T44" s="9" t="s">
        <v>3429</v>
      </c>
      <c r="U44" s="7">
        <v>22680000</v>
      </c>
      <c r="V44" s="7">
        <v>23601000</v>
      </c>
      <c r="W44" s="7">
        <v>16434000</v>
      </c>
      <c r="X44" s="7">
        <v>9763000</v>
      </c>
      <c r="Y44" s="7">
        <v>24295000</v>
      </c>
      <c r="Z44" s="7">
        <v>23276000</v>
      </c>
      <c r="AA44" s="7">
        <v>22800000</v>
      </c>
      <c r="AB44" s="7">
        <v>22680000</v>
      </c>
      <c r="AC44" s="3">
        <v>50.273000000000003</v>
      </c>
      <c r="AD44" s="3">
        <v>52.122</v>
      </c>
      <c r="AE44" s="3">
        <v>16.992999999999999</v>
      </c>
      <c r="AF44" s="3">
        <v>18.436</v>
      </c>
      <c r="AG44" s="7">
        <v>1623000000</v>
      </c>
      <c r="AH44" s="7">
        <v>1618000000</v>
      </c>
      <c r="AI44" s="7">
        <v>1615000000</v>
      </c>
      <c r="AJ44" s="7">
        <v>1611847987</v>
      </c>
      <c r="AK44" s="3">
        <v>99.324669999999998</v>
      </c>
      <c r="AL44" s="7">
        <v>3166</v>
      </c>
      <c r="AM44" s="7">
        <v>1132567552</v>
      </c>
      <c r="AN44" s="3">
        <v>69.790000000000006</v>
      </c>
      <c r="AO44" s="3">
        <v>-4.3550560000000003</v>
      </c>
      <c r="AP44" s="3">
        <v>-11.944596000000001</v>
      </c>
      <c r="AQ44" s="3">
        <v>-26.383472000000001</v>
      </c>
      <c r="AR44" s="3">
        <v>-12.837350000000001</v>
      </c>
      <c r="AS44" s="3">
        <v>-11.944596000000001</v>
      </c>
      <c r="AT44" s="3">
        <v>-26.383472000000001</v>
      </c>
      <c r="AU44" s="3">
        <v>-18.058475999999999</v>
      </c>
      <c r="AV44" s="3">
        <v>8.8445854249910454</v>
      </c>
      <c r="AW44" s="3">
        <v>11.631115895984992</v>
      </c>
      <c r="AX44" s="3">
        <v>11.133713858885585</v>
      </c>
      <c r="AY44" s="4">
        <v>53.9</v>
      </c>
      <c r="AZ44" s="3">
        <v>70.89</v>
      </c>
      <c r="BA44" s="3">
        <v>67.86</v>
      </c>
    </row>
    <row r="45" spans="1:53" x14ac:dyDescent="0.3">
      <c r="A45" s="1" t="s">
        <v>1291</v>
      </c>
      <c r="B45" s="2">
        <v>4062407</v>
      </c>
      <c r="C45" s="9" t="s">
        <v>2395</v>
      </c>
      <c r="D45" s="9" t="s">
        <v>2440</v>
      </c>
      <c r="E45" s="3">
        <v>219504.03170396999</v>
      </c>
      <c r="F45" s="5">
        <v>238009.03170299999</v>
      </c>
      <c r="G45" s="5" t="s">
        <v>2400</v>
      </c>
      <c r="H45" s="4">
        <v>3.22</v>
      </c>
      <c r="I45" s="3">
        <v>31.767963999999999</v>
      </c>
      <c r="J45" s="3">
        <v>3.22</v>
      </c>
      <c r="K45" s="3">
        <v>31.767963999999999</v>
      </c>
      <c r="L45" s="3" t="s">
        <v>2397</v>
      </c>
      <c r="M45" s="3">
        <v>5.08903718</v>
      </c>
      <c r="N45" s="3">
        <v>40.734578999999997</v>
      </c>
      <c r="O45" s="3" t="s">
        <v>2400</v>
      </c>
      <c r="P45" s="3" t="s">
        <v>2400</v>
      </c>
      <c r="Q45" s="3">
        <v>6.5967609999999999</v>
      </c>
      <c r="R45" s="3">
        <v>16.757021000000002</v>
      </c>
      <c r="S45" s="3">
        <v>16.757021000000002</v>
      </c>
      <c r="T45" s="9" t="s">
        <v>3429</v>
      </c>
      <c r="U45" s="7">
        <v>32854000</v>
      </c>
      <c r="V45" s="7">
        <v>33364000</v>
      </c>
      <c r="W45" s="7">
        <v>30793000</v>
      </c>
      <c r="X45" s="7">
        <v>27243000</v>
      </c>
      <c r="Y45" s="7">
        <v>33025000</v>
      </c>
      <c r="Z45" s="7">
        <v>32824000</v>
      </c>
      <c r="AA45" s="7">
        <v>32761000</v>
      </c>
      <c r="AB45" s="7">
        <v>32854000</v>
      </c>
      <c r="AC45" s="3">
        <v>46.758000000000003</v>
      </c>
      <c r="AD45" s="3">
        <v>47.755000000000003</v>
      </c>
      <c r="AE45" s="3">
        <v>36.814</v>
      </c>
      <c r="AF45" s="3">
        <v>37.985999999999997</v>
      </c>
      <c r="AG45" s="7">
        <v>476157903</v>
      </c>
      <c r="AH45" s="7">
        <v>477502737</v>
      </c>
      <c r="AI45" s="7">
        <v>484890486</v>
      </c>
      <c r="AJ45" s="7">
        <v>474571003</v>
      </c>
      <c r="AK45" s="3">
        <v>99.666730000000001</v>
      </c>
      <c r="AL45" s="7">
        <v>2621</v>
      </c>
      <c r="AM45" s="7">
        <v>400854107</v>
      </c>
      <c r="AN45" s="3">
        <v>84.19</v>
      </c>
      <c r="AO45" s="3">
        <v>-1.667567</v>
      </c>
      <c r="AP45" s="3">
        <v>-9.1802430000000008</v>
      </c>
      <c r="AQ45" s="3">
        <v>-12.202743</v>
      </c>
      <c r="AR45" s="3">
        <v>2.219347</v>
      </c>
      <c r="AS45" s="3">
        <v>-9.1802430000000008</v>
      </c>
      <c r="AT45" s="3">
        <v>-12.202743</v>
      </c>
      <c r="AU45" s="3">
        <v>1.938107</v>
      </c>
      <c r="AV45" s="3">
        <v>1.3139170767895456</v>
      </c>
      <c r="AW45" s="3">
        <v>2.4365615652808881</v>
      </c>
      <c r="AX45" s="3">
        <v>2.0489914439806518</v>
      </c>
      <c r="AY45" s="3">
        <v>66.23</v>
      </c>
      <c r="AZ45" s="3">
        <v>122.82</v>
      </c>
      <c r="BA45" s="3">
        <v>103.29</v>
      </c>
    </row>
    <row r="46" spans="1:53" x14ac:dyDescent="0.3">
      <c r="A46" s="1" t="s">
        <v>1877</v>
      </c>
      <c r="B46" s="2">
        <v>4587650</v>
      </c>
      <c r="C46" s="9" t="s">
        <v>2401</v>
      </c>
      <c r="D46" s="9" t="s">
        <v>2405</v>
      </c>
      <c r="E46" s="3">
        <v>216517.31247999999</v>
      </c>
      <c r="F46" s="5">
        <v>209638.31247999999</v>
      </c>
      <c r="G46" s="5" t="s">
        <v>2400</v>
      </c>
      <c r="H46" s="4">
        <v>2.0699999999999998</v>
      </c>
      <c r="I46" s="3">
        <v>164.973545</v>
      </c>
      <c r="J46" s="3">
        <v>2.0699999999999998</v>
      </c>
      <c r="K46" s="3">
        <v>164.973545</v>
      </c>
      <c r="L46" s="3">
        <v>28.095301199999998</v>
      </c>
      <c r="M46" s="3">
        <v>23.54357289</v>
      </c>
      <c r="N46" s="3">
        <v>64.998160999999996</v>
      </c>
      <c r="O46" s="3" t="s">
        <v>2400</v>
      </c>
      <c r="P46" s="3" t="s">
        <v>2400</v>
      </c>
      <c r="Q46" s="3">
        <v>20.244817999999999</v>
      </c>
      <c r="R46" s="3">
        <v>108.358966</v>
      </c>
      <c r="S46" s="3">
        <v>108.358966</v>
      </c>
      <c r="T46" s="9" t="s">
        <v>3429</v>
      </c>
      <c r="U46" s="7">
        <v>8971000</v>
      </c>
      <c r="V46" s="7">
        <v>7245000</v>
      </c>
      <c r="W46" s="7">
        <v>5896000</v>
      </c>
      <c r="X46" s="7">
        <v>4519000</v>
      </c>
      <c r="Y46" s="7">
        <v>10464000</v>
      </c>
      <c r="Z46" s="7">
        <v>9955000</v>
      </c>
      <c r="AA46" s="7">
        <v>9478000</v>
      </c>
      <c r="AB46" s="7">
        <v>8971000</v>
      </c>
      <c r="AC46" s="3">
        <v>78.587000000000003</v>
      </c>
      <c r="AD46" s="3">
        <v>79.242999999999995</v>
      </c>
      <c r="AE46" s="3">
        <v>14.759</v>
      </c>
      <c r="AF46" s="3">
        <v>17.431000000000001</v>
      </c>
      <c r="AG46" s="7">
        <v>206317000</v>
      </c>
      <c r="AH46" s="7">
        <v>205857000</v>
      </c>
      <c r="AI46" s="7">
        <v>204555000</v>
      </c>
      <c r="AJ46" s="7">
        <v>205757700</v>
      </c>
      <c r="AK46" s="3">
        <v>99.728909999999999</v>
      </c>
      <c r="AL46" s="7">
        <v>2445</v>
      </c>
      <c r="AM46" s="7">
        <v>186363310</v>
      </c>
      <c r="AN46" s="3">
        <v>90.33</v>
      </c>
      <c r="AO46" s="3">
        <v>-4.1101340000000004</v>
      </c>
      <c r="AP46" s="3">
        <v>1.0176860000000001</v>
      </c>
      <c r="AQ46" s="3">
        <v>18.529948000000001</v>
      </c>
      <c r="AR46" s="3">
        <v>54.194786999999998</v>
      </c>
      <c r="AS46" s="3">
        <v>1.0176860000000001</v>
      </c>
      <c r="AT46" s="3">
        <v>18.529948000000001</v>
      </c>
      <c r="AU46" s="3">
        <v>50.054495000000003</v>
      </c>
      <c r="AV46" s="3">
        <v>1.6642138069087862</v>
      </c>
      <c r="AW46" s="3">
        <v>2.7854574624133122</v>
      </c>
      <c r="AX46" s="3">
        <v>2.9558968070418898</v>
      </c>
      <c r="AY46" s="3">
        <v>54.03</v>
      </c>
      <c r="AZ46" s="3">
        <v>90.43</v>
      </c>
      <c r="BA46" s="3">
        <v>95.97</v>
      </c>
    </row>
    <row r="47" spans="1:53" x14ac:dyDescent="0.3">
      <c r="A47" s="1" t="s">
        <v>111</v>
      </c>
      <c r="B47" s="2">
        <v>102700</v>
      </c>
      <c r="C47" s="9" t="s">
        <v>2401</v>
      </c>
      <c r="D47" s="9" t="s">
        <v>2460</v>
      </c>
      <c r="E47" s="3">
        <v>214630.26908520001</v>
      </c>
      <c r="F47" s="5" t="s">
        <v>2400</v>
      </c>
      <c r="G47" s="5">
        <v>223786.26908520001</v>
      </c>
      <c r="H47" s="3">
        <v>3.49</v>
      </c>
      <c r="I47" s="3">
        <v>21.862983</v>
      </c>
      <c r="J47" s="4">
        <v>3.49</v>
      </c>
      <c r="K47" s="3">
        <v>21.862983</v>
      </c>
      <c r="L47" s="3">
        <v>7.0334383999999996</v>
      </c>
      <c r="M47" s="3">
        <v>7.0334383999999996</v>
      </c>
      <c r="N47" s="3">
        <v>16.145686000000001</v>
      </c>
      <c r="O47" s="3" t="s">
        <v>2400</v>
      </c>
      <c r="P47" s="3" t="s">
        <v>2400</v>
      </c>
      <c r="Q47" s="3" t="s">
        <v>2400</v>
      </c>
      <c r="R47" s="3" t="s">
        <v>2400</v>
      </c>
      <c r="S47" s="3">
        <v>9.7067964995596494</v>
      </c>
      <c r="T47" s="9" t="s">
        <v>3429</v>
      </c>
      <c r="U47" s="7">
        <v>55592000</v>
      </c>
      <c r="V47" s="7">
        <v>50680000</v>
      </c>
      <c r="W47" s="7">
        <v>43799000</v>
      </c>
      <c r="X47" s="7">
        <v>31357000</v>
      </c>
      <c r="Y47" s="7">
        <v>59239000</v>
      </c>
      <c r="Z47" s="7">
        <v>58107000</v>
      </c>
      <c r="AA47" s="7">
        <v>56898000</v>
      </c>
      <c r="AB47" s="7">
        <v>55592000</v>
      </c>
      <c r="AC47" s="3">
        <v>55.043999999999997</v>
      </c>
      <c r="AD47" s="3">
        <v>55.698</v>
      </c>
      <c r="AE47" s="3" t="s">
        <v>2400</v>
      </c>
      <c r="AF47" s="3" t="s">
        <v>2400</v>
      </c>
      <c r="AG47" s="7">
        <v>704000000</v>
      </c>
      <c r="AH47" s="7">
        <v>712000000</v>
      </c>
      <c r="AI47" s="7">
        <v>729000000</v>
      </c>
      <c r="AJ47" s="7">
        <v>551266122</v>
      </c>
      <c r="AK47" s="3">
        <v>78.255390000000006</v>
      </c>
      <c r="AL47" s="7">
        <v>2875</v>
      </c>
      <c r="AM47" s="7">
        <v>464216887</v>
      </c>
      <c r="AN47" s="4">
        <v>65.900000000000006</v>
      </c>
      <c r="AO47" s="3">
        <v>-2.1979829999999998</v>
      </c>
      <c r="AP47" s="3">
        <v>-2.5896020000000002</v>
      </c>
      <c r="AQ47" s="3">
        <v>9.4358409999999999</v>
      </c>
      <c r="AR47" s="3">
        <v>57.607137000000002</v>
      </c>
      <c r="AS47" s="3">
        <v>-2.5896020000000002</v>
      </c>
      <c r="AT47" s="3">
        <v>9.4358409999999999</v>
      </c>
      <c r="AU47" s="3">
        <v>58.423188000000003</v>
      </c>
      <c r="AV47" s="3">
        <v>1.0493706612024682</v>
      </c>
      <c r="AW47" s="3">
        <v>1.631140243051389</v>
      </c>
      <c r="AX47" s="3">
        <v>1.798670745393036</v>
      </c>
      <c r="AY47" s="3">
        <v>52.07</v>
      </c>
      <c r="AZ47" s="3">
        <v>80.94</v>
      </c>
      <c r="BA47" s="3">
        <v>89.26</v>
      </c>
    </row>
    <row r="48" spans="1:53" x14ac:dyDescent="0.3">
      <c r="A48" s="1" t="s">
        <v>2114</v>
      </c>
      <c r="B48" s="2">
        <v>4097175</v>
      </c>
      <c r="C48" s="9" t="s">
        <v>2401</v>
      </c>
      <c r="D48" s="9" t="s">
        <v>2490</v>
      </c>
      <c r="E48" s="3">
        <v>212731.04027582001</v>
      </c>
      <c r="F48" s="5">
        <v>261072.04027500001</v>
      </c>
      <c r="G48" s="5">
        <v>261995.04027582001</v>
      </c>
      <c r="H48" s="3">
        <v>0.254</v>
      </c>
      <c r="I48" s="3">
        <v>40.9375</v>
      </c>
      <c r="J48" s="3">
        <v>0.254</v>
      </c>
      <c r="K48" s="3">
        <v>40.9375</v>
      </c>
      <c r="L48" s="3">
        <v>12.13227283</v>
      </c>
      <c r="M48" s="3">
        <v>2.0037069000000001</v>
      </c>
      <c r="N48" s="3">
        <v>23.742004000000001</v>
      </c>
      <c r="O48" s="3">
        <v>74.996775976418604</v>
      </c>
      <c r="P48" s="3">
        <v>176.01718213058501</v>
      </c>
      <c r="Q48" s="3">
        <v>2.736278</v>
      </c>
      <c r="R48" s="3">
        <v>12.909992000000001</v>
      </c>
      <c r="S48" s="3">
        <v>12.909992000000001</v>
      </c>
      <c r="T48" s="9" t="s">
        <v>3435</v>
      </c>
      <c r="U48" s="7">
        <v>91361000</v>
      </c>
      <c r="V48" s="7">
        <v>88898000</v>
      </c>
      <c r="W48" s="7">
        <v>82722000</v>
      </c>
      <c r="X48" s="7">
        <v>67418000</v>
      </c>
      <c r="Y48" s="7">
        <v>91361000</v>
      </c>
      <c r="Z48" s="7">
        <v>90028000</v>
      </c>
      <c r="AA48" s="7">
        <v>89203000</v>
      </c>
      <c r="AB48" s="7">
        <v>88935000</v>
      </c>
      <c r="AC48" s="3">
        <v>35.752000000000002</v>
      </c>
      <c r="AD48" s="3">
        <v>35.752000000000002</v>
      </c>
      <c r="AE48" s="3">
        <v>18.945</v>
      </c>
      <c r="AF48" s="3">
        <v>18.945</v>
      </c>
      <c r="AG48" s="7">
        <v>1812000000</v>
      </c>
      <c r="AH48" s="7">
        <v>1816000000</v>
      </c>
      <c r="AI48" s="7">
        <v>1830000000</v>
      </c>
      <c r="AJ48" s="7">
        <v>1808384398</v>
      </c>
      <c r="AK48" s="3">
        <v>99.858919999999998</v>
      </c>
      <c r="AL48" s="7">
        <v>3526</v>
      </c>
      <c r="AM48" s="7">
        <v>1268287030</v>
      </c>
      <c r="AN48" s="3">
        <v>70.03</v>
      </c>
      <c r="AO48" s="3">
        <v>-1.0749820000000001</v>
      </c>
      <c r="AP48" s="3">
        <v>-5.2098409999999999</v>
      </c>
      <c r="AQ48" s="3">
        <v>15.760474</v>
      </c>
      <c r="AR48" s="3">
        <v>22.753831000000002</v>
      </c>
      <c r="AS48" s="3">
        <v>-5.2098409999999999</v>
      </c>
      <c r="AT48" s="3">
        <v>15.760474</v>
      </c>
      <c r="AU48" s="3">
        <v>23.324842</v>
      </c>
      <c r="AV48" s="3">
        <v>1.2288771868978363</v>
      </c>
      <c r="AW48" s="3">
        <v>2.1676529390493604</v>
      </c>
      <c r="AX48" s="3">
        <v>2.5540550526961638</v>
      </c>
      <c r="AY48" s="4">
        <v>41.6</v>
      </c>
      <c r="AZ48" s="3">
        <v>73.39</v>
      </c>
      <c r="BA48" s="3">
        <v>86.47</v>
      </c>
    </row>
    <row r="49" spans="1:53" x14ac:dyDescent="0.3">
      <c r="A49" s="1" t="s">
        <v>1366</v>
      </c>
      <c r="B49" s="2">
        <v>4095638</v>
      </c>
      <c r="C49" s="9" t="s">
        <v>2401</v>
      </c>
      <c r="D49" s="9" t="s">
        <v>2483</v>
      </c>
      <c r="E49" s="3">
        <v>212126.59325286001</v>
      </c>
      <c r="F49" s="5">
        <v>264351.59325199999</v>
      </c>
      <c r="G49" s="5" t="s">
        <v>2400</v>
      </c>
      <c r="H49" s="4">
        <v>3.13</v>
      </c>
      <c r="I49" s="3">
        <v>25.453507999999999</v>
      </c>
      <c r="J49" s="3">
        <v>3.13</v>
      </c>
      <c r="K49" s="3">
        <v>25.453507999999999</v>
      </c>
      <c r="L49" s="3" t="s">
        <v>2397</v>
      </c>
      <c r="M49" s="3" t="s">
        <v>2397</v>
      </c>
      <c r="N49" s="3">
        <v>31.737463999999999</v>
      </c>
      <c r="O49" s="3" t="s">
        <v>2400</v>
      </c>
      <c r="P49" s="3" t="s">
        <v>2400</v>
      </c>
      <c r="Q49" s="3">
        <v>10.022316999999999</v>
      </c>
      <c r="R49" s="3">
        <v>16.640798</v>
      </c>
      <c r="S49" s="3">
        <v>16.640798</v>
      </c>
      <c r="T49" s="9" t="s">
        <v>3429</v>
      </c>
      <c r="U49" s="7">
        <v>25493700</v>
      </c>
      <c r="V49" s="7">
        <v>23182600</v>
      </c>
      <c r="W49" s="7">
        <v>23222900</v>
      </c>
      <c r="X49" s="7">
        <v>19207800</v>
      </c>
      <c r="Y49" s="7">
        <v>25938700</v>
      </c>
      <c r="Z49" s="7">
        <v>25757700</v>
      </c>
      <c r="AA49" s="7">
        <v>25764700</v>
      </c>
      <c r="AB49" s="7">
        <v>25493700</v>
      </c>
      <c r="AC49" s="3">
        <v>57.122</v>
      </c>
      <c r="AD49" s="3">
        <v>56.616</v>
      </c>
      <c r="AE49" s="3">
        <v>53.831000000000003</v>
      </c>
      <c r="AF49" s="3">
        <v>53.378</v>
      </c>
      <c r="AG49" s="7">
        <v>716619686</v>
      </c>
      <c r="AH49" s="7">
        <v>717343247</v>
      </c>
      <c r="AI49" s="7">
        <v>725342030</v>
      </c>
      <c r="AJ49" s="7">
        <v>715380272</v>
      </c>
      <c r="AK49" s="3">
        <v>99.82705</v>
      </c>
      <c r="AL49" s="7">
        <v>3707</v>
      </c>
      <c r="AM49" s="7">
        <v>521192541</v>
      </c>
      <c r="AN49" s="3">
        <v>72.73</v>
      </c>
      <c r="AO49" s="3">
        <v>-1.3946050000000001</v>
      </c>
      <c r="AP49" s="3">
        <v>-2.0674980000000001</v>
      </c>
      <c r="AQ49" s="3">
        <v>-4.8011559999999998</v>
      </c>
      <c r="AR49" s="3">
        <v>-2.4070830000000001</v>
      </c>
      <c r="AS49" s="3">
        <v>-2.0674980000000001</v>
      </c>
      <c r="AT49" s="3">
        <v>-4.8011559999999998</v>
      </c>
      <c r="AU49" s="3">
        <v>-2.23264</v>
      </c>
      <c r="AV49" s="3">
        <v>1.1672887534937186</v>
      </c>
      <c r="AW49" s="3">
        <v>2.0336946390227459</v>
      </c>
      <c r="AX49" s="3">
        <v>2.4052463829361055</v>
      </c>
      <c r="AY49" s="3">
        <v>48.65</v>
      </c>
      <c r="AZ49" s="3">
        <v>84.75</v>
      </c>
      <c r="BA49" s="3">
        <v>100.24</v>
      </c>
    </row>
    <row r="50" spans="1:53" x14ac:dyDescent="0.3">
      <c r="A50" s="1" t="s">
        <v>1431</v>
      </c>
      <c r="B50" s="2">
        <v>103042</v>
      </c>
      <c r="C50" s="9" t="s">
        <v>2401</v>
      </c>
      <c r="D50" s="9" t="s">
        <v>2502</v>
      </c>
      <c r="E50" s="3">
        <v>212028.39255218999</v>
      </c>
      <c r="F50" s="5" t="s">
        <v>2400</v>
      </c>
      <c r="G50" s="5">
        <v>423139.77455218998</v>
      </c>
      <c r="H50" s="3">
        <v>1.88</v>
      </c>
      <c r="I50" s="3">
        <v>19.1354642313546</v>
      </c>
      <c r="J50" s="4">
        <v>1.88</v>
      </c>
      <c r="K50" s="3">
        <v>19.1354642313546</v>
      </c>
      <c r="L50" s="3">
        <v>2.8763886148176403</v>
      </c>
      <c r="M50" s="3">
        <v>2.1603162421830699</v>
      </c>
      <c r="N50" s="3" t="s">
        <v>2397</v>
      </c>
      <c r="O50" s="3" t="s">
        <v>2400</v>
      </c>
      <c r="P50" s="3" t="s">
        <v>2400</v>
      </c>
      <c r="Q50" s="3" t="s">
        <v>2400</v>
      </c>
      <c r="R50" s="3" t="s">
        <v>2400</v>
      </c>
      <c r="S50" s="3">
        <v>6.3418080978732396</v>
      </c>
      <c r="T50" s="9" t="s">
        <v>3429</v>
      </c>
      <c r="U50" s="7">
        <v>54143000</v>
      </c>
      <c r="V50" s="7">
        <v>53668000</v>
      </c>
      <c r="W50" s="7">
        <v>59755000</v>
      </c>
      <c r="X50" s="7">
        <v>48757000</v>
      </c>
      <c r="Y50" s="7">
        <v>58434000</v>
      </c>
      <c r="Z50" s="7">
        <v>56324000</v>
      </c>
      <c r="AA50" s="7">
        <v>54762000</v>
      </c>
      <c r="AB50" s="7">
        <v>54143000</v>
      </c>
      <c r="AC50" s="3">
        <v>86.474999999999994</v>
      </c>
      <c r="AD50" s="3">
        <v>86.546000000000006</v>
      </c>
      <c r="AE50" s="3" t="s">
        <v>2400</v>
      </c>
      <c r="AF50" s="3" t="s">
        <v>2400</v>
      </c>
      <c r="AG50" s="7">
        <v>1612068430</v>
      </c>
      <c r="AH50" s="7">
        <v>1619075147</v>
      </c>
      <c r="AI50" s="7">
        <v>1642250165</v>
      </c>
      <c r="AJ50" s="7">
        <v>1229839998</v>
      </c>
      <c r="AK50" s="3">
        <v>76.338480000000004</v>
      </c>
      <c r="AL50" s="7">
        <v>2222</v>
      </c>
      <c r="AM50" s="7">
        <v>994989594</v>
      </c>
      <c r="AN50" s="3">
        <v>61.76</v>
      </c>
      <c r="AO50" s="3">
        <v>-1.0546199999999999</v>
      </c>
      <c r="AP50" s="3">
        <v>-4.4753439999999998</v>
      </c>
      <c r="AQ50" s="3">
        <v>20.606293000000001</v>
      </c>
      <c r="AR50" s="3">
        <v>33.887113999999997</v>
      </c>
      <c r="AS50" s="3">
        <v>-4.4753439999999998</v>
      </c>
      <c r="AT50" s="3">
        <v>20.606293000000001</v>
      </c>
      <c r="AU50" s="3">
        <v>34.820374999999999</v>
      </c>
      <c r="AV50" s="3">
        <v>0.90704036524571385</v>
      </c>
      <c r="AW50" s="3">
        <v>1.7957149970553195</v>
      </c>
      <c r="AX50" s="3">
        <v>1.9832414886722998</v>
      </c>
      <c r="AY50" s="3">
        <v>42.02</v>
      </c>
      <c r="AZ50" s="3">
        <v>83.18</v>
      </c>
      <c r="BA50" s="3">
        <v>91.87</v>
      </c>
    </row>
    <row r="51" spans="1:53" x14ac:dyDescent="0.3">
      <c r="A51" s="1" t="s">
        <v>1134</v>
      </c>
      <c r="B51" s="2">
        <v>4000193</v>
      </c>
      <c r="C51" s="9" t="s">
        <v>2401</v>
      </c>
      <c r="D51" s="9" t="s">
        <v>2415</v>
      </c>
      <c r="E51" s="3">
        <v>210273.55401632001</v>
      </c>
      <c r="F51" s="5">
        <v>256779.55401600001</v>
      </c>
      <c r="G51" s="5" t="s">
        <v>2400</v>
      </c>
      <c r="H51" s="3">
        <v>-0.34300000000000003</v>
      </c>
      <c r="I51" s="3">
        <v>32.171813</v>
      </c>
      <c r="J51" s="4">
        <v>-0.35699999999999998</v>
      </c>
      <c r="K51" s="3">
        <v>32.054535000000001</v>
      </c>
      <c r="L51" s="3" t="s">
        <v>2397</v>
      </c>
      <c r="M51" s="3">
        <v>8.314296520000001</v>
      </c>
      <c r="N51" s="3">
        <v>16.989720999999999</v>
      </c>
      <c r="O51" s="3" t="s">
        <v>2400</v>
      </c>
      <c r="P51" s="3" t="s">
        <v>2400</v>
      </c>
      <c r="Q51" s="3">
        <v>3.9912230000000002</v>
      </c>
      <c r="R51" s="3">
        <v>18.812642</v>
      </c>
      <c r="S51" s="3">
        <v>18.812642</v>
      </c>
      <c r="T51" s="9" t="s">
        <v>3429</v>
      </c>
      <c r="U51" s="7">
        <v>61860000</v>
      </c>
      <c r="V51" s="7">
        <v>60530000</v>
      </c>
      <c r="W51" s="7">
        <v>57351000</v>
      </c>
      <c r="X51" s="7">
        <v>55179000</v>
      </c>
      <c r="Y51" s="7">
        <v>62580000</v>
      </c>
      <c r="Z51" s="7">
        <v>62365000</v>
      </c>
      <c r="AA51" s="7">
        <v>62069000</v>
      </c>
      <c r="AB51" s="7">
        <v>61860000</v>
      </c>
      <c r="AC51" s="3">
        <v>55.448</v>
      </c>
      <c r="AD51" s="3">
        <v>56.533999999999999</v>
      </c>
      <c r="AE51" s="3">
        <v>23.102</v>
      </c>
      <c r="AF51" s="3">
        <v>19.097000000000001</v>
      </c>
      <c r="AG51" s="7">
        <v>924645152</v>
      </c>
      <c r="AH51" s="7">
        <v>921148195</v>
      </c>
      <c r="AI51" s="7">
        <v>913118581</v>
      </c>
      <c r="AJ51" s="7">
        <v>922722791</v>
      </c>
      <c r="AK51" s="4">
        <v>99.792100000000005</v>
      </c>
      <c r="AL51" s="7">
        <v>3372</v>
      </c>
      <c r="AM51" s="7">
        <v>578183983</v>
      </c>
      <c r="AN51" s="3">
        <v>62.53</v>
      </c>
      <c r="AO51" s="3">
        <v>-2.0409069999999998</v>
      </c>
      <c r="AP51" s="3">
        <v>-3.3331870000000001</v>
      </c>
      <c r="AQ51" s="3">
        <v>-0.56540599999999996</v>
      </c>
      <c r="AR51" s="3">
        <v>36.117646999999998</v>
      </c>
      <c r="AS51" s="3">
        <v>-3.3331870000000001</v>
      </c>
      <c r="AT51" s="3">
        <v>-0.56540599999999996</v>
      </c>
      <c r="AU51" s="3">
        <v>34.411495000000002</v>
      </c>
      <c r="AV51" s="3">
        <v>1.1518027188012554</v>
      </c>
      <c r="AW51" s="3">
        <v>2.0689936816677621</v>
      </c>
      <c r="AX51" s="3">
        <v>2.2294183501334888</v>
      </c>
      <c r="AY51" s="3">
        <v>50.68</v>
      </c>
      <c r="AZ51" s="3">
        <v>91.03</v>
      </c>
      <c r="BA51" s="3">
        <v>98.09</v>
      </c>
    </row>
    <row r="52" spans="1:53" x14ac:dyDescent="0.3">
      <c r="A52" s="1" t="s">
        <v>1668</v>
      </c>
      <c r="B52" s="2">
        <v>4913068</v>
      </c>
      <c r="C52" s="9" t="s">
        <v>2401</v>
      </c>
      <c r="D52" s="9" t="s">
        <v>2462</v>
      </c>
      <c r="E52" s="3">
        <v>206886.1335346</v>
      </c>
      <c r="F52" s="5">
        <v>253880.13353399999</v>
      </c>
      <c r="G52" s="5" t="s">
        <v>2400</v>
      </c>
      <c r="H52" s="3">
        <v>1.97</v>
      </c>
      <c r="I52" s="3">
        <v>19.103175</v>
      </c>
      <c r="J52" s="4">
        <v>1.97</v>
      </c>
      <c r="K52" s="3">
        <v>19.103175</v>
      </c>
      <c r="L52" s="3" t="s">
        <v>2397</v>
      </c>
      <c r="M52" s="3" t="s">
        <v>2397</v>
      </c>
      <c r="N52" s="3">
        <v>18.621383000000002</v>
      </c>
      <c r="O52" s="3" t="s">
        <v>2400</v>
      </c>
      <c r="P52" s="3" t="s">
        <v>2400</v>
      </c>
      <c r="Q52" s="3">
        <v>6.2902870000000002</v>
      </c>
      <c r="R52" s="3">
        <v>14.161517</v>
      </c>
      <c r="S52" s="3">
        <v>14.161517</v>
      </c>
      <c r="T52" s="9" t="s">
        <v>3429</v>
      </c>
      <c r="U52" s="7">
        <v>35174000</v>
      </c>
      <c r="V52" s="7">
        <v>31762000</v>
      </c>
      <c r="W52" s="7">
        <v>31405000</v>
      </c>
      <c r="X52" s="7">
        <v>28694000</v>
      </c>
      <c r="Y52" s="7">
        <v>37219000</v>
      </c>
      <c r="Z52" s="7">
        <v>36449000</v>
      </c>
      <c r="AA52" s="7">
        <v>35948000</v>
      </c>
      <c r="AB52" s="7">
        <v>35174000</v>
      </c>
      <c r="AC52" s="3">
        <v>63.387999999999998</v>
      </c>
      <c r="AD52" s="3">
        <v>64.075000000000003</v>
      </c>
      <c r="AE52" s="3">
        <v>40.072000000000003</v>
      </c>
      <c r="AF52" s="3">
        <v>41.110999999999997</v>
      </c>
      <c r="AG52" s="7">
        <v>1554829556</v>
      </c>
      <c r="AH52" s="7">
        <v>1554756549</v>
      </c>
      <c r="AI52" s="7">
        <v>1552373577</v>
      </c>
      <c r="AJ52" s="7">
        <v>1551015579</v>
      </c>
      <c r="AK52" s="3">
        <v>99.754450000000006</v>
      </c>
      <c r="AL52" s="7">
        <v>2609</v>
      </c>
      <c r="AM52" s="7">
        <v>1256972007</v>
      </c>
      <c r="AN52" s="3">
        <v>80.84</v>
      </c>
      <c r="AO52" s="3">
        <v>-2.0828250000000001</v>
      </c>
      <c r="AP52" s="3">
        <v>-9.5520820000000004</v>
      </c>
      <c r="AQ52" s="3">
        <v>-0.86490900000000004</v>
      </c>
      <c r="AR52" s="3">
        <v>25.941817</v>
      </c>
      <c r="AS52" s="3">
        <v>-9.5520820000000004</v>
      </c>
      <c r="AT52" s="3">
        <v>-0.86490900000000004</v>
      </c>
      <c r="AU52" s="3">
        <v>27.923044000000001</v>
      </c>
      <c r="AV52" s="3">
        <v>1.0862875013728963</v>
      </c>
      <c r="AW52" s="3">
        <v>1.5426526539352126</v>
      </c>
      <c r="AX52" s="3">
        <v>1.6257275631665458</v>
      </c>
      <c r="AY52" s="3">
        <v>63.53</v>
      </c>
      <c r="AZ52" s="3">
        <v>90.22</v>
      </c>
      <c r="BA52" s="3">
        <v>95.08</v>
      </c>
    </row>
    <row r="53" spans="1:53" x14ac:dyDescent="0.3">
      <c r="A53" s="1" t="s">
        <v>8</v>
      </c>
      <c r="B53" s="2">
        <v>4004092</v>
      </c>
      <c r="C53" s="9" t="s">
        <v>2401</v>
      </c>
      <c r="D53" s="9" t="s">
        <v>2409</v>
      </c>
      <c r="E53" s="3">
        <v>206001.24564800999</v>
      </c>
      <c r="F53" s="5">
        <v>213491.24564800001</v>
      </c>
      <c r="G53" s="5" t="s">
        <v>2400</v>
      </c>
      <c r="H53" s="3">
        <v>0.94</v>
      </c>
      <c r="I53" s="3">
        <v>34.379939</v>
      </c>
      <c r="J53" s="4">
        <v>0.94</v>
      </c>
      <c r="K53" s="3">
        <v>34.379939</v>
      </c>
      <c r="L53" s="3">
        <v>22.327279910000001</v>
      </c>
      <c r="M53" s="3">
        <v>4.9298291499999998</v>
      </c>
      <c r="N53" s="3">
        <v>30.348806</v>
      </c>
      <c r="O53" s="3" t="s">
        <v>2400</v>
      </c>
      <c r="P53" s="3" t="s">
        <v>2400</v>
      </c>
      <c r="Q53" s="3">
        <v>4.9415100000000001</v>
      </c>
      <c r="R53" s="3">
        <v>18.216100999999998</v>
      </c>
      <c r="S53" s="3">
        <v>18.216100999999998</v>
      </c>
      <c r="T53" s="9" t="s">
        <v>3429</v>
      </c>
      <c r="U53" s="7">
        <v>40109000</v>
      </c>
      <c r="V53" s="7">
        <v>43653000</v>
      </c>
      <c r="W53" s="7">
        <v>43075000</v>
      </c>
      <c r="X53" s="7">
        <v>34608000</v>
      </c>
      <c r="Y53" s="7">
        <v>41217000</v>
      </c>
      <c r="Z53" s="7">
        <v>40725000</v>
      </c>
      <c r="AA53" s="7">
        <v>40326000</v>
      </c>
      <c r="AB53" s="7">
        <v>40109000</v>
      </c>
      <c r="AC53" s="3">
        <v>55.323999999999998</v>
      </c>
      <c r="AD53" s="3">
        <v>55.906999999999996</v>
      </c>
      <c r="AE53" s="3">
        <v>26.085999999999999</v>
      </c>
      <c r="AF53" s="3">
        <v>26.263000000000002</v>
      </c>
      <c r="AG53" s="7">
        <v>1734455938</v>
      </c>
      <c r="AH53" s="7">
        <v>1739897729</v>
      </c>
      <c r="AI53" s="7">
        <v>1736058536</v>
      </c>
      <c r="AJ53" s="7">
        <v>1724619497</v>
      </c>
      <c r="AK53" s="3">
        <v>99.432919999999996</v>
      </c>
      <c r="AL53" s="7">
        <v>3336</v>
      </c>
      <c r="AM53" s="7">
        <v>1338323958</v>
      </c>
      <c r="AN53" s="3">
        <v>77.16</v>
      </c>
      <c r="AO53" s="3">
        <v>-1.437783</v>
      </c>
      <c r="AP53" s="3">
        <v>-4.7655130000000003</v>
      </c>
      <c r="AQ53" s="3">
        <v>-0.78940399999999999</v>
      </c>
      <c r="AR53" s="3">
        <v>2.9676830000000001</v>
      </c>
      <c r="AS53" s="3">
        <v>-4.7655130000000003</v>
      </c>
      <c r="AT53" s="3">
        <v>-0.78940399999999999</v>
      </c>
      <c r="AU53" s="3">
        <v>2.761879</v>
      </c>
      <c r="AV53" s="3">
        <v>0.82253792966633377</v>
      </c>
      <c r="AW53" s="3">
        <v>1.3423408927716771</v>
      </c>
      <c r="AX53" s="3">
        <v>1.4411271512030677</v>
      </c>
      <c r="AY53" s="3">
        <v>51.08</v>
      </c>
      <c r="AZ53" s="3">
        <v>83.35</v>
      </c>
      <c r="BA53" s="3">
        <v>89.49</v>
      </c>
    </row>
    <row r="54" spans="1:53" x14ac:dyDescent="0.3">
      <c r="A54" s="1" t="s">
        <v>2119</v>
      </c>
      <c r="B54" s="2">
        <v>4072879</v>
      </c>
      <c r="C54" s="9" t="s">
        <v>2401</v>
      </c>
      <c r="D54" s="9" t="s">
        <v>2396</v>
      </c>
      <c r="E54" s="3">
        <v>202583.61535194999</v>
      </c>
      <c r="F54" s="5">
        <v>231558.61535099999</v>
      </c>
      <c r="G54" s="5" t="s">
        <v>2400</v>
      </c>
      <c r="H54" s="4">
        <v>4.25</v>
      </c>
      <c r="I54" s="3">
        <v>32.610166999999997</v>
      </c>
      <c r="J54" s="3">
        <v>4.25</v>
      </c>
      <c r="K54" s="3">
        <v>32.610166999999997</v>
      </c>
      <c r="L54" s="3" t="s">
        <v>2397</v>
      </c>
      <c r="M54" s="3">
        <v>4.0616314300000003</v>
      </c>
      <c r="N54" s="3">
        <v>25.627094</v>
      </c>
      <c r="O54" s="3" t="s">
        <v>2400</v>
      </c>
      <c r="P54" s="3" t="s">
        <v>2400</v>
      </c>
      <c r="Q54" s="3">
        <v>5.3802950000000003</v>
      </c>
      <c r="R54" s="3">
        <v>20.769234000000001</v>
      </c>
      <c r="S54" s="3">
        <v>20.769234000000001</v>
      </c>
      <c r="T54" s="9" t="s">
        <v>3429</v>
      </c>
      <c r="U54" s="7">
        <v>42857000</v>
      </c>
      <c r="V54" s="7">
        <v>44915000</v>
      </c>
      <c r="W54" s="7">
        <v>39211000</v>
      </c>
      <c r="X54" s="7">
        <v>32218000</v>
      </c>
      <c r="Y54" s="7">
        <v>42370000</v>
      </c>
      <c r="Z54" s="7">
        <v>42346000</v>
      </c>
      <c r="AA54" s="7">
        <v>42492000</v>
      </c>
      <c r="AB54" s="7">
        <v>42857000</v>
      </c>
      <c r="AC54" s="4">
        <v>39.93</v>
      </c>
      <c r="AD54" s="3">
        <v>40.683999999999997</v>
      </c>
      <c r="AE54" s="4">
        <v>25.2</v>
      </c>
      <c r="AF54" s="3">
        <v>24.975000000000001</v>
      </c>
      <c r="AG54" s="7">
        <v>382500265</v>
      </c>
      <c r="AH54" s="7">
        <v>381995566</v>
      </c>
      <c r="AI54" s="7">
        <v>386372321</v>
      </c>
      <c r="AJ54" s="7">
        <v>381696134</v>
      </c>
      <c r="AK54" s="3">
        <v>99.789770000000004</v>
      </c>
      <c r="AL54" s="7">
        <v>3188</v>
      </c>
      <c r="AM54" s="7">
        <v>349443766</v>
      </c>
      <c r="AN54" s="3">
        <v>91.36</v>
      </c>
      <c r="AO54" s="3">
        <v>-1.6541269999999999</v>
      </c>
      <c r="AP54" s="3">
        <v>-1.774824</v>
      </c>
      <c r="AQ54" s="3">
        <v>-15.897957999999999</v>
      </c>
      <c r="AR54" s="3">
        <v>-4.3958469999999998</v>
      </c>
      <c r="AS54" s="3">
        <v>-1.774824</v>
      </c>
      <c r="AT54" s="3">
        <v>-15.897957999999999</v>
      </c>
      <c r="AU54" s="3">
        <v>-1.989487</v>
      </c>
      <c r="AV54" s="3">
        <v>1.1785735625568783</v>
      </c>
      <c r="AW54" s="3">
        <v>2.4925978571781933</v>
      </c>
      <c r="AX54" s="3">
        <v>2.2279667822331697</v>
      </c>
      <c r="AY54" s="4">
        <v>58.5</v>
      </c>
      <c r="AZ54" s="3">
        <v>123.73</v>
      </c>
      <c r="BA54" s="3">
        <v>110.59</v>
      </c>
    </row>
    <row r="55" spans="1:53" x14ac:dyDescent="0.3">
      <c r="A55" s="1" t="s">
        <v>2079</v>
      </c>
      <c r="B55" s="2">
        <v>4039450</v>
      </c>
      <c r="C55" s="9" t="s">
        <v>2401</v>
      </c>
      <c r="D55" s="9" t="s">
        <v>2502</v>
      </c>
      <c r="E55" s="3">
        <v>200351.43267894001</v>
      </c>
      <c r="F55" s="5" t="s">
        <v>2400</v>
      </c>
      <c r="G55" s="5">
        <v>474770.43267894001</v>
      </c>
      <c r="H55" s="4">
        <v>8.4039999999999999</v>
      </c>
      <c r="I55" s="3">
        <v>16.802230046948399</v>
      </c>
      <c r="J55" s="3">
        <v>8.4039999999999999</v>
      </c>
      <c r="K55" s="3">
        <v>16.802230046948399</v>
      </c>
      <c r="L55" s="3">
        <v>1.7793158824036499</v>
      </c>
      <c r="M55" s="3">
        <v>1.66666944720539</v>
      </c>
      <c r="N55" s="3" t="s">
        <v>2397</v>
      </c>
      <c r="O55" s="3" t="s">
        <v>2400</v>
      </c>
      <c r="P55" s="3" t="s">
        <v>2400</v>
      </c>
      <c r="Q55" s="3" t="s">
        <v>2400</v>
      </c>
      <c r="R55" s="3" t="s">
        <v>2400</v>
      </c>
      <c r="S55" s="3">
        <v>5.1332855505365798</v>
      </c>
      <c r="T55" s="9" t="s">
        <v>3429</v>
      </c>
      <c r="U55" s="7">
        <v>46254000</v>
      </c>
      <c r="V55" s="7">
        <v>47365000</v>
      </c>
      <c r="W55" s="7">
        <v>59339000</v>
      </c>
      <c r="X55" s="7">
        <v>44559000</v>
      </c>
      <c r="Y55" s="7">
        <v>50961000</v>
      </c>
      <c r="Z55" s="7">
        <v>50079000</v>
      </c>
      <c r="AA55" s="7">
        <v>48243000</v>
      </c>
      <c r="AB55" s="7">
        <v>46254000</v>
      </c>
      <c r="AC55" s="3">
        <v>83.158000000000001</v>
      </c>
      <c r="AD55" s="3">
        <v>83.236000000000004</v>
      </c>
      <c r="AE55" s="3" t="s">
        <v>2400</v>
      </c>
      <c r="AF55" s="3" t="s">
        <v>2400</v>
      </c>
      <c r="AG55" s="7">
        <v>314190854</v>
      </c>
      <c r="AH55" s="7">
        <v>316162882</v>
      </c>
      <c r="AI55" s="7">
        <v>326604718</v>
      </c>
      <c r="AJ55" s="7">
        <v>327400530</v>
      </c>
      <c r="AK55" s="3">
        <v>99.448319999999995</v>
      </c>
      <c r="AL55" s="7">
        <v>2584</v>
      </c>
      <c r="AM55" s="7">
        <v>232352116</v>
      </c>
      <c r="AN55" s="3">
        <v>70.58</v>
      </c>
      <c r="AO55" s="3">
        <v>-1.7450540000000001</v>
      </c>
      <c r="AP55" s="3">
        <v>-5.9072909999999998</v>
      </c>
      <c r="AQ55" s="3">
        <v>15.655106999999999</v>
      </c>
      <c r="AR55" s="3">
        <v>47.468451999999999</v>
      </c>
      <c r="AS55" s="3">
        <v>-5.9072909999999998</v>
      </c>
      <c r="AT55" s="3">
        <v>15.655106999999999</v>
      </c>
      <c r="AU55" s="3">
        <v>48.435595999999997</v>
      </c>
      <c r="AV55" s="3">
        <v>1.7658442777493981</v>
      </c>
      <c r="AW55" s="3">
        <v>2.7721715098173005</v>
      </c>
      <c r="AX55" s="3">
        <v>3.0761467401080949</v>
      </c>
      <c r="AY55" s="3">
        <v>53.28</v>
      </c>
      <c r="AZ55" s="3">
        <v>83.64</v>
      </c>
      <c r="BA55" s="3">
        <v>92.81</v>
      </c>
    </row>
    <row r="56" spans="1:53" x14ac:dyDescent="0.3">
      <c r="A56" s="1" t="s">
        <v>70</v>
      </c>
      <c r="B56" s="2">
        <v>4279124</v>
      </c>
      <c r="C56" s="9" t="s">
        <v>2401</v>
      </c>
      <c r="D56" s="9" t="s">
        <v>2453</v>
      </c>
      <c r="E56" s="3">
        <v>198459.66873886</v>
      </c>
      <c r="F56" s="5">
        <v>191159.077108</v>
      </c>
      <c r="G56" s="5">
        <v>215473.73889839201</v>
      </c>
      <c r="H56" s="3">
        <v>2.5366936765398194</v>
      </c>
      <c r="I56" s="3">
        <v>17.177664</v>
      </c>
      <c r="J56" s="3">
        <v>2.5366936765398194</v>
      </c>
      <c r="K56" s="3">
        <v>17.177664</v>
      </c>
      <c r="L56" s="3">
        <v>2.06182233</v>
      </c>
      <c r="M56" s="3">
        <v>1.4511637300000002</v>
      </c>
      <c r="N56" s="3">
        <v>14.115233</v>
      </c>
      <c r="O56" s="3">
        <v>292.544601924586</v>
      </c>
      <c r="P56" s="3" t="s">
        <v>2397</v>
      </c>
      <c r="Q56" s="3">
        <v>1.3489450000000001</v>
      </c>
      <c r="R56" s="3">
        <v>7.0624250000000002</v>
      </c>
      <c r="S56" s="3">
        <v>7.0624250000000002</v>
      </c>
      <c r="T56" s="9" t="s">
        <v>3431</v>
      </c>
      <c r="U56" s="7">
        <v>131382105.83351879</v>
      </c>
      <c r="V56" s="7">
        <v>126869384.11561397</v>
      </c>
      <c r="W56" s="7">
        <v>132938040.09939705</v>
      </c>
      <c r="X56" s="7">
        <v>105964908.53485556</v>
      </c>
      <c r="Y56" s="7">
        <v>133588330.93557625</v>
      </c>
      <c r="Z56" s="7">
        <v>131590464.89322504</v>
      </c>
      <c r="AA56" s="7">
        <v>131382105.83351879</v>
      </c>
      <c r="AB56" s="7">
        <v>131069342.86973737</v>
      </c>
      <c r="AC56" s="3">
        <v>37.703000000000003</v>
      </c>
      <c r="AD56" s="3">
        <v>38.204999999999998</v>
      </c>
      <c r="AE56" s="3">
        <v>19.468</v>
      </c>
      <c r="AF56" s="3">
        <v>18.161000000000001</v>
      </c>
      <c r="AG56" s="7">
        <v>2327500000</v>
      </c>
      <c r="AH56" s="7">
        <v>2378000000</v>
      </c>
      <c r="AI56" s="7">
        <v>2537500000</v>
      </c>
      <c r="AJ56" s="7">
        <v>2052575624</v>
      </c>
      <c r="AK56" s="3">
        <v>88.48724</v>
      </c>
      <c r="AL56" s="7">
        <v>1624</v>
      </c>
      <c r="AM56" s="7">
        <v>1073177605</v>
      </c>
      <c r="AN56" s="3">
        <v>46.27</v>
      </c>
      <c r="AO56" s="3">
        <v>-0.85360199999999997</v>
      </c>
      <c r="AP56" s="3">
        <v>-2.9529589999999999</v>
      </c>
      <c r="AQ56" s="3">
        <v>-20.099886999999999</v>
      </c>
      <c r="AR56" s="3">
        <v>13.416264999999999</v>
      </c>
      <c r="AS56" s="3">
        <v>-2.9529589999999999</v>
      </c>
      <c r="AT56" s="3">
        <v>-20.099886999999999</v>
      </c>
      <c r="AU56" s="3">
        <v>9.3923369999999995</v>
      </c>
      <c r="AV56" s="3">
        <v>1.834185875</v>
      </c>
      <c r="AW56" s="3">
        <v>2.7567665530303032</v>
      </c>
      <c r="AX56" s="3">
        <v>3.7899787756410253</v>
      </c>
      <c r="AY56" s="3">
        <v>51.07</v>
      </c>
      <c r="AZ56" s="3">
        <v>76.760000000000005</v>
      </c>
      <c r="BA56" s="3">
        <v>105.53</v>
      </c>
    </row>
    <row r="57" spans="1:53" x14ac:dyDescent="0.3">
      <c r="A57" s="1" t="s">
        <v>925</v>
      </c>
      <c r="B57" s="2">
        <v>114527</v>
      </c>
      <c r="C57" s="9" t="s">
        <v>2401</v>
      </c>
      <c r="D57" s="9" t="s">
        <v>2406</v>
      </c>
      <c r="E57" s="3">
        <v>197150.67576864001</v>
      </c>
      <c r="F57" s="5">
        <v>202879.67576799999</v>
      </c>
      <c r="G57" s="5" t="s">
        <v>2400</v>
      </c>
      <c r="H57" s="3">
        <v>1.56</v>
      </c>
      <c r="I57" s="3">
        <v>33.344662</v>
      </c>
      <c r="J57" s="4">
        <v>1.694</v>
      </c>
      <c r="K57" s="3">
        <v>29.369606999999998</v>
      </c>
      <c r="L57" s="3">
        <v>31.398719879999998</v>
      </c>
      <c r="M57" s="3">
        <v>9.5641951899999995</v>
      </c>
      <c r="N57" s="3">
        <v>37.829439999999998</v>
      </c>
      <c r="O57" s="3" t="s">
        <v>2400</v>
      </c>
      <c r="P57" s="3" t="s">
        <v>2400</v>
      </c>
      <c r="Q57" s="3">
        <v>2.6624279999999998</v>
      </c>
      <c r="R57" s="3">
        <v>18.646858000000002</v>
      </c>
      <c r="S57" s="3">
        <v>18.646858000000002</v>
      </c>
      <c r="T57" s="9" t="s">
        <v>3429</v>
      </c>
      <c r="U57" s="7">
        <v>67954000</v>
      </c>
      <c r="V57" s="7">
        <v>58100000</v>
      </c>
      <c r="W57" s="7">
        <v>56469000</v>
      </c>
      <c r="X57" s="7">
        <v>75833000</v>
      </c>
      <c r="Y57" s="7">
        <v>69953000</v>
      </c>
      <c r="Z57" s="7">
        <v>69411000</v>
      </c>
      <c r="AA57" s="7">
        <v>69072000</v>
      </c>
      <c r="AB57" s="7">
        <v>67954000</v>
      </c>
      <c r="AC57" s="3">
        <v>21.827999999999999</v>
      </c>
      <c r="AD57" s="3">
        <v>23.027999999999999</v>
      </c>
      <c r="AE57" s="4">
        <v>11.592000000000001</v>
      </c>
      <c r="AF57" s="4">
        <v>12.773</v>
      </c>
      <c r="AG57" s="7">
        <v>1082294004</v>
      </c>
      <c r="AH57" s="7">
        <v>1084311016</v>
      </c>
      <c r="AI57" s="7">
        <v>1088386043</v>
      </c>
      <c r="AJ57" s="7">
        <v>1078475611</v>
      </c>
      <c r="AK57" s="3">
        <v>99.647189999999995</v>
      </c>
      <c r="AL57" s="7">
        <v>2672</v>
      </c>
      <c r="AM57" s="7">
        <v>851834120</v>
      </c>
      <c r="AN57" s="3">
        <v>78.709999999999994</v>
      </c>
      <c r="AO57" s="3">
        <v>-2.740685</v>
      </c>
      <c r="AP57" s="3">
        <v>-8.4376370000000005</v>
      </c>
      <c r="AQ57" s="3">
        <v>-11.554778000000001</v>
      </c>
      <c r="AR57" s="3">
        <v>32.425566000000003</v>
      </c>
      <c r="AS57" s="3">
        <v>-8.4376370000000005</v>
      </c>
      <c r="AT57" s="3">
        <v>-11.554778000000001</v>
      </c>
      <c r="AU57" s="3">
        <v>30.682441000000001</v>
      </c>
      <c r="AV57" s="3">
        <v>1.446737942013028</v>
      </c>
      <c r="AW57" s="3">
        <v>2.384727435434868</v>
      </c>
      <c r="AX57" s="3">
        <v>2.1562430489792521</v>
      </c>
      <c r="AY57" s="3">
        <v>54.92</v>
      </c>
      <c r="AZ57" s="3">
        <v>90.52</v>
      </c>
      <c r="BA57" s="3">
        <v>81.849999999999994</v>
      </c>
    </row>
    <row r="58" spans="1:53" x14ac:dyDescent="0.3">
      <c r="A58" s="1" t="s">
        <v>431</v>
      </c>
      <c r="B58" s="2">
        <v>114523</v>
      </c>
      <c r="C58" s="9" t="s">
        <v>2401</v>
      </c>
      <c r="D58" s="9" t="s">
        <v>2459</v>
      </c>
      <c r="E58" s="3">
        <v>196070.91840168001</v>
      </c>
      <c r="F58" s="5">
        <v>229217.918401</v>
      </c>
      <c r="G58" s="5" t="s">
        <v>2400</v>
      </c>
      <c r="H58" s="4">
        <v>5.0599999999999996</v>
      </c>
      <c r="I58" s="3">
        <v>16.841225999999999</v>
      </c>
      <c r="J58" s="3">
        <v>5.0599999999999996</v>
      </c>
      <c r="K58" s="3">
        <v>16.841225999999999</v>
      </c>
      <c r="L58" s="3">
        <v>12.847883830000001</v>
      </c>
      <c r="M58" s="3">
        <v>9.029271210000001</v>
      </c>
      <c r="N58" s="3">
        <v>18.588778000000001</v>
      </c>
      <c r="O58" s="3" t="s">
        <v>2400</v>
      </c>
      <c r="P58" s="3" t="s">
        <v>2400</v>
      </c>
      <c r="Q58" s="3">
        <v>3.172034</v>
      </c>
      <c r="R58" s="3">
        <v>12.925128000000001</v>
      </c>
      <c r="S58" s="3">
        <v>12.925128000000001</v>
      </c>
      <c r="T58" s="9" t="s">
        <v>3429</v>
      </c>
      <c r="U58" s="7">
        <v>67060000</v>
      </c>
      <c r="V58" s="7">
        <v>59427000</v>
      </c>
      <c r="W58" s="7">
        <v>50971000</v>
      </c>
      <c r="X58" s="7">
        <v>41748000</v>
      </c>
      <c r="Y58" s="7">
        <v>65664000</v>
      </c>
      <c r="Z58" s="7">
        <v>66368000</v>
      </c>
      <c r="AA58" s="7">
        <v>66997000</v>
      </c>
      <c r="AB58" s="7">
        <v>67060000</v>
      </c>
      <c r="AC58" s="3">
        <v>31.725000000000001</v>
      </c>
      <c r="AD58" s="3">
        <v>32.529000000000003</v>
      </c>
      <c r="AE58" s="3">
        <v>23.466000000000001</v>
      </c>
      <c r="AF58" s="3">
        <v>24.091000000000001</v>
      </c>
      <c r="AG58" s="7">
        <v>482802488</v>
      </c>
      <c r="AH58" s="7">
        <v>484898116</v>
      </c>
      <c r="AI58" s="7">
        <v>509084743</v>
      </c>
      <c r="AJ58" s="7">
        <v>481367696</v>
      </c>
      <c r="AK58" s="3">
        <v>99.702820000000003</v>
      </c>
      <c r="AL58" s="7">
        <v>3239</v>
      </c>
      <c r="AM58" s="7">
        <v>348142472</v>
      </c>
      <c r="AN58" s="3">
        <v>72.11</v>
      </c>
      <c r="AO58" s="3">
        <v>-1.308594</v>
      </c>
      <c r="AP58" s="3">
        <v>-10.674448</v>
      </c>
      <c r="AQ58" s="3">
        <v>-7.250972</v>
      </c>
      <c r="AR58" s="3">
        <v>23.931536000000001</v>
      </c>
      <c r="AS58" s="3">
        <v>-10.674448</v>
      </c>
      <c r="AT58" s="3">
        <v>-7.250972</v>
      </c>
      <c r="AU58" s="3">
        <v>22.690837999999999</v>
      </c>
      <c r="AV58" s="3">
        <v>1.2055294130961478</v>
      </c>
      <c r="AW58" s="3">
        <v>1.8915294743958244</v>
      </c>
      <c r="AX58" s="3">
        <v>2.1410237318731142</v>
      </c>
      <c r="AY58" s="3">
        <v>46.06</v>
      </c>
      <c r="AZ58" s="3">
        <v>72.28</v>
      </c>
      <c r="BA58" s="3">
        <v>81.81</v>
      </c>
    </row>
    <row r="59" spans="1:53" x14ac:dyDescent="0.3">
      <c r="A59" s="1" t="s">
        <v>1142</v>
      </c>
      <c r="B59" s="2">
        <v>4410647</v>
      </c>
      <c r="C59" s="9" t="s">
        <v>2395</v>
      </c>
      <c r="D59" s="9" t="s">
        <v>2409</v>
      </c>
      <c r="E59" s="3">
        <v>193049.25919000001</v>
      </c>
      <c r="F59" s="5">
        <v>188911.75919000001</v>
      </c>
      <c r="G59" s="5" t="s">
        <v>2400</v>
      </c>
      <c r="H59" s="3">
        <v>1.56</v>
      </c>
      <c r="I59" s="3">
        <v>83.956891999999996</v>
      </c>
      <c r="J59" s="4">
        <v>1.56</v>
      </c>
      <c r="K59" s="3">
        <v>83.956891999999996</v>
      </c>
      <c r="L59" s="3">
        <v>12.223887589999999</v>
      </c>
      <c r="M59" s="3">
        <v>11.93078699</v>
      </c>
      <c r="N59" s="3" t="s">
        <v>2397</v>
      </c>
      <c r="O59" s="3" t="s">
        <v>2400</v>
      </c>
      <c r="P59" s="3" t="s">
        <v>2400</v>
      </c>
      <c r="Q59" s="3">
        <v>23.106169000000001</v>
      </c>
      <c r="R59" s="3">
        <v>71.793484000000007</v>
      </c>
      <c r="S59" s="3">
        <v>71.793484000000007</v>
      </c>
      <c r="T59" s="9" t="s">
        <v>3429</v>
      </c>
      <c r="U59" s="7">
        <v>7124100</v>
      </c>
      <c r="V59" s="7">
        <v>6222200</v>
      </c>
      <c r="W59" s="7">
        <v>5710100</v>
      </c>
      <c r="X59" s="7">
        <v>4358400</v>
      </c>
      <c r="Y59" s="7">
        <v>7866900</v>
      </c>
      <c r="Z59" s="7">
        <v>7572500</v>
      </c>
      <c r="AA59" s="7">
        <v>7318500</v>
      </c>
      <c r="AB59" s="7">
        <v>7124100</v>
      </c>
      <c r="AC59" s="3">
        <v>66.387</v>
      </c>
      <c r="AD59" s="3">
        <v>66.981999999999999</v>
      </c>
      <c r="AE59" s="3">
        <v>30.446000000000002</v>
      </c>
      <c r="AF59" s="3">
        <v>31.844000000000001</v>
      </c>
      <c r="AG59" s="7">
        <v>356200000</v>
      </c>
      <c r="AH59" s="7">
        <v>355300000</v>
      </c>
      <c r="AI59" s="7">
        <v>352000000</v>
      </c>
      <c r="AJ59" s="7">
        <v>354068536</v>
      </c>
      <c r="AK59" s="3">
        <v>99.407349999999994</v>
      </c>
      <c r="AL59" s="7">
        <v>2469</v>
      </c>
      <c r="AM59" s="7">
        <v>308323085</v>
      </c>
      <c r="AN59" s="3">
        <v>86.56</v>
      </c>
      <c r="AO59" s="3">
        <v>-2.8043650000000002</v>
      </c>
      <c r="AP59" s="3">
        <v>-3.6974170000000002</v>
      </c>
      <c r="AQ59" s="3">
        <v>6.2470739999999996</v>
      </c>
      <c r="AR59" s="3">
        <v>57.701371999999999</v>
      </c>
      <c r="AS59" s="3">
        <v>-3.6974170000000002</v>
      </c>
      <c r="AT59" s="3">
        <v>6.2470739999999996</v>
      </c>
      <c r="AU59" s="3">
        <v>54.718995</v>
      </c>
      <c r="AV59" s="3">
        <v>1.1773279056010657</v>
      </c>
      <c r="AW59" s="3">
        <v>1.7835077995076842</v>
      </c>
      <c r="AX59" s="3">
        <v>1.8121506141377697</v>
      </c>
      <c r="AY59" s="3">
        <v>58.29</v>
      </c>
      <c r="AZ59" s="4">
        <v>88.3</v>
      </c>
      <c r="BA59" s="3">
        <v>89.72</v>
      </c>
    </row>
    <row r="60" spans="1:53" x14ac:dyDescent="0.3">
      <c r="A60" s="1" t="s">
        <v>2252</v>
      </c>
      <c r="B60" s="2">
        <v>4057229</v>
      </c>
      <c r="C60" s="9" t="s">
        <v>2401</v>
      </c>
      <c r="D60" s="9" t="s">
        <v>2489</v>
      </c>
      <c r="E60" s="3">
        <v>186654.82881179999</v>
      </c>
      <c r="F60" s="5">
        <v>361339.82881099998</v>
      </c>
      <c r="G60" s="5">
        <v>357209.82881179999</v>
      </c>
      <c r="H60" s="3">
        <v>0.78</v>
      </c>
      <c r="I60" s="3">
        <v>17.296713</v>
      </c>
      <c r="J60" s="3">
        <v>0.78</v>
      </c>
      <c r="K60" s="3">
        <v>17.296713</v>
      </c>
      <c r="L60" s="3" t="s">
        <v>2397</v>
      </c>
      <c r="M60" s="3">
        <v>1.7476619199999999</v>
      </c>
      <c r="N60" s="3">
        <v>12.192073000000001</v>
      </c>
      <c r="O60" s="3">
        <v>15.0833310414961</v>
      </c>
      <c r="P60" s="3">
        <v>11.081071974573501</v>
      </c>
      <c r="Q60" s="3">
        <v>2.5553900000000001</v>
      </c>
      <c r="R60" s="3">
        <v>6.3511049999999996</v>
      </c>
      <c r="S60" s="3">
        <v>6.3511049999999996</v>
      </c>
      <c r="T60" s="9" t="s">
        <v>3429</v>
      </c>
      <c r="U60" s="7">
        <v>133974000</v>
      </c>
      <c r="V60" s="7">
        <v>136835000</v>
      </c>
      <c r="W60" s="7">
        <v>133613000</v>
      </c>
      <c r="X60" s="7">
        <v>128292000</v>
      </c>
      <c r="Y60" s="7">
        <v>134237000</v>
      </c>
      <c r="Z60" s="7">
        <v>134243000</v>
      </c>
      <c r="AA60" s="7">
        <v>134043000</v>
      </c>
      <c r="AB60" s="7">
        <v>133974000</v>
      </c>
      <c r="AC60" s="3">
        <v>59.093000000000004</v>
      </c>
      <c r="AD60" s="3">
        <v>60.094000000000001</v>
      </c>
      <c r="AE60" s="3">
        <v>35.731000000000002</v>
      </c>
      <c r="AF60" s="3">
        <v>36.076999999999998</v>
      </c>
      <c r="AG60" s="7">
        <v>4209626270</v>
      </c>
      <c r="AH60" s="7">
        <v>4209519996</v>
      </c>
      <c r="AI60" s="7">
        <v>4204101659</v>
      </c>
      <c r="AJ60" s="7">
        <v>4203940992</v>
      </c>
      <c r="AK60" s="3">
        <v>99.864949999999993</v>
      </c>
      <c r="AL60" s="7">
        <v>3344</v>
      </c>
      <c r="AM60" s="7">
        <v>2719352068</v>
      </c>
      <c r="AN60" s="4">
        <v>64.599999999999994</v>
      </c>
      <c r="AO60" s="3">
        <v>0.47738700000000001</v>
      </c>
      <c r="AP60" s="3">
        <v>-9.8105550000000008</v>
      </c>
      <c r="AQ60" s="3">
        <v>-10.955244</v>
      </c>
      <c r="AR60" s="3">
        <v>2.8549380000000002</v>
      </c>
      <c r="AS60" s="3">
        <v>-9.8105550000000008</v>
      </c>
      <c r="AT60" s="3">
        <v>-10.955244</v>
      </c>
      <c r="AU60" s="3">
        <v>6.0742710000000004</v>
      </c>
      <c r="AV60" s="3">
        <v>1.6403604873931006</v>
      </c>
      <c r="AW60" s="3">
        <v>2.0602170992075437</v>
      </c>
      <c r="AX60" s="3">
        <v>2.0241418924382053</v>
      </c>
      <c r="AY60" s="3">
        <v>75.040000000000006</v>
      </c>
      <c r="AZ60" s="3">
        <v>94.24</v>
      </c>
      <c r="BA60" s="3">
        <v>92.59</v>
      </c>
    </row>
    <row r="61" spans="1:53" x14ac:dyDescent="0.3">
      <c r="A61" s="1" t="s">
        <v>2045</v>
      </c>
      <c r="B61" s="2">
        <v>4112734</v>
      </c>
      <c r="C61" s="9" t="s">
        <v>2395</v>
      </c>
      <c r="D61" s="9" t="s">
        <v>2431</v>
      </c>
      <c r="E61" s="3">
        <v>183382.90591242001</v>
      </c>
      <c r="F61" s="5">
        <v>189204.90591199999</v>
      </c>
      <c r="G61" s="5" t="s">
        <v>2400</v>
      </c>
      <c r="H61" s="4">
        <v>1.4730000000000001</v>
      </c>
      <c r="I61" s="3">
        <v>34.859639000000001</v>
      </c>
      <c r="J61" s="4">
        <v>1.4730000000000001</v>
      </c>
      <c r="K61" s="3">
        <v>34.859639000000001</v>
      </c>
      <c r="L61" s="3">
        <v>13.48992806</v>
      </c>
      <c r="M61" s="3">
        <v>9.9033484699999992</v>
      </c>
      <c r="N61" s="3">
        <v>116.39354400000001</v>
      </c>
      <c r="O61" s="3" t="s">
        <v>2400</v>
      </c>
      <c r="P61" s="3" t="s">
        <v>2400</v>
      </c>
      <c r="Q61" s="3">
        <v>11.257828</v>
      </c>
      <c r="R61" s="3">
        <v>25.181056000000002</v>
      </c>
      <c r="S61" s="3">
        <v>25.181056000000002</v>
      </c>
      <c r="T61" s="9" t="s">
        <v>3429</v>
      </c>
      <c r="U61" s="7">
        <v>17519000</v>
      </c>
      <c r="V61" s="7">
        <v>20028000</v>
      </c>
      <c r="W61" s="7">
        <v>18344000</v>
      </c>
      <c r="X61" s="7">
        <v>14461000</v>
      </c>
      <c r="Y61" s="7">
        <v>15711000</v>
      </c>
      <c r="Z61" s="7">
        <v>16092000</v>
      </c>
      <c r="AA61" s="7">
        <v>16801000</v>
      </c>
      <c r="AB61" s="7">
        <v>17519000</v>
      </c>
      <c r="AC61" s="3">
        <v>62.896999999999998</v>
      </c>
      <c r="AD61" s="3">
        <v>58.628</v>
      </c>
      <c r="AE61" s="3">
        <v>48.462000000000003</v>
      </c>
      <c r="AF61" s="3">
        <v>43.899000000000001</v>
      </c>
      <c r="AG61" s="7">
        <v>912000000</v>
      </c>
      <c r="AH61" s="7">
        <v>913000000</v>
      </c>
      <c r="AI61" s="7">
        <v>908000000</v>
      </c>
      <c r="AJ61" s="7">
        <v>910028595</v>
      </c>
      <c r="AK61" s="3">
        <v>99.760140000000007</v>
      </c>
      <c r="AL61" s="7">
        <v>2744</v>
      </c>
      <c r="AM61" s="7">
        <v>806734780</v>
      </c>
      <c r="AN61" s="3">
        <v>88.44</v>
      </c>
      <c r="AO61" s="3">
        <v>-2.5618379999999998</v>
      </c>
      <c r="AP61" s="3">
        <v>-6.7253639999999999</v>
      </c>
      <c r="AQ61" s="3">
        <v>-9.2268969999999992</v>
      </c>
      <c r="AR61" s="3">
        <v>10.782228999999999</v>
      </c>
      <c r="AS61" s="3">
        <v>-6.7253639999999999</v>
      </c>
      <c r="AT61" s="3">
        <v>-9.2268969999999992</v>
      </c>
      <c r="AU61" s="4">
        <v>10.002347</v>
      </c>
      <c r="AV61" s="3">
        <v>1.5719237930915386</v>
      </c>
      <c r="AW61" s="3">
        <v>2.8152068684781999</v>
      </c>
      <c r="AX61" s="3">
        <v>3.0269280891519612</v>
      </c>
      <c r="AY61" s="3">
        <v>52.01</v>
      </c>
      <c r="AZ61" s="3">
        <v>93.14</v>
      </c>
      <c r="BA61" s="3">
        <v>100.15</v>
      </c>
    </row>
    <row r="62" spans="1:53" x14ac:dyDescent="0.3">
      <c r="A62" s="1" t="s">
        <v>1141</v>
      </c>
      <c r="B62" s="2">
        <v>4048157</v>
      </c>
      <c r="C62" s="9" t="s">
        <v>2395</v>
      </c>
      <c r="D62" s="9" t="s">
        <v>2417</v>
      </c>
      <c r="E62" s="3">
        <v>179630.99779632001</v>
      </c>
      <c r="F62" s="5">
        <v>183053.99779600001</v>
      </c>
      <c r="G62" s="5">
        <v>183615.86055000001</v>
      </c>
      <c r="H62" s="3">
        <v>0.7</v>
      </c>
      <c r="I62" s="3">
        <v>61.132185999999997</v>
      </c>
      <c r="J62" s="3">
        <v>0.7</v>
      </c>
      <c r="K62" s="3">
        <v>61.132185999999997</v>
      </c>
      <c r="L62" s="3" t="s">
        <v>2397</v>
      </c>
      <c r="M62" s="3">
        <v>9.7076131799999992</v>
      </c>
      <c r="N62" s="3">
        <v>34.211528999999999</v>
      </c>
      <c r="O62" s="3">
        <v>54.2461663959389</v>
      </c>
      <c r="P62" s="3">
        <v>199.18677606177599</v>
      </c>
      <c r="Q62" s="3">
        <v>10.810771000000001</v>
      </c>
      <c r="R62" s="3">
        <v>38.972338000000001</v>
      </c>
      <c r="S62" s="3">
        <v>38.972338000000001</v>
      </c>
      <c r="T62" s="9" t="s">
        <v>3440</v>
      </c>
      <c r="U62" s="7">
        <v>16285000</v>
      </c>
      <c r="V62" s="7">
        <v>14368000</v>
      </c>
      <c r="W62" s="7">
        <v>12726000</v>
      </c>
      <c r="X62" s="7">
        <v>9633000</v>
      </c>
      <c r="Y62" s="7">
        <v>16590000</v>
      </c>
      <c r="Z62" s="7">
        <v>16285000</v>
      </c>
      <c r="AA62" s="7">
        <v>15813000</v>
      </c>
      <c r="AB62" s="7">
        <v>15094000</v>
      </c>
      <c r="AC62" s="3">
        <v>79.619</v>
      </c>
      <c r="AD62" s="3">
        <v>79.608000000000004</v>
      </c>
      <c r="AE62" s="3">
        <v>27.608000000000001</v>
      </c>
      <c r="AF62" s="3">
        <v>27.004000000000001</v>
      </c>
      <c r="AG62" s="7">
        <v>280121000</v>
      </c>
      <c r="AH62" s="7">
        <v>280268000</v>
      </c>
      <c r="AI62" s="7">
        <v>280105000</v>
      </c>
      <c r="AJ62" s="7">
        <v>272875184</v>
      </c>
      <c r="AK62" s="4">
        <v>97.484399999999994</v>
      </c>
      <c r="AL62" s="7">
        <v>2450</v>
      </c>
      <c r="AM62" s="7">
        <v>237806233</v>
      </c>
      <c r="AN62" s="3">
        <v>84.96</v>
      </c>
      <c r="AO62" s="3">
        <v>-2.601931</v>
      </c>
      <c r="AP62" s="3">
        <v>-2.0616150000000002</v>
      </c>
      <c r="AQ62" s="3">
        <v>1.20773</v>
      </c>
      <c r="AR62" s="3">
        <v>4.0976549999999996</v>
      </c>
      <c r="AS62" s="3">
        <v>-2.0616150000000002</v>
      </c>
      <c r="AT62" s="3">
        <v>1.20773</v>
      </c>
      <c r="AU62" s="3">
        <v>0.55517300000000003</v>
      </c>
      <c r="AV62" s="3">
        <v>1.5597014003990557</v>
      </c>
      <c r="AW62" s="3">
        <v>2.683748340526285</v>
      </c>
      <c r="AX62" s="3">
        <v>2.7165574158090333</v>
      </c>
      <c r="AY62" s="3">
        <v>63.47</v>
      </c>
      <c r="AZ62" s="3">
        <v>109.22</v>
      </c>
      <c r="BA62" s="3">
        <v>110.55</v>
      </c>
    </row>
    <row r="63" spans="1:53" x14ac:dyDescent="0.3">
      <c r="A63" s="1" t="s">
        <v>1745</v>
      </c>
      <c r="B63" s="2">
        <v>4062496</v>
      </c>
      <c r="C63" s="9" t="s">
        <v>2395</v>
      </c>
      <c r="D63" s="9" t="s">
        <v>2431</v>
      </c>
      <c r="E63" s="3">
        <v>176126.83</v>
      </c>
      <c r="F63" s="5">
        <v>178266.83</v>
      </c>
      <c r="G63" s="5" t="s">
        <v>2400</v>
      </c>
      <c r="H63" s="4">
        <v>2.5720000000000001</v>
      </c>
      <c r="I63" s="3">
        <v>17.183444999999999</v>
      </c>
      <c r="J63" s="4">
        <v>2.577</v>
      </c>
      <c r="K63" s="3">
        <v>17.129795000000001</v>
      </c>
      <c r="L63" s="3">
        <v>12.014703580000001</v>
      </c>
      <c r="M63" s="3">
        <v>6.5076675399999999</v>
      </c>
      <c r="N63" s="3">
        <v>15.360464</v>
      </c>
      <c r="O63" s="3" t="s">
        <v>2400</v>
      </c>
      <c r="P63" s="3" t="s">
        <v>2400</v>
      </c>
      <c r="Q63" s="3">
        <v>4.4353939999999996</v>
      </c>
      <c r="R63" s="3">
        <v>14.231394</v>
      </c>
      <c r="S63" s="3">
        <v>14.231394</v>
      </c>
      <c r="T63" s="9" t="s">
        <v>3435</v>
      </c>
      <c r="U63" s="7">
        <v>38962000</v>
      </c>
      <c r="V63" s="7">
        <v>35820000</v>
      </c>
      <c r="W63" s="7">
        <v>44200000</v>
      </c>
      <c r="X63" s="7">
        <v>33566000</v>
      </c>
      <c r="Y63" s="7">
        <v>38962000</v>
      </c>
      <c r="Z63" s="7">
        <v>37349000</v>
      </c>
      <c r="AA63" s="7">
        <v>36407000</v>
      </c>
      <c r="AB63" s="7">
        <v>36292000</v>
      </c>
      <c r="AC63" s="3">
        <v>56.213999999999999</v>
      </c>
      <c r="AD63" s="3">
        <v>56.213999999999999</v>
      </c>
      <c r="AE63" s="3">
        <v>30.693999999999999</v>
      </c>
      <c r="AF63" s="3">
        <v>30.693999999999999</v>
      </c>
      <c r="AG63" s="7">
        <v>1113000000</v>
      </c>
      <c r="AH63" s="7">
        <v>1116000000</v>
      </c>
      <c r="AI63" s="7">
        <v>1114000000</v>
      </c>
      <c r="AJ63" s="7">
        <v>1108843192</v>
      </c>
      <c r="AK63" s="3">
        <v>99.805869999999999</v>
      </c>
      <c r="AL63" s="7">
        <v>3257</v>
      </c>
      <c r="AM63" s="7">
        <v>858870282</v>
      </c>
      <c r="AN63" s="3">
        <v>77.31</v>
      </c>
      <c r="AO63" s="3">
        <v>-3.6019079999999999</v>
      </c>
      <c r="AP63" s="3">
        <v>-3.0972059999999999</v>
      </c>
      <c r="AQ63" s="3">
        <v>-9.6618639999999996</v>
      </c>
      <c r="AR63" s="3">
        <v>9.5485989999999994</v>
      </c>
      <c r="AS63" s="3">
        <v>-3.0972059999999999</v>
      </c>
      <c r="AT63" s="3">
        <v>-9.6618639999999996</v>
      </c>
      <c r="AU63" s="3">
        <v>6.2158610000000003</v>
      </c>
      <c r="AV63" s="3">
        <v>2.133063186318632</v>
      </c>
      <c r="AW63" s="3">
        <v>3.5286067220358404</v>
      </c>
      <c r="AX63" s="3">
        <v>3.5979554040019388</v>
      </c>
      <c r="AY63" s="4">
        <v>53.3</v>
      </c>
      <c r="AZ63" s="3">
        <v>88.17</v>
      </c>
      <c r="BA63" s="4">
        <v>89.9</v>
      </c>
    </row>
    <row r="64" spans="1:53" x14ac:dyDescent="0.3">
      <c r="A64" s="1" t="s">
        <v>623</v>
      </c>
      <c r="B64" s="2">
        <v>4810677</v>
      </c>
      <c r="C64" s="9" t="s">
        <v>2401</v>
      </c>
      <c r="D64" s="9" t="s">
        <v>2396</v>
      </c>
      <c r="E64" s="3">
        <v>173122.12854629001</v>
      </c>
      <c r="F64" s="5">
        <v>189325.12854599999</v>
      </c>
      <c r="G64" s="5" t="s">
        <v>2400</v>
      </c>
      <c r="H64" s="4">
        <v>1.1200000000000001</v>
      </c>
      <c r="I64" s="3">
        <v>43.303150000000002</v>
      </c>
      <c r="J64" s="4">
        <v>1.1200000000000001</v>
      </c>
      <c r="K64" s="3">
        <v>43.773837</v>
      </c>
      <c r="L64" s="3" t="s">
        <v>2397</v>
      </c>
      <c r="M64" s="3">
        <v>3.2316420799999999</v>
      </c>
      <c r="N64" s="3">
        <v>33.906942000000001</v>
      </c>
      <c r="O64" s="3" t="s">
        <v>2400</v>
      </c>
      <c r="P64" s="3" t="s">
        <v>2400</v>
      </c>
      <c r="Q64" s="3">
        <v>7.6657929999999999</v>
      </c>
      <c r="R64" s="3">
        <v>23.344718</v>
      </c>
      <c r="S64" s="3">
        <v>23.344718</v>
      </c>
      <c r="T64" s="9" t="s">
        <v>3429</v>
      </c>
      <c r="U64" s="7">
        <v>23890000</v>
      </c>
      <c r="V64" s="7">
        <v>26643000</v>
      </c>
      <c r="W64" s="7">
        <v>24802000</v>
      </c>
      <c r="X64" s="7">
        <v>22284000</v>
      </c>
      <c r="Y64" s="7">
        <v>23742000</v>
      </c>
      <c r="Z64" s="7">
        <v>23568000</v>
      </c>
      <c r="AA64" s="7">
        <v>23737000</v>
      </c>
      <c r="AB64" s="7">
        <v>23890000</v>
      </c>
      <c r="AC64" s="3">
        <v>59.142000000000003</v>
      </c>
      <c r="AD64" s="3">
        <v>59.872999999999998</v>
      </c>
      <c r="AE64" s="3">
        <v>31.591000000000001</v>
      </c>
      <c r="AF64" s="3">
        <v>31.635999999999999</v>
      </c>
      <c r="AG64" s="7">
        <v>722200000</v>
      </c>
      <c r="AH64" s="7">
        <v>724000000</v>
      </c>
      <c r="AI64" s="7">
        <v>738900000</v>
      </c>
      <c r="AJ64" s="7">
        <v>641855774</v>
      </c>
      <c r="AK64" s="3">
        <v>88.865830000000003</v>
      </c>
      <c r="AL64" s="7">
        <v>2794</v>
      </c>
      <c r="AM64" s="7">
        <v>584771897</v>
      </c>
      <c r="AN64" s="3">
        <v>80.959999999999994</v>
      </c>
      <c r="AO64" s="3">
        <v>-0.52004300000000003</v>
      </c>
      <c r="AP64" s="3">
        <v>-4.2304639999999996</v>
      </c>
      <c r="AQ64" s="3">
        <v>-17.433997999999999</v>
      </c>
      <c r="AR64" s="3">
        <v>-2.2317819999999999</v>
      </c>
      <c r="AS64" s="3">
        <v>-4.2304639999999996</v>
      </c>
      <c r="AT64" s="3">
        <v>-17.433997999999999</v>
      </c>
      <c r="AU64" s="3">
        <v>-0.77375300000000002</v>
      </c>
      <c r="AV64" s="3">
        <v>1.2069316116751136</v>
      </c>
      <c r="AW64" s="3">
        <v>2.2436733704503888</v>
      </c>
      <c r="AX64" s="3">
        <v>1.95768905531464</v>
      </c>
      <c r="AY64" s="3">
        <v>62.25</v>
      </c>
      <c r="AZ64" s="3">
        <v>115.71</v>
      </c>
      <c r="BA64" s="3">
        <v>100.96</v>
      </c>
    </row>
    <row r="65" spans="1:53" x14ac:dyDescent="0.3">
      <c r="A65" s="1" t="s">
        <v>338</v>
      </c>
      <c r="B65" s="2">
        <v>4122589</v>
      </c>
      <c r="C65" s="9" t="s">
        <v>2395</v>
      </c>
      <c r="D65" s="9" t="s">
        <v>2442</v>
      </c>
      <c r="E65" s="3">
        <v>172168.43909174</v>
      </c>
      <c r="F65" s="5">
        <v>173064.43909100001</v>
      </c>
      <c r="G65" s="5">
        <v>173113.43909174</v>
      </c>
      <c r="H65" s="3">
        <v>74.34</v>
      </c>
      <c r="I65" s="3">
        <v>34.051031000000002</v>
      </c>
      <c r="J65" s="4">
        <v>74.34</v>
      </c>
      <c r="K65" s="3">
        <v>34.051031000000002</v>
      </c>
      <c r="L65" s="3" t="s">
        <v>2397</v>
      </c>
      <c r="M65" s="3" t="s">
        <v>2397</v>
      </c>
      <c r="N65" s="3">
        <v>19.894290000000002</v>
      </c>
      <c r="O65" s="3">
        <v>50.610372291261299</v>
      </c>
      <c r="P65" s="3">
        <v>17.414132064026798</v>
      </c>
      <c r="Q65" s="3">
        <v>7.1722349999999997</v>
      </c>
      <c r="R65" s="3">
        <v>22.080648</v>
      </c>
      <c r="S65" s="3">
        <v>22.080648</v>
      </c>
      <c r="T65" s="9" t="s">
        <v>3429</v>
      </c>
      <c r="U65" s="7">
        <v>21365000</v>
      </c>
      <c r="V65" s="7">
        <v>17090000</v>
      </c>
      <c r="W65" s="7">
        <v>10958000</v>
      </c>
      <c r="X65" s="7">
        <v>6796000</v>
      </c>
      <c r="Y65" s="7">
        <v>23052000</v>
      </c>
      <c r="Z65" s="7">
        <v>22399000</v>
      </c>
      <c r="AA65" s="7">
        <v>22002000</v>
      </c>
      <c r="AB65" s="7">
        <v>21365000</v>
      </c>
      <c r="AC65" s="3">
        <v>84.581999999999994</v>
      </c>
      <c r="AD65" s="3">
        <v>84.674000000000007</v>
      </c>
      <c r="AE65" s="3">
        <v>30.091000000000001</v>
      </c>
      <c r="AF65" s="4">
        <v>31.16</v>
      </c>
      <c r="AG65" s="7">
        <v>33176336</v>
      </c>
      <c r="AH65" s="7">
        <v>33635936</v>
      </c>
      <c r="AI65" s="7">
        <v>35188336</v>
      </c>
      <c r="AJ65" s="7">
        <v>32994456</v>
      </c>
      <c r="AK65" s="3">
        <v>99.691040000000001</v>
      </c>
      <c r="AL65" s="7">
        <v>2296</v>
      </c>
      <c r="AM65" s="7">
        <v>30567324</v>
      </c>
      <c r="AN65" s="3">
        <v>92.36</v>
      </c>
      <c r="AO65" s="3">
        <v>-3.0162369999999998</v>
      </c>
      <c r="AP65" s="3">
        <v>-4.4898290000000003</v>
      </c>
      <c r="AQ65" s="3">
        <v>17.955328999999999</v>
      </c>
      <c r="AR65" s="3">
        <v>42.747718999999996</v>
      </c>
      <c r="AS65" s="3">
        <v>-4.4898290000000003</v>
      </c>
      <c r="AT65" s="3">
        <v>17.955328999999999</v>
      </c>
      <c r="AU65" s="3">
        <v>40.065178000000003</v>
      </c>
      <c r="AV65" s="3">
        <v>1.5613151674608896</v>
      </c>
      <c r="AW65" s="3">
        <v>3.0554627200372653</v>
      </c>
      <c r="AX65" s="3">
        <v>3.2244324499721588</v>
      </c>
      <c r="AY65" s="3">
        <v>42.45</v>
      </c>
      <c r="AZ65" s="3">
        <v>83.08</v>
      </c>
      <c r="BA65" s="3">
        <v>87.68</v>
      </c>
    </row>
    <row r="66" spans="1:53" x14ac:dyDescent="0.3">
      <c r="A66" s="1" t="s">
        <v>205</v>
      </c>
      <c r="B66" s="2">
        <v>4024242</v>
      </c>
      <c r="C66" s="9" t="s">
        <v>2401</v>
      </c>
      <c r="D66" s="9" t="s">
        <v>2489</v>
      </c>
      <c r="E66" s="3">
        <v>166179.69687612</v>
      </c>
      <c r="F66" s="5">
        <v>327444.69687599997</v>
      </c>
      <c r="G66" s="5" t="s">
        <v>2400</v>
      </c>
      <c r="H66" s="3">
        <v>-3.1E-2</v>
      </c>
      <c r="I66" s="3">
        <v>18.557456999999999</v>
      </c>
      <c r="J66" s="4">
        <v>-3.1E-2</v>
      </c>
      <c r="K66" s="3">
        <v>18.557456999999999</v>
      </c>
      <c r="L66" s="3" t="s">
        <v>2397</v>
      </c>
      <c r="M66" s="3">
        <v>1.5961026200000001</v>
      </c>
      <c r="N66" s="4">
        <v>8.0974400000000006</v>
      </c>
      <c r="O66" s="3">
        <v>12.2340566348535</v>
      </c>
      <c r="P66" s="3">
        <v>234.33606557376999</v>
      </c>
      <c r="Q66" s="3">
        <v>2.6597270000000002</v>
      </c>
      <c r="R66" s="3">
        <v>6.5432110000000003</v>
      </c>
      <c r="S66" s="3">
        <v>6.5432110000000003</v>
      </c>
      <c r="T66" s="9" t="s">
        <v>3429</v>
      </c>
      <c r="U66" s="7">
        <v>122428000</v>
      </c>
      <c r="V66" s="7">
        <v>120741000</v>
      </c>
      <c r="W66" s="7">
        <v>134038000</v>
      </c>
      <c r="X66" s="7">
        <v>143050000</v>
      </c>
      <c r="Y66" s="7">
        <v>122060000</v>
      </c>
      <c r="Z66" s="7">
        <v>122197000</v>
      </c>
      <c r="AA66" s="7">
        <v>122317000</v>
      </c>
      <c r="AB66" s="7">
        <v>122428000</v>
      </c>
      <c r="AC66" s="3">
        <v>59.058999999999997</v>
      </c>
      <c r="AD66" s="3">
        <v>59.906999999999996</v>
      </c>
      <c r="AE66" s="3">
        <v>34.244999999999997</v>
      </c>
      <c r="AF66" s="3">
        <v>35.042999999999999</v>
      </c>
      <c r="AG66" s="7">
        <v>7174399697</v>
      </c>
      <c r="AH66" s="7">
        <v>7170235524</v>
      </c>
      <c r="AI66" s="7">
        <v>7149598590</v>
      </c>
      <c r="AJ66" s="7">
        <v>7161138909</v>
      </c>
      <c r="AK66" s="3">
        <v>99.802790000000002</v>
      </c>
      <c r="AL66" s="7">
        <v>2817</v>
      </c>
      <c r="AM66" s="7">
        <v>4453225687</v>
      </c>
      <c r="AN66" s="3">
        <v>62.06</v>
      </c>
      <c r="AO66" s="3">
        <v>-0.78431399999999996</v>
      </c>
      <c r="AP66" s="3">
        <v>-1.6839379999999999</v>
      </c>
      <c r="AQ66" s="4">
        <v>3.5</v>
      </c>
      <c r="AR66" s="3">
        <v>32</v>
      </c>
      <c r="AS66" s="3">
        <v>-1.6839379999999999</v>
      </c>
      <c r="AT66" s="4">
        <v>3.5</v>
      </c>
      <c r="AU66" s="3">
        <v>35.697259000000003</v>
      </c>
      <c r="AV66" s="3">
        <v>1.2871412981301262</v>
      </c>
      <c r="AW66" s="3">
        <v>2.4999077855661569</v>
      </c>
      <c r="AX66" s="3">
        <v>2.3326321934060261</v>
      </c>
      <c r="AY66" s="3">
        <v>52.07</v>
      </c>
      <c r="AZ66" s="3">
        <v>101.14</v>
      </c>
      <c r="BA66" s="3">
        <v>94.37</v>
      </c>
    </row>
    <row r="67" spans="1:53" x14ac:dyDescent="0.3">
      <c r="A67" s="1" t="s">
        <v>529</v>
      </c>
      <c r="B67" s="2">
        <v>4057180</v>
      </c>
      <c r="C67" s="9" t="s">
        <v>2395</v>
      </c>
      <c r="D67" s="9" t="s">
        <v>2513</v>
      </c>
      <c r="E67" s="3">
        <v>165268.26272957001</v>
      </c>
      <c r="F67" s="5">
        <v>258586.26272900001</v>
      </c>
      <c r="G67" s="5">
        <v>258586.26272957001</v>
      </c>
      <c r="H67" s="3">
        <v>0.94</v>
      </c>
      <c r="I67" s="3">
        <v>10.137763</v>
      </c>
      <c r="J67" s="3">
        <v>0.94</v>
      </c>
      <c r="K67" s="3">
        <v>10.137763</v>
      </c>
      <c r="L67" s="3" t="s">
        <v>2397</v>
      </c>
      <c r="M67" s="3">
        <v>1.6776933399999998</v>
      </c>
      <c r="N67" s="3">
        <v>13.58798</v>
      </c>
      <c r="O67" s="3">
        <v>9.8069759543222901</v>
      </c>
      <c r="P67" s="3">
        <v>7.6921721872557098</v>
      </c>
      <c r="Q67" s="3">
        <v>1.925149</v>
      </c>
      <c r="R67" s="3">
        <v>6.1727340000000002</v>
      </c>
      <c r="S67" s="3">
        <v>6.1727340000000002</v>
      </c>
      <c r="T67" s="9" t="s">
        <v>3429</v>
      </c>
      <c r="U67" s="7">
        <v>121572000</v>
      </c>
      <c r="V67" s="7">
        <v>121427000</v>
      </c>
      <c r="W67" s="7">
        <v>116385000</v>
      </c>
      <c r="X67" s="7">
        <v>103564000</v>
      </c>
      <c r="Y67" s="7">
        <v>123070000</v>
      </c>
      <c r="Z67" s="7">
        <v>121113000</v>
      </c>
      <c r="AA67" s="7">
        <v>121939000</v>
      </c>
      <c r="AB67" s="7">
        <v>121572000</v>
      </c>
      <c r="AC67" s="3">
        <v>69.760999999999996</v>
      </c>
      <c r="AD67" s="3">
        <v>69.727999999999994</v>
      </c>
      <c r="AE67" s="3">
        <v>30.968</v>
      </c>
      <c r="AF67" s="3">
        <v>30.297000000000001</v>
      </c>
      <c r="AG67" s="7">
        <v>3834395175</v>
      </c>
      <c r="AH67" s="7">
        <v>3881564265</v>
      </c>
      <c r="AI67" s="7">
        <v>4058507020</v>
      </c>
      <c r="AJ67" s="7">
        <v>3787842701</v>
      </c>
      <c r="AK67" s="3">
        <v>98.988709999999998</v>
      </c>
      <c r="AL67" s="7">
        <v>2793</v>
      </c>
      <c r="AM67" s="7">
        <v>3229083605</v>
      </c>
      <c r="AN67" s="3">
        <v>84.39</v>
      </c>
      <c r="AO67" s="3">
        <v>-2.265625</v>
      </c>
      <c r="AP67" s="3">
        <v>-13.104884999999999</v>
      </c>
      <c r="AQ67" s="3">
        <v>-10.150826</v>
      </c>
      <c r="AR67" s="3">
        <v>-14.059995000000001</v>
      </c>
      <c r="AS67" s="3">
        <v>-13.104884999999999</v>
      </c>
      <c r="AT67" s="3">
        <v>-10.150826</v>
      </c>
      <c r="AU67" s="3">
        <v>-14.412770999999999</v>
      </c>
      <c r="AV67" s="3">
        <v>1.8647315377135216</v>
      </c>
      <c r="AW67" s="3">
        <v>2.7086711059898123</v>
      </c>
      <c r="AX67" s="3">
        <v>2.4638009147618871</v>
      </c>
      <c r="AY67" s="3">
        <v>72.33</v>
      </c>
      <c r="AZ67" s="4">
        <v>105.07</v>
      </c>
      <c r="BA67" s="3">
        <v>95.57</v>
      </c>
    </row>
    <row r="68" spans="1:53" x14ac:dyDescent="0.3">
      <c r="A68" s="1" t="s">
        <v>1824</v>
      </c>
      <c r="B68" s="2">
        <v>4001600</v>
      </c>
      <c r="C68" s="9" t="s">
        <v>2401</v>
      </c>
      <c r="D68" s="9" t="s">
        <v>2406</v>
      </c>
      <c r="E68" s="3">
        <v>162157.72764651</v>
      </c>
      <c r="F68" s="5">
        <v>200968.72764600001</v>
      </c>
      <c r="G68" s="5" t="s">
        <v>2400</v>
      </c>
      <c r="H68" s="4">
        <v>1.0900000000000001</v>
      </c>
      <c r="I68" s="3">
        <v>32.949885999999999</v>
      </c>
      <c r="J68" s="4">
        <v>1.0900000000000001</v>
      </c>
      <c r="K68" s="3">
        <v>32.949885999999999</v>
      </c>
      <c r="L68" s="3" t="s">
        <v>2397</v>
      </c>
      <c r="M68" s="3">
        <v>2.5203092699999998</v>
      </c>
      <c r="N68" s="3">
        <v>21.167002</v>
      </c>
      <c r="O68" s="3" t="s">
        <v>2400</v>
      </c>
      <c r="P68" s="3" t="s">
        <v>2400</v>
      </c>
      <c r="Q68" s="3">
        <v>2.4396680000000002</v>
      </c>
      <c r="R68" s="3">
        <v>14.789755</v>
      </c>
      <c r="S68" s="3">
        <v>14.789755</v>
      </c>
      <c r="T68" s="9" t="s">
        <v>3429</v>
      </c>
      <c r="U68" s="7">
        <v>68920000</v>
      </c>
      <c r="V68" s="7">
        <v>67074000</v>
      </c>
      <c r="W68" s="7">
        <v>64388000</v>
      </c>
      <c r="X68" s="7">
        <v>56587000</v>
      </c>
      <c r="Y68" s="7">
        <v>79042000</v>
      </c>
      <c r="Z68" s="7">
        <v>72417000</v>
      </c>
      <c r="AA68" s="7">
        <v>71011000</v>
      </c>
      <c r="AB68" s="7">
        <v>68920000</v>
      </c>
      <c r="AC68" s="3">
        <v>17.541</v>
      </c>
      <c r="AD68" s="3">
        <v>19.305</v>
      </c>
      <c r="AE68" s="3">
        <v>13.945</v>
      </c>
      <c r="AF68" s="3">
        <v>15.904</v>
      </c>
      <c r="AG68" s="7">
        <v>1331016397</v>
      </c>
      <c r="AH68" s="7">
        <v>1331800000</v>
      </c>
      <c r="AI68" s="7">
        <v>1448100000</v>
      </c>
      <c r="AJ68" s="7">
        <v>1216490284</v>
      </c>
      <c r="AK68" s="3">
        <v>91.395589999999999</v>
      </c>
      <c r="AL68" s="7">
        <v>2911</v>
      </c>
      <c r="AM68" s="7">
        <v>1067683906</v>
      </c>
      <c r="AN68" s="3">
        <v>80.22</v>
      </c>
      <c r="AO68" s="3">
        <v>-0.950098</v>
      </c>
      <c r="AP68" s="3">
        <v>-5.0151849999999998</v>
      </c>
      <c r="AQ68" s="3">
        <v>-4.4899310000000003</v>
      </c>
      <c r="AR68" s="3">
        <v>35.789721</v>
      </c>
      <c r="AS68" s="3">
        <v>-5.0151849999999998</v>
      </c>
      <c r="AT68" s="3">
        <v>-4.4899310000000003</v>
      </c>
      <c r="AU68" s="3">
        <v>37.532684000000003</v>
      </c>
      <c r="AV68" s="3">
        <v>0.97104626427829044</v>
      </c>
      <c r="AW68" s="3">
        <v>1.5942274915627366</v>
      </c>
      <c r="AX68" s="3">
        <v>1.7213768750843166</v>
      </c>
      <c r="AY68" s="3">
        <v>40.49</v>
      </c>
      <c r="AZ68" s="3">
        <v>66.47</v>
      </c>
      <c r="BA68" s="3">
        <v>71.77</v>
      </c>
    </row>
    <row r="69" spans="1:53" x14ac:dyDescent="0.3">
      <c r="A69" s="1" t="s">
        <v>1833</v>
      </c>
      <c r="B69" s="2">
        <v>4023623</v>
      </c>
      <c r="C69" s="9" t="s">
        <v>2401</v>
      </c>
      <c r="D69" s="9" t="s">
        <v>2522</v>
      </c>
      <c r="E69" s="3">
        <v>161960.19567233999</v>
      </c>
      <c r="F69" s="5">
        <v>176703.195672</v>
      </c>
      <c r="G69" s="5">
        <v>176703.19567233999</v>
      </c>
      <c r="H69" s="4">
        <v>3.11</v>
      </c>
      <c r="I69" s="3">
        <v>44.003357000000001</v>
      </c>
      <c r="J69" s="4">
        <v>3.11</v>
      </c>
      <c r="K69" s="3">
        <v>44.003357000000001</v>
      </c>
      <c r="L69" s="3" t="s">
        <v>2397</v>
      </c>
      <c r="M69" s="3">
        <v>4.5463093099999998</v>
      </c>
      <c r="N69" s="3">
        <v>30.332542</v>
      </c>
      <c r="O69" s="3" t="s">
        <v>2400</v>
      </c>
      <c r="P69" s="3" t="s">
        <v>2400</v>
      </c>
      <c r="Q69" s="3">
        <v>12.28321</v>
      </c>
      <c r="R69" s="3">
        <v>24.877203999999999</v>
      </c>
      <c r="S69" s="3">
        <v>24.877203999999999</v>
      </c>
      <c r="T69" s="9" t="s">
        <v>3429</v>
      </c>
      <c r="U69" s="7">
        <v>12497000</v>
      </c>
      <c r="V69" s="7">
        <v>11181000</v>
      </c>
      <c r="W69" s="7">
        <v>8297000</v>
      </c>
      <c r="X69" s="7">
        <v>7442000</v>
      </c>
      <c r="Y69" s="7">
        <v>13768000</v>
      </c>
      <c r="Z69" s="7">
        <v>13276000</v>
      </c>
      <c r="AA69" s="7">
        <v>12828000</v>
      </c>
      <c r="AB69" s="7">
        <v>12497000</v>
      </c>
      <c r="AC69" s="3">
        <v>66.864000000000004</v>
      </c>
      <c r="AD69" s="3">
        <v>68.703000000000003</v>
      </c>
      <c r="AE69" s="3">
        <v>45.738999999999997</v>
      </c>
      <c r="AF69" s="3">
        <v>48.264000000000003</v>
      </c>
      <c r="AG69" s="7">
        <v>310300000</v>
      </c>
      <c r="AH69" s="7">
        <v>313000000</v>
      </c>
      <c r="AI69" s="7">
        <v>316800000</v>
      </c>
      <c r="AJ69" s="7">
        <v>309302604</v>
      </c>
      <c r="AK69" s="3">
        <v>99.786060000000006</v>
      </c>
      <c r="AL69" s="7">
        <v>2429</v>
      </c>
      <c r="AM69" s="7">
        <v>276155846</v>
      </c>
      <c r="AN69" s="3">
        <v>89.09</v>
      </c>
      <c r="AO69" s="3">
        <v>-1.3313520000000001</v>
      </c>
      <c r="AP69" s="3">
        <v>-4.6850779999999999</v>
      </c>
      <c r="AQ69" s="3">
        <v>-3.5983900000000002</v>
      </c>
      <c r="AR69" s="3">
        <v>14.124980000000001</v>
      </c>
      <c r="AS69" s="3">
        <v>-4.6850779999999999</v>
      </c>
      <c r="AT69" s="3">
        <v>-3.5983900000000002</v>
      </c>
      <c r="AU69" s="3">
        <v>13.055026</v>
      </c>
      <c r="AV69" s="3">
        <v>1.021805849029751</v>
      </c>
      <c r="AW69" s="3">
        <v>1.8742904600603956</v>
      </c>
      <c r="AX69" s="3">
        <v>1.9060707628957563</v>
      </c>
      <c r="AY69" s="3">
        <v>52.43</v>
      </c>
      <c r="AZ69" s="3">
        <v>96.17</v>
      </c>
      <c r="BA69" s="4">
        <v>97.8</v>
      </c>
    </row>
    <row r="70" spans="1:53" x14ac:dyDescent="0.3">
      <c r="A70" s="1" t="s">
        <v>1495</v>
      </c>
      <c r="B70" s="2">
        <v>3010401</v>
      </c>
      <c r="C70" s="9" t="s">
        <v>2401</v>
      </c>
      <c r="D70" s="9" t="s">
        <v>2457</v>
      </c>
      <c r="E70" s="3">
        <v>161777.34516180001</v>
      </c>
      <c r="F70" s="5">
        <v>251768.345161</v>
      </c>
      <c r="G70" s="5">
        <v>251768.34516180001</v>
      </c>
      <c r="H70" s="3">
        <v>0.9</v>
      </c>
      <c r="I70" s="3">
        <v>21.241481</v>
      </c>
      <c r="J70" s="4">
        <v>0.9</v>
      </c>
      <c r="K70" s="3">
        <v>21.241481</v>
      </c>
      <c r="L70" s="3">
        <v>3.2665056700000004</v>
      </c>
      <c r="M70" s="3">
        <v>2.94547845</v>
      </c>
      <c r="N70" s="3" t="s">
        <v>2397</v>
      </c>
      <c r="O70" s="3" t="s">
        <v>2397</v>
      </c>
      <c r="P70" s="3" t="s">
        <v>2397</v>
      </c>
      <c r="Q70" s="3">
        <v>9.0457459999999994</v>
      </c>
      <c r="R70" s="3">
        <v>15.497038999999999</v>
      </c>
      <c r="S70" s="3">
        <v>15.497038999999999</v>
      </c>
      <c r="T70" s="9" t="s">
        <v>3429</v>
      </c>
      <c r="U70" s="7">
        <v>28114000</v>
      </c>
      <c r="V70" s="7">
        <v>20956000</v>
      </c>
      <c r="W70" s="7">
        <v>17069000</v>
      </c>
      <c r="X70" s="7">
        <v>17997000</v>
      </c>
      <c r="Y70" s="7">
        <v>26246000</v>
      </c>
      <c r="Z70" s="7">
        <v>25850000</v>
      </c>
      <c r="AA70" s="7">
        <v>27129000</v>
      </c>
      <c r="AB70" s="7">
        <v>28114000</v>
      </c>
      <c r="AC70" s="4">
        <v>63.94</v>
      </c>
      <c r="AD70" s="3">
        <v>62.109000000000002</v>
      </c>
      <c r="AE70" s="3">
        <v>57.722000000000001</v>
      </c>
      <c r="AF70" s="3">
        <v>55.543999999999997</v>
      </c>
      <c r="AG70" s="7">
        <v>2056404540</v>
      </c>
      <c r="AH70" s="7">
        <v>2055353601</v>
      </c>
      <c r="AI70" s="7">
        <v>2051707741</v>
      </c>
      <c r="AJ70" s="7">
        <v>2052654915</v>
      </c>
      <c r="AK70" s="3">
        <v>99.817660000000004</v>
      </c>
      <c r="AL70" s="7">
        <v>3082</v>
      </c>
      <c r="AM70" s="7">
        <v>1673865568</v>
      </c>
      <c r="AN70" s="4">
        <v>81.400000000000006</v>
      </c>
      <c r="AO70" s="3">
        <v>-1.6732959999999999</v>
      </c>
      <c r="AP70" s="3">
        <v>-8.8725050000000003</v>
      </c>
      <c r="AQ70" s="3">
        <v>-15.189873</v>
      </c>
      <c r="AR70" s="3">
        <v>16.436575999999999</v>
      </c>
      <c r="AS70" s="3">
        <v>-8.8725050000000003</v>
      </c>
      <c r="AT70" s="3">
        <v>-15.189873</v>
      </c>
      <c r="AU70" s="3">
        <v>18.027659</v>
      </c>
      <c r="AV70" s="3">
        <v>1.3411998205372568</v>
      </c>
      <c r="AW70" s="3">
        <v>2.1616660755953112</v>
      </c>
      <c r="AX70" s="3">
        <v>2.4962132282515852</v>
      </c>
      <c r="AY70" s="4">
        <v>51.4</v>
      </c>
      <c r="AZ70" s="3">
        <v>82.84</v>
      </c>
      <c r="BA70" s="3">
        <v>95.67</v>
      </c>
    </row>
    <row r="71" spans="1:53" x14ac:dyDescent="0.3">
      <c r="A71" s="1" t="s">
        <v>323</v>
      </c>
      <c r="B71" s="2">
        <v>4048287</v>
      </c>
      <c r="C71" s="9" t="s">
        <v>2401</v>
      </c>
      <c r="D71" s="9" t="s">
        <v>2407</v>
      </c>
      <c r="E71" s="3">
        <v>158410.169604</v>
      </c>
      <c r="F71" s="5">
        <v>160619.169604</v>
      </c>
      <c r="G71" s="5">
        <v>161997.169604</v>
      </c>
      <c r="H71" s="4">
        <v>10.9</v>
      </c>
      <c r="I71" s="3">
        <v>25.300737999999999</v>
      </c>
      <c r="J71" s="3">
        <v>10.9</v>
      </c>
      <c r="K71" s="3">
        <v>25.300737999999999</v>
      </c>
      <c r="L71" s="3">
        <v>20.553996069999997</v>
      </c>
      <c r="M71" s="3">
        <v>3.68324608</v>
      </c>
      <c r="N71" s="3">
        <v>37.604916000000003</v>
      </c>
      <c r="O71" s="3" t="s">
        <v>2400</v>
      </c>
      <c r="P71" s="3" t="s">
        <v>2400</v>
      </c>
      <c r="Q71" s="3">
        <v>8.3144950000000009</v>
      </c>
      <c r="R71" s="3">
        <v>20.345922999999999</v>
      </c>
      <c r="S71" s="3">
        <v>20.345922999999999</v>
      </c>
      <c r="T71" s="9" t="s">
        <v>3429</v>
      </c>
      <c r="U71" s="7">
        <v>17859000</v>
      </c>
      <c r="V71" s="7">
        <v>17873000</v>
      </c>
      <c r="W71" s="7">
        <v>19374000</v>
      </c>
      <c r="X71" s="7">
        <v>16205000</v>
      </c>
      <c r="Y71" s="7">
        <v>19361000</v>
      </c>
      <c r="Z71" s="7">
        <v>18686000</v>
      </c>
      <c r="AA71" s="7">
        <v>18344000</v>
      </c>
      <c r="AB71" s="7">
        <v>17859000</v>
      </c>
      <c r="AC71" s="3">
        <v>48.704000000000001</v>
      </c>
      <c r="AD71" s="3">
        <v>49.991999999999997</v>
      </c>
      <c r="AE71" s="3">
        <v>37.886000000000003</v>
      </c>
      <c r="AF71" s="3">
        <v>39.636000000000003</v>
      </c>
      <c r="AG71" s="7">
        <v>147953572</v>
      </c>
      <c r="AH71" s="7">
        <v>148190459</v>
      </c>
      <c r="AI71" s="7">
        <v>148942746</v>
      </c>
      <c r="AJ71" s="7" t="s">
        <v>2400</v>
      </c>
      <c r="AK71" s="3" t="s">
        <v>2400</v>
      </c>
      <c r="AL71" s="7">
        <v>96</v>
      </c>
      <c r="AM71" s="7">
        <v>36477951</v>
      </c>
      <c r="AN71" s="3">
        <v>23.55</v>
      </c>
      <c r="AO71" s="3">
        <v>-2.8175159999999999</v>
      </c>
      <c r="AP71" s="3">
        <v>0.225851</v>
      </c>
      <c r="AQ71" s="3">
        <v>7.962002</v>
      </c>
      <c r="AR71" s="3">
        <v>28.090716</v>
      </c>
      <c r="AS71" s="3">
        <v>0.225851</v>
      </c>
      <c r="AT71" s="3">
        <v>7.962002</v>
      </c>
      <c r="AU71" s="3">
        <v>26.276176</v>
      </c>
      <c r="AV71" s="3">
        <v>1.3669787104030224</v>
      </c>
      <c r="AW71" s="3">
        <v>2.4212444520374721</v>
      </c>
      <c r="AX71" s="3">
        <v>2.0624743667645631</v>
      </c>
      <c r="AY71" s="3">
        <v>71.34</v>
      </c>
      <c r="AZ71" s="3">
        <v>126.36</v>
      </c>
      <c r="BA71" s="3">
        <v>107.64</v>
      </c>
    </row>
    <row r="72" spans="1:53" x14ac:dyDescent="0.3">
      <c r="A72" s="1" t="s">
        <v>2104</v>
      </c>
      <c r="B72" s="2">
        <v>103383</v>
      </c>
      <c r="C72" s="9" t="s">
        <v>2401</v>
      </c>
      <c r="D72" s="9" t="s">
        <v>2465</v>
      </c>
      <c r="E72" s="3">
        <v>157512.99692663999</v>
      </c>
      <c r="F72" s="5">
        <v>164268.696926</v>
      </c>
      <c r="G72" s="5">
        <v>164257.79692664</v>
      </c>
      <c r="H72" s="3">
        <v>3.97</v>
      </c>
      <c r="I72" s="3">
        <v>17.413517441860499</v>
      </c>
      <c r="J72" s="3">
        <v>3.97</v>
      </c>
      <c r="K72" s="3">
        <v>17.413517441860499</v>
      </c>
      <c r="L72" s="3">
        <v>5.21189162093318</v>
      </c>
      <c r="M72" s="3">
        <v>5.1681574267378094</v>
      </c>
      <c r="N72" s="3">
        <v>9.8172082176833992</v>
      </c>
      <c r="O72" s="3" t="s">
        <v>2400</v>
      </c>
      <c r="P72" s="3" t="s">
        <v>2400</v>
      </c>
      <c r="Q72" s="3">
        <v>2.0445139999999999</v>
      </c>
      <c r="R72" s="3">
        <v>13.475671999999999</v>
      </c>
      <c r="S72" s="3">
        <v>13.606531219022701</v>
      </c>
      <c r="T72" s="9" t="s">
        <v>3429</v>
      </c>
      <c r="U72" s="7">
        <v>62082300</v>
      </c>
      <c r="V72" s="7">
        <v>49586400</v>
      </c>
      <c r="W72" s="7">
        <v>47676500</v>
      </c>
      <c r="X72" s="7">
        <v>42638100</v>
      </c>
      <c r="Y72" s="7">
        <v>71959400</v>
      </c>
      <c r="Z72" s="7">
        <v>67801000</v>
      </c>
      <c r="AA72" s="7">
        <v>65021400</v>
      </c>
      <c r="AB72" s="7">
        <v>62082300</v>
      </c>
      <c r="AC72" s="4">
        <v>8.8930000000000007</v>
      </c>
      <c r="AD72" s="4">
        <v>15.21</v>
      </c>
      <c r="AE72" s="4">
        <v>8.8140000000000001</v>
      </c>
      <c r="AF72" s="3">
        <v>15.041</v>
      </c>
      <c r="AG72" s="7">
        <v>585800000</v>
      </c>
      <c r="AH72" s="7">
        <v>585700000</v>
      </c>
      <c r="AI72" s="7">
        <v>585000000</v>
      </c>
      <c r="AJ72" s="7">
        <v>583491792</v>
      </c>
      <c r="AK72" s="3">
        <v>99.604020000000006</v>
      </c>
      <c r="AL72" s="7">
        <v>2012</v>
      </c>
      <c r="AM72" s="7">
        <v>506693162</v>
      </c>
      <c r="AN72" s="3">
        <v>86.49</v>
      </c>
      <c r="AO72" s="3">
        <v>-1.492353</v>
      </c>
      <c r="AP72" s="3">
        <v>-10.885897</v>
      </c>
      <c r="AQ72" s="3">
        <v>-5.5761349999999998</v>
      </c>
      <c r="AR72" s="3">
        <v>48.245994000000003</v>
      </c>
      <c r="AS72" s="3">
        <v>-10.885897</v>
      </c>
      <c r="AT72" s="3">
        <v>-5.5761349999999998</v>
      </c>
      <c r="AU72" s="3">
        <v>50.433199000000002</v>
      </c>
      <c r="AV72" s="3">
        <v>1.2076545038413151</v>
      </c>
      <c r="AW72" s="3">
        <v>2.1997157598568786</v>
      </c>
      <c r="AX72" s="3">
        <v>1.9992364466976122</v>
      </c>
      <c r="AY72" s="3">
        <v>57.24</v>
      </c>
      <c r="AZ72" s="3">
        <v>104.26</v>
      </c>
      <c r="BA72" s="3">
        <v>94.76</v>
      </c>
    </row>
    <row r="73" spans="1:53" x14ac:dyDescent="0.3">
      <c r="A73" s="1" t="s">
        <v>1310</v>
      </c>
      <c r="B73" s="2">
        <v>4004318</v>
      </c>
      <c r="C73" s="9" t="s">
        <v>2401</v>
      </c>
      <c r="D73" s="9" t="s">
        <v>2501</v>
      </c>
      <c r="E73" s="3">
        <v>153827.60086214999</v>
      </c>
      <c r="F73" s="5">
        <v>190333.60086199999</v>
      </c>
      <c r="G73" s="5" t="s">
        <v>2400</v>
      </c>
      <c r="H73" s="3">
        <v>2.99</v>
      </c>
      <c r="I73" s="3">
        <v>20.607882</v>
      </c>
      <c r="J73" s="3">
        <v>2.99</v>
      </c>
      <c r="K73" s="3">
        <v>20.607882</v>
      </c>
      <c r="L73" s="3" t="s">
        <v>2397</v>
      </c>
      <c r="M73" s="3" t="s">
        <v>2397</v>
      </c>
      <c r="N73" s="3">
        <v>17.958233</v>
      </c>
      <c r="O73" s="3" t="s">
        <v>2400</v>
      </c>
      <c r="P73" s="3" t="s">
        <v>2400</v>
      </c>
      <c r="Q73" s="3">
        <v>2.100543</v>
      </c>
      <c r="R73" s="3">
        <v>13.493823000000001</v>
      </c>
      <c r="S73" s="3">
        <v>13.493823000000001</v>
      </c>
      <c r="T73" s="9" t="s">
        <v>3433</v>
      </c>
      <c r="U73" s="7">
        <v>86377000</v>
      </c>
      <c r="V73" s="7">
        <v>97059000</v>
      </c>
      <c r="W73" s="7">
        <v>96250000</v>
      </c>
      <c r="X73" s="7">
        <v>89597000</v>
      </c>
      <c r="Y73" s="7">
        <v>83722000</v>
      </c>
      <c r="Z73" s="7">
        <v>84023000</v>
      </c>
      <c r="AA73" s="7">
        <v>85394000</v>
      </c>
      <c r="AB73" s="7">
        <v>86377000</v>
      </c>
      <c r="AC73" s="3">
        <v>33.393000000000001</v>
      </c>
      <c r="AD73" s="3">
        <v>33.213000000000001</v>
      </c>
      <c r="AE73" s="3">
        <v>15.606</v>
      </c>
      <c r="AF73" s="3">
        <v>14.663</v>
      </c>
      <c r="AG73" s="7">
        <v>565000000</v>
      </c>
      <c r="AH73" s="7">
        <v>568000000</v>
      </c>
      <c r="AI73" s="7">
        <v>575000000</v>
      </c>
      <c r="AJ73" s="7">
        <v>563476430</v>
      </c>
      <c r="AK73" s="3">
        <v>99.792159999999996</v>
      </c>
      <c r="AL73" s="7">
        <v>2919</v>
      </c>
      <c r="AM73" s="7">
        <v>432605553</v>
      </c>
      <c r="AN73" s="3">
        <v>76.61</v>
      </c>
      <c r="AO73" s="3">
        <v>-1.366797</v>
      </c>
      <c r="AP73" s="3">
        <v>-9.407921</v>
      </c>
      <c r="AQ73" s="3">
        <v>-8.8794540000000008</v>
      </c>
      <c r="AR73" s="3">
        <v>12.874457</v>
      </c>
      <c r="AS73" s="3">
        <v>-9.407921</v>
      </c>
      <c r="AT73" s="3">
        <v>-8.8794540000000008</v>
      </c>
      <c r="AU73" s="3">
        <v>10.896428</v>
      </c>
      <c r="AV73" s="3">
        <v>1.2449163088203639</v>
      </c>
      <c r="AW73" s="3">
        <v>2.0502841482228531</v>
      </c>
      <c r="AX73" s="3">
        <v>2.0401318812050251</v>
      </c>
      <c r="AY73" s="4">
        <v>57.6</v>
      </c>
      <c r="AZ73" s="3">
        <v>94.86</v>
      </c>
      <c r="BA73" s="3">
        <v>94.39</v>
      </c>
    </row>
    <row r="74" spans="1:53" x14ac:dyDescent="0.3">
      <c r="A74" s="1" t="s">
        <v>3113</v>
      </c>
      <c r="B74" s="2">
        <v>5148548</v>
      </c>
      <c r="C74" s="9" t="s">
        <v>2395</v>
      </c>
      <c r="D74" s="9" t="s">
        <v>2417</v>
      </c>
      <c r="E74" s="3">
        <v>152809.64868000001</v>
      </c>
      <c r="F74" s="5">
        <v>148593.12367999999</v>
      </c>
      <c r="G74" s="5" t="s">
        <v>2400</v>
      </c>
      <c r="H74" s="3">
        <v>0.06</v>
      </c>
      <c r="I74" s="3" t="s">
        <v>2397</v>
      </c>
      <c r="J74" s="3">
        <v>0.06</v>
      </c>
      <c r="K74" s="3" t="s">
        <v>2397</v>
      </c>
      <c r="L74" s="3">
        <v>38.158425829999999</v>
      </c>
      <c r="M74" s="3">
        <v>38.158425829999999</v>
      </c>
      <c r="N74" s="3">
        <v>171.496599</v>
      </c>
      <c r="O74" s="3" t="s">
        <v>2400</v>
      </c>
      <c r="P74" s="3" t="s">
        <v>2400</v>
      </c>
      <c r="Q74" s="3">
        <v>63.510482000000003</v>
      </c>
      <c r="R74" s="3" t="s">
        <v>2397</v>
      </c>
      <c r="S74" s="3" t="s">
        <v>2397</v>
      </c>
      <c r="T74" s="9" t="s">
        <v>3429</v>
      </c>
      <c r="U74" s="7">
        <v>2225012</v>
      </c>
      <c r="V74" s="7">
        <v>1905871</v>
      </c>
      <c r="W74" s="7">
        <v>1541889</v>
      </c>
      <c r="X74" s="7">
        <v>1092673</v>
      </c>
      <c r="Y74" s="7">
        <v>2646338</v>
      </c>
      <c r="Z74" s="7">
        <v>2478981</v>
      </c>
      <c r="AA74" s="7">
        <v>2334164</v>
      </c>
      <c r="AB74" s="7">
        <v>2225012</v>
      </c>
      <c r="AC74" s="3">
        <v>80.625</v>
      </c>
      <c r="AD74" s="3">
        <v>81.102000000000004</v>
      </c>
      <c r="AE74" s="4">
        <v>6.891</v>
      </c>
      <c r="AF74" s="3">
        <v>15.029</v>
      </c>
      <c r="AG74" s="7">
        <v>2269808627</v>
      </c>
      <c r="AH74" s="7">
        <v>2237939176</v>
      </c>
      <c r="AI74" s="7">
        <v>2175240837</v>
      </c>
      <c r="AJ74" s="7">
        <v>2097303807</v>
      </c>
      <c r="AK74" s="3">
        <v>92.066919999999996</v>
      </c>
      <c r="AL74" s="7">
        <v>1704</v>
      </c>
      <c r="AM74" s="7">
        <v>1112938017</v>
      </c>
      <c r="AN74" s="3">
        <v>48.86</v>
      </c>
      <c r="AO74" s="3">
        <v>-8.1937359999999995</v>
      </c>
      <c r="AP74" s="3">
        <v>12.745975</v>
      </c>
      <c r="AQ74" s="3">
        <v>103.30645199999999</v>
      </c>
      <c r="AR74" s="3">
        <v>356.15199000000001</v>
      </c>
      <c r="AS74" s="3">
        <v>12.745975</v>
      </c>
      <c r="AT74" s="3">
        <v>103.30645199999999</v>
      </c>
      <c r="AU74" s="3">
        <v>340.477577</v>
      </c>
      <c r="AV74" s="3">
        <v>14.192042216889405</v>
      </c>
      <c r="AW74" s="3">
        <v>21.014914482668917</v>
      </c>
      <c r="AX74" s="3">
        <v>16.955812878082281</v>
      </c>
      <c r="AY74" s="3">
        <v>100.46</v>
      </c>
      <c r="AZ74" s="3">
        <v>148.75</v>
      </c>
      <c r="BA74" s="4">
        <v>120.02</v>
      </c>
    </row>
    <row r="75" spans="1:53" x14ac:dyDescent="0.3">
      <c r="A75" s="1" t="s">
        <v>126</v>
      </c>
      <c r="B75" s="2">
        <v>4092820</v>
      </c>
      <c r="C75" s="9" t="s">
        <v>2395</v>
      </c>
      <c r="D75" s="9" t="s">
        <v>2403</v>
      </c>
      <c r="E75" s="3">
        <v>152051.88135501</v>
      </c>
      <c r="F75" s="5">
        <v>203438.88135499999</v>
      </c>
      <c r="G75" s="5" t="s">
        <v>2400</v>
      </c>
      <c r="H75" s="4">
        <v>5.22</v>
      </c>
      <c r="I75" s="3">
        <v>33.274607000000003</v>
      </c>
      <c r="J75" s="3">
        <v>5.22</v>
      </c>
      <c r="K75" s="3">
        <v>33.274607000000003</v>
      </c>
      <c r="L75" s="3" t="s">
        <v>2397</v>
      </c>
      <c r="M75" s="3">
        <v>18.611825190000001</v>
      </c>
      <c r="N75" s="3">
        <v>22.255998999999999</v>
      </c>
      <c r="O75" s="3" t="s">
        <v>2400</v>
      </c>
      <c r="P75" s="3" t="s">
        <v>2400</v>
      </c>
      <c r="Q75" s="3">
        <v>5.8858280000000001</v>
      </c>
      <c r="R75" s="3">
        <v>15.406672</v>
      </c>
      <c r="S75" s="3">
        <v>15.406672</v>
      </c>
      <c r="T75" s="9" t="s">
        <v>3429</v>
      </c>
      <c r="U75" s="7">
        <v>28190000</v>
      </c>
      <c r="V75" s="7">
        <v>26323000</v>
      </c>
      <c r="W75" s="7">
        <v>25979000</v>
      </c>
      <c r="X75" s="7">
        <v>25424000</v>
      </c>
      <c r="Y75" s="7">
        <v>32534000</v>
      </c>
      <c r="Z75" s="7">
        <v>30934000</v>
      </c>
      <c r="AA75" s="7">
        <v>29532000</v>
      </c>
      <c r="AB75" s="7">
        <v>28190000</v>
      </c>
      <c r="AC75" s="3">
        <v>70.149000000000001</v>
      </c>
      <c r="AD75" s="3">
        <v>60.588999999999999</v>
      </c>
      <c r="AE75" s="3">
        <v>43.402000000000001</v>
      </c>
      <c r="AF75" s="3">
        <v>37.643999999999998</v>
      </c>
      <c r="AG75" s="7">
        <v>537500000</v>
      </c>
      <c r="AH75" s="7">
        <v>537200000</v>
      </c>
      <c r="AI75" s="7">
        <v>535100000</v>
      </c>
      <c r="AJ75" s="7">
        <v>536164056</v>
      </c>
      <c r="AK75" s="3">
        <v>99.745379999999997</v>
      </c>
      <c r="AL75" s="7">
        <v>3355</v>
      </c>
      <c r="AM75" s="7">
        <v>420089899</v>
      </c>
      <c r="AN75" s="3">
        <v>78.150000000000006</v>
      </c>
      <c r="AO75" s="3">
        <v>-1.455632</v>
      </c>
      <c r="AP75" s="3">
        <v>-7.8587340000000001</v>
      </c>
      <c r="AQ75" s="3">
        <v>-19.108656</v>
      </c>
      <c r="AR75" s="3">
        <v>-12.35751</v>
      </c>
      <c r="AS75" s="3">
        <v>-7.8587340000000001</v>
      </c>
      <c r="AT75" s="3">
        <v>-19.108656</v>
      </c>
      <c r="AU75" s="3">
        <v>-9.5062840000000008</v>
      </c>
      <c r="AV75" s="3">
        <v>1.9201136151110192</v>
      </c>
      <c r="AW75" s="3">
        <v>3.601575746639369</v>
      </c>
      <c r="AX75" s="3">
        <v>2.9570927736230685</v>
      </c>
      <c r="AY75" s="3">
        <v>77.05</v>
      </c>
      <c r="AZ75" s="3">
        <v>144.53</v>
      </c>
      <c r="BA75" s="3">
        <v>118.67</v>
      </c>
    </row>
    <row r="76" spans="1:53" x14ac:dyDescent="0.3">
      <c r="A76" s="1" t="s">
        <v>2174</v>
      </c>
      <c r="B76" s="2">
        <v>4398745</v>
      </c>
      <c r="C76" s="9" t="s">
        <v>2401</v>
      </c>
      <c r="D76" s="9" t="s">
        <v>2493</v>
      </c>
      <c r="E76" s="3">
        <v>151526.843027</v>
      </c>
      <c r="F76" s="5">
        <v>153032.843027</v>
      </c>
      <c r="G76" s="5" t="s">
        <v>2400</v>
      </c>
      <c r="H76" s="4">
        <v>1.204</v>
      </c>
      <c r="I76" s="3">
        <v>29.876176000000001</v>
      </c>
      <c r="J76" s="3">
        <v>1.204</v>
      </c>
      <c r="K76" s="3">
        <v>29.876176000000001</v>
      </c>
      <c r="L76" s="3">
        <v>23.066921609999998</v>
      </c>
      <c r="M76" s="3">
        <v>8.5876993200000005</v>
      </c>
      <c r="N76" s="3">
        <v>21.098286000000002</v>
      </c>
      <c r="O76" s="3" t="s">
        <v>2400</v>
      </c>
      <c r="P76" s="3" t="s">
        <v>2400</v>
      </c>
      <c r="Q76" s="3">
        <v>3.063339</v>
      </c>
      <c r="R76" s="3">
        <v>33.283020999999998</v>
      </c>
      <c r="S76" s="3">
        <v>33.283020999999998</v>
      </c>
      <c r="T76" s="9" t="s">
        <v>3429</v>
      </c>
      <c r="U76" s="7">
        <v>37281000</v>
      </c>
      <c r="V76" s="7">
        <v>31877000</v>
      </c>
      <c r="W76" s="7">
        <v>17455000</v>
      </c>
      <c r="X76" s="7">
        <v>11139000</v>
      </c>
      <c r="Y76" s="7">
        <v>41955000</v>
      </c>
      <c r="Z76" s="7">
        <v>40059000</v>
      </c>
      <c r="AA76" s="7">
        <v>38589000</v>
      </c>
      <c r="AB76" s="7">
        <v>37281000</v>
      </c>
      <c r="AC76" s="4">
        <v>32.549999999999997</v>
      </c>
      <c r="AD76" s="3">
        <v>32.713999999999999</v>
      </c>
      <c r="AE76" s="4">
        <v>5.1849999999999996</v>
      </c>
      <c r="AF76" s="4">
        <v>8.2110000000000003</v>
      </c>
      <c r="AG76" s="7">
        <v>2104178000</v>
      </c>
      <c r="AH76" s="7">
        <v>2097951000</v>
      </c>
      <c r="AI76" s="7">
        <v>2053437000</v>
      </c>
      <c r="AJ76" s="7">
        <v>2100511269</v>
      </c>
      <c r="AK76" s="3">
        <v>99.753150000000005</v>
      </c>
      <c r="AL76" s="7">
        <v>2190</v>
      </c>
      <c r="AM76" s="7">
        <v>1760893306</v>
      </c>
      <c r="AN76" s="3">
        <v>83.62</v>
      </c>
      <c r="AO76" s="3">
        <v>-2.2524709999999999</v>
      </c>
      <c r="AP76" s="3">
        <v>-16.175653000000001</v>
      </c>
      <c r="AQ76" s="3">
        <v>-19.744544999999999</v>
      </c>
      <c r="AR76" s="3">
        <v>3.3230559999999998</v>
      </c>
      <c r="AS76" s="3">
        <v>-16.175653000000001</v>
      </c>
      <c r="AT76" s="3">
        <v>-19.744544999999999</v>
      </c>
      <c r="AU76" s="3">
        <v>-2.0302099999999998</v>
      </c>
      <c r="AV76" s="3">
        <v>3.1450442477382294</v>
      </c>
      <c r="AW76" s="3">
        <v>6.8528737395241563</v>
      </c>
      <c r="AX76" s="3">
        <v>5.3179971442274345</v>
      </c>
      <c r="AY76" s="3">
        <v>68.930000000000007</v>
      </c>
      <c r="AZ76" s="4">
        <v>150.19999999999999</v>
      </c>
      <c r="BA76" s="3">
        <v>116.56</v>
      </c>
    </row>
    <row r="77" spans="1:53" x14ac:dyDescent="0.3">
      <c r="A77" s="1" t="s">
        <v>2064</v>
      </c>
      <c r="B77" s="2">
        <v>102775</v>
      </c>
      <c r="C77" s="9" t="s">
        <v>2401</v>
      </c>
      <c r="D77" s="9" t="s">
        <v>2502</v>
      </c>
      <c r="E77" s="3">
        <v>151496.79660107999</v>
      </c>
      <c r="F77" s="5" t="s">
        <v>2400</v>
      </c>
      <c r="G77" s="5">
        <v>181610.79660107999</v>
      </c>
      <c r="H77" s="3">
        <v>0.71</v>
      </c>
      <c r="I77" s="3">
        <v>28.91015625</v>
      </c>
      <c r="J77" s="3">
        <v>0.71</v>
      </c>
      <c r="K77" s="3">
        <v>28.91015625</v>
      </c>
      <c r="L77" s="3">
        <v>7.4966729179459692</v>
      </c>
      <c r="M77" s="3">
        <v>3.5740090335200301</v>
      </c>
      <c r="N77" s="3">
        <v>4.1259258485489401</v>
      </c>
      <c r="O77" s="3" t="s">
        <v>2400</v>
      </c>
      <c r="P77" s="3" t="s">
        <v>2400</v>
      </c>
      <c r="Q77" s="3" t="s">
        <v>2400</v>
      </c>
      <c r="R77" s="3" t="s">
        <v>2400</v>
      </c>
      <c r="S77" s="3">
        <v>11.086866195757199</v>
      </c>
      <c r="T77" s="9" t="s">
        <v>3429</v>
      </c>
      <c r="U77" s="7">
        <v>18837000</v>
      </c>
      <c r="V77" s="7">
        <v>20762000</v>
      </c>
      <c r="W77" s="7">
        <v>18520000</v>
      </c>
      <c r="X77" s="7">
        <v>11691000</v>
      </c>
      <c r="Y77" s="7">
        <v>18736000</v>
      </c>
      <c r="Z77" s="7">
        <v>18495000</v>
      </c>
      <c r="AA77" s="7">
        <v>18461000</v>
      </c>
      <c r="AB77" s="7">
        <v>18837000</v>
      </c>
      <c r="AC77" s="3">
        <v>96.661000000000001</v>
      </c>
      <c r="AD77" s="3">
        <v>96.775999999999996</v>
      </c>
      <c r="AE77" s="3" t="s">
        <v>2400</v>
      </c>
      <c r="AF77" s="3" t="s">
        <v>2400</v>
      </c>
      <c r="AG77" s="7">
        <v>1829548794</v>
      </c>
      <c r="AH77" s="7">
        <v>1828510305</v>
      </c>
      <c r="AI77" s="7">
        <v>1821299820</v>
      </c>
      <c r="AJ77" s="7">
        <v>1538988446</v>
      </c>
      <c r="AK77" s="4">
        <v>84.072199999999995</v>
      </c>
      <c r="AL77" s="7">
        <v>2161</v>
      </c>
      <c r="AM77" s="7">
        <v>1317448207</v>
      </c>
      <c r="AN77" s="3">
        <v>71.97</v>
      </c>
      <c r="AO77" s="3">
        <v>-1.1090329999999999</v>
      </c>
      <c r="AP77" s="3">
        <v>-10.572741000000001</v>
      </c>
      <c r="AQ77" s="3">
        <v>14.19534</v>
      </c>
      <c r="AR77" s="3">
        <v>7.1056439999999998</v>
      </c>
      <c r="AS77" s="3">
        <v>-10.572741000000001</v>
      </c>
      <c r="AT77" s="3">
        <v>14.19534</v>
      </c>
      <c r="AU77" s="3">
        <v>7.5726740000000001</v>
      </c>
      <c r="AV77" s="3">
        <v>1.0366537627788137</v>
      </c>
      <c r="AW77" s="3">
        <v>2.0075158069711447</v>
      </c>
      <c r="AX77" s="3">
        <v>2.1934773089869335</v>
      </c>
      <c r="AY77" s="4">
        <v>46.2</v>
      </c>
      <c r="AZ77" s="3">
        <v>89.47</v>
      </c>
      <c r="BA77" s="3">
        <v>97.75</v>
      </c>
    </row>
    <row r="78" spans="1:53" x14ac:dyDescent="0.3">
      <c r="A78" s="1" t="s">
        <v>1056</v>
      </c>
      <c r="B78" s="2">
        <v>4121346</v>
      </c>
      <c r="C78" s="9" t="s">
        <v>2395</v>
      </c>
      <c r="D78" s="9" t="s">
        <v>2402</v>
      </c>
      <c r="E78" s="3">
        <v>151462.12222339999</v>
      </c>
      <c r="F78" s="5">
        <v>173092.12222300001</v>
      </c>
      <c r="G78" s="5" t="s">
        <v>2400</v>
      </c>
      <c r="H78" s="4">
        <v>2.16</v>
      </c>
      <c r="I78" s="3">
        <v>26.099364999999999</v>
      </c>
      <c r="J78" s="3">
        <v>2.16</v>
      </c>
      <c r="K78" s="3">
        <v>26.099364999999999</v>
      </c>
      <c r="L78" s="3" t="s">
        <v>2397</v>
      </c>
      <c r="M78" s="3">
        <v>8.4388075300000001</v>
      </c>
      <c r="N78" s="3">
        <v>26.144676</v>
      </c>
      <c r="O78" s="3" t="s">
        <v>2400</v>
      </c>
      <c r="P78" s="3" t="s">
        <v>2400</v>
      </c>
      <c r="Q78" s="3">
        <v>4.4521629999999996</v>
      </c>
      <c r="R78" s="3">
        <v>17.718772000000001</v>
      </c>
      <c r="S78" s="3">
        <v>17.718772000000001</v>
      </c>
      <c r="T78" s="9" t="s">
        <v>3429</v>
      </c>
      <c r="U78" s="7">
        <v>36662000</v>
      </c>
      <c r="V78" s="7">
        <v>35466000</v>
      </c>
      <c r="W78" s="7">
        <v>34392000</v>
      </c>
      <c r="X78" s="7">
        <v>32637000</v>
      </c>
      <c r="Y78" s="7">
        <v>37850000</v>
      </c>
      <c r="Z78" s="7">
        <v>37334000</v>
      </c>
      <c r="AA78" s="7">
        <v>36903000</v>
      </c>
      <c r="AB78" s="7">
        <v>36662000</v>
      </c>
      <c r="AC78" s="3">
        <v>37.277999999999999</v>
      </c>
      <c r="AD78" s="3">
        <v>37.597999999999999</v>
      </c>
      <c r="AE78" s="3">
        <v>23.812000000000001</v>
      </c>
      <c r="AF78" s="3">
        <v>24.210999999999999</v>
      </c>
      <c r="AG78" s="7">
        <v>650247380</v>
      </c>
      <c r="AH78" s="7">
        <v>649671200</v>
      </c>
      <c r="AI78" s="7">
        <v>659250644</v>
      </c>
      <c r="AJ78" s="7">
        <v>618001589</v>
      </c>
      <c r="AK78" s="4">
        <v>95.040999999999997</v>
      </c>
      <c r="AL78" s="7">
        <v>2778</v>
      </c>
      <c r="AM78" s="7">
        <v>509050198</v>
      </c>
      <c r="AN78" s="3">
        <v>78.290000000000006</v>
      </c>
      <c r="AO78" s="3">
        <v>-1.3149850000000001</v>
      </c>
      <c r="AP78" s="3">
        <v>-3.022367</v>
      </c>
      <c r="AQ78" s="4">
        <v>9.2787000000000006</v>
      </c>
      <c r="AR78" s="4">
        <v>8.0813400000000009</v>
      </c>
      <c r="AS78" s="3">
        <v>-3.022367</v>
      </c>
      <c r="AT78" s="4">
        <v>9.2787000000000006</v>
      </c>
      <c r="AU78" s="3">
        <v>7.7154170000000004</v>
      </c>
      <c r="AV78" s="3">
        <v>1.8928333090707725</v>
      </c>
      <c r="AW78" s="3">
        <v>2.911311824683763</v>
      </c>
      <c r="AX78" s="3">
        <v>3.273043442446355</v>
      </c>
      <c r="AY78" s="3">
        <v>77.209999999999994</v>
      </c>
      <c r="AZ78" s="3">
        <v>118.76</v>
      </c>
      <c r="BA78" s="3">
        <v>133.51</v>
      </c>
    </row>
    <row r="79" spans="1:53" x14ac:dyDescent="0.3">
      <c r="A79" s="1" t="s">
        <v>1983</v>
      </c>
      <c r="B79" s="2">
        <v>4321488</v>
      </c>
      <c r="C79" s="9" t="s">
        <v>2401</v>
      </c>
      <c r="D79" s="9" t="s">
        <v>2409</v>
      </c>
      <c r="E79" s="3">
        <v>149493.76538195001</v>
      </c>
      <c r="F79" s="5">
        <v>160816.765381</v>
      </c>
      <c r="G79" s="5" t="s">
        <v>2400</v>
      </c>
      <c r="H79" s="4">
        <v>2.16</v>
      </c>
      <c r="I79" s="3">
        <v>38.602981</v>
      </c>
      <c r="J79" s="4">
        <v>2.16</v>
      </c>
      <c r="K79" s="3">
        <v>38.602981</v>
      </c>
      <c r="L79" s="3" t="s">
        <v>2397</v>
      </c>
      <c r="M79" s="3">
        <v>6.81203292</v>
      </c>
      <c r="N79" s="3">
        <v>42.761282999999999</v>
      </c>
      <c r="O79" s="3" t="s">
        <v>2400</v>
      </c>
      <c r="P79" s="3" t="s">
        <v>2400</v>
      </c>
      <c r="Q79" s="3">
        <v>6.7616160000000001</v>
      </c>
      <c r="R79" s="3">
        <v>25.260071</v>
      </c>
      <c r="S79" s="3">
        <v>25.260071</v>
      </c>
      <c r="T79" s="9" t="s">
        <v>3429</v>
      </c>
      <c r="U79" s="7">
        <v>20498000</v>
      </c>
      <c r="V79" s="7">
        <v>18449000</v>
      </c>
      <c r="W79" s="7">
        <v>17108000</v>
      </c>
      <c r="X79" s="7">
        <v>14351000</v>
      </c>
      <c r="Y79" s="7">
        <v>21974000</v>
      </c>
      <c r="Z79" s="7">
        <v>21389000</v>
      </c>
      <c r="AA79" s="7">
        <v>20963000</v>
      </c>
      <c r="AB79" s="7">
        <v>20498000</v>
      </c>
      <c r="AC79" s="3">
        <v>63.893999999999998</v>
      </c>
      <c r="AD79" s="3">
        <v>63.970999999999997</v>
      </c>
      <c r="AE79" s="3">
        <v>25.172999999999998</v>
      </c>
      <c r="AF79" s="3">
        <v>25.908000000000001</v>
      </c>
      <c r="AG79" s="7">
        <v>381215773</v>
      </c>
      <c r="AH79" s="7">
        <v>381075364</v>
      </c>
      <c r="AI79" s="7">
        <v>379894650</v>
      </c>
      <c r="AJ79" s="7">
        <v>342269084</v>
      </c>
      <c r="AK79" s="3">
        <v>89.783559999999994</v>
      </c>
      <c r="AL79" s="7">
        <v>2436</v>
      </c>
      <c r="AM79" s="7">
        <v>304512396</v>
      </c>
      <c r="AN79" s="3">
        <v>79.88</v>
      </c>
      <c r="AO79" s="3">
        <v>-2.8938990000000002</v>
      </c>
      <c r="AP79" s="3">
        <v>-8.1856430000000007</v>
      </c>
      <c r="AQ79" s="3">
        <v>-0.33493899999999999</v>
      </c>
      <c r="AR79" s="3">
        <v>21.544070999999999</v>
      </c>
      <c r="AS79" s="3">
        <v>-8.1856430000000007</v>
      </c>
      <c r="AT79" s="3">
        <v>-0.33493899999999999</v>
      </c>
      <c r="AU79" s="3">
        <v>20.233086</v>
      </c>
      <c r="AV79" s="3">
        <v>0.94781938626658024</v>
      </c>
      <c r="AW79" s="3">
        <v>1.5023712997406231</v>
      </c>
      <c r="AX79" s="3">
        <v>1.5614518374893402</v>
      </c>
      <c r="AY79" s="3">
        <v>57.39</v>
      </c>
      <c r="AZ79" s="3">
        <v>90.97</v>
      </c>
      <c r="BA79" s="3">
        <v>94.54</v>
      </c>
    </row>
    <row r="80" spans="1:53" x14ac:dyDescent="0.3">
      <c r="A80" s="1" t="s">
        <v>1885</v>
      </c>
      <c r="B80" s="2">
        <v>4421687</v>
      </c>
      <c r="C80" s="9" t="s">
        <v>2401</v>
      </c>
      <c r="D80" s="9" t="s">
        <v>2443</v>
      </c>
      <c r="E80" s="3">
        <v>149366.7041652</v>
      </c>
      <c r="F80" s="5">
        <v>145612.704165</v>
      </c>
      <c r="G80" s="5" t="s">
        <v>2400</v>
      </c>
      <c r="H80" s="3">
        <v>0.64</v>
      </c>
      <c r="I80" s="3">
        <v>100.500945</v>
      </c>
      <c r="J80" s="3">
        <v>0.64</v>
      </c>
      <c r="K80" s="3">
        <v>100.500945</v>
      </c>
      <c r="L80" s="3">
        <v>14.245712750000001</v>
      </c>
      <c r="M80" s="3">
        <v>13.5746202</v>
      </c>
      <c r="N80" s="3">
        <v>95.620503999999997</v>
      </c>
      <c r="O80" s="3" t="s">
        <v>2400</v>
      </c>
      <c r="P80" s="3" t="s">
        <v>2400</v>
      </c>
      <c r="Q80" s="3">
        <v>16.273129999999998</v>
      </c>
      <c r="R80" s="3">
        <v>118.68112000000001</v>
      </c>
      <c r="S80" s="3">
        <v>118.68112000000001</v>
      </c>
      <c r="T80" s="9" t="s">
        <v>3429</v>
      </c>
      <c r="U80" s="7">
        <v>7060000</v>
      </c>
      <c r="V80" s="7">
        <v>5600000</v>
      </c>
      <c r="W80" s="7">
        <v>4611856</v>
      </c>
      <c r="X80" s="7">
        <v>2929491</v>
      </c>
      <c r="Y80" s="7">
        <v>8212000</v>
      </c>
      <c r="Z80" s="7">
        <v>7764000</v>
      </c>
      <c r="AA80" s="7">
        <v>7413000</v>
      </c>
      <c r="AB80" s="7">
        <v>7060000</v>
      </c>
      <c r="AC80" s="3">
        <v>49.787999999999997</v>
      </c>
      <c r="AD80" s="3">
        <v>50.924999999999997</v>
      </c>
      <c r="AE80" s="4">
        <v>4.6740000000000004</v>
      </c>
      <c r="AF80" s="3">
        <v>15.234</v>
      </c>
      <c r="AG80" s="7">
        <v>1291732343</v>
      </c>
      <c r="AH80" s="7">
        <v>1289799290</v>
      </c>
      <c r="AI80" s="7">
        <v>1284258848</v>
      </c>
      <c r="AJ80" s="7">
        <v>1209848974</v>
      </c>
      <c r="AK80" s="3">
        <v>93.634349999999998</v>
      </c>
      <c r="AL80" s="7">
        <v>1576</v>
      </c>
      <c r="AM80" s="7">
        <v>853826212</v>
      </c>
      <c r="AN80" s="3">
        <v>66.08</v>
      </c>
      <c r="AO80" s="3">
        <v>-3.4942820000000001</v>
      </c>
      <c r="AP80" s="3">
        <v>-8.019031</v>
      </c>
      <c r="AQ80" s="3">
        <v>32.680309999999999</v>
      </c>
      <c r="AR80" s="3">
        <v>44.020046000000001</v>
      </c>
      <c r="AS80" s="3">
        <v>-8.019031</v>
      </c>
      <c r="AT80" s="3">
        <v>32.680309999999999</v>
      </c>
      <c r="AU80" s="3">
        <v>36.495507000000003</v>
      </c>
      <c r="AV80" s="3">
        <v>1.31127675671316</v>
      </c>
      <c r="AW80" s="3">
        <v>2.536964003076764</v>
      </c>
      <c r="AX80" s="3">
        <v>2.9986262732459878</v>
      </c>
      <c r="AY80" s="3">
        <v>35.18</v>
      </c>
      <c r="AZ80" s="3">
        <v>68.069999999999993</v>
      </c>
      <c r="BA80" s="3">
        <v>80.459999999999994</v>
      </c>
    </row>
    <row r="81" spans="1:53" x14ac:dyDescent="0.3">
      <c r="A81" s="1" t="s">
        <v>1664</v>
      </c>
      <c r="B81" s="2">
        <v>3009080</v>
      </c>
      <c r="C81" s="9" t="s">
        <v>2401</v>
      </c>
      <c r="D81" s="9" t="s">
        <v>2463</v>
      </c>
      <c r="E81" s="3">
        <v>148531.80881734999</v>
      </c>
      <c r="F81" s="5">
        <v>211564.80881700001</v>
      </c>
      <c r="G81" s="5" t="s">
        <v>2400</v>
      </c>
      <c r="H81" s="3">
        <v>0.78900000000000003</v>
      </c>
      <c r="I81" s="3">
        <v>35.467914</v>
      </c>
      <c r="J81" s="3">
        <v>0.78800000000000003</v>
      </c>
      <c r="K81" s="3">
        <v>35.658602000000002</v>
      </c>
      <c r="L81" s="3" t="s">
        <v>2397</v>
      </c>
      <c r="M81" s="3">
        <v>1.6288064800000002</v>
      </c>
      <c r="N81" s="3">
        <v>18.246217000000001</v>
      </c>
      <c r="O81" s="3" t="s">
        <v>2400</v>
      </c>
      <c r="P81" s="3" t="s">
        <v>2400</v>
      </c>
      <c r="Q81" s="3">
        <v>3.5937389999999998</v>
      </c>
      <c r="R81" s="3">
        <v>10.721447</v>
      </c>
      <c r="S81" s="3">
        <v>10.721447</v>
      </c>
      <c r="T81" s="9" t="s">
        <v>3429</v>
      </c>
      <c r="U81" s="7">
        <v>58496000</v>
      </c>
      <c r="V81" s="7">
        <v>100330000</v>
      </c>
      <c r="W81" s="7">
        <v>81288000</v>
      </c>
      <c r="X81" s="7">
        <v>41651000</v>
      </c>
      <c r="Y81" s="7">
        <v>59375000</v>
      </c>
      <c r="Z81" s="7">
        <v>55166000</v>
      </c>
      <c r="AA81" s="7">
        <v>54889000</v>
      </c>
      <c r="AB81" s="7">
        <v>58496000</v>
      </c>
      <c r="AC81" s="4">
        <v>58.99</v>
      </c>
      <c r="AD81" s="3">
        <v>69.778999999999996</v>
      </c>
      <c r="AE81" s="3">
        <v>19.689</v>
      </c>
      <c r="AF81" s="3">
        <v>30.931999999999999</v>
      </c>
      <c r="AG81" s="7">
        <v>5666000000</v>
      </c>
      <c r="AH81" s="7">
        <v>5667000000</v>
      </c>
      <c r="AI81" s="7">
        <v>5646000000</v>
      </c>
      <c r="AJ81" s="7">
        <v>5659266446</v>
      </c>
      <c r="AK81" s="3">
        <v>99.863709999999998</v>
      </c>
      <c r="AL81" s="7">
        <v>3432</v>
      </c>
      <c r="AM81" s="7">
        <v>3832014445</v>
      </c>
      <c r="AN81" s="3">
        <v>67.62</v>
      </c>
      <c r="AO81" s="3">
        <v>-0.78534000000000004</v>
      </c>
      <c r="AP81" s="3">
        <v>1.2209080000000001</v>
      </c>
      <c r="AQ81" s="3">
        <v>-8.3275740000000003</v>
      </c>
      <c r="AR81" s="3">
        <v>-10.763539</v>
      </c>
      <c r="AS81" s="3">
        <v>1.2209080000000001</v>
      </c>
      <c r="AT81" s="3">
        <v>-8.3275740000000003</v>
      </c>
      <c r="AU81" s="3">
        <v>-7.8499480000000004</v>
      </c>
      <c r="AV81" s="3">
        <v>2.5829632326148957</v>
      </c>
      <c r="AW81" s="3">
        <v>3.7242712351571527</v>
      </c>
      <c r="AX81" s="3">
        <v>3.725336991472636</v>
      </c>
      <c r="AY81" s="3">
        <v>75.459999999999994</v>
      </c>
      <c r="AZ81" s="3">
        <v>108.81</v>
      </c>
      <c r="BA81" s="3">
        <v>108.84</v>
      </c>
    </row>
    <row r="82" spans="1:53" x14ac:dyDescent="0.3">
      <c r="A82" s="1" t="s">
        <v>713</v>
      </c>
      <c r="B82" s="2">
        <v>4991395</v>
      </c>
      <c r="C82" s="9" t="s">
        <v>2401</v>
      </c>
      <c r="D82" s="9" t="s">
        <v>2419</v>
      </c>
      <c r="E82" s="3">
        <v>148365.984</v>
      </c>
      <c r="F82" s="5">
        <v>156494.984</v>
      </c>
      <c r="G82" s="5" t="s">
        <v>2400</v>
      </c>
      <c r="H82" s="3">
        <v>2.5299999999999998</v>
      </c>
      <c r="I82" s="3">
        <v>35.309075</v>
      </c>
      <c r="J82" s="4">
        <v>2.5299999999999998</v>
      </c>
      <c r="K82" s="3">
        <v>35.309075</v>
      </c>
      <c r="L82" s="3" t="s">
        <v>2397</v>
      </c>
      <c r="M82" s="3">
        <v>6.8606453999999992</v>
      </c>
      <c r="N82" s="3">
        <v>40.956435999999997</v>
      </c>
      <c r="O82" s="3" t="s">
        <v>2400</v>
      </c>
      <c r="P82" s="3" t="s">
        <v>2400</v>
      </c>
      <c r="Q82" s="3">
        <v>5.6608020000000003</v>
      </c>
      <c r="R82" s="3">
        <v>24.383391</v>
      </c>
      <c r="S82" s="3">
        <v>24.383391</v>
      </c>
      <c r="T82" s="9" t="s">
        <v>3429</v>
      </c>
      <c r="U82" s="7">
        <v>23196000</v>
      </c>
      <c r="V82" s="7">
        <v>20752000</v>
      </c>
      <c r="W82" s="7">
        <v>19628000</v>
      </c>
      <c r="X82" s="7">
        <v>17858000</v>
      </c>
      <c r="Y82" s="7">
        <v>24605000</v>
      </c>
      <c r="Z82" s="7">
        <v>24140000</v>
      </c>
      <c r="AA82" s="7">
        <v>23656000</v>
      </c>
      <c r="AB82" s="7">
        <v>23196000</v>
      </c>
      <c r="AC82" s="4">
        <v>36.36</v>
      </c>
      <c r="AD82" s="3">
        <v>37.834000000000003</v>
      </c>
      <c r="AE82" s="3">
        <v>20.948</v>
      </c>
      <c r="AF82" s="4">
        <v>22.15</v>
      </c>
      <c r="AG82" s="7">
        <v>395200000</v>
      </c>
      <c r="AH82" s="7">
        <v>398100000</v>
      </c>
      <c r="AI82" s="7">
        <v>399300000</v>
      </c>
      <c r="AJ82" s="7">
        <v>393423252</v>
      </c>
      <c r="AK82" s="3">
        <v>99.550420000000003</v>
      </c>
      <c r="AL82" s="7">
        <v>2472</v>
      </c>
      <c r="AM82" s="7">
        <v>327935377</v>
      </c>
      <c r="AN82" s="3">
        <v>82.98</v>
      </c>
      <c r="AO82" s="3">
        <v>-2.8312940000000002</v>
      </c>
      <c r="AP82" s="3">
        <v>-11.600341</v>
      </c>
      <c r="AQ82" s="3">
        <v>0.12973699999999999</v>
      </c>
      <c r="AR82" s="3">
        <v>38.915863999999999</v>
      </c>
      <c r="AS82" s="3">
        <v>-11.600341</v>
      </c>
      <c r="AT82" s="3">
        <v>0.12973699999999999</v>
      </c>
      <c r="AU82" s="3">
        <v>37.808321999999997</v>
      </c>
      <c r="AV82" s="3">
        <v>1.477890435222672</v>
      </c>
      <c r="AW82" s="3">
        <v>2.2258910333087965</v>
      </c>
      <c r="AX82" s="3">
        <v>2.2567844908128309</v>
      </c>
      <c r="AY82" s="3">
        <v>56.35</v>
      </c>
      <c r="AZ82" s="3">
        <v>84.87</v>
      </c>
      <c r="BA82" s="3">
        <v>86.05</v>
      </c>
    </row>
    <row r="83" spans="1:53" x14ac:dyDescent="0.3">
      <c r="A83" s="1" t="s">
        <v>2190</v>
      </c>
      <c r="B83" s="2">
        <v>4004099</v>
      </c>
      <c r="C83" s="9" t="s">
        <v>2401</v>
      </c>
      <c r="D83" s="9" t="s">
        <v>2528</v>
      </c>
      <c r="E83" s="3">
        <v>148326.74636182</v>
      </c>
      <c r="F83" s="5">
        <v>180055.746361</v>
      </c>
      <c r="G83" s="5" t="s">
        <v>2400</v>
      </c>
      <c r="H83" s="3">
        <v>2.75</v>
      </c>
      <c r="I83" s="3">
        <v>20.959558999999999</v>
      </c>
      <c r="J83" s="3">
        <v>2.75</v>
      </c>
      <c r="K83" s="3">
        <v>20.959558999999999</v>
      </c>
      <c r="L83" s="3">
        <v>8.7721187900000004</v>
      </c>
      <c r="M83" s="3">
        <v>8.3454711799999988</v>
      </c>
      <c r="N83" s="3">
        <v>25.125606000000001</v>
      </c>
      <c r="O83" s="3" t="s">
        <v>2400</v>
      </c>
      <c r="P83" s="3" t="s">
        <v>2400</v>
      </c>
      <c r="Q83" s="3">
        <v>6.9985080000000002</v>
      </c>
      <c r="R83" s="3">
        <v>13.688174999999999</v>
      </c>
      <c r="S83" s="3">
        <v>13.688174999999999</v>
      </c>
      <c r="T83" s="9" t="s">
        <v>3429</v>
      </c>
      <c r="U83" s="7">
        <v>24119000</v>
      </c>
      <c r="V83" s="7">
        <v>24875000</v>
      </c>
      <c r="W83" s="7">
        <v>21804000</v>
      </c>
      <c r="X83" s="7">
        <v>19533000</v>
      </c>
      <c r="Y83" s="7">
        <v>24288000</v>
      </c>
      <c r="Z83" s="7">
        <v>24138000</v>
      </c>
      <c r="AA83" s="7">
        <v>24094000</v>
      </c>
      <c r="AB83" s="7">
        <v>24119000</v>
      </c>
      <c r="AC83" s="3">
        <v>53.481000000000002</v>
      </c>
      <c r="AD83" s="3">
        <v>55.319000000000003</v>
      </c>
      <c r="AE83" s="3">
        <v>47.481000000000002</v>
      </c>
      <c r="AF83" s="3">
        <v>49.530999999999999</v>
      </c>
      <c r="AG83" s="7">
        <v>606908876</v>
      </c>
      <c r="AH83" s="7">
        <v>609727377</v>
      </c>
      <c r="AI83" s="7">
        <v>609563088</v>
      </c>
      <c r="AJ83" s="7">
        <v>604528242</v>
      </c>
      <c r="AK83" s="3">
        <v>99.714910000000003</v>
      </c>
      <c r="AL83" s="7">
        <v>2978</v>
      </c>
      <c r="AM83" s="7">
        <v>491496485</v>
      </c>
      <c r="AN83" s="3">
        <v>81.069999999999993</v>
      </c>
      <c r="AO83" s="3">
        <v>-0.74428700000000003</v>
      </c>
      <c r="AP83" s="3">
        <v>-6.7931010000000001</v>
      </c>
      <c r="AQ83" s="3">
        <v>-7.4813369999999999</v>
      </c>
      <c r="AR83" s="3">
        <v>-6.322146</v>
      </c>
      <c r="AS83" s="3">
        <v>-6.7931010000000001</v>
      </c>
      <c r="AT83" s="3">
        <v>-7.4813369999999999</v>
      </c>
      <c r="AU83" s="3">
        <v>-7.1573979999999997</v>
      </c>
      <c r="AV83" s="3">
        <v>1.0871660129498262</v>
      </c>
      <c r="AW83" s="3">
        <v>2.1736233626058459</v>
      </c>
      <c r="AX83" s="3">
        <v>2.082782650745993</v>
      </c>
      <c r="AY83" s="3">
        <v>56.22</v>
      </c>
      <c r="AZ83" s="3">
        <v>112.41</v>
      </c>
      <c r="BA83" s="3">
        <v>107.71</v>
      </c>
    </row>
    <row r="84" spans="1:53" x14ac:dyDescent="0.3">
      <c r="A84" s="1" t="s">
        <v>324</v>
      </c>
      <c r="B84" s="2">
        <v>4157397</v>
      </c>
      <c r="C84" s="9" t="s">
        <v>2401</v>
      </c>
      <c r="D84" s="9" t="s">
        <v>2407</v>
      </c>
      <c r="E84" s="3">
        <v>146737.10217596</v>
      </c>
      <c r="F84" s="5" t="s">
        <v>2400</v>
      </c>
      <c r="G84" s="5">
        <v>255525.08901569</v>
      </c>
      <c r="H84" s="4">
        <v>1.016</v>
      </c>
      <c r="I84" s="3">
        <v>59.516741000000003</v>
      </c>
      <c r="J84" s="4">
        <v>1.016</v>
      </c>
      <c r="K84" s="3">
        <v>59.516741000000003</v>
      </c>
      <c r="L84" s="3">
        <v>26.785769770000002</v>
      </c>
      <c r="M84" s="3">
        <v>18.893271970000001</v>
      </c>
      <c r="N84" s="3">
        <v>32.018569999999997</v>
      </c>
      <c r="O84" s="3" t="s">
        <v>2400</v>
      </c>
      <c r="P84" s="3" t="s">
        <v>2400</v>
      </c>
      <c r="Q84" s="3" t="s">
        <v>2400</v>
      </c>
      <c r="R84" s="3" t="s">
        <v>2400</v>
      </c>
      <c r="S84" s="3" t="s">
        <v>2400</v>
      </c>
      <c r="T84" s="9" t="s">
        <v>3429</v>
      </c>
      <c r="U84" s="7">
        <v>7683902</v>
      </c>
      <c r="V84" s="7">
        <v>8015891</v>
      </c>
      <c r="W84" s="7">
        <v>22175794</v>
      </c>
      <c r="X84" s="7">
        <v>6188907</v>
      </c>
      <c r="Y84" s="7">
        <v>11138276</v>
      </c>
      <c r="Z84" s="7">
        <v>9857024</v>
      </c>
      <c r="AA84" s="7">
        <v>9927149</v>
      </c>
      <c r="AB84" s="7">
        <v>7683902</v>
      </c>
      <c r="AC84" s="3">
        <v>93.135000000000005</v>
      </c>
      <c r="AD84" s="3">
        <v>95.263999999999996</v>
      </c>
      <c r="AE84" s="3" t="s">
        <v>2400</v>
      </c>
      <c r="AF84" s="3" t="s">
        <v>2400</v>
      </c>
      <c r="AG84" s="7">
        <v>767895244</v>
      </c>
      <c r="AH84" s="7">
        <v>768224405</v>
      </c>
      <c r="AI84" s="7">
        <v>757781111</v>
      </c>
      <c r="AJ84" s="7">
        <v>727066751</v>
      </c>
      <c r="AK84" s="3">
        <v>94.683070000000001</v>
      </c>
      <c r="AL84" s="7">
        <v>2199</v>
      </c>
      <c r="AM84" s="7">
        <v>513032011</v>
      </c>
      <c r="AN84" s="3">
        <v>66.81</v>
      </c>
      <c r="AO84" s="3">
        <v>-1.8612329999999999</v>
      </c>
      <c r="AP84" s="3">
        <v>-9.7702650000000002</v>
      </c>
      <c r="AQ84" s="3">
        <v>12.59714</v>
      </c>
      <c r="AR84" s="3">
        <v>34.419584</v>
      </c>
      <c r="AS84" s="3">
        <v>-9.7702650000000002</v>
      </c>
      <c r="AT84" s="3">
        <v>12.59714</v>
      </c>
      <c r="AU84" s="3">
        <v>31.698747000000001</v>
      </c>
      <c r="AV84" s="3">
        <v>1.3997847959384873</v>
      </c>
      <c r="AW84" s="3">
        <v>2.3590119915110974</v>
      </c>
      <c r="AX84" s="3">
        <v>2.2425326662005123</v>
      </c>
      <c r="AY84" s="3">
        <v>59.82</v>
      </c>
      <c r="AZ84" s="3">
        <v>100.81</v>
      </c>
      <c r="BA84" s="3">
        <v>95.83</v>
      </c>
    </row>
    <row r="85" spans="1:53" x14ac:dyDescent="0.3">
      <c r="A85" s="1" t="s">
        <v>1225</v>
      </c>
      <c r="B85" s="2">
        <v>4165107</v>
      </c>
      <c r="C85" s="9" t="s">
        <v>2401</v>
      </c>
      <c r="D85" s="9" t="s">
        <v>2407</v>
      </c>
      <c r="E85" s="3">
        <v>144665.84240883001</v>
      </c>
      <c r="F85" s="5" t="s">
        <v>2400</v>
      </c>
      <c r="G85" s="5">
        <v>218470.68340882999</v>
      </c>
      <c r="H85" s="3">
        <v>0.64</v>
      </c>
      <c r="I85" s="3">
        <v>45.892026000000001</v>
      </c>
      <c r="J85" s="4">
        <v>0.64</v>
      </c>
      <c r="K85" s="3">
        <v>45.892026000000001</v>
      </c>
      <c r="L85" s="3">
        <v>8.1985477499999995</v>
      </c>
      <c r="M85" s="3">
        <v>5.4502910999999994</v>
      </c>
      <c r="N85" s="3">
        <v>16.911731</v>
      </c>
      <c r="O85" s="3" t="s">
        <v>2400</v>
      </c>
      <c r="P85" s="3" t="s">
        <v>2400</v>
      </c>
      <c r="Q85" s="3" t="s">
        <v>2400</v>
      </c>
      <c r="R85" s="3" t="s">
        <v>2400</v>
      </c>
      <c r="S85" s="3" t="s">
        <v>2400</v>
      </c>
      <c r="T85" s="9" t="s">
        <v>3429</v>
      </c>
      <c r="U85" s="7">
        <v>18663644</v>
      </c>
      <c r="V85" s="7">
        <v>5515486</v>
      </c>
      <c r="W85" s="7">
        <v>24820632</v>
      </c>
      <c r="X85" s="7">
        <v>8510305</v>
      </c>
      <c r="Y85" s="7">
        <v>27816324</v>
      </c>
      <c r="Z85" s="7">
        <v>26611059</v>
      </c>
      <c r="AA85" s="7">
        <v>26064266</v>
      </c>
      <c r="AB85" s="7">
        <v>18663644</v>
      </c>
      <c r="AC85" s="3">
        <v>65.442999999999998</v>
      </c>
      <c r="AD85" s="3">
        <v>48.456000000000003</v>
      </c>
      <c r="AE85" s="3" t="s">
        <v>2400</v>
      </c>
      <c r="AF85" s="3" t="s">
        <v>2400</v>
      </c>
      <c r="AG85" s="7">
        <v>887448993</v>
      </c>
      <c r="AH85" s="7">
        <v>887439098</v>
      </c>
      <c r="AI85" s="7">
        <v>884585205</v>
      </c>
      <c r="AJ85" s="7">
        <v>675415143</v>
      </c>
      <c r="AK85" s="3">
        <v>76.040660000000003</v>
      </c>
      <c r="AL85" s="7">
        <v>1362</v>
      </c>
      <c r="AM85" s="7">
        <v>541152797</v>
      </c>
      <c r="AN85" s="3">
        <v>60.92</v>
      </c>
      <c r="AO85" s="3">
        <v>-3.0606900000000001</v>
      </c>
      <c r="AP85" s="3">
        <v>-9.1852400000000003</v>
      </c>
      <c r="AQ85" s="3">
        <v>13.271558000000001</v>
      </c>
      <c r="AR85" s="3">
        <v>81.908743999999999</v>
      </c>
      <c r="AS85" s="3">
        <v>-9.1852400000000003</v>
      </c>
      <c r="AT85" s="3">
        <v>13.271558000000001</v>
      </c>
      <c r="AU85" s="3">
        <v>78.527458999999993</v>
      </c>
      <c r="AV85" s="3">
        <v>0.84405235227487962</v>
      </c>
      <c r="AW85" s="3">
        <v>1.9026720489029005</v>
      </c>
      <c r="AX85" s="3">
        <v>1.7510194028667376</v>
      </c>
      <c r="AY85" s="3">
        <v>36.07</v>
      </c>
      <c r="AZ85" s="3">
        <v>81.319999999999993</v>
      </c>
      <c r="BA85" s="3">
        <v>74.84</v>
      </c>
    </row>
    <row r="86" spans="1:53" x14ac:dyDescent="0.3">
      <c r="A86" s="1" t="s">
        <v>153</v>
      </c>
      <c r="B86" s="2">
        <v>4073928</v>
      </c>
      <c r="C86" s="9" t="s">
        <v>2395</v>
      </c>
      <c r="D86" s="9" t="s">
        <v>2418</v>
      </c>
      <c r="E86" s="3">
        <v>144031.63821447999</v>
      </c>
      <c r="F86" s="5">
        <v>140819.63821400001</v>
      </c>
      <c r="G86" s="5" t="s">
        <v>2400</v>
      </c>
      <c r="H86" s="4">
        <v>2.097</v>
      </c>
      <c r="I86" s="3">
        <v>18.888501999999999</v>
      </c>
      <c r="J86" s="3">
        <v>2.097</v>
      </c>
      <c r="K86" s="3">
        <v>18.888501999999999</v>
      </c>
      <c r="L86" s="3">
        <v>8.8568783399999997</v>
      </c>
      <c r="M86" s="3">
        <v>7.0011623399999996</v>
      </c>
      <c r="N86" s="3">
        <v>17.964210999999999</v>
      </c>
      <c r="O86" s="3" t="s">
        <v>2400</v>
      </c>
      <c r="P86" s="3" t="s">
        <v>2400</v>
      </c>
      <c r="Q86" s="3">
        <v>4.7638920000000002</v>
      </c>
      <c r="R86" s="3">
        <v>15.473113</v>
      </c>
      <c r="S86" s="3">
        <v>15.473113</v>
      </c>
      <c r="T86" s="9" t="s">
        <v>3434</v>
      </c>
      <c r="U86" s="7">
        <v>27176000</v>
      </c>
      <c r="V86" s="7">
        <v>26517000</v>
      </c>
      <c r="W86" s="7">
        <v>25785000</v>
      </c>
      <c r="X86" s="7">
        <v>23063000</v>
      </c>
      <c r="Y86" s="7">
        <v>27176000</v>
      </c>
      <c r="Z86" s="7">
        <v>26854000</v>
      </c>
      <c r="AA86" s="7">
        <v>26501000</v>
      </c>
      <c r="AB86" s="7">
        <v>26485000</v>
      </c>
      <c r="AC86" s="3">
        <v>47.457000000000001</v>
      </c>
      <c r="AD86" s="3">
        <v>47.457000000000001</v>
      </c>
      <c r="AE86" s="3">
        <v>30.390999999999998</v>
      </c>
      <c r="AF86" s="3">
        <v>30.390999999999998</v>
      </c>
      <c r="AG86" s="7">
        <v>818000000</v>
      </c>
      <c r="AH86" s="7">
        <v>824404088</v>
      </c>
      <c r="AI86" s="7">
        <v>833000000</v>
      </c>
      <c r="AJ86" s="7">
        <v>810583032</v>
      </c>
      <c r="AK86" s="3">
        <v>99.618819999999999</v>
      </c>
      <c r="AL86" s="7">
        <v>2784</v>
      </c>
      <c r="AM86" s="7">
        <v>671302006</v>
      </c>
      <c r="AN86" s="4">
        <v>82.5</v>
      </c>
      <c r="AO86" s="3">
        <v>-3.4091580000000001</v>
      </c>
      <c r="AP86" s="3">
        <v>-6.9143150000000002</v>
      </c>
      <c r="AQ86" s="3">
        <v>-19.510021999999999</v>
      </c>
      <c r="AR86" s="3">
        <v>5.3507809999999996</v>
      </c>
      <c r="AS86" s="3">
        <v>-6.9143150000000002</v>
      </c>
      <c r="AT86" s="3">
        <v>-19.510021999999999</v>
      </c>
      <c r="AU86" s="3">
        <v>0.34553</v>
      </c>
      <c r="AV86" s="3">
        <v>2.1285440564013696</v>
      </c>
      <c r="AW86" s="3">
        <v>4.0968016228598696</v>
      </c>
      <c r="AX86" s="3">
        <v>4.0207066164278595</v>
      </c>
      <c r="AY86" s="3">
        <v>55.88</v>
      </c>
      <c r="AZ86" s="3">
        <v>107.56</v>
      </c>
      <c r="BA86" s="3">
        <v>105.56</v>
      </c>
    </row>
    <row r="87" spans="1:53" x14ac:dyDescent="0.3">
      <c r="A87" s="1" t="s">
        <v>2110</v>
      </c>
      <c r="B87" s="2">
        <v>4074192</v>
      </c>
      <c r="C87" s="9" t="s">
        <v>2401</v>
      </c>
      <c r="D87" s="9" t="s">
        <v>2410</v>
      </c>
      <c r="E87" s="3">
        <v>141762.33788805001</v>
      </c>
      <c r="F87" s="5">
        <v>149758.33788800001</v>
      </c>
      <c r="G87" s="5" t="s">
        <v>2400</v>
      </c>
      <c r="H87" s="4">
        <v>1.1399999999999999</v>
      </c>
      <c r="I87" s="3">
        <v>28.472778999999999</v>
      </c>
      <c r="J87" s="3">
        <v>1.1399999999999999</v>
      </c>
      <c r="K87" s="3">
        <v>28.472778999999999</v>
      </c>
      <c r="L87" s="3">
        <v>16.814196240000001</v>
      </c>
      <c r="M87" s="3">
        <v>16.619892700000001</v>
      </c>
      <c r="N87" s="3">
        <v>31.338521</v>
      </c>
      <c r="O87" s="3" t="s">
        <v>2400</v>
      </c>
      <c r="P87" s="3" t="s">
        <v>2400</v>
      </c>
      <c r="Q87" s="3">
        <v>2.548794</v>
      </c>
      <c r="R87" s="3">
        <v>13.120642999999999</v>
      </c>
      <c r="S87" s="3">
        <v>13.120642999999999</v>
      </c>
      <c r="T87" s="9" t="s">
        <v>3433</v>
      </c>
      <c r="U87" s="7">
        <v>54217000</v>
      </c>
      <c r="V87" s="7">
        <v>49936000</v>
      </c>
      <c r="W87" s="7">
        <v>48550000</v>
      </c>
      <c r="X87" s="7">
        <v>32137000</v>
      </c>
      <c r="Y87" s="7">
        <v>56421000</v>
      </c>
      <c r="Z87" s="7">
        <v>55623000</v>
      </c>
      <c r="AA87" s="7">
        <v>54913000</v>
      </c>
      <c r="AB87" s="7">
        <v>54217000</v>
      </c>
      <c r="AC87" s="3">
        <v>36.466000000000001</v>
      </c>
      <c r="AD87" s="3">
        <v>36.612000000000002</v>
      </c>
      <c r="AE87" s="4">
        <v>12.47</v>
      </c>
      <c r="AF87" s="4">
        <v>12.922000000000001</v>
      </c>
      <c r="AG87" s="7">
        <v>1124355838</v>
      </c>
      <c r="AH87" s="7">
        <v>1127978175</v>
      </c>
      <c r="AI87" s="7">
        <v>1140732746</v>
      </c>
      <c r="AJ87" s="7">
        <v>1121647384</v>
      </c>
      <c r="AK87" s="3">
        <v>99.776660000000007</v>
      </c>
      <c r="AL87" s="7">
        <v>2525</v>
      </c>
      <c r="AM87" s="7">
        <v>1028160815</v>
      </c>
      <c r="AN87" s="3">
        <v>91.46</v>
      </c>
      <c r="AO87" s="3">
        <v>-2.1702159999999999</v>
      </c>
      <c r="AP87" s="3">
        <v>-3.882568</v>
      </c>
      <c r="AQ87" s="3">
        <v>2.7820320000000001</v>
      </c>
      <c r="AR87" s="3">
        <v>29.513293000000001</v>
      </c>
      <c r="AS87" s="3">
        <v>-3.882568</v>
      </c>
      <c r="AT87" s="3">
        <v>2.7820320000000001</v>
      </c>
      <c r="AU87" s="3">
        <v>28.781580000000002</v>
      </c>
      <c r="AV87" s="3">
        <v>1.3714859123245207</v>
      </c>
      <c r="AW87" s="3">
        <v>2.2755922674478524</v>
      </c>
      <c r="AX87" s="3">
        <v>2.2553877007515393</v>
      </c>
      <c r="AY87" s="3">
        <v>58.72</v>
      </c>
      <c r="AZ87" s="3">
        <v>97.43</v>
      </c>
      <c r="BA87" s="3">
        <v>96.57</v>
      </c>
    </row>
    <row r="88" spans="1:53" x14ac:dyDescent="0.3">
      <c r="A88" s="1" t="s">
        <v>179</v>
      </c>
      <c r="B88" s="2">
        <v>18316882</v>
      </c>
      <c r="C88" s="9" t="s">
        <v>2395</v>
      </c>
      <c r="D88" s="9" t="s">
        <v>2431</v>
      </c>
      <c r="E88" s="3">
        <v>141138.79</v>
      </c>
      <c r="F88" s="5">
        <v>139043.79</v>
      </c>
      <c r="G88" s="5" t="s">
        <v>2400</v>
      </c>
      <c r="H88" s="3">
        <v>0.1</v>
      </c>
      <c r="I88" s="3">
        <v>205.94323900000001</v>
      </c>
      <c r="J88" s="3">
        <v>0.1</v>
      </c>
      <c r="K88" s="3">
        <v>205.94323900000001</v>
      </c>
      <c r="L88" s="3">
        <v>30.963855420000002</v>
      </c>
      <c r="M88" s="3">
        <v>21.566433570000001</v>
      </c>
      <c r="N88" s="3">
        <v>243.794466</v>
      </c>
      <c r="O88" s="3" t="s">
        <v>2400</v>
      </c>
      <c r="P88" s="3" t="s">
        <v>2400</v>
      </c>
      <c r="Q88" s="3">
        <v>36.083835999999998</v>
      </c>
      <c r="R88" s="3">
        <v>212.80673999999999</v>
      </c>
      <c r="S88" s="3">
        <v>212.80673999999999</v>
      </c>
      <c r="T88" s="9" t="s">
        <v>3431</v>
      </c>
      <c r="U88" s="7">
        <v>3233000</v>
      </c>
      <c r="V88" s="7">
        <v>2679000</v>
      </c>
      <c r="W88" s="7">
        <v>2703000</v>
      </c>
      <c r="X88" s="7">
        <v>2027000</v>
      </c>
      <c r="Y88" s="7">
        <v>3535000</v>
      </c>
      <c r="Z88" s="7">
        <v>3497000</v>
      </c>
      <c r="AA88" s="7">
        <v>3233000</v>
      </c>
      <c r="AB88" s="7">
        <v>2938000</v>
      </c>
      <c r="AC88" s="3">
        <v>95.236999999999995</v>
      </c>
      <c r="AD88" s="3">
        <v>95.983000000000004</v>
      </c>
      <c r="AE88" s="4">
        <v>6.9290000000000003</v>
      </c>
      <c r="AF88" s="3">
        <v>15.842000000000001</v>
      </c>
      <c r="AG88" s="7">
        <v>1051000000</v>
      </c>
      <c r="AH88" s="7">
        <v>1048000000</v>
      </c>
      <c r="AI88" s="7">
        <v>1025234000</v>
      </c>
      <c r="AJ88" s="7">
        <v>126305217</v>
      </c>
      <c r="AK88" s="4">
        <v>12.017620000000001</v>
      </c>
      <c r="AL88" s="7">
        <v>757</v>
      </c>
      <c r="AM88" s="7">
        <v>60241746</v>
      </c>
      <c r="AN88" s="3">
        <v>5.73</v>
      </c>
      <c r="AO88" s="3">
        <v>-6.3965399999999999</v>
      </c>
      <c r="AP88" s="3">
        <v>-8.1391019999999994</v>
      </c>
      <c r="AQ88" s="3">
        <v>-13.740297999999999</v>
      </c>
      <c r="AR88" s="3">
        <v>78.990133999999998</v>
      </c>
      <c r="AS88" s="3">
        <v>-8.1391019999999994</v>
      </c>
      <c r="AT88" s="3">
        <v>-13.740297999999999</v>
      </c>
      <c r="AU88" s="3">
        <v>64.162619000000007</v>
      </c>
      <c r="AV88" s="3">
        <v>1.3845042204999054</v>
      </c>
      <c r="AW88" s="3">
        <v>2.2347343054454791</v>
      </c>
      <c r="AX88" s="3">
        <v>2.5134064928666939</v>
      </c>
      <c r="AY88" s="3">
        <v>28.23</v>
      </c>
      <c r="AZ88" s="3">
        <v>45.56</v>
      </c>
      <c r="BA88" s="3">
        <v>51.24</v>
      </c>
    </row>
    <row r="89" spans="1:53" x14ac:dyDescent="0.3">
      <c r="A89" s="1" t="s">
        <v>549</v>
      </c>
      <c r="B89" s="2">
        <v>4980342</v>
      </c>
      <c r="C89" s="9" t="s">
        <v>2401</v>
      </c>
      <c r="D89" s="9" t="s">
        <v>2478</v>
      </c>
      <c r="E89" s="3">
        <v>140144.51888906001</v>
      </c>
      <c r="F89" s="5">
        <v>151656.518889</v>
      </c>
      <c r="G89" s="5" t="s">
        <v>2400</v>
      </c>
      <c r="H89" s="3">
        <v>1.76</v>
      </c>
      <c r="I89" s="3">
        <v>11.748608000000001</v>
      </c>
      <c r="J89" s="4">
        <v>1.76</v>
      </c>
      <c r="K89" s="3">
        <v>11.748608000000001</v>
      </c>
      <c r="L89" s="3">
        <v>2.2881864300000001</v>
      </c>
      <c r="M89" s="3">
        <v>2.2881864300000001</v>
      </c>
      <c r="N89" s="3">
        <v>12.589817999999999</v>
      </c>
      <c r="O89" s="3" t="s">
        <v>2400</v>
      </c>
      <c r="P89" s="3" t="s">
        <v>2400</v>
      </c>
      <c r="Q89" s="3">
        <v>2.45581</v>
      </c>
      <c r="R89" s="3">
        <v>5.6562640000000002</v>
      </c>
      <c r="S89" s="3">
        <v>5.6562640000000002</v>
      </c>
      <c r="T89" s="9" t="s">
        <v>3429</v>
      </c>
      <c r="U89" s="7">
        <v>57861000</v>
      </c>
      <c r="V89" s="7">
        <v>80575000</v>
      </c>
      <c r="W89" s="7">
        <v>46660000</v>
      </c>
      <c r="X89" s="7">
        <v>19216000</v>
      </c>
      <c r="Y89" s="7">
        <v>56924000</v>
      </c>
      <c r="Z89" s="7">
        <v>58080000</v>
      </c>
      <c r="AA89" s="7">
        <v>56820000</v>
      </c>
      <c r="AB89" s="7">
        <v>57861000</v>
      </c>
      <c r="AC89" s="3">
        <v>48.725000000000001</v>
      </c>
      <c r="AD89" s="3">
        <v>48.896999999999998</v>
      </c>
      <c r="AE89" s="4">
        <v>42.78</v>
      </c>
      <c r="AF89" s="3">
        <v>42.945</v>
      </c>
      <c r="AG89" s="7">
        <v>1150912478</v>
      </c>
      <c r="AH89" s="7">
        <v>1161249790</v>
      </c>
      <c r="AI89" s="7">
        <v>1187407942</v>
      </c>
      <c r="AJ89" s="7">
        <v>1291414240</v>
      </c>
      <c r="AK89" s="3">
        <v>99.833960000000005</v>
      </c>
      <c r="AL89" s="7">
        <v>2554</v>
      </c>
      <c r="AM89" s="7">
        <v>965739023</v>
      </c>
      <c r="AN89" s="3">
        <v>74.66</v>
      </c>
      <c r="AO89" s="3">
        <v>2.1213060000000001</v>
      </c>
      <c r="AP89" s="3">
        <v>-8.4640950000000004</v>
      </c>
      <c r="AQ89" s="3">
        <v>-5.8035709999999998</v>
      </c>
      <c r="AR89" s="3">
        <v>-15.664597000000001</v>
      </c>
      <c r="AS89" s="3">
        <v>-8.4640950000000004</v>
      </c>
      <c r="AT89" s="3">
        <v>-5.8035709999999998</v>
      </c>
      <c r="AU89" s="3">
        <v>-14.560179</v>
      </c>
      <c r="AV89" s="3">
        <v>1.8312418735202765</v>
      </c>
      <c r="AW89" s="3">
        <v>2.8911523539096153</v>
      </c>
      <c r="AX89" s="3">
        <v>2.6006474558016817</v>
      </c>
      <c r="AY89" s="3">
        <v>77.319999999999993</v>
      </c>
      <c r="AZ89" s="4">
        <v>122.07</v>
      </c>
      <c r="BA89" s="4">
        <v>109.8</v>
      </c>
    </row>
    <row r="90" spans="1:53" x14ac:dyDescent="0.3">
      <c r="A90" s="1" t="s">
        <v>1638</v>
      </c>
      <c r="B90" s="2">
        <v>5326808</v>
      </c>
      <c r="C90" s="9" t="s">
        <v>2395</v>
      </c>
      <c r="D90" s="9" t="s">
        <v>2453</v>
      </c>
      <c r="E90" s="3">
        <v>134099.6905844</v>
      </c>
      <c r="F90" s="5">
        <v>91584.198243999999</v>
      </c>
      <c r="G90" s="5" t="s">
        <v>2400</v>
      </c>
      <c r="H90" s="3">
        <v>2.3620525566591688</v>
      </c>
      <c r="I90" s="3">
        <v>9.2426960000000005</v>
      </c>
      <c r="J90" s="3">
        <v>2.3620525566591688</v>
      </c>
      <c r="K90" s="3">
        <v>9.2426960000000005</v>
      </c>
      <c r="L90" s="3">
        <v>3.3857686600000001</v>
      </c>
      <c r="M90" s="3">
        <v>3.3855159400000003</v>
      </c>
      <c r="N90" s="3">
        <v>7.290985</v>
      </c>
      <c r="O90" s="3" t="s">
        <v>2400</v>
      </c>
      <c r="P90" s="3" t="s">
        <v>2400</v>
      </c>
      <c r="Q90" s="3">
        <v>1.737689</v>
      </c>
      <c r="R90" s="3">
        <v>6.061032</v>
      </c>
      <c r="S90" s="3">
        <v>6.061032</v>
      </c>
      <c r="T90" s="9" t="s">
        <v>3429</v>
      </c>
      <c r="U90" s="7">
        <v>34995275.298960619</v>
      </c>
      <c r="V90" s="7">
        <v>19432424.887734089</v>
      </c>
      <c r="W90" s="7">
        <v>14565494.800405677</v>
      </c>
      <c r="X90" s="7">
        <v>8628220.512985263</v>
      </c>
      <c r="Y90" s="7">
        <v>51674814.952299938</v>
      </c>
      <c r="Z90" s="7">
        <v>47303842.028081119</v>
      </c>
      <c r="AA90" s="7">
        <v>41433704.159768172</v>
      </c>
      <c r="AB90" s="7">
        <v>34995275.298960619</v>
      </c>
      <c r="AC90" s="3">
        <v>62.960999999999999</v>
      </c>
      <c r="AD90" s="3">
        <v>62.058999999999997</v>
      </c>
      <c r="AE90" s="3">
        <v>24.021000000000001</v>
      </c>
      <c r="AF90" s="4">
        <v>28.2</v>
      </c>
      <c r="AG90" s="7">
        <v>1385908250</v>
      </c>
      <c r="AH90" s="7">
        <v>1383449000</v>
      </c>
      <c r="AI90" s="7">
        <v>1365635500</v>
      </c>
      <c r="AJ90" s="7">
        <v>747772106</v>
      </c>
      <c r="AK90" s="3">
        <v>53.844180000000001</v>
      </c>
      <c r="AL90" s="7">
        <v>897</v>
      </c>
      <c r="AM90" s="7">
        <v>441173518</v>
      </c>
      <c r="AN90" s="3">
        <v>31.77</v>
      </c>
      <c r="AO90" s="3">
        <v>-2.7376659999999999</v>
      </c>
      <c r="AP90" s="3">
        <v>0.44531900000000002</v>
      </c>
      <c r="AQ90" s="3">
        <v>-28.054299</v>
      </c>
      <c r="AR90" s="3">
        <v>-33.404285000000002</v>
      </c>
      <c r="AS90" s="3">
        <v>0.44531900000000002</v>
      </c>
      <c r="AT90" s="3">
        <v>-28.054299</v>
      </c>
      <c r="AU90" s="3">
        <v>-33.709248000000002</v>
      </c>
      <c r="AV90" s="3">
        <v>25.09994304253998</v>
      </c>
      <c r="AW90" s="3">
        <v>33.805641877643275</v>
      </c>
      <c r="AX90" s="3">
        <v>40.827888506161379</v>
      </c>
      <c r="AY90" s="3">
        <v>69.459999999999994</v>
      </c>
      <c r="AZ90" s="3">
        <v>93.56</v>
      </c>
      <c r="BA90" s="3">
        <v>112.99</v>
      </c>
    </row>
    <row r="91" spans="1:53" x14ac:dyDescent="0.3">
      <c r="A91" s="1" t="s">
        <v>488</v>
      </c>
      <c r="B91" s="2">
        <v>4041896</v>
      </c>
      <c r="C91" s="9" t="s">
        <v>2401</v>
      </c>
      <c r="D91" s="9" t="s">
        <v>2495</v>
      </c>
      <c r="E91" s="3">
        <v>134033.93658861</v>
      </c>
      <c r="F91" s="5" t="s">
        <v>2400</v>
      </c>
      <c r="G91" s="5">
        <v>185141.44759575001</v>
      </c>
      <c r="H91" s="4">
        <v>1.508</v>
      </c>
      <c r="I91" s="3">
        <v>20.402898550724601</v>
      </c>
      <c r="J91" s="4">
        <v>1.5069999999999999</v>
      </c>
      <c r="K91" s="3">
        <v>20.402898550724601</v>
      </c>
      <c r="L91" s="3">
        <v>0.78492328885621798</v>
      </c>
      <c r="M91" s="3">
        <v>0.69072825869555299</v>
      </c>
      <c r="N91" s="3" t="s">
        <v>2397</v>
      </c>
      <c r="O91" s="3" t="s">
        <v>2400</v>
      </c>
      <c r="P91" s="3" t="s">
        <v>2400</v>
      </c>
      <c r="Q91" s="3" t="s">
        <v>2400</v>
      </c>
      <c r="R91" s="3" t="s">
        <v>2400</v>
      </c>
      <c r="S91" s="3" t="s">
        <v>2400</v>
      </c>
      <c r="T91" s="9" t="s">
        <v>3429</v>
      </c>
      <c r="U91" s="7">
        <v>77116000</v>
      </c>
      <c r="V91" s="7">
        <v>74484000</v>
      </c>
      <c r="W91" s="7">
        <v>72564000</v>
      </c>
      <c r="X91" s="7">
        <v>75501000</v>
      </c>
      <c r="Y91" s="7">
        <v>78638000</v>
      </c>
      <c r="Z91" s="7">
        <v>78067000</v>
      </c>
      <c r="AA91" s="7">
        <v>77803000</v>
      </c>
      <c r="AB91" s="7">
        <v>77116000</v>
      </c>
      <c r="AC91" s="3" t="s">
        <v>2400</v>
      </c>
      <c r="AD91" s="3" t="s">
        <v>2400</v>
      </c>
      <c r="AE91" s="3" t="s">
        <v>2400</v>
      </c>
      <c r="AF91" s="3" t="s">
        <v>2400</v>
      </c>
      <c r="AG91" s="7">
        <v>1891264803</v>
      </c>
      <c r="AH91" s="7">
        <v>1907795225</v>
      </c>
      <c r="AI91" s="7">
        <v>1913881933</v>
      </c>
      <c r="AJ91" s="7">
        <v>1830622680</v>
      </c>
      <c r="AK91" s="3">
        <v>96.793570000000003</v>
      </c>
      <c r="AL91" s="7">
        <v>2168</v>
      </c>
      <c r="AM91" s="7">
        <v>1385293190</v>
      </c>
      <c r="AN91" s="3">
        <v>73.25</v>
      </c>
      <c r="AO91" s="3">
        <v>-0.859155</v>
      </c>
      <c r="AP91" s="3">
        <v>-0.67729700000000004</v>
      </c>
      <c r="AQ91" s="3">
        <v>12.444089999999999</v>
      </c>
      <c r="AR91" s="3">
        <v>32.711160999999997</v>
      </c>
      <c r="AS91" s="3">
        <v>-0.67729700000000004</v>
      </c>
      <c r="AT91" s="3">
        <v>12.444089999999999</v>
      </c>
      <c r="AU91" s="3">
        <v>36.839036</v>
      </c>
      <c r="AV91" s="3">
        <v>1.7812083187168581</v>
      </c>
      <c r="AW91" s="3">
        <v>3.2345106442313658</v>
      </c>
      <c r="AX91" s="3">
        <v>3.5034008036627275</v>
      </c>
      <c r="AY91" s="3">
        <v>47.38</v>
      </c>
      <c r="AZ91" s="3">
        <v>86.03</v>
      </c>
      <c r="BA91" s="3">
        <v>93.19</v>
      </c>
    </row>
    <row r="92" spans="1:53" x14ac:dyDescent="0.3">
      <c r="A92" s="1" t="s">
        <v>342</v>
      </c>
      <c r="B92" s="2">
        <v>4810597</v>
      </c>
      <c r="C92" s="9" t="s">
        <v>2401</v>
      </c>
      <c r="D92" s="9" t="s">
        <v>2409</v>
      </c>
      <c r="E92" s="3">
        <v>133617.19979010001</v>
      </c>
      <c r="F92" s="5">
        <v>142621.19979000001</v>
      </c>
      <c r="G92" s="5" t="s">
        <v>2400</v>
      </c>
      <c r="H92" s="3">
        <v>0.318</v>
      </c>
      <c r="I92" s="3">
        <v>73.879238999999998</v>
      </c>
      <c r="J92" s="4">
        <v>0.318</v>
      </c>
      <c r="K92" s="3">
        <v>73.879238999999998</v>
      </c>
      <c r="L92" s="3" t="s">
        <v>2397</v>
      </c>
      <c r="M92" s="3">
        <v>6.3554859800000001</v>
      </c>
      <c r="N92" s="3">
        <v>60.229264999999998</v>
      </c>
      <c r="O92" s="3" t="s">
        <v>2400</v>
      </c>
      <c r="P92" s="3" t="s">
        <v>2400</v>
      </c>
      <c r="Q92" s="3">
        <v>8.8395620000000008</v>
      </c>
      <c r="R92" s="3">
        <v>33.786864999999999</v>
      </c>
      <c r="S92" s="3">
        <v>33.786864999999999</v>
      </c>
      <c r="T92" s="9" t="s">
        <v>3429</v>
      </c>
      <c r="U92" s="7">
        <v>14240000</v>
      </c>
      <c r="V92" s="7">
        <v>12682000</v>
      </c>
      <c r="W92" s="7">
        <v>11888000</v>
      </c>
      <c r="X92" s="7">
        <v>9913000</v>
      </c>
      <c r="Y92" s="7">
        <v>15911000</v>
      </c>
      <c r="Z92" s="7">
        <v>15229000</v>
      </c>
      <c r="AA92" s="7">
        <v>14707000</v>
      </c>
      <c r="AB92" s="7">
        <v>14240000</v>
      </c>
      <c r="AC92" s="3">
        <v>69.164000000000001</v>
      </c>
      <c r="AD92" s="3">
        <v>68.745000000000005</v>
      </c>
      <c r="AE92" s="3">
        <v>25.372</v>
      </c>
      <c r="AF92" s="3">
        <v>25.536000000000001</v>
      </c>
      <c r="AG92" s="7">
        <v>1473441547</v>
      </c>
      <c r="AH92" s="7">
        <v>1471039896</v>
      </c>
      <c r="AI92" s="7">
        <v>1464868676</v>
      </c>
      <c r="AJ92" s="7">
        <v>1469638702</v>
      </c>
      <c r="AK92" s="3">
        <v>99.715789999999998</v>
      </c>
      <c r="AL92" s="7">
        <v>1778</v>
      </c>
      <c r="AM92" s="7">
        <v>1354912372</v>
      </c>
      <c r="AN92" s="3">
        <v>91.93</v>
      </c>
      <c r="AO92" s="3">
        <v>-1.9215990000000001</v>
      </c>
      <c r="AP92" s="3">
        <v>-1.4780500000000001</v>
      </c>
      <c r="AQ92" s="3">
        <v>6.5871120000000003</v>
      </c>
      <c r="AR92" s="3">
        <v>54.426003000000001</v>
      </c>
      <c r="AS92" s="3">
        <v>-1.4780500000000001</v>
      </c>
      <c r="AT92" s="3">
        <v>6.5871120000000003</v>
      </c>
      <c r="AU92" s="3">
        <v>54.506141</v>
      </c>
      <c r="AV92" s="3">
        <v>1.0206072388451897</v>
      </c>
      <c r="AW92" s="3">
        <v>1.4964683789112041</v>
      </c>
      <c r="AX92" s="3">
        <v>1.9315418985157131</v>
      </c>
      <c r="AY92" s="3">
        <v>50.55</v>
      </c>
      <c r="AZ92" s="3">
        <v>74.12</v>
      </c>
      <c r="BA92" s="3">
        <v>95.67</v>
      </c>
    </row>
    <row r="93" spans="1:53" x14ac:dyDescent="0.3">
      <c r="A93" s="1" t="s">
        <v>2636</v>
      </c>
      <c r="B93" s="2">
        <v>4970981</v>
      </c>
      <c r="C93" s="9" t="s">
        <v>2401</v>
      </c>
      <c r="D93" s="9" t="s">
        <v>2428</v>
      </c>
      <c r="E93" s="3">
        <v>127808.90331906</v>
      </c>
      <c r="F93" s="5">
        <v>120450.315319</v>
      </c>
      <c r="G93" s="5" t="s">
        <v>2400</v>
      </c>
      <c r="H93" s="3">
        <v>0.58299999999999996</v>
      </c>
      <c r="I93" s="3">
        <v>53.088377000000001</v>
      </c>
      <c r="J93" s="3">
        <v>0.58299999999999996</v>
      </c>
      <c r="K93" s="3">
        <v>53.088377000000001</v>
      </c>
      <c r="L93" s="3">
        <v>15.624823300000001</v>
      </c>
      <c r="M93" s="3">
        <v>15.05448107</v>
      </c>
      <c r="N93" s="3">
        <v>43.567205000000001</v>
      </c>
      <c r="O93" s="3" t="s">
        <v>2400</v>
      </c>
      <c r="P93" s="3" t="s">
        <v>2400</v>
      </c>
      <c r="Q93" s="3">
        <v>19.942492000000001</v>
      </c>
      <c r="R93" s="3">
        <v>46.00132</v>
      </c>
      <c r="S93" s="3">
        <v>46.00132</v>
      </c>
      <c r="T93" s="9" t="s">
        <v>3429</v>
      </c>
      <c r="U93" s="7">
        <v>5860168</v>
      </c>
      <c r="V93" s="7">
        <v>4381310</v>
      </c>
      <c r="W93" s="7">
        <v>2948037</v>
      </c>
      <c r="X93" s="7">
        <v>2317512</v>
      </c>
      <c r="Y93" s="7">
        <v>6613147</v>
      </c>
      <c r="Z93" s="7">
        <v>6311667</v>
      </c>
      <c r="AA93" s="7">
        <v>6080191</v>
      </c>
      <c r="AB93" s="7">
        <v>5860168</v>
      </c>
      <c r="AC93" s="3">
        <v>61.948</v>
      </c>
      <c r="AD93" s="4">
        <v>64.41</v>
      </c>
      <c r="AE93" s="3">
        <v>39.723999999999997</v>
      </c>
      <c r="AF93" s="3">
        <v>42.844000000000001</v>
      </c>
      <c r="AG93" s="7">
        <v>1259388000</v>
      </c>
      <c r="AH93" s="7">
        <v>314086000</v>
      </c>
      <c r="AI93" s="7">
        <v>310972000</v>
      </c>
      <c r="AJ93" s="7">
        <v>1033150204</v>
      </c>
      <c r="AK93" s="4">
        <v>82.011700000000005</v>
      </c>
      <c r="AL93" s="7">
        <v>1915</v>
      </c>
      <c r="AM93" s="7">
        <v>886961741</v>
      </c>
      <c r="AN93" s="3">
        <v>70.41</v>
      </c>
      <c r="AO93" s="3">
        <v>-3.5935459999999999</v>
      </c>
      <c r="AP93" s="3">
        <v>8.9448519999999991</v>
      </c>
      <c r="AQ93" s="3">
        <v>15.189412000000001</v>
      </c>
      <c r="AR93" s="3">
        <v>90.931076000000004</v>
      </c>
      <c r="AS93" s="3">
        <v>8.9448519999999991</v>
      </c>
      <c r="AT93" s="3">
        <v>15.189412000000001</v>
      </c>
      <c r="AU93" s="3">
        <v>87.728758999999997</v>
      </c>
      <c r="AV93" s="3">
        <v>1.2109747624437899</v>
      </c>
      <c r="AW93" s="3">
        <v>2.3646396516482882</v>
      </c>
      <c r="AX93" s="3">
        <v>2.8867279642308512</v>
      </c>
      <c r="AY93" s="4">
        <v>35.200000000000003</v>
      </c>
      <c r="AZ93" s="3">
        <v>68.739999999999995</v>
      </c>
      <c r="BA93" s="3">
        <v>83.91</v>
      </c>
    </row>
    <row r="94" spans="1:53" x14ac:dyDescent="0.3">
      <c r="A94" s="1" t="s">
        <v>634</v>
      </c>
      <c r="B94" s="2">
        <v>114526</v>
      </c>
      <c r="C94" s="9" t="s">
        <v>2401</v>
      </c>
      <c r="D94" s="9" t="s">
        <v>2437</v>
      </c>
      <c r="E94" s="3">
        <v>127470.1552062</v>
      </c>
      <c r="F94" s="5">
        <v>187012.155206</v>
      </c>
      <c r="G94" s="5" t="s">
        <v>2400</v>
      </c>
      <c r="H94" s="4">
        <v>4.5540000000000003</v>
      </c>
      <c r="I94" s="3">
        <v>16.537860999999999</v>
      </c>
      <c r="J94" s="3">
        <v>4.5540000000000003</v>
      </c>
      <c r="K94" s="3">
        <v>16.537860999999999</v>
      </c>
      <c r="L94" s="3">
        <v>6.6272504000000003</v>
      </c>
      <c r="M94" s="3">
        <v>5.0421268100000001</v>
      </c>
      <c r="N94" s="3">
        <v>26.403689</v>
      </c>
      <c r="O94" s="3" t="s">
        <v>2400</v>
      </c>
      <c r="P94" s="3" t="s">
        <v>2400</v>
      </c>
      <c r="Q94" s="3">
        <v>3.3994110000000002</v>
      </c>
      <c r="R94" s="3">
        <v>15.143364999999999</v>
      </c>
      <c r="S94" s="3">
        <v>15.143364999999999</v>
      </c>
      <c r="T94" s="9" t="s">
        <v>3434</v>
      </c>
      <c r="U94" s="7">
        <v>51532000</v>
      </c>
      <c r="V94" s="7">
        <v>61222000</v>
      </c>
      <c r="W94" s="7">
        <v>52563000</v>
      </c>
      <c r="X94" s="7">
        <v>43983000</v>
      </c>
      <c r="Y94" s="7">
        <v>51532000</v>
      </c>
      <c r="Z94" s="7">
        <v>55955000</v>
      </c>
      <c r="AA94" s="7">
        <v>58604000</v>
      </c>
      <c r="AB94" s="7">
        <v>60755000</v>
      </c>
      <c r="AC94" s="4">
        <v>29.5</v>
      </c>
      <c r="AD94" s="4">
        <v>29.5</v>
      </c>
      <c r="AE94" s="3">
        <v>22.023</v>
      </c>
      <c r="AF94" s="3">
        <v>22.023</v>
      </c>
      <c r="AG94" s="7">
        <v>271752292</v>
      </c>
      <c r="AH94" s="7">
        <v>273599818</v>
      </c>
      <c r="AI94" s="7">
        <v>281584277</v>
      </c>
      <c r="AJ94" s="7">
        <v>270949861</v>
      </c>
      <c r="AK94" s="3">
        <v>99.769710000000003</v>
      </c>
      <c r="AL94" s="7">
        <v>2590</v>
      </c>
      <c r="AM94" s="7">
        <v>217739184</v>
      </c>
      <c r="AN94" s="3">
        <v>80.180000000000007</v>
      </c>
      <c r="AO94" s="3">
        <v>-2.1116350000000002</v>
      </c>
      <c r="AP94" s="3">
        <v>-9.0577380000000005</v>
      </c>
      <c r="AQ94" s="3">
        <v>1.52637</v>
      </c>
      <c r="AR94" s="3">
        <v>5.6845679999999996</v>
      </c>
      <c r="AS94" s="3">
        <v>-9.0577380000000005</v>
      </c>
      <c r="AT94" s="3">
        <v>1.52637</v>
      </c>
      <c r="AU94" s="3">
        <v>5.9594370000000003</v>
      </c>
      <c r="AV94" s="3">
        <v>1.152076866848287</v>
      </c>
      <c r="AW94" s="3">
        <v>2.0586249785829516</v>
      </c>
      <c r="AX94" s="3">
        <v>2.1485158862591471</v>
      </c>
      <c r="AY94" s="3">
        <v>43.96</v>
      </c>
      <c r="AZ94" s="3">
        <v>78.55</v>
      </c>
      <c r="BA94" s="3">
        <v>81.98</v>
      </c>
    </row>
    <row r="95" spans="1:53" x14ac:dyDescent="0.3">
      <c r="A95" s="1" t="s">
        <v>1614</v>
      </c>
      <c r="B95" s="2">
        <v>4318651</v>
      </c>
      <c r="C95" s="9" t="s">
        <v>2395</v>
      </c>
      <c r="D95" s="9" t="s">
        <v>2405</v>
      </c>
      <c r="E95" s="3">
        <v>127243.742</v>
      </c>
      <c r="F95" s="5">
        <v>124951.042</v>
      </c>
      <c r="G95" s="5">
        <v>126059.242</v>
      </c>
      <c r="H95" s="3">
        <v>0.495</v>
      </c>
      <c r="I95" s="3">
        <v>47.311492000000001</v>
      </c>
      <c r="J95" s="3">
        <v>0.495</v>
      </c>
      <c r="K95" s="3">
        <v>47.311492000000001</v>
      </c>
      <c r="L95" s="3">
        <v>113.44139650999999</v>
      </c>
      <c r="M95" s="3">
        <v>20.172949000000003</v>
      </c>
      <c r="N95" s="3">
        <v>38.242958999999999</v>
      </c>
      <c r="O95" s="3">
        <v>49.849701890575503</v>
      </c>
      <c r="P95" s="3">
        <v>100.46438827174499</v>
      </c>
      <c r="Q95" s="3">
        <v>14.129659999999999</v>
      </c>
      <c r="R95" s="3">
        <v>93.661336000000006</v>
      </c>
      <c r="S95" s="3">
        <v>93.661336000000006</v>
      </c>
      <c r="T95" s="9" t="s">
        <v>3440</v>
      </c>
      <c r="U95" s="7">
        <v>8027500</v>
      </c>
      <c r="V95" s="7">
        <v>6892700</v>
      </c>
      <c r="W95" s="7">
        <v>5501500</v>
      </c>
      <c r="X95" s="7">
        <v>4256100</v>
      </c>
      <c r="Y95" s="7">
        <v>8288200</v>
      </c>
      <c r="Z95" s="7">
        <v>8027500</v>
      </c>
      <c r="AA95" s="7">
        <v>7791300</v>
      </c>
      <c r="AB95" s="7">
        <v>7527400</v>
      </c>
      <c r="AC95" s="3">
        <v>74.347999999999999</v>
      </c>
      <c r="AD95" s="3">
        <v>74.174000000000007</v>
      </c>
      <c r="AE95" s="3">
        <v>13.632999999999999</v>
      </c>
      <c r="AF95" s="3">
        <v>13.782</v>
      </c>
      <c r="AG95" s="7">
        <v>655400000</v>
      </c>
      <c r="AH95" s="7">
        <v>650200000</v>
      </c>
      <c r="AI95" s="7">
        <v>627400000</v>
      </c>
      <c r="AJ95" s="7">
        <v>648437827</v>
      </c>
      <c r="AK95" s="4">
        <v>98.817099999999996</v>
      </c>
      <c r="AL95" s="7">
        <v>2603</v>
      </c>
      <c r="AM95" s="7">
        <v>511684373</v>
      </c>
      <c r="AN95" s="3">
        <v>77.98</v>
      </c>
      <c r="AO95" s="3">
        <v>-3.983959</v>
      </c>
      <c r="AP95" s="3">
        <v>-6.1626529999999997</v>
      </c>
      <c r="AQ95" s="3">
        <v>6.4716209999999998</v>
      </c>
      <c r="AR95" s="3">
        <v>25.958742999999998</v>
      </c>
      <c r="AS95" s="3">
        <v>-6.1626529999999997</v>
      </c>
      <c r="AT95" s="3">
        <v>6.4716209999999998</v>
      </c>
      <c r="AU95" s="3">
        <v>23.412914000000001</v>
      </c>
      <c r="AV95" s="3">
        <v>1.9054146601645838</v>
      </c>
      <c r="AW95" s="3">
        <v>3.3562827297664231</v>
      </c>
      <c r="AX95" s="3">
        <v>3.7266219961081282</v>
      </c>
      <c r="AY95" s="3">
        <v>33.619999999999997</v>
      </c>
      <c r="AZ95" s="3">
        <v>59.22</v>
      </c>
      <c r="BA95" s="3">
        <v>65.75</v>
      </c>
    </row>
    <row r="96" spans="1:53" x14ac:dyDescent="0.3">
      <c r="A96" s="1" t="s">
        <v>860</v>
      </c>
      <c r="B96" s="2">
        <v>113881</v>
      </c>
      <c r="C96" s="9" t="s">
        <v>2401</v>
      </c>
      <c r="D96" s="9" t="s">
        <v>2435</v>
      </c>
      <c r="E96" s="3">
        <v>125708.28368560001</v>
      </c>
      <c r="F96" s="5">
        <v>150526.283685</v>
      </c>
      <c r="G96" s="5">
        <v>150526.28368560001</v>
      </c>
      <c r="H96" s="3">
        <v>0.98</v>
      </c>
      <c r="I96" s="3">
        <v>39.579960999999997</v>
      </c>
      <c r="J96" s="3">
        <v>0.98</v>
      </c>
      <c r="K96" s="3">
        <v>39.579960999999997</v>
      </c>
      <c r="L96" s="3" t="s">
        <v>2397</v>
      </c>
      <c r="M96" s="3">
        <v>4.2192827499999996</v>
      </c>
      <c r="N96" s="3">
        <v>26.883915999999999</v>
      </c>
      <c r="O96" s="3">
        <v>29.544905036903401</v>
      </c>
      <c r="P96" s="3">
        <v>26.201530612244898</v>
      </c>
      <c r="Q96" s="3">
        <v>7.0413119999999996</v>
      </c>
      <c r="R96" s="3">
        <v>17.061779999999999</v>
      </c>
      <c r="S96" s="3">
        <v>17.061779999999999</v>
      </c>
      <c r="T96" s="9" t="s">
        <v>3429</v>
      </c>
      <c r="U96" s="7">
        <v>19093000</v>
      </c>
      <c r="V96" s="7">
        <v>17737000</v>
      </c>
      <c r="W96" s="7">
        <v>16226000</v>
      </c>
      <c r="X96" s="7">
        <v>14852000</v>
      </c>
      <c r="Y96" s="7">
        <v>20122000</v>
      </c>
      <c r="Z96" s="7">
        <v>19780000</v>
      </c>
      <c r="AA96" s="7">
        <v>19429000</v>
      </c>
      <c r="AB96" s="7">
        <v>19093000</v>
      </c>
      <c r="AC96" s="3">
        <v>59.828000000000003</v>
      </c>
      <c r="AD96" s="3">
        <v>61.058</v>
      </c>
      <c r="AE96" s="3">
        <v>41.732999999999997</v>
      </c>
      <c r="AF96" s="3">
        <v>43.564</v>
      </c>
      <c r="AG96" s="7">
        <v>570000000</v>
      </c>
      <c r="AH96" s="7">
        <v>577000000</v>
      </c>
      <c r="AI96" s="7">
        <v>602000000</v>
      </c>
      <c r="AJ96" s="7">
        <v>564859717</v>
      </c>
      <c r="AK96" s="3">
        <v>99.286540000000002</v>
      </c>
      <c r="AL96" s="7">
        <v>2080</v>
      </c>
      <c r="AM96" s="7">
        <v>520011075</v>
      </c>
      <c r="AN96" s="4">
        <v>91.4</v>
      </c>
      <c r="AO96" s="3">
        <v>-1.9240870000000001</v>
      </c>
      <c r="AP96" s="3">
        <v>-7.0329470000000001</v>
      </c>
      <c r="AQ96" s="3">
        <v>14.344559</v>
      </c>
      <c r="AR96" s="3">
        <v>54.358280999999998</v>
      </c>
      <c r="AS96" s="3">
        <v>-7.0329470000000001</v>
      </c>
      <c r="AT96" s="3">
        <v>14.344559</v>
      </c>
      <c r="AU96" s="3">
        <v>54.637157999999999</v>
      </c>
      <c r="AV96" s="3">
        <v>1.1873338992782512</v>
      </c>
      <c r="AW96" s="3">
        <v>2.6674746358186732</v>
      </c>
      <c r="AX96" s="3">
        <v>2.3908025079566739</v>
      </c>
      <c r="AY96" s="3">
        <v>53.38</v>
      </c>
      <c r="AZ96" s="3">
        <v>119.92</v>
      </c>
      <c r="BA96" s="3">
        <v>107.48</v>
      </c>
    </row>
    <row r="97" spans="1:53" x14ac:dyDescent="0.3">
      <c r="A97" s="1" t="s">
        <v>1306</v>
      </c>
      <c r="B97" s="2">
        <v>4004271</v>
      </c>
      <c r="C97" s="9" t="s">
        <v>2401</v>
      </c>
      <c r="D97" s="9" t="s">
        <v>2406</v>
      </c>
      <c r="E97" s="3">
        <v>125488.84387893</v>
      </c>
      <c r="F97" s="5">
        <v>141658.84387800001</v>
      </c>
      <c r="G97" s="5" t="s">
        <v>2400</v>
      </c>
      <c r="H97" s="4">
        <v>6.8</v>
      </c>
      <c r="I97" s="3">
        <v>17.563884999999999</v>
      </c>
      <c r="J97" s="3">
        <v>6.8</v>
      </c>
      <c r="K97" s="3">
        <v>17.563884999999999</v>
      </c>
      <c r="L97" s="3" t="s">
        <v>2397</v>
      </c>
      <c r="M97" s="3">
        <v>15.92828111</v>
      </c>
      <c r="N97" s="3">
        <v>17.953226999999998</v>
      </c>
      <c r="O97" s="3" t="s">
        <v>2400</v>
      </c>
      <c r="P97" s="3" t="s">
        <v>2400</v>
      </c>
      <c r="Q97" s="3">
        <v>1.842414</v>
      </c>
      <c r="R97" s="3">
        <v>12.451884</v>
      </c>
      <c r="S97" s="3">
        <v>12.451884</v>
      </c>
      <c r="T97" s="9" t="s">
        <v>3429</v>
      </c>
      <c r="U97" s="7">
        <v>67571000</v>
      </c>
      <c r="V97" s="7">
        <v>65984000</v>
      </c>
      <c r="W97" s="7">
        <v>67044000</v>
      </c>
      <c r="X97" s="7">
        <v>65398000</v>
      </c>
      <c r="Y97" s="7">
        <v>71295000</v>
      </c>
      <c r="Z97" s="7">
        <v>71069000</v>
      </c>
      <c r="AA97" s="7">
        <v>69640000</v>
      </c>
      <c r="AB97" s="7">
        <v>67571000</v>
      </c>
      <c r="AC97" s="4">
        <v>12.683999999999999</v>
      </c>
      <c r="AD97" s="4">
        <v>12.222</v>
      </c>
      <c r="AE97" s="3">
        <v>15.132</v>
      </c>
      <c r="AF97" s="3">
        <v>14.343</v>
      </c>
      <c r="AG97" s="7">
        <v>236000000</v>
      </c>
      <c r="AH97" s="7">
        <v>237000000</v>
      </c>
      <c r="AI97" s="7">
        <v>247000000</v>
      </c>
      <c r="AJ97" s="7">
        <v>174739071</v>
      </c>
      <c r="AK97" s="3">
        <v>73.718590000000006</v>
      </c>
      <c r="AL97" s="7">
        <v>2804</v>
      </c>
      <c r="AM97" s="7">
        <v>175727426</v>
      </c>
      <c r="AN97" s="3">
        <v>74.14</v>
      </c>
      <c r="AO97" s="3">
        <v>-0.44865100000000002</v>
      </c>
      <c r="AP97" s="3">
        <v>-8.2110269999999996</v>
      </c>
      <c r="AQ97" s="3">
        <v>-16.870809000000001</v>
      </c>
      <c r="AR97" s="3">
        <v>6.5377530000000004</v>
      </c>
      <c r="AS97" s="3">
        <v>-8.2110269999999996</v>
      </c>
      <c r="AT97" s="3">
        <v>-16.870809000000001</v>
      </c>
      <c r="AU97" s="3">
        <v>7.2147209999999999</v>
      </c>
      <c r="AV97" s="3">
        <v>1.4676478129058876</v>
      </c>
      <c r="AW97" s="3">
        <v>2.6304509501879454</v>
      </c>
      <c r="AX97" s="3">
        <v>2.4883925511470513</v>
      </c>
      <c r="AY97" s="3">
        <v>63.76</v>
      </c>
      <c r="AZ97" s="3">
        <v>114.28</v>
      </c>
      <c r="BA97" s="4">
        <v>108.11</v>
      </c>
    </row>
    <row r="98" spans="1:53" x14ac:dyDescent="0.3">
      <c r="A98" s="1" t="s">
        <v>221</v>
      </c>
      <c r="B98" s="2">
        <v>1031164</v>
      </c>
      <c r="C98" s="9" t="s">
        <v>2395</v>
      </c>
      <c r="D98" s="9" t="s">
        <v>2454</v>
      </c>
      <c r="E98" s="3">
        <v>125060.74662393</v>
      </c>
      <c r="F98" s="5">
        <v>126898.746623</v>
      </c>
      <c r="G98" s="5">
        <v>132404.14662392999</v>
      </c>
      <c r="H98" s="3">
        <v>2.34</v>
      </c>
      <c r="I98" s="3">
        <v>31.271232000000001</v>
      </c>
      <c r="J98" s="4">
        <v>2.34</v>
      </c>
      <c r="K98" s="3">
        <v>31.271232000000001</v>
      </c>
      <c r="L98" s="3">
        <v>72.368356000000006</v>
      </c>
      <c r="M98" s="3">
        <v>22.313438519999998</v>
      </c>
      <c r="N98" s="3">
        <v>29.399417</v>
      </c>
      <c r="O98" s="3">
        <v>42.439132823850599</v>
      </c>
      <c r="P98" s="3">
        <v>33.105904167352598</v>
      </c>
      <c r="Q98" s="3">
        <v>6.2036309999999997</v>
      </c>
      <c r="R98" s="3">
        <v>20.616709</v>
      </c>
      <c r="S98" s="3">
        <v>20.616709</v>
      </c>
      <c r="T98" s="9" t="s">
        <v>3430</v>
      </c>
      <c r="U98" s="7">
        <v>19202600</v>
      </c>
      <c r="V98" s="7">
        <v>18012200</v>
      </c>
      <c r="W98" s="7">
        <v>16498300</v>
      </c>
      <c r="X98" s="7">
        <v>15005400</v>
      </c>
      <c r="Y98" s="7">
        <v>19522900</v>
      </c>
      <c r="Z98" s="7">
        <v>19202600</v>
      </c>
      <c r="AA98" s="7">
        <v>18911900</v>
      </c>
      <c r="AB98" s="7">
        <v>18585900</v>
      </c>
      <c r="AC98" s="3">
        <v>47.893999999999998</v>
      </c>
      <c r="AD98" s="3">
        <v>48.112000000000002</v>
      </c>
      <c r="AE98" s="3">
        <v>29.064</v>
      </c>
      <c r="AF98" s="3">
        <v>29.366</v>
      </c>
      <c r="AG98" s="7">
        <v>407700000</v>
      </c>
      <c r="AH98" s="7">
        <v>408100000</v>
      </c>
      <c r="AI98" s="7">
        <v>411700000</v>
      </c>
      <c r="AJ98" s="7">
        <v>406606119</v>
      </c>
      <c r="AK98" s="4">
        <v>99.791200000000003</v>
      </c>
      <c r="AL98" s="7">
        <v>2620</v>
      </c>
      <c r="AM98" s="7">
        <v>336806291</v>
      </c>
      <c r="AN98" s="3">
        <v>82.66</v>
      </c>
      <c r="AO98" s="3">
        <v>-1.2581800000000001</v>
      </c>
      <c r="AP98" s="3">
        <v>-4.6264620000000001</v>
      </c>
      <c r="AQ98" s="3">
        <v>5.781809</v>
      </c>
      <c r="AR98" s="3">
        <v>25.409134000000002</v>
      </c>
      <c r="AS98" s="3">
        <v>-4.6264620000000001</v>
      </c>
      <c r="AT98" s="3">
        <v>5.781809</v>
      </c>
      <c r="AU98" s="3">
        <v>25.651371000000001</v>
      </c>
      <c r="AV98" s="3">
        <v>1.4319190534460968</v>
      </c>
      <c r="AW98" s="3">
        <v>2.2812717291316882</v>
      </c>
      <c r="AX98" s="3">
        <v>2.0565806843646817</v>
      </c>
      <c r="AY98" s="3">
        <v>70.58</v>
      </c>
      <c r="AZ98" s="3">
        <v>112.45</v>
      </c>
      <c r="BA98" s="3">
        <v>101.38</v>
      </c>
    </row>
    <row r="99" spans="1:53" x14ac:dyDescent="0.3">
      <c r="A99" s="1" t="s">
        <v>2253</v>
      </c>
      <c r="B99" s="2">
        <v>4159057</v>
      </c>
      <c r="C99" s="9" t="s">
        <v>2395</v>
      </c>
      <c r="D99" s="9" t="s">
        <v>2403</v>
      </c>
      <c r="E99" s="3">
        <v>120557.1865277</v>
      </c>
      <c r="F99" s="5">
        <v>111103.286527</v>
      </c>
      <c r="G99" s="5" t="s">
        <v>2400</v>
      </c>
      <c r="H99" s="4">
        <v>4.01</v>
      </c>
      <c r="I99" s="3" t="s">
        <v>2397</v>
      </c>
      <c r="J99" s="3">
        <v>4.01</v>
      </c>
      <c r="K99" s="3" t="s">
        <v>2397</v>
      </c>
      <c r="L99" s="3">
        <v>7.56983345</v>
      </c>
      <c r="M99" s="3">
        <v>6.6401741300000001</v>
      </c>
      <c r="N99" s="3" t="s">
        <v>2397</v>
      </c>
      <c r="O99" s="3" t="s">
        <v>2400</v>
      </c>
      <c r="P99" s="3" t="s">
        <v>2400</v>
      </c>
      <c r="Q99" s="3">
        <v>8.8702159999999992</v>
      </c>
      <c r="R99" s="3">
        <v>20.940141000000001</v>
      </c>
      <c r="S99" s="3">
        <v>20.940141000000001</v>
      </c>
      <c r="T99" s="9" t="s">
        <v>3429</v>
      </c>
      <c r="U99" s="7">
        <v>9869200</v>
      </c>
      <c r="V99" s="7">
        <v>8930700</v>
      </c>
      <c r="W99" s="7">
        <v>7574400</v>
      </c>
      <c r="X99" s="7">
        <v>6205700</v>
      </c>
      <c r="Y99" s="7">
        <v>10625800</v>
      </c>
      <c r="Z99" s="7">
        <v>10337400</v>
      </c>
      <c r="AA99" s="7">
        <v>10185000</v>
      </c>
      <c r="AB99" s="7">
        <v>9869200</v>
      </c>
      <c r="AC99" s="3">
        <v>55.162999999999997</v>
      </c>
      <c r="AD99" s="3">
        <v>53.591000000000001</v>
      </c>
      <c r="AE99" s="3">
        <v>45.363</v>
      </c>
      <c r="AF99" s="3">
        <v>41.847000000000001</v>
      </c>
      <c r="AG99" s="7">
        <v>257739599</v>
      </c>
      <c r="AH99" s="7">
        <v>258015301</v>
      </c>
      <c r="AI99" s="7">
        <v>257828508</v>
      </c>
      <c r="AJ99" s="7">
        <v>256791605</v>
      </c>
      <c r="AK99" s="3">
        <v>99.713549999999998</v>
      </c>
      <c r="AL99" s="7">
        <v>2005</v>
      </c>
      <c r="AM99" s="7">
        <v>241251849</v>
      </c>
      <c r="AN99" s="3">
        <v>93.68</v>
      </c>
      <c r="AO99" s="3">
        <v>-1.3425450000000001</v>
      </c>
      <c r="AP99" s="3">
        <v>-13.976887</v>
      </c>
      <c r="AQ99" s="3">
        <v>-13.412746</v>
      </c>
      <c r="AR99" s="3">
        <v>-1.9980039999999999</v>
      </c>
      <c r="AS99" s="3">
        <v>-13.976887</v>
      </c>
      <c r="AT99" s="3">
        <v>-13.412746</v>
      </c>
      <c r="AU99" s="3">
        <v>-1.0297620000000001</v>
      </c>
      <c r="AV99" s="3">
        <v>2.5386195876981605</v>
      </c>
      <c r="AW99" s="3">
        <v>3.4761052192972262</v>
      </c>
      <c r="AX99" s="3">
        <v>2.7311200512077973</v>
      </c>
      <c r="AY99" s="3">
        <v>105.28</v>
      </c>
      <c r="AZ99" s="3">
        <v>144.15</v>
      </c>
      <c r="BA99" s="3">
        <v>113.26</v>
      </c>
    </row>
    <row r="100" spans="1:53" x14ac:dyDescent="0.3">
      <c r="A100" s="1" t="s">
        <v>358</v>
      </c>
      <c r="B100" s="2">
        <v>4623856</v>
      </c>
      <c r="C100" s="9" t="s">
        <v>2401</v>
      </c>
      <c r="D100" s="9" t="s">
        <v>2463</v>
      </c>
      <c r="E100" s="3">
        <v>120108.62263427999</v>
      </c>
      <c r="F100" s="5">
        <v>163185.622634</v>
      </c>
      <c r="G100" s="5" t="s">
        <v>2400</v>
      </c>
      <c r="H100" s="3">
        <v>0.59699999999999998</v>
      </c>
      <c r="I100" s="3" t="s">
        <v>2397</v>
      </c>
      <c r="J100" s="3">
        <v>0.59699999999999998</v>
      </c>
      <c r="K100" s="3" t="s">
        <v>2397</v>
      </c>
      <c r="L100" s="3" t="s">
        <v>2397</v>
      </c>
      <c r="M100" s="3">
        <v>6.6911155799999991</v>
      </c>
      <c r="N100" s="3">
        <v>8.3029949999999992</v>
      </c>
      <c r="O100" s="3" t="s">
        <v>2400</v>
      </c>
      <c r="P100" s="3" t="s">
        <v>2400</v>
      </c>
      <c r="Q100" s="3">
        <v>3.3264610000000001</v>
      </c>
      <c r="R100" s="3">
        <v>8.0251590000000004</v>
      </c>
      <c r="S100" s="3">
        <v>8.0251590000000004</v>
      </c>
      <c r="T100" s="9" t="s">
        <v>3429</v>
      </c>
      <c r="U100" s="7">
        <v>45006000</v>
      </c>
      <c r="V100" s="7">
        <v>46159000</v>
      </c>
      <c r="W100" s="7">
        <v>46385000</v>
      </c>
      <c r="X100" s="7">
        <v>42518000</v>
      </c>
      <c r="Y100" s="7">
        <v>47435000</v>
      </c>
      <c r="Z100" s="7">
        <v>46509000</v>
      </c>
      <c r="AA100" s="7">
        <v>45534000</v>
      </c>
      <c r="AB100" s="7">
        <v>45006000</v>
      </c>
      <c r="AC100" s="4">
        <v>76.63</v>
      </c>
      <c r="AD100" s="3">
        <v>75.873999999999995</v>
      </c>
      <c r="AE100" s="3">
        <v>40.927999999999997</v>
      </c>
      <c r="AF100" s="3">
        <v>40.396000000000001</v>
      </c>
      <c r="AG100" s="7">
        <v>2028000000</v>
      </c>
      <c r="AH100" s="7">
        <v>2027000000</v>
      </c>
      <c r="AI100" s="7">
        <v>2034000000</v>
      </c>
      <c r="AJ100" s="7">
        <v>2024362449</v>
      </c>
      <c r="AK100" s="3">
        <v>99.811940000000007</v>
      </c>
      <c r="AL100" s="7">
        <v>2662</v>
      </c>
      <c r="AM100" s="7">
        <v>1571939453</v>
      </c>
      <c r="AN100" s="4">
        <v>77.510000000000005</v>
      </c>
      <c r="AO100" s="3">
        <v>-2.0775619999999999</v>
      </c>
      <c r="AP100" s="3">
        <v>-4.4917259999999999</v>
      </c>
      <c r="AQ100" s="3">
        <v>9.3158100000000008</v>
      </c>
      <c r="AR100" s="3">
        <v>7.202426</v>
      </c>
      <c r="AS100" s="3">
        <v>-4.4917259999999999</v>
      </c>
      <c r="AT100" s="3">
        <v>9.3158100000000008</v>
      </c>
      <c r="AU100" s="3">
        <v>10.231923999999999</v>
      </c>
      <c r="AV100" s="3">
        <v>1.4251284106820372</v>
      </c>
      <c r="AW100" s="3">
        <v>2.6733336294601862</v>
      </c>
      <c r="AX100" s="3">
        <v>2.7098749264999262</v>
      </c>
      <c r="AY100" s="3">
        <v>41.32</v>
      </c>
      <c r="AZ100" s="3">
        <v>77.52</v>
      </c>
      <c r="BA100" s="3">
        <v>78.58</v>
      </c>
    </row>
    <row r="101" spans="1:53" x14ac:dyDescent="0.3">
      <c r="A101" s="1" t="s">
        <v>1498</v>
      </c>
      <c r="B101" s="2">
        <v>4004236</v>
      </c>
      <c r="C101" s="9" t="s">
        <v>2401</v>
      </c>
      <c r="D101" s="9" t="s">
        <v>2503</v>
      </c>
      <c r="E101" s="3">
        <v>117248.80912472001</v>
      </c>
      <c r="F101" s="5">
        <v>119080.80912400001</v>
      </c>
      <c r="G101" s="5" t="s">
        <v>2400</v>
      </c>
      <c r="H101" s="3" t="s">
        <v>2400</v>
      </c>
      <c r="I101" s="3" t="s">
        <v>2400</v>
      </c>
      <c r="J101" s="3" t="s">
        <v>2400</v>
      </c>
      <c r="K101" s="3" t="s">
        <v>2400</v>
      </c>
      <c r="L101" s="3" t="s">
        <v>2400</v>
      </c>
      <c r="M101" s="3" t="s">
        <v>2400</v>
      </c>
      <c r="N101" s="3" t="s">
        <v>2400</v>
      </c>
      <c r="O101" s="3" t="s">
        <v>2400</v>
      </c>
      <c r="P101" s="3" t="s">
        <v>2400</v>
      </c>
      <c r="Q101" s="3" t="s">
        <v>2400</v>
      </c>
      <c r="R101" s="3" t="s">
        <v>2400</v>
      </c>
      <c r="S101" s="3" t="s">
        <v>2400</v>
      </c>
      <c r="T101" s="9" t="s">
        <v>3432</v>
      </c>
      <c r="U101" s="7">
        <v>51362000</v>
      </c>
      <c r="V101" s="7">
        <v>51217000</v>
      </c>
      <c r="W101" s="7">
        <v>46710000</v>
      </c>
      <c r="X101" s="7">
        <v>44538000</v>
      </c>
      <c r="Y101" s="7">
        <v>50012000</v>
      </c>
      <c r="Z101" s="7">
        <v>51362000</v>
      </c>
      <c r="AA101" s="7">
        <v>51581000</v>
      </c>
      <c r="AB101" s="7">
        <v>51542000</v>
      </c>
      <c r="AC101" s="3">
        <v>44.685000000000002</v>
      </c>
      <c r="AD101" s="3" t="s">
        <v>2400</v>
      </c>
      <c r="AE101" s="3">
        <v>14.792999999999999</v>
      </c>
      <c r="AF101" s="3" t="s">
        <v>2400</v>
      </c>
      <c r="AG101" s="7">
        <v>1491000000</v>
      </c>
      <c r="AH101" s="7">
        <v>1503000000</v>
      </c>
      <c r="AI101" s="7">
        <v>1524000000</v>
      </c>
      <c r="AJ101" s="7">
        <v>1172603724</v>
      </c>
      <c r="AK101" s="3">
        <v>78.777770000000004</v>
      </c>
      <c r="AL101" s="7">
        <v>2777</v>
      </c>
      <c r="AM101" s="7">
        <v>966441722</v>
      </c>
      <c r="AN101" s="3">
        <v>64.930000000000007</v>
      </c>
      <c r="AO101" s="3">
        <v>-1.458523</v>
      </c>
      <c r="AP101" s="3">
        <v>-3.935508</v>
      </c>
      <c r="AQ101" s="3">
        <v>-14.400453000000001</v>
      </c>
      <c r="AR101" s="3">
        <v>-28.981698999999999</v>
      </c>
      <c r="AS101" s="3">
        <v>-3.935508</v>
      </c>
      <c r="AT101" s="3">
        <v>-14.400453000000001</v>
      </c>
      <c r="AU101" s="3">
        <v>-30.30303</v>
      </c>
      <c r="AV101" s="3">
        <v>3.0309394380179642</v>
      </c>
      <c r="AW101" s="3">
        <v>5.4106448221609469</v>
      </c>
      <c r="AX101" s="3">
        <v>4.9384311934901577</v>
      </c>
      <c r="AY101" s="4">
        <v>62.1</v>
      </c>
      <c r="AZ101" s="3">
        <v>110.86</v>
      </c>
      <c r="BA101" s="3">
        <v>101.19</v>
      </c>
    </row>
    <row r="102" spans="1:53" x14ac:dyDescent="0.3">
      <c r="A102" s="1" t="s">
        <v>475</v>
      </c>
      <c r="B102" s="2">
        <v>103417</v>
      </c>
      <c r="C102" s="9" t="s">
        <v>2401</v>
      </c>
      <c r="D102" s="9" t="s">
        <v>2465</v>
      </c>
      <c r="E102" s="3">
        <v>116386.48467381</v>
      </c>
      <c r="F102" s="5">
        <v>140456.484673</v>
      </c>
      <c r="G102" s="5">
        <v>138376.48467380999</v>
      </c>
      <c r="H102" s="4">
        <v>5.7</v>
      </c>
      <c r="I102" s="3">
        <v>11.314496314496299</v>
      </c>
      <c r="J102" s="3">
        <v>5.7</v>
      </c>
      <c r="K102" s="3">
        <v>11.314496314496299</v>
      </c>
      <c r="L102" s="3">
        <v>2.8427267307150301</v>
      </c>
      <c r="M102" s="3">
        <v>1.6934795416807298</v>
      </c>
      <c r="N102" s="3">
        <v>7.5653030000000001</v>
      </c>
      <c r="O102" s="3" t="s">
        <v>2400</v>
      </c>
      <c r="P102" s="3" t="s">
        <v>2400</v>
      </c>
      <c r="Q102" s="3">
        <v>2.4762960000000001</v>
      </c>
      <c r="R102" s="3">
        <v>10.890567000000001</v>
      </c>
      <c r="S102" s="3">
        <v>10.890567000000001</v>
      </c>
      <c r="T102" s="9" t="s">
        <v>3429</v>
      </c>
      <c r="U102" s="7">
        <v>51000000</v>
      </c>
      <c r="V102" s="7">
        <v>42976000</v>
      </c>
      <c r="W102" s="7">
        <v>43388000</v>
      </c>
      <c r="X102" s="7">
        <v>37071000</v>
      </c>
      <c r="Y102" s="7">
        <v>56085000</v>
      </c>
      <c r="Z102" s="7">
        <v>54711000</v>
      </c>
      <c r="AA102" s="7">
        <v>52633000</v>
      </c>
      <c r="AB102" s="7">
        <v>51000000</v>
      </c>
      <c r="AC102" s="3">
        <v>27.584</v>
      </c>
      <c r="AD102" s="3">
        <v>28.443999999999999</v>
      </c>
      <c r="AE102" s="3">
        <v>19.635999999999999</v>
      </c>
      <c r="AF102" s="3">
        <v>20.774000000000001</v>
      </c>
      <c r="AG102" s="7">
        <v>403033421</v>
      </c>
      <c r="AH102" s="7">
        <v>404073495</v>
      </c>
      <c r="AI102" s="7">
        <v>407984339</v>
      </c>
      <c r="AJ102" s="7">
        <v>373574933</v>
      </c>
      <c r="AK102" s="3">
        <v>92.675960000000003</v>
      </c>
      <c r="AL102" s="7">
        <v>2134</v>
      </c>
      <c r="AM102" s="7">
        <v>340834871</v>
      </c>
      <c r="AN102" s="3">
        <v>84.55</v>
      </c>
      <c r="AO102" s="3">
        <v>-8.6787000000000003E-2</v>
      </c>
      <c r="AP102" s="3">
        <v>-4.3050600000000001</v>
      </c>
      <c r="AQ102" s="3">
        <v>-4.19224</v>
      </c>
      <c r="AR102" s="3">
        <v>21.53068</v>
      </c>
      <c r="AS102" s="3">
        <v>-4.3050600000000001</v>
      </c>
      <c r="AT102" s="3">
        <v>-4.19224</v>
      </c>
      <c r="AU102" s="3">
        <v>22.256637000000001</v>
      </c>
      <c r="AV102" s="3">
        <v>1.1202382630544305</v>
      </c>
      <c r="AW102" s="3">
        <v>1.9309920943480785</v>
      </c>
      <c r="AX102" s="3">
        <v>1.8163165076551999</v>
      </c>
      <c r="AY102" s="3">
        <v>56.53</v>
      </c>
      <c r="AZ102" s="3">
        <v>97.45</v>
      </c>
      <c r="BA102" s="3">
        <v>91.66</v>
      </c>
    </row>
    <row r="103" spans="1:53" x14ac:dyDescent="0.3">
      <c r="A103" s="1" t="s">
        <v>1961</v>
      </c>
      <c r="B103" s="2">
        <v>4071032</v>
      </c>
      <c r="C103" s="9" t="s">
        <v>2395</v>
      </c>
      <c r="D103" s="9" t="s">
        <v>2483</v>
      </c>
      <c r="E103" s="3">
        <v>116169.148</v>
      </c>
      <c r="F103" s="5">
        <v>138455.54800000001</v>
      </c>
      <c r="G103" s="5" t="s">
        <v>2400</v>
      </c>
      <c r="H103" s="3">
        <v>0.79900000000000004</v>
      </c>
      <c r="I103" s="3">
        <v>27.567976000000002</v>
      </c>
      <c r="J103" s="4">
        <v>0.79900000000000004</v>
      </c>
      <c r="K103" s="3">
        <v>27.567976000000002</v>
      </c>
      <c r="L103" s="3" t="s">
        <v>2397</v>
      </c>
      <c r="M103" s="3" t="s">
        <v>2397</v>
      </c>
      <c r="N103" s="3">
        <v>31.175265</v>
      </c>
      <c r="O103" s="3" t="s">
        <v>2400</v>
      </c>
      <c r="P103" s="3" t="s">
        <v>2400</v>
      </c>
      <c r="Q103" s="3">
        <v>3.4759220000000002</v>
      </c>
      <c r="R103" s="3">
        <v>12.480834</v>
      </c>
      <c r="S103" s="3">
        <v>12.480834</v>
      </c>
      <c r="T103" s="9" t="s">
        <v>3435</v>
      </c>
      <c r="U103" s="7">
        <v>36176200</v>
      </c>
      <c r="V103" s="7">
        <v>35975600</v>
      </c>
      <c r="W103" s="7">
        <v>32250300</v>
      </c>
      <c r="X103" s="7">
        <v>29060600</v>
      </c>
      <c r="Y103" s="7">
        <v>36176200</v>
      </c>
      <c r="Z103" s="7">
        <v>36475900</v>
      </c>
      <c r="AA103" s="7">
        <v>36530100</v>
      </c>
      <c r="AB103" s="7">
        <v>36687000</v>
      </c>
      <c r="AC103" s="3">
        <v>26.902999999999999</v>
      </c>
      <c r="AD103" s="3">
        <v>26.902999999999999</v>
      </c>
      <c r="AE103" s="3">
        <v>18.585000000000001</v>
      </c>
      <c r="AF103" s="3">
        <v>18.585000000000001</v>
      </c>
      <c r="AG103" s="7">
        <v>1133500000</v>
      </c>
      <c r="AH103" s="7">
        <v>1133100000</v>
      </c>
      <c r="AI103" s="7">
        <v>1142600000</v>
      </c>
      <c r="AJ103" s="7">
        <v>1109832189</v>
      </c>
      <c r="AK103" s="3">
        <v>97.886060000000001</v>
      </c>
      <c r="AL103" s="7">
        <v>2714</v>
      </c>
      <c r="AM103" s="7">
        <v>889876959</v>
      </c>
      <c r="AN103" s="3">
        <v>78.489999999999995</v>
      </c>
      <c r="AO103" s="3">
        <v>1.4903789999999999</v>
      </c>
      <c r="AP103" s="3">
        <v>-10.940855000000001</v>
      </c>
      <c r="AQ103" s="3">
        <v>-6.4006569999999998</v>
      </c>
      <c r="AR103" s="3">
        <v>-2.5835379999999999</v>
      </c>
      <c r="AS103" s="3">
        <v>-10.940855000000001</v>
      </c>
      <c r="AT103" s="3">
        <v>-6.4006569999999998</v>
      </c>
      <c r="AU103" s="3">
        <v>-4.9578170000000004</v>
      </c>
      <c r="AV103" s="3">
        <v>2.9802207620391603</v>
      </c>
      <c r="AW103" s="3">
        <v>3.8074576444458699</v>
      </c>
      <c r="AX103" s="3">
        <v>3.4470901936306775</v>
      </c>
      <c r="AY103" s="3">
        <v>62.67</v>
      </c>
      <c r="AZ103" s="3">
        <v>80.06</v>
      </c>
      <c r="BA103" s="3">
        <v>72.489999999999995</v>
      </c>
    </row>
    <row r="104" spans="1:53" x14ac:dyDescent="0.3">
      <c r="A104" s="1" t="s">
        <v>2058</v>
      </c>
      <c r="B104" s="2">
        <v>4004086</v>
      </c>
      <c r="C104" s="9" t="s">
        <v>2401</v>
      </c>
      <c r="D104" s="9" t="s">
        <v>2406</v>
      </c>
      <c r="E104" s="3">
        <v>116140.2221572</v>
      </c>
      <c r="F104" s="5">
        <v>163331.22215700001</v>
      </c>
      <c r="G104" s="5" t="s">
        <v>2400</v>
      </c>
      <c r="H104" s="3">
        <v>-9.9740000000000002</v>
      </c>
      <c r="I104" s="3" t="s">
        <v>2397</v>
      </c>
      <c r="J104" s="3">
        <v>-9.9740000000000002</v>
      </c>
      <c r="K104" s="3" t="s">
        <v>2397</v>
      </c>
      <c r="L104" s="3" t="s">
        <v>2397</v>
      </c>
      <c r="M104" s="3" t="s">
        <v>2397</v>
      </c>
      <c r="N104" s="3" t="s">
        <v>2397</v>
      </c>
      <c r="O104" s="3" t="s">
        <v>2400</v>
      </c>
      <c r="P104" s="3" t="s">
        <v>2400</v>
      </c>
      <c r="Q104" s="3">
        <v>2.4482590000000002</v>
      </c>
      <c r="R104" s="3" t="s">
        <v>2397</v>
      </c>
      <c r="S104" s="3">
        <v>-50.775388999999997</v>
      </c>
      <c r="T104" s="9" t="s">
        <v>3429</v>
      </c>
      <c r="U104" s="7">
        <v>77794000</v>
      </c>
      <c r="V104" s="7">
        <v>66608000</v>
      </c>
      <c r="W104" s="7">
        <v>62286000</v>
      </c>
      <c r="X104" s="7">
        <v>58158000</v>
      </c>
      <c r="Y104" s="7">
        <v>73293000</v>
      </c>
      <c r="Z104" s="7">
        <v>73557000</v>
      </c>
      <c r="AA104" s="7">
        <v>76442000</v>
      </c>
      <c r="AB104" s="7">
        <v>77794000</v>
      </c>
      <c r="AC104" s="4">
        <v>11.891999999999999</v>
      </c>
      <c r="AD104" s="4">
        <v>3.6179999999999999</v>
      </c>
      <c r="AE104" s="4">
        <v>4.0540000000000003</v>
      </c>
      <c r="AF104" s="3">
        <v>-5.4450000000000003</v>
      </c>
      <c r="AG104" s="7">
        <v>617795755</v>
      </c>
      <c r="AH104" s="7">
        <v>615530689</v>
      </c>
      <c r="AI104" s="7">
        <v>604612386</v>
      </c>
      <c r="AJ104" s="7">
        <v>713917672</v>
      </c>
      <c r="AK104" s="3">
        <v>95.549469999999999</v>
      </c>
      <c r="AL104" s="7">
        <v>2150</v>
      </c>
      <c r="AM104" s="7">
        <v>379938981</v>
      </c>
      <c r="AN104" s="3">
        <v>50.85</v>
      </c>
      <c r="AO104" s="3">
        <v>-1.3047839999999999</v>
      </c>
      <c r="AP104" s="3">
        <v>13.870304000000001</v>
      </c>
      <c r="AQ104" s="3">
        <v>16.416732</v>
      </c>
      <c r="AR104" s="3">
        <v>-29.694948</v>
      </c>
      <c r="AS104" s="3">
        <v>13.870304000000001</v>
      </c>
      <c r="AT104" s="3">
        <v>16.416732</v>
      </c>
      <c r="AU104" s="3">
        <v>-32.09545</v>
      </c>
      <c r="AV104" s="3">
        <v>6.0047663401922096</v>
      </c>
      <c r="AW104" s="3">
        <v>7.4671562496142831</v>
      </c>
      <c r="AX104" s="3">
        <v>8.8332380955181762</v>
      </c>
      <c r="AY104" s="3">
        <v>96.12</v>
      </c>
      <c r="AZ104" s="3">
        <v>119.53</v>
      </c>
      <c r="BA104" s="4">
        <v>141.4</v>
      </c>
    </row>
    <row r="105" spans="1:53" x14ac:dyDescent="0.3">
      <c r="A105" s="1" t="s">
        <v>2197</v>
      </c>
      <c r="B105" s="2">
        <v>4051574</v>
      </c>
      <c r="C105" s="9" t="s">
        <v>2401</v>
      </c>
      <c r="D105" s="9" t="s">
        <v>2441</v>
      </c>
      <c r="E105" s="3">
        <v>115819.31641176</v>
      </c>
      <c r="F105" s="5">
        <v>136028.31641100001</v>
      </c>
      <c r="G105" s="5" t="s">
        <v>2400</v>
      </c>
      <c r="H105" s="4">
        <v>1.8</v>
      </c>
      <c r="I105" s="3">
        <v>19.051216</v>
      </c>
      <c r="J105" s="4">
        <v>1.8</v>
      </c>
      <c r="K105" s="3">
        <v>19.051216</v>
      </c>
      <c r="L105" s="3">
        <v>11.519137659999998</v>
      </c>
      <c r="M105" s="3">
        <v>6.3809331</v>
      </c>
      <c r="N105" s="3">
        <v>24.769200999999999</v>
      </c>
      <c r="O105" s="3" t="s">
        <v>2400</v>
      </c>
      <c r="P105" s="3" t="s">
        <v>2400</v>
      </c>
      <c r="Q105" s="3">
        <v>1.409467</v>
      </c>
      <c r="R105" s="3">
        <v>8.9710070000000002</v>
      </c>
      <c r="S105" s="3">
        <v>8.9710070000000002</v>
      </c>
      <c r="T105" s="9" t="s">
        <v>3429</v>
      </c>
      <c r="U105" s="7">
        <v>90958000</v>
      </c>
      <c r="V105" s="7">
        <v>100338000</v>
      </c>
      <c r="W105" s="7">
        <v>97287000</v>
      </c>
      <c r="X105" s="7">
        <v>84628000</v>
      </c>
      <c r="Y105" s="7">
        <v>90686000</v>
      </c>
      <c r="Z105" s="7">
        <v>89502000</v>
      </c>
      <c r="AA105" s="7">
        <v>89739000</v>
      </c>
      <c r="AB105" s="7">
        <v>90958000</v>
      </c>
      <c r="AC105" s="3">
        <v>22.962</v>
      </c>
      <c r="AD105" s="3">
        <v>21.701000000000001</v>
      </c>
      <c r="AE105" s="3">
        <v>14.457000000000001</v>
      </c>
      <c r="AF105" s="3">
        <v>13.241</v>
      </c>
      <c r="AG105" s="7">
        <v>853000000</v>
      </c>
      <c r="AH105" s="7">
        <v>857000000</v>
      </c>
      <c r="AI105" s="7">
        <v>852000000</v>
      </c>
      <c r="AJ105" s="7">
        <v>730634625</v>
      </c>
      <c r="AK105" s="3">
        <v>85.617609999999999</v>
      </c>
      <c r="AL105" s="7">
        <v>2497</v>
      </c>
      <c r="AM105" s="7">
        <v>526885982</v>
      </c>
      <c r="AN105" s="3">
        <v>61.74</v>
      </c>
      <c r="AO105" s="3">
        <v>-0.126723</v>
      </c>
      <c r="AP105" s="3">
        <v>-7.0881230000000004</v>
      </c>
      <c r="AQ105" s="3">
        <v>-7.5106349999999997</v>
      </c>
      <c r="AR105" s="3">
        <v>-20.361248</v>
      </c>
      <c r="AS105" s="3">
        <v>-7.0881230000000004</v>
      </c>
      <c r="AT105" s="3">
        <v>-7.5106349999999997</v>
      </c>
      <c r="AU105" s="3">
        <v>-19.799021</v>
      </c>
      <c r="AV105" s="3">
        <v>1.8937052281741615</v>
      </c>
      <c r="AW105" s="3">
        <v>3.2293672234935613</v>
      </c>
      <c r="AX105" s="3">
        <v>2.7194954532775686</v>
      </c>
      <c r="AY105" s="3">
        <v>66.05</v>
      </c>
      <c r="AZ105" s="3">
        <v>112.63</v>
      </c>
      <c r="BA105" s="3">
        <v>94.85</v>
      </c>
    </row>
    <row r="106" spans="1:53" x14ac:dyDescent="0.3">
      <c r="A106" s="1" t="s">
        <v>939</v>
      </c>
      <c r="B106" s="2">
        <v>4135343</v>
      </c>
      <c r="C106" s="9" t="s">
        <v>2395</v>
      </c>
      <c r="D106" s="9" t="s">
        <v>2403</v>
      </c>
      <c r="E106" s="3">
        <v>115379.29304105999</v>
      </c>
      <c r="F106" s="5">
        <v>131847.293041</v>
      </c>
      <c r="G106" s="5" t="s">
        <v>2400</v>
      </c>
      <c r="H106" s="3">
        <v>1</v>
      </c>
      <c r="I106" s="3" t="s">
        <v>2397</v>
      </c>
      <c r="J106" s="4">
        <v>1</v>
      </c>
      <c r="K106" s="3" t="s">
        <v>2397</v>
      </c>
      <c r="L106" s="3" t="s">
        <v>2397</v>
      </c>
      <c r="M106" s="3">
        <v>6.2298509500000003</v>
      </c>
      <c r="N106" s="3">
        <v>12.208565</v>
      </c>
      <c r="O106" s="3" t="s">
        <v>2400</v>
      </c>
      <c r="P106" s="3" t="s">
        <v>2400</v>
      </c>
      <c r="Q106" s="3">
        <v>4.6498309999999998</v>
      </c>
      <c r="R106" s="3">
        <v>9.3230540000000008</v>
      </c>
      <c r="S106" s="3">
        <v>9.3230540000000008</v>
      </c>
      <c r="T106" s="9" t="s">
        <v>3429</v>
      </c>
      <c r="U106" s="7">
        <v>27116000</v>
      </c>
      <c r="V106" s="7">
        <v>27281000</v>
      </c>
      <c r="W106" s="7">
        <v>27305000</v>
      </c>
      <c r="X106" s="7">
        <v>24689000</v>
      </c>
      <c r="Y106" s="7">
        <v>28299000</v>
      </c>
      <c r="Z106" s="7">
        <v>27805000</v>
      </c>
      <c r="AA106" s="7">
        <v>27450000</v>
      </c>
      <c r="AB106" s="7">
        <v>27116000</v>
      </c>
      <c r="AC106" s="3">
        <v>77.802999999999997</v>
      </c>
      <c r="AD106" s="3">
        <v>77.805000000000007</v>
      </c>
      <c r="AE106" s="4">
        <v>46.08</v>
      </c>
      <c r="AF106" s="3">
        <v>49.290999999999997</v>
      </c>
      <c r="AG106" s="7">
        <v>1246000000</v>
      </c>
      <c r="AH106" s="7">
        <v>1246000000</v>
      </c>
      <c r="AI106" s="7">
        <v>1247000000</v>
      </c>
      <c r="AJ106" s="7">
        <v>1243810597</v>
      </c>
      <c r="AK106" s="3">
        <v>99.802989999999994</v>
      </c>
      <c r="AL106" s="7">
        <v>2129</v>
      </c>
      <c r="AM106" s="7">
        <v>1076441417</v>
      </c>
      <c r="AN106" s="3">
        <v>86.37</v>
      </c>
      <c r="AO106" s="3">
        <v>-1.681746</v>
      </c>
      <c r="AP106" s="3">
        <v>-0.226831</v>
      </c>
      <c r="AQ106" s="3">
        <v>10.174141000000001</v>
      </c>
      <c r="AR106" s="3">
        <v>10.968285</v>
      </c>
      <c r="AS106" s="3">
        <v>-0.226831</v>
      </c>
      <c r="AT106" s="3">
        <v>10.174141000000001</v>
      </c>
      <c r="AU106" s="3">
        <v>14.022959999999999</v>
      </c>
      <c r="AV106" s="3">
        <v>1.2412915681762113</v>
      </c>
      <c r="AW106" s="3">
        <v>2.6788076406397128</v>
      </c>
      <c r="AX106" s="3">
        <v>2.5577255611693599</v>
      </c>
      <c r="AY106" s="3">
        <v>44.01</v>
      </c>
      <c r="AZ106" s="3">
        <v>94.98</v>
      </c>
      <c r="BA106" s="3">
        <v>90.69</v>
      </c>
    </row>
    <row r="107" spans="1:53" x14ac:dyDescent="0.3">
      <c r="A107" s="1" t="s">
        <v>1347</v>
      </c>
      <c r="B107" s="2">
        <v>103442</v>
      </c>
      <c r="C107" s="9" t="s">
        <v>2401</v>
      </c>
      <c r="D107" s="9" t="s">
        <v>2408</v>
      </c>
      <c r="E107" s="3">
        <v>114544.27467513</v>
      </c>
      <c r="F107" s="5">
        <v>127719.27467499999</v>
      </c>
      <c r="G107" s="5">
        <v>127719.27467513</v>
      </c>
      <c r="H107" s="3">
        <v>1.51</v>
      </c>
      <c r="I107" s="3">
        <v>26.1588669950739</v>
      </c>
      <c r="J107" s="3">
        <v>1.51</v>
      </c>
      <c r="K107" s="3">
        <v>26.1588669950739</v>
      </c>
      <c r="L107" s="3" t="s">
        <v>2397</v>
      </c>
      <c r="M107" s="3">
        <v>7.6198409740648696</v>
      </c>
      <c r="N107" s="3">
        <v>27.9385189288977</v>
      </c>
      <c r="O107" s="3" t="s">
        <v>2400</v>
      </c>
      <c r="P107" s="3" t="s">
        <v>2400</v>
      </c>
      <c r="Q107" s="3">
        <v>4.9068329999999998</v>
      </c>
      <c r="R107" s="3">
        <v>15.300706</v>
      </c>
      <c r="S107" s="3">
        <v>17.102492634601202</v>
      </c>
      <c r="T107" s="9" t="s">
        <v>3429</v>
      </c>
      <c r="U107" s="7">
        <v>22819000</v>
      </c>
      <c r="V107" s="7">
        <v>20756000</v>
      </c>
      <c r="W107" s="7">
        <v>19883000</v>
      </c>
      <c r="X107" s="7">
        <v>17209000</v>
      </c>
      <c r="Y107" s="7">
        <v>24046000</v>
      </c>
      <c r="Z107" s="7">
        <v>23735000</v>
      </c>
      <c r="AA107" s="7">
        <v>23390000</v>
      </c>
      <c r="AB107" s="7">
        <v>22819000</v>
      </c>
      <c r="AC107" s="3">
        <v>44.088999999999999</v>
      </c>
      <c r="AD107" s="3">
        <v>45.241</v>
      </c>
      <c r="AE107" s="3">
        <v>28.940999999999999</v>
      </c>
      <c r="AF107" s="3">
        <v>30.260999999999999</v>
      </c>
      <c r="AG107" s="7">
        <v>491033300</v>
      </c>
      <c r="AH107" s="7">
        <v>491923929</v>
      </c>
      <c r="AI107" s="7">
        <v>492975049</v>
      </c>
      <c r="AJ107" s="7">
        <v>490217577</v>
      </c>
      <c r="AK107" s="3">
        <v>99.815939999999998</v>
      </c>
      <c r="AL107" s="7">
        <v>1862</v>
      </c>
      <c r="AM107" s="7">
        <v>444416685</v>
      </c>
      <c r="AN107" s="3">
        <v>90.49</v>
      </c>
      <c r="AO107" s="3">
        <v>-0.76153999999999999</v>
      </c>
      <c r="AP107" s="3">
        <v>-8.9268099999999997</v>
      </c>
      <c r="AQ107" s="3">
        <v>-4.7873060000000001</v>
      </c>
      <c r="AR107" s="3">
        <v>11.694799</v>
      </c>
      <c r="AS107" s="3">
        <v>-8.9268099999999997</v>
      </c>
      <c r="AT107" s="3">
        <v>-4.7873060000000001</v>
      </c>
      <c r="AU107" s="3">
        <v>12.107457999999999</v>
      </c>
      <c r="AV107" s="3">
        <v>1.2682773217694665</v>
      </c>
      <c r="AW107" s="3">
        <v>1.8403715915203152</v>
      </c>
      <c r="AX107" s="3">
        <v>1.8404847896849947</v>
      </c>
      <c r="AY107" s="3">
        <v>72.98</v>
      </c>
      <c r="AZ107" s="4">
        <v>105.9</v>
      </c>
      <c r="BA107" s="3">
        <v>105.91</v>
      </c>
    </row>
    <row r="108" spans="1:53" x14ac:dyDescent="0.3">
      <c r="A108" s="1" t="s">
        <v>154</v>
      </c>
      <c r="B108" s="2">
        <v>5256437</v>
      </c>
      <c r="C108" s="9" t="s">
        <v>2395</v>
      </c>
      <c r="D108" s="9" t="s">
        <v>2417</v>
      </c>
      <c r="E108" s="3">
        <v>113010.539997</v>
      </c>
      <c r="F108" s="5">
        <v>115952.962997</v>
      </c>
      <c r="G108" s="5" t="s">
        <v>2400</v>
      </c>
      <c r="H108" s="4">
        <v>1.2470000000000001</v>
      </c>
      <c r="I108" s="3">
        <v>97.892987000000005</v>
      </c>
      <c r="J108" s="3">
        <v>1.2470000000000001</v>
      </c>
      <c r="K108" s="3">
        <v>97.892987000000005</v>
      </c>
      <c r="L108" s="3" t="s">
        <v>2397</v>
      </c>
      <c r="M108" s="3">
        <v>115.77761888000001</v>
      </c>
      <c r="N108" s="3">
        <v>61.482818000000002</v>
      </c>
      <c r="O108" s="3" t="s">
        <v>2400</v>
      </c>
      <c r="P108" s="3" t="s">
        <v>2400</v>
      </c>
      <c r="Q108" s="3">
        <v>26.019614000000001</v>
      </c>
      <c r="R108" s="3">
        <v>56.486567000000001</v>
      </c>
      <c r="S108" s="3">
        <v>56.486567000000001</v>
      </c>
      <c r="T108" s="9" t="s">
        <v>3429</v>
      </c>
      <c r="U108" s="7">
        <v>3283087</v>
      </c>
      <c r="V108" s="7">
        <v>2817058</v>
      </c>
      <c r="W108" s="7">
        <v>2793104</v>
      </c>
      <c r="X108" s="7">
        <v>1451086</v>
      </c>
      <c r="Y108" s="7">
        <v>4289730</v>
      </c>
      <c r="Z108" s="7">
        <v>3955751</v>
      </c>
      <c r="AA108" s="7">
        <v>3625797</v>
      </c>
      <c r="AB108" s="7">
        <v>3283087</v>
      </c>
      <c r="AC108" s="3">
        <v>67.738</v>
      </c>
      <c r="AD108" s="3">
        <v>73.891999999999996</v>
      </c>
      <c r="AE108" s="4">
        <v>34.67</v>
      </c>
      <c r="AF108" s="3">
        <v>46.063000000000002</v>
      </c>
      <c r="AG108" s="7">
        <v>335481141</v>
      </c>
      <c r="AH108" s="7">
        <v>334168646</v>
      </c>
      <c r="AI108" s="7">
        <v>335783928</v>
      </c>
      <c r="AJ108" s="7">
        <v>207395811</v>
      </c>
      <c r="AK108" s="3">
        <v>61.800020000000004</v>
      </c>
      <c r="AL108" s="7">
        <v>855</v>
      </c>
      <c r="AM108" s="7">
        <v>195349181</v>
      </c>
      <c r="AN108" s="3">
        <v>58.21</v>
      </c>
      <c r="AO108" s="3">
        <v>-5.2657749999999997</v>
      </c>
      <c r="AP108" s="3">
        <v>-3.8366739999999999</v>
      </c>
      <c r="AQ108" s="3">
        <v>148.050555</v>
      </c>
      <c r="AR108" s="3">
        <v>735.04383700000005</v>
      </c>
      <c r="AS108" s="3">
        <v>-3.8366739999999999</v>
      </c>
      <c r="AT108" s="3">
        <v>148.050555</v>
      </c>
      <c r="AU108" s="3">
        <v>712.62233400000002</v>
      </c>
      <c r="AV108" s="3">
        <v>3.6557636780726135</v>
      </c>
      <c r="AW108" s="3">
        <v>9.6320827185910414</v>
      </c>
      <c r="AX108" s="3">
        <v>9.3940779625128012</v>
      </c>
      <c r="AY108" s="3">
        <v>47.75</v>
      </c>
      <c r="AZ108" s="3">
        <v>125.81</v>
      </c>
      <c r="BA108" s="3">
        <v>122.71</v>
      </c>
    </row>
    <row r="109" spans="1:53" x14ac:dyDescent="0.3">
      <c r="A109" s="1" t="s">
        <v>1371</v>
      </c>
      <c r="B109" s="2">
        <v>4806212</v>
      </c>
      <c r="C109" s="9" t="s">
        <v>2401</v>
      </c>
      <c r="D109" s="9" t="s">
        <v>2409</v>
      </c>
      <c r="E109" s="3">
        <v>110969.00283374</v>
      </c>
      <c r="F109" s="5">
        <v>131528.00283300001</v>
      </c>
      <c r="G109" s="5" t="s">
        <v>2400</v>
      </c>
      <c r="H109" s="3">
        <v>0.99</v>
      </c>
      <c r="I109" s="3">
        <v>24.458053</v>
      </c>
      <c r="J109" s="3">
        <v>0.99</v>
      </c>
      <c r="K109" s="3">
        <v>24.458053</v>
      </c>
      <c r="L109" s="3" t="s">
        <v>2397</v>
      </c>
      <c r="M109" s="3">
        <v>2.1126127299999999</v>
      </c>
      <c r="N109" s="3">
        <v>18.982890000000001</v>
      </c>
      <c r="O109" s="3" t="s">
        <v>2400</v>
      </c>
      <c r="P109" s="3" t="s">
        <v>2400</v>
      </c>
      <c r="Q109" s="3">
        <v>3.72736</v>
      </c>
      <c r="R109" s="3">
        <v>13.035292</v>
      </c>
      <c r="S109" s="3">
        <v>13.035292</v>
      </c>
      <c r="T109" s="9" t="s">
        <v>3439</v>
      </c>
      <c r="U109" s="7">
        <v>32364000</v>
      </c>
      <c r="V109" s="7">
        <v>31227000</v>
      </c>
      <c r="W109" s="7">
        <v>31686000</v>
      </c>
      <c r="X109" s="7">
        <v>30117000</v>
      </c>
      <c r="Y109" s="7">
        <v>32996000</v>
      </c>
      <c r="Z109" s="7">
        <v>32577000</v>
      </c>
      <c r="AA109" s="7">
        <v>32364000</v>
      </c>
      <c r="AB109" s="7">
        <v>32320000</v>
      </c>
      <c r="AC109" s="4">
        <v>65.73</v>
      </c>
      <c r="AD109" s="3">
        <v>65.396000000000001</v>
      </c>
      <c r="AE109" s="3">
        <v>27.981999999999999</v>
      </c>
      <c r="AF109" s="3">
        <v>27.766999999999999</v>
      </c>
      <c r="AG109" s="7">
        <v>1282553150</v>
      </c>
      <c r="AH109" s="7">
        <v>1282494588</v>
      </c>
      <c r="AI109" s="7">
        <v>1330173450</v>
      </c>
      <c r="AJ109" s="7">
        <v>1280116008</v>
      </c>
      <c r="AK109" s="4">
        <v>99.830799999999996</v>
      </c>
      <c r="AL109" s="7">
        <v>2569</v>
      </c>
      <c r="AM109" s="7">
        <v>1084593347</v>
      </c>
      <c r="AN109" s="3">
        <v>84.58</v>
      </c>
      <c r="AO109" s="3">
        <v>-2.0358109999999998</v>
      </c>
      <c r="AP109" s="3">
        <v>-7.6958630000000001</v>
      </c>
      <c r="AQ109" s="3">
        <v>-11.27402</v>
      </c>
      <c r="AR109" s="3">
        <v>-3.573153</v>
      </c>
      <c r="AS109" s="3">
        <v>-7.6958630000000001</v>
      </c>
      <c r="AT109" s="3">
        <v>-11.27402</v>
      </c>
      <c r="AU109" s="3">
        <v>-3.0347170000000001</v>
      </c>
      <c r="AV109" s="3">
        <v>1.5290643333636353</v>
      </c>
      <c r="AW109" s="3">
        <v>2.2080891788135286</v>
      </c>
      <c r="AX109" s="3">
        <v>2.2251981184022789</v>
      </c>
      <c r="AY109" s="3">
        <v>63.04</v>
      </c>
      <c r="AZ109" s="3">
        <v>91.03</v>
      </c>
      <c r="BA109" s="3">
        <v>91.73</v>
      </c>
    </row>
    <row r="110" spans="1:53" x14ac:dyDescent="0.3">
      <c r="A110" s="1" t="s">
        <v>1394</v>
      </c>
      <c r="B110" s="2">
        <v>4133530</v>
      </c>
      <c r="C110" s="9" t="s">
        <v>2395</v>
      </c>
      <c r="D110" s="9" t="s">
        <v>2431</v>
      </c>
      <c r="E110" s="3">
        <v>109120.51185</v>
      </c>
      <c r="F110" s="5">
        <v>114046.51185</v>
      </c>
      <c r="G110" s="5" t="s">
        <v>2400</v>
      </c>
      <c r="H110" s="3">
        <v>1.67</v>
      </c>
      <c r="I110" s="3">
        <v>24.316670999999999</v>
      </c>
      <c r="J110" s="3">
        <v>1.67</v>
      </c>
      <c r="K110" s="3">
        <v>24.316670999999999</v>
      </c>
      <c r="L110" s="3">
        <v>2.0729063999999999</v>
      </c>
      <c r="M110" s="3">
        <v>2.00342792</v>
      </c>
      <c r="N110" s="3">
        <v>168.32</v>
      </c>
      <c r="O110" s="3" t="s">
        <v>2400</v>
      </c>
      <c r="P110" s="3" t="s">
        <v>2400</v>
      </c>
      <c r="Q110" s="3">
        <v>3.4188390000000002</v>
      </c>
      <c r="R110" s="3">
        <v>7.9561440000000001</v>
      </c>
      <c r="S110" s="3">
        <v>7.9561440000000001</v>
      </c>
      <c r="T110" s="9" t="s">
        <v>3436</v>
      </c>
      <c r="U110" s="7">
        <v>25111000</v>
      </c>
      <c r="V110" s="7">
        <v>15540000</v>
      </c>
      <c r="W110" s="7">
        <v>30758000</v>
      </c>
      <c r="X110" s="7">
        <v>27705000</v>
      </c>
      <c r="Y110" s="7">
        <v>29094000</v>
      </c>
      <c r="Z110" s="7">
        <v>25111000</v>
      </c>
      <c r="AA110" s="7">
        <v>21371000</v>
      </c>
      <c r="AB110" s="7">
        <v>18312000</v>
      </c>
      <c r="AC110" s="3">
        <v>22.353000000000002</v>
      </c>
      <c r="AD110" s="4">
        <v>30.92</v>
      </c>
      <c r="AE110" s="3">
        <v>35.618000000000002</v>
      </c>
      <c r="AF110" s="3">
        <v>42.485999999999997</v>
      </c>
      <c r="AG110" s="7">
        <v>1114000000</v>
      </c>
      <c r="AH110" s="7">
        <v>1109000000</v>
      </c>
      <c r="AI110" s="7">
        <v>1104000000</v>
      </c>
      <c r="AJ110" s="7">
        <v>1109536109</v>
      </c>
      <c r="AK110" s="3">
        <v>99.583920000000006</v>
      </c>
      <c r="AL110" s="7">
        <v>2191</v>
      </c>
      <c r="AM110" s="7">
        <v>868652972</v>
      </c>
      <c r="AN110" s="3">
        <v>77.959999999999994</v>
      </c>
      <c r="AO110" s="3">
        <v>-5.7347669999999997</v>
      </c>
      <c r="AP110" s="3">
        <v>-14.078612</v>
      </c>
      <c r="AQ110" s="3">
        <v>-18.850641</v>
      </c>
      <c r="AR110" s="3">
        <v>2.2103470000000001</v>
      </c>
      <c r="AS110" s="3">
        <v>-14.078612</v>
      </c>
      <c r="AT110" s="3">
        <v>-18.850641</v>
      </c>
      <c r="AU110" s="3">
        <v>-1.3827050000000001</v>
      </c>
      <c r="AV110" s="3">
        <v>7.8647660637712056</v>
      </c>
      <c r="AW110" s="3">
        <v>12.000171854168471</v>
      </c>
      <c r="AX110" s="3">
        <v>9.5327080369937285</v>
      </c>
      <c r="AY110" s="3">
        <v>80.06</v>
      </c>
      <c r="AZ110" s="3">
        <v>122.15</v>
      </c>
      <c r="BA110" s="3">
        <v>97.03</v>
      </c>
    </row>
    <row r="111" spans="1:53" x14ac:dyDescent="0.3">
      <c r="A111" s="1" t="s">
        <v>132</v>
      </c>
      <c r="B111" s="2">
        <v>4113211</v>
      </c>
      <c r="C111" s="9" t="s">
        <v>2395</v>
      </c>
      <c r="D111" s="9" t="s">
        <v>2431</v>
      </c>
      <c r="E111" s="3">
        <v>108217.52901470001</v>
      </c>
      <c r="F111" s="5">
        <v>113859.60701399999</v>
      </c>
      <c r="G111" s="5" t="s">
        <v>2400</v>
      </c>
      <c r="H111" s="3">
        <v>0.96</v>
      </c>
      <c r="I111" s="3">
        <v>64.774389999999997</v>
      </c>
      <c r="J111" s="4">
        <v>0.96</v>
      </c>
      <c r="K111" s="3">
        <v>64.774389999999997</v>
      </c>
      <c r="L111" s="3" t="s">
        <v>2397</v>
      </c>
      <c r="M111" s="3">
        <v>2.9975450800000001</v>
      </c>
      <c r="N111" s="3">
        <v>33.766688000000002</v>
      </c>
      <c r="O111" s="3" t="s">
        <v>2400</v>
      </c>
      <c r="P111" s="3" t="s">
        <v>2400</v>
      </c>
      <c r="Q111" s="3">
        <v>11.783543</v>
      </c>
      <c r="R111" s="3">
        <v>26.303369</v>
      </c>
      <c r="S111" s="3">
        <v>26.303369</v>
      </c>
      <c r="T111" s="9" t="s">
        <v>3434</v>
      </c>
      <c r="U111" s="7">
        <v>9427157</v>
      </c>
      <c r="V111" s="7">
        <v>12305539</v>
      </c>
      <c r="W111" s="7">
        <v>12013953</v>
      </c>
      <c r="X111" s="7">
        <v>7318286</v>
      </c>
      <c r="Y111" s="7">
        <v>9427157</v>
      </c>
      <c r="Z111" s="7">
        <v>9700436</v>
      </c>
      <c r="AA111" s="7">
        <v>10464722</v>
      </c>
      <c r="AB111" s="7">
        <v>11568613</v>
      </c>
      <c r="AC111" s="3">
        <v>57.082999999999998</v>
      </c>
      <c r="AD111" s="3">
        <v>57.082999999999998</v>
      </c>
      <c r="AE111" s="4">
        <v>44.21</v>
      </c>
      <c r="AF111" s="4">
        <v>44.21</v>
      </c>
      <c r="AG111" s="7">
        <v>496296854</v>
      </c>
      <c r="AH111" s="7">
        <v>496493455</v>
      </c>
      <c r="AI111" s="7">
        <v>496261678</v>
      </c>
      <c r="AJ111" s="7">
        <v>494454963</v>
      </c>
      <c r="AK111" s="3">
        <v>99.628870000000006</v>
      </c>
      <c r="AL111" s="7">
        <v>2012</v>
      </c>
      <c r="AM111" s="7">
        <v>440482811</v>
      </c>
      <c r="AN111" s="3">
        <v>88.75</v>
      </c>
      <c r="AO111" s="3">
        <v>-2.5815030000000001</v>
      </c>
      <c r="AP111" s="3">
        <v>-2.5636320000000001</v>
      </c>
      <c r="AQ111" s="3">
        <v>-7.6943130000000002</v>
      </c>
      <c r="AR111" s="3">
        <v>9.7530739999999998</v>
      </c>
      <c r="AS111" s="3">
        <v>-2.5636320000000001</v>
      </c>
      <c r="AT111" s="3">
        <v>-7.6943130000000002</v>
      </c>
      <c r="AU111" s="4">
        <v>7.0004030000000004</v>
      </c>
      <c r="AV111" s="3">
        <v>1.6858071802324988</v>
      </c>
      <c r="AW111" s="3">
        <v>2.8868941354859512</v>
      </c>
      <c r="AX111" s="3">
        <v>2.8973297005517904</v>
      </c>
      <c r="AY111" s="3">
        <v>52.21</v>
      </c>
      <c r="AZ111" s="4">
        <v>89.4</v>
      </c>
      <c r="BA111" s="3">
        <v>89.73</v>
      </c>
    </row>
    <row r="112" spans="1:53" x14ac:dyDescent="0.3">
      <c r="A112" s="1" t="s">
        <v>1725</v>
      </c>
      <c r="B112" s="2">
        <v>103146</v>
      </c>
      <c r="C112" s="9" t="s">
        <v>2401</v>
      </c>
      <c r="D112" s="9" t="s">
        <v>2474</v>
      </c>
      <c r="E112" s="3">
        <v>108158.71649999999</v>
      </c>
      <c r="F112" s="5">
        <v>144948.4045</v>
      </c>
      <c r="G112" s="5">
        <v>145485.91128</v>
      </c>
      <c r="H112" s="4">
        <v>1.079</v>
      </c>
      <c r="I112" s="3">
        <v>31.933534743202401</v>
      </c>
      <c r="J112" s="4">
        <v>1.079</v>
      </c>
      <c r="K112" s="3">
        <v>31.933534743202401</v>
      </c>
      <c r="L112" s="3">
        <v>1.84677208</v>
      </c>
      <c r="M112" s="3">
        <v>1.84677714256543</v>
      </c>
      <c r="N112" s="3">
        <v>21.034825999999999</v>
      </c>
      <c r="O112" s="3" t="s">
        <v>2400</v>
      </c>
      <c r="P112" s="3" t="s">
        <v>2400</v>
      </c>
      <c r="Q112" s="3">
        <v>16.347002</v>
      </c>
      <c r="R112" s="3">
        <v>23.468076</v>
      </c>
      <c r="S112" s="3">
        <v>19.892931812236199</v>
      </c>
      <c r="T112" s="9" t="s">
        <v>3429</v>
      </c>
      <c r="U112" s="7">
        <v>8028436</v>
      </c>
      <c r="V112" s="7">
        <v>6191477</v>
      </c>
      <c r="W112" s="7">
        <v>4970972</v>
      </c>
      <c r="X112" s="7">
        <v>4306664</v>
      </c>
      <c r="Y112" s="7">
        <v>7977973</v>
      </c>
      <c r="Z112" s="7">
        <v>7929905</v>
      </c>
      <c r="AA112" s="7">
        <v>8261080</v>
      </c>
      <c r="AB112" s="7">
        <v>8028436</v>
      </c>
      <c r="AC112" s="3">
        <v>75.867999999999995</v>
      </c>
      <c r="AD112" s="3">
        <v>75.426000000000002</v>
      </c>
      <c r="AE112" s="3">
        <v>70.542000000000002</v>
      </c>
      <c r="AF112" s="3">
        <v>69.656000000000006</v>
      </c>
      <c r="AG112" s="7">
        <v>926146000</v>
      </c>
      <c r="AH112" s="7">
        <v>925880000</v>
      </c>
      <c r="AI112" s="7">
        <v>923974000</v>
      </c>
      <c r="AJ112" s="7">
        <v>922464839</v>
      </c>
      <c r="AK112" s="3">
        <v>99.599410000000006</v>
      </c>
      <c r="AL112" s="7">
        <v>1873</v>
      </c>
      <c r="AM112" s="7">
        <v>874117226</v>
      </c>
      <c r="AN112" s="3">
        <v>94.38</v>
      </c>
      <c r="AO112" s="3">
        <v>0.95511000000000001</v>
      </c>
      <c r="AP112" s="3">
        <v>-9.4879259999999999</v>
      </c>
      <c r="AQ112" s="3">
        <v>-16.297118000000001</v>
      </c>
      <c r="AR112" s="3">
        <v>-21.482692</v>
      </c>
      <c r="AS112" s="3">
        <v>-9.4879259999999999</v>
      </c>
      <c r="AT112" s="3">
        <v>-16.297118000000001</v>
      </c>
      <c r="AU112" s="3">
        <v>-20.705176000000002</v>
      </c>
      <c r="AV112" s="3">
        <v>2.0492012848543744</v>
      </c>
      <c r="AW112" s="3">
        <v>2.3839646198808881</v>
      </c>
      <c r="AX112" s="3">
        <v>2.1295247160052408</v>
      </c>
      <c r="AY112" s="4">
        <v>102.09</v>
      </c>
      <c r="AZ112" s="3">
        <v>118.77</v>
      </c>
      <c r="BA112" s="4">
        <v>106.09</v>
      </c>
    </row>
    <row r="113" spans="1:53" x14ac:dyDescent="0.3">
      <c r="A113" s="1" t="s">
        <v>1127</v>
      </c>
      <c r="B113" s="2">
        <v>4025746</v>
      </c>
      <c r="C113" s="9" t="s">
        <v>2395</v>
      </c>
      <c r="D113" s="9" t="s">
        <v>2431</v>
      </c>
      <c r="E113" s="3">
        <v>103727.65</v>
      </c>
      <c r="F113" s="5">
        <v>134229.65</v>
      </c>
      <c r="G113" s="5" t="s">
        <v>2400</v>
      </c>
      <c r="H113" s="3">
        <v>-3.88</v>
      </c>
      <c r="I113" s="3" t="s">
        <v>2397</v>
      </c>
      <c r="J113" s="3">
        <v>-3.88</v>
      </c>
      <c r="K113" s="3" t="s">
        <v>2397</v>
      </c>
      <c r="L113" s="3">
        <v>1.21891908</v>
      </c>
      <c r="M113" s="3">
        <v>0.86800293999999989</v>
      </c>
      <c r="N113" s="3" t="s">
        <v>2397</v>
      </c>
      <c r="O113" s="3" t="s">
        <v>2400</v>
      </c>
      <c r="P113" s="3" t="s">
        <v>2400</v>
      </c>
      <c r="Q113" s="3">
        <v>2.1563889999999999</v>
      </c>
      <c r="R113" s="3">
        <v>10.785326</v>
      </c>
      <c r="S113" s="3">
        <v>10.785326</v>
      </c>
      <c r="T113" s="9" t="s">
        <v>3429</v>
      </c>
      <c r="U113" s="7">
        <v>54228000</v>
      </c>
      <c r="V113" s="7">
        <v>63054000</v>
      </c>
      <c r="W113" s="7">
        <v>79024000</v>
      </c>
      <c r="X113" s="7">
        <v>77867000</v>
      </c>
      <c r="Y113" s="7">
        <v>54247000</v>
      </c>
      <c r="Z113" s="7">
        <v>55121000</v>
      </c>
      <c r="AA113" s="7">
        <v>55237000</v>
      </c>
      <c r="AB113" s="7">
        <v>54228000</v>
      </c>
      <c r="AC113" s="3">
        <v>40.036999999999999</v>
      </c>
      <c r="AD113" s="3">
        <v>40.069000000000003</v>
      </c>
      <c r="AE113" s="3">
        <v>17.763999999999999</v>
      </c>
      <c r="AF113" s="3">
        <v>19.242999999999999</v>
      </c>
      <c r="AG113" s="7">
        <v>4309000000</v>
      </c>
      <c r="AH113" s="7">
        <v>4276000000</v>
      </c>
      <c r="AI113" s="7">
        <v>4216000000</v>
      </c>
      <c r="AJ113" s="7">
        <v>4306450193</v>
      </c>
      <c r="AK113" s="3">
        <v>99.848140000000001</v>
      </c>
      <c r="AL113" s="7">
        <v>2661</v>
      </c>
      <c r="AM113" s="7">
        <v>2686861046</v>
      </c>
      <c r="AN113" s="4">
        <v>62.3</v>
      </c>
      <c r="AO113" s="3">
        <v>-1.715686</v>
      </c>
      <c r="AP113" s="3">
        <v>-16.632017000000001</v>
      </c>
      <c r="AQ113" s="3">
        <v>-14.535379000000001</v>
      </c>
      <c r="AR113" s="3">
        <v>-58.054392999999997</v>
      </c>
      <c r="AS113" s="3">
        <v>-16.632017000000001</v>
      </c>
      <c r="AT113" s="3">
        <v>-14.535379000000001</v>
      </c>
      <c r="AU113" s="3">
        <v>-60.099502999999999</v>
      </c>
      <c r="AV113" s="3">
        <v>5.2731594713656387</v>
      </c>
      <c r="AW113" s="3">
        <v>9.0525509611533863</v>
      </c>
      <c r="AX113" s="3">
        <v>7.9500842568977506</v>
      </c>
      <c r="AY113" s="3">
        <v>73.95</v>
      </c>
      <c r="AZ113" s="3">
        <v>126.95</v>
      </c>
      <c r="BA113" s="3">
        <v>111.49</v>
      </c>
    </row>
    <row r="114" spans="1:53" x14ac:dyDescent="0.3">
      <c r="A114" s="1" t="s">
        <v>1373</v>
      </c>
      <c r="B114" s="2">
        <v>4160258</v>
      </c>
      <c r="C114" s="9" t="s">
        <v>2395</v>
      </c>
      <c r="D114" s="9" t="s">
        <v>2453</v>
      </c>
      <c r="E114" s="3">
        <v>100642.90792875001</v>
      </c>
      <c r="F114" s="5">
        <v>100309.907928</v>
      </c>
      <c r="G114" s="5">
        <v>104803.90792875001</v>
      </c>
      <c r="H114" s="3">
        <v>7.83</v>
      </c>
      <c r="I114" s="3">
        <v>60.466538999999997</v>
      </c>
      <c r="J114" s="3">
        <v>7.83</v>
      </c>
      <c r="K114" s="3">
        <v>60.466538999999997</v>
      </c>
      <c r="L114" s="3">
        <v>22.444201</v>
      </c>
      <c r="M114" s="3">
        <v>21.541190029999999</v>
      </c>
      <c r="N114" s="3">
        <v>13.92947</v>
      </c>
      <c r="O114" s="3">
        <v>74.389662880143405</v>
      </c>
      <c r="P114" s="3">
        <v>74.581690508071603</v>
      </c>
      <c r="Q114" s="3">
        <v>4.6436409999999997</v>
      </c>
      <c r="R114" s="3">
        <v>29.229013999999999</v>
      </c>
      <c r="S114" s="3">
        <v>29.229013999999999</v>
      </c>
      <c r="T114" s="9" t="s">
        <v>3429</v>
      </c>
      <c r="U114" s="7">
        <v>14473000</v>
      </c>
      <c r="V114" s="7">
        <v>10537000</v>
      </c>
      <c r="W114" s="7">
        <v>7069000</v>
      </c>
      <c r="X114" s="7">
        <v>3974000</v>
      </c>
      <c r="Y114" s="7">
        <v>18493000</v>
      </c>
      <c r="Z114" s="7">
        <v>17108000</v>
      </c>
      <c r="AA114" s="7">
        <v>15620000</v>
      </c>
      <c r="AB114" s="7">
        <v>14473000</v>
      </c>
      <c r="AC114" s="3">
        <v>58.136000000000003</v>
      </c>
      <c r="AD114" s="3">
        <v>52.463000000000001</v>
      </c>
      <c r="AE114" s="3">
        <v>18.641999999999999</v>
      </c>
      <c r="AF114" s="4">
        <v>14.67</v>
      </c>
      <c r="AG114" s="7">
        <v>50697438</v>
      </c>
      <c r="AH114" s="7">
        <v>50697438</v>
      </c>
      <c r="AI114" s="7">
        <v>50496474</v>
      </c>
      <c r="AJ114" s="7">
        <v>47027021</v>
      </c>
      <c r="AK114" s="3">
        <v>92.760270000000006</v>
      </c>
      <c r="AL114" s="7">
        <v>1763</v>
      </c>
      <c r="AM114" s="7">
        <v>41471886</v>
      </c>
      <c r="AN114" s="4">
        <v>81.8</v>
      </c>
      <c r="AO114" s="3">
        <v>-2.4579960000000001</v>
      </c>
      <c r="AP114" s="3">
        <v>-14.342852000000001</v>
      </c>
      <c r="AQ114" s="3">
        <v>-17.130938</v>
      </c>
      <c r="AR114" s="3">
        <v>11.200920999999999</v>
      </c>
      <c r="AS114" s="3">
        <v>-14.342852000000001</v>
      </c>
      <c r="AT114" s="3">
        <v>-17.130938</v>
      </c>
      <c r="AU114" s="3">
        <v>8.2021460000000008</v>
      </c>
      <c r="AV114" s="3">
        <v>1.6964783679628381</v>
      </c>
      <c r="AW114" s="3">
        <v>3.9786881560346163</v>
      </c>
      <c r="AX114" s="3">
        <v>4.1790397659414547</v>
      </c>
      <c r="AY114" s="3">
        <v>46.26</v>
      </c>
      <c r="AZ114" s="3">
        <v>108.49</v>
      </c>
      <c r="BA114" s="3">
        <v>113.95</v>
      </c>
    </row>
    <row r="115" spans="1:53" x14ac:dyDescent="0.3">
      <c r="A115" s="1" t="s">
        <v>2106</v>
      </c>
      <c r="B115" s="2">
        <v>4191577</v>
      </c>
      <c r="C115" s="9" t="s">
        <v>2401</v>
      </c>
      <c r="D115" s="9" t="s">
        <v>2446</v>
      </c>
      <c r="E115" s="3">
        <v>99744.884060600001</v>
      </c>
      <c r="F115" s="5">
        <v>111605.68406</v>
      </c>
      <c r="G115" s="5" t="s">
        <v>2400</v>
      </c>
      <c r="H115" s="4">
        <v>3.18</v>
      </c>
      <c r="I115" s="3">
        <v>33.881191999999999</v>
      </c>
      <c r="J115" s="4">
        <v>3.18</v>
      </c>
      <c r="K115" s="3">
        <v>33.881191999999999</v>
      </c>
      <c r="L115" s="3" t="s">
        <v>2397</v>
      </c>
      <c r="M115" s="3">
        <v>20.496231529999999</v>
      </c>
      <c r="N115" s="3">
        <v>41.837538000000002</v>
      </c>
      <c r="O115" s="3" t="s">
        <v>2400</v>
      </c>
      <c r="P115" s="3" t="s">
        <v>2400</v>
      </c>
      <c r="Q115" s="3">
        <v>4.2154590000000001</v>
      </c>
      <c r="R115" s="3">
        <v>18.932700000000001</v>
      </c>
      <c r="S115" s="3">
        <v>18.932700000000001</v>
      </c>
      <c r="T115" s="9" t="s">
        <v>3429</v>
      </c>
      <c r="U115" s="7">
        <v>23051900</v>
      </c>
      <c r="V115" s="7">
        <v>22148900</v>
      </c>
      <c r="W115" s="7">
        <v>19944600</v>
      </c>
      <c r="X115" s="7">
        <v>18361700</v>
      </c>
      <c r="Y115" s="7">
        <v>23053500</v>
      </c>
      <c r="Z115" s="7">
        <v>23007700</v>
      </c>
      <c r="AA115" s="7">
        <v>22976800</v>
      </c>
      <c r="AB115" s="7">
        <v>23051900</v>
      </c>
      <c r="AC115" s="3">
        <v>46.668999999999997</v>
      </c>
      <c r="AD115" s="3">
        <v>48.454999999999998</v>
      </c>
      <c r="AE115" s="3">
        <v>18.437000000000001</v>
      </c>
      <c r="AF115" s="3">
        <v>19.085000000000001</v>
      </c>
      <c r="AG115" s="7">
        <v>250600000</v>
      </c>
      <c r="AH115" s="7">
        <v>251000000</v>
      </c>
      <c r="AI115" s="7">
        <v>255966090</v>
      </c>
      <c r="AJ115" s="7">
        <v>231785396</v>
      </c>
      <c r="AK115" s="3">
        <v>92.181839999999994</v>
      </c>
      <c r="AL115" s="7">
        <v>1919</v>
      </c>
      <c r="AM115" s="7">
        <v>199545285</v>
      </c>
      <c r="AN115" s="3">
        <v>79.36</v>
      </c>
      <c r="AO115" s="3">
        <v>-1.9017660000000001</v>
      </c>
      <c r="AP115" s="3">
        <v>-14.461499999999999</v>
      </c>
      <c r="AQ115" s="3">
        <v>-10.936149</v>
      </c>
      <c r="AR115" s="3">
        <v>11.485355999999999</v>
      </c>
      <c r="AS115" s="3">
        <v>-14.461499999999999</v>
      </c>
      <c r="AT115" s="3">
        <v>-10.936149</v>
      </c>
      <c r="AU115" s="3">
        <v>8.9868550000000003</v>
      </c>
      <c r="AV115" s="3">
        <v>1.7294971145207081</v>
      </c>
      <c r="AW115" s="3">
        <v>2.9011522403308696</v>
      </c>
      <c r="AX115" s="3">
        <v>3.5862829318702731</v>
      </c>
      <c r="AY115" s="3">
        <v>53.42</v>
      </c>
      <c r="AZ115" s="3">
        <v>89.61</v>
      </c>
      <c r="BA115" s="3">
        <v>110.77</v>
      </c>
    </row>
    <row r="116" spans="1:53" x14ac:dyDescent="0.3">
      <c r="A116" s="1" t="s">
        <v>148</v>
      </c>
      <c r="B116" s="2">
        <v>4204256</v>
      </c>
      <c r="C116" s="9" t="s">
        <v>2401</v>
      </c>
      <c r="D116" s="9" t="s">
        <v>2449</v>
      </c>
      <c r="E116" s="3">
        <v>99034.854293679993</v>
      </c>
      <c r="F116" s="5" t="s">
        <v>2400</v>
      </c>
      <c r="G116" s="5">
        <v>115249.34229368001</v>
      </c>
      <c r="H116" s="4">
        <v>1.29</v>
      </c>
      <c r="I116" s="3">
        <v>17.531047999999998</v>
      </c>
      <c r="J116" s="4">
        <v>1.29</v>
      </c>
      <c r="K116" s="3">
        <v>17.531047999999998</v>
      </c>
      <c r="L116" s="3">
        <v>7.7040768699999997</v>
      </c>
      <c r="M116" s="3">
        <v>5.6756013700000008</v>
      </c>
      <c r="N116" s="3">
        <v>18.524001999999999</v>
      </c>
      <c r="O116" s="3" t="s">
        <v>2400</v>
      </c>
      <c r="P116" s="3" t="s">
        <v>2400</v>
      </c>
      <c r="Q116" s="3" t="s">
        <v>2400</v>
      </c>
      <c r="R116" s="3" t="s">
        <v>2400</v>
      </c>
      <c r="S116" s="3">
        <v>12.357982180860899</v>
      </c>
      <c r="T116" s="9" t="s">
        <v>3429</v>
      </c>
      <c r="U116" s="7">
        <v>31944000</v>
      </c>
      <c r="V116" s="7">
        <v>10844000</v>
      </c>
      <c r="W116" s="7">
        <v>5813000</v>
      </c>
      <c r="X116" s="7">
        <v>2221000</v>
      </c>
      <c r="Y116" s="7">
        <v>31671000</v>
      </c>
      <c r="Z116" s="7">
        <v>25957000</v>
      </c>
      <c r="AA116" s="7">
        <v>33663000</v>
      </c>
      <c r="AB116" s="7">
        <v>31944000</v>
      </c>
      <c r="AC116" s="3">
        <v>27.817</v>
      </c>
      <c r="AD116" s="3">
        <v>39.786999999999999</v>
      </c>
      <c r="AE116" s="3" t="s">
        <v>2400</v>
      </c>
      <c r="AF116" s="3" t="s">
        <v>2400</v>
      </c>
      <c r="AG116" s="7">
        <v>565816456</v>
      </c>
      <c r="AH116" s="7">
        <v>569535344</v>
      </c>
      <c r="AI116" s="7">
        <v>567565120</v>
      </c>
      <c r="AJ116" s="7">
        <v>446912247</v>
      </c>
      <c r="AK116" s="3">
        <v>78.985380000000006</v>
      </c>
      <c r="AL116" s="7">
        <v>1142</v>
      </c>
      <c r="AM116" s="7">
        <v>395293941</v>
      </c>
      <c r="AN116" s="3">
        <v>69.86</v>
      </c>
      <c r="AO116" s="3">
        <v>-5.541893</v>
      </c>
      <c r="AP116" s="3">
        <v>-5.6390330000000004</v>
      </c>
      <c r="AQ116" s="3">
        <v>32.223201000000003</v>
      </c>
      <c r="AR116" s="3">
        <v>80.838717000000003</v>
      </c>
      <c r="AS116" s="3">
        <v>-5.6390330000000004</v>
      </c>
      <c r="AT116" s="3">
        <v>32.223201000000003</v>
      </c>
      <c r="AU116" s="3">
        <v>77.229316999999995</v>
      </c>
      <c r="AV116" s="3">
        <v>1.8815583900232129</v>
      </c>
      <c r="AW116" s="3">
        <v>7.8717573806944259</v>
      </c>
      <c r="AX116" s="3">
        <v>4.6645085149716419</v>
      </c>
      <c r="AY116" s="3">
        <v>65.56</v>
      </c>
      <c r="AZ116" s="3">
        <v>274.27</v>
      </c>
      <c r="BA116" s="3">
        <v>162.52000000000001</v>
      </c>
    </row>
    <row r="117" spans="1:53" x14ac:dyDescent="0.3">
      <c r="A117" s="1" t="s">
        <v>92</v>
      </c>
      <c r="B117" s="2">
        <v>4087349</v>
      </c>
      <c r="C117" s="9" t="s">
        <v>2401</v>
      </c>
      <c r="D117" s="9" t="s">
        <v>2462</v>
      </c>
      <c r="E117" s="3">
        <v>97858.501580679993</v>
      </c>
      <c r="F117" s="5">
        <v>121166.50158</v>
      </c>
      <c r="G117" s="5" t="s">
        <v>2400</v>
      </c>
      <c r="H117" s="3">
        <v>1.34</v>
      </c>
      <c r="I117" s="3">
        <v>8.8507110000000004</v>
      </c>
      <c r="J117" s="4">
        <v>1.34</v>
      </c>
      <c r="K117" s="3">
        <v>8.8507110000000004</v>
      </c>
      <c r="L117" s="3" t="s">
        <v>2397</v>
      </c>
      <c r="M117" s="3" t="s">
        <v>2397</v>
      </c>
      <c r="N117" s="3">
        <v>10.693251999999999</v>
      </c>
      <c r="O117" s="3" t="s">
        <v>2400</v>
      </c>
      <c r="P117" s="3" t="s">
        <v>2400</v>
      </c>
      <c r="Q117" s="3">
        <v>5.4969929999999998</v>
      </c>
      <c r="R117" s="3">
        <v>8.6875020000000003</v>
      </c>
      <c r="S117" s="3">
        <v>8.6875020000000003</v>
      </c>
      <c r="T117" s="9" t="s">
        <v>3429</v>
      </c>
      <c r="U117" s="7">
        <v>20502000</v>
      </c>
      <c r="V117" s="7">
        <v>20688000</v>
      </c>
      <c r="W117" s="7">
        <v>21111000</v>
      </c>
      <c r="X117" s="7">
        <v>20841000</v>
      </c>
      <c r="Y117" s="7">
        <v>20362000</v>
      </c>
      <c r="Z117" s="7">
        <v>20295000</v>
      </c>
      <c r="AA117" s="7">
        <v>20456000</v>
      </c>
      <c r="AB117" s="7">
        <v>20502000</v>
      </c>
      <c r="AC117" s="4">
        <v>69.53</v>
      </c>
      <c r="AD117" s="3">
        <v>69.757000000000005</v>
      </c>
      <c r="AE117" s="3">
        <v>60.817999999999998</v>
      </c>
      <c r="AF117" s="3">
        <v>59.994</v>
      </c>
      <c r="AG117" s="7">
        <v>1696476281</v>
      </c>
      <c r="AH117" s="7">
        <v>1709979128</v>
      </c>
      <c r="AI117" s="7">
        <v>1769880820</v>
      </c>
      <c r="AJ117" s="7">
        <v>1691898296</v>
      </c>
      <c r="AK117" s="3">
        <v>99.828019999999995</v>
      </c>
      <c r="AL117" s="7">
        <v>2195</v>
      </c>
      <c r="AM117" s="7">
        <v>1029144196</v>
      </c>
      <c r="AN117" s="3">
        <v>60.72</v>
      </c>
      <c r="AO117" s="3">
        <v>-2.2068449999999999</v>
      </c>
      <c r="AP117" s="3">
        <v>-9.4388640000000006</v>
      </c>
      <c r="AQ117" s="3">
        <v>2.4490599999999998</v>
      </c>
      <c r="AR117" s="3">
        <v>25.757576</v>
      </c>
      <c r="AS117" s="3">
        <v>-9.4388640000000006</v>
      </c>
      <c r="AT117" s="3">
        <v>2.4490599999999998</v>
      </c>
      <c r="AU117" s="3">
        <v>29.623203</v>
      </c>
      <c r="AV117" s="3">
        <v>1.6035943368765158</v>
      </c>
      <c r="AW117" s="3">
        <v>2.3678783156092851</v>
      </c>
      <c r="AX117" s="3">
        <v>2.2538841579213433</v>
      </c>
      <c r="AY117" s="3">
        <v>56.92</v>
      </c>
      <c r="AZ117" s="3">
        <v>84.05</v>
      </c>
      <c r="BA117" s="4">
        <v>80</v>
      </c>
    </row>
    <row r="118" spans="1:53" x14ac:dyDescent="0.3">
      <c r="A118" s="1" t="s">
        <v>118</v>
      </c>
      <c r="B118" s="2">
        <v>4290489</v>
      </c>
      <c r="C118" s="9" t="s">
        <v>2401</v>
      </c>
      <c r="D118" s="9" t="s">
        <v>2473</v>
      </c>
      <c r="E118" s="3">
        <v>97663.484391000005</v>
      </c>
      <c r="F118" s="5">
        <v>146845.68439099999</v>
      </c>
      <c r="G118" s="5">
        <v>146845.68439099999</v>
      </c>
      <c r="H118" s="3">
        <v>0.89</v>
      </c>
      <c r="I118" s="3">
        <v>38.290187891440503</v>
      </c>
      <c r="J118" s="4">
        <v>-1.6910000000000001</v>
      </c>
      <c r="K118" s="3">
        <v>77.388185654008396</v>
      </c>
      <c r="L118" s="3" t="s">
        <v>2397</v>
      </c>
      <c r="M118" s="3">
        <v>23.533814196666398</v>
      </c>
      <c r="N118" s="3">
        <v>16.358366</v>
      </c>
      <c r="O118" s="3" t="s">
        <v>2400</v>
      </c>
      <c r="P118" s="3" t="s">
        <v>2400</v>
      </c>
      <c r="Q118" s="3">
        <v>12.078382</v>
      </c>
      <c r="R118" s="3">
        <v>15.60984</v>
      </c>
      <c r="S118" s="3">
        <v>21.369710345303499</v>
      </c>
      <c r="T118" s="9" t="s">
        <v>3429</v>
      </c>
      <c r="U118" s="7">
        <v>10130800</v>
      </c>
      <c r="V118" s="7">
        <v>9694500</v>
      </c>
      <c r="W118" s="7">
        <v>9397300</v>
      </c>
      <c r="X118" s="7">
        <v>8081200</v>
      </c>
      <c r="Y118" s="7">
        <v>10875800</v>
      </c>
      <c r="Z118" s="7">
        <v>11513400</v>
      </c>
      <c r="AA118" s="7">
        <v>11371700</v>
      </c>
      <c r="AB118" s="7">
        <v>10130800</v>
      </c>
      <c r="AC118" s="3">
        <v>70.742000000000004</v>
      </c>
      <c r="AD118" s="3">
        <v>70.855000000000004</v>
      </c>
      <c r="AE118" s="3">
        <v>61.889000000000003</v>
      </c>
      <c r="AF118" s="3">
        <v>62.377000000000002</v>
      </c>
      <c r="AG118" s="7">
        <v>467276000</v>
      </c>
      <c r="AH118" s="7">
        <v>467077000</v>
      </c>
      <c r="AI118" s="7">
        <v>466160000</v>
      </c>
      <c r="AJ118" s="7">
        <v>466003293</v>
      </c>
      <c r="AK118" s="3">
        <v>99.724770000000007</v>
      </c>
      <c r="AL118" s="7">
        <v>2241</v>
      </c>
      <c r="AM118" s="7">
        <v>436414561</v>
      </c>
      <c r="AN118" s="3">
        <v>93.39</v>
      </c>
      <c r="AO118" s="3">
        <v>-0.70380600000000004</v>
      </c>
      <c r="AP118" s="3">
        <v>-12.244019</v>
      </c>
      <c r="AQ118" s="3">
        <v>-21.134331</v>
      </c>
      <c r="AR118" s="3">
        <v>-16.178419999999999</v>
      </c>
      <c r="AS118" s="3">
        <v>-12.244019</v>
      </c>
      <c r="AT118" s="3">
        <v>-21.134331</v>
      </c>
      <c r="AU118" s="3">
        <v>-15.040763</v>
      </c>
      <c r="AV118" s="3">
        <v>1.689867139485439</v>
      </c>
      <c r="AW118" s="3">
        <v>2.7144559238604242</v>
      </c>
      <c r="AX118" s="3">
        <v>2.5779739713125989</v>
      </c>
      <c r="AY118" s="3">
        <v>67.569999999999993</v>
      </c>
      <c r="AZ118" s="3">
        <v>108.54</v>
      </c>
      <c r="BA118" s="4">
        <v>103.08</v>
      </c>
    </row>
    <row r="119" spans="1:53" x14ac:dyDescent="0.3">
      <c r="A119" s="1" t="s">
        <v>2107</v>
      </c>
      <c r="B119" s="2">
        <v>4004298</v>
      </c>
      <c r="C119" s="9" t="s">
        <v>2401</v>
      </c>
      <c r="D119" s="9" t="s">
        <v>2457</v>
      </c>
      <c r="E119" s="3">
        <v>97658.330963400003</v>
      </c>
      <c r="F119" s="5">
        <v>165329.33096299999</v>
      </c>
      <c r="G119" s="5">
        <v>165649.33096339999</v>
      </c>
      <c r="H119" s="3">
        <v>1.39</v>
      </c>
      <c r="I119" s="3">
        <v>19.184339000000001</v>
      </c>
      <c r="J119" s="3">
        <v>1.39</v>
      </c>
      <c r="K119" s="3">
        <v>19.184339000000001</v>
      </c>
      <c r="L119" s="3">
        <v>3.2449051999999998</v>
      </c>
      <c r="M119" s="3">
        <v>2.7087857799999999</v>
      </c>
      <c r="N119" s="3">
        <v>153.01115200000001</v>
      </c>
      <c r="O119" s="3">
        <v>48.409946448652498</v>
      </c>
      <c r="P119" s="3">
        <v>28.841160574078799</v>
      </c>
      <c r="Q119" s="3">
        <v>5.9735019999999999</v>
      </c>
      <c r="R119" s="3">
        <v>11.957864000000001</v>
      </c>
      <c r="S119" s="3">
        <v>11.957864000000001</v>
      </c>
      <c r="T119" s="9" t="s">
        <v>3429</v>
      </c>
      <c r="U119" s="7">
        <v>25253000</v>
      </c>
      <c r="V119" s="7">
        <v>29279000</v>
      </c>
      <c r="W119" s="7">
        <v>23113000</v>
      </c>
      <c r="X119" s="7">
        <v>20375000</v>
      </c>
      <c r="Y119" s="7">
        <v>26428000</v>
      </c>
      <c r="Z119" s="7">
        <v>26134000</v>
      </c>
      <c r="AA119" s="7">
        <v>25419000</v>
      </c>
      <c r="AB119" s="7">
        <v>25253000</v>
      </c>
      <c r="AC119" s="3">
        <v>46.363</v>
      </c>
      <c r="AD119" s="3">
        <v>49.966000000000001</v>
      </c>
      <c r="AE119" s="3">
        <v>45.170999999999999</v>
      </c>
      <c r="AF119" s="3">
        <v>49.420999999999999</v>
      </c>
      <c r="AG119" s="7">
        <v>1095684180</v>
      </c>
      <c r="AH119" s="7">
        <v>1094565737</v>
      </c>
      <c r="AI119" s="7">
        <v>1090619349</v>
      </c>
      <c r="AJ119" s="7">
        <v>1092498588</v>
      </c>
      <c r="AK119" s="3">
        <v>99.70926</v>
      </c>
      <c r="AL119" s="7">
        <v>2209</v>
      </c>
      <c r="AM119" s="7">
        <v>758562968</v>
      </c>
      <c r="AN119" s="3">
        <v>69.23</v>
      </c>
      <c r="AO119" s="3">
        <v>-1.0101009999999999</v>
      </c>
      <c r="AP119" s="3">
        <v>-7.6405250000000002</v>
      </c>
      <c r="AQ119" s="3">
        <v>-8.7159019999999998</v>
      </c>
      <c r="AR119" s="3">
        <v>16.189132000000001</v>
      </c>
      <c r="AS119" s="3">
        <v>-7.6405250000000002</v>
      </c>
      <c r="AT119" s="3">
        <v>-8.7159019999999998</v>
      </c>
      <c r="AU119" s="3">
        <v>17.398745000000002</v>
      </c>
      <c r="AV119" s="3">
        <v>1.1616081743554971</v>
      </c>
      <c r="AW119" s="3">
        <v>1.7173726515377317</v>
      </c>
      <c r="AX119" s="3">
        <v>1.8803033819752415</v>
      </c>
      <c r="AY119" s="3">
        <v>58.19</v>
      </c>
      <c r="AZ119" s="3">
        <v>86.03</v>
      </c>
      <c r="BA119" s="3">
        <v>94.19</v>
      </c>
    </row>
    <row r="120" spans="1:53" x14ac:dyDescent="0.3">
      <c r="A120" s="1" t="s">
        <v>1945</v>
      </c>
      <c r="B120" s="2">
        <v>5252256</v>
      </c>
      <c r="C120" s="9" t="s">
        <v>2401</v>
      </c>
      <c r="D120" s="9" t="s">
        <v>2490</v>
      </c>
      <c r="E120" s="3">
        <v>96383.430519200003</v>
      </c>
      <c r="F120" s="5">
        <v>92223.269908999995</v>
      </c>
      <c r="G120" s="5">
        <v>93393.348223356996</v>
      </c>
      <c r="H120" s="3">
        <v>1.5928770722220493</v>
      </c>
      <c r="I120" s="3">
        <v>116.401889</v>
      </c>
      <c r="J120" s="3">
        <v>1.5928770722220493</v>
      </c>
      <c r="K120" s="3">
        <v>116.401889</v>
      </c>
      <c r="L120" s="3">
        <v>23.454619810000001</v>
      </c>
      <c r="M120" s="3">
        <v>17.495568890000001</v>
      </c>
      <c r="N120" s="3">
        <v>44.249411000000002</v>
      </c>
      <c r="O120" s="3">
        <v>167.45468856971601</v>
      </c>
      <c r="P120" s="3">
        <v>64.786258170914806</v>
      </c>
      <c r="Q120" s="3">
        <v>5.1203789999999998</v>
      </c>
      <c r="R120" s="3">
        <v>64.574505000000002</v>
      </c>
      <c r="S120" s="3">
        <v>64.574505000000002</v>
      </c>
      <c r="T120" s="9" t="s">
        <v>3429</v>
      </c>
      <c r="U120" s="7">
        <v>14326477.785669675</v>
      </c>
      <c r="V120" s="7">
        <v>12354506.329168132</v>
      </c>
      <c r="W120" s="7">
        <v>11435110.935402527</v>
      </c>
      <c r="X120" s="7">
        <v>8997444.7210002132</v>
      </c>
      <c r="Y120" s="7">
        <v>16375237.98970671</v>
      </c>
      <c r="Z120" s="7">
        <v>15652824.326219564</v>
      </c>
      <c r="AA120" s="7">
        <v>15012835.069879627</v>
      </c>
      <c r="AB120" s="7">
        <v>14326477.785669675</v>
      </c>
      <c r="AC120" s="3">
        <v>26.029</v>
      </c>
      <c r="AD120" s="3">
        <v>28.745000000000001</v>
      </c>
      <c r="AE120" s="3">
        <v>7.4999999999999997E-2</v>
      </c>
      <c r="AF120" s="4">
        <v>7.6219999999999999</v>
      </c>
      <c r="AG120" s="7">
        <v>202078645</v>
      </c>
      <c r="AH120" s="7">
        <v>200808171</v>
      </c>
      <c r="AI120" s="7">
        <v>195139057</v>
      </c>
      <c r="AJ120" s="7">
        <v>149701450</v>
      </c>
      <c r="AK120" s="3">
        <v>74.080789999999993</v>
      </c>
      <c r="AL120" s="7">
        <v>1124</v>
      </c>
      <c r="AM120" s="7">
        <v>129402390</v>
      </c>
      <c r="AN120" s="3">
        <v>64.040000000000006</v>
      </c>
      <c r="AO120" s="3">
        <v>-3.0889869999999999</v>
      </c>
      <c r="AP120" s="3">
        <v>-6.201778</v>
      </c>
      <c r="AQ120" s="3">
        <v>21.395816</v>
      </c>
      <c r="AR120" s="3">
        <v>136.959746</v>
      </c>
      <c r="AS120" s="3">
        <v>-6.201778</v>
      </c>
      <c r="AT120" s="3">
        <v>21.395816</v>
      </c>
      <c r="AU120" s="3">
        <v>138.08206100000001</v>
      </c>
      <c r="AV120" s="3">
        <v>2.4741599984501086</v>
      </c>
      <c r="AW120" s="3">
        <v>4.4404456987525815</v>
      </c>
      <c r="AX120" s="3">
        <v>5.9695888354601889</v>
      </c>
      <c r="AY120" s="3">
        <v>49.06</v>
      </c>
      <c r="AZ120" s="3">
        <v>88.04</v>
      </c>
      <c r="BA120" s="3">
        <v>118.36</v>
      </c>
    </row>
    <row r="121" spans="1:53" x14ac:dyDescent="0.3">
      <c r="A121" s="1" t="s">
        <v>1249</v>
      </c>
      <c r="B121" s="2">
        <v>4069378</v>
      </c>
      <c r="C121" s="9" t="s">
        <v>2395</v>
      </c>
      <c r="D121" s="9" t="s">
        <v>2418</v>
      </c>
      <c r="E121" s="3">
        <v>95060.287800000006</v>
      </c>
      <c r="F121" s="5">
        <v>93976.585800000001</v>
      </c>
      <c r="G121" s="5" t="s">
        <v>2400</v>
      </c>
      <c r="H121" s="3">
        <v>0.85899999999999999</v>
      </c>
      <c r="I121" s="3">
        <v>23.375405000000001</v>
      </c>
      <c r="J121" s="4">
        <v>0.85899999999999999</v>
      </c>
      <c r="K121" s="3">
        <v>23.375405000000001</v>
      </c>
      <c r="L121" s="3">
        <v>13.901077749999999</v>
      </c>
      <c r="M121" s="3">
        <v>11.015708400000001</v>
      </c>
      <c r="N121" s="3">
        <v>19.516347</v>
      </c>
      <c r="O121" s="3" t="s">
        <v>2400</v>
      </c>
      <c r="P121" s="3" t="s">
        <v>2400</v>
      </c>
      <c r="Q121" s="3">
        <v>5.8913339999999996</v>
      </c>
      <c r="R121" s="3">
        <v>17.731272000000001</v>
      </c>
      <c r="S121" s="3">
        <v>17.731272000000001</v>
      </c>
      <c r="T121" s="9" t="s">
        <v>3430</v>
      </c>
      <c r="U121" s="7">
        <v>14905386</v>
      </c>
      <c r="V121" s="7">
        <v>17428516</v>
      </c>
      <c r="W121" s="7">
        <v>17227039</v>
      </c>
      <c r="X121" s="7">
        <v>14626150</v>
      </c>
      <c r="Y121" s="7">
        <v>15591300</v>
      </c>
      <c r="Z121" s="7">
        <v>14905386</v>
      </c>
      <c r="AA121" s="7">
        <v>14241136</v>
      </c>
      <c r="AB121" s="7">
        <v>14317147</v>
      </c>
      <c r="AC121" s="3">
        <v>47.607999999999997</v>
      </c>
      <c r="AD121" s="3">
        <v>47.695</v>
      </c>
      <c r="AE121" s="3">
        <v>31.433</v>
      </c>
      <c r="AF121" s="3">
        <v>31.556999999999999</v>
      </c>
      <c r="AG121" s="7">
        <v>1291958000</v>
      </c>
      <c r="AH121" s="7">
        <v>1303770000</v>
      </c>
      <c r="AI121" s="7">
        <v>1320720000</v>
      </c>
      <c r="AJ121" s="7">
        <v>1282148340</v>
      </c>
      <c r="AK121" s="3">
        <v>99.647419999999997</v>
      </c>
      <c r="AL121" s="7">
        <v>1947</v>
      </c>
      <c r="AM121" s="7">
        <v>1017869439</v>
      </c>
      <c r="AN121" s="3">
        <v>79.11</v>
      </c>
      <c r="AO121" s="3">
        <v>-2.167141</v>
      </c>
      <c r="AP121" s="3">
        <v>-2.2333509999999999</v>
      </c>
      <c r="AQ121" s="3">
        <v>-11.49152</v>
      </c>
      <c r="AR121" s="3">
        <v>-3.6033629999999999</v>
      </c>
      <c r="AS121" s="3">
        <v>-2.2333509999999999</v>
      </c>
      <c r="AT121" s="3">
        <v>-11.49152</v>
      </c>
      <c r="AU121" s="3">
        <v>-7.7828559999999998</v>
      </c>
      <c r="AV121" s="3">
        <v>2.7147897115455608</v>
      </c>
      <c r="AW121" s="3">
        <v>4.612673088383926</v>
      </c>
      <c r="AX121" s="3">
        <v>4.6402756277984478</v>
      </c>
      <c r="AY121" s="3">
        <v>62.02</v>
      </c>
      <c r="AZ121" s="3">
        <v>105.38</v>
      </c>
      <c r="BA121" s="4">
        <v>106.01</v>
      </c>
    </row>
    <row r="122" spans="1:53" x14ac:dyDescent="0.3">
      <c r="A122" s="1" t="s">
        <v>774</v>
      </c>
      <c r="B122" s="2">
        <v>4570011</v>
      </c>
      <c r="C122" s="9" t="s">
        <v>2395</v>
      </c>
      <c r="D122" s="9" t="s">
        <v>2530</v>
      </c>
      <c r="E122" s="3">
        <v>94701.225776759995</v>
      </c>
      <c r="F122" s="5">
        <v>111137.22577600001</v>
      </c>
      <c r="G122" s="5">
        <v>111137.22577675999</v>
      </c>
      <c r="H122" s="4">
        <v>3.1</v>
      </c>
      <c r="I122" s="3">
        <v>85.021641118124407</v>
      </c>
      <c r="J122" s="4">
        <v>3.1</v>
      </c>
      <c r="K122" s="3">
        <v>85.021641118124407</v>
      </c>
      <c r="L122" s="3">
        <v>14.496107444232001</v>
      </c>
      <c r="M122" s="3">
        <v>6.69543496614659</v>
      </c>
      <c r="N122" s="3">
        <v>27.367428</v>
      </c>
      <c r="O122" s="3" t="s">
        <v>2400</v>
      </c>
      <c r="P122" s="3" t="s">
        <v>2400</v>
      </c>
      <c r="Q122" s="3">
        <v>13.180424</v>
      </c>
      <c r="R122" s="3">
        <v>31.473355000000002</v>
      </c>
      <c r="S122" s="3">
        <v>29.4215560204659</v>
      </c>
      <c r="T122" s="9" t="s">
        <v>3429</v>
      </c>
      <c r="U122" s="7">
        <v>8272667</v>
      </c>
      <c r="V122" s="7">
        <v>7249771</v>
      </c>
      <c r="W122" s="7">
        <v>6619381</v>
      </c>
      <c r="X122" s="7">
        <v>6014112</v>
      </c>
      <c r="Y122" s="7">
        <v>8706487</v>
      </c>
      <c r="Z122" s="7">
        <v>8543174</v>
      </c>
      <c r="AA122" s="7">
        <v>8392567</v>
      </c>
      <c r="AB122" s="7">
        <v>8272667</v>
      </c>
      <c r="AC122" s="3">
        <v>45.481000000000002</v>
      </c>
      <c r="AD122" s="3">
        <v>46.466999999999999</v>
      </c>
      <c r="AE122" s="3">
        <v>36.957999999999998</v>
      </c>
      <c r="AF122" s="4">
        <v>38.049999999999997</v>
      </c>
      <c r="AG122" s="7">
        <v>96488000</v>
      </c>
      <c r="AH122" s="7">
        <v>94945000</v>
      </c>
      <c r="AI122" s="7">
        <v>93883296</v>
      </c>
      <c r="AJ122" s="7">
        <v>96146872</v>
      </c>
      <c r="AK122" s="3">
        <v>99.646259999999998</v>
      </c>
      <c r="AL122" s="7">
        <v>1507</v>
      </c>
      <c r="AM122" s="7">
        <v>94211283</v>
      </c>
      <c r="AN122" s="3">
        <v>97.64</v>
      </c>
      <c r="AO122" s="3">
        <v>-0.74946599999999997</v>
      </c>
      <c r="AP122" s="3">
        <v>-3.9318170000000001</v>
      </c>
      <c r="AQ122" s="3">
        <v>6.2255669999999999</v>
      </c>
      <c r="AR122" s="3">
        <v>16.337232</v>
      </c>
      <c r="AS122" s="3">
        <v>-3.9318170000000001</v>
      </c>
      <c r="AT122" s="3">
        <v>6.2255669999999999</v>
      </c>
      <c r="AU122" s="3">
        <v>17.072474</v>
      </c>
      <c r="AV122" s="3">
        <v>1.5628306913881593</v>
      </c>
      <c r="AW122" s="3">
        <v>2.4180588410927824</v>
      </c>
      <c r="AX122" s="3">
        <v>2.4805194347461734</v>
      </c>
      <c r="AY122" s="3">
        <v>57.22</v>
      </c>
      <c r="AZ122" s="3">
        <v>88.53</v>
      </c>
      <c r="BA122" s="3">
        <v>90.81</v>
      </c>
    </row>
    <row r="123" spans="1:53" x14ac:dyDescent="0.3">
      <c r="A123" s="1" t="s">
        <v>732</v>
      </c>
      <c r="B123" s="2">
        <v>4072364</v>
      </c>
      <c r="C123" s="9" t="s">
        <v>2401</v>
      </c>
      <c r="D123" s="9" t="s">
        <v>2456</v>
      </c>
      <c r="E123" s="3">
        <v>94383.308792399999</v>
      </c>
      <c r="F123" s="5">
        <v>113769.308792</v>
      </c>
      <c r="G123" s="5">
        <v>113769.3087924</v>
      </c>
      <c r="H123" s="3">
        <v>4.3600000000000003</v>
      </c>
      <c r="I123" s="3">
        <v>13.4487787094422</v>
      </c>
      <c r="J123" s="3">
        <v>4.3600000000000003</v>
      </c>
      <c r="K123" s="3">
        <v>13.4487787094422</v>
      </c>
      <c r="L123" s="3">
        <v>11.433762568849399</v>
      </c>
      <c r="M123" s="3">
        <v>1.95451388469903</v>
      </c>
      <c r="N123" s="3">
        <v>95.391821820191197</v>
      </c>
      <c r="O123" s="3" t="s">
        <v>2400</v>
      </c>
      <c r="P123" s="3" t="s">
        <v>2400</v>
      </c>
      <c r="Q123" s="3">
        <v>0.60306499999999996</v>
      </c>
      <c r="R123" s="3">
        <v>9.2476489999999991</v>
      </c>
      <c r="S123" s="3">
        <v>9.6971286687765694</v>
      </c>
      <c r="T123" s="9" t="s">
        <v>3429</v>
      </c>
      <c r="U123" s="7">
        <v>171340000</v>
      </c>
      <c r="V123" s="7">
        <v>156595000</v>
      </c>
      <c r="W123" s="7">
        <v>138639000</v>
      </c>
      <c r="X123" s="7">
        <v>121867000</v>
      </c>
      <c r="Y123" s="7">
        <v>174015000</v>
      </c>
      <c r="Z123" s="7">
        <v>171719000</v>
      </c>
      <c r="AA123" s="7">
        <v>171745000</v>
      </c>
      <c r="AB123" s="7">
        <v>171340000</v>
      </c>
      <c r="AC123" s="3">
        <v>27.437000000000001</v>
      </c>
      <c r="AD123" s="3">
        <v>27.937000000000001</v>
      </c>
      <c r="AE123" s="4">
        <v>6.39</v>
      </c>
      <c r="AF123" s="4">
        <v>6.5209999999999999</v>
      </c>
      <c r="AG123" s="7">
        <v>231929643</v>
      </c>
      <c r="AH123" s="7">
        <v>231902075</v>
      </c>
      <c r="AI123" s="7">
        <v>234906987</v>
      </c>
      <c r="AJ123" s="7">
        <v>231431548</v>
      </c>
      <c r="AK123" s="3">
        <v>99.788179999999997</v>
      </c>
      <c r="AL123" s="7">
        <v>2130</v>
      </c>
      <c r="AM123" s="7">
        <v>210286998</v>
      </c>
      <c r="AN123" s="3">
        <v>90.67</v>
      </c>
      <c r="AO123" s="3">
        <v>-1.0832839999999999</v>
      </c>
      <c r="AP123" s="3">
        <v>-9.352271</v>
      </c>
      <c r="AQ123" s="3">
        <v>-29.057691999999999</v>
      </c>
      <c r="AR123" s="3">
        <v>-22.958044000000001</v>
      </c>
      <c r="AS123" s="3">
        <v>-9.352271</v>
      </c>
      <c r="AT123" s="3">
        <v>-29.057691999999999</v>
      </c>
      <c r="AU123" s="3">
        <v>-21.770294</v>
      </c>
      <c r="AV123" s="3">
        <v>2.1740590721960666</v>
      </c>
      <c r="AW123" s="3">
        <v>4.1381997360552125</v>
      </c>
      <c r="AX123" s="3">
        <v>4.1884446307310013</v>
      </c>
      <c r="AY123" s="3">
        <v>80.959999999999994</v>
      </c>
      <c r="AZ123" s="4">
        <v>154.11000000000001</v>
      </c>
      <c r="BA123" s="3">
        <v>155.97999999999999</v>
      </c>
    </row>
    <row r="124" spans="1:53" x14ac:dyDescent="0.3">
      <c r="A124" s="1" t="s">
        <v>2068</v>
      </c>
      <c r="B124" s="2">
        <v>103339</v>
      </c>
      <c r="C124" s="9" t="s">
        <v>2401</v>
      </c>
      <c r="D124" s="9" t="s">
        <v>2423</v>
      </c>
      <c r="E124" s="3">
        <v>93959.950306800005</v>
      </c>
      <c r="F124" s="5">
        <v>122176.950306</v>
      </c>
      <c r="G124" s="5">
        <v>121029.9503068</v>
      </c>
      <c r="H124" s="3">
        <v>2.63</v>
      </c>
      <c r="I124" s="3">
        <v>26.050943396226401</v>
      </c>
      <c r="J124" s="3">
        <v>2.63</v>
      </c>
      <c r="K124" s="3">
        <v>26.050943396226401</v>
      </c>
      <c r="L124" s="3" t="s">
        <v>2397</v>
      </c>
      <c r="M124" s="3">
        <v>1.83572256705072</v>
      </c>
      <c r="N124" s="3">
        <v>15.3327330151185</v>
      </c>
      <c r="O124" s="3" t="s">
        <v>2400</v>
      </c>
      <c r="P124" s="3" t="s">
        <v>2400</v>
      </c>
      <c r="Q124" s="3">
        <v>0.45713799999999999</v>
      </c>
      <c r="R124" s="3">
        <v>12.060871000000001</v>
      </c>
      <c r="S124" s="3">
        <v>13.360650883709299</v>
      </c>
      <c r="T124" s="9" t="s">
        <v>3429</v>
      </c>
      <c r="U124" s="7">
        <v>195187000</v>
      </c>
      <c r="V124" s="7">
        <v>180031000</v>
      </c>
      <c r="W124" s="7">
        <v>174274000</v>
      </c>
      <c r="X124" s="7">
        <v>160550000</v>
      </c>
      <c r="Y124" s="7">
        <v>229747000</v>
      </c>
      <c r="Z124" s="7">
        <v>216008000</v>
      </c>
      <c r="AA124" s="7">
        <v>204145000</v>
      </c>
      <c r="AB124" s="7">
        <v>195187000</v>
      </c>
      <c r="AC124" s="4">
        <v>12.859</v>
      </c>
      <c r="AD124" s="4">
        <v>10.114000000000001</v>
      </c>
      <c r="AE124" s="4">
        <v>5.4930000000000003</v>
      </c>
      <c r="AF124" s="4">
        <v>3.7240000000000002</v>
      </c>
      <c r="AG124" s="7">
        <v>279839000</v>
      </c>
      <c r="AH124" s="7">
        <v>279520000</v>
      </c>
      <c r="AI124" s="7">
        <v>293764000</v>
      </c>
      <c r="AJ124" s="7">
        <v>276868855</v>
      </c>
      <c r="AK124" s="3">
        <v>99.538470000000004</v>
      </c>
      <c r="AL124" s="7">
        <v>2088</v>
      </c>
      <c r="AM124" s="7">
        <v>248165311</v>
      </c>
      <c r="AN124" s="3">
        <v>89.22</v>
      </c>
      <c r="AO124" s="3">
        <v>-1.3996999999999999</v>
      </c>
      <c r="AP124" s="3">
        <v>-18.253404</v>
      </c>
      <c r="AQ124" s="3">
        <v>-20.292114000000002</v>
      </c>
      <c r="AR124" s="3">
        <v>-10.951306000000001</v>
      </c>
      <c r="AS124" s="3">
        <v>-18.253404</v>
      </c>
      <c r="AT124" s="3">
        <v>-20.292114000000002</v>
      </c>
      <c r="AU124" s="3">
        <v>-7.7842710000000004</v>
      </c>
      <c r="AV124" s="3">
        <v>1.8802451917347844</v>
      </c>
      <c r="AW124" s="3">
        <v>4.3273676569799626</v>
      </c>
      <c r="AX124" s="3">
        <v>3.5336489130220619</v>
      </c>
      <c r="AY124" s="3">
        <v>64.489999999999995</v>
      </c>
      <c r="AZ124" s="3">
        <v>148.41999999999999</v>
      </c>
      <c r="BA124" s="4">
        <v>121.2</v>
      </c>
    </row>
    <row r="125" spans="1:53" x14ac:dyDescent="0.3">
      <c r="A125" s="1" t="s">
        <v>2137</v>
      </c>
      <c r="B125" s="2">
        <v>4402486</v>
      </c>
      <c r="C125" s="9" t="s">
        <v>2401</v>
      </c>
      <c r="D125" s="9" t="s">
        <v>2404</v>
      </c>
      <c r="E125" s="3">
        <v>93659.432257859997</v>
      </c>
      <c r="F125" s="5">
        <v>97023.932256999993</v>
      </c>
      <c r="G125" s="5" t="s">
        <v>2400</v>
      </c>
      <c r="H125" s="3">
        <v>3.43</v>
      </c>
      <c r="I125" s="3">
        <v>33.863574</v>
      </c>
      <c r="J125" s="4">
        <v>3.391</v>
      </c>
      <c r="K125" s="3">
        <v>34.278421999999999</v>
      </c>
      <c r="L125" s="3" t="s">
        <v>2397</v>
      </c>
      <c r="M125" s="3">
        <v>10.956689409999999</v>
      </c>
      <c r="N125" s="3">
        <v>29.390467000000001</v>
      </c>
      <c r="O125" s="3" t="s">
        <v>2400</v>
      </c>
      <c r="P125" s="3" t="s">
        <v>2400</v>
      </c>
      <c r="Q125" s="3">
        <v>4.4602709999999997</v>
      </c>
      <c r="R125" s="3">
        <v>22.116896000000001</v>
      </c>
      <c r="S125" s="3">
        <v>22.116896000000001</v>
      </c>
      <c r="T125" s="9" t="s">
        <v>3429</v>
      </c>
      <c r="U125" s="7">
        <v>17677600</v>
      </c>
      <c r="V125" s="7">
        <v>15991700</v>
      </c>
      <c r="W125" s="7">
        <v>14136400</v>
      </c>
      <c r="X125" s="7">
        <v>12454700</v>
      </c>
      <c r="Y125" s="7">
        <v>19388300</v>
      </c>
      <c r="Z125" s="7">
        <v>18830000</v>
      </c>
      <c r="AA125" s="7">
        <v>18227300</v>
      </c>
      <c r="AB125" s="7">
        <v>17677600</v>
      </c>
      <c r="AC125" s="3">
        <v>33.133000000000003</v>
      </c>
      <c r="AD125" s="3">
        <v>35.283999999999999</v>
      </c>
      <c r="AE125" s="3">
        <v>17.742000000000001</v>
      </c>
      <c r="AF125" s="3">
        <v>19.038</v>
      </c>
      <c r="AG125" s="7">
        <v>225200000</v>
      </c>
      <c r="AH125" s="7">
        <v>225900000</v>
      </c>
      <c r="AI125" s="7">
        <v>227800000</v>
      </c>
      <c r="AJ125" s="7">
        <v>224308216</v>
      </c>
      <c r="AK125" s="3">
        <v>99.681970000000007</v>
      </c>
      <c r="AL125" s="7">
        <v>1852</v>
      </c>
      <c r="AM125" s="7">
        <v>194971903</v>
      </c>
      <c r="AN125" s="3">
        <v>86.64</v>
      </c>
      <c r="AO125" s="3">
        <v>-2.7847240000000002</v>
      </c>
      <c r="AP125" s="3">
        <v>-11.260872000000001</v>
      </c>
      <c r="AQ125" s="3">
        <v>-4.9854659999999997</v>
      </c>
      <c r="AR125" s="3">
        <v>53.492913999999999</v>
      </c>
      <c r="AS125" s="3">
        <v>-11.260872000000001</v>
      </c>
      <c r="AT125" s="3">
        <v>-4.9854659999999997</v>
      </c>
      <c r="AU125" s="3">
        <v>51.435014000000002</v>
      </c>
      <c r="AV125" s="3">
        <v>1.3499799352391351</v>
      </c>
      <c r="AW125" s="3">
        <v>2.4469323019794977</v>
      </c>
      <c r="AX125" s="3">
        <v>2.4978585014815482</v>
      </c>
      <c r="AY125" s="3">
        <v>54.53</v>
      </c>
      <c r="AZ125" s="3">
        <v>98.84</v>
      </c>
      <c r="BA125" s="4">
        <v>100.9</v>
      </c>
    </row>
    <row r="126" spans="1:53" x14ac:dyDescent="0.3">
      <c r="A126" s="1" t="s">
        <v>1130</v>
      </c>
      <c r="B126" s="2">
        <v>4099823</v>
      </c>
      <c r="C126" s="9" t="s">
        <v>2401</v>
      </c>
      <c r="D126" s="9" t="s">
        <v>2522</v>
      </c>
      <c r="E126" s="3">
        <v>92419.448957119996</v>
      </c>
      <c r="F126" s="5">
        <v>113222.448957</v>
      </c>
      <c r="G126" s="5">
        <v>113222.44895712</v>
      </c>
      <c r="H126" s="4">
        <v>1.1399999999999999</v>
      </c>
      <c r="I126" s="3">
        <v>35.310426999999997</v>
      </c>
      <c r="J126" s="4">
        <v>1.1399999999999999</v>
      </c>
      <c r="K126" s="3">
        <v>35.310426999999997</v>
      </c>
      <c r="L126" s="3" t="s">
        <v>2397</v>
      </c>
      <c r="M126" s="3">
        <v>3.1407554199999996</v>
      </c>
      <c r="N126" s="3">
        <v>24.872308</v>
      </c>
      <c r="O126" s="3" t="s">
        <v>2400</v>
      </c>
      <c r="P126" s="3" t="s">
        <v>2400</v>
      </c>
      <c r="Q126" s="3">
        <v>11.615271</v>
      </c>
      <c r="R126" s="3">
        <v>19.105630000000001</v>
      </c>
      <c r="S126" s="3">
        <v>19.105630000000001</v>
      </c>
      <c r="T126" s="9" t="s">
        <v>3429</v>
      </c>
      <c r="U126" s="7">
        <v>7988000</v>
      </c>
      <c r="V126" s="7">
        <v>7292000</v>
      </c>
      <c r="W126" s="7">
        <v>7146000</v>
      </c>
      <c r="X126" s="7">
        <v>6036000</v>
      </c>
      <c r="Y126" s="7">
        <v>9157000</v>
      </c>
      <c r="Z126" s="7">
        <v>8811000</v>
      </c>
      <c r="AA126" s="7">
        <v>8382000</v>
      </c>
      <c r="AB126" s="7">
        <v>7988000</v>
      </c>
      <c r="AC126" s="4">
        <v>100</v>
      </c>
      <c r="AD126" s="4">
        <v>100</v>
      </c>
      <c r="AE126" s="3">
        <v>61.292000000000002</v>
      </c>
      <c r="AF126" s="3">
        <v>60.697000000000003</v>
      </c>
      <c r="AG126" s="7">
        <v>574000000</v>
      </c>
      <c r="AH126" s="7">
        <v>573000000</v>
      </c>
      <c r="AI126" s="7">
        <v>572000000</v>
      </c>
      <c r="AJ126" s="7">
        <v>569594677</v>
      </c>
      <c r="AK126" s="3">
        <v>99.202020000000005</v>
      </c>
      <c r="AL126" s="7">
        <v>1919</v>
      </c>
      <c r="AM126" s="7">
        <v>541387506</v>
      </c>
      <c r="AN126" s="3">
        <v>94.29</v>
      </c>
      <c r="AO126" s="3">
        <v>-0.96371099999999998</v>
      </c>
      <c r="AP126" s="3">
        <v>-7.4242049999999997</v>
      </c>
      <c r="AQ126" s="3">
        <v>-7.2397910000000003</v>
      </c>
      <c r="AR126" s="3">
        <v>17.841044</v>
      </c>
      <c r="AS126" s="3">
        <v>-7.4242049999999997</v>
      </c>
      <c r="AT126" s="3">
        <v>-7.2397910000000003</v>
      </c>
      <c r="AU126" s="3">
        <v>16.024293</v>
      </c>
      <c r="AV126" s="3">
        <v>1.3012213211506636</v>
      </c>
      <c r="AW126" s="3">
        <v>2.6249752846229155</v>
      </c>
      <c r="AX126" s="3">
        <v>2.5674185417160751</v>
      </c>
      <c r="AY126" s="4">
        <v>57.1</v>
      </c>
      <c r="AZ126" s="3">
        <v>115.19</v>
      </c>
      <c r="BA126" s="3">
        <v>112.66</v>
      </c>
    </row>
    <row r="127" spans="1:53" x14ac:dyDescent="0.3">
      <c r="A127" s="1" t="s">
        <v>918</v>
      </c>
      <c r="B127" s="2">
        <v>108612670</v>
      </c>
      <c r="C127" s="9" t="s">
        <v>2401</v>
      </c>
      <c r="D127" s="9" t="s">
        <v>2505</v>
      </c>
      <c r="E127" s="3">
        <v>92101.170336399999</v>
      </c>
      <c r="F127" s="5">
        <v>86703.170335999996</v>
      </c>
      <c r="G127" s="5" t="s">
        <v>2400</v>
      </c>
      <c r="H127" s="3">
        <v>-0.35</v>
      </c>
      <c r="I127" s="3">
        <v>71.662308999999993</v>
      </c>
      <c r="J127" s="3">
        <v>-0.35</v>
      </c>
      <c r="K127" s="3">
        <v>71.662308999999993</v>
      </c>
      <c r="L127" s="3">
        <v>21.615955840000002</v>
      </c>
      <c r="M127" s="3">
        <v>9.5317163600000008</v>
      </c>
      <c r="N127" s="3">
        <v>32.586685000000003</v>
      </c>
      <c r="O127" s="3" t="s">
        <v>2400</v>
      </c>
      <c r="P127" s="3" t="s">
        <v>2400</v>
      </c>
      <c r="Q127" s="3">
        <v>2.477268</v>
      </c>
      <c r="R127" s="3">
        <v>49.714345999999999</v>
      </c>
      <c r="S127" s="3">
        <v>49.714345999999999</v>
      </c>
      <c r="T127" s="9" t="s">
        <v>3429</v>
      </c>
      <c r="U127" s="7">
        <v>33239000</v>
      </c>
      <c r="V127" s="7">
        <v>29654000</v>
      </c>
      <c r="W127" s="7">
        <v>33006000</v>
      </c>
      <c r="X127" s="7" t="s">
        <v>2400</v>
      </c>
      <c r="Y127" s="7">
        <v>34422000</v>
      </c>
      <c r="Z127" s="7">
        <v>33761000</v>
      </c>
      <c r="AA127" s="7">
        <v>33677000</v>
      </c>
      <c r="AB127" s="7">
        <v>33239000</v>
      </c>
      <c r="AC127" s="3">
        <v>14.936999999999999</v>
      </c>
      <c r="AD127" s="3">
        <v>17.346</v>
      </c>
      <c r="AE127" s="4">
        <v>1.601</v>
      </c>
      <c r="AF127" s="4">
        <v>4.0579999999999998</v>
      </c>
      <c r="AG127" s="7">
        <v>275409463</v>
      </c>
      <c r="AH127" s="7">
        <v>274701743</v>
      </c>
      <c r="AI127" s="7">
        <v>274000000</v>
      </c>
      <c r="AJ127" s="7">
        <v>275278790</v>
      </c>
      <c r="AK127" s="3">
        <v>99.864260000000002</v>
      </c>
      <c r="AL127" s="7">
        <v>1797</v>
      </c>
      <c r="AM127" s="7">
        <v>218525191</v>
      </c>
      <c r="AN127" s="3">
        <v>79.28</v>
      </c>
      <c r="AO127" s="3">
        <v>-5.2866479999999996</v>
      </c>
      <c r="AP127" s="3">
        <v>-1.553334</v>
      </c>
      <c r="AQ127" s="3">
        <v>29.002275000000001</v>
      </c>
      <c r="AR127" s="3">
        <v>150.61333300000001</v>
      </c>
      <c r="AS127" s="3">
        <v>-1.553334</v>
      </c>
      <c r="AT127" s="3">
        <v>29.002275000000001</v>
      </c>
      <c r="AU127" s="3">
        <v>150.61333300000001</v>
      </c>
      <c r="AV127" s="3">
        <v>2.6887629761435186</v>
      </c>
      <c r="AW127" s="3">
        <v>5.1419258655679876</v>
      </c>
      <c r="AX127" s="3">
        <v>4.9170392647069132</v>
      </c>
      <c r="AY127" s="3">
        <v>43.29</v>
      </c>
      <c r="AZ127" s="3">
        <v>82.78</v>
      </c>
      <c r="BA127" s="3">
        <v>79.16</v>
      </c>
    </row>
    <row r="128" spans="1:53" x14ac:dyDescent="0.3">
      <c r="A128" s="1" t="s">
        <v>2298</v>
      </c>
      <c r="B128" s="2">
        <v>4063852</v>
      </c>
      <c r="C128" s="9" t="s">
        <v>2401</v>
      </c>
      <c r="D128" s="9" t="s">
        <v>2411</v>
      </c>
      <c r="E128" s="3">
        <v>91599.643767019996</v>
      </c>
      <c r="F128" s="5">
        <v>107631.643767</v>
      </c>
      <c r="G128" s="5" t="s">
        <v>2400</v>
      </c>
      <c r="H128" s="3">
        <v>1.88</v>
      </c>
      <c r="I128" s="3">
        <v>30.821750000000002</v>
      </c>
      <c r="J128" s="3">
        <v>1.88</v>
      </c>
      <c r="K128" s="3">
        <v>30.821750000000002</v>
      </c>
      <c r="L128" s="3" t="s">
        <v>2397</v>
      </c>
      <c r="M128" s="3">
        <v>10.15040241</v>
      </c>
      <c r="N128" s="3">
        <v>38.538961</v>
      </c>
      <c r="O128" s="3" t="s">
        <v>2400</v>
      </c>
      <c r="P128" s="3" t="s">
        <v>2400</v>
      </c>
      <c r="Q128" s="3">
        <v>4.5365669999999998</v>
      </c>
      <c r="R128" s="3">
        <v>14.801456999999999</v>
      </c>
      <c r="S128" s="3">
        <v>14.801456999999999</v>
      </c>
      <c r="T128" s="9" t="s">
        <v>3429</v>
      </c>
      <c r="U128" s="7">
        <v>20426000</v>
      </c>
      <c r="V128" s="7">
        <v>19698000</v>
      </c>
      <c r="W128" s="7">
        <v>17931000</v>
      </c>
      <c r="X128" s="7">
        <v>15218000</v>
      </c>
      <c r="Y128" s="7">
        <v>21387000</v>
      </c>
      <c r="Z128" s="7">
        <v>20976000</v>
      </c>
      <c r="AA128" s="7">
        <v>20693000</v>
      </c>
      <c r="AB128" s="7">
        <v>20426000</v>
      </c>
      <c r="AC128" s="3">
        <v>38.284999999999997</v>
      </c>
      <c r="AD128" s="3">
        <v>39.328000000000003</v>
      </c>
      <c r="AE128" s="3">
        <v>28.855</v>
      </c>
      <c r="AF128" s="3">
        <v>29.835999999999999</v>
      </c>
      <c r="AG128" s="7">
        <v>401354006</v>
      </c>
      <c r="AH128" s="7">
        <v>401099070</v>
      </c>
      <c r="AI128" s="7">
        <v>402825628</v>
      </c>
      <c r="AJ128" s="7">
        <v>400191529</v>
      </c>
      <c r="AK128" s="4">
        <v>99.707499999999996</v>
      </c>
      <c r="AL128" s="7">
        <v>2426</v>
      </c>
      <c r="AM128" s="7">
        <v>331013126</v>
      </c>
      <c r="AN128" s="3">
        <v>82.47</v>
      </c>
      <c r="AO128" s="3">
        <v>-1.7479789999999999</v>
      </c>
      <c r="AP128" s="3">
        <v>-11.580931</v>
      </c>
      <c r="AQ128" s="3">
        <v>-2.798651</v>
      </c>
      <c r="AR128" s="3">
        <v>12.348978000000001</v>
      </c>
      <c r="AS128" s="3">
        <v>-11.580931</v>
      </c>
      <c r="AT128" s="3">
        <v>-2.798651</v>
      </c>
      <c r="AU128" s="4">
        <v>12.668900000000001</v>
      </c>
      <c r="AV128" s="3">
        <v>1.2670733983114908</v>
      </c>
      <c r="AW128" s="3">
        <v>2.1031044593110919</v>
      </c>
      <c r="AX128" s="3">
        <v>1.8483532063241688</v>
      </c>
      <c r="AY128" s="3">
        <v>62.82</v>
      </c>
      <c r="AZ128" s="3">
        <v>104.26</v>
      </c>
      <c r="BA128" s="3">
        <v>91.63</v>
      </c>
    </row>
    <row r="129" spans="1:53" x14ac:dyDescent="0.3">
      <c r="A129" s="1" t="s">
        <v>483</v>
      </c>
      <c r="B129" s="2">
        <v>4008247</v>
      </c>
      <c r="C129" s="9" t="s">
        <v>2395</v>
      </c>
      <c r="D129" s="9" t="s">
        <v>2421</v>
      </c>
      <c r="E129" s="3">
        <v>91060.798345069998</v>
      </c>
      <c r="F129" s="5">
        <v>93797.457345000003</v>
      </c>
      <c r="G129" s="5" t="s">
        <v>2400</v>
      </c>
      <c r="H129" s="4">
        <v>1.0900000000000001</v>
      </c>
      <c r="I129" s="3">
        <v>44.055943999999997</v>
      </c>
      <c r="J129" s="4">
        <v>1.0900000000000001</v>
      </c>
      <c r="K129" s="3">
        <v>44.055943999999997</v>
      </c>
      <c r="L129" s="3">
        <v>114.04494382000001</v>
      </c>
      <c r="M129" s="3">
        <v>17.171052629999998</v>
      </c>
      <c r="N129" s="3">
        <v>39.864716999999999</v>
      </c>
      <c r="O129" s="3" t="s">
        <v>2400</v>
      </c>
      <c r="P129" s="3" t="s">
        <v>2400</v>
      </c>
      <c r="Q129" s="3">
        <v>7.6900719999999998</v>
      </c>
      <c r="R129" s="3">
        <v>28.838705999999998</v>
      </c>
      <c r="S129" s="3">
        <v>28.838705999999998</v>
      </c>
      <c r="T129" s="9" t="s">
        <v>3432</v>
      </c>
      <c r="U129" s="7">
        <v>9596615</v>
      </c>
      <c r="V129" s="7">
        <v>8815769</v>
      </c>
      <c r="W129" s="7">
        <v>7854459</v>
      </c>
      <c r="X129" s="7">
        <v>7116340</v>
      </c>
      <c r="Y129" s="7">
        <v>9940478</v>
      </c>
      <c r="Z129" s="7">
        <v>9755872</v>
      </c>
      <c r="AA129" s="7">
        <v>9596615</v>
      </c>
      <c r="AB129" s="7">
        <v>9410151</v>
      </c>
      <c r="AC129" s="3">
        <v>48.834000000000003</v>
      </c>
      <c r="AD129" s="3">
        <v>49.616999999999997</v>
      </c>
      <c r="AE129" s="3">
        <v>24.832000000000001</v>
      </c>
      <c r="AF129" s="3">
        <v>25.797999999999998</v>
      </c>
      <c r="AG129" s="7">
        <v>403496000</v>
      </c>
      <c r="AH129" s="7">
        <v>403258000</v>
      </c>
      <c r="AI129" s="7">
        <v>405390412</v>
      </c>
      <c r="AJ129" s="7">
        <v>342916525</v>
      </c>
      <c r="AK129" s="3">
        <v>84.986350000000002</v>
      </c>
      <c r="AL129" s="7">
        <v>1659</v>
      </c>
      <c r="AM129" s="7">
        <v>258263372</v>
      </c>
      <c r="AN129" s="3">
        <v>64.010000000000005</v>
      </c>
      <c r="AO129" s="3">
        <v>-2.9997349999999998</v>
      </c>
      <c r="AP129" s="3">
        <v>-19.084105000000001</v>
      </c>
      <c r="AQ129" s="3">
        <v>-11.258986</v>
      </c>
      <c r="AR129" s="3">
        <v>23.464715999999999</v>
      </c>
      <c r="AS129" s="3">
        <v>-19.084105000000001</v>
      </c>
      <c r="AT129" s="3">
        <v>-11.258986</v>
      </c>
      <c r="AU129" s="3">
        <v>21.262402999999999</v>
      </c>
      <c r="AV129" s="3">
        <v>1.9619408866506731</v>
      </c>
      <c r="AW129" s="3">
        <v>2.8941781781772762</v>
      </c>
      <c r="AX129" s="3">
        <v>2.0218881399644038</v>
      </c>
      <c r="AY129" s="4">
        <v>103.7</v>
      </c>
      <c r="AZ129" s="3">
        <v>152.97999999999999</v>
      </c>
      <c r="BA129" s="3">
        <v>106.87</v>
      </c>
    </row>
    <row r="130" spans="1:53" x14ac:dyDescent="0.3">
      <c r="A130" s="1" t="s">
        <v>1429</v>
      </c>
      <c r="B130" s="2">
        <v>108462</v>
      </c>
      <c r="C130" s="9" t="s">
        <v>2401</v>
      </c>
      <c r="D130" s="9" t="s">
        <v>2522</v>
      </c>
      <c r="E130" s="3">
        <v>90611.710886579996</v>
      </c>
      <c r="F130" s="5">
        <v>95608.710886000001</v>
      </c>
      <c r="G130" s="5">
        <v>96055.710886579996</v>
      </c>
      <c r="H130" s="3">
        <v>2.93</v>
      </c>
      <c r="I130" s="3">
        <v>43.285479000000002</v>
      </c>
      <c r="J130" s="3">
        <v>2.93</v>
      </c>
      <c r="K130" s="3">
        <v>43.285479000000002</v>
      </c>
      <c r="L130" s="3" t="s">
        <v>2397</v>
      </c>
      <c r="M130" s="3">
        <v>21.969183650000002</v>
      </c>
      <c r="N130" s="3">
        <v>37.115414999999999</v>
      </c>
      <c r="O130" s="3">
        <v>40.217010933894301</v>
      </c>
      <c r="P130" s="3">
        <v>36.067263460682398</v>
      </c>
      <c r="Q130" s="3">
        <v>13.165046999999999</v>
      </c>
      <c r="R130" s="3">
        <v>26.429742000000001</v>
      </c>
      <c r="S130" s="3">
        <v>26.429742000000001</v>
      </c>
      <c r="T130" s="9" t="s">
        <v>3429</v>
      </c>
      <c r="U130" s="7">
        <v>5916000</v>
      </c>
      <c r="V130" s="7">
        <v>5468000</v>
      </c>
      <c r="W130" s="7">
        <v>6218000</v>
      </c>
      <c r="X130" s="7">
        <v>5371000</v>
      </c>
      <c r="Y130" s="7">
        <v>6896000</v>
      </c>
      <c r="Z130" s="7">
        <v>6555000</v>
      </c>
      <c r="AA130" s="7">
        <v>6232000</v>
      </c>
      <c r="AB130" s="7">
        <v>5916000</v>
      </c>
      <c r="AC130" s="3">
        <v>71.483999999999995</v>
      </c>
      <c r="AD130" s="3">
        <v>72.897000000000006</v>
      </c>
      <c r="AE130" s="4">
        <v>44.05</v>
      </c>
      <c r="AF130" s="3">
        <v>48.057000000000002</v>
      </c>
      <c r="AG130" s="7">
        <v>181230671</v>
      </c>
      <c r="AH130" s="7">
        <v>182084118</v>
      </c>
      <c r="AI130" s="7">
        <v>183006681</v>
      </c>
      <c r="AJ130" s="7">
        <v>167648068</v>
      </c>
      <c r="AK130" s="3">
        <v>92.505350000000007</v>
      </c>
      <c r="AL130" s="7">
        <v>1532</v>
      </c>
      <c r="AM130" s="7">
        <v>129571972</v>
      </c>
      <c r="AN130" s="3">
        <v>71.5</v>
      </c>
      <c r="AO130" s="3">
        <v>-1.4592609999999999</v>
      </c>
      <c r="AP130" s="3">
        <v>-5.3222129999999996</v>
      </c>
      <c r="AQ130" s="3">
        <v>-0.25706400000000001</v>
      </c>
      <c r="AR130" s="3">
        <v>23.980513999999999</v>
      </c>
      <c r="AS130" s="3">
        <v>-5.3222129999999996</v>
      </c>
      <c r="AT130" s="3">
        <v>-0.25706400000000001</v>
      </c>
      <c r="AU130" s="3">
        <v>21.202888000000002</v>
      </c>
      <c r="AV130" s="3">
        <v>0.79069894300617583</v>
      </c>
      <c r="AW130" s="3">
        <v>1.4739749944021743</v>
      </c>
      <c r="AX130" s="3">
        <v>1.886267321206863</v>
      </c>
      <c r="AY130" s="3">
        <v>39.82</v>
      </c>
      <c r="AZ130" s="3">
        <v>74.239999999999995</v>
      </c>
      <c r="BA130" s="4">
        <v>95</v>
      </c>
    </row>
    <row r="131" spans="1:53" x14ac:dyDescent="0.3">
      <c r="A131" s="1" t="s">
        <v>1622</v>
      </c>
      <c r="B131" s="2">
        <v>4004412</v>
      </c>
      <c r="C131" s="9" t="s">
        <v>2401</v>
      </c>
      <c r="D131" s="9" t="s">
        <v>2445</v>
      </c>
      <c r="E131" s="3">
        <v>90477.592355700006</v>
      </c>
      <c r="F131" s="5">
        <v>100304.88935500001</v>
      </c>
      <c r="G131" s="5" t="s">
        <v>2400</v>
      </c>
      <c r="H131" s="3">
        <v>5.34</v>
      </c>
      <c r="I131" s="3">
        <v>28.662911000000001</v>
      </c>
      <c r="J131" s="3">
        <v>5.34</v>
      </c>
      <c r="K131" s="3">
        <v>28.662911000000001</v>
      </c>
      <c r="L131" s="3" t="s">
        <v>2397</v>
      </c>
      <c r="M131" s="3">
        <v>6.3505202000000001</v>
      </c>
      <c r="N131" s="3">
        <v>26.541062</v>
      </c>
      <c r="O131" s="3" t="s">
        <v>2400</v>
      </c>
      <c r="P131" s="3" t="s">
        <v>2400</v>
      </c>
      <c r="Q131" s="3">
        <v>4.5880559999999999</v>
      </c>
      <c r="R131" s="3">
        <v>17.646245</v>
      </c>
      <c r="S131" s="3">
        <v>17.646245</v>
      </c>
      <c r="T131" s="9" t="s">
        <v>3430</v>
      </c>
      <c r="U131" s="7">
        <v>19929606</v>
      </c>
      <c r="V131" s="7">
        <v>19065194</v>
      </c>
      <c r="W131" s="7">
        <v>15861608</v>
      </c>
      <c r="X131" s="7">
        <v>14347640</v>
      </c>
      <c r="Y131" s="7">
        <v>19986102</v>
      </c>
      <c r="Z131" s="7">
        <v>19929606</v>
      </c>
      <c r="AA131" s="7">
        <v>19838734</v>
      </c>
      <c r="AB131" s="7">
        <v>19826043</v>
      </c>
      <c r="AC131" s="3">
        <v>35.935000000000002</v>
      </c>
      <c r="AD131" s="3">
        <v>36.104999999999997</v>
      </c>
      <c r="AE131" s="3">
        <v>24.594999999999999</v>
      </c>
      <c r="AF131" s="3">
        <v>24.827999999999999</v>
      </c>
      <c r="AG131" s="7">
        <v>128720433</v>
      </c>
      <c r="AH131" s="7">
        <v>128603966</v>
      </c>
      <c r="AI131" s="7">
        <v>128475824</v>
      </c>
      <c r="AJ131" s="7">
        <v>127943374</v>
      </c>
      <c r="AK131" s="3">
        <v>99.396320000000003</v>
      </c>
      <c r="AL131" s="7">
        <v>1760</v>
      </c>
      <c r="AM131" s="7">
        <v>107798817</v>
      </c>
      <c r="AN131" s="3">
        <v>83.75</v>
      </c>
      <c r="AO131" s="3">
        <v>-2.5345939999999998</v>
      </c>
      <c r="AP131" s="3">
        <v>-9.5134439999999998</v>
      </c>
      <c r="AQ131" s="3">
        <v>0.66632899999999995</v>
      </c>
      <c r="AR131" s="3">
        <v>38.686466000000003</v>
      </c>
      <c r="AS131" s="3">
        <v>-9.5134439999999998</v>
      </c>
      <c r="AT131" s="3">
        <v>0.66632899999999995</v>
      </c>
      <c r="AU131" s="3">
        <v>38.057304000000002</v>
      </c>
      <c r="AV131" s="3">
        <v>1.1630554412445147</v>
      </c>
      <c r="AW131" s="3">
        <v>2.1662485748898508</v>
      </c>
      <c r="AX131" s="3">
        <v>2.2648484792082462</v>
      </c>
      <c r="AY131" s="3">
        <v>47.28</v>
      </c>
      <c r="AZ131" s="3">
        <v>88.07</v>
      </c>
      <c r="BA131" s="3">
        <v>92.08</v>
      </c>
    </row>
    <row r="132" spans="1:53" x14ac:dyDescent="0.3">
      <c r="A132" s="1" t="s">
        <v>693</v>
      </c>
      <c r="B132" s="2">
        <v>4121470</v>
      </c>
      <c r="C132" s="9" t="s">
        <v>2401</v>
      </c>
      <c r="D132" s="9" t="s">
        <v>2457</v>
      </c>
      <c r="E132" s="3">
        <v>90419.065505249993</v>
      </c>
      <c r="F132" s="5">
        <v>177156.06550500001</v>
      </c>
      <c r="G132" s="5">
        <v>177183.06550525001</v>
      </c>
      <c r="H132" s="3">
        <v>1.57</v>
      </c>
      <c r="I132" s="3">
        <v>19.225553000000001</v>
      </c>
      <c r="J132" s="3">
        <v>1.6020000000000001</v>
      </c>
      <c r="K132" s="3">
        <v>19.805147000000002</v>
      </c>
      <c r="L132" s="3">
        <v>2.8822899899999999</v>
      </c>
      <c r="M132" s="3">
        <v>1.72707308</v>
      </c>
      <c r="N132" s="3" t="s">
        <v>2397</v>
      </c>
      <c r="O132" s="3" t="s">
        <v>2397</v>
      </c>
      <c r="P132" s="3" t="s">
        <v>2397</v>
      </c>
      <c r="Q132" s="3">
        <v>5.7128920000000001</v>
      </c>
      <c r="R132" s="3">
        <v>11.774046999999999</v>
      </c>
      <c r="S132" s="3">
        <v>11.774046999999999</v>
      </c>
      <c r="T132" s="9" t="s">
        <v>3429</v>
      </c>
      <c r="U132" s="7">
        <v>28602000</v>
      </c>
      <c r="V132" s="7">
        <v>28319000</v>
      </c>
      <c r="W132" s="7">
        <v>24201000</v>
      </c>
      <c r="X132" s="7">
        <v>22951000</v>
      </c>
      <c r="Y132" s="7">
        <v>29751000</v>
      </c>
      <c r="Z132" s="7">
        <v>29591000</v>
      </c>
      <c r="AA132" s="7">
        <v>28997000</v>
      </c>
      <c r="AB132" s="7">
        <v>28602000</v>
      </c>
      <c r="AC132" s="3">
        <v>48.451000000000001</v>
      </c>
      <c r="AD132" s="3">
        <v>49.901000000000003</v>
      </c>
      <c r="AE132" s="3">
        <v>46.462000000000003</v>
      </c>
      <c r="AF132" s="3">
        <v>47.414000000000001</v>
      </c>
      <c r="AG132" s="7">
        <v>772000000</v>
      </c>
      <c r="AH132" s="7">
        <v>772000000</v>
      </c>
      <c r="AI132" s="7">
        <v>771000000</v>
      </c>
      <c r="AJ132" s="7">
        <v>770645221</v>
      </c>
      <c r="AK132" s="3">
        <v>99.762169999999998</v>
      </c>
      <c r="AL132" s="7">
        <v>2286</v>
      </c>
      <c r="AM132" s="7">
        <v>518187256</v>
      </c>
      <c r="AN132" s="3">
        <v>67.08</v>
      </c>
      <c r="AO132" s="3">
        <v>-1.1287510000000001</v>
      </c>
      <c r="AP132" s="3">
        <v>-7.9538659999999997</v>
      </c>
      <c r="AQ132" s="3">
        <v>-6.5568080000000002</v>
      </c>
      <c r="AR132" s="3">
        <v>10.152336</v>
      </c>
      <c r="AS132" s="3">
        <v>-7.9538659999999997</v>
      </c>
      <c r="AT132" s="3">
        <v>-6.5568080000000002</v>
      </c>
      <c r="AU132" s="3">
        <v>11.026381000000001</v>
      </c>
      <c r="AV132" s="3">
        <v>1.4548682180016772</v>
      </c>
      <c r="AW132" s="3">
        <v>2.0592876804747418</v>
      </c>
      <c r="AX132" s="3">
        <v>2.2066770569356855</v>
      </c>
      <c r="AY132" s="3">
        <v>73.06</v>
      </c>
      <c r="AZ132" s="3">
        <v>103.41</v>
      </c>
      <c r="BA132" s="3">
        <v>110.81</v>
      </c>
    </row>
    <row r="133" spans="1:53" x14ac:dyDescent="0.3">
      <c r="A133" s="1" t="s">
        <v>637</v>
      </c>
      <c r="B133" s="2">
        <v>4625099</v>
      </c>
      <c r="C133" s="9" t="s">
        <v>2401</v>
      </c>
      <c r="D133" s="9" t="s">
        <v>2481</v>
      </c>
      <c r="E133" s="3">
        <v>89567.725141649993</v>
      </c>
      <c r="F133" s="5">
        <v>109459.725141</v>
      </c>
      <c r="G133" s="5" t="s">
        <v>2400</v>
      </c>
      <c r="H133" s="3">
        <v>1.58</v>
      </c>
      <c r="I133" s="3">
        <v>20.371220999999998</v>
      </c>
      <c r="J133" s="3">
        <v>1.58</v>
      </c>
      <c r="K133" s="3">
        <v>20.371220999999998</v>
      </c>
      <c r="L133" s="3" t="s">
        <v>2397</v>
      </c>
      <c r="M133" s="3" t="s">
        <v>2397</v>
      </c>
      <c r="N133" s="3">
        <v>28.817204</v>
      </c>
      <c r="O133" s="3" t="s">
        <v>2400</v>
      </c>
      <c r="P133" s="3" t="s">
        <v>2400</v>
      </c>
      <c r="Q133" s="3">
        <v>1.0791759999999999</v>
      </c>
      <c r="R133" s="3">
        <v>10.866243000000001</v>
      </c>
      <c r="S133" s="3">
        <v>10.866243000000001</v>
      </c>
      <c r="T133" s="9" t="s">
        <v>3433</v>
      </c>
      <c r="U133" s="7">
        <v>88425000</v>
      </c>
      <c r="V133" s="7">
        <v>102301000</v>
      </c>
      <c r="W133" s="7">
        <v>101197000</v>
      </c>
      <c r="X133" s="7">
        <v>86670000</v>
      </c>
      <c r="Y133" s="7">
        <v>93954000</v>
      </c>
      <c r="Z133" s="7">
        <v>91839000</v>
      </c>
      <c r="AA133" s="7">
        <v>89747000</v>
      </c>
      <c r="AB133" s="7">
        <v>88425000</v>
      </c>
      <c r="AC133" s="3">
        <v>23.698</v>
      </c>
      <c r="AD133" s="3">
        <v>22.231999999999999</v>
      </c>
      <c r="AE133" s="4">
        <v>9.891</v>
      </c>
      <c r="AF133" s="4">
        <v>9.5510000000000002</v>
      </c>
      <c r="AG133" s="7">
        <v>702000000</v>
      </c>
      <c r="AH133" s="7">
        <v>705000000</v>
      </c>
      <c r="AI133" s="7">
        <v>715000000</v>
      </c>
      <c r="AJ133" s="7">
        <v>315088907</v>
      </c>
      <c r="AK133" s="4">
        <v>44.983199999999997</v>
      </c>
      <c r="AL133" s="7">
        <v>1523</v>
      </c>
      <c r="AM133" s="7">
        <v>236876236</v>
      </c>
      <c r="AN133" s="3">
        <v>33.82</v>
      </c>
      <c r="AO133" s="3">
        <v>-3.1108120000000001</v>
      </c>
      <c r="AP133" s="3">
        <v>-9.6794419999999999</v>
      </c>
      <c r="AQ133" s="3">
        <v>-2.7838699999999998</v>
      </c>
      <c r="AR133" s="3">
        <v>54.084771000000003</v>
      </c>
      <c r="AS133" s="3">
        <v>-9.6794419999999999</v>
      </c>
      <c r="AT133" s="3">
        <v>-2.7838699999999998</v>
      </c>
      <c r="AU133" s="3">
        <v>50.640523000000002</v>
      </c>
      <c r="AV133" s="3">
        <v>5.3438919471643906</v>
      </c>
      <c r="AW133" s="3">
        <v>10.195817664268807</v>
      </c>
      <c r="AX133" s="3">
        <v>10.476312931201868</v>
      </c>
      <c r="AY133" s="3">
        <v>38.72</v>
      </c>
      <c r="AZ133" s="3">
        <v>73.88</v>
      </c>
      <c r="BA133" s="3">
        <v>75.91</v>
      </c>
    </row>
    <row r="134" spans="1:53" x14ac:dyDescent="0.3">
      <c r="A134" s="1" t="s">
        <v>131</v>
      </c>
      <c r="B134" s="2">
        <v>4122605</v>
      </c>
      <c r="C134" s="9" t="s">
        <v>2401</v>
      </c>
      <c r="D134" s="9" t="s">
        <v>2475</v>
      </c>
      <c r="E134" s="3">
        <v>87587.777838850001</v>
      </c>
      <c r="F134" s="5">
        <v>91562.877838</v>
      </c>
      <c r="G134" s="5" t="s">
        <v>2400</v>
      </c>
      <c r="H134" s="3">
        <v>0.48</v>
      </c>
      <c r="I134" s="3">
        <v>39.799427000000001</v>
      </c>
      <c r="J134" s="4">
        <v>0.48</v>
      </c>
      <c r="K134" s="3">
        <v>39.799427000000001</v>
      </c>
      <c r="L134" s="3" t="s">
        <v>2397</v>
      </c>
      <c r="M134" s="3">
        <v>8.856159139999999</v>
      </c>
      <c r="N134" s="3">
        <v>37.258583999999999</v>
      </c>
      <c r="O134" s="3" t="s">
        <v>2400</v>
      </c>
      <c r="P134" s="3" t="s">
        <v>2400</v>
      </c>
      <c r="Q134" s="3">
        <v>6.1623419999999998</v>
      </c>
      <c r="R134" s="3">
        <v>23.618493999999998</v>
      </c>
      <c r="S134" s="3">
        <v>23.618493999999998</v>
      </c>
      <c r="T134" s="9" t="s">
        <v>3429</v>
      </c>
      <c r="U134" s="7">
        <v>12554700</v>
      </c>
      <c r="V134" s="7">
        <v>12623000</v>
      </c>
      <c r="W134" s="7">
        <v>10876300</v>
      </c>
      <c r="X134" s="7">
        <v>8598900</v>
      </c>
      <c r="Y134" s="7">
        <v>14232400</v>
      </c>
      <c r="Z134" s="7">
        <v>13392700</v>
      </c>
      <c r="AA134" s="7">
        <v>12837000</v>
      </c>
      <c r="AB134" s="7">
        <v>12554700</v>
      </c>
      <c r="AC134" s="4">
        <v>32.53</v>
      </c>
      <c r="AD134" s="3">
        <v>33.567999999999998</v>
      </c>
      <c r="AE134" s="3">
        <v>23.896999999999998</v>
      </c>
      <c r="AF134" s="3">
        <v>25.198</v>
      </c>
      <c r="AG134" s="7">
        <v>1205300000</v>
      </c>
      <c r="AH134" s="7">
        <v>1203800000</v>
      </c>
      <c r="AI134" s="7">
        <v>1196600000</v>
      </c>
      <c r="AJ134" s="7">
        <v>1197230229</v>
      </c>
      <c r="AK134" s="4">
        <v>99.304699999999997</v>
      </c>
      <c r="AL134" s="7">
        <v>1611</v>
      </c>
      <c r="AM134" s="7">
        <v>1143853530</v>
      </c>
      <c r="AN134" s="3">
        <v>94.88</v>
      </c>
      <c r="AO134" s="3">
        <v>-3.0840079999999999</v>
      </c>
      <c r="AP134" s="3">
        <v>-4.4046799999999999</v>
      </c>
      <c r="AQ134" s="3">
        <v>6.5837940000000001</v>
      </c>
      <c r="AR134" s="3">
        <v>43.447279000000002</v>
      </c>
      <c r="AS134" s="3">
        <v>-4.4046799999999999</v>
      </c>
      <c r="AT134" s="3">
        <v>6.5837940000000001</v>
      </c>
      <c r="AU134" s="3">
        <v>40.119036000000001</v>
      </c>
      <c r="AV134" s="3">
        <v>1.4984837060997329</v>
      </c>
      <c r="AW134" s="3">
        <v>2.4060160235665884</v>
      </c>
      <c r="AX134" s="3">
        <v>2.7512860744362744</v>
      </c>
      <c r="AY134" s="3">
        <v>55.28</v>
      </c>
      <c r="AZ134" s="3">
        <v>88.75</v>
      </c>
      <c r="BA134" s="3">
        <v>101.49</v>
      </c>
    </row>
    <row r="135" spans="1:53" x14ac:dyDescent="0.3">
      <c r="A135" s="1" t="s">
        <v>1634</v>
      </c>
      <c r="B135" s="2">
        <v>4580296</v>
      </c>
      <c r="C135" s="9" t="s">
        <v>2395</v>
      </c>
      <c r="D135" s="9" t="s">
        <v>2435</v>
      </c>
      <c r="E135" s="3">
        <v>86990.294105559995</v>
      </c>
      <c r="F135" s="5">
        <v>88329.294104999994</v>
      </c>
      <c r="G135" s="5">
        <v>78792.294105559995</v>
      </c>
      <c r="H135" s="3">
        <v>0.99</v>
      </c>
      <c r="I135" s="3">
        <v>20.331109999999999</v>
      </c>
      <c r="J135" s="3">
        <v>0.99</v>
      </c>
      <c r="K135" s="3">
        <v>20.331109999999999</v>
      </c>
      <c r="L135" s="3">
        <v>9.7732737899999993</v>
      </c>
      <c r="M135" s="3">
        <v>4.2560087800000002</v>
      </c>
      <c r="N135" s="3">
        <v>12.717926</v>
      </c>
      <c r="O135" s="3">
        <v>25.710529543521901</v>
      </c>
      <c r="P135" s="3">
        <v>18.6854597476915</v>
      </c>
      <c r="Q135" s="3">
        <v>2.7626819999999999</v>
      </c>
      <c r="R135" s="3">
        <v>13.816485</v>
      </c>
      <c r="S135" s="3">
        <v>13.816485</v>
      </c>
      <c r="T135" s="9" t="s">
        <v>3429</v>
      </c>
      <c r="U135" s="7">
        <v>29771000</v>
      </c>
      <c r="V135" s="7">
        <v>27518000</v>
      </c>
      <c r="W135" s="7">
        <v>25371000</v>
      </c>
      <c r="X135" s="7">
        <v>21454000</v>
      </c>
      <c r="Y135" s="7">
        <v>31457000</v>
      </c>
      <c r="Z135" s="7">
        <v>31028000</v>
      </c>
      <c r="AA135" s="7">
        <v>30430000</v>
      </c>
      <c r="AB135" s="7">
        <v>29771000</v>
      </c>
      <c r="AC135" s="3">
        <v>39.585999999999999</v>
      </c>
      <c r="AD135" s="3">
        <v>40.095999999999997</v>
      </c>
      <c r="AE135" s="4">
        <v>18.29</v>
      </c>
      <c r="AF135" s="3">
        <v>19.457999999999998</v>
      </c>
      <c r="AG135" s="7">
        <v>1006000000</v>
      </c>
      <c r="AH135" s="7">
        <v>1032000000</v>
      </c>
      <c r="AI135" s="7">
        <v>1080000000</v>
      </c>
      <c r="AJ135" s="7">
        <v>999774054</v>
      </c>
      <c r="AK135" s="3">
        <v>99.724220000000003</v>
      </c>
      <c r="AL135" s="7">
        <v>2388</v>
      </c>
      <c r="AM135" s="7">
        <v>732366108</v>
      </c>
      <c r="AN135" s="3">
        <v>73.05</v>
      </c>
      <c r="AO135" s="3">
        <v>-3.2861189999999998</v>
      </c>
      <c r="AP135" s="3">
        <v>-1.6365099999999999</v>
      </c>
      <c r="AQ135" s="3">
        <v>9.3810070000000003</v>
      </c>
      <c r="AR135" s="3">
        <v>38.870809999999999</v>
      </c>
      <c r="AS135" s="3">
        <v>-1.6365099999999999</v>
      </c>
      <c r="AT135" s="3">
        <v>9.3810070000000003</v>
      </c>
      <c r="AU135" s="3">
        <v>38.983879000000002</v>
      </c>
      <c r="AV135" s="3">
        <v>2.3529695151118872</v>
      </c>
      <c r="AW135" s="3">
        <v>4.0299416712466725</v>
      </c>
      <c r="AX135" s="3">
        <v>4.5886704626389871</v>
      </c>
      <c r="AY135" s="4">
        <v>36.700000000000003</v>
      </c>
      <c r="AZ135" s="3">
        <v>62.86</v>
      </c>
      <c r="BA135" s="3">
        <v>71.569999999999993</v>
      </c>
    </row>
    <row r="136" spans="1:53" x14ac:dyDescent="0.3">
      <c r="A136" s="1" t="s">
        <v>1422</v>
      </c>
      <c r="B136" s="2">
        <v>4060931</v>
      </c>
      <c r="C136" s="9" t="s">
        <v>2395</v>
      </c>
      <c r="D136" s="9" t="s">
        <v>2424</v>
      </c>
      <c r="E136" s="3">
        <v>86850.766797300006</v>
      </c>
      <c r="F136" s="5">
        <v>105795.766797</v>
      </c>
      <c r="G136" s="5" t="s">
        <v>2400</v>
      </c>
      <c r="H136" s="3">
        <v>0.63</v>
      </c>
      <c r="I136" s="3">
        <v>21.188365000000001</v>
      </c>
      <c r="J136" s="3">
        <v>0.63</v>
      </c>
      <c r="K136" s="3">
        <v>21.188365000000001</v>
      </c>
      <c r="L136" s="3" t="s">
        <v>2397</v>
      </c>
      <c r="M136" s="3">
        <v>2.8674988000000003</v>
      </c>
      <c r="N136" s="3">
        <v>21.74372</v>
      </c>
      <c r="O136" s="3" t="s">
        <v>2400</v>
      </c>
      <c r="P136" s="3" t="s">
        <v>2400</v>
      </c>
      <c r="Q136" s="3">
        <v>2.7334130000000001</v>
      </c>
      <c r="R136" s="3">
        <v>11.298378</v>
      </c>
      <c r="S136" s="3">
        <v>11.298378</v>
      </c>
      <c r="T136" s="9" t="s">
        <v>3429</v>
      </c>
      <c r="U136" s="7">
        <v>36016000</v>
      </c>
      <c r="V136" s="7">
        <v>31496000</v>
      </c>
      <c r="W136" s="7">
        <v>28720000</v>
      </c>
      <c r="X136" s="7">
        <v>26581000</v>
      </c>
      <c r="Y136" s="7">
        <v>36151000</v>
      </c>
      <c r="Z136" s="7">
        <v>35976000</v>
      </c>
      <c r="AA136" s="7">
        <v>36140000</v>
      </c>
      <c r="AB136" s="7">
        <v>36016000</v>
      </c>
      <c r="AC136" s="3">
        <v>38.216000000000001</v>
      </c>
      <c r="AD136" s="3">
        <v>38.771000000000001</v>
      </c>
      <c r="AE136" s="3">
        <v>19.952000000000002</v>
      </c>
      <c r="AF136" s="3">
        <v>20.507999999999999</v>
      </c>
      <c r="AG136" s="7">
        <v>1337174929</v>
      </c>
      <c r="AH136" s="7">
        <v>1337151795</v>
      </c>
      <c r="AI136" s="7">
        <v>1360865756</v>
      </c>
      <c r="AJ136" s="7">
        <v>1333904396</v>
      </c>
      <c r="AK136" s="3">
        <v>99.753969999999995</v>
      </c>
      <c r="AL136" s="7">
        <v>2347</v>
      </c>
      <c r="AM136" s="7">
        <v>1070060883</v>
      </c>
      <c r="AN136" s="3">
        <v>80.02</v>
      </c>
      <c r="AO136" s="3">
        <v>-0.45</v>
      </c>
      <c r="AP136" s="3">
        <v>-8.0369519999999994</v>
      </c>
      <c r="AQ136" s="3">
        <v>-18.922221</v>
      </c>
      <c r="AR136" s="3">
        <v>-19.108884</v>
      </c>
      <c r="AS136" s="3">
        <v>-8.0369519999999994</v>
      </c>
      <c r="AT136" s="3">
        <v>-18.922221</v>
      </c>
      <c r="AU136" s="3">
        <v>-17.534171000000001</v>
      </c>
      <c r="AV136" s="3">
        <v>2.5487945298933359</v>
      </c>
      <c r="AW136" s="3">
        <v>3.899476142161983</v>
      </c>
      <c r="AX136" s="3">
        <v>2.8321413950676457</v>
      </c>
      <c r="AY136" s="3">
        <v>96.09</v>
      </c>
      <c r="AZ136" s="4">
        <v>147.01</v>
      </c>
      <c r="BA136" s="3">
        <v>106.77</v>
      </c>
    </row>
    <row r="137" spans="1:53" x14ac:dyDescent="0.3">
      <c r="A137" s="1" t="s">
        <v>1227</v>
      </c>
      <c r="B137" s="2">
        <v>4069171</v>
      </c>
      <c r="C137" s="9" t="s">
        <v>2395</v>
      </c>
      <c r="D137" s="9" t="s">
        <v>2418</v>
      </c>
      <c r="E137" s="3">
        <v>86546.589159340001</v>
      </c>
      <c r="F137" s="5">
        <v>88742.968158999996</v>
      </c>
      <c r="G137" s="5" t="s">
        <v>2400</v>
      </c>
      <c r="H137" s="4">
        <v>7.01</v>
      </c>
      <c r="I137" s="3">
        <v>28.818660000000001</v>
      </c>
      <c r="J137" s="3">
        <v>7.01</v>
      </c>
      <c r="K137" s="3">
        <v>28.818660000000001</v>
      </c>
      <c r="L137" s="3" t="s">
        <v>2397</v>
      </c>
      <c r="M137" s="3">
        <v>23.687831280000001</v>
      </c>
      <c r="N137" s="3">
        <v>26.957004999999999</v>
      </c>
      <c r="O137" s="3" t="s">
        <v>2400</v>
      </c>
      <c r="P137" s="3" t="s">
        <v>2400</v>
      </c>
      <c r="Q137" s="3">
        <v>8.4315599999999993</v>
      </c>
      <c r="R137" s="3">
        <v>20.090889000000001</v>
      </c>
      <c r="S137" s="3">
        <v>20.090889000000001</v>
      </c>
      <c r="T137" s="9" t="s">
        <v>3430</v>
      </c>
      <c r="U137" s="7">
        <v>9812247</v>
      </c>
      <c r="V137" s="7">
        <v>10496056</v>
      </c>
      <c r="W137" s="7">
        <v>9211883</v>
      </c>
      <c r="X137" s="7">
        <v>6918734</v>
      </c>
      <c r="Y137" s="7">
        <v>10256832</v>
      </c>
      <c r="Z137" s="7">
        <v>9812247</v>
      </c>
      <c r="AA137" s="7">
        <v>9598649</v>
      </c>
      <c r="AB137" s="7">
        <v>9671427</v>
      </c>
      <c r="AC137" s="3">
        <v>59.968000000000004</v>
      </c>
      <c r="AD137" s="3">
        <v>59.747999999999998</v>
      </c>
      <c r="AE137" s="3">
        <v>41.122999999999998</v>
      </c>
      <c r="AF137" s="3">
        <v>41.427999999999997</v>
      </c>
      <c r="AG137" s="7">
        <v>133819000</v>
      </c>
      <c r="AH137" s="7">
        <v>134425000</v>
      </c>
      <c r="AI137" s="7">
        <v>135967000</v>
      </c>
      <c r="AJ137" s="7">
        <v>133453077</v>
      </c>
      <c r="AK137" s="3">
        <v>99.770709999999994</v>
      </c>
      <c r="AL137" s="7">
        <v>1940</v>
      </c>
      <c r="AM137" s="7">
        <v>117532973</v>
      </c>
      <c r="AN137" s="3">
        <v>87.87</v>
      </c>
      <c r="AO137" s="3">
        <v>-3.1374420000000001</v>
      </c>
      <c r="AP137" s="3">
        <v>-2.61348</v>
      </c>
      <c r="AQ137" s="3">
        <v>-18.632249000000002</v>
      </c>
      <c r="AR137" s="3">
        <v>12.44312</v>
      </c>
      <c r="AS137" s="3">
        <v>-2.61348</v>
      </c>
      <c r="AT137" s="3">
        <v>-18.632249000000002</v>
      </c>
      <c r="AU137" s="3">
        <v>8.3984170000000002</v>
      </c>
      <c r="AV137" s="3">
        <v>2.1438141142847891</v>
      </c>
      <c r="AW137" s="3">
        <v>4.0017422807842058</v>
      </c>
      <c r="AX137" s="3">
        <v>4.2298408787959927</v>
      </c>
      <c r="AY137" s="4">
        <v>58.6</v>
      </c>
      <c r="AZ137" s="3">
        <v>109.38</v>
      </c>
      <c r="BA137" s="3">
        <v>115.62</v>
      </c>
    </row>
    <row r="138" spans="1:53" x14ac:dyDescent="0.3">
      <c r="A138" s="1" t="s">
        <v>2313</v>
      </c>
      <c r="B138" s="2">
        <v>102952</v>
      </c>
      <c r="C138" s="9" t="s">
        <v>2401</v>
      </c>
      <c r="D138" s="9" t="s">
        <v>2451</v>
      </c>
      <c r="E138" s="3">
        <v>86043.238288139997</v>
      </c>
      <c r="F138" s="5">
        <v>99408.674287999995</v>
      </c>
      <c r="G138" s="5">
        <v>99093.819288140003</v>
      </c>
      <c r="H138" s="3">
        <v>0.73</v>
      </c>
      <c r="I138" s="3">
        <v>82.914473684210506</v>
      </c>
      <c r="J138" s="3">
        <v>0.73</v>
      </c>
      <c r="K138" s="3">
        <v>82.914473684210506</v>
      </c>
      <c r="L138" s="3">
        <v>2.5750508533448198</v>
      </c>
      <c r="M138" s="3">
        <v>2.56925114280111</v>
      </c>
      <c r="N138" s="3">
        <v>35.581592000000001</v>
      </c>
      <c r="O138" s="3" t="s">
        <v>2400</v>
      </c>
      <c r="P138" s="3" t="s">
        <v>2400</v>
      </c>
      <c r="Q138" s="3">
        <v>12.155703000000001</v>
      </c>
      <c r="R138" s="3">
        <v>31.116743</v>
      </c>
      <c r="S138" s="3">
        <v>30.0867123637072</v>
      </c>
      <c r="T138" s="9" t="s">
        <v>3429</v>
      </c>
      <c r="U138" s="7">
        <v>6554361</v>
      </c>
      <c r="V138" s="7">
        <v>5839325</v>
      </c>
      <c r="W138" s="7">
        <v>4719182</v>
      </c>
      <c r="X138" s="7">
        <v>4597884</v>
      </c>
      <c r="Y138" s="7">
        <v>7487715</v>
      </c>
      <c r="Z138" s="7">
        <v>7095072</v>
      </c>
      <c r="AA138" s="7">
        <v>6852661</v>
      </c>
      <c r="AB138" s="7">
        <v>6554361</v>
      </c>
      <c r="AC138" s="3">
        <v>40.698999999999998</v>
      </c>
      <c r="AD138" s="3">
        <v>41.121000000000002</v>
      </c>
      <c r="AE138" s="3">
        <v>38.636000000000003</v>
      </c>
      <c r="AF138" s="3">
        <v>38.787999999999997</v>
      </c>
      <c r="AG138" s="7">
        <v>618395510</v>
      </c>
      <c r="AH138" s="7">
        <v>608150705</v>
      </c>
      <c r="AI138" s="7">
        <v>532268482</v>
      </c>
      <c r="AJ138" s="7">
        <v>590339060</v>
      </c>
      <c r="AK138" s="3">
        <v>94.804720000000003</v>
      </c>
      <c r="AL138" s="7">
        <v>1325</v>
      </c>
      <c r="AM138" s="7">
        <v>579343125</v>
      </c>
      <c r="AN138" s="3">
        <v>93.04</v>
      </c>
      <c r="AO138" s="3">
        <v>-0.44237300000000002</v>
      </c>
      <c r="AP138" s="3">
        <v>-8.7928789999999992</v>
      </c>
      <c r="AQ138" s="3">
        <v>-1.5621339999999999</v>
      </c>
      <c r="AR138" s="3">
        <v>39.660904000000002</v>
      </c>
      <c r="AS138" s="3">
        <v>-8.7928789999999992</v>
      </c>
      <c r="AT138" s="3">
        <v>-1.5621339999999999</v>
      </c>
      <c r="AU138" s="3">
        <v>39.769325000000002</v>
      </c>
      <c r="AV138" s="3">
        <v>1.3917680770100254</v>
      </c>
      <c r="AW138" s="3">
        <v>2.3490461218036414</v>
      </c>
      <c r="AX138" s="3">
        <v>2.1158539587435654</v>
      </c>
      <c r="AY138" s="3">
        <v>63.91</v>
      </c>
      <c r="AZ138" s="3">
        <v>107.86</v>
      </c>
      <c r="BA138" s="3">
        <v>97.16</v>
      </c>
    </row>
    <row r="139" spans="1:53" x14ac:dyDescent="0.3">
      <c r="A139" s="1" t="s">
        <v>2005</v>
      </c>
      <c r="B139" s="2">
        <v>4089979</v>
      </c>
      <c r="C139" s="9" t="s">
        <v>2395</v>
      </c>
      <c r="D139" s="9" t="s">
        <v>2417</v>
      </c>
      <c r="E139" s="3">
        <v>85791.739886559997</v>
      </c>
      <c r="F139" s="5">
        <v>84507.387885999997</v>
      </c>
      <c r="G139" s="5" t="s">
        <v>2400</v>
      </c>
      <c r="H139" s="4">
        <v>1.7929999999999999</v>
      </c>
      <c r="I139" s="3">
        <v>52.471350999999999</v>
      </c>
      <c r="J139" s="3">
        <v>7.1449999999999996</v>
      </c>
      <c r="K139" s="3">
        <v>33.429299999999998</v>
      </c>
      <c r="L139" s="3">
        <v>13.989738859999999</v>
      </c>
      <c r="M139" s="3">
        <v>8.3196489499999995</v>
      </c>
      <c r="N139" s="3">
        <v>57.891221000000002</v>
      </c>
      <c r="O139" s="3" t="s">
        <v>2400</v>
      </c>
      <c r="P139" s="3" t="s">
        <v>2400</v>
      </c>
      <c r="Q139" s="3">
        <v>11.700286</v>
      </c>
      <c r="R139" s="3">
        <v>43.135500999999998</v>
      </c>
      <c r="S139" s="3">
        <v>43.135500999999998</v>
      </c>
      <c r="T139" s="9" t="s">
        <v>3434</v>
      </c>
      <c r="U139" s="7">
        <v>6127436</v>
      </c>
      <c r="V139" s="7">
        <v>5318014</v>
      </c>
      <c r="W139" s="7">
        <v>4615714</v>
      </c>
      <c r="X139" s="7">
        <v>4204193</v>
      </c>
      <c r="Y139" s="7">
        <v>6127436</v>
      </c>
      <c r="Z139" s="7">
        <v>6483438</v>
      </c>
      <c r="AA139" s="7">
        <v>6312079</v>
      </c>
      <c r="AB139" s="7">
        <v>6120111</v>
      </c>
      <c r="AC139" s="3">
        <v>81.438999999999993</v>
      </c>
      <c r="AD139" s="3">
        <v>81.438999999999993</v>
      </c>
      <c r="AE139" s="4">
        <v>25.23</v>
      </c>
      <c r="AF139" s="4">
        <v>25.23</v>
      </c>
      <c r="AG139" s="7">
        <v>154112000</v>
      </c>
      <c r="AH139" s="7">
        <v>153613000</v>
      </c>
      <c r="AI139" s="7">
        <v>152053000</v>
      </c>
      <c r="AJ139" s="7">
        <v>153462791</v>
      </c>
      <c r="AK139" s="3">
        <v>99.278260000000003</v>
      </c>
      <c r="AL139" s="7">
        <v>1711</v>
      </c>
      <c r="AM139" s="7">
        <v>136034982</v>
      </c>
      <c r="AN139" s="4">
        <v>88</v>
      </c>
      <c r="AO139" s="3">
        <v>-2.9590529999999999</v>
      </c>
      <c r="AP139" s="3">
        <v>-13.094236</v>
      </c>
      <c r="AQ139" s="3">
        <v>-4.1529259999999999</v>
      </c>
      <c r="AR139" s="3">
        <v>-2.7276189999999998</v>
      </c>
      <c r="AS139" s="3">
        <v>-13.094236</v>
      </c>
      <c r="AT139" s="3">
        <v>-4.1529259999999999</v>
      </c>
      <c r="AU139" s="3">
        <v>-5.7388669999999999</v>
      </c>
      <c r="AV139" s="3">
        <v>1.8824279961561785</v>
      </c>
      <c r="AW139" s="3">
        <v>4.2982705823371274</v>
      </c>
      <c r="AX139" s="3">
        <v>3.3642595984983057</v>
      </c>
      <c r="AY139" s="3">
        <v>54.17</v>
      </c>
      <c r="AZ139" s="3">
        <v>123.69</v>
      </c>
      <c r="BA139" s="3">
        <v>96.81</v>
      </c>
    </row>
    <row r="140" spans="1:53" x14ac:dyDescent="0.3">
      <c r="A140" s="1" t="s">
        <v>500</v>
      </c>
      <c r="B140" s="2">
        <v>4054016</v>
      </c>
      <c r="C140" s="9" t="s">
        <v>2395</v>
      </c>
      <c r="D140" s="9" t="s">
        <v>2522</v>
      </c>
      <c r="E140" s="3">
        <v>85766.203838000001</v>
      </c>
      <c r="F140" s="5">
        <v>87175.003838000004</v>
      </c>
      <c r="G140" s="5">
        <v>88252.303838000007</v>
      </c>
      <c r="H140" s="4">
        <v>2.5</v>
      </c>
      <c r="I140" s="3">
        <v>24.419557999999999</v>
      </c>
      <c r="J140" s="3">
        <v>2.5</v>
      </c>
      <c r="K140" s="3">
        <v>24.419557999999999</v>
      </c>
      <c r="L140" s="3" t="s">
        <v>2397</v>
      </c>
      <c r="M140" s="3">
        <v>2.9593241099999998</v>
      </c>
      <c r="N140" s="3">
        <v>22.997623000000001</v>
      </c>
      <c r="O140" s="3" t="s">
        <v>2400</v>
      </c>
      <c r="P140" s="3" t="s">
        <v>2400</v>
      </c>
      <c r="Q140" s="3">
        <v>14.101769000000001</v>
      </c>
      <c r="R140" s="3">
        <v>18.582284999999999</v>
      </c>
      <c r="S140" s="3">
        <v>18.582284999999999</v>
      </c>
      <c r="T140" s="9" t="s">
        <v>3429</v>
      </c>
      <c r="U140" s="7">
        <v>5569100</v>
      </c>
      <c r="V140" s="7">
        <v>5008800</v>
      </c>
      <c r="W140" s="7">
        <v>4689700</v>
      </c>
      <c r="X140" s="7">
        <v>4883600</v>
      </c>
      <c r="Y140" s="7">
        <v>6034400</v>
      </c>
      <c r="Z140" s="7">
        <v>5787800</v>
      </c>
      <c r="AA140" s="7">
        <v>5615500</v>
      </c>
      <c r="AB140" s="7">
        <v>5569100</v>
      </c>
      <c r="AC140" s="4">
        <v>100</v>
      </c>
      <c r="AD140" s="4">
        <v>100</v>
      </c>
      <c r="AE140" s="3">
        <v>68.429000000000002</v>
      </c>
      <c r="AF140" s="3">
        <v>69.765000000000001</v>
      </c>
      <c r="AG140" s="7">
        <v>359562138</v>
      </c>
      <c r="AH140" s="7">
        <v>359364138</v>
      </c>
      <c r="AI140" s="7">
        <v>359192138</v>
      </c>
      <c r="AJ140" s="7">
        <v>358850978</v>
      </c>
      <c r="AK140" s="3">
        <v>99.580640000000002</v>
      </c>
      <c r="AL140" s="7">
        <v>1693</v>
      </c>
      <c r="AM140" s="7">
        <v>323831778</v>
      </c>
      <c r="AN140" s="3">
        <v>89.86</v>
      </c>
      <c r="AO140" s="3">
        <v>-3.0233430000000001</v>
      </c>
      <c r="AP140" s="3">
        <v>-2.4243700000000001</v>
      </c>
      <c r="AQ140" s="3">
        <v>5.2481309999999999</v>
      </c>
      <c r="AR140" s="3">
        <v>10.992687999999999</v>
      </c>
      <c r="AS140" s="3">
        <v>-2.4243700000000001</v>
      </c>
      <c r="AT140" s="3">
        <v>5.2481309999999999</v>
      </c>
      <c r="AU140" s="3">
        <v>10.270655</v>
      </c>
      <c r="AV140" s="3">
        <v>1.4717931487128992</v>
      </c>
      <c r="AW140" s="3">
        <v>3.1353578406778229</v>
      </c>
      <c r="AX140" s="3">
        <v>2.69700567642318</v>
      </c>
      <c r="AY140" s="3">
        <v>54.26</v>
      </c>
      <c r="AZ140" s="3">
        <v>115.59</v>
      </c>
      <c r="BA140" s="3">
        <v>99.43</v>
      </c>
    </row>
    <row r="141" spans="1:53" x14ac:dyDescent="0.3">
      <c r="A141" s="1" t="s">
        <v>596</v>
      </c>
      <c r="B141" s="2">
        <v>12917530</v>
      </c>
      <c r="C141" s="9" t="s">
        <v>2395</v>
      </c>
      <c r="D141" s="9" t="s">
        <v>2405</v>
      </c>
      <c r="E141" s="3">
        <v>85216.359209639995</v>
      </c>
      <c r="F141" s="5">
        <v>81785.664208999995</v>
      </c>
      <c r="G141" s="5" t="s">
        <v>2400</v>
      </c>
      <c r="H141" s="3">
        <v>-7.0000000000000007E-2</v>
      </c>
      <c r="I141" s="3" t="s">
        <v>2397</v>
      </c>
      <c r="J141" s="3">
        <v>-7.0000000000000007E-2</v>
      </c>
      <c r="K141" s="3" t="s">
        <v>2397</v>
      </c>
      <c r="L141" s="3">
        <v>40.311027330000002</v>
      </c>
      <c r="M141" s="3">
        <v>27.56020942</v>
      </c>
      <c r="N141" s="3">
        <v>75.648905999999997</v>
      </c>
      <c r="O141" s="3" t="s">
        <v>2400</v>
      </c>
      <c r="P141" s="3" t="s">
        <v>2400</v>
      </c>
      <c r="Q141" s="3">
        <v>21.614470000000001</v>
      </c>
      <c r="R141" s="3" t="s">
        <v>2397</v>
      </c>
      <c r="S141" s="3" t="s">
        <v>2397</v>
      </c>
      <c r="T141" s="9" t="s">
        <v>3433</v>
      </c>
      <c r="U141" s="7">
        <v>3055555</v>
      </c>
      <c r="V141" s="7">
        <v>2241236</v>
      </c>
      <c r="W141" s="7">
        <v>1451594</v>
      </c>
      <c r="X141" s="7">
        <v>874438</v>
      </c>
      <c r="Y141" s="7">
        <v>3740421</v>
      </c>
      <c r="Z141" s="7">
        <v>3516257</v>
      </c>
      <c r="AA141" s="7">
        <v>3284011</v>
      </c>
      <c r="AB141" s="7">
        <v>3055555</v>
      </c>
      <c r="AC141" s="3">
        <v>75.266999999999996</v>
      </c>
      <c r="AD141" s="3">
        <v>75.242000000000004</v>
      </c>
      <c r="AE141" s="4">
        <v>3.468</v>
      </c>
      <c r="AF141" s="4">
        <v>3.746</v>
      </c>
      <c r="AG141" s="7">
        <v>246309000</v>
      </c>
      <c r="AH141" s="7">
        <v>245122000</v>
      </c>
      <c r="AI141" s="7">
        <v>240122000</v>
      </c>
      <c r="AJ141" s="7">
        <v>224850783</v>
      </c>
      <c r="AK141" s="3">
        <v>91.287199999999999</v>
      </c>
      <c r="AL141" s="7">
        <v>1998</v>
      </c>
      <c r="AM141" s="7">
        <v>180466691</v>
      </c>
      <c r="AN141" s="4">
        <v>73.27</v>
      </c>
      <c r="AO141" s="3">
        <v>-6.4599909999999996</v>
      </c>
      <c r="AP141" s="3">
        <v>-1.1012519999999999</v>
      </c>
      <c r="AQ141" s="3">
        <v>21.995221999999998</v>
      </c>
      <c r="AR141" s="3">
        <v>38.588034999999998</v>
      </c>
      <c r="AS141" s="3">
        <v>-1.1012519999999999</v>
      </c>
      <c r="AT141" s="3">
        <v>21.995221999999998</v>
      </c>
      <c r="AU141" s="3">
        <v>34.012219999999999</v>
      </c>
      <c r="AV141" s="3">
        <v>4.5195759714413297</v>
      </c>
      <c r="AW141" s="3">
        <v>7.1811392653354869</v>
      </c>
      <c r="AX141" s="3">
        <v>7.5572758208449278</v>
      </c>
      <c r="AY141" s="3">
        <v>43.48</v>
      </c>
      <c r="AZ141" s="3">
        <v>69.09</v>
      </c>
      <c r="BA141" s="3">
        <v>72.709999999999994</v>
      </c>
    </row>
    <row r="142" spans="1:53" x14ac:dyDescent="0.3">
      <c r="A142" s="1" t="s">
        <v>2102</v>
      </c>
      <c r="B142" s="2">
        <v>100406</v>
      </c>
      <c r="C142" s="9" t="s">
        <v>2401</v>
      </c>
      <c r="D142" s="9" t="s">
        <v>2495</v>
      </c>
      <c r="E142" s="3">
        <v>85197.337660160003</v>
      </c>
      <c r="F142" s="5" t="s">
        <v>2400</v>
      </c>
      <c r="G142" s="5">
        <v>116908.74366016001</v>
      </c>
      <c r="H142" s="3">
        <v>3.49</v>
      </c>
      <c r="I142" s="3">
        <v>16.301775147929</v>
      </c>
      <c r="J142" s="4">
        <v>3.49</v>
      </c>
      <c r="K142" s="3">
        <v>16.301775147929</v>
      </c>
      <c r="L142" s="3">
        <v>2.0009902702475602</v>
      </c>
      <c r="M142" s="3">
        <v>1.5481954977154999</v>
      </c>
      <c r="N142" s="3">
        <v>7.3040940000000001</v>
      </c>
      <c r="O142" s="3" t="s">
        <v>2400</v>
      </c>
      <c r="P142" s="3" t="s">
        <v>2400</v>
      </c>
      <c r="Q142" s="3" t="s">
        <v>2400</v>
      </c>
      <c r="R142" s="3" t="s">
        <v>2400</v>
      </c>
      <c r="S142" s="3" t="s">
        <v>2400</v>
      </c>
      <c r="T142" s="9" t="s">
        <v>3429</v>
      </c>
      <c r="U142" s="7">
        <v>21490000</v>
      </c>
      <c r="V142" s="7">
        <v>21147000</v>
      </c>
      <c r="W142" s="7">
        <v>19276000</v>
      </c>
      <c r="X142" s="7">
        <v>16901000</v>
      </c>
      <c r="Y142" s="7">
        <v>21092000</v>
      </c>
      <c r="Z142" s="7">
        <v>20893000</v>
      </c>
      <c r="AA142" s="7">
        <v>21032000</v>
      </c>
      <c r="AB142" s="7">
        <v>21490000</v>
      </c>
      <c r="AC142" s="3" t="s">
        <v>2400</v>
      </c>
      <c r="AD142" s="3" t="s">
        <v>2400</v>
      </c>
      <c r="AE142" s="3" t="s">
        <v>2400</v>
      </c>
      <c r="AF142" s="3" t="s">
        <v>2400</v>
      </c>
      <c r="AG142" s="7">
        <v>396919273</v>
      </c>
      <c r="AH142" s="7">
        <v>397557998</v>
      </c>
      <c r="AI142" s="7">
        <v>398340795</v>
      </c>
      <c r="AJ142" s="7">
        <v>393734219</v>
      </c>
      <c r="AK142" s="3">
        <v>99.231520000000003</v>
      </c>
      <c r="AL142" s="7">
        <v>1808</v>
      </c>
      <c r="AM142" s="7">
        <v>335742438</v>
      </c>
      <c r="AN142" s="3">
        <v>84.62</v>
      </c>
      <c r="AO142" s="3">
        <v>-0.63375899999999996</v>
      </c>
      <c r="AP142" s="3">
        <v>-10.185358000000001</v>
      </c>
      <c r="AQ142" s="3">
        <v>4.327833</v>
      </c>
      <c r="AR142" s="3">
        <v>23.226837</v>
      </c>
      <c r="AS142" s="3">
        <v>-10.185358000000001</v>
      </c>
      <c r="AT142" s="3">
        <v>4.327833</v>
      </c>
      <c r="AU142" s="3">
        <v>24.539877000000001</v>
      </c>
      <c r="AV142" s="3">
        <v>1.1078559964454968</v>
      </c>
      <c r="AW142" s="3">
        <v>2.1659764113297224</v>
      </c>
      <c r="AX142" s="3">
        <v>2.3084788945136316</v>
      </c>
      <c r="AY142" s="3">
        <v>47.19</v>
      </c>
      <c r="AZ142" s="3">
        <v>92.27</v>
      </c>
      <c r="BA142" s="3">
        <v>98.34</v>
      </c>
    </row>
    <row r="143" spans="1:53" x14ac:dyDescent="0.3">
      <c r="A143" s="1" t="s">
        <v>57</v>
      </c>
      <c r="B143" s="2">
        <v>4819787</v>
      </c>
      <c r="C143" s="9" t="s">
        <v>2395</v>
      </c>
      <c r="D143" s="9" t="s">
        <v>2442</v>
      </c>
      <c r="E143" s="3">
        <v>85037.667920399996</v>
      </c>
      <c r="F143" s="5">
        <v>76043.667920000007</v>
      </c>
      <c r="G143" s="5" t="s">
        <v>2400</v>
      </c>
      <c r="H143" s="4">
        <v>2.1320000000000001</v>
      </c>
      <c r="I143" s="3">
        <v>46.336388999999997</v>
      </c>
      <c r="J143" s="4">
        <v>2.1320000000000001</v>
      </c>
      <c r="K143" s="3">
        <v>46.336388999999997</v>
      </c>
      <c r="L143" s="3">
        <v>10.8810135</v>
      </c>
      <c r="M143" s="3">
        <v>9.877480460000001</v>
      </c>
      <c r="N143" s="3">
        <v>20.294981</v>
      </c>
      <c r="O143" s="3" t="s">
        <v>2400</v>
      </c>
      <c r="P143" s="3" t="s">
        <v>2400</v>
      </c>
      <c r="Q143" s="3">
        <v>6.7442099999999998</v>
      </c>
      <c r="R143" s="3">
        <v>41.991523000000001</v>
      </c>
      <c r="S143" s="3">
        <v>41.991523000000001</v>
      </c>
      <c r="T143" s="9" t="s">
        <v>3429</v>
      </c>
      <c r="U143" s="7">
        <v>9917000</v>
      </c>
      <c r="V143" s="7">
        <v>8399000</v>
      </c>
      <c r="W143" s="7">
        <v>5992000</v>
      </c>
      <c r="X143" s="7">
        <v>3378000</v>
      </c>
      <c r="Y143" s="7">
        <v>10840000</v>
      </c>
      <c r="Z143" s="7">
        <v>10505000</v>
      </c>
      <c r="AA143" s="7">
        <v>10241000</v>
      </c>
      <c r="AB143" s="7">
        <v>9917000</v>
      </c>
      <c r="AC143" s="3">
        <v>82.826999999999998</v>
      </c>
      <c r="AD143" s="3">
        <v>83.072000000000003</v>
      </c>
      <c r="AE143" s="4">
        <v>15.62</v>
      </c>
      <c r="AF143" s="3">
        <v>15.433999999999999</v>
      </c>
      <c r="AG143" s="7">
        <v>638000000</v>
      </c>
      <c r="AH143" s="7">
        <v>634000000</v>
      </c>
      <c r="AI143" s="7">
        <v>639000000</v>
      </c>
      <c r="AJ143" s="7">
        <v>426434288</v>
      </c>
      <c r="AK143" s="3">
        <v>68.254429999999999</v>
      </c>
      <c r="AL143" s="7">
        <v>1456</v>
      </c>
      <c r="AM143" s="7">
        <v>357526496</v>
      </c>
      <c r="AN143" s="3">
        <v>57.23</v>
      </c>
      <c r="AO143" s="3">
        <v>-2.6520480000000002</v>
      </c>
      <c r="AP143" s="3">
        <v>-3.4530889999999999</v>
      </c>
      <c r="AQ143" s="3">
        <v>3.6274739999999999</v>
      </c>
      <c r="AR143" s="3">
        <v>-2.282867</v>
      </c>
      <c r="AS143" s="3">
        <v>-3.4530889999999999</v>
      </c>
      <c r="AT143" s="3">
        <v>3.6274739999999999</v>
      </c>
      <c r="AU143" s="3">
        <v>-3.4743650000000001</v>
      </c>
      <c r="AV143" s="3">
        <v>2.5795037795876188</v>
      </c>
      <c r="AW143" s="3">
        <v>4.987480643470148</v>
      </c>
      <c r="AX143" s="3">
        <v>5.0640515561970423</v>
      </c>
      <c r="AY143" s="3">
        <v>49.57</v>
      </c>
      <c r="AZ143" s="3">
        <v>95.83</v>
      </c>
      <c r="BA143" s="3">
        <v>97.31</v>
      </c>
    </row>
    <row r="144" spans="1:53" x14ac:dyDescent="0.3">
      <c r="A144" s="1" t="s">
        <v>141</v>
      </c>
      <c r="B144" s="2">
        <v>103317</v>
      </c>
      <c r="C144" s="9" t="s">
        <v>2401</v>
      </c>
      <c r="D144" s="9" t="s">
        <v>2408</v>
      </c>
      <c r="E144" s="3">
        <v>84676.898488120001</v>
      </c>
      <c r="F144" s="5">
        <v>101808.89848800001</v>
      </c>
      <c r="G144" s="5">
        <v>101883.89848812</v>
      </c>
      <c r="H144" s="3">
        <v>1.57</v>
      </c>
      <c r="I144" s="3">
        <v>30.308860759493701</v>
      </c>
      <c r="J144" s="3">
        <v>1.57</v>
      </c>
      <c r="K144" s="3">
        <v>30.308860759493701</v>
      </c>
      <c r="L144" s="3" t="s">
        <v>2397</v>
      </c>
      <c r="M144" s="3">
        <v>12.453257527226102</v>
      </c>
      <c r="N144" s="3">
        <v>25.974096302902002</v>
      </c>
      <c r="O144" s="3" t="s">
        <v>2400</v>
      </c>
      <c r="P144" s="3" t="s">
        <v>2400</v>
      </c>
      <c r="Q144" s="3">
        <v>6.3517479999999997</v>
      </c>
      <c r="R144" s="3">
        <v>20.587665000000001</v>
      </c>
      <c r="S144" s="3">
        <v>21.529656547873799</v>
      </c>
      <c r="T144" s="9" t="s">
        <v>3429</v>
      </c>
      <c r="U144" s="7">
        <v>13407000</v>
      </c>
      <c r="V144" s="7">
        <v>12497000</v>
      </c>
      <c r="W144" s="7">
        <v>12204000</v>
      </c>
      <c r="X144" s="7">
        <v>11072000</v>
      </c>
      <c r="Y144" s="7">
        <v>15001000</v>
      </c>
      <c r="Z144" s="7">
        <v>14238000</v>
      </c>
      <c r="AA144" s="7">
        <v>13629000</v>
      </c>
      <c r="AB144" s="7">
        <v>13407000</v>
      </c>
      <c r="AC144" s="3">
        <v>47.667000000000002</v>
      </c>
      <c r="AD144" s="3">
        <v>46.857999999999997</v>
      </c>
      <c r="AE144" s="3">
        <v>32.087000000000003</v>
      </c>
      <c r="AF144" s="3">
        <v>28.774999999999999</v>
      </c>
      <c r="AG144" s="7">
        <v>216500000</v>
      </c>
      <c r="AH144" s="7">
        <v>217200000</v>
      </c>
      <c r="AI144" s="7">
        <v>200800000</v>
      </c>
      <c r="AJ144" s="7">
        <v>209410440</v>
      </c>
      <c r="AK144" s="3">
        <v>96.829909999999998</v>
      </c>
      <c r="AL144" s="7">
        <v>1394</v>
      </c>
      <c r="AM144" s="7">
        <v>194627644</v>
      </c>
      <c r="AN144" s="3">
        <v>89.99</v>
      </c>
      <c r="AO144" s="3">
        <v>-0.67752599999999996</v>
      </c>
      <c r="AP144" s="3">
        <v>-8.2699090000000002</v>
      </c>
      <c r="AQ144" s="3">
        <v>3.8064680000000002</v>
      </c>
      <c r="AR144" s="3">
        <v>24.699674000000002</v>
      </c>
      <c r="AS144" s="3">
        <v>-8.2699090000000002</v>
      </c>
      <c r="AT144" s="3">
        <v>3.8064680000000002</v>
      </c>
      <c r="AU144" s="3">
        <v>23.414197999999999</v>
      </c>
      <c r="AV144" s="3">
        <v>0.92644633205367311</v>
      </c>
      <c r="AW144" s="3">
        <v>2.2667780831318929</v>
      </c>
      <c r="AX144" s="3">
        <v>2.3396690771962292</v>
      </c>
      <c r="AY144" s="3">
        <v>34.75</v>
      </c>
      <c r="AZ144" s="3">
        <v>85.02</v>
      </c>
      <c r="BA144" s="3">
        <v>87.76</v>
      </c>
    </row>
    <row r="145" spans="1:53" x14ac:dyDescent="0.3">
      <c r="A145" s="1" t="s">
        <v>390</v>
      </c>
      <c r="B145" s="2">
        <v>4963284</v>
      </c>
      <c r="C145" s="9" t="s">
        <v>2395</v>
      </c>
      <c r="D145" s="9" t="s">
        <v>2417</v>
      </c>
      <c r="E145" s="3">
        <v>84146.631030000004</v>
      </c>
      <c r="F145" s="5">
        <v>84030.531029999998</v>
      </c>
      <c r="G145" s="5" t="s">
        <v>2400</v>
      </c>
      <c r="H145" s="3">
        <v>0.87</v>
      </c>
      <c r="I145" s="3">
        <v>79.089234000000005</v>
      </c>
      <c r="J145" s="3">
        <v>0.87</v>
      </c>
      <c r="K145" s="3">
        <v>79.089234000000005</v>
      </c>
      <c r="L145" s="3">
        <v>58.546375680000004</v>
      </c>
      <c r="M145" s="3">
        <v>18.057575580000002</v>
      </c>
      <c r="N145" s="3">
        <v>85.357955000000004</v>
      </c>
      <c r="O145" s="3" t="s">
        <v>2400</v>
      </c>
      <c r="P145" s="3" t="s">
        <v>2400</v>
      </c>
      <c r="Q145" s="3">
        <v>18.900031999999999</v>
      </c>
      <c r="R145" s="3">
        <v>54.593691</v>
      </c>
      <c r="S145" s="3">
        <v>54.593691</v>
      </c>
      <c r="T145" s="9" t="s">
        <v>3429</v>
      </c>
      <c r="U145" s="7">
        <v>4089986</v>
      </c>
      <c r="V145" s="7">
        <v>3561718</v>
      </c>
      <c r="W145" s="7">
        <v>2988244</v>
      </c>
      <c r="X145" s="7">
        <v>2682891</v>
      </c>
      <c r="Y145" s="7">
        <v>4353906</v>
      </c>
      <c r="Z145" s="7">
        <v>4161501</v>
      </c>
      <c r="AA145" s="7">
        <v>4077399</v>
      </c>
      <c r="AB145" s="7">
        <v>4089986</v>
      </c>
      <c r="AC145" s="3">
        <v>89.363</v>
      </c>
      <c r="AD145" s="3">
        <v>87.789000000000001</v>
      </c>
      <c r="AE145" s="4">
        <v>34.71</v>
      </c>
      <c r="AF145" s="3">
        <v>33.314999999999998</v>
      </c>
      <c r="AG145" s="7">
        <v>274263000</v>
      </c>
      <c r="AH145" s="7">
        <v>273820000</v>
      </c>
      <c r="AI145" s="7">
        <v>272062000</v>
      </c>
      <c r="AJ145" s="7">
        <v>271751641</v>
      </c>
      <c r="AK145" s="3">
        <v>99.084329999999994</v>
      </c>
      <c r="AL145" s="7">
        <v>1615</v>
      </c>
      <c r="AM145" s="7">
        <v>238748318</v>
      </c>
      <c r="AN145" s="3">
        <v>87.05</v>
      </c>
      <c r="AO145" s="3">
        <v>-2.631408</v>
      </c>
      <c r="AP145" s="3">
        <v>-2.0696850000000002</v>
      </c>
      <c r="AQ145" s="3">
        <v>10.858577</v>
      </c>
      <c r="AR145" s="3">
        <v>14.286801000000001</v>
      </c>
      <c r="AS145" s="3">
        <v>-2.0696850000000002</v>
      </c>
      <c r="AT145" s="3">
        <v>10.858577</v>
      </c>
      <c r="AU145" s="3">
        <v>10.313177</v>
      </c>
      <c r="AV145" s="3">
        <v>1.6254368981597953</v>
      </c>
      <c r="AW145" s="3">
        <v>2.8354336729874077</v>
      </c>
      <c r="AX145" s="3">
        <v>3.3093341063140125</v>
      </c>
      <c r="AY145" s="3">
        <v>51.23</v>
      </c>
      <c r="AZ145" s="3">
        <v>89.36</v>
      </c>
      <c r="BA145" s="3">
        <v>104.29</v>
      </c>
    </row>
    <row r="146" spans="1:53" x14ac:dyDescent="0.3">
      <c r="A146" s="1" t="s">
        <v>472</v>
      </c>
      <c r="B146" s="2">
        <v>4225889</v>
      </c>
      <c r="C146" s="9" t="s">
        <v>2401</v>
      </c>
      <c r="D146" s="9" t="s">
        <v>2483</v>
      </c>
      <c r="E146" s="3">
        <v>83891.071280000004</v>
      </c>
      <c r="F146" s="5">
        <v>87007.290280000001</v>
      </c>
      <c r="G146" s="5" t="s">
        <v>2400</v>
      </c>
      <c r="H146" s="3">
        <v>0.28000000000000003</v>
      </c>
      <c r="I146" s="3">
        <v>55.988858</v>
      </c>
      <c r="J146" s="3">
        <v>0.28000000000000003</v>
      </c>
      <c r="K146" s="3">
        <v>55.988858</v>
      </c>
      <c r="L146" s="3">
        <v>22.8929385</v>
      </c>
      <c r="M146" s="3">
        <v>22.754716979999998</v>
      </c>
      <c r="N146" s="3">
        <v>66.046002000000001</v>
      </c>
      <c r="O146" s="3" t="s">
        <v>2400</v>
      </c>
      <c r="P146" s="3" t="s">
        <v>2400</v>
      </c>
      <c r="Q146" s="3">
        <v>7.7692050000000004</v>
      </c>
      <c r="R146" s="3">
        <v>30.237575</v>
      </c>
      <c r="S146" s="3">
        <v>30.237575</v>
      </c>
      <c r="T146" s="9" t="s">
        <v>3429</v>
      </c>
      <c r="U146" s="7">
        <v>9871649</v>
      </c>
      <c r="V146" s="7">
        <v>8634652</v>
      </c>
      <c r="W146" s="7">
        <v>7547061</v>
      </c>
      <c r="X146" s="7">
        <v>5984634</v>
      </c>
      <c r="Y146" s="7">
        <v>10984863</v>
      </c>
      <c r="Z146" s="7">
        <v>10663234</v>
      </c>
      <c r="AA146" s="7">
        <v>10204917</v>
      </c>
      <c r="AB146" s="7">
        <v>9871649</v>
      </c>
      <c r="AC146" s="4">
        <v>40.67</v>
      </c>
      <c r="AD146" s="3">
        <v>40.776000000000003</v>
      </c>
      <c r="AE146" s="3">
        <v>19.405000000000001</v>
      </c>
      <c r="AF146" s="3">
        <v>20.334</v>
      </c>
      <c r="AG146" s="7">
        <v>1363639000</v>
      </c>
      <c r="AH146" s="7">
        <v>1371372000</v>
      </c>
      <c r="AI146" s="7">
        <v>1374250000</v>
      </c>
      <c r="AJ146" s="7">
        <v>1353316076</v>
      </c>
      <c r="AK146" s="3">
        <v>99.242990000000006</v>
      </c>
      <c r="AL146" s="7">
        <v>1798</v>
      </c>
      <c r="AM146" s="7">
        <v>1186360231</v>
      </c>
      <c r="AN146" s="4">
        <v>87</v>
      </c>
      <c r="AO146" s="3">
        <v>-3.1169669999999998</v>
      </c>
      <c r="AP146" s="3">
        <v>-1.9830950000000001</v>
      </c>
      <c r="AQ146" s="3">
        <v>4.6511630000000004</v>
      </c>
      <c r="AR146" s="3">
        <v>34.313397999999999</v>
      </c>
      <c r="AS146" s="3">
        <v>-1.9830950000000001</v>
      </c>
      <c r="AT146" s="3">
        <v>4.6511630000000004</v>
      </c>
      <c r="AU146" s="3">
        <v>31.834399999999999</v>
      </c>
      <c r="AV146" s="3">
        <v>1.6678671554568327</v>
      </c>
      <c r="AW146" s="3">
        <v>2.8233770248044188</v>
      </c>
      <c r="AX146" s="3">
        <v>3.2812802192684987</v>
      </c>
      <c r="AY146" s="3">
        <v>34.65</v>
      </c>
      <c r="AZ146" s="3">
        <v>58.66</v>
      </c>
      <c r="BA146" s="3">
        <v>68.17</v>
      </c>
    </row>
    <row r="147" spans="1:53" x14ac:dyDescent="0.3">
      <c r="A147" s="1" t="s">
        <v>1396</v>
      </c>
      <c r="B147" s="2">
        <v>4965910</v>
      </c>
      <c r="C147" s="9" t="s">
        <v>2395</v>
      </c>
      <c r="D147" s="9" t="s">
        <v>2417</v>
      </c>
      <c r="E147" s="3">
        <v>83785.774669649996</v>
      </c>
      <c r="F147" s="5">
        <v>88009.384669000006</v>
      </c>
      <c r="G147" s="5" t="s">
        <v>2400</v>
      </c>
      <c r="H147" s="3">
        <v>-1.724</v>
      </c>
      <c r="I147" s="3" t="s">
        <v>2397</v>
      </c>
      <c r="J147" s="4">
        <v>-1.724</v>
      </c>
      <c r="K147" s="3" t="s">
        <v>2397</v>
      </c>
      <c r="L147" s="3">
        <v>15.552572230000001</v>
      </c>
      <c r="M147" s="3">
        <v>15.552572230000001</v>
      </c>
      <c r="N147" s="3" t="s">
        <v>2397</v>
      </c>
      <c r="O147" s="3" t="s">
        <v>2400</v>
      </c>
      <c r="P147" s="3" t="s">
        <v>2400</v>
      </c>
      <c r="Q147" s="3">
        <v>143.07434699999999</v>
      </c>
      <c r="R147" s="3" t="s">
        <v>2397</v>
      </c>
      <c r="S147" s="3">
        <v>-78.302662999999995</v>
      </c>
      <c r="T147" s="9" t="s">
        <v>3429</v>
      </c>
      <c r="U147" s="7">
        <v>496261</v>
      </c>
      <c r="V147" s="7">
        <v>499264</v>
      </c>
      <c r="W147" s="7">
        <v>510762</v>
      </c>
      <c r="X147" s="7">
        <v>480735</v>
      </c>
      <c r="Y147" s="7">
        <v>467243</v>
      </c>
      <c r="Z147" s="7">
        <v>480634</v>
      </c>
      <c r="AA147" s="7">
        <v>489592</v>
      </c>
      <c r="AB147" s="7">
        <v>496261</v>
      </c>
      <c r="AC147" s="3">
        <v>77.846000000000004</v>
      </c>
      <c r="AD147" s="3">
        <v>73.563999999999993</v>
      </c>
      <c r="AE147" s="3">
        <v>-21.888000000000002</v>
      </c>
      <c r="AF147" s="3">
        <v>-185.86500000000001</v>
      </c>
      <c r="AG147" s="7">
        <v>202640000</v>
      </c>
      <c r="AH147" s="7">
        <v>190670250</v>
      </c>
      <c r="AI147" s="7">
        <v>145070250</v>
      </c>
      <c r="AJ147" s="7">
        <v>196065637</v>
      </c>
      <c r="AK147" s="3">
        <v>90.671180000000007</v>
      </c>
      <c r="AL147" s="7">
        <v>789</v>
      </c>
      <c r="AM147" s="7">
        <v>95007153</v>
      </c>
      <c r="AN147" s="3">
        <v>43.94</v>
      </c>
      <c r="AO147" s="3">
        <v>-19.141214000000002</v>
      </c>
      <c r="AP147" s="3">
        <v>-25.253568000000001</v>
      </c>
      <c r="AQ147" s="3">
        <v>71.779358999999999</v>
      </c>
      <c r="AR147" s="3">
        <v>322.71035499999999</v>
      </c>
      <c r="AS147" s="3">
        <v>-25.253568000000001</v>
      </c>
      <c r="AT147" s="3">
        <v>71.779358999999999</v>
      </c>
      <c r="AU147" s="3">
        <v>358.53519499999999</v>
      </c>
      <c r="AV147" s="3">
        <v>46.622220096054463</v>
      </c>
      <c r="AW147" s="3">
        <v>63.116486371177949</v>
      </c>
      <c r="AX147" s="3">
        <v>68.279655471691058</v>
      </c>
      <c r="AY147" s="3">
        <v>96.48</v>
      </c>
      <c r="AZ147" s="3">
        <v>130.61000000000001</v>
      </c>
      <c r="BA147" s="4">
        <v>141.30000000000001</v>
      </c>
    </row>
    <row r="148" spans="1:53" x14ac:dyDescent="0.3">
      <c r="A148" s="1" t="s">
        <v>1434</v>
      </c>
      <c r="B148" s="2">
        <v>4280272</v>
      </c>
      <c r="C148" s="9" t="s">
        <v>2401</v>
      </c>
      <c r="D148" s="9" t="s">
        <v>2428</v>
      </c>
      <c r="E148" s="3">
        <v>83510.162820600002</v>
      </c>
      <c r="F148" s="5">
        <v>88692.162819999998</v>
      </c>
      <c r="G148" s="5" t="s">
        <v>2400</v>
      </c>
      <c r="H148" s="4">
        <v>3.29</v>
      </c>
      <c r="I148" s="3">
        <v>50.566678000000003</v>
      </c>
      <c r="J148" s="3">
        <v>3.29</v>
      </c>
      <c r="K148" s="3">
        <v>50.566678000000003</v>
      </c>
      <c r="L148" s="3" t="s">
        <v>2397</v>
      </c>
      <c r="M148" s="3">
        <v>58.178728760000006</v>
      </c>
      <c r="N148" s="3">
        <v>33.285086999999997</v>
      </c>
      <c r="O148" s="3" t="s">
        <v>2400</v>
      </c>
      <c r="P148" s="3" t="s">
        <v>2400</v>
      </c>
      <c r="Q148" s="3">
        <v>7.7362890000000002</v>
      </c>
      <c r="R148" s="3">
        <v>24.768675999999999</v>
      </c>
      <c r="S148" s="3">
        <v>24.768675999999999</v>
      </c>
      <c r="T148" s="9" t="s">
        <v>3429</v>
      </c>
      <c r="U148" s="7">
        <v>9978000</v>
      </c>
      <c r="V148" s="7">
        <v>9112000</v>
      </c>
      <c r="W148" s="7">
        <v>8171000</v>
      </c>
      <c r="X148" s="7">
        <v>7414000</v>
      </c>
      <c r="Y148" s="7">
        <v>10655000</v>
      </c>
      <c r="Z148" s="7">
        <v>10421000</v>
      </c>
      <c r="AA148" s="7">
        <v>10196000</v>
      </c>
      <c r="AB148" s="7">
        <v>9978000</v>
      </c>
      <c r="AC148" s="4">
        <v>49.88</v>
      </c>
      <c r="AD148" s="3">
        <v>50.905999999999999</v>
      </c>
      <c r="AE148" s="3">
        <v>28.282</v>
      </c>
      <c r="AF148" s="3">
        <v>29.582000000000001</v>
      </c>
      <c r="AG148" s="7">
        <v>166900000</v>
      </c>
      <c r="AH148" s="7">
        <v>166800000</v>
      </c>
      <c r="AI148" s="7">
        <v>166200000</v>
      </c>
      <c r="AJ148" s="7">
        <v>166411229</v>
      </c>
      <c r="AK148" s="3">
        <v>99.575540000000004</v>
      </c>
      <c r="AL148" s="7">
        <v>1571</v>
      </c>
      <c r="AM148" s="7">
        <v>144159877</v>
      </c>
      <c r="AN148" s="3">
        <v>86.26</v>
      </c>
      <c r="AO148" s="3">
        <v>-2.163192</v>
      </c>
      <c r="AP148" s="3">
        <v>-7.4984989999999998</v>
      </c>
      <c r="AQ148" s="3">
        <v>2.8023039999999999</v>
      </c>
      <c r="AR148" s="3">
        <v>48.321781999999999</v>
      </c>
      <c r="AS148" s="3">
        <v>-7.4984989999999998</v>
      </c>
      <c r="AT148" s="3">
        <v>2.8023039999999999</v>
      </c>
      <c r="AU148" s="3">
        <v>47.634864999999998</v>
      </c>
      <c r="AV148" s="3">
        <v>1.0595617902228904</v>
      </c>
      <c r="AW148" s="3">
        <v>2.8819592304235293</v>
      </c>
      <c r="AX148" s="3">
        <v>2.3479399174775759</v>
      </c>
      <c r="AY148" s="3">
        <v>50.58</v>
      </c>
      <c r="AZ148" s="3">
        <v>137.57</v>
      </c>
      <c r="BA148" s="4">
        <v>112.08</v>
      </c>
    </row>
    <row r="149" spans="1:53" x14ac:dyDescent="0.3">
      <c r="A149" s="1" t="s">
        <v>2172</v>
      </c>
      <c r="B149" s="2">
        <v>4047176</v>
      </c>
      <c r="C149" s="9" t="s">
        <v>2401</v>
      </c>
      <c r="D149" s="9" t="s">
        <v>2495</v>
      </c>
      <c r="E149" s="3">
        <v>83134.090092350001</v>
      </c>
      <c r="F149" s="5" t="s">
        <v>2400</v>
      </c>
      <c r="G149" s="5">
        <v>88963.090092350001</v>
      </c>
      <c r="H149" s="4">
        <v>1.026</v>
      </c>
      <c r="I149" s="3">
        <v>14.626911314984699</v>
      </c>
      <c r="J149" s="4">
        <v>1.026</v>
      </c>
      <c r="K149" s="3">
        <v>14.626911314984699</v>
      </c>
      <c r="L149" s="3">
        <v>2.0079435197170299</v>
      </c>
      <c r="M149" s="3">
        <v>1.43415719645194</v>
      </c>
      <c r="N149" s="3">
        <v>11.361045000000001</v>
      </c>
      <c r="O149" s="3" t="s">
        <v>2400</v>
      </c>
      <c r="P149" s="3" t="s">
        <v>2400</v>
      </c>
      <c r="Q149" s="3" t="s">
        <v>2400</v>
      </c>
      <c r="R149" s="3" t="s">
        <v>2400</v>
      </c>
      <c r="S149" s="3" t="s">
        <v>2400</v>
      </c>
      <c r="T149" s="9" t="s">
        <v>3429</v>
      </c>
      <c r="U149" s="7">
        <v>28153000</v>
      </c>
      <c r="V149" s="7">
        <v>24583000</v>
      </c>
      <c r="W149" s="7">
        <v>22721000</v>
      </c>
      <c r="X149" s="7">
        <v>23226000</v>
      </c>
      <c r="Y149" s="7">
        <v>27205000</v>
      </c>
      <c r="Z149" s="7">
        <v>27372000</v>
      </c>
      <c r="AA149" s="7">
        <v>27697000</v>
      </c>
      <c r="AB149" s="7">
        <v>28153000</v>
      </c>
      <c r="AC149" s="3" t="s">
        <v>2400</v>
      </c>
      <c r="AD149" s="3" t="s">
        <v>2400</v>
      </c>
      <c r="AE149" s="3" t="s">
        <v>2400</v>
      </c>
      <c r="AF149" s="3" t="s">
        <v>2400</v>
      </c>
      <c r="AG149" s="7">
        <v>1560721644</v>
      </c>
      <c r="AH149" s="7">
        <v>1560487350</v>
      </c>
      <c r="AI149" s="7">
        <v>1556981442</v>
      </c>
      <c r="AJ149" s="7">
        <v>1555555605</v>
      </c>
      <c r="AK149" s="3">
        <v>99.713080000000005</v>
      </c>
      <c r="AL149" s="7">
        <v>1949</v>
      </c>
      <c r="AM149" s="7">
        <v>1241836728</v>
      </c>
      <c r="AN149" s="4">
        <v>79.599999999999994</v>
      </c>
      <c r="AO149" s="3">
        <v>-2.0479210000000001</v>
      </c>
      <c r="AP149" s="3">
        <v>-10.245825</v>
      </c>
      <c r="AQ149" s="3">
        <v>4.5921709999999996</v>
      </c>
      <c r="AR149" s="3">
        <v>8.9273509999999998</v>
      </c>
      <c r="AS149" s="3">
        <v>-10.245825</v>
      </c>
      <c r="AT149" s="3">
        <v>4.5921709999999996</v>
      </c>
      <c r="AU149" s="3">
        <v>10.512938999999999</v>
      </c>
      <c r="AV149" s="3">
        <v>1.2941407412348664</v>
      </c>
      <c r="AW149" s="3">
        <v>2.0967080583882991</v>
      </c>
      <c r="AX149" s="3">
        <v>2.450036225952378</v>
      </c>
      <c r="AY149" s="3">
        <v>49.43</v>
      </c>
      <c r="AZ149" s="3">
        <v>80.08</v>
      </c>
      <c r="BA149" s="3">
        <v>93.57</v>
      </c>
    </row>
    <row r="150" spans="1:53" x14ac:dyDescent="0.3">
      <c r="A150" s="1" t="s">
        <v>1016</v>
      </c>
      <c r="B150" s="2">
        <v>4283738</v>
      </c>
      <c r="C150" s="9" t="s">
        <v>2401</v>
      </c>
      <c r="D150" s="9" t="s">
        <v>2412</v>
      </c>
      <c r="E150" s="3">
        <v>82883.877062</v>
      </c>
      <c r="F150" s="5">
        <v>127757.877062</v>
      </c>
      <c r="G150" s="5" t="s">
        <v>2400</v>
      </c>
      <c r="H150" s="3">
        <v>4.88</v>
      </c>
      <c r="I150" s="3">
        <v>13.453607999999999</v>
      </c>
      <c r="J150" s="3">
        <v>4.88</v>
      </c>
      <c r="K150" s="3">
        <v>13.453607999999999</v>
      </c>
      <c r="L150" s="3" t="s">
        <v>2397</v>
      </c>
      <c r="M150" s="3" t="s">
        <v>2397</v>
      </c>
      <c r="N150" s="3">
        <v>13.391781999999999</v>
      </c>
      <c r="O150" s="3" t="s">
        <v>2400</v>
      </c>
      <c r="P150" s="3" t="s">
        <v>2400</v>
      </c>
      <c r="Q150" s="3">
        <v>1.736561</v>
      </c>
      <c r="R150" s="3">
        <v>8.1714789999999997</v>
      </c>
      <c r="S150" s="3">
        <v>8.1714789999999997</v>
      </c>
      <c r="T150" s="9" t="s">
        <v>3429</v>
      </c>
      <c r="U150" s="7">
        <v>64968000</v>
      </c>
      <c r="V150" s="7">
        <v>60233000</v>
      </c>
      <c r="W150" s="7">
        <v>58752000</v>
      </c>
      <c r="X150" s="7">
        <v>51533000</v>
      </c>
      <c r="Y150" s="7">
        <v>69621000</v>
      </c>
      <c r="Z150" s="7">
        <v>68347000</v>
      </c>
      <c r="AA150" s="7">
        <v>66716000</v>
      </c>
      <c r="AB150" s="7">
        <v>64968000</v>
      </c>
      <c r="AC150" s="3">
        <v>39.372</v>
      </c>
      <c r="AD150" s="4">
        <v>40.58</v>
      </c>
      <c r="AE150" s="3">
        <v>19.553999999999998</v>
      </c>
      <c r="AF150" s="3">
        <v>19.745000000000001</v>
      </c>
      <c r="AG150" s="7">
        <v>254517700</v>
      </c>
      <c r="AH150" s="7">
        <v>259237600</v>
      </c>
      <c r="AI150" s="7">
        <v>268967300</v>
      </c>
      <c r="AJ150" s="7">
        <v>180699123</v>
      </c>
      <c r="AK150" s="3">
        <v>71.338809999999995</v>
      </c>
      <c r="AL150" s="7">
        <v>1508</v>
      </c>
      <c r="AM150" s="7">
        <v>162662878</v>
      </c>
      <c r="AN150" s="3">
        <v>64.22</v>
      </c>
      <c r="AO150" s="3">
        <v>-1.4674020000000001</v>
      </c>
      <c r="AP150" s="3">
        <v>-8.2727219999999999</v>
      </c>
      <c r="AQ150" s="3">
        <v>-26.149645</v>
      </c>
      <c r="AR150" s="3">
        <v>9.0185969999999998</v>
      </c>
      <c r="AS150" s="3">
        <v>-8.2727219999999999</v>
      </c>
      <c r="AT150" s="3">
        <v>-26.149645</v>
      </c>
      <c r="AU150" s="3">
        <v>10.887395</v>
      </c>
      <c r="AV150" s="3">
        <v>1.4903056529269383</v>
      </c>
      <c r="AW150" s="3">
        <v>2.5245818950444856</v>
      </c>
      <c r="AX150" s="3">
        <v>2.7929844500330305</v>
      </c>
      <c r="AY150" s="3">
        <v>62.57</v>
      </c>
      <c r="AZ150" s="3">
        <v>105.99</v>
      </c>
      <c r="BA150" s="3">
        <v>117.26</v>
      </c>
    </row>
    <row r="151" spans="1:53" x14ac:dyDescent="0.3">
      <c r="A151" s="1" t="s">
        <v>1091</v>
      </c>
      <c r="B151" s="2">
        <v>4992234</v>
      </c>
      <c r="C151" s="9" t="s">
        <v>2401</v>
      </c>
      <c r="D151" s="9" t="s">
        <v>2445</v>
      </c>
      <c r="E151" s="3">
        <v>81951.656000000003</v>
      </c>
      <c r="F151" s="5">
        <v>89351.656000000003</v>
      </c>
      <c r="G151" s="5" t="s">
        <v>2400</v>
      </c>
      <c r="H151" s="3">
        <v>3.91</v>
      </c>
      <c r="I151" s="3">
        <v>21.962754</v>
      </c>
      <c r="J151" s="3">
        <v>3.91</v>
      </c>
      <c r="K151" s="3">
        <v>21.962754</v>
      </c>
      <c r="L151" s="3" t="s">
        <v>2397</v>
      </c>
      <c r="M151" s="3">
        <v>22.081337629999997</v>
      </c>
      <c r="N151" s="3">
        <v>27.438589</v>
      </c>
      <c r="O151" s="3" t="s">
        <v>2400</v>
      </c>
      <c r="P151" s="3" t="s">
        <v>2400</v>
      </c>
      <c r="Q151" s="3">
        <v>5.1587100000000001</v>
      </c>
      <c r="R151" s="3">
        <v>17.461008</v>
      </c>
      <c r="S151" s="3">
        <v>17.461008</v>
      </c>
      <c r="T151" s="9" t="s">
        <v>3429</v>
      </c>
      <c r="U151" s="7">
        <v>16107000</v>
      </c>
      <c r="V151" s="7">
        <v>15932000</v>
      </c>
      <c r="W151" s="7">
        <v>14455000</v>
      </c>
      <c r="X151" s="7">
        <v>12574000</v>
      </c>
      <c r="Y151" s="7">
        <v>15949000</v>
      </c>
      <c r="Z151" s="7">
        <v>16014000</v>
      </c>
      <c r="AA151" s="7">
        <v>16061000</v>
      </c>
      <c r="AB151" s="7">
        <v>16107000</v>
      </c>
      <c r="AC151" s="3">
        <v>42.161999999999999</v>
      </c>
      <c r="AD151" s="4">
        <v>43.89</v>
      </c>
      <c r="AE151" s="3">
        <v>27.739000000000001</v>
      </c>
      <c r="AF151" s="3">
        <v>29.167999999999999</v>
      </c>
      <c r="AG151" s="7">
        <v>295300000</v>
      </c>
      <c r="AH151" s="7">
        <v>296900000</v>
      </c>
      <c r="AI151" s="7">
        <v>300885880</v>
      </c>
      <c r="AJ151" s="7">
        <v>268271681</v>
      </c>
      <c r="AK151" s="3">
        <v>90.847170000000006</v>
      </c>
      <c r="AL151" s="7">
        <v>2029</v>
      </c>
      <c r="AM151" s="7">
        <v>245103295</v>
      </c>
      <c r="AN151" s="4">
        <v>83</v>
      </c>
      <c r="AO151" s="3">
        <v>-2.1646019999999999</v>
      </c>
      <c r="AP151" s="3">
        <v>-8.6336119999999994</v>
      </c>
      <c r="AQ151" s="3">
        <v>-3.2472240000000001</v>
      </c>
      <c r="AR151" s="3">
        <v>-2.697724</v>
      </c>
      <c r="AS151" s="3">
        <v>-8.6336119999999994</v>
      </c>
      <c r="AT151" s="3">
        <v>-3.2472240000000001</v>
      </c>
      <c r="AU151" s="3">
        <v>-3.1992060000000002</v>
      </c>
      <c r="AV151" s="3">
        <v>1.1024439552996952</v>
      </c>
      <c r="AW151" s="3">
        <v>1.4220667733891574</v>
      </c>
      <c r="AX151" s="3">
        <v>1.4075380187032744</v>
      </c>
      <c r="AY151" s="3">
        <v>63.18</v>
      </c>
      <c r="AZ151" s="3">
        <v>81.489999999999995</v>
      </c>
      <c r="BA151" s="3">
        <v>80.66</v>
      </c>
    </row>
    <row r="152" spans="1:53" x14ac:dyDescent="0.3">
      <c r="A152" s="1" t="s">
        <v>1776</v>
      </c>
      <c r="B152" s="2">
        <v>4094029</v>
      </c>
      <c r="C152" s="9" t="s">
        <v>2395</v>
      </c>
      <c r="D152" s="9" t="s">
        <v>2403</v>
      </c>
      <c r="E152" s="3">
        <v>80715.817946819996</v>
      </c>
      <c r="F152" s="5">
        <v>65132.417946000001</v>
      </c>
      <c r="G152" s="5" t="s">
        <v>2400</v>
      </c>
      <c r="H152" s="3">
        <v>11.54</v>
      </c>
      <c r="I152" s="3">
        <v>17.619719</v>
      </c>
      <c r="J152" s="3">
        <v>11.54</v>
      </c>
      <c r="K152" s="3">
        <v>17.619719</v>
      </c>
      <c r="L152" s="3">
        <v>2.7224640599999996</v>
      </c>
      <c r="M152" s="3">
        <v>2.6184752200000001</v>
      </c>
      <c r="N152" s="3">
        <v>23.090862000000001</v>
      </c>
      <c r="O152" s="3" t="s">
        <v>2400</v>
      </c>
      <c r="P152" s="3" t="s">
        <v>2400</v>
      </c>
      <c r="Q152" s="3">
        <v>4.4092880000000001</v>
      </c>
      <c r="R152" s="3">
        <v>13.223566</v>
      </c>
      <c r="S152" s="3">
        <v>13.223566</v>
      </c>
      <c r="T152" s="9" t="s">
        <v>3429</v>
      </c>
      <c r="U152" s="7">
        <v>13117200</v>
      </c>
      <c r="V152" s="7">
        <v>12172900</v>
      </c>
      <c r="W152" s="7">
        <v>16071700</v>
      </c>
      <c r="X152" s="7">
        <v>8497100</v>
      </c>
      <c r="Y152" s="7">
        <v>13847100</v>
      </c>
      <c r="Z152" s="7">
        <v>13489100</v>
      </c>
      <c r="AA152" s="7">
        <v>13100100</v>
      </c>
      <c r="AB152" s="7">
        <v>13117200</v>
      </c>
      <c r="AC152" s="3">
        <v>52.316000000000003</v>
      </c>
      <c r="AD152" s="3">
        <v>50.753999999999998</v>
      </c>
      <c r="AE152" s="3">
        <v>35.481999999999999</v>
      </c>
      <c r="AF152" s="3">
        <v>33.206000000000003</v>
      </c>
      <c r="AG152" s="7">
        <v>107800000</v>
      </c>
      <c r="AH152" s="7">
        <v>107900000</v>
      </c>
      <c r="AI152" s="7">
        <v>106218146</v>
      </c>
      <c r="AJ152" s="7">
        <v>103100654</v>
      </c>
      <c r="AK152" s="3">
        <v>95.827780000000004</v>
      </c>
      <c r="AL152" s="7">
        <v>1786</v>
      </c>
      <c r="AM152" s="7">
        <v>95053383</v>
      </c>
      <c r="AN152" s="3">
        <v>88.35</v>
      </c>
      <c r="AO152" s="3">
        <v>-0.29952299999999998</v>
      </c>
      <c r="AP152" s="3">
        <v>-5.0505190000000004</v>
      </c>
      <c r="AQ152" s="3">
        <v>-32.239069999999998</v>
      </c>
      <c r="AR152" s="3">
        <v>-21.289503</v>
      </c>
      <c r="AS152" s="3">
        <v>-5.0505190000000004</v>
      </c>
      <c r="AT152" s="3">
        <v>-32.239069999999998</v>
      </c>
      <c r="AU152" s="3">
        <v>-18.895809</v>
      </c>
      <c r="AV152" s="3">
        <v>2.6547496305391998</v>
      </c>
      <c r="AW152" s="3">
        <v>3.9843766662467965</v>
      </c>
      <c r="AX152" s="3">
        <v>3.8465870332354197</v>
      </c>
      <c r="AY152" s="3">
        <v>98.64</v>
      </c>
      <c r="AZ152" s="4">
        <v>148.05000000000001</v>
      </c>
      <c r="BA152" s="3">
        <v>142.93</v>
      </c>
    </row>
    <row r="153" spans="1:53" x14ac:dyDescent="0.3">
      <c r="A153" s="1" t="s">
        <v>1345</v>
      </c>
      <c r="B153" s="2">
        <v>4046286</v>
      </c>
      <c r="C153" s="9" t="s">
        <v>2395</v>
      </c>
      <c r="D153" s="9" t="s">
        <v>2442</v>
      </c>
      <c r="E153" s="3">
        <v>80336.212256879997</v>
      </c>
      <c r="F153" s="5">
        <v>94404.212255999999</v>
      </c>
      <c r="G153" s="5">
        <v>94404.212256879997</v>
      </c>
      <c r="H153" s="4">
        <v>2.0699999999999998</v>
      </c>
      <c r="I153" s="3">
        <v>29.132114999999999</v>
      </c>
      <c r="J153" s="4">
        <v>2.0699999999999998</v>
      </c>
      <c r="K153" s="3">
        <v>29.132114999999999</v>
      </c>
      <c r="L153" s="3" t="s">
        <v>2397</v>
      </c>
      <c r="M153" s="3" t="s">
        <v>2397</v>
      </c>
      <c r="N153" s="3">
        <v>30.428712000000001</v>
      </c>
      <c r="O153" s="3" t="s">
        <v>2400</v>
      </c>
      <c r="P153" s="3" t="s">
        <v>2400</v>
      </c>
      <c r="Q153" s="3">
        <v>13.939664</v>
      </c>
      <c r="R153" s="3">
        <v>20.696857000000001</v>
      </c>
      <c r="S153" s="3">
        <v>20.696857000000001</v>
      </c>
      <c r="T153" s="9" t="s">
        <v>3429</v>
      </c>
      <c r="U153" s="7">
        <v>6300000</v>
      </c>
      <c r="V153" s="7">
        <v>5356000</v>
      </c>
      <c r="W153" s="7">
        <v>3415000</v>
      </c>
      <c r="X153" s="7">
        <v>2119000</v>
      </c>
      <c r="Y153" s="7">
        <v>6570000</v>
      </c>
      <c r="Z153" s="7">
        <v>6469000</v>
      </c>
      <c r="AA153" s="7">
        <v>6376000</v>
      </c>
      <c r="AB153" s="7">
        <v>6300000</v>
      </c>
      <c r="AC153" s="3">
        <v>81.507999999999996</v>
      </c>
      <c r="AD153" s="3">
        <v>81.947999999999993</v>
      </c>
      <c r="AE153" s="4">
        <v>67.81</v>
      </c>
      <c r="AF153" s="3">
        <v>62.603000000000002</v>
      </c>
      <c r="AG153" s="7">
        <v>278600000</v>
      </c>
      <c r="AH153" s="7">
        <v>282900000</v>
      </c>
      <c r="AI153" s="7">
        <v>295200000</v>
      </c>
      <c r="AJ153" s="7">
        <v>241052492</v>
      </c>
      <c r="AK153" s="3">
        <v>86.742779999999996</v>
      </c>
      <c r="AL153" s="7">
        <v>1675</v>
      </c>
      <c r="AM153" s="7">
        <v>177690404</v>
      </c>
      <c r="AN153" s="3">
        <v>63.94</v>
      </c>
      <c r="AO153" s="3">
        <v>-2.6013480000000002</v>
      </c>
      <c r="AP153" s="3">
        <v>-3.5110169999999998</v>
      </c>
      <c r="AQ153" s="3">
        <v>12.204344000000001</v>
      </c>
      <c r="AR153" s="3">
        <v>25.739272</v>
      </c>
      <c r="AS153" s="3">
        <v>-3.5110169999999998</v>
      </c>
      <c r="AT153" s="3">
        <v>12.204344000000001</v>
      </c>
      <c r="AU153" s="3">
        <v>23.692962999999999</v>
      </c>
      <c r="AV153" s="3">
        <v>1.2150898910054124</v>
      </c>
      <c r="AW153" s="3">
        <v>1.9595115380907469</v>
      </c>
      <c r="AX153" s="3">
        <v>2.2302198978868328</v>
      </c>
      <c r="AY153" s="3">
        <v>47.04</v>
      </c>
      <c r="AZ153" s="3">
        <v>75.87</v>
      </c>
      <c r="BA153" s="3">
        <v>86.35</v>
      </c>
    </row>
    <row r="154" spans="1:53" x14ac:dyDescent="0.3">
      <c r="A154" s="1" t="s">
        <v>1350</v>
      </c>
      <c r="B154" s="2">
        <v>4135600</v>
      </c>
      <c r="C154" s="9" t="s">
        <v>2395</v>
      </c>
      <c r="D154" s="9" t="s">
        <v>2431</v>
      </c>
      <c r="E154" s="3">
        <v>80288.077999999994</v>
      </c>
      <c r="F154" s="5">
        <v>83853.278000000006</v>
      </c>
      <c r="G154" s="5" t="s">
        <v>2400</v>
      </c>
      <c r="H154" s="3">
        <v>-0.78100000000000003</v>
      </c>
      <c r="I154" s="3" t="s">
        <v>2397</v>
      </c>
      <c r="J154" s="3">
        <v>-0.78100000000000003</v>
      </c>
      <c r="K154" s="3" t="s">
        <v>2397</v>
      </c>
      <c r="L154" s="3" t="s">
        <v>2397</v>
      </c>
      <c r="M154" s="3">
        <v>7.1460921299999995</v>
      </c>
      <c r="N154" s="3">
        <v>67.719190999999995</v>
      </c>
      <c r="O154" s="3" t="s">
        <v>2400</v>
      </c>
      <c r="P154" s="3" t="s">
        <v>2400</v>
      </c>
      <c r="Q154" s="3">
        <v>18.422287000000001</v>
      </c>
      <c r="R154" s="3">
        <v>81.012257000000005</v>
      </c>
      <c r="S154" s="3">
        <v>81.012257000000005</v>
      </c>
      <c r="T154" s="9" t="s">
        <v>3433</v>
      </c>
      <c r="U154" s="7">
        <v>5507700</v>
      </c>
      <c r="V154" s="7">
        <v>5919600</v>
      </c>
      <c r="W154" s="7">
        <v>4462400</v>
      </c>
      <c r="X154" s="7">
        <v>2968900</v>
      </c>
      <c r="Y154" s="7">
        <v>5376400</v>
      </c>
      <c r="Z154" s="7">
        <v>5278900</v>
      </c>
      <c r="AA154" s="7">
        <v>5346900</v>
      </c>
      <c r="AB154" s="7">
        <v>5507700</v>
      </c>
      <c r="AC154" s="3">
        <v>41.643999999999998</v>
      </c>
      <c r="AD154" s="3">
        <v>46.234000000000002</v>
      </c>
      <c r="AE154" s="4">
        <v>17.45</v>
      </c>
      <c r="AF154" s="3">
        <v>21.414000000000001</v>
      </c>
      <c r="AG154" s="7">
        <v>865200000</v>
      </c>
      <c r="AH154" s="7">
        <v>866200000</v>
      </c>
      <c r="AI154" s="7">
        <v>864300000</v>
      </c>
      <c r="AJ154" s="7">
        <v>861468646</v>
      </c>
      <c r="AK154" s="3">
        <v>99.557220000000001</v>
      </c>
      <c r="AL154" s="7">
        <v>1404</v>
      </c>
      <c r="AM154" s="7">
        <v>739544511</v>
      </c>
      <c r="AN154" s="3">
        <v>85.47</v>
      </c>
      <c r="AO154" s="3">
        <v>-4.7434240000000001</v>
      </c>
      <c r="AP154" s="3">
        <v>19.160643</v>
      </c>
      <c r="AQ154" s="3">
        <v>53.147531999999998</v>
      </c>
      <c r="AR154" s="3">
        <v>89.874505999999997</v>
      </c>
      <c r="AS154" s="3">
        <v>19.160643</v>
      </c>
      <c r="AT154" s="3">
        <v>53.147531999999998</v>
      </c>
      <c r="AU154" s="3">
        <v>83.137124999999997</v>
      </c>
      <c r="AV154" s="3">
        <v>3.3835194730151388</v>
      </c>
      <c r="AW154" s="3">
        <v>10.73969826544656</v>
      </c>
      <c r="AX154" s="3">
        <v>7.4103178710807276</v>
      </c>
      <c r="AY154" s="3">
        <v>46.68</v>
      </c>
      <c r="AZ154" s="3">
        <v>148.16</v>
      </c>
      <c r="BA154" s="3">
        <v>102.23</v>
      </c>
    </row>
    <row r="155" spans="1:53" x14ac:dyDescent="0.3">
      <c r="A155" s="1" t="s">
        <v>553</v>
      </c>
      <c r="B155" s="2">
        <v>4072145</v>
      </c>
      <c r="C155" s="9" t="s">
        <v>2395</v>
      </c>
      <c r="D155" s="9" t="s">
        <v>2457</v>
      </c>
      <c r="E155" s="3">
        <v>80243.398639439998</v>
      </c>
      <c r="F155" s="5">
        <v>87233.398639000006</v>
      </c>
      <c r="G155" s="5">
        <v>87233.398639439998</v>
      </c>
      <c r="H155" s="3">
        <v>3.82</v>
      </c>
      <c r="I155" s="3">
        <v>24.812555</v>
      </c>
      <c r="J155" s="4">
        <v>3.82</v>
      </c>
      <c r="K155" s="3">
        <v>24.812555</v>
      </c>
      <c r="L155" s="3">
        <v>5.8297284600000001</v>
      </c>
      <c r="M155" s="3">
        <v>5.5704681300000001</v>
      </c>
      <c r="N155" s="3" t="s">
        <v>2397</v>
      </c>
      <c r="O155" s="3">
        <v>30.182953392589901</v>
      </c>
      <c r="P155" s="3">
        <v>15.343972198724201</v>
      </c>
      <c r="Q155" s="3">
        <v>3.2090320000000001</v>
      </c>
      <c r="R155" s="3">
        <v>12.436816</v>
      </c>
      <c r="S155" s="3">
        <v>12.436816</v>
      </c>
      <c r="T155" s="9" t="s">
        <v>3429</v>
      </c>
      <c r="U155" s="7">
        <v>24918000</v>
      </c>
      <c r="V155" s="7">
        <v>24440000</v>
      </c>
      <c r="W155" s="7">
        <v>19649000</v>
      </c>
      <c r="X155" s="7">
        <v>17603000</v>
      </c>
      <c r="Y155" s="7">
        <v>23982000</v>
      </c>
      <c r="Z155" s="7">
        <v>23544000</v>
      </c>
      <c r="AA155" s="7">
        <v>23514000</v>
      </c>
      <c r="AB155" s="7">
        <v>24918000</v>
      </c>
      <c r="AC155" s="3">
        <v>13.375999999999999</v>
      </c>
      <c r="AD155" s="3">
        <v>20.853000000000002</v>
      </c>
      <c r="AE155" s="3">
        <v>17.064</v>
      </c>
      <c r="AF155" s="3">
        <v>25.006</v>
      </c>
      <c r="AG155" s="7">
        <v>313000000</v>
      </c>
      <c r="AH155" s="7">
        <v>313214000</v>
      </c>
      <c r="AI155" s="7">
        <v>319382000</v>
      </c>
      <c r="AJ155" s="7">
        <v>312003604</v>
      </c>
      <c r="AK155" s="3">
        <v>99.756050000000002</v>
      </c>
      <c r="AL155" s="7">
        <v>1686</v>
      </c>
      <c r="AM155" s="7">
        <v>257502585</v>
      </c>
      <c r="AN155" s="3">
        <v>82.33</v>
      </c>
      <c r="AO155" s="3">
        <v>-2.6458940000000002</v>
      </c>
      <c r="AP155" s="3">
        <v>-12.804023000000001</v>
      </c>
      <c r="AQ155" s="3">
        <v>-13.964309999999999</v>
      </c>
      <c r="AR155" s="3">
        <v>94.108459999999994</v>
      </c>
      <c r="AS155" s="3">
        <v>-12.804023000000001</v>
      </c>
      <c r="AT155" s="3">
        <v>-13.964309999999999</v>
      </c>
      <c r="AU155" s="3">
        <v>91.385063000000002</v>
      </c>
      <c r="AV155" s="3">
        <v>2.1865186442111102</v>
      </c>
      <c r="AW155" s="3">
        <v>3.5836032042655437</v>
      </c>
      <c r="AX155" s="3">
        <v>4.6520506789497977</v>
      </c>
      <c r="AY155" s="3">
        <v>46.35</v>
      </c>
      <c r="AZ155" s="3">
        <v>75.959999999999994</v>
      </c>
      <c r="BA155" s="3">
        <v>98.61</v>
      </c>
    </row>
    <row r="156" spans="1:53" x14ac:dyDescent="0.3">
      <c r="A156" s="1" t="s">
        <v>1368</v>
      </c>
      <c r="B156" s="2">
        <v>4069640</v>
      </c>
      <c r="C156" s="9" t="s">
        <v>2401</v>
      </c>
      <c r="D156" s="9" t="s">
        <v>2422</v>
      </c>
      <c r="E156" s="3">
        <v>79781.850964500001</v>
      </c>
      <c r="F156" s="5">
        <v>84902.850963999997</v>
      </c>
      <c r="G156" s="5" t="s">
        <v>2400</v>
      </c>
      <c r="H156" s="3">
        <v>1.87</v>
      </c>
      <c r="I156" s="3">
        <v>29.489288999999999</v>
      </c>
      <c r="J156" s="3">
        <v>1.87</v>
      </c>
      <c r="K156" s="3">
        <v>29.489288999999999</v>
      </c>
      <c r="L156" s="3" t="s">
        <v>2397</v>
      </c>
      <c r="M156" s="3" t="s">
        <v>2397</v>
      </c>
      <c r="N156" s="3">
        <v>17.237614000000001</v>
      </c>
      <c r="O156" s="3" t="s">
        <v>2400</v>
      </c>
      <c r="P156" s="3" t="s">
        <v>2400</v>
      </c>
      <c r="Q156" s="3">
        <v>0.23461099999999999</v>
      </c>
      <c r="R156" s="3">
        <v>14.362738999999999</v>
      </c>
      <c r="S156" s="3">
        <v>14.362738999999999</v>
      </c>
      <c r="T156" s="9" t="s">
        <v>3431</v>
      </c>
      <c r="U156" s="7">
        <v>308951000</v>
      </c>
      <c r="V156" s="7">
        <v>276711000</v>
      </c>
      <c r="W156" s="7">
        <v>263966000</v>
      </c>
      <c r="X156" s="7">
        <v>238228000</v>
      </c>
      <c r="Y156" s="7">
        <v>330187000</v>
      </c>
      <c r="Z156" s="7">
        <v>313751000</v>
      </c>
      <c r="AA156" s="7">
        <v>308951000</v>
      </c>
      <c r="AB156" s="7">
        <v>301506000</v>
      </c>
      <c r="AC156" s="4">
        <v>4.0730000000000004</v>
      </c>
      <c r="AD156" s="4">
        <v>3.9049999999999998</v>
      </c>
      <c r="AE156" s="4">
        <v>1.653</v>
      </c>
      <c r="AF156" s="4">
        <v>1.4810000000000001</v>
      </c>
      <c r="AG156" s="7">
        <v>126940097</v>
      </c>
      <c r="AH156" s="7">
        <v>129676762</v>
      </c>
      <c r="AI156" s="7">
        <v>133062485</v>
      </c>
      <c r="AJ156" s="7">
        <v>126673213</v>
      </c>
      <c r="AK156" s="3">
        <v>99.789760000000001</v>
      </c>
      <c r="AL156" s="7">
        <v>1881</v>
      </c>
      <c r="AM156" s="7">
        <v>112454372</v>
      </c>
      <c r="AN156" s="3">
        <v>88.59</v>
      </c>
      <c r="AO156" s="3">
        <v>-1.5920430000000001</v>
      </c>
      <c r="AP156" s="3">
        <v>-9.3221959999999999</v>
      </c>
      <c r="AQ156" s="3">
        <v>15.268395</v>
      </c>
      <c r="AR156" s="3">
        <v>20.381478999999999</v>
      </c>
      <c r="AS156" s="3">
        <v>-9.3221959999999999</v>
      </c>
      <c r="AT156" s="3">
        <v>15.268395</v>
      </c>
      <c r="AU156" s="3">
        <v>23.096029999999999</v>
      </c>
      <c r="AV156" s="3">
        <v>1.4308599433321687</v>
      </c>
      <c r="AW156" s="3">
        <v>3.0380048974094951</v>
      </c>
      <c r="AX156" s="3">
        <v>3.3855915155367762</v>
      </c>
      <c r="AY156" s="3">
        <v>44.57</v>
      </c>
      <c r="AZ156" s="3">
        <v>94.63</v>
      </c>
      <c r="BA156" s="3">
        <v>105.45</v>
      </c>
    </row>
    <row r="157" spans="1:53" x14ac:dyDescent="0.3">
      <c r="A157" s="1" t="s">
        <v>1934</v>
      </c>
      <c r="B157" s="2">
        <v>4354459</v>
      </c>
      <c r="C157" s="9" t="s">
        <v>2401</v>
      </c>
      <c r="D157" s="9" t="s">
        <v>2538</v>
      </c>
      <c r="E157" s="3">
        <v>79317.696484800006</v>
      </c>
      <c r="F157" s="5">
        <v>83394.896483999997</v>
      </c>
      <c r="G157" s="5">
        <v>83713.696484800006</v>
      </c>
      <c r="H157" s="4">
        <v>1.1379999999999999</v>
      </c>
      <c r="I157" s="3">
        <v>23.614926000000001</v>
      </c>
      <c r="J157" s="4">
        <v>1.1379999999999999</v>
      </c>
      <c r="K157" s="3">
        <v>23.614926000000001</v>
      </c>
      <c r="L157" s="3">
        <v>8.3208546400000003</v>
      </c>
      <c r="M157" s="3">
        <v>8.2039971200000004</v>
      </c>
      <c r="N157" s="3">
        <v>27.988329</v>
      </c>
      <c r="O157" s="3">
        <v>26.442376767746499</v>
      </c>
      <c r="P157" s="3">
        <v>21.7032692531807</v>
      </c>
      <c r="Q157" s="3">
        <v>6.9538690000000001</v>
      </c>
      <c r="R157" s="3">
        <v>12.521563</v>
      </c>
      <c r="S157" s="3">
        <v>12.521563</v>
      </c>
      <c r="T157" s="9" t="s">
        <v>3429</v>
      </c>
      <c r="U157" s="7">
        <v>9895800</v>
      </c>
      <c r="V157" s="7">
        <v>10047900</v>
      </c>
      <c r="W157" s="7">
        <v>10934100</v>
      </c>
      <c r="X157" s="7">
        <v>7984900</v>
      </c>
      <c r="Y157" s="7">
        <v>10944600</v>
      </c>
      <c r="Z157" s="7">
        <v>10519300</v>
      </c>
      <c r="AA157" s="7">
        <v>9701700</v>
      </c>
      <c r="AB157" s="7">
        <v>9895800</v>
      </c>
      <c r="AC157" s="3">
        <v>53.795999999999999</v>
      </c>
      <c r="AD157" s="3">
        <v>57.113</v>
      </c>
      <c r="AE157" s="3">
        <v>50.787999999999997</v>
      </c>
      <c r="AF157" s="3">
        <v>54.418999999999997</v>
      </c>
      <c r="AG157" s="7">
        <v>803103860</v>
      </c>
      <c r="AH157" s="7">
        <v>798628266</v>
      </c>
      <c r="AI157" s="7">
        <v>790397067</v>
      </c>
      <c r="AJ157" s="7">
        <v>86997906</v>
      </c>
      <c r="AK157" s="4">
        <v>11.00667</v>
      </c>
      <c r="AL157" s="7">
        <v>755</v>
      </c>
      <c r="AM157" s="7">
        <v>67019440</v>
      </c>
      <c r="AN157" s="3">
        <v>8.48</v>
      </c>
      <c r="AO157" s="3">
        <v>-3.4946519999999999</v>
      </c>
      <c r="AP157" s="3">
        <v>-9.1878430000000009</v>
      </c>
      <c r="AQ157" s="3">
        <v>-20.727063000000001</v>
      </c>
      <c r="AR157" s="3">
        <v>10.048982000000001</v>
      </c>
      <c r="AS157" s="3">
        <v>-9.1878430000000009</v>
      </c>
      <c r="AT157" s="3">
        <v>-20.727063000000001</v>
      </c>
      <c r="AU157" s="3">
        <v>8.2461570000000002</v>
      </c>
      <c r="AV157" s="3">
        <v>0.34534193350218129</v>
      </c>
      <c r="AW157" s="3">
        <v>0.47483437734408679</v>
      </c>
      <c r="AX157" s="3">
        <v>0.55270982111521361</v>
      </c>
      <c r="AY157" s="4">
        <v>48.9</v>
      </c>
      <c r="AZ157" s="3">
        <v>67.239999999999995</v>
      </c>
      <c r="BA157" s="3">
        <v>78.27</v>
      </c>
    </row>
    <row r="158" spans="1:53" x14ac:dyDescent="0.3">
      <c r="A158" s="1" t="s">
        <v>2379</v>
      </c>
      <c r="B158" s="2">
        <v>4810470</v>
      </c>
      <c r="C158" s="9" t="s">
        <v>2401</v>
      </c>
      <c r="D158" s="9" t="s">
        <v>2463</v>
      </c>
      <c r="E158" s="3">
        <v>79066.668177750005</v>
      </c>
      <c r="F158" s="5">
        <v>84127.668177</v>
      </c>
      <c r="G158" s="5" t="s">
        <v>2400</v>
      </c>
      <c r="H158" s="4">
        <v>1.5</v>
      </c>
      <c r="I158" s="3">
        <v>30.637457999999999</v>
      </c>
      <c r="J158" s="4">
        <v>1.5</v>
      </c>
      <c r="K158" s="3">
        <v>30.637457999999999</v>
      </c>
      <c r="L158" s="3">
        <v>56.416204989999997</v>
      </c>
      <c r="M158" s="3">
        <v>14.056595629999999</v>
      </c>
      <c r="N158" s="3">
        <v>32.212336999999998</v>
      </c>
      <c r="O158" s="3" t="s">
        <v>2400</v>
      </c>
      <c r="P158" s="3" t="s">
        <v>2400</v>
      </c>
      <c r="Q158" s="3">
        <v>8.5849340000000005</v>
      </c>
      <c r="R158" s="3">
        <v>20.354745000000001</v>
      </c>
      <c r="S158" s="3">
        <v>20.354745000000001</v>
      </c>
      <c r="T158" s="9" t="s">
        <v>3429</v>
      </c>
      <c r="U158" s="7">
        <v>8544000</v>
      </c>
      <c r="V158" s="7">
        <v>8080000</v>
      </c>
      <c r="W158" s="7">
        <v>7776000</v>
      </c>
      <c r="X158" s="7">
        <v>6675000</v>
      </c>
      <c r="Y158" s="7">
        <v>9152000</v>
      </c>
      <c r="Z158" s="7">
        <v>8915000</v>
      </c>
      <c r="AA158" s="7">
        <v>8734000</v>
      </c>
      <c r="AB158" s="7">
        <v>8544000</v>
      </c>
      <c r="AC158" s="3">
        <v>70.061000000000007</v>
      </c>
      <c r="AD158" s="3">
        <v>70.093999999999994</v>
      </c>
      <c r="AE158" s="3">
        <v>40.823999999999998</v>
      </c>
      <c r="AF158" s="3">
        <v>41.128</v>
      </c>
      <c r="AG158" s="7">
        <v>451549789</v>
      </c>
      <c r="AH158" s="7">
        <v>453812361</v>
      </c>
      <c r="AI158" s="7">
        <v>459524713</v>
      </c>
      <c r="AJ158" s="7">
        <v>450381414</v>
      </c>
      <c r="AK158" s="3">
        <v>99.826319999999996</v>
      </c>
      <c r="AL158" s="7">
        <v>2206</v>
      </c>
      <c r="AM158" s="7">
        <v>430859092</v>
      </c>
      <c r="AN158" s="3">
        <v>95.5</v>
      </c>
      <c r="AO158" s="3">
        <v>-1.074681</v>
      </c>
      <c r="AP158" s="3">
        <v>-7.0299569999999996</v>
      </c>
      <c r="AQ158" s="3">
        <v>-16.60866</v>
      </c>
      <c r="AR158" s="3">
        <v>-17.113496999999999</v>
      </c>
      <c r="AS158" s="3">
        <v>-7.0299569999999996</v>
      </c>
      <c r="AT158" s="3">
        <v>-16.60866</v>
      </c>
      <c r="AU158" s="3">
        <v>-17.449459999999998</v>
      </c>
      <c r="AV158" s="3">
        <v>1.7399631639431363</v>
      </c>
      <c r="AW158" s="3">
        <v>2.6011482264120391</v>
      </c>
      <c r="AX158" s="3">
        <v>2.583173925044671</v>
      </c>
      <c r="AY158" s="3">
        <v>62.14</v>
      </c>
      <c r="AZ158" s="4">
        <v>92.9</v>
      </c>
      <c r="BA158" s="3">
        <v>92.26</v>
      </c>
    </row>
    <row r="159" spans="1:53" x14ac:dyDescent="0.3">
      <c r="A159" s="1" t="s">
        <v>523</v>
      </c>
      <c r="B159" s="2">
        <v>4004173</v>
      </c>
      <c r="C159" s="9" t="s">
        <v>2401</v>
      </c>
      <c r="D159" s="9" t="s">
        <v>2518</v>
      </c>
      <c r="E159" s="3">
        <v>78947.768774910001</v>
      </c>
      <c r="F159" s="5">
        <v>86290.768773999996</v>
      </c>
      <c r="G159" s="5" t="s">
        <v>2400</v>
      </c>
      <c r="H159" s="3">
        <v>0.9</v>
      </c>
      <c r="I159" s="3">
        <v>26.116059</v>
      </c>
      <c r="J159" s="3">
        <v>0.9</v>
      </c>
      <c r="K159" s="3">
        <v>26.116059</v>
      </c>
      <c r="L159" s="3" t="s">
        <v>2397</v>
      </c>
      <c r="M159" s="3">
        <v>170.88345864999999</v>
      </c>
      <c r="N159" s="3">
        <v>21.948333999999999</v>
      </c>
      <c r="O159" s="3" t="s">
        <v>2400</v>
      </c>
      <c r="P159" s="3" t="s">
        <v>2400</v>
      </c>
      <c r="Q159" s="3">
        <v>4.0593589999999997</v>
      </c>
      <c r="R159" s="3">
        <v>16.104472000000001</v>
      </c>
      <c r="S159" s="3">
        <v>16.104472000000001</v>
      </c>
      <c r="T159" s="9" t="s">
        <v>3429</v>
      </c>
      <c r="U159" s="7">
        <v>19457000</v>
      </c>
      <c r="V159" s="7">
        <v>17967000</v>
      </c>
      <c r="W159" s="7">
        <v>17421000</v>
      </c>
      <c r="X159" s="7">
        <v>16471000</v>
      </c>
      <c r="Y159" s="7">
        <v>20106000</v>
      </c>
      <c r="Z159" s="7">
        <v>19989000</v>
      </c>
      <c r="AA159" s="7">
        <v>19752000</v>
      </c>
      <c r="AB159" s="7">
        <v>19457000</v>
      </c>
      <c r="AC159" s="3">
        <v>58.216000000000001</v>
      </c>
      <c r="AD159" s="4">
        <v>60.42</v>
      </c>
      <c r="AE159" s="3">
        <v>23.173999999999999</v>
      </c>
      <c r="AF159" s="3">
        <v>24.341000000000001</v>
      </c>
      <c r="AG159" s="7">
        <v>817010957</v>
      </c>
      <c r="AH159" s="7">
        <v>817087145</v>
      </c>
      <c r="AI159" s="7">
        <v>823372259</v>
      </c>
      <c r="AJ159" s="7">
        <v>766717992</v>
      </c>
      <c r="AK159" s="3">
        <v>93.844269999999995</v>
      </c>
      <c r="AL159" s="7">
        <v>2294</v>
      </c>
      <c r="AM159" s="7">
        <v>691869178</v>
      </c>
      <c r="AN159" s="3">
        <v>84.68</v>
      </c>
      <c r="AO159" s="3">
        <v>-1.6019049999999999</v>
      </c>
      <c r="AP159" s="3">
        <v>-5.9194870000000002</v>
      </c>
      <c r="AQ159" s="3">
        <v>-12.426549</v>
      </c>
      <c r="AR159" s="3">
        <v>12.623885</v>
      </c>
      <c r="AS159" s="3">
        <v>-5.9194870000000002</v>
      </c>
      <c r="AT159" s="3">
        <v>-12.426549</v>
      </c>
      <c r="AU159" s="3">
        <v>14.050935000000001</v>
      </c>
      <c r="AV159" s="3">
        <v>1.4368627372031684</v>
      </c>
      <c r="AW159" s="3">
        <v>2.5941768478521263</v>
      </c>
      <c r="AX159" s="3">
        <v>2.7397025566357338</v>
      </c>
      <c r="AY159" s="3">
        <v>53.77</v>
      </c>
      <c r="AZ159" s="3">
        <v>97.08</v>
      </c>
      <c r="BA159" s="3">
        <v>102.53</v>
      </c>
    </row>
    <row r="160" spans="1:53" x14ac:dyDescent="0.3">
      <c r="A160" s="1" t="s">
        <v>924</v>
      </c>
      <c r="B160" s="2">
        <v>4040505</v>
      </c>
      <c r="C160" s="9" t="s">
        <v>2401</v>
      </c>
      <c r="D160" s="9" t="s">
        <v>2406</v>
      </c>
      <c r="E160" s="3">
        <v>77968.567771439994</v>
      </c>
      <c r="F160" s="5">
        <v>87034.567771000002</v>
      </c>
      <c r="G160" s="5" t="s">
        <v>2400</v>
      </c>
      <c r="H160" s="3">
        <v>3.35</v>
      </c>
      <c r="I160" s="3">
        <v>20.089203999999999</v>
      </c>
      <c r="J160" s="4">
        <v>3.35</v>
      </c>
      <c r="K160" s="3">
        <v>20.089203999999999</v>
      </c>
      <c r="L160" s="3">
        <v>114.26279271</v>
      </c>
      <c r="M160" s="3">
        <v>3.14870581</v>
      </c>
      <c r="N160" s="3">
        <v>31.631453</v>
      </c>
      <c r="O160" s="3" t="s">
        <v>2400</v>
      </c>
      <c r="P160" s="3" t="s">
        <v>2400</v>
      </c>
      <c r="Q160" s="3">
        <v>1.767825</v>
      </c>
      <c r="R160" s="3">
        <v>13.940363</v>
      </c>
      <c r="S160" s="3">
        <v>13.940363</v>
      </c>
      <c r="T160" s="9" t="s">
        <v>3429</v>
      </c>
      <c r="U160" s="7">
        <v>42272000</v>
      </c>
      <c r="V160" s="7">
        <v>39407000</v>
      </c>
      <c r="W160" s="7">
        <v>38469000</v>
      </c>
      <c r="X160" s="7">
        <v>37925000</v>
      </c>
      <c r="Y160" s="7">
        <v>46046000</v>
      </c>
      <c r="Z160" s="7">
        <v>44946000</v>
      </c>
      <c r="AA160" s="7">
        <v>43122000</v>
      </c>
      <c r="AB160" s="7">
        <v>42272000</v>
      </c>
      <c r="AC160" s="3">
        <v>15.782999999999999</v>
      </c>
      <c r="AD160" s="3">
        <v>15.641</v>
      </c>
      <c r="AE160" s="4">
        <v>10.811</v>
      </c>
      <c r="AF160" s="4">
        <v>11.734</v>
      </c>
      <c r="AG160" s="7">
        <v>274527544</v>
      </c>
      <c r="AH160" s="7">
        <v>274336504</v>
      </c>
      <c r="AI160" s="7">
        <v>272407970</v>
      </c>
      <c r="AJ160" s="7">
        <v>256870744</v>
      </c>
      <c r="AK160" s="4">
        <v>93.568299999999994</v>
      </c>
      <c r="AL160" s="7">
        <v>1958</v>
      </c>
      <c r="AM160" s="7">
        <v>229709297</v>
      </c>
      <c r="AN160" s="3">
        <v>83.67</v>
      </c>
      <c r="AO160" s="3">
        <v>-0.90635600000000005</v>
      </c>
      <c r="AP160" s="3">
        <v>-7.225098</v>
      </c>
      <c r="AQ160" s="3">
        <v>-12.809398</v>
      </c>
      <c r="AR160" s="3">
        <v>1.890951</v>
      </c>
      <c r="AS160" s="3">
        <v>-7.225098</v>
      </c>
      <c r="AT160" s="3">
        <v>-12.809398</v>
      </c>
      <c r="AU160" s="3">
        <v>1.471098</v>
      </c>
      <c r="AV160" s="3">
        <v>1.7480817881064787</v>
      </c>
      <c r="AW160" s="3">
        <v>3.0991347116305787</v>
      </c>
      <c r="AX160" s="3">
        <v>2.4706338055799271</v>
      </c>
      <c r="AY160" s="3">
        <v>82.48</v>
      </c>
      <c r="AZ160" s="3">
        <v>146.22999999999999</v>
      </c>
      <c r="BA160" s="3">
        <v>116.58</v>
      </c>
    </row>
    <row r="161" spans="1:53" x14ac:dyDescent="0.3">
      <c r="A161" s="1" t="s">
        <v>831</v>
      </c>
      <c r="B161" s="2">
        <v>4912002</v>
      </c>
      <c r="C161" s="9" t="s">
        <v>2401</v>
      </c>
      <c r="D161" s="9" t="s">
        <v>2535</v>
      </c>
      <c r="E161" s="3">
        <v>77783.380986999997</v>
      </c>
      <c r="F161" s="5">
        <v>79570.381875999999</v>
      </c>
      <c r="G161" s="5" t="s">
        <v>2400</v>
      </c>
      <c r="H161" s="3">
        <v>2.2849546967047329</v>
      </c>
      <c r="I161" s="3">
        <v>48.04636</v>
      </c>
      <c r="J161" s="3">
        <v>2.2849546967047329</v>
      </c>
      <c r="K161" s="3">
        <v>48.04636</v>
      </c>
      <c r="L161" s="3">
        <v>65.493731770000011</v>
      </c>
      <c r="M161" s="3">
        <v>20.478014299999998</v>
      </c>
      <c r="N161" s="3">
        <v>73.648790000000005</v>
      </c>
      <c r="O161" s="3" t="s">
        <v>2400</v>
      </c>
      <c r="P161" s="3" t="s">
        <v>2400</v>
      </c>
      <c r="Q161" s="3">
        <v>10.804456999999999</v>
      </c>
      <c r="R161" s="3">
        <v>32.924855000000001</v>
      </c>
      <c r="S161" s="3">
        <v>32.924855000000001</v>
      </c>
      <c r="T161" s="9" t="s">
        <v>3429</v>
      </c>
      <c r="U161" s="7">
        <v>6456644.0738434866</v>
      </c>
      <c r="V161" s="7">
        <v>5367898.6775577078</v>
      </c>
      <c r="W161" s="7">
        <v>5051525.3085793378</v>
      </c>
      <c r="X161" s="7">
        <v>3950414.882140778</v>
      </c>
      <c r="Y161" s="7">
        <v>7009546.2929337006</v>
      </c>
      <c r="Z161" s="7">
        <v>6883867.8979324475</v>
      </c>
      <c r="AA161" s="7">
        <v>6644401.3924703021</v>
      </c>
      <c r="AB161" s="7">
        <v>6456644.0738434866</v>
      </c>
      <c r="AC161" s="3">
        <v>49.819000000000003</v>
      </c>
      <c r="AD161" s="3">
        <v>49.802</v>
      </c>
      <c r="AE161" s="3">
        <v>32.018000000000001</v>
      </c>
      <c r="AF161" s="3">
        <v>32.420999999999999</v>
      </c>
      <c r="AG161" s="7">
        <v>179401088</v>
      </c>
      <c r="AH161" s="7">
        <v>179757833</v>
      </c>
      <c r="AI161" s="7">
        <v>180682714</v>
      </c>
      <c r="AJ161" s="7">
        <v>113430048</v>
      </c>
      <c r="AK161" s="3">
        <v>63.233179999999997</v>
      </c>
      <c r="AL161" s="7">
        <v>1162</v>
      </c>
      <c r="AM161" s="7">
        <v>66943004</v>
      </c>
      <c r="AN161" s="3">
        <v>37.32</v>
      </c>
      <c r="AO161" s="3">
        <v>-2.1060880000000002</v>
      </c>
      <c r="AP161" s="3">
        <v>-2.146674</v>
      </c>
      <c r="AQ161" s="3">
        <v>-9.6296610000000005</v>
      </c>
      <c r="AR161" s="3">
        <v>25.796517999999999</v>
      </c>
      <c r="AS161" s="3">
        <v>-2.146674</v>
      </c>
      <c r="AT161" s="3">
        <v>-9.6296610000000005</v>
      </c>
      <c r="AU161" s="3">
        <v>25.532606000000001</v>
      </c>
      <c r="AV161" s="3">
        <v>0.39103484715174069</v>
      </c>
      <c r="AW161" s="3">
        <v>0.6899745514457436</v>
      </c>
      <c r="AX161" s="3">
        <v>0.8126452265472055</v>
      </c>
      <c r="AY161" s="3">
        <v>50.34</v>
      </c>
      <c r="AZ161" s="3">
        <v>88.82</v>
      </c>
      <c r="BA161" s="3">
        <v>104.61</v>
      </c>
    </row>
    <row r="162" spans="1:53" x14ac:dyDescent="0.3">
      <c r="A162" s="1" t="s">
        <v>740</v>
      </c>
      <c r="B162" s="2">
        <v>4136907</v>
      </c>
      <c r="C162" s="9" t="s">
        <v>2401</v>
      </c>
      <c r="D162" s="9" t="s">
        <v>2419</v>
      </c>
      <c r="E162" s="3">
        <v>75940.02</v>
      </c>
      <c r="F162" s="5">
        <v>86581.02</v>
      </c>
      <c r="G162" s="5" t="s">
        <v>2400</v>
      </c>
      <c r="H162" s="3">
        <v>0.97199999999999998</v>
      </c>
      <c r="I162" s="3">
        <v>43.946809000000002</v>
      </c>
      <c r="J162" s="3">
        <v>1.7350000000000001</v>
      </c>
      <c r="K162" s="3">
        <v>36.131194999999998</v>
      </c>
      <c r="L162" s="3" t="s">
        <v>2397</v>
      </c>
      <c r="M162" s="3">
        <v>3.2660429599999996</v>
      </c>
      <c r="N162" s="3">
        <v>24.304766000000001</v>
      </c>
      <c r="O162" s="3" t="s">
        <v>2400</v>
      </c>
      <c r="P162" s="3" t="s">
        <v>2400</v>
      </c>
      <c r="Q162" s="3">
        <v>4.6658879999999998</v>
      </c>
      <c r="R162" s="3">
        <v>16.796811999999999</v>
      </c>
      <c r="S162" s="3">
        <v>16.796811999999999</v>
      </c>
      <c r="T162" s="9" t="s">
        <v>3435</v>
      </c>
      <c r="U162" s="7">
        <v>17492000</v>
      </c>
      <c r="V162" s="7">
        <v>15165000</v>
      </c>
      <c r="W162" s="7">
        <v>13804000</v>
      </c>
      <c r="X162" s="7">
        <v>12932000</v>
      </c>
      <c r="Y162" s="7">
        <v>17492000</v>
      </c>
      <c r="Z162" s="7">
        <v>16963000</v>
      </c>
      <c r="AA162" s="7">
        <v>16529000</v>
      </c>
      <c r="AB162" s="7">
        <v>15909000</v>
      </c>
      <c r="AC162" s="3">
        <v>52.115000000000002</v>
      </c>
      <c r="AD162" s="3">
        <v>52.115000000000002</v>
      </c>
      <c r="AE162" s="3">
        <v>26.378</v>
      </c>
      <c r="AF162" s="3">
        <v>26.378</v>
      </c>
      <c r="AG162" s="7">
        <v>570200000</v>
      </c>
      <c r="AH162" s="7">
        <v>572000000</v>
      </c>
      <c r="AI162" s="7">
        <v>572000000</v>
      </c>
      <c r="AJ162" s="7">
        <v>570130412</v>
      </c>
      <c r="AK162" s="3">
        <v>99.551320000000004</v>
      </c>
      <c r="AL162" s="7">
        <v>2242</v>
      </c>
      <c r="AM162" s="7">
        <v>449646513</v>
      </c>
      <c r="AN162" s="3">
        <v>78.510000000000005</v>
      </c>
      <c r="AO162" s="3">
        <v>-1.822071</v>
      </c>
      <c r="AP162" s="3">
        <v>-6.538462</v>
      </c>
      <c r="AQ162" s="3">
        <v>13.312609</v>
      </c>
      <c r="AR162" s="3">
        <v>29.255319</v>
      </c>
      <c r="AS162" s="3">
        <v>-6.538462</v>
      </c>
      <c r="AT162" s="3">
        <v>13.312609</v>
      </c>
      <c r="AU162" s="3">
        <v>27.329702999999999</v>
      </c>
      <c r="AV162" s="3">
        <v>1.6098582154705781</v>
      </c>
      <c r="AW162" s="3">
        <v>2.5724223772560597</v>
      </c>
      <c r="AX162" s="3">
        <v>2.4929098601764914</v>
      </c>
      <c r="AY162" s="3">
        <v>66.72</v>
      </c>
      <c r="AZ162" s="3">
        <v>106.61</v>
      </c>
      <c r="BA162" s="3">
        <v>103.32</v>
      </c>
    </row>
    <row r="163" spans="1:53" x14ac:dyDescent="0.3">
      <c r="A163" s="1" t="s">
        <v>616</v>
      </c>
      <c r="B163" s="2">
        <v>4206348</v>
      </c>
      <c r="C163" s="9" t="s">
        <v>2401</v>
      </c>
      <c r="D163" s="9" t="s">
        <v>2423</v>
      </c>
      <c r="E163" s="3">
        <v>75315.697553249993</v>
      </c>
      <c r="F163" s="5">
        <v>148501.69755300001</v>
      </c>
      <c r="G163" s="5" t="s">
        <v>2400</v>
      </c>
      <c r="H163" s="3">
        <v>6.9000000000000006E-2</v>
      </c>
      <c r="I163" s="3">
        <v>11.35019</v>
      </c>
      <c r="J163" s="3">
        <v>6.9000000000000006E-2</v>
      </c>
      <c r="K163" s="3">
        <v>11.35019</v>
      </c>
      <c r="L163" s="3" t="s">
        <v>2397</v>
      </c>
      <c r="M163" s="3">
        <v>0.75351663000000002</v>
      </c>
      <c r="N163" s="3">
        <v>33.675919</v>
      </c>
      <c r="O163" s="3" t="s">
        <v>2400</v>
      </c>
      <c r="P163" s="3" t="s">
        <v>2400</v>
      </c>
      <c r="Q163" s="3">
        <v>0.35310399999999997</v>
      </c>
      <c r="R163" s="3">
        <v>7.530869</v>
      </c>
      <c r="S163" s="3">
        <v>7.530869</v>
      </c>
      <c r="T163" s="9" t="s">
        <v>3429</v>
      </c>
      <c r="U163" s="7">
        <v>356623000</v>
      </c>
      <c r="V163" s="7">
        <v>321629000</v>
      </c>
      <c r="W163" s="7">
        <v>290912000</v>
      </c>
      <c r="X163" s="7">
        <v>267908000</v>
      </c>
      <c r="Y163" s="7">
        <v>367246000</v>
      </c>
      <c r="Z163" s="7">
        <v>361855000</v>
      </c>
      <c r="AA163" s="7">
        <v>359662000</v>
      </c>
      <c r="AB163" s="7">
        <v>356623000</v>
      </c>
      <c r="AC163" s="4">
        <v>14.94</v>
      </c>
      <c r="AD163" s="3">
        <v>13.808999999999999</v>
      </c>
      <c r="AE163" s="4">
        <v>5.17</v>
      </c>
      <c r="AF163" s="4">
        <v>3.843</v>
      </c>
      <c r="AG163" s="7">
        <v>1258000000</v>
      </c>
      <c r="AH163" s="7">
        <v>1256000000</v>
      </c>
      <c r="AI163" s="7">
        <v>1287000000</v>
      </c>
      <c r="AJ163" s="7">
        <v>1255754053</v>
      </c>
      <c r="AK163" s="3">
        <v>99.78913</v>
      </c>
      <c r="AL163" s="7">
        <v>2166</v>
      </c>
      <c r="AM163" s="7">
        <v>1035901475</v>
      </c>
      <c r="AN163" s="3">
        <v>82.32</v>
      </c>
      <c r="AO163" s="3">
        <v>1.4463280000000001</v>
      </c>
      <c r="AP163" s="3">
        <v>-24.995823000000001</v>
      </c>
      <c r="AQ163" s="3">
        <v>-28.610050999999999</v>
      </c>
      <c r="AR163" s="3">
        <v>-44.477426999999999</v>
      </c>
      <c r="AS163" s="3">
        <v>-24.995823000000001</v>
      </c>
      <c r="AT163" s="3">
        <v>-28.610050999999999</v>
      </c>
      <c r="AU163" s="3">
        <v>-43.148429999999998</v>
      </c>
      <c r="AV163" s="3">
        <v>4.1055196386700272</v>
      </c>
      <c r="AW163" s="3">
        <v>5.8786577930324873</v>
      </c>
      <c r="AX163" s="3">
        <v>5.4892581024795515</v>
      </c>
      <c r="AY163" s="3">
        <v>88.95</v>
      </c>
      <c r="AZ163" s="3">
        <v>127.37</v>
      </c>
      <c r="BA163" s="3">
        <v>118.93</v>
      </c>
    </row>
    <row r="164" spans="1:53" x14ac:dyDescent="0.3">
      <c r="A164" s="1" t="s">
        <v>674</v>
      </c>
      <c r="B164" s="2">
        <v>6543878</v>
      </c>
      <c r="C164" s="9" t="s">
        <v>2395</v>
      </c>
      <c r="D164" s="9" t="s">
        <v>2483</v>
      </c>
      <c r="E164" s="3">
        <v>74970.713214720003</v>
      </c>
      <c r="F164" s="5">
        <v>69752.713214000003</v>
      </c>
      <c r="G164" s="5" t="s">
        <v>2400</v>
      </c>
      <c r="H164" s="3">
        <v>0.379</v>
      </c>
      <c r="I164" s="3" t="s">
        <v>2397</v>
      </c>
      <c r="J164" s="3">
        <v>0.379</v>
      </c>
      <c r="K164" s="3" t="s">
        <v>2397</v>
      </c>
      <c r="L164" s="3">
        <v>15.367350679999999</v>
      </c>
      <c r="M164" s="3">
        <v>9.2013603199999991</v>
      </c>
      <c r="N164" s="3">
        <v>38.369166999999997</v>
      </c>
      <c r="O164" s="3" t="s">
        <v>2400</v>
      </c>
      <c r="P164" s="3" t="s">
        <v>2400</v>
      </c>
      <c r="Q164" s="3">
        <v>6.3499530000000002</v>
      </c>
      <c r="R164" s="3">
        <v>287.46809000000002</v>
      </c>
      <c r="S164" s="3">
        <v>287.46809000000002</v>
      </c>
      <c r="T164" s="9" t="s">
        <v>3429</v>
      </c>
      <c r="U164" s="7">
        <v>8635000</v>
      </c>
      <c r="V164" s="7">
        <v>6583000</v>
      </c>
      <c r="W164" s="7">
        <v>4888000</v>
      </c>
      <c r="X164" s="7">
        <v>2886000</v>
      </c>
      <c r="Y164" s="7">
        <v>10152000</v>
      </c>
      <c r="Z164" s="7">
        <v>9610000</v>
      </c>
      <c r="AA164" s="7">
        <v>9113000</v>
      </c>
      <c r="AB164" s="7">
        <v>8635000</v>
      </c>
      <c r="AC164" s="3">
        <v>48.222000000000001</v>
      </c>
      <c r="AD164" s="3">
        <v>48.779000000000003</v>
      </c>
      <c r="AE164" s="3">
        <v>-3.7290000000000001</v>
      </c>
      <c r="AF164" s="3">
        <v>0.82699999999999996</v>
      </c>
      <c r="AG164" s="7">
        <v>415162000</v>
      </c>
      <c r="AH164" s="7">
        <v>413140000</v>
      </c>
      <c r="AI164" s="7">
        <v>398386000</v>
      </c>
      <c r="AJ164" s="7">
        <v>353441407</v>
      </c>
      <c r="AK164" s="3">
        <v>85.085369999999998</v>
      </c>
      <c r="AL164" s="7">
        <v>878</v>
      </c>
      <c r="AM164" s="7">
        <v>311348727</v>
      </c>
      <c r="AN164" s="3">
        <v>74.95</v>
      </c>
      <c r="AO164" s="3">
        <v>-2.363076</v>
      </c>
      <c r="AP164" s="3">
        <v>-7.0534129999999999</v>
      </c>
      <c r="AQ164" s="3">
        <v>17.529601</v>
      </c>
      <c r="AR164" s="3">
        <v>73.906282000000004</v>
      </c>
      <c r="AS164" s="3">
        <v>-7.0534129999999999</v>
      </c>
      <c r="AT164" s="3">
        <v>17.529601</v>
      </c>
      <c r="AU164" s="3">
        <v>69.632925999999998</v>
      </c>
      <c r="AV164" s="3">
        <v>1.498382809896986</v>
      </c>
      <c r="AW164" s="3">
        <v>3.1190241900376763</v>
      </c>
      <c r="AX164" s="3">
        <v>3.7211206535001393</v>
      </c>
      <c r="AY164" s="3">
        <v>31.76</v>
      </c>
      <c r="AZ164" s="3">
        <v>66.11</v>
      </c>
      <c r="BA164" s="3">
        <v>78.87</v>
      </c>
    </row>
    <row r="165" spans="1:53" x14ac:dyDescent="0.3">
      <c r="A165" s="1" t="s">
        <v>768</v>
      </c>
      <c r="B165" s="2">
        <v>4075407</v>
      </c>
      <c r="C165" s="9" t="s">
        <v>2401</v>
      </c>
      <c r="D165" s="9" t="s">
        <v>2478</v>
      </c>
      <c r="E165" s="3">
        <v>74952.141769859998</v>
      </c>
      <c r="F165" s="5">
        <v>72944.141768999994</v>
      </c>
      <c r="G165" s="5" t="s">
        <v>2400</v>
      </c>
      <c r="H165" s="3">
        <v>2.95</v>
      </c>
      <c r="I165" s="3">
        <v>9.888674</v>
      </c>
      <c r="J165" s="3">
        <v>2.95</v>
      </c>
      <c r="K165" s="3">
        <v>9.888674</v>
      </c>
      <c r="L165" s="3">
        <v>2.34069774</v>
      </c>
      <c r="M165" s="3">
        <v>2.34069774</v>
      </c>
      <c r="N165" s="3">
        <v>11.774084999999999</v>
      </c>
      <c r="O165" s="3" t="s">
        <v>2400</v>
      </c>
      <c r="P165" s="3" t="s">
        <v>2400</v>
      </c>
      <c r="Q165" s="3">
        <v>2.8049430000000002</v>
      </c>
      <c r="R165" s="3">
        <v>4.6441410000000003</v>
      </c>
      <c r="S165" s="3">
        <v>4.6441410000000003</v>
      </c>
      <c r="T165" s="9" t="s">
        <v>3429</v>
      </c>
      <c r="U165" s="7">
        <v>23273000</v>
      </c>
      <c r="V165" s="7">
        <v>29610000</v>
      </c>
      <c r="W165" s="7">
        <v>19777000</v>
      </c>
      <c r="X165" s="7">
        <v>9934000</v>
      </c>
      <c r="Y165" s="7">
        <v>23864000</v>
      </c>
      <c r="Z165" s="7">
        <v>24105000</v>
      </c>
      <c r="AA165" s="7">
        <v>23534000</v>
      </c>
      <c r="AB165" s="7">
        <v>23273000</v>
      </c>
      <c r="AC165" s="3">
        <v>62.261000000000003</v>
      </c>
      <c r="AD165" s="3">
        <v>61.603000000000002</v>
      </c>
      <c r="AE165" s="3">
        <v>56.726999999999997</v>
      </c>
      <c r="AF165" s="3">
        <v>55.179000000000002</v>
      </c>
      <c r="AG165" s="7">
        <v>564718340</v>
      </c>
      <c r="AH165" s="7">
        <v>569349852</v>
      </c>
      <c r="AI165" s="7">
        <v>583049193</v>
      </c>
      <c r="AJ165" s="7">
        <v>560467975</v>
      </c>
      <c r="AK165" s="3">
        <v>99.647540000000006</v>
      </c>
      <c r="AL165" s="7">
        <v>1725</v>
      </c>
      <c r="AM165" s="7">
        <v>519964450</v>
      </c>
      <c r="AN165" s="3">
        <v>92.45</v>
      </c>
      <c r="AO165" s="3">
        <v>1.4483159999999999</v>
      </c>
      <c r="AP165" s="3">
        <v>-8.0144079999999995</v>
      </c>
      <c r="AQ165" s="3">
        <v>-0.284715</v>
      </c>
      <c r="AR165" s="3">
        <v>0.805921</v>
      </c>
      <c r="AS165" s="3">
        <v>-8.0144079999999995</v>
      </c>
      <c r="AT165" s="3">
        <v>-0.284715</v>
      </c>
      <c r="AU165" s="3">
        <v>1.347664</v>
      </c>
      <c r="AV165" s="3">
        <v>2.1295758285080177</v>
      </c>
      <c r="AW165" s="3">
        <v>2.8898003354177235</v>
      </c>
      <c r="AX165" s="3">
        <v>2.5615860163222601</v>
      </c>
      <c r="AY165" s="3">
        <v>76.42</v>
      </c>
      <c r="AZ165" s="4">
        <v>103.7</v>
      </c>
      <c r="BA165" s="3">
        <v>91.92</v>
      </c>
    </row>
    <row r="166" spans="1:53" x14ac:dyDescent="0.3">
      <c r="A166" s="1" t="s">
        <v>765</v>
      </c>
      <c r="B166" s="2">
        <v>4059899</v>
      </c>
      <c r="C166" s="9" t="s">
        <v>2401</v>
      </c>
      <c r="D166" s="9" t="s">
        <v>2477</v>
      </c>
      <c r="E166" s="3">
        <v>74629.606079379999</v>
      </c>
      <c r="F166" s="5">
        <v>106404.606079</v>
      </c>
      <c r="G166" s="5">
        <v>106404.60607938</v>
      </c>
      <c r="H166" s="3">
        <v>0.64600000000000002</v>
      </c>
      <c r="I166" s="3">
        <v>11.754123</v>
      </c>
      <c r="J166" s="4">
        <v>0.64600000000000002</v>
      </c>
      <c r="K166" s="3">
        <v>11.754123</v>
      </c>
      <c r="L166" s="3">
        <v>3.5551524799999998</v>
      </c>
      <c r="M166" s="3">
        <v>2.3979201699999999</v>
      </c>
      <c r="N166" s="3">
        <v>18.767205000000001</v>
      </c>
      <c r="O166" s="3">
        <v>17.310536318465001</v>
      </c>
      <c r="P166" s="3">
        <v>25.114921495538201</v>
      </c>
      <c r="Q166" s="3">
        <v>1.761126</v>
      </c>
      <c r="R166" s="3">
        <v>9.9770099999999999</v>
      </c>
      <c r="S166" s="3">
        <v>9.9770099999999999</v>
      </c>
      <c r="T166" s="9" t="s">
        <v>3429</v>
      </c>
      <c r="U166" s="7">
        <v>49715000</v>
      </c>
      <c r="V166" s="7">
        <v>58186000</v>
      </c>
      <c r="W166" s="7">
        <v>40807000</v>
      </c>
      <c r="X166" s="7">
        <v>27200000</v>
      </c>
      <c r="Y166" s="7">
        <v>56640000</v>
      </c>
      <c r="Z166" s="7">
        <v>54863000</v>
      </c>
      <c r="AA166" s="7">
        <v>52031000</v>
      </c>
      <c r="AB166" s="7">
        <v>49715000</v>
      </c>
      <c r="AC166" s="3">
        <v>13.509</v>
      </c>
      <c r="AD166" s="4">
        <v>12.634</v>
      </c>
      <c r="AE166" s="3">
        <v>17.757000000000001</v>
      </c>
      <c r="AF166" s="3">
        <v>16.524000000000001</v>
      </c>
      <c r="AG166" s="7">
        <v>2167752040</v>
      </c>
      <c r="AH166" s="7">
        <v>2170301640</v>
      </c>
      <c r="AI166" s="7">
        <v>2171879003</v>
      </c>
      <c r="AJ166" s="7">
        <v>1451587748</v>
      </c>
      <c r="AK166" s="3">
        <v>66.968279999999993</v>
      </c>
      <c r="AL166" s="7">
        <v>1409</v>
      </c>
      <c r="AM166" s="7">
        <v>558730878</v>
      </c>
      <c r="AN166" s="3">
        <v>25.78</v>
      </c>
      <c r="AO166" s="3">
        <v>-0.41282999999999997</v>
      </c>
      <c r="AP166" s="3">
        <v>-8.9166430000000005</v>
      </c>
      <c r="AQ166" s="3">
        <v>7.7293029999999998</v>
      </c>
      <c r="AR166" s="3">
        <v>17.717718000000001</v>
      </c>
      <c r="AS166" s="3">
        <v>-8.9166430000000005</v>
      </c>
      <c r="AT166" s="3">
        <v>7.7293029999999998</v>
      </c>
      <c r="AU166" s="3">
        <v>19.013283000000001</v>
      </c>
      <c r="AV166" s="3">
        <v>0.56001813964481817</v>
      </c>
      <c r="AW166" s="3">
        <v>0.90835916717682319</v>
      </c>
      <c r="AX166" s="3">
        <v>0.90443228030470302</v>
      </c>
      <c r="AY166" s="3">
        <v>56.81</v>
      </c>
      <c r="AZ166" s="3">
        <v>92.14</v>
      </c>
      <c r="BA166" s="3">
        <v>91.75</v>
      </c>
    </row>
    <row r="167" spans="1:53" x14ac:dyDescent="0.3">
      <c r="A167" s="1" t="s">
        <v>55</v>
      </c>
      <c r="B167" s="2">
        <v>4014726</v>
      </c>
      <c r="C167" s="9" t="s">
        <v>2401</v>
      </c>
      <c r="D167" s="9" t="s">
        <v>2440</v>
      </c>
      <c r="E167" s="3">
        <v>74347.940645969997</v>
      </c>
      <c r="F167" s="5">
        <v>88045.040645000001</v>
      </c>
      <c r="G167" s="5" t="s">
        <v>2400</v>
      </c>
      <c r="H167" s="3">
        <v>8.81</v>
      </c>
      <c r="I167" s="3">
        <v>16.823665999999999</v>
      </c>
      <c r="J167" s="3">
        <v>8.7479999999999993</v>
      </c>
      <c r="K167" s="3">
        <v>16.884387</v>
      </c>
      <c r="L167" s="3">
        <v>4.0769738999999996</v>
      </c>
      <c r="M167" s="3">
        <v>3.7858299</v>
      </c>
      <c r="N167" s="3" t="s">
        <v>2397</v>
      </c>
      <c r="O167" s="3" t="s">
        <v>2400</v>
      </c>
      <c r="P167" s="3" t="s">
        <v>2400</v>
      </c>
      <c r="Q167" s="3">
        <v>6.4622590000000004</v>
      </c>
      <c r="R167" s="3">
        <v>15.427163999999999</v>
      </c>
      <c r="S167" s="3">
        <v>15.427163999999999</v>
      </c>
      <c r="T167" s="9" t="s">
        <v>3435</v>
      </c>
      <c r="U167" s="7">
        <v>12100600</v>
      </c>
      <c r="V167" s="7">
        <v>12600000</v>
      </c>
      <c r="W167" s="7">
        <v>12698600</v>
      </c>
      <c r="X167" s="7">
        <v>10323000</v>
      </c>
      <c r="Y167" s="7">
        <v>12100600</v>
      </c>
      <c r="Z167" s="7">
        <v>12104400</v>
      </c>
      <c r="AA167" s="7">
        <v>12152800</v>
      </c>
      <c r="AB167" s="7">
        <v>12422700</v>
      </c>
      <c r="AC167" s="3">
        <v>32.493000000000002</v>
      </c>
      <c r="AD167" s="3">
        <v>32.493000000000002</v>
      </c>
      <c r="AE167" s="3">
        <v>35.524999999999999</v>
      </c>
      <c r="AF167" s="3">
        <v>35.524999999999999</v>
      </c>
      <c r="AG167" s="7">
        <v>222372418</v>
      </c>
      <c r="AH167" s="7">
        <v>222314502</v>
      </c>
      <c r="AI167" s="7">
        <v>222199845</v>
      </c>
      <c r="AJ167" s="7">
        <v>221251999</v>
      </c>
      <c r="AK167" s="3">
        <v>99.491190000000003</v>
      </c>
      <c r="AL167" s="7">
        <v>1949</v>
      </c>
      <c r="AM167" s="7">
        <v>200059545</v>
      </c>
      <c r="AN167" s="3">
        <v>89.96</v>
      </c>
      <c r="AO167" s="3">
        <v>-2.0201340000000001</v>
      </c>
      <c r="AP167" s="3">
        <v>-13.247389999999999</v>
      </c>
      <c r="AQ167" s="3">
        <v>-2.5861489999999998</v>
      </c>
      <c r="AR167" s="3">
        <v>6.0591660000000003</v>
      </c>
      <c r="AS167" s="3">
        <v>-13.247389999999999</v>
      </c>
      <c r="AT167" s="3">
        <v>-2.5861489999999998</v>
      </c>
      <c r="AU167" s="3">
        <v>5.9313370000000001</v>
      </c>
      <c r="AV167" s="3">
        <v>1.243661512657189</v>
      </c>
      <c r="AW167" s="3">
        <v>2.1475992434854039</v>
      </c>
      <c r="AX167" s="3">
        <v>3.0954707659377743</v>
      </c>
      <c r="AY167" s="3">
        <v>35.46</v>
      </c>
      <c r="AZ167" s="3">
        <v>61.23</v>
      </c>
      <c r="BA167" s="3">
        <v>88.25</v>
      </c>
    </row>
    <row r="168" spans="1:53" x14ac:dyDescent="0.3">
      <c r="A168" s="1" t="s">
        <v>522</v>
      </c>
      <c r="B168" s="2">
        <v>12805289</v>
      </c>
      <c r="C168" s="9" t="s">
        <v>2395</v>
      </c>
      <c r="D168" s="9" t="s">
        <v>2522</v>
      </c>
      <c r="E168" s="3">
        <v>74153.801216599997</v>
      </c>
      <c r="F168" s="5">
        <v>70926.301216000007</v>
      </c>
      <c r="G168" s="5" t="s">
        <v>2400</v>
      </c>
      <c r="H168" s="3">
        <v>0.28199999999999997</v>
      </c>
      <c r="I168" s="3">
        <v>44.714568999999997</v>
      </c>
      <c r="J168" s="3">
        <v>0.28199999999999997</v>
      </c>
      <c r="K168" s="3">
        <v>44.714568999999997</v>
      </c>
      <c r="L168" s="3">
        <v>8.4628493500000008</v>
      </c>
      <c r="M168" s="3">
        <v>7.1203257599999992</v>
      </c>
      <c r="N168" s="3">
        <v>39.829965000000001</v>
      </c>
      <c r="O168" s="3" t="s">
        <v>2400</v>
      </c>
      <c r="P168" s="3" t="s">
        <v>2400</v>
      </c>
      <c r="Q168" s="3">
        <v>11.784852000000001</v>
      </c>
      <c r="R168" s="3">
        <v>39.453381999999998</v>
      </c>
      <c r="S168" s="3">
        <v>39.453381999999998</v>
      </c>
      <c r="T168" s="9" t="s">
        <v>3429</v>
      </c>
      <c r="U168" s="7">
        <v>2926556</v>
      </c>
      <c r="V168" s="7">
        <v>3149440</v>
      </c>
      <c r="W168" s="7">
        <v>7837303</v>
      </c>
      <c r="X168" s="7">
        <v>1274855</v>
      </c>
      <c r="Y168" s="7">
        <v>5000870</v>
      </c>
      <c r="Z168" s="7">
        <v>4495277</v>
      </c>
      <c r="AA168" s="7">
        <v>3777835</v>
      </c>
      <c r="AB168" s="7">
        <v>2926556</v>
      </c>
      <c r="AC168" s="3">
        <v>85.625</v>
      </c>
      <c r="AD168" s="3">
        <v>85.878</v>
      </c>
      <c r="AE168" s="3">
        <v>-2.5470000000000002</v>
      </c>
      <c r="AF168" s="4">
        <v>29.87</v>
      </c>
      <c r="AG168" s="7">
        <v>250290000</v>
      </c>
      <c r="AH168" s="7">
        <v>248337000</v>
      </c>
      <c r="AI168" s="7">
        <v>239169000</v>
      </c>
      <c r="AJ168" s="7">
        <v>201856316</v>
      </c>
      <c r="AK168" s="4">
        <v>80.629499999999993</v>
      </c>
      <c r="AL168" s="7">
        <v>1103</v>
      </c>
      <c r="AM168" s="7">
        <v>114807005</v>
      </c>
      <c r="AN168" s="3">
        <v>45.86</v>
      </c>
      <c r="AO168" s="3">
        <v>-11.200915999999999</v>
      </c>
      <c r="AP168" s="3">
        <v>-16.171506000000001</v>
      </c>
      <c r="AQ168" s="3">
        <v>39.361283999999998</v>
      </c>
      <c r="AR168" s="3">
        <v>58.27384</v>
      </c>
      <c r="AS168" s="3">
        <v>-16.171506000000001</v>
      </c>
      <c r="AT168" s="3">
        <v>39.361283999999998</v>
      </c>
      <c r="AU168" s="3">
        <v>42.766789000000003</v>
      </c>
      <c r="AV168" s="3">
        <v>13.621229612035568</v>
      </c>
      <c r="AW168" s="3">
        <v>24.898271027011361</v>
      </c>
      <c r="AX168" s="3">
        <v>32.035622553329084</v>
      </c>
      <c r="AY168" s="3">
        <v>50.06</v>
      </c>
      <c r="AZ168" s="4">
        <v>91.5</v>
      </c>
      <c r="BA168" s="3">
        <v>117.73</v>
      </c>
    </row>
    <row r="169" spans="1:53" x14ac:dyDescent="0.3">
      <c r="A169" s="1" t="s">
        <v>829</v>
      </c>
      <c r="B169" s="2">
        <v>4379438</v>
      </c>
      <c r="C169" s="9" t="s">
        <v>2401</v>
      </c>
      <c r="D169" s="9" t="s">
        <v>2441</v>
      </c>
      <c r="E169" s="3">
        <v>73949.382848880006</v>
      </c>
      <c r="F169" s="5">
        <v>105771.38284799999</v>
      </c>
      <c r="G169" s="5" t="s">
        <v>2400</v>
      </c>
      <c r="H169" s="4">
        <v>3.03</v>
      </c>
      <c r="I169" s="3">
        <v>17.927101</v>
      </c>
      <c r="J169" s="3">
        <v>3.03</v>
      </c>
      <c r="K169" s="3">
        <v>17.927101</v>
      </c>
      <c r="L169" s="3">
        <v>3.3593647399999997</v>
      </c>
      <c r="M169" s="3">
        <v>2.5607813499999996</v>
      </c>
      <c r="N169" s="3">
        <v>25.933813000000001</v>
      </c>
      <c r="O169" s="3" t="s">
        <v>2400</v>
      </c>
      <c r="P169" s="3" t="s">
        <v>2400</v>
      </c>
      <c r="Q169" s="3">
        <v>1.144296</v>
      </c>
      <c r="R169" s="3">
        <v>6.0799789999999998</v>
      </c>
      <c r="S169" s="3">
        <v>6.0799789999999998</v>
      </c>
      <c r="T169" s="9" t="s">
        <v>3432</v>
      </c>
      <c r="U169" s="7">
        <v>87693000</v>
      </c>
      <c r="V169" s="7">
        <v>90155000</v>
      </c>
      <c r="W169" s="7">
        <v>93512000</v>
      </c>
      <c r="X169" s="7">
        <v>83959000</v>
      </c>
      <c r="Y169" s="7">
        <v>87393000</v>
      </c>
      <c r="Z169" s="7">
        <v>87591000</v>
      </c>
      <c r="AA169" s="7">
        <v>87693000</v>
      </c>
      <c r="AB169" s="7">
        <v>87514000</v>
      </c>
      <c r="AC169" s="3">
        <v>27.324000000000002</v>
      </c>
      <c r="AD169" s="4">
        <v>27.09</v>
      </c>
      <c r="AE169" s="4">
        <v>12.829000000000001</v>
      </c>
      <c r="AF169" s="4">
        <v>12.443</v>
      </c>
      <c r="AG169" s="7">
        <v>240850603</v>
      </c>
      <c r="AH169" s="7">
        <v>244323464</v>
      </c>
      <c r="AI169" s="7">
        <v>249892548</v>
      </c>
      <c r="AJ169" s="7">
        <v>220444554</v>
      </c>
      <c r="AK169" s="3">
        <v>91.527510000000007</v>
      </c>
      <c r="AL169" s="7">
        <v>1987</v>
      </c>
      <c r="AM169" s="7">
        <v>191716531</v>
      </c>
      <c r="AN169" s="4">
        <v>79.599999999999994</v>
      </c>
      <c r="AO169" s="3">
        <v>3.4910239999999999</v>
      </c>
      <c r="AP169" s="3">
        <v>-7.0505829999999996</v>
      </c>
      <c r="AQ169" s="3">
        <v>2.7952349999999999</v>
      </c>
      <c r="AR169" s="3">
        <v>11.532667</v>
      </c>
      <c r="AS169" s="3">
        <v>-7.0505829999999996</v>
      </c>
      <c r="AT169" s="3">
        <v>2.7952349999999999</v>
      </c>
      <c r="AU169" s="3">
        <v>11.210815999999999</v>
      </c>
      <c r="AV169" s="3">
        <v>3.0010533127043906</v>
      </c>
      <c r="AW169" s="3">
        <v>4.2284771557216017</v>
      </c>
      <c r="AX169" s="3">
        <v>3.403853664806094</v>
      </c>
      <c r="AY169" s="3">
        <v>79.430000000000007</v>
      </c>
      <c r="AZ169" s="3">
        <v>111.92</v>
      </c>
      <c r="BA169" s="3">
        <v>90.09</v>
      </c>
    </row>
    <row r="170" spans="1:53" x14ac:dyDescent="0.3">
      <c r="A170" s="1" t="s">
        <v>410</v>
      </c>
      <c r="B170" s="2">
        <v>103239</v>
      </c>
      <c r="C170" s="9" t="s">
        <v>2401</v>
      </c>
      <c r="D170" s="9" t="s">
        <v>2460</v>
      </c>
      <c r="E170" s="3">
        <v>73253.799615359996</v>
      </c>
      <c r="F170" s="5" t="s">
        <v>2400</v>
      </c>
      <c r="G170" s="5">
        <v>77715.799615359996</v>
      </c>
      <c r="H170" s="3">
        <v>4.41</v>
      </c>
      <c r="I170" s="3">
        <v>16.838526999999999</v>
      </c>
      <c r="J170" s="3">
        <v>4.41</v>
      </c>
      <c r="K170" s="3">
        <v>16.838526999999999</v>
      </c>
      <c r="L170" s="3">
        <v>1.5915886399999999</v>
      </c>
      <c r="M170" s="3">
        <v>1.1713315399999999</v>
      </c>
      <c r="N170" s="3">
        <v>3.1760619999999999</v>
      </c>
      <c r="O170" s="3" t="s">
        <v>2400</v>
      </c>
      <c r="P170" s="3" t="s">
        <v>2400</v>
      </c>
      <c r="Q170" s="3" t="s">
        <v>2400</v>
      </c>
      <c r="R170" s="3" t="s">
        <v>2400</v>
      </c>
      <c r="S170" s="3" t="s">
        <v>2400</v>
      </c>
      <c r="T170" s="9" t="s">
        <v>3429</v>
      </c>
      <c r="U170" s="7">
        <v>26361000</v>
      </c>
      <c r="V170" s="7">
        <v>28403000</v>
      </c>
      <c r="W170" s="7">
        <v>32379000</v>
      </c>
      <c r="X170" s="7">
        <v>18259000</v>
      </c>
      <c r="Y170" s="7">
        <v>26497000</v>
      </c>
      <c r="Z170" s="7">
        <v>26047000</v>
      </c>
      <c r="AA170" s="7">
        <v>26972000</v>
      </c>
      <c r="AB170" s="7">
        <v>26361000</v>
      </c>
      <c r="AC170" s="3" t="s">
        <v>2400</v>
      </c>
      <c r="AD170" s="3" t="s">
        <v>2400</v>
      </c>
      <c r="AE170" s="3" t="s">
        <v>2400</v>
      </c>
      <c r="AF170" s="3" t="s">
        <v>2400</v>
      </c>
      <c r="AG170" s="7">
        <v>381510336</v>
      </c>
      <c r="AH170" s="7">
        <v>381856146</v>
      </c>
      <c r="AI170" s="7">
        <v>380991150</v>
      </c>
      <c r="AJ170" s="7">
        <v>367447778</v>
      </c>
      <c r="AK170" s="3">
        <v>96.313980000000001</v>
      </c>
      <c r="AL170" s="7">
        <v>1467</v>
      </c>
      <c r="AM170" s="7">
        <v>345279030</v>
      </c>
      <c r="AN170" s="4">
        <v>90.5</v>
      </c>
      <c r="AO170" s="3">
        <v>-2.0865360000000002</v>
      </c>
      <c r="AP170" s="3">
        <v>-7.1298370000000002</v>
      </c>
      <c r="AQ170" s="3">
        <v>19.094370000000001</v>
      </c>
      <c r="AR170" s="3">
        <v>34.978427000000003</v>
      </c>
      <c r="AS170" s="3">
        <v>-7.1298370000000002</v>
      </c>
      <c r="AT170" s="3">
        <v>19.094370000000001</v>
      </c>
      <c r="AU170" s="3">
        <v>35.99756</v>
      </c>
      <c r="AV170" s="3">
        <v>1.6507133374231833</v>
      </c>
      <c r="AW170" s="3">
        <v>3.0542985198321198</v>
      </c>
      <c r="AX170" s="3">
        <v>3.6667500970103775</v>
      </c>
      <c r="AY170" s="3">
        <v>49.34</v>
      </c>
      <c r="AZ170" s="3">
        <v>91.29</v>
      </c>
      <c r="BA170" s="3">
        <v>109.59</v>
      </c>
    </row>
    <row r="171" spans="1:53" x14ac:dyDescent="0.3">
      <c r="A171" s="1" t="s">
        <v>882</v>
      </c>
      <c r="B171" s="2">
        <v>4868602</v>
      </c>
      <c r="C171" s="9" t="s">
        <v>2395</v>
      </c>
      <c r="D171" s="9" t="s">
        <v>2405</v>
      </c>
      <c r="E171" s="3">
        <v>72851.3289449</v>
      </c>
      <c r="F171" s="5">
        <v>70227.528944000005</v>
      </c>
      <c r="G171" s="5">
        <v>71355.8289449</v>
      </c>
      <c r="H171" s="3">
        <v>0.7</v>
      </c>
      <c r="I171" s="3">
        <v>47.453541000000001</v>
      </c>
      <c r="J171" s="3">
        <v>0.7</v>
      </c>
      <c r="K171" s="3">
        <v>47.453541000000001</v>
      </c>
      <c r="L171" s="3">
        <v>123.98950130999999</v>
      </c>
      <c r="M171" s="3">
        <v>79.662731870000002</v>
      </c>
      <c r="N171" s="3">
        <v>43.379246999999999</v>
      </c>
      <c r="O171" s="3">
        <v>100.737237943331</v>
      </c>
      <c r="P171" s="3">
        <v>42.1317497026563</v>
      </c>
      <c r="Q171" s="3">
        <v>12.220819000000001</v>
      </c>
      <c r="R171" s="3">
        <v>39.622824000000001</v>
      </c>
      <c r="S171" s="3">
        <v>39.622824000000001</v>
      </c>
      <c r="T171" s="9" t="s">
        <v>3429</v>
      </c>
      <c r="U171" s="7">
        <v>5304800</v>
      </c>
      <c r="V171" s="7">
        <v>4417400</v>
      </c>
      <c r="W171" s="7">
        <v>3342200</v>
      </c>
      <c r="X171" s="7">
        <v>2594400</v>
      </c>
      <c r="Y171" s="7">
        <v>5710800</v>
      </c>
      <c r="Z171" s="7">
        <v>5537300</v>
      </c>
      <c r="AA171" s="7">
        <v>5395800</v>
      </c>
      <c r="AB171" s="7">
        <v>5304800</v>
      </c>
      <c r="AC171" s="3">
        <v>76.677999999999997</v>
      </c>
      <c r="AD171" s="3">
        <v>79.704999999999998</v>
      </c>
      <c r="AE171" s="3">
        <v>25.446999999999999</v>
      </c>
      <c r="AF171" s="3">
        <v>30.257000000000001</v>
      </c>
      <c r="AG171" s="7">
        <v>765700000</v>
      </c>
      <c r="AH171" s="7">
        <v>764200000</v>
      </c>
      <c r="AI171" s="7">
        <v>776300000</v>
      </c>
      <c r="AJ171" s="7">
        <v>644306736</v>
      </c>
      <c r="AK171" s="3">
        <v>84.063469999999995</v>
      </c>
      <c r="AL171" s="7">
        <v>1516</v>
      </c>
      <c r="AM171" s="7">
        <v>521583621</v>
      </c>
      <c r="AN171" s="3">
        <v>68.05</v>
      </c>
      <c r="AO171" s="3">
        <v>-3.40456</v>
      </c>
      <c r="AP171" s="3">
        <v>-0.59968399999999999</v>
      </c>
      <c r="AQ171" s="3">
        <v>21.831077000000001</v>
      </c>
      <c r="AR171" s="3">
        <v>63.516787999999998</v>
      </c>
      <c r="AS171" s="3">
        <v>-0.59968399999999999</v>
      </c>
      <c r="AT171" s="3">
        <v>21.831077000000001</v>
      </c>
      <c r="AU171" s="3">
        <v>61.421492999999998</v>
      </c>
      <c r="AV171" s="3">
        <v>1.3716952171261063</v>
      </c>
      <c r="AW171" s="3">
        <v>2.5232010172566803</v>
      </c>
      <c r="AX171" s="3">
        <v>2.9109358532932434</v>
      </c>
      <c r="AY171" s="4">
        <v>39.299999999999997</v>
      </c>
      <c r="AZ171" s="3">
        <v>72.28</v>
      </c>
      <c r="BA171" s="3">
        <v>83.39</v>
      </c>
    </row>
    <row r="172" spans="1:53" x14ac:dyDescent="0.3">
      <c r="A172" s="1" t="s">
        <v>3</v>
      </c>
      <c r="B172" s="2">
        <v>105135</v>
      </c>
      <c r="C172" s="9" t="s">
        <v>2401</v>
      </c>
      <c r="D172" s="9" t="s">
        <v>2402</v>
      </c>
      <c r="E172" s="3">
        <v>72714.910792709998</v>
      </c>
      <c r="F172" s="5">
        <v>79339.910791999995</v>
      </c>
      <c r="G172" s="5" t="s">
        <v>2400</v>
      </c>
      <c r="H172" s="3">
        <v>2.48</v>
      </c>
      <c r="I172" s="3">
        <v>13.446875</v>
      </c>
      <c r="J172" s="3">
        <v>2.48</v>
      </c>
      <c r="K172" s="3">
        <v>16.301300999999999</v>
      </c>
      <c r="L172" s="3" t="s">
        <v>2397</v>
      </c>
      <c r="M172" s="3">
        <v>15.144298449999999</v>
      </c>
      <c r="N172" s="3">
        <v>96.696629000000001</v>
      </c>
      <c r="O172" s="3" t="s">
        <v>2400</v>
      </c>
      <c r="P172" s="3" t="s">
        <v>2400</v>
      </c>
      <c r="Q172" s="3">
        <v>2.3568250000000002</v>
      </c>
      <c r="R172" s="3">
        <v>9.0252339999999993</v>
      </c>
      <c r="S172" s="3">
        <v>9.0252339999999993</v>
      </c>
      <c r="T172" s="9" t="s">
        <v>3429</v>
      </c>
      <c r="U172" s="7">
        <v>32681000</v>
      </c>
      <c r="V172" s="7">
        <v>34229000</v>
      </c>
      <c r="W172" s="7">
        <v>35355000</v>
      </c>
      <c r="X172" s="7">
        <v>32184000</v>
      </c>
      <c r="Y172" s="7">
        <v>32638000</v>
      </c>
      <c r="Z172" s="7">
        <v>32614000</v>
      </c>
      <c r="AA172" s="7">
        <v>32642000</v>
      </c>
      <c r="AB172" s="7">
        <v>32681000</v>
      </c>
      <c r="AC172" s="3">
        <v>43.771999999999998</v>
      </c>
      <c r="AD172" s="3">
        <v>45.067</v>
      </c>
      <c r="AE172" s="3">
        <v>24.084</v>
      </c>
      <c r="AF172" s="4">
        <v>24.87</v>
      </c>
      <c r="AG172" s="7">
        <v>544558607</v>
      </c>
      <c r="AH172" s="7">
        <v>549353621</v>
      </c>
      <c r="AI172" s="7">
        <v>552317038</v>
      </c>
      <c r="AJ172" s="7">
        <v>543673418</v>
      </c>
      <c r="AK172" s="3">
        <v>99.837450000000004</v>
      </c>
      <c r="AL172" s="7">
        <v>2404</v>
      </c>
      <c r="AM172" s="7">
        <v>370210398</v>
      </c>
      <c r="AN172" s="3">
        <v>67.98</v>
      </c>
      <c r="AO172" s="3">
        <v>-0.97422500000000001</v>
      </c>
      <c r="AP172" s="3">
        <v>-3.3250959999999998</v>
      </c>
      <c r="AQ172" s="3">
        <v>-5.566935</v>
      </c>
      <c r="AR172" s="3">
        <v>17.354545999999999</v>
      </c>
      <c r="AS172" s="3">
        <v>-3.3250959999999998</v>
      </c>
      <c r="AT172" s="3">
        <v>-5.566935</v>
      </c>
      <c r="AU172" s="3">
        <v>18.084523000000001</v>
      </c>
      <c r="AV172" s="3">
        <v>1.5618950633903028</v>
      </c>
      <c r="AW172" s="3">
        <v>2.6354567128596256</v>
      </c>
      <c r="AX172" s="3">
        <v>3.0122382005827673</v>
      </c>
      <c r="AY172" s="3">
        <v>39.06</v>
      </c>
      <c r="AZ172" s="3">
        <v>65.91</v>
      </c>
      <c r="BA172" s="3">
        <v>75.34</v>
      </c>
    </row>
    <row r="173" spans="1:53" x14ac:dyDescent="0.3">
      <c r="A173" s="1" t="s">
        <v>1586</v>
      </c>
      <c r="B173" s="2">
        <v>4930128</v>
      </c>
      <c r="C173" s="9" t="s">
        <v>2395</v>
      </c>
      <c r="D173" s="9" t="s">
        <v>2429</v>
      </c>
      <c r="E173" s="3">
        <v>71771.952151460006</v>
      </c>
      <c r="F173" s="5">
        <v>79297.205151000002</v>
      </c>
      <c r="G173" s="5" t="s">
        <v>2400</v>
      </c>
      <c r="H173" s="3">
        <v>11.41</v>
      </c>
      <c r="I173" s="3">
        <v>29.359479</v>
      </c>
      <c r="J173" s="3">
        <v>11.41</v>
      </c>
      <c r="K173" s="3">
        <v>29.359479</v>
      </c>
      <c r="L173" s="3" t="s">
        <v>2397</v>
      </c>
      <c r="M173" s="3" t="s">
        <v>2397</v>
      </c>
      <c r="N173" s="3">
        <v>35.591439999999999</v>
      </c>
      <c r="O173" s="3" t="s">
        <v>2400</v>
      </c>
      <c r="P173" s="3" t="s">
        <v>2400</v>
      </c>
      <c r="Q173" s="3">
        <v>4.6204200000000002</v>
      </c>
      <c r="R173" s="3">
        <v>18.022651</v>
      </c>
      <c r="S173" s="3">
        <v>18.022651</v>
      </c>
      <c r="T173" s="9" t="s">
        <v>3429</v>
      </c>
      <c r="U173" s="7">
        <v>15812250</v>
      </c>
      <c r="V173" s="7">
        <v>14409860</v>
      </c>
      <c r="W173" s="7">
        <v>13327563</v>
      </c>
      <c r="X173" s="7">
        <v>11604493</v>
      </c>
      <c r="Y173" s="7">
        <v>16444893</v>
      </c>
      <c r="Z173" s="7">
        <v>16283836</v>
      </c>
      <c r="AA173" s="7">
        <v>16080626</v>
      </c>
      <c r="AB173" s="7">
        <v>15812250</v>
      </c>
      <c r="AC173" s="3">
        <v>51.256</v>
      </c>
      <c r="AD173" s="3">
        <v>51.207000000000001</v>
      </c>
      <c r="AE173" s="3">
        <v>22.751999999999999</v>
      </c>
      <c r="AF173" s="4">
        <v>22.41</v>
      </c>
      <c r="AG173" s="7">
        <v>57838920</v>
      </c>
      <c r="AH173" s="7">
        <v>58238711</v>
      </c>
      <c r="AI173" s="7">
        <v>59621138</v>
      </c>
      <c r="AJ173" s="7">
        <v>57185946</v>
      </c>
      <c r="AK173" s="4">
        <v>99.056399999999996</v>
      </c>
      <c r="AL173" s="7">
        <v>1685</v>
      </c>
      <c r="AM173" s="7">
        <v>49845696</v>
      </c>
      <c r="AN173" s="3">
        <v>86.34</v>
      </c>
      <c r="AO173" s="3">
        <v>-2.9345560000000002</v>
      </c>
      <c r="AP173" s="3">
        <v>-4.618652</v>
      </c>
      <c r="AQ173" s="3">
        <v>2.9697809999999998</v>
      </c>
      <c r="AR173" s="3">
        <v>25.484137</v>
      </c>
      <c r="AS173" s="3">
        <v>-4.618652</v>
      </c>
      <c r="AT173" s="3">
        <v>2.9697809999999998</v>
      </c>
      <c r="AU173" s="3">
        <v>24.810542000000002</v>
      </c>
      <c r="AV173" s="3">
        <v>2.0662258159782274</v>
      </c>
      <c r="AW173" s="3">
        <v>2.5742185376709479</v>
      </c>
      <c r="AX173" s="3">
        <v>2.6187863579976765</v>
      </c>
      <c r="AY173" s="3">
        <v>69.849999999999994</v>
      </c>
      <c r="AZ173" s="3">
        <v>87.02</v>
      </c>
      <c r="BA173" s="3">
        <v>88.53</v>
      </c>
    </row>
    <row r="174" spans="1:53" x14ac:dyDescent="0.3">
      <c r="A174" s="1" t="s">
        <v>1511</v>
      </c>
      <c r="B174" s="2">
        <v>4069910</v>
      </c>
      <c r="C174" s="9" t="s">
        <v>2401</v>
      </c>
      <c r="D174" s="9" t="s">
        <v>2406</v>
      </c>
      <c r="E174" s="3">
        <v>71339.724210300003</v>
      </c>
      <c r="F174" s="5">
        <v>85759.72421</v>
      </c>
      <c r="G174" s="5" t="s">
        <v>2400</v>
      </c>
      <c r="H174" s="3">
        <v>7</v>
      </c>
      <c r="I174" s="3">
        <v>29.341628</v>
      </c>
      <c r="J174" s="3">
        <v>7</v>
      </c>
      <c r="K174" s="3">
        <v>29.341628</v>
      </c>
      <c r="L174" s="3" t="s">
        <v>2397</v>
      </c>
      <c r="M174" s="3">
        <v>4.6398663300000003</v>
      </c>
      <c r="N174" s="3">
        <v>27.990576000000001</v>
      </c>
      <c r="O174" s="3" t="s">
        <v>2400</v>
      </c>
      <c r="P174" s="3" t="s">
        <v>2400</v>
      </c>
      <c r="Q174" s="3">
        <v>2.020089</v>
      </c>
      <c r="R174" s="3">
        <v>16.639374</v>
      </c>
      <c r="S174" s="3">
        <v>16.639374</v>
      </c>
      <c r="T174" s="9" t="s">
        <v>3429</v>
      </c>
      <c r="U174" s="7">
        <v>39290000</v>
      </c>
      <c r="V174" s="7">
        <v>36602000</v>
      </c>
      <c r="W174" s="7">
        <v>35667000</v>
      </c>
      <c r="X174" s="7">
        <v>36799000</v>
      </c>
      <c r="Y174" s="7">
        <v>40985000</v>
      </c>
      <c r="Z174" s="7">
        <v>40764000</v>
      </c>
      <c r="AA174" s="7">
        <v>40122000</v>
      </c>
      <c r="AB174" s="7">
        <v>39290000</v>
      </c>
      <c r="AC174" s="3">
        <v>16.672999999999998</v>
      </c>
      <c r="AD174" s="3">
        <v>16.872</v>
      </c>
      <c r="AE174" s="4">
        <v>10.137</v>
      </c>
      <c r="AF174" s="4">
        <v>10.877000000000001</v>
      </c>
      <c r="AG174" s="7">
        <v>145813599</v>
      </c>
      <c r="AH174" s="7">
        <v>146463372</v>
      </c>
      <c r="AI174" s="7">
        <v>150864851</v>
      </c>
      <c r="AJ174" s="7">
        <v>136939169</v>
      </c>
      <c r="AK174" s="3">
        <v>93.990080000000006</v>
      </c>
      <c r="AL174" s="7">
        <v>1740</v>
      </c>
      <c r="AM174" s="7">
        <v>119489134</v>
      </c>
      <c r="AN174" s="3">
        <v>82.01</v>
      </c>
      <c r="AO174" s="3">
        <v>-0.38209300000000002</v>
      </c>
      <c r="AP174" s="3">
        <v>-4.1580719999999998</v>
      </c>
      <c r="AQ174" s="3">
        <v>-11.1311</v>
      </c>
      <c r="AR174" s="3">
        <v>-0.17018</v>
      </c>
      <c r="AS174" s="3">
        <v>-4.1580719999999998</v>
      </c>
      <c r="AT174" s="3">
        <v>-11.1311</v>
      </c>
      <c r="AU174" s="3">
        <v>0.24565300000000001</v>
      </c>
      <c r="AV174" s="3">
        <v>1.2257982825559379</v>
      </c>
      <c r="AW174" s="3">
        <v>2.4610440812233318</v>
      </c>
      <c r="AX174" s="3">
        <v>2.4859784784017638</v>
      </c>
      <c r="AY174" s="3">
        <v>42.05</v>
      </c>
      <c r="AZ174" s="3">
        <v>84.42</v>
      </c>
      <c r="BA174" s="3">
        <v>85.27</v>
      </c>
    </row>
    <row r="175" spans="1:53" x14ac:dyDescent="0.3">
      <c r="A175" s="1" t="s">
        <v>2117</v>
      </c>
      <c r="B175" s="2">
        <v>4011165</v>
      </c>
      <c r="C175" s="9" t="s">
        <v>2401</v>
      </c>
      <c r="D175" s="9" t="s">
        <v>2477</v>
      </c>
      <c r="E175" s="3">
        <v>71336.570418959993</v>
      </c>
      <c r="F175" s="5">
        <v>100155.570418</v>
      </c>
      <c r="G175" s="5">
        <v>100155.57041895999</v>
      </c>
      <c r="H175" s="3">
        <v>0.57799999999999996</v>
      </c>
      <c r="I175" s="3">
        <v>22.932203000000001</v>
      </c>
      <c r="J175" s="4">
        <v>0.57799999999999996</v>
      </c>
      <c r="K175" s="3">
        <v>23.000425</v>
      </c>
      <c r="L175" s="3">
        <v>12.965979879999999</v>
      </c>
      <c r="M175" s="3">
        <v>5.3231041600000006</v>
      </c>
      <c r="N175" s="3">
        <v>21.964286000000001</v>
      </c>
      <c r="O175" s="3">
        <v>24.343871754823098</v>
      </c>
      <c r="P175" s="3">
        <v>26.3979908119776</v>
      </c>
      <c r="Q175" s="3">
        <v>9.1445030000000003</v>
      </c>
      <c r="R175" s="3">
        <v>14.572163</v>
      </c>
      <c r="S175" s="3">
        <v>14.572163</v>
      </c>
      <c r="T175" s="9" t="s">
        <v>3429</v>
      </c>
      <c r="U175" s="7">
        <v>9951000</v>
      </c>
      <c r="V175" s="7">
        <v>11352000</v>
      </c>
      <c r="W175" s="7">
        <v>10775000</v>
      </c>
      <c r="X175" s="7">
        <v>7724000</v>
      </c>
      <c r="Y175" s="7">
        <v>10366000</v>
      </c>
      <c r="Z175" s="7">
        <v>10253000</v>
      </c>
      <c r="AA175" s="7">
        <v>10156000</v>
      </c>
      <c r="AB175" s="7">
        <v>9951000</v>
      </c>
      <c r="AC175" s="3">
        <v>59.612000000000002</v>
      </c>
      <c r="AD175" s="3">
        <v>60.689</v>
      </c>
      <c r="AE175" s="4">
        <v>63.19</v>
      </c>
      <c r="AF175" s="3">
        <v>56.444000000000003</v>
      </c>
      <c r="AG175" s="7">
        <v>1219000000</v>
      </c>
      <c r="AH175" s="7">
        <v>1219000000</v>
      </c>
      <c r="AI175" s="7">
        <v>1217000000</v>
      </c>
      <c r="AJ175" s="7">
        <v>1212300001</v>
      </c>
      <c r="AK175" s="3">
        <v>99.44941</v>
      </c>
      <c r="AL175" s="7">
        <v>1557</v>
      </c>
      <c r="AM175" s="7">
        <v>1082739174</v>
      </c>
      <c r="AN175" s="3">
        <v>88.82</v>
      </c>
      <c r="AO175" s="3">
        <v>-0.87912100000000004</v>
      </c>
      <c r="AP175" s="3">
        <v>-7.5187970000000002</v>
      </c>
      <c r="AQ175" s="3">
        <v>18.554217000000001</v>
      </c>
      <c r="AR175" s="3">
        <v>52.364865000000002</v>
      </c>
      <c r="AS175" s="3">
        <v>-7.5187970000000002</v>
      </c>
      <c r="AT175" s="3">
        <v>18.554217000000001</v>
      </c>
      <c r="AU175" s="3">
        <v>55.383290000000002</v>
      </c>
      <c r="AV175" s="3">
        <v>1.4069522565851327</v>
      </c>
      <c r="AW175" s="3">
        <v>2.8852014926035272</v>
      </c>
      <c r="AX175" s="3">
        <v>2.6812293537659557</v>
      </c>
      <c r="AY175" s="3">
        <v>53.97</v>
      </c>
      <c r="AZ175" s="3">
        <v>110.68</v>
      </c>
      <c r="BA175" s="3">
        <v>102.86</v>
      </c>
    </row>
    <row r="176" spans="1:53" x14ac:dyDescent="0.3">
      <c r="A176" s="1" t="s">
        <v>601</v>
      </c>
      <c r="B176" s="2">
        <v>4004350</v>
      </c>
      <c r="C176" s="9" t="s">
        <v>2395</v>
      </c>
      <c r="D176" s="9" t="s">
        <v>2528</v>
      </c>
      <c r="E176" s="3">
        <v>70483.720042150002</v>
      </c>
      <c r="F176" s="5">
        <v>87966.720042000001</v>
      </c>
      <c r="G176" s="5" t="s">
        <v>2400</v>
      </c>
      <c r="H176" s="3">
        <v>0.46</v>
      </c>
      <c r="I176" s="3">
        <v>17.174029000000001</v>
      </c>
      <c r="J176" s="3">
        <v>0.46</v>
      </c>
      <c r="K176" s="3">
        <v>17.174029000000001</v>
      </c>
      <c r="L176" s="3">
        <v>5.0241320300000005</v>
      </c>
      <c r="M176" s="3">
        <v>4.8128262499999996</v>
      </c>
      <c r="N176" s="3">
        <v>21.119109999999999</v>
      </c>
      <c r="O176" s="3" t="s">
        <v>2400</v>
      </c>
      <c r="P176" s="3" t="s">
        <v>2400</v>
      </c>
      <c r="Q176" s="3">
        <v>5.4296769999999999</v>
      </c>
      <c r="R176" s="3">
        <v>10.928583</v>
      </c>
      <c r="S176" s="3">
        <v>10.928583</v>
      </c>
      <c r="T176" s="9" t="s">
        <v>3429</v>
      </c>
      <c r="U176" s="7">
        <v>14657000</v>
      </c>
      <c r="V176" s="7">
        <v>14853000</v>
      </c>
      <c r="W176" s="7">
        <v>12522000</v>
      </c>
      <c r="X176" s="7">
        <v>10583000</v>
      </c>
      <c r="Y176" s="7">
        <v>14681000</v>
      </c>
      <c r="Z176" s="7">
        <v>14634000</v>
      </c>
      <c r="AA176" s="7">
        <v>14632000</v>
      </c>
      <c r="AB176" s="7">
        <v>14657000</v>
      </c>
      <c r="AC176" s="3">
        <v>48.911999999999999</v>
      </c>
      <c r="AD176" s="3">
        <v>48.981999999999999</v>
      </c>
      <c r="AE176" s="3">
        <v>48.911999999999999</v>
      </c>
      <c r="AF176" s="3">
        <v>48.981999999999999</v>
      </c>
      <c r="AG176" s="7">
        <v>1928419153</v>
      </c>
      <c r="AH176" s="7">
        <v>1938739661</v>
      </c>
      <c r="AI176" s="7">
        <v>1976131035</v>
      </c>
      <c r="AJ176" s="7">
        <v>1925037250</v>
      </c>
      <c r="AK176" s="3">
        <v>99.824629999999999</v>
      </c>
      <c r="AL176" s="7">
        <v>1938</v>
      </c>
      <c r="AM176" s="7">
        <v>1449850279</v>
      </c>
      <c r="AN176" s="3">
        <v>75.180000000000007</v>
      </c>
      <c r="AO176" s="3">
        <v>-0.92109300000000005</v>
      </c>
      <c r="AP176" s="3">
        <v>-11.709986000000001</v>
      </c>
      <c r="AQ176" s="3">
        <v>-6.5450330000000001</v>
      </c>
      <c r="AR176" s="3">
        <v>-6.7879839999999998</v>
      </c>
      <c r="AS176" s="3">
        <v>-11.709986000000001</v>
      </c>
      <c r="AT176" s="3">
        <v>-6.5450330000000001</v>
      </c>
      <c r="AU176" s="3">
        <v>-6.9224110000000003</v>
      </c>
      <c r="AV176" s="3">
        <v>1.9175210919511128</v>
      </c>
      <c r="AW176" s="3">
        <v>2.8679132502419669</v>
      </c>
      <c r="AX176" s="3">
        <v>3.0382287952727047</v>
      </c>
      <c r="AY176" s="3">
        <v>63.78</v>
      </c>
      <c r="AZ176" s="3">
        <v>95.39</v>
      </c>
      <c r="BA176" s="4">
        <v>101.05</v>
      </c>
    </row>
    <row r="177" spans="1:53" x14ac:dyDescent="0.3">
      <c r="A177" s="1" t="s">
        <v>2138</v>
      </c>
      <c r="B177" s="2">
        <v>4421633</v>
      </c>
      <c r="C177" s="9" t="s">
        <v>2401</v>
      </c>
      <c r="D177" s="9" t="s">
        <v>2406</v>
      </c>
      <c r="E177" s="3">
        <v>70455.06443056</v>
      </c>
      <c r="F177" s="5">
        <v>89097.064429999999</v>
      </c>
      <c r="G177" s="5" t="s">
        <v>2400</v>
      </c>
      <c r="H177" s="4">
        <v>5.7930000000000001</v>
      </c>
      <c r="I177" s="3">
        <v>49.458689</v>
      </c>
      <c r="J177" s="3">
        <v>5.7930000000000001</v>
      </c>
      <c r="K177" s="3">
        <v>49.458689</v>
      </c>
      <c r="L177" s="3" t="s">
        <v>2397</v>
      </c>
      <c r="M177" s="3" t="s">
        <v>2397</v>
      </c>
      <c r="N177" s="3">
        <v>38.962060999999999</v>
      </c>
      <c r="O177" s="3" t="s">
        <v>2400</v>
      </c>
      <c r="P177" s="3" t="s">
        <v>2400</v>
      </c>
      <c r="Q177" s="3">
        <v>11.322635</v>
      </c>
      <c r="R177" s="3">
        <v>22.869937</v>
      </c>
      <c r="S177" s="3">
        <v>22.869937</v>
      </c>
      <c r="T177" s="9" t="s">
        <v>3435</v>
      </c>
      <c r="U177" s="7">
        <v>7940000</v>
      </c>
      <c r="V177" s="7">
        <v>6585000</v>
      </c>
      <c r="W177" s="7">
        <v>5429000</v>
      </c>
      <c r="X177" s="7">
        <v>4798000</v>
      </c>
      <c r="Y177" s="7">
        <v>7940000</v>
      </c>
      <c r="Z177" s="7">
        <v>7606000</v>
      </c>
      <c r="AA177" s="7">
        <v>7304000</v>
      </c>
      <c r="AB177" s="7">
        <v>6977000</v>
      </c>
      <c r="AC177" s="3">
        <v>59.106000000000002</v>
      </c>
      <c r="AD177" s="3">
        <v>59.106000000000002</v>
      </c>
      <c r="AE177" s="3">
        <v>49.231999999999999</v>
      </c>
      <c r="AF177" s="3">
        <v>49.231999999999999</v>
      </c>
      <c r="AG177" s="7">
        <v>56216194</v>
      </c>
      <c r="AH177" s="7">
        <v>56085469</v>
      </c>
      <c r="AI177" s="7">
        <v>55306874</v>
      </c>
      <c r="AJ177" s="7">
        <v>55963890</v>
      </c>
      <c r="AK177" s="3">
        <v>99.525949999999995</v>
      </c>
      <c r="AL177" s="7">
        <v>1190</v>
      </c>
      <c r="AM177" s="7">
        <v>53421142</v>
      </c>
      <c r="AN177" s="4">
        <v>95</v>
      </c>
      <c r="AO177" s="3">
        <v>-2.6412429999999998</v>
      </c>
      <c r="AP177" s="3">
        <v>1.1420859999999999</v>
      </c>
      <c r="AQ177" s="3">
        <v>-11.200801999999999</v>
      </c>
      <c r="AR177" s="3">
        <v>27.724249</v>
      </c>
      <c r="AS177" s="3">
        <v>1.1420859999999999</v>
      </c>
      <c r="AT177" s="3">
        <v>-11.200801999999999</v>
      </c>
      <c r="AU177" s="3">
        <v>25.274812000000001</v>
      </c>
      <c r="AV177" s="3">
        <v>1.4710588825470499</v>
      </c>
      <c r="AW177" s="3">
        <v>2.6470857600461972</v>
      </c>
      <c r="AX177" s="3">
        <v>2.3648579694211769</v>
      </c>
      <c r="AY177" s="3">
        <v>71.31</v>
      </c>
      <c r="AZ177" s="3">
        <v>128.31</v>
      </c>
      <c r="BA177" s="3">
        <v>114.63</v>
      </c>
    </row>
    <row r="178" spans="1:53" x14ac:dyDescent="0.3">
      <c r="A178" s="1" t="s">
        <v>722</v>
      </c>
      <c r="B178" s="2">
        <v>4051243</v>
      </c>
      <c r="C178" s="9" t="s">
        <v>2401</v>
      </c>
      <c r="D178" s="9" t="s">
        <v>2446</v>
      </c>
      <c r="E178" s="3">
        <v>70442.165215090004</v>
      </c>
      <c r="F178" s="5">
        <v>77514.365214999998</v>
      </c>
      <c r="G178" s="5" t="s">
        <v>2400</v>
      </c>
      <c r="H178" s="3">
        <v>2.58</v>
      </c>
      <c r="I178" s="3">
        <v>32.863954999999997</v>
      </c>
      <c r="J178" s="3">
        <v>2.58</v>
      </c>
      <c r="K178" s="3">
        <v>32.863954999999997</v>
      </c>
      <c r="L178" s="3" t="s">
        <v>2397</v>
      </c>
      <c r="M178" s="3">
        <v>7.7622817799999995</v>
      </c>
      <c r="N178" s="3">
        <v>33.326695999999998</v>
      </c>
      <c r="O178" s="3" t="s">
        <v>2400</v>
      </c>
      <c r="P178" s="3" t="s">
        <v>2400</v>
      </c>
      <c r="Q178" s="3">
        <v>4.6841819999999998</v>
      </c>
      <c r="R178" s="3">
        <v>19.486495000000001</v>
      </c>
      <c r="S178" s="3">
        <v>19.486495000000001</v>
      </c>
      <c r="T178" s="9" t="s">
        <v>3429</v>
      </c>
      <c r="U178" s="7">
        <v>15320200</v>
      </c>
      <c r="V178" s="7">
        <v>14187800</v>
      </c>
      <c r="W178" s="7">
        <v>12733100</v>
      </c>
      <c r="X178" s="7">
        <v>11790200</v>
      </c>
      <c r="Y178" s="7">
        <v>15674600</v>
      </c>
      <c r="Z178" s="7">
        <v>15634200</v>
      </c>
      <c r="AA178" s="7">
        <v>15500500</v>
      </c>
      <c r="AB178" s="7">
        <v>15320200</v>
      </c>
      <c r="AC178" s="4">
        <v>40.39</v>
      </c>
      <c r="AD178" s="3">
        <v>43.179000000000002</v>
      </c>
      <c r="AE178" s="4">
        <v>20.28</v>
      </c>
      <c r="AF178" s="3">
        <v>22.574999999999999</v>
      </c>
      <c r="AG178" s="7">
        <v>283161817</v>
      </c>
      <c r="AH178" s="7">
        <v>284537616</v>
      </c>
      <c r="AI178" s="7">
        <v>285139820</v>
      </c>
      <c r="AJ178" s="7">
        <v>282600392</v>
      </c>
      <c r="AK178" s="3">
        <v>99.801730000000006</v>
      </c>
      <c r="AL178" s="7">
        <v>1855</v>
      </c>
      <c r="AM178" s="7">
        <v>253890353</v>
      </c>
      <c r="AN178" s="3">
        <v>89.66</v>
      </c>
      <c r="AO178" s="3">
        <v>-2.6667770000000002</v>
      </c>
      <c r="AP178" s="3">
        <v>-5.8085779999999998</v>
      </c>
      <c r="AQ178" s="3">
        <v>-8.228567</v>
      </c>
      <c r="AR178" s="3">
        <v>18.224015999999999</v>
      </c>
      <c r="AS178" s="3">
        <v>-5.8085779999999998</v>
      </c>
      <c r="AT178" s="3">
        <v>-8.228567</v>
      </c>
      <c r="AU178" s="3">
        <v>18.134611</v>
      </c>
      <c r="AV178" s="3">
        <v>1.0478958750289415</v>
      </c>
      <c r="AW178" s="3">
        <v>1.8559476188133091</v>
      </c>
      <c r="AX178" s="3">
        <v>1.7883642183948185</v>
      </c>
      <c r="AY178" s="3">
        <v>54.57</v>
      </c>
      <c r="AZ178" s="3">
        <v>96.64</v>
      </c>
      <c r="BA178" s="3">
        <v>93.12</v>
      </c>
    </row>
    <row r="179" spans="1:53" x14ac:dyDescent="0.3">
      <c r="A179" s="1" t="s">
        <v>424</v>
      </c>
      <c r="B179" s="2">
        <v>4158618</v>
      </c>
      <c r="C179" s="9" t="s">
        <v>2401</v>
      </c>
      <c r="D179" s="9" t="s">
        <v>2404</v>
      </c>
      <c r="E179" s="3">
        <v>69418.48092057</v>
      </c>
      <c r="F179" s="5">
        <v>80419.480920000002</v>
      </c>
      <c r="G179" s="5" t="s">
        <v>2400</v>
      </c>
      <c r="H179" s="3">
        <v>0.62</v>
      </c>
      <c r="I179" s="3">
        <v>40.176574000000002</v>
      </c>
      <c r="J179" s="3">
        <v>0.49199999999999999</v>
      </c>
      <c r="K179" s="3">
        <v>17.711469000000001</v>
      </c>
      <c r="L179" s="3" t="s">
        <v>2397</v>
      </c>
      <c r="M179" s="3">
        <v>4.1708419900000004</v>
      </c>
      <c r="N179" s="3">
        <v>64.396225999999999</v>
      </c>
      <c r="O179" s="3" t="s">
        <v>2400</v>
      </c>
      <c r="P179" s="3" t="s">
        <v>2400</v>
      </c>
      <c r="Q179" s="3">
        <v>2.913017</v>
      </c>
      <c r="R179" s="3">
        <v>19.470621000000001</v>
      </c>
      <c r="S179" s="3">
        <v>19.470621000000001</v>
      </c>
      <c r="T179" s="9" t="s">
        <v>3429</v>
      </c>
      <c r="U179" s="7">
        <v>22098000</v>
      </c>
      <c r="V179" s="7">
        <v>20421000</v>
      </c>
      <c r="W179" s="7">
        <v>20613000</v>
      </c>
      <c r="X179" s="7">
        <v>17456000</v>
      </c>
      <c r="Y179" s="7">
        <v>24801000</v>
      </c>
      <c r="Z179" s="7">
        <v>23752000</v>
      </c>
      <c r="AA179" s="7">
        <v>23007000</v>
      </c>
      <c r="AB179" s="7">
        <v>22098000</v>
      </c>
      <c r="AC179" s="3">
        <v>28.966000000000001</v>
      </c>
      <c r="AD179" s="3">
        <v>28.300999999999998</v>
      </c>
      <c r="AE179" s="4">
        <v>12.721</v>
      </c>
      <c r="AF179" s="3">
        <v>13.378</v>
      </c>
      <c r="AG179" s="7">
        <v>897791812</v>
      </c>
      <c r="AH179" s="7">
        <v>902664139</v>
      </c>
      <c r="AI179" s="7">
        <v>839006963</v>
      </c>
      <c r="AJ179" s="7">
        <v>836490128</v>
      </c>
      <c r="AK179" s="3">
        <v>93.230559999999997</v>
      </c>
      <c r="AL179" s="7">
        <v>1807</v>
      </c>
      <c r="AM179" s="7">
        <v>763547310</v>
      </c>
      <c r="AN179" s="4">
        <v>85.1</v>
      </c>
      <c r="AO179" s="3">
        <v>-1.713463</v>
      </c>
      <c r="AP179" s="3">
        <v>-11.77459</v>
      </c>
      <c r="AQ179" s="3">
        <v>-15.194433999999999</v>
      </c>
      <c r="AR179" s="3">
        <v>20.921168999999999</v>
      </c>
      <c r="AS179" s="3">
        <v>-11.77459</v>
      </c>
      <c r="AT179" s="3">
        <v>-15.194433999999999</v>
      </c>
      <c r="AU179" s="3">
        <v>18.816362000000002</v>
      </c>
      <c r="AV179" s="3">
        <v>1.4816918852299692</v>
      </c>
      <c r="AW179" s="3">
        <v>2.4191929582008855</v>
      </c>
      <c r="AX179" s="3">
        <v>2.4206488813177285</v>
      </c>
      <c r="AY179" s="3">
        <v>62.82</v>
      </c>
      <c r="AZ179" s="3">
        <v>102.57</v>
      </c>
      <c r="BA179" s="3">
        <v>102.64</v>
      </c>
    </row>
    <row r="180" spans="1:53" x14ac:dyDescent="0.3">
      <c r="A180" s="1" t="s">
        <v>589</v>
      </c>
      <c r="B180" s="2">
        <v>4213375</v>
      </c>
      <c r="C180" s="9" t="s">
        <v>2401</v>
      </c>
      <c r="D180" s="9" t="s">
        <v>2525</v>
      </c>
      <c r="E180" s="3">
        <v>69379.006457459996</v>
      </c>
      <c r="F180" s="5">
        <v>83199.006456999996</v>
      </c>
      <c r="G180" s="5" t="s">
        <v>2400</v>
      </c>
      <c r="H180" s="3">
        <v>1.97</v>
      </c>
      <c r="I180" s="3">
        <v>18.578313000000001</v>
      </c>
      <c r="J180" s="3">
        <v>1.97</v>
      </c>
      <c r="K180" s="3">
        <v>18.578313000000001</v>
      </c>
      <c r="L180" s="3">
        <v>6.3771712200000001</v>
      </c>
      <c r="M180" s="3">
        <v>2.8754351100000002</v>
      </c>
      <c r="N180" s="3">
        <v>26.494845000000002</v>
      </c>
      <c r="O180" s="3" t="s">
        <v>2400</v>
      </c>
      <c r="P180" s="3" t="s">
        <v>2400</v>
      </c>
      <c r="Q180" s="3">
        <v>2.1630440000000002</v>
      </c>
      <c r="R180" s="3">
        <v>10.597211</v>
      </c>
      <c r="S180" s="3">
        <v>10.597211</v>
      </c>
      <c r="T180" s="9" t="s">
        <v>3429</v>
      </c>
      <c r="U180" s="7">
        <v>34949000</v>
      </c>
      <c r="V180" s="7">
        <v>32723000</v>
      </c>
      <c r="W180" s="7">
        <v>29206000</v>
      </c>
      <c r="X180" s="7">
        <v>25888000</v>
      </c>
      <c r="Y180" s="7">
        <v>35387000</v>
      </c>
      <c r="Z180" s="7">
        <v>35000000</v>
      </c>
      <c r="AA180" s="7">
        <v>35055000</v>
      </c>
      <c r="AB180" s="7">
        <v>34949000</v>
      </c>
      <c r="AC180" s="4">
        <v>34.229999999999997</v>
      </c>
      <c r="AD180" s="3">
        <v>35.301000000000002</v>
      </c>
      <c r="AE180" s="4">
        <v>17.52</v>
      </c>
      <c r="AF180" s="3">
        <v>18.445</v>
      </c>
      <c r="AG180" s="7">
        <v>679826806</v>
      </c>
      <c r="AH180" s="7">
        <v>683573649</v>
      </c>
      <c r="AI180" s="7">
        <v>718200000</v>
      </c>
      <c r="AJ180" s="7">
        <v>677289398</v>
      </c>
      <c r="AK180" s="3">
        <v>99.903009999999995</v>
      </c>
      <c r="AL180" s="7">
        <v>1108</v>
      </c>
      <c r="AM180" s="7">
        <v>543062179</v>
      </c>
      <c r="AN180" s="4">
        <v>80.099999999999994</v>
      </c>
      <c r="AO180" s="3">
        <v>-2.3535620000000002</v>
      </c>
      <c r="AP180" s="3">
        <v>-9.533588</v>
      </c>
      <c r="AQ180" s="3">
        <v>-0.23722199999999999</v>
      </c>
      <c r="AR180" s="3">
        <v>35.500878999999998</v>
      </c>
      <c r="AS180" s="3">
        <v>-9.533588</v>
      </c>
      <c r="AT180" s="3">
        <v>-0.23722199999999999</v>
      </c>
      <c r="AU180" s="3">
        <v>33.77675</v>
      </c>
      <c r="AV180" s="3">
        <v>1.012447628499461</v>
      </c>
      <c r="AW180" s="3">
        <v>2.3239141069914373</v>
      </c>
      <c r="AX180" s="3">
        <v>2.6169929540293162</v>
      </c>
      <c r="AY180" s="3">
        <v>29.27</v>
      </c>
      <c r="AZ180" s="3">
        <v>67.180000000000007</v>
      </c>
      <c r="BA180" s="3">
        <v>75.650000000000006</v>
      </c>
    </row>
    <row r="181" spans="1:53" x14ac:dyDescent="0.3">
      <c r="A181" s="1" t="s">
        <v>212</v>
      </c>
      <c r="B181" s="2">
        <v>4972860</v>
      </c>
      <c r="C181" s="9" t="s">
        <v>2395</v>
      </c>
      <c r="D181" s="9" t="s">
        <v>2417</v>
      </c>
      <c r="E181" s="3">
        <v>68645.028982999997</v>
      </c>
      <c r="F181" s="5">
        <v>67673.004981999999</v>
      </c>
      <c r="G181" s="5" t="s">
        <v>2400</v>
      </c>
      <c r="H181" s="3">
        <v>-0.48</v>
      </c>
      <c r="I181" s="3" t="s">
        <v>2397</v>
      </c>
      <c r="J181" s="3">
        <v>-0.48</v>
      </c>
      <c r="K181" s="3" t="s">
        <v>2397</v>
      </c>
      <c r="L181" s="3" t="s">
        <v>2397</v>
      </c>
      <c r="M181" s="3">
        <v>61.677648250000004</v>
      </c>
      <c r="N181" s="3">
        <v>47.674829000000003</v>
      </c>
      <c r="O181" s="3" t="s">
        <v>2400</v>
      </c>
      <c r="P181" s="3" t="s">
        <v>2400</v>
      </c>
      <c r="Q181" s="3">
        <v>13.661106</v>
      </c>
      <c r="R181" s="3" t="s">
        <v>2397</v>
      </c>
      <c r="S181" s="3" t="s">
        <v>2397</v>
      </c>
      <c r="T181" s="9" t="s">
        <v>3430</v>
      </c>
      <c r="U181" s="7">
        <v>4358603</v>
      </c>
      <c r="V181" s="7">
        <v>3534647</v>
      </c>
      <c r="W181" s="7">
        <v>2802882</v>
      </c>
      <c r="X181" s="7">
        <v>2089132</v>
      </c>
      <c r="Y181" s="7">
        <v>4568609</v>
      </c>
      <c r="Z181" s="7">
        <v>4358603</v>
      </c>
      <c r="AA181" s="7">
        <v>4166111</v>
      </c>
      <c r="AB181" s="7">
        <v>3892436</v>
      </c>
      <c r="AC181" s="3">
        <v>81.564999999999998</v>
      </c>
      <c r="AD181" s="3">
        <v>81.546000000000006</v>
      </c>
      <c r="AE181" s="4">
        <v>-0.88</v>
      </c>
      <c r="AF181" s="3">
        <v>-0.95699999999999996</v>
      </c>
      <c r="AG181" s="7">
        <v>260709001</v>
      </c>
      <c r="AH181" s="7">
        <v>260556516</v>
      </c>
      <c r="AI181" s="7">
        <v>258263573</v>
      </c>
      <c r="AJ181" s="7">
        <v>159853383</v>
      </c>
      <c r="AK181" s="3">
        <v>61.379759999999997</v>
      </c>
      <c r="AL181" s="7">
        <v>865</v>
      </c>
      <c r="AM181" s="7">
        <v>143192699</v>
      </c>
      <c r="AN181" s="3">
        <v>54.98</v>
      </c>
      <c r="AO181" s="3">
        <v>-5.4798249999999999</v>
      </c>
      <c r="AP181" s="3">
        <v>-7.6637069999999996</v>
      </c>
      <c r="AQ181" s="3">
        <v>53.252313999999998</v>
      </c>
      <c r="AR181" s="3">
        <v>7.37195</v>
      </c>
      <c r="AS181" s="3">
        <v>-7.6637069999999996</v>
      </c>
      <c r="AT181" s="3">
        <v>53.252313999999998</v>
      </c>
      <c r="AU181" s="3">
        <v>2.3206929999999999</v>
      </c>
      <c r="AV181" s="3">
        <v>3.3149575979586223</v>
      </c>
      <c r="AW181" s="3">
        <v>5.5902289408040549</v>
      </c>
      <c r="AX181" s="3">
        <v>6.5034777276397548</v>
      </c>
      <c r="AY181" s="3">
        <v>57.53</v>
      </c>
      <c r="AZ181" s="3">
        <v>97.02</v>
      </c>
      <c r="BA181" s="3">
        <v>112.87</v>
      </c>
    </row>
    <row r="182" spans="1:53" x14ac:dyDescent="0.3">
      <c r="A182" s="1" t="s">
        <v>186</v>
      </c>
      <c r="B182" s="2">
        <v>103437</v>
      </c>
      <c r="C182" s="9" t="s">
        <v>2401</v>
      </c>
      <c r="D182" s="9" t="s">
        <v>2408</v>
      </c>
      <c r="E182" s="3">
        <v>68500.387095839993</v>
      </c>
      <c r="F182" s="5">
        <v>75083.687095000001</v>
      </c>
      <c r="G182" s="5">
        <v>68828.419039999993</v>
      </c>
      <c r="H182" s="3">
        <v>1.39</v>
      </c>
      <c r="I182" s="3">
        <v>54.066666666666698</v>
      </c>
      <c r="J182" s="3">
        <v>1.39</v>
      </c>
      <c r="K182" s="3">
        <v>54.066666666666698</v>
      </c>
      <c r="L182" s="3" t="s">
        <v>2397</v>
      </c>
      <c r="M182" s="3">
        <v>5.1124217908732801</v>
      </c>
      <c r="N182" s="3">
        <v>26.224729893447801</v>
      </c>
      <c r="O182" s="3" t="s">
        <v>2400</v>
      </c>
      <c r="P182" s="3" t="s">
        <v>2400</v>
      </c>
      <c r="Q182" s="3">
        <v>6.4562099999999996</v>
      </c>
      <c r="R182" s="3">
        <v>19.299699</v>
      </c>
      <c r="S182" s="3">
        <v>23.747423050815598</v>
      </c>
      <c r="T182" s="9" t="s">
        <v>3429</v>
      </c>
      <c r="U182" s="7">
        <v>10071900</v>
      </c>
      <c r="V182" s="7">
        <v>8527700</v>
      </c>
      <c r="W182" s="7">
        <v>7036200</v>
      </c>
      <c r="X182" s="7">
        <v>6121500</v>
      </c>
      <c r="Y182" s="7">
        <v>11270800</v>
      </c>
      <c r="Z182" s="7">
        <v>10956000</v>
      </c>
      <c r="AA182" s="7">
        <v>10622500</v>
      </c>
      <c r="AB182" s="7">
        <v>10071900</v>
      </c>
      <c r="AC182" s="3">
        <v>43.448999999999998</v>
      </c>
      <c r="AD182" s="3">
        <v>43.515000000000001</v>
      </c>
      <c r="AE182" s="3">
        <v>31.077000000000002</v>
      </c>
      <c r="AF182" s="3">
        <v>31.704999999999998</v>
      </c>
      <c r="AG182" s="7">
        <v>219446000</v>
      </c>
      <c r="AH182" s="7">
        <v>219107000</v>
      </c>
      <c r="AI182" s="7">
        <v>215911000</v>
      </c>
      <c r="AJ182" s="7">
        <v>216602633</v>
      </c>
      <c r="AK182" s="3">
        <v>98.704520000000002</v>
      </c>
      <c r="AL182" s="7">
        <v>1422</v>
      </c>
      <c r="AM182" s="7">
        <v>193526573</v>
      </c>
      <c r="AN182" s="3">
        <v>88.19</v>
      </c>
      <c r="AO182" s="3">
        <v>-1.560603</v>
      </c>
      <c r="AP182" s="3">
        <v>-9.0923649999999991</v>
      </c>
      <c r="AQ182" s="3">
        <v>0.88140200000000002</v>
      </c>
      <c r="AR182" s="3">
        <v>26.155556000000001</v>
      </c>
      <c r="AS182" s="3">
        <v>-9.0923649999999991</v>
      </c>
      <c r="AT182" s="3">
        <v>0.88140200000000002</v>
      </c>
      <c r="AU182" s="3">
        <v>26.222874000000001</v>
      </c>
      <c r="AV182" s="3">
        <v>5.8811365866788972</v>
      </c>
      <c r="AW182" s="3">
        <v>6.4282705542432943</v>
      </c>
      <c r="AX182" s="3">
        <v>3.6077387610331053</v>
      </c>
      <c r="AY182" s="3">
        <v>251.67</v>
      </c>
      <c r="AZ182" s="4">
        <v>275.08999999999997</v>
      </c>
      <c r="BA182" s="3">
        <v>154.38999999999999</v>
      </c>
    </row>
    <row r="183" spans="1:53" x14ac:dyDescent="0.3">
      <c r="A183" s="1" t="s">
        <v>1787</v>
      </c>
      <c r="B183" s="2">
        <v>4102003</v>
      </c>
      <c r="C183" s="9" t="s">
        <v>2401</v>
      </c>
      <c r="D183" s="9" t="s">
        <v>2411</v>
      </c>
      <c r="E183" s="3">
        <v>68361.103866599995</v>
      </c>
      <c r="F183" s="5">
        <v>81140.403865999993</v>
      </c>
      <c r="G183" s="5" t="s">
        <v>2400</v>
      </c>
      <c r="H183" s="4">
        <v>1.8</v>
      </c>
      <c r="I183" s="3">
        <v>32.142515000000003</v>
      </c>
      <c r="J183" s="3">
        <v>1.8</v>
      </c>
      <c r="K183" s="3">
        <v>32.142515000000003</v>
      </c>
      <c r="L183" s="3" t="s">
        <v>2397</v>
      </c>
      <c r="M183" s="3">
        <v>5.61328125</v>
      </c>
      <c r="N183" s="3">
        <v>33.208979999999997</v>
      </c>
      <c r="O183" s="3" t="s">
        <v>2400</v>
      </c>
      <c r="P183" s="3" t="s">
        <v>2400</v>
      </c>
      <c r="Q183" s="3">
        <v>4.7908179999999998</v>
      </c>
      <c r="R183" s="3">
        <v>15.824265</v>
      </c>
      <c r="S183" s="3">
        <v>15.824265</v>
      </c>
      <c r="T183" s="9" t="s">
        <v>3429</v>
      </c>
      <c r="U183" s="7">
        <v>14964500</v>
      </c>
      <c r="V183" s="7">
        <v>13511300</v>
      </c>
      <c r="W183" s="7">
        <v>11295000</v>
      </c>
      <c r="X183" s="7">
        <v>10153600</v>
      </c>
      <c r="Y183" s="7">
        <v>15817600</v>
      </c>
      <c r="Z183" s="7">
        <v>15567300</v>
      </c>
      <c r="AA183" s="7">
        <v>15245100</v>
      </c>
      <c r="AB183" s="7">
        <v>14964500</v>
      </c>
      <c r="AC183" s="3">
        <v>41.423000000000002</v>
      </c>
      <c r="AD183" s="4">
        <v>42.34</v>
      </c>
      <c r="AE183" s="3">
        <v>29.276</v>
      </c>
      <c r="AF183" s="3">
        <v>30.376000000000001</v>
      </c>
      <c r="AG183" s="7">
        <v>313300000</v>
      </c>
      <c r="AH183" s="7">
        <v>314000000</v>
      </c>
      <c r="AI183" s="7">
        <v>315100000</v>
      </c>
      <c r="AJ183" s="7">
        <v>312546545</v>
      </c>
      <c r="AK183" s="3">
        <v>99.806629999999998</v>
      </c>
      <c r="AL183" s="7">
        <v>1491</v>
      </c>
      <c r="AM183" s="7">
        <v>298859086</v>
      </c>
      <c r="AN183" s="3">
        <v>95.44</v>
      </c>
      <c r="AO183" s="3">
        <v>-1.4499850000000001</v>
      </c>
      <c r="AP183" s="3">
        <v>-7.8424189999999996</v>
      </c>
      <c r="AQ183" s="3">
        <v>0.169289</v>
      </c>
      <c r="AR183" s="3">
        <v>21.971626000000001</v>
      </c>
      <c r="AS183" s="3">
        <v>-7.8424189999999996</v>
      </c>
      <c r="AT183" s="3">
        <v>0.169289</v>
      </c>
      <c r="AU183" s="3">
        <v>21.993815000000001</v>
      </c>
      <c r="AV183" s="3">
        <v>0.95596771692753968</v>
      </c>
      <c r="AW183" s="3">
        <v>1.5910827547020876</v>
      </c>
      <c r="AX183" s="3">
        <v>1.5298047376056547</v>
      </c>
      <c r="AY183" s="3">
        <v>54.07</v>
      </c>
      <c r="AZ183" s="3">
        <v>89.99</v>
      </c>
      <c r="BA183" s="3">
        <v>86.52</v>
      </c>
    </row>
    <row r="184" spans="1:53" x14ac:dyDescent="0.3">
      <c r="A184" s="1" t="s">
        <v>750</v>
      </c>
      <c r="B184" s="2">
        <v>4111501</v>
      </c>
      <c r="C184" s="9" t="s">
        <v>2401</v>
      </c>
      <c r="D184" s="9" t="s">
        <v>2477</v>
      </c>
      <c r="E184" s="3">
        <v>67998.982027620004</v>
      </c>
      <c r="F184" s="5">
        <v>143012.98202699999</v>
      </c>
      <c r="G184" s="5">
        <v>143012.98202761999</v>
      </c>
      <c r="H184" s="3">
        <v>0.32</v>
      </c>
      <c r="I184" s="3">
        <v>14.415011</v>
      </c>
      <c r="J184" s="4">
        <v>0.32</v>
      </c>
      <c r="K184" s="3">
        <v>14.415011</v>
      </c>
      <c r="L184" s="3">
        <v>3.1434531500000005</v>
      </c>
      <c r="M184" s="3">
        <v>2.1393469500000002</v>
      </c>
      <c r="N184" s="3">
        <v>10.305103000000001</v>
      </c>
      <c r="O184" s="3">
        <v>10.004687129825101</v>
      </c>
      <c r="P184" s="3">
        <v>8.5709324773982907</v>
      </c>
      <c r="Q184" s="3">
        <v>1.698364</v>
      </c>
      <c r="R184" s="3">
        <v>9.7927929999999996</v>
      </c>
      <c r="S184" s="3">
        <v>9.7927929999999996</v>
      </c>
      <c r="T184" s="9" t="s">
        <v>3429</v>
      </c>
      <c r="U184" s="7">
        <v>78586000</v>
      </c>
      <c r="V184" s="7">
        <v>89876000</v>
      </c>
      <c r="W184" s="7">
        <v>67417000</v>
      </c>
      <c r="X184" s="7">
        <v>38954000</v>
      </c>
      <c r="Y184" s="7">
        <v>83662000</v>
      </c>
      <c r="Z184" s="7">
        <v>83629000</v>
      </c>
      <c r="AA184" s="7">
        <v>81220000</v>
      </c>
      <c r="AB184" s="7">
        <v>78586000</v>
      </c>
      <c r="AC184" s="3">
        <v>17.562000000000001</v>
      </c>
      <c r="AD184" s="3">
        <v>18.312999999999999</v>
      </c>
      <c r="AE184" s="4">
        <v>16.149999999999999</v>
      </c>
      <c r="AF184" s="3">
        <v>16.760999999999999</v>
      </c>
      <c r="AG184" s="7">
        <v>3423700000</v>
      </c>
      <c r="AH184" s="7">
        <v>3371400000</v>
      </c>
      <c r="AI184" s="7">
        <v>3145100000</v>
      </c>
      <c r="AJ184" s="7">
        <v>3072864669</v>
      </c>
      <c r="AK184" s="3">
        <v>89.747069999999994</v>
      </c>
      <c r="AL184" s="7">
        <v>1149</v>
      </c>
      <c r="AM184" s="7">
        <v>1143536145</v>
      </c>
      <c r="AN184" s="4">
        <v>33.4</v>
      </c>
      <c r="AO184" s="3">
        <v>-5.1020000000000003E-2</v>
      </c>
      <c r="AP184" s="3">
        <v>-1.3595170000000001</v>
      </c>
      <c r="AQ184" s="3">
        <v>22.056075</v>
      </c>
      <c r="AR184" s="3">
        <v>41.138328999999999</v>
      </c>
      <c r="AS184" s="3">
        <v>-1.3595170000000001</v>
      </c>
      <c r="AT184" s="3">
        <v>22.056075</v>
      </c>
      <c r="AU184" s="3">
        <v>41.956522</v>
      </c>
      <c r="AV184" s="3">
        <v>1.3112011574200424</v>
      </c>
      <c r="AW184" s="3">
        <v>1.9128092690000593</v>
      </c>
      <c r="AX184" s="3">
        <v>2.1498697499211969</v>
      </c>
      <c r="AY184" s="3">
        <v>65.819999999999993</v>
      </c>
      <c r="AZ184" s="3">
        <v>96.01</v>
      </c>
      <c r="BA184" s="3">
        <v>107.91</v>
      </c>
    </row>
    <row r="185" spans="1:53" x14ac:dyDescent="0.3">
      <c r="A185" s="1" t="s">
        <v>1576</v>
      </c>
      <c r="B185" s="2">
        <v>4010846</v>
      </c>
      <c r="C185" s="9" t="s">
        <v>2401</v>
      </c>
      <c r="D185" s="9" t="s">
        <v>2477</v>
      </c>
      <c r="E185" s="3">
        <v>66370.955404799999</v>
      </c>
      <c r="F185" s="5">
        <v>93928.955403999993</v>
      </c>
      <c r="G185" s="5">
        <v>93921.324097599994</v>
      </c>
      <c r="H185" s="4">
        <v>1.18</v>
      </c>
      <c r="I185" s="3">
        <v>21.017375000000001</v>
      </c>
      <c r="J185" s="3">
        <v>1.18</v>
      </c>
      <c r="K185" s="3">
        <v>21.017375000000001</v>
      </c>
      <c r="L185" s="3">
        <v>5.6092519100000002</v>
      </c>
      <c r="M185" s="3">
        <v>3.4730870299999999</v>
      </c>
      <c r="N185" s="3">
        <v>21.549689000000001</v>
      </c>
      <c r="O185" s="3">
        <v>32.927814526589103</v>
      </c>
      <c r="P185" s="3">
        <v>29.617024178972098</v>
      </c>
      <c r="Q185" s="3">
        <v>4.3253320000000004</v>
      </c>
      <c r="R185" s="3">
        <v>14.519508</v>
      </c>
      <c r="S185" s="3">
        <v>14.519508</v>
      </c>
      <c r="T185" s="9" t="s">
        <v>3429</v>
      </c>
      <c r="U185" s="7">
        <v>17677000</v>
      </c>
      <c r="V185" s="7">
        <v>22387000</v>
      </c>
      <c r="W185" s="7">
        <v>16540000</v>
      </c>
      <c r="X185" s="7">
        <v>8542242</v>
      </c>
      <c r="Y185" s="7">
        <v>19933000</v>
      </c>
      <c r="Z185" s="7">
        <v>19099000</v>
      </c>
      <c r="AA185" s="7">
        <v>17937000</v>
      </c>
      <c r="AB185" s="7">
        <v>17677000</v>
      </c>
      <c r="AC185" s="3">
        <v>32.517000000000003</v>
      </c>
      <c r="AD185" s="3">
        <v>39.216000000000001</v>
      </c>
      <c r="AE185" s="3">
        <v>23.873000000000001</v>
      </c>
      <c r="AF185" s="3">
        <v>28.154</v>
      </c>
      <c r="AG185" s="7">
        <v>584172823</v>
      </c>
      <c r="AH185" s="7">
        <v>584060910</v>
      </c>
      <c r="AI185" s="7">
        <v>582536892</v>
      </c>
      <c r="AJ185" s="7">
        <v>582226107</v>
      </c>
      <c r="AK185" s="3">
        <v>99.653360000000006</v>
      </c>
      <c r="AL185" s="7">
        <v>1675</v>
      </c>
      <c r="AM185" s="7">
        <v>418025685</v>
      </c>
      <c r="AN185" s="3">
        <v>71.55</v>
      </c>
      <c r="AO185" s="3">
        <v>-1.7516389999999999</v>
      </c>
      <c r="AP185" s="3">
        <v>-11.619718000000001</v>
      </c>
      <c r="AQ185" s="3">
        <v>10.172281</v>
      </c>
      <c r="AR185" s="3">
        <v>41.368628999999999</v>
      </c>
      <c r="AS185" s="3">
        <v>-11.619718000000001</v>
      </c>
      <c r="AT185" s="3">
        <v>10.172281</v>
      </c>
      <c r="AU185" s="3">
        <v>42.979208</v>
      </c>
      <c r="AV185" s="3">
        <v>1.6784587143662451</v>
      </c>
      <c r="AW185" s="3">
        <v>2.4136424599538282</v>
      </c>
      <c r="AX185" s="3">
        <v>2.4955928268822181</v>
      </c>
      <c r="AY185" s="3">
        <v>69.67</v>
      </c>
      <c r="AZ185" s="3">
        <v>100.19</v>
      </c>
      <c r="BA185" s="3">
        <v>103.59</v>
      </c>
    </row>
    <row r="186" spans="1:53" x14ac:dyDescent="0.3">
      <c r="A186" s="1" t="s">
        <v>2345</v>
      </c>
      <c r="B186" s="2">
        <v>4334777</v>
      </c>
      <c r="C186" s="9" t="s">
        <v>2395</v>
      </c>
      <c r="D186" s="9" t="s">
        <v>2417</v>
      </c>
      <c r="E186" s="3">
        <v>65973.409458060007</v>
      </c>
      <c r="F186" s="5">
        <v>62179.409458000002</v>
      </c>
      <c r="G186" s="5">
        <v>68025.409458060007</v>
      </c>
      <c r="H186" s="3">
        <v>0.72</v>
      </c>
      <c r="I186" s="3">
        <v>42.798141999999999</v>
      </c>
      <c r="J186" s="4">
        <v>0.72</v>
      </c>
      <c r="K186" s="3">
        <v>42.798141999999999</v>
      </c>
      <c r="L186" s="3">
        <v>14.437667859999999</v>
      </c>
      <c r="M186" s="3">
        <v>7.9288940800000001</v>
      </c>
      <c r="N186" s="3">
        <v>32.294117999999997</v>
      </c>
      <c r="O186" s="3">
        <v>227.85676703347599</v>
      </c>
      <c r="P186" s="3">
        <v>127.14407169117599</v>
      </c>
      <c r="Q186" s="3">
        <v>7.9492440000000002</v>
      </c>
      <c r="R186" s="3">
        <v>72.530179000000004</v>
      </c>
      <c r="S186" s="3">
        <v>72.530179000000004</v>
      </c>
      <c r="T186" s="9" t="s">
        <v>3433</v>
      </c>
      <c r="U186" s="7">
        <v>7259000</v>
      </c>
      <c r="V186" s="7">
        <v>6216000</v>
      </c>
      <c r="W186" s="7">
        <v>5139000</v>
      </c>
      <c r="X186" s="7">
        <v>4317996</v>
      </c>
      <c r="Y186" s="7">
        <v>8157000</v>
      </c>
      <c r="Z186" s="7">
        <v>7863000</v>
      </c>
      <c r="AA186" s="7">
        <v>7565000</v>
      </c>
      <c r="AB186" s="7">
        <v>7259000</v>
      </c>
      <c r="AC186" s="3">
        <v>75.602999999999994</v>
      </c>
      <c r="AD186" s="3">
        <v>75.603999999999999</v>
      </c>
      <c r="AE186" s="4">
        <v>6.4059999999999997</v>
      </c>
      <c r="AF186" s="4">
        <v>8.9</v>
      </c>
      <c r="AG186" s="7">
        <v>265000000</v>
      </c>
      <c r="AH186" s="7">
        <v>266000000</v>
      </c>
      <c r="AI186" s="7">
        <v>263000000</v>
      </c>
      <c r="AJ186" s="7">
        <v>212259419</v>
      </c>
      <c r="AK186" s="3">
        <v>79.796769999999995</v>
      </c>
      <c r="AL186" s="7">
        <v>1376</v>
      </c>
      <c r="AM186" s="7">
        <v>191085450</v>
      </c>
      <c r="AN186" s="3">
        <v>71.84</v>
      </c>
      <c r="AO186" s="3">
        <v>-4.0923280000000002</v>
      </c>
      <c r="AP186" s="3">
        <v>3.216129</v>
      </c>
      <c r="AQ186" s="3">
        <v>5.572603</v>
      </c>
      <c r="AR186" s="3">
        <v>-3.8206349999999998</v>
      </c>
      <c r="AS186" s="3">
        <v>3.216129</v>
      </c>
      <c r="AT186" s="3">
        <v>5.572603</v>
      </c>
      <c r="AU186" s="3">
        <v>-6.5311890000000004</v>
      </c>
      <c r="AV186" s="3">
        <v>3.2900565420560746</v>
      </c>
      <c r="AW186" s="3">
        <v>12.561040463041634</v>
      </c>
      <c r="AX186" s="3">
        <v>7.3790429906542059</v>
      </c>
      <c r="AY186" s="3">
        <v>57.88</v>
      </c>
      <c r="AZ186" s="3">
        <v>220.98</v>
      </c>
      <c r="BA186" s="3">
        <v>129.82</v>
      </c>
    </row>
    <row r="187" spans="1:53" x14ac:dyDescent="0.3">
      <c r="A187" s="1" t="s">
        <v>1817</v>
      </c>
      <c r="B187" s="2">
        <v>4980858</v>
      </c>
      <c r="C187" s="9" t="s">
        <v>2401</v>
      </c>
      <c r="D187" s="9" t="s">
        <v>2442</v>
      </c>
      <c r="E187" s="3">
        <v>65621.691074400005</v>
      </c>
      <c r="F187" s="5">
        <v>86938.691074000002</v>
      </c>
      <c r="G187" s="5" t="s">
        <v>2400</v>
      </c>
      <c r="H187" s="4">
        <v>4.21</v>
      </c>
      <c r="I187" s="3">
        <v>23.143058</v>
      </c>
      <c r="J187" s="4">
        <v>4.21</v>
      </c>
      <c r="K187" s="3">
        <v>23.143058</v>
      </c>
      <c r="L187" s="3">
        <v>9.9465355899999999</v>
      </c>
      <c r="M187" s="3">
        <v>8.8042897500000006</v>
      </c>
      <c r="N187" s="3" t="s">
        <v>2397</v>
      </c>
      <c r="O187" s="3" t="s">
        <v>2400</v>
      </c>
      <c r="P187" s="3" t="s">
        <v>2400</v>
      </c>
      <c r="Q187" s="3">
        <v>5.1911449999999997</v>
      </c>
      <c r="R187" s="3">
        <v>13.536435000000001</v>
      </c>
      <c r="S187" s="3">
        <v>13.536435000000001</v>
      </c>
      <c r="T187" s="9" t="s">
        <v>3429</v>
      </c>
      <c r="U187" s="7">
        <v>13900000</v>
      </c>
      <c r="V187" s="7">
        <v>8840000</v>
      </c>
      <c r="W187" s="7">
        <v>1532000</v>
      </c>
      <c r="X187" s="7">
        <v>2208805</v>
      </c>
      <c r="Y187" s="7">
        <v>16055000</v>
      </c>
      <c r="Z187" s="7">
        <v>15330000</v>
      </c>
      <c r="AA187" s="7">
        <v>14742000</v>
      </c>
      <c r="AB187" s="7">
        <v>13900000</v>
      </c>
      <c r="AC187" s="4">
        <v>45.54</v>
      </c>
      <c r="AD187" s="3">
        <v>48.725999999999999</v>
      </c>
      <c r="AE187" s="3">
        <v>31.288</v>
      </c>
      <c r="AF187" s="3">
        <v>35.142000000000003</v>
      </c>
      <c r="AG187" s="7">
        <v>268874834</v>
      </c>
      <c r="AH187" s="7">
        <v>257395489</v>
      </c>
      <c r="AI187" s="7">
        <v>256234984</v>
      </c>
      <c r="AJ187" s="7">
        <v>254483187</v>
      </c>
      <c r="AK187" s="3">
        <v>94.647310000000004</v>
      </c>
      <c r="AL187" s="7">
        <v>1170</v>
      </c>
      <c r="AM187" s="7">
        <v>217382128</v>
      </c>
      <c r="AN187" s="3">
        <v>80.849999999999994</v>
      </c>
      <c r="AO187" s="3">
        <v>-3.9991680000000001</v>
      </c>
      <c r="AP187" s="3">
        <v>-5.4781610000000001</v>
      </c>
      <c r="AQ187" s="3">
        <v>30.068787</v>
      </c>
      <c r="AR187" s="3">
        <v>92.017645999999999</v>
      </c>
      <c r="AS187" s="3">
        <v>-5.4781610000000001</v>
      </c>
      <c r="AT187" s="3">
        <v>30.068787</v>
      </c>
      <c r="AU187" s="3">
        <v>78.152753000000004</v>
      </c>
      <c r="AV187" s="3">
        <v>2.2310819694665822</v>
      </c>
      <c r="AW187" s="3">
        <v>3.5528038952192103</v>
      </c>
      <c r="AX187" s="3">
        <v>3.4396272698531392</v>
      </c>
      <c r="AY187" s="3">
        <v>51.91</v>
      </c>
      <c r="AZ187" s="3">
        <v>82.66</v>
      </c>
      <c r="BA187" s="3">
        <v>80.03</v>
      </c>
    </row>
    <row r="188" spans="1:53" x14ac:dyDescent="0.3">
      <c r="A188" s="1" t="s">
        <v>1859</v>
      </c>
      <c r="B188" s="2">
        <v>5994925</v>
      </c>
      <c r="C188" s="9" t="s">
        <v>2401</v>
      </c>
      <c r="D188" s="9" t="s">
        <v>2531</v>
      </c>
      <c r="E188" s="3">
        <v>65359.892796599997</v>
      </c>
      <c r="F188" s="5">
        <v>61962.403795999999</v>
      </c>
      <c r="G188" s="5" t="s">
        <v>2400</v>
      </c>
      <c r="H188" s="3">
        <v>0.24</v>
      </c>
      <c r="I188" s="3" t="s">
        <v>2397</v>
      </c>
      <c r="J188" s="3">
        <v>0.24</v>
      </c>
      <c r="K188" s="3" t="s">
        <v>2397</v>
      </c>
      <c r="L188" s="3">
        <v>8.0506867</v>
      </c>
      <c r="M188" s="3">
        <v>7.90375447</v>
      </c>
      <c r="N188" s="3">
        <v>26.671693999999999</v>
      </c>
      <c r="O188" s="3" t="s">
        <v>2400</v>
      </c>
      <c r="P188" s="3" t="s">
        <v>2400</v>
      </c>
      <c r="Q188" s="3">
        <v>3.7155990000000001</v>
      </c>
      <c r="R188" s="3">
        <v>53.085084999999999</v>
      </c>
      <c r="S188" s="3">
        <v>53.085084999999999</v>
      </c>
      <c r="T188" s="9" t="s">
        <v>3429</v>
      </c>
      <c r="U188" s="7">
        <v>13063560</v>
      </c>
      <c r="V188" s="7">
        <v>12449705</v>
      </c>
      <c r="W188" s="7">
        <v>9955190</v>
      </c>
      <c r="X188" s="7">
        <v>4375664</v>
      </c>
      <c r="Y188" s="7">
        <v>15486058</v>
      </c>
      <c r="Z188" s="7">
        <v>14467993</v>
      </c>
      <c r="AA188" s="7">
        <v>13756785</v>
      </c>
      <c r="AB188" s="7">
        <v>13063560</v>
      </c>
      <c r="AC188" s="3">
        <v>44.655999999999999</v>
      </c>
      <c r="AD188" s="3">
        <v>42.131</v>
      </c>
      <c r="AE188" s="4">
        <v>5.9980000000000002</v>
      </c>
      <c r="AF188" s="4">
        <v>4.8440000000000003</v>
      </c>
      <c r="AG188" s="7">
        <v>589707102</v>
      </c>
      <c r="AH188" s="7">
        <v>570792287</v>
      </c>
      <c r="AI188" s="7">
        <v>553760985</v>
      </c>
      <c r="AJ188" s="7">
        <v>296169141</v>
      </c>
      <c r="AK188" s="3">
        <v>51.566870000000002</v>
      </c>
      <c r="AL188" s="7">
        <v>807</v>
      </c>
      <c r="AM188" s="7">
        <v>331118629</v>
      </c>
      <c r="AN188" s="3">
        <v>57.65</v>
      </c>
      <c r="AO188" s="3">
        <v>-4.8174400000000004</v>
      </c>
      <c r="AP188" s="3">
        <v>-6.7662570000000004</v>
      </c>
      <c r="AQ188" s="3">
        <v>12.537124</v>
      </c>
      <c r="AR188" s="3">
        <v>175.94278299999999</v>
      </c>
      <c r="AS188" s="3">
        <v>-6.7662570000000004</v>
      </c>
      <c r="AT188" s="3">
        <v>12.537124</v>
      </c>
      <c r="AU188" s="3">
        <v>161.97530900000001</v>
      </c>
      <c r="AV188" s="3" t="s">
        <v>2400</v>
      </c>
      <c r="AW188" s="3" t="s">
        <v>2400</v>
      </c>
      <c r="AX188" s="3" t="s">
        <v>2400</v>
      </c>
      <c r="AY188" s="3">
        <v>34.479999999999997</v>
      </c>
      <c r="AZ188" s="3">
        <v>57.88</v>
      </c>
      <c r="BA188" s="3">
        <v>67.94</v>
      </c>
    </row>
    <row r="189" spans="1:53" x14ac:dyDescent="0.3">
      <c r="A189" s="1" t="s">
        <v>652</v>
      </c>
      <c r="B189" s="2">
        <v>4094311</v>
      </c>
      <c r="C189" s="9" t="s">
        <v>2401</v>
      </c>
      <c r="D189" s="9" t="s">
        <v>2530</v>
      </c>
      <c r="E189" s="3">
        <v>64912.839868139999</v>
      </c>
      <c r="F189" s="5">
        <v>83888.008868000004</v>
      </c>
      <c r="G189" s="5">
        <v>83111.446798139994</v>
      </c>
      <c r="H189" s="3">
        <v>9.1999999999999998E-2</v>
      </c>
      <c r="I189" s="3">
        <v>149.01680672268901</v>
      </c>
      <c r="J189" s="4">
        <v>9.1999999999999998E-2</v>
      </c>
      <c r="K189" s="3">
        <v>149.01680672268901</v>
      </c>
      <c r="L189" s="3">
        <v>6.5762451190971403</v>
      </c>
      <c r="M189" s="3">
        <v>2.8674754202502699</v>
      </c>
      <c r="N189" s="3">
        <v>28.712758999999998</v>
      </c>
      <c r="O189" s="3" t="s">
        <v>2400</v>
      </c>
      <c r="P189" s="3" t="s">
        <v>2400</v>
      </c>
      <c r="Q189" s="3">
        <v>14.474396</v>
      </c>
      <c r="R189" s="3">
        <v>30.317547000000001</v>
      </c>
      <c r="S189" s="3">
        <v>28.570403262134999</v>
      </c>
      <c r="T189" s="9" t="s">
        <v>3429</v>
      </c>
      <c r="U189" s="7">
        <v>5515702</v>
      </c>
      <c r="V189" s="7">
        <v>4687254</v>
      </c>
      <c r="W189" s="7">
        <v>4421373</v>
      </c>
      <c r="X189" s="7">
        <v>3865625</v>
      </c>
      <c r="Y189" s="7">
        <v>5534843</v>
      </c>
      <c r="Z189" s="7">
        <v>5499809</v>
      </c>
      <c r="AA189" s="7">
        <v>5486638</v>
      </c>
      <c r="AB189" s="7">
        <v>5515702</v>
      </c>
      <c r="AC189" s="3">
        <v>52.305</v>
      </c>
      <c r="AD189" s="3">
        <v>52.720999999999997</v>
      </c>
      <c r="AE189" s="3">
        <v>43.804000000000002</v>
      </c>
      <c r="AF189" s="3">
        <v>43.491</v>
      </c>
      <c r="AG189" s="7">
        <v>331346964</v>
      </c>
      <c r="AH189" s="7">
        <v>325885279</v>
      </c>
      <c r="AI189" s="7">
        <v>302846026</v>
      </c>
      <c r="AJ189" s="7">
        <v>312772223</v>
      </c>
      <c r="AK189" s="3">
        <v>94.290120000000002</v>
      </c>
      <c r="AL189" s="7">
        <v>1386</v>
      </c>
      <c r="AM189" s="7">
        <v>308027363</v>
      </c>
      <c r="AN189" s="3">
        <v>92.86</v>
      </c>
      <c r="AO189" s="3">
        <v>-1.7017739999999999</v>
      </c>
      <c r="AP189" s="3">
        <v>-9.3821860000000008</v>
      </c>
      <c r="AQ189" s="3">
        <v>9.5779519999999998</v>
      </c>
      <c r="AR189" s="3">
        <v>31.132145000000001</v>
      </c>
      <c r="AS189" s="3">
        <v>-9.3821860000000008</v>
      </c>
      <c r="AT189" s="3">
        <v>9.5779519999999998</v>
      </c>
      <c r="AU189" s="3">
        <v>31.765492999999999</v>
      </c>
      <c r="AV189" s="3">
        <v>1.4054292528153121</v>
      </c>
      <c r="AW189" s="3">
        <v>2.7051204241980038</v>
      </c>
      <c r="AX189" s="3">
        <v>2.8877781490903467</v>
      </c>
      <c r="AY189" s="3">
        <v>49.86</v>
      </c>
      <c r="AZ189" s="3">
        <v>95.96</v>
      </c>
      <c r="BA189" s="3">
        <v>102.44</v>
      </c>
    </row>
    <row r="190" spans="1:53" x14ac:dyDescent="0.3">
      <c r="A190" s="1" t="s">
        <v>270</v>
      </c>
      <c r="B190" s="2">
        <v>4133271</v>
      </c>
      <c r="C190" s="9" t="s">
        <v>2401</v>
      </c>
      <c r="D190" s="9" t="s">
        <v>2409</v>
      </c>
      <c r="E190" s="3">
        <v>64156.198428000003</v>
      </c>
      <c r="F190" s="5">
        <v>82913.198428000003</v>
      </c>
      <c r="G190" s="5" t="s">
        <v>2400</v>
      </c>
      <c r="H190" s="4">
        <v>1.3740000000000001</v>
      </c>
      <c r="I190" s="3">
        <v>38.715017000000003</v>
      </c>
      <c r="J190" s="3">
        <v>1.3740000000000001</v>
      </c>
      <c r="K190" s="3">
        <v>38.715017000000003</v>
      </c>
      <c r="L190" s="3" t="s">
        <v>2397</v>
      </c>
      <c r="M190" s="3">
        <v>2.5333601300000002</v>
      </c>
      <c r="N190" s="3">
        <v>21.392738999999999</v>
      </c>
      <c r="O190" s="3" t="s">
        <v>2400</v>
      </c>
      <c r="P190" s="3" t="s">
        <v>2400</v>
      </c>
      <c r="Q190" s="3">
        <v>4.1803020000000002</v>
      </c>
      <c r="R190" s="3">
        <v>15.754600999999999</v>
      </c>
      <c r="S190" s="3">
        <v>15.754600999999999</v>
      </c>
      <c r="T190" s="9" t="s">
        <v>3435</v>
      </c>
      <c r="U190" s="7">
        <v>20178000</v>
      </c>
      <c r="V190" s="7">
        <v>19372000</v>
      </c>
      <c r="W190" s="7">
        <v>18870000</v>
      </c>
      <c r="X190" s="7">
        <v>19131000</v>
      </c>
      <c r="Y190" s="7">
        <v>20178000</v>
      </c>
      <c r="Z190" s="7">
        <v>19828000</v>
      </c>
      <c r="AA190" s="7">
        <v>19716000</v>
      </c>
      <c r="AB190" s="7">
        <v>19492000</v>
      </c>
      <c r="AC190" s="3">
        <v>45.411000000000001</v>
      </c>
      <c r="AD190" s="3">
        <v>45.411000000000001</v>
      </c>
      <c r="AE190" s="3">
        <v>25.591999999999999</v>
      </c>
      <c r="AF190" s="3">
        <v>25.591999999999999</v>
      </c>
      <c r="AG190" s="7">
        <v>289101319</v>
      </c>
      <c r="AH190" s="7">
        <v>289042418</v>
      </c>
      <c r="AI190" s="7">
        <v>290391793</v>
      </c>
      <c r="AJ190" s="7">
        <v>288480018</v>
      </c>
      <c r="AK190" s="3">
        <v>99.777910000000006</v>
      </c>
      <c r="AL190" s="7">
        <v>1896</v>
      </c>
      <c r="AM190" s="7">
        <v>266194209</v>
      </c>
      <c r="AN190" s="3">
        <v>92.07</v>
      </c>
      <c r="AO190" s="3">
        <v>-3.5249999999999997E-2</v>
      </c>
      <c r="AP190" s="3">
        <v>2.2397480000000001</v>
      </c>
      <c r="AQ190" s="3">
        <v>-5.9021150000000002</v>
      </c>
      <c r="AR190" s="3">
        <v>-7.5584709999999999</v>
      </c>
      <c r="AS190" s="3">
        <v>2.2397480000000001</v>
      </c>
      <c r="AT190" s="3">
        <v>-5.9021150000000002</v>
      </c>
      <c r="AU190" s="3">
        <v>-6.9556659999999999</v>
      </c>
      <c r="AV190" s="3">
        <v>2.1192878635505301</v>
      </c>
      <c r="AW190" s="3">
        <v>3.7355473307831426</v>
      </c>
      <c r="AX190" s="3">
        <v>2.8711040591003281</v>
      </c>
      <c r="AY190" s="4">
        <v>82.6</v>
      </c>
      <c r="AZ190" s="3">
        <v>145.59</v>
      </c>
      <c r="BA190" s="4">
        <v>111.9</v>
      </c>
    </row>
    <row r="191" spans="1:53" x14ac:dyDescent="0.3">
      <c r="A191" s="1" t="s">
        <v>893</v>
      </c>
      <c r="B191" s="2">
        <v>4004107</v>
      </c>
      <c r="C191" s="9" t="s">
        <v>2401</v>
      </c>
      <c r="D191" s="9" t="s">
        <v>2538</v>
      </c>
      <c r="E191" s="3">
        <v>63512.204782000001</v>
      </c>
      <c r="F191" s="5">
        <v>79509.204782000001</v>
      </c>
      <c r="G191" s="5">
        <v>79509.204782000001</v>
      </c>
      <c r="H191" s="3">
        <v>0.36</v>
      </c>
      <c r="I191" s="3">
        <v>27.594203</v>
      </c>
      <c r="J191" s="4">
        <v>0.36</v>
      </c>
      <c r="K191" s="3">
        <v>27.594203</v>
      </c>
      <c r="L191" s="3">
        <v>3.1182443499999999</v>
      </c>
      <c r="M191" s="3">
        <v>3.1182443499999999</v>
      </c>
      <c r="N191" s="3">
        <v>28.567142</v>
      </c>
      <c r="O191" s="3">
        <v>27.239609256965299</v>
      </c>
      <c r="P191" s="3">
        <v>21.836385836385901</v>
      </c>
      <c r="Q191" s="3">
        <v>2.758003</v>
      </c>
      <c r="R191" s="4">
        <v>7.0077499999999997</v>
      </c>
      <c r="S191" s="4">
        <v>7.0077499999999997</v>
      </c>
      <c r="T191" s="9" t="s">
        <v>3429</v>
      </c>
      <c r="U191" s="7">
        <v>22855000</v>
      </c>
      <c r="V191" s="7">
        <v>22780000</v>
      </c>
      <c r="W191" s="7">
        <v>22845000</v>
      </c>
      <c r="X191" s="7">
        <v>14198000</v>
      </c>
      <c r="Y191" s="7">
        <v>25640000</v>
      </c>
      <c r="Z191" s="7">
        <v>24674000</v>
      </c>
      <c r="AA191" s="7">
        <v>23787000</v>
      </c>
      <c r="AB191" s="7">
        <v>22855000</v>
      </c>
      <c r="AC191" s="3">
        <v>40.375999999999998</v>
      </c>
      <c r="AD191" s="3">
        <v>41.274999999999999</v>
      </c>
      <c r="AE191" s="3">
        <v>37.006999999999998</v>
      </c>
      <c r="AF191" s="3">
        <v>38.612000000000002</v>
      </c>
      <c r="AG191" s="7">
        <v>1437000000</v>
      </c>
      <c r="AH191" s="7">
        <v>1438000000</v>
      </c>
      <c r="AI191" s="7">
        <v>1434000000</v>
      </c>
      <c r="AJ191" s="7">
        <v>1428490420</v>
      </c>
      <c r="AK191" s="3">
        <v>99.412819999999996</v>
      </c>
      <c r="AL191" s="7">
        <v>1852</v>
      </c>
      <c r="AM191" s="7">
        <v>1216212794</v>
      </c>
      <c r="AN191" s="3">
        <v>84.64</v>
      </c>
      <c r="AO191" s="3">
        <v>-2.9066800000000002</v>
      </c>
      <c r="AP191" s="3">
        <v>-13.846154</v>
      </c>
      <c r="AQ191" s="3">
        <v>-23.717949000000001</v>
      </c>
      <c r="AR191" s="3">
        <v>-9.5272039999999993</v>
      </c>
      <c r="AS191" s="3">
        <v>-13.846154</v>
      </c>
      <c r="AT191" s="3">
        <v>-23.717949000000001</v>
      </c>
      <c r="AU191" s="3">
        <v>-10.547333999999999</v>
      </c>
      <c r="AV191" s="3">
        <v>2.6637613523369246</v>
      </c>
      <c r="AW191" s="3">
        <v>3.9354996659694677</v>
      </c>
      <c r="AX191" s="3">
        <v>3.7538634049682615</v>
      </c>
      <c r="AY191" s="3">
        <v>60.34</v>
      </c>
      <c r="AZ191" s="3">
        <v>89.15</v>
      </c>
      <c r="BA191" s="3">
        <v>85.04</v>
      </c>
    </row>
    <row r="192" spans="1:53" x14ac:dyDescent="0.3">
      <c r="A192" s="1" t="s">
        <v>45</v>
      </c>
      <c r="B192" s="2">
        <v>103316</v>
      </c>
      <c r="C192" s="9" t="s">
        <v>2401</v>
      </c>
      <c r="D192" s="9" t="s">
        <v>2436</v>
      </c>
      <c r="E192" s="3">
        <v>63330.239538000002</v>
      </c>
      <c r="F192" s="5">
        <v>70168.239537999994</v>
      </c>
      <c r="G192" s="5">
        <v>65696.239537999994</v>
      </c>
      <c r="H192" s="3">
        <v>-0.17</v>
      </c>
      <c r="I192" s="3">
        <v>15.578313253012</v>
      </c>
      <c r="J192" s="3">
        <v>-0.17</v>
      </c>
      <c r="K192" s="3">
        <v>15.578313253012</v>
      </c>
      <c r="L192" s="3">
        <v>2.3192305099999997</v>
      </c>
      <c r="M192" s="3">
        <v>2.3192431123640698</v>
      </c>
      <c r="N192" s="3">
        <v>19.938319</v>
      </c>
      <c r="O192" s="3" t="s">
        <v>2400</v>
      </c>
      <c r="P192" s="3" t="s">
        <v>2400</v>
      </c>
      <c r="Q192" s="3">
        <v>3.7164410000000001</v>
      </c>
      <c r="R192" s="3">
        <v>13.324049</v>
      </c>
      <c r="S192" s="3">
        <v>13.324049</v>
      </c>
      <c r="T192" s="9" t="s">
        <v>3429</v>
      </c>
      <c r="U192" s="7">
        <v>18701000</v>
      </c>
      <c r="V192" s="7">
        <v>19140000</v>
      </c>
      <c r="W192" s="7">
        <v>21554000</v>
      </c>
      <c r="X192" s="7">
        <v>22147000</v>
      </c>
      <c r="Y192" s="7">
        <v>17300000</v>
      </c>
      <c r="Z192" s="7">
        <v>19301000</v>
      </c>
      <c r="AA192" s="7">
        <v>19335000</v>
      </c>
      <c r="AB192" s="7">
        <v>18701000</v>
      </c>
      <c r="AC192" s="3">
        <v>46.103999999999999</v>
      </c>
      <c r="AD192" s="3">
        <v>45.197000000000003</v>
      </c>
      <c r="AE192" s="3">
        <v>29.388999999999999</v>
      </c>
      <c r="AF192" s="3">
        <v>27.623000000000001</v>
      </c>
      <c r="AG192" s="7">
        <v>556717000</v>
      </c>
      <c r="AH192" s="7">
        <v>561369000</v>
      </c>
      <c r="AI192" s="7">
        <v>586897000</v>
      </c>
      <c r="AJ192" s="7">
        <v>550808573</v>
      </c>
      <c r="AK192" s="3">
        <v>99.150390000000002</v>
      </c>
      <c r="AL192" s="7">
        <v>1793</v>
      </c>
      <c r="AM192" s="7">
        <v>383449857</v>
      </c>
      <c r="AN192" s="3">
        <v>69.02</v>
      </c>
      <c r="AO192" s="3">
        <v>0.19372300000000001</v>
      </c>
      <c r="AP192" s="3">
        <v>-9.2631580000000007</v>
      </c>
      <c r="AQ192" s="3">
        <v>-7.4776389999999999</v>
      </c>
      <c r="AR192" s="3">
        <v>24.207492999999999</v>
      </c>
      <c r="AS192" s="3">
        <v>-9.2631580000000007</v>
      </c>
      <c r="AT192" s="3">
        <v>-7.4776389999999999</v>
      </c>
      <c r="AU192" s="3">
        <v>25.381817999999999</v>
      </c>
      <c r="AV192" s="3">
        <v>1.3667695058703002</v>
      </c>
      <c r="AW192" s="3">
        <v>1.9160448930979468</v>
      </c>
      <c r="AX192" s="3">
        <v>1.8527401590912813</v>
      </c>
      <c r="AY192" s="3">
        <v>68.95</v>
      </c>
      <c r="AZ192" s="3">
        <v>96.66</v>
      </c>
      <c r="BA192" s="3">
        <v>93.46</v>
      </c>
    </row>
    <row r="193" spans="1:53" x14ac:dyDescent="0.3">
      <c r="A193" s="1" t="s">
        <v>2156</v>
      </c>
      <c r="B193" s="2">
        <v>100438</v>
      </c>
      <c r="C193" s="9" t="s">
        <v>2401</v>
      </c>
      <c r="D193" s="9" t="s">
        <v>2399</v>
      </c>
      <c r="E193" s="3">
        <v>63296.183352319997</v>
      </c>
      <c r="F193" s="5" t="s">
        <v>2400</v>
      </c>
      <c r="G193" s="5">
        <v>86205.183352320004</v>
      </c>
      <c r="H193" s="3">
        <v>0.99</v>
      </c>
      <c r="I193" s="3" t="s">
        <v>2397</v>
      </c>
      <c r="J193" s="3">
        <v>0.99199999999999999</v>
      </c>
      <c r="K193" s="3" t="s">
        <v>2397</v>
      </c>
      <c r="L193" s="3">
        <v>1.4302923522837301</v>
      </c>
      <c r="M193" s="3">
        <v>0.97568508852481206</v>
      </c>
      <c r="N193" s="3">
        <v>17.051887000000001</v>
      </c>
      <c r="O193" s="3" t="s">
        <v>2400</v>
      </c>
      <c r="P193" s="3" t="s">
        <v>2400</v>
      </c>
      <c r="Q193" s="3" t="s">
        <v>2400</v>
      </c>
      <c r="R193" s="3" t="s">
        <v>2400</v>
      </c>
      <c r="S193" s="3" t="s">
        <v>2400</v>
      </c>
      <c r="T193" s="9" t="s">
        <v>3429</v>
      </c>
      <c r="U193" s="7">
        <v>20022000</v>
      </c>
      <c r="V193" s="7">
        <v>19899000</v>
      </c>
      <c r="W193" s="7">
        <v>19633000</v>
      </c>
      <c r="X193" s="7">
        <v>22711000</v>
      </c>
      <c r="Y193" s="7">
        <v>19750000</v>
      </c>
      <c r="Z193" s="7">
        <v>19534000</v>
      </c>
      <c r="AA193" s="7">
        <v>19552000</v>
      </c>
      <c r="AB193" s="7">
        <v>20022000</v>
      </c>
      <c r="AC193" s="3" t="s">
        <v>2400</v>
      </c>
      <c r="AD193" s="3" t="s">
        <v>2400</v>
      </c>
      <c r="AE193" s="3" t="s">
        <v>2400</v>
      </c>
      <c r="AF193" s="3" t="s">
        <v>2400</v>
      </c>
      <c r="AG193" s="7">
        <v>1327521000</v>
      </c>
      <c r="AH193" s="7">
        <v>1338223000</v>
      </c>
      <c r="AI193" s="7">
        <v>1333668077</v>
      </c>
      <c r="AJ193" s="7">
        <v>1323991524</v>
      </c>
      <c r="AK193" s="3">
        <v>99.734160000000003</v>
      </c>
      <c r="AL193" s="7">
        <v>1703</v>
      </c>
      <c r="AM193" s="7">
        <v>1121578546</v>
      </c>
      <c r="AN193" s="3">
        <v>84.49</v>
      </c>
      <c r="AO193" s="3">
        <v>-1.386679</v>
      </c>
      <c r="AP193" s="3">
        <v>-9.0184560000000005</v>
      </c>
      <c r="AQ193" s="3">
        <v>1.4262330000000001</v>
      </c>
      <c r="AR193" s="3">
        <v>15.64916</v>
      </c>
      <c r="AS193" s="3">
        <v>-9.0184560000000005</v>
      </c>
      <c r="AT193" s="3">
        <v>1.4262330000000001</v>
      </c>
      <c r="AU193" s="3">
        <v>17.497291000000001</v>
      </c>
      <c r="AV193" s="3">
        <v>1.256126850199504</v>
      </c>
      <c r="AW193" s="3">
        <v>2.6260179764463478</v>
      </c>
      <c r="AX193" s="3">
        <v>2.973094751709108</v>
      </c>
      <c r="AY193" s="3">
        <v>40.72</v>
      </c>
      <c r="AZ193" s="3">
        <v>85.12</v>
      </c>
      <c r="BA193" s="3">
        <v>96.37</v>
      </c>
    </row>
    <row r="194" spans="1:53" x14ac:dyDescent="0.3">
      <c r="A194" s="1" t="s">
        <v>1217</v>
      </c>
      <c r="B194" s="2">
        <v>4275772</v>
      </c>
      <c r="C194" s="9" t="s">
        <v>2401</v>
      </c>
      <c r="D194" s="9" t="s">
        <v>2477</v>
      </c>
      <c r="E194" s="3">
        <v>62805.766899150003</v>
      </c>
      <c r="F194" s="5">
        <v>96235.766898999995</v>
      </c>
      <c r="G194" s="5">
        <v>96068.766899149996</v>
      </c>
      <c r="H194" s="3">
        <v>0.28000000000000003</v>
      </c>
      <c r="I194" s="3">
        <v>24.162257</v>
      </c>
      <c r="J194" s="4">
        <v>0.28000000000000003</v>
      </c>
      <c r="K194" s="3">
        <v>24.162257</v>
      </c>
      <c r="L194" s="3">
        <v>7.1503131499999997</v>
      </c>
      <c r="M194" s="3">
        <v>2.0020458899999998</v>
      </c>
      <c r="N194" s="3">
        <v>29.718004000000001</v>
      </c>
      <c r="O194" s="3">
        <v>19.3911153154509</v>
      </c>
      <c r="P194" s="3">
        <v>29.385534678087801</v>
      </c>
      <c r="Q194" s="3">
        <v>6.2242059999999997</v>
      </c>
      <c r="R194" s="3">
        <v>12.311089000000001</v>
      </c>
      <c r="S194" s="3">
        <v>12.311089000000001</v>
      </c>
      <c r="T194" s="9" t="s">
        <v>3429</v>
      </c>
      <c r="U194" s="7">
        <v>15334000</v>
      </c>
      <c r="V194" s="7">
        <v>19200000</v>
      </c>
      <c r="W194" s="7">
        <v>16610000</v>
      </c>
      <c r="X194" s="7">
        <v>11700000</v>
      </c>
      <c r="Y194" s="7">
        <v>15151000</v>
      </c>
      <c r="Z194" s="7">
        <v>15359000</v>
      </c>
      <c r="AA194" s="7">
        <v>15288000</v>
      </c>
      <c r="AB194" s="7">
        <v>15334000</v>
      </c>
      <c r="AC194" s="3">
        <v>49.491</v>
      </c>
      <c r="AD194" s="3">
        <v>51.152000000000001</v>
      </c>
      <c r="AE194" s="3">
        <v>41.997999999999998</v>
      </c>
      <c r="AF194" s="3">
        <v>43.356999999999999</v>
      </c>
      <c r="AG194" s="7">
        <v>2221626124</v>
      </c>
      <c r="AH194" s="7">
        <v>2219403596</v>
      </c>
      <c r="AI194" s="7">
        <v>2227817827</v>
      </c>
      <c r="AJ194" s="7">
        <v>1936604797</v>
      </c>
      <c r="AK194" s="3">
        <v>87.170050000000003</v>
      </c>
      <c r="AL194" s="7">
        <v>1635</v>
      </c>
      <c r="AM194" s="7">
        <v>1476633295</v>
      </c>
      <c r="AN194" s="3">
        <v>66.47</v>
      </c>
      <c r="AO194" s="3">
        <v>0.256129</v>
      </c>
      <c r="AP194" s="3">
        <v>-3.077467</v>
      </c>
      <c r="AQ194" s="3">
        <v>24.038025999999999</v>
      </c>
      <c r="AR194" s="3">
        <v>53.673583999999998</v>
      </c>
      <c r="AS194" s="3">
        <v>-3.077467</v>
      </c>
      <c r="AT194" s="3">
        <v>24.038025999999999</v>
      </c>
      <c r="AU194" s="3">
        <v>55.328797999999999</v>
      </c>
      <c r="AV194" s="3">
        <v>1.5955128052477643</v>
      </c>
      <c r="AW194" s="3">
        <v>2.6472509263277564</v>
      </c>
      <c r="AX194" s="3">
        <v>3.0584790007786031</v>
      </c>
      <c r="AY194" s="3">
        <v>51.76</v>
      </c>
      <c r="AZ194" s="3">
        <v>85.88</v>
      </c>
      <c r="BA194" s="3">
        <v>99.22</v>
      </c>
    </row>
    <row r="195" spans="1:53" x14ac:dyDescent="0.3">
      <c r="A195" s="1" t="s">
        <v>218</v>
      </c>
      <c r="B195" s="2">
        <v>4208149</v>
      </c>
      <c r="C195" s="9" t="s">
        <v>2395</v>
      </c>
      <c r="D195" s="9" t="s">
        <v>2417</v>
      </c>
      <c r="E195" s="3">
        <v>62769.450336599999</v>
      </c>
      <c r="F195" s="5">
        <v>63370.450336000002</v>
      </c>
      <c r="G195" s="5" t="s">
        <v>2400</v>
      </c>
      <c r="H195" s="4">
        <v>1.27</v>
      </c>
      <c r="I195" s="3">
        <v>58.761431000000002</v>
      </c>
      <c r="J195" s="4">
        <v>1.27</v>
      </c>
      <c r="K195" s="3">
        <v>58.761431000000002</v>
      </c>
      <c r="L195" s="3" t="s">
        <v>2397</v>
      </c>
      <c r="M195" s="3">
        <v>24.292759099999998</v>
      </c>
      <c r="N195" s="3">
        <v>50.619968999999998</v>
      </c>
      <c r="O195" s="3" t="s">
        <v>2400</v>
      </c>
      <c r="P195" s="3" t="s">
        <v>2400</v>
      </c>
      <c r="Q195" s="3">
        <v>10.753812999999999</v>
      </c>
      <c r="R195" s="3">
        <v>43.138277000000002</v>
      </c>
      <c r="S195" s="3">
        <v>43.138277000000002</v>
      </c>
      <c r="T195" s="9" t="s">
        <v>3433</v>
      </c>
      <c r="U195" s="7">
        <v>5497000</v>
      </c>
      <c r="V195" s="7">
        <v>5005000</v>
      </c>
      <c r="W195" s="7">
        <v>4386000</v>
      </c>
      <c r="X195" s="7">
        <v>3790000</v>
      </c>
      <c r="Y195" s="7">
        <v>5961000</v>
      </c>
      <c r="Z195" s="7">
        <v>5805000</v>
      </c>
      <c r="AA195" s="7">
        <v>5645000</v>
      </c>
      <c r="AB195" s="7">
        <v>5497000</v>
      </c>
      <c r="AC195" s="3">
        <v>91.576999999999998</v>
      </c>
      <c r="AD195" s="3">
        <v>91.980999999999995</v>
      </c>
      <c r="AE195" s="3">
        <v>22.175999999999998</v>
      </c>
      <c r="AF195" s="3">
        <v>23.553000000000001</v>
      </c>
      <c r="AG195" s="7">
        <v>215000000</v>
      </c>
      <c r="AH195" s="7">
        <v>215000000</v>
      </c>
      <c r="AI195" s="7">
        <v>214000000</v>
      </c>
      <c r="AJ195" s="7">
        <v>214953201</v>
      </c>
      <c r="AK195" s="3">
        <v>99.768249999999995</v>
      </c>
      <c r="AL195" s="7">
        <v>1572</v>
      </c>
      <c r="AM195" s="7">
        <v>196456474</v>
      </c>
      <c r="AN195" s="3">
        <v>91.18</v>
      </c>
      <c r="AO195" s="3">
        <v>-1.8789629999999999</v>
      </c>
      <c r="AP195" s="3">
        <v>1.25728</v>
      </c>
      <c r="AQ195" s="3">
        <v>7.2927249999999999</v>
      </c>
      <c r="AR195" s="3">
        <v>26.247223999999999</v>
      </c>
      <c r="AS195" s="3">
        <v>1.25728</v>
      </c>
      <c r="AT195" s="3">
        <v>7.2927249999999999</v>
      </c>
      <c r="AU195" s="3">
        <v>21.393954000000001</v>
      </c>
      <c r="AV195" s="3">
        <v>1.9251541432466182</v>
      </c>
      <c r="AW195" s="3">
        <v>3.2838576502460137</v>
      </c>
      <c r="AX195" s="3">
        <v>3.2141970307630321</v>
      </c>
      <c r="AY195" s="3">
        <v>52.65</v>
      </c>
      <c r="AZ195" s="4">
        <v>89.8</v>
      </c>
      <c r="BA195" s="4">
        <v>87.9</v>
      </c>
    </row>
    <row r="196" spans="1:53" x14ac:dyDescent="0.3">
      <c r="A196" s="1" t="s">
        <v>1507</v>
      </c>
      <c r="B196" s="2">
        <v>4021829</v>
      </c>
      <c r="C196" s="9" t="s">
        <v>2401</v>
      </c>
      <c r="D196" s="9" t="s">
        <v>2528</v>
      </c>
      <c r="E196" s="3">
        <v>62408.2107627</v>
      </c>
      <c r="F196" s="5">
        <v>79166.210762000002</v>
      </c>
      <c r="G196" s="5" t="s">
        <v>2400</v>
      </c>
      <c r="H196" s="3">
        <v>4.8499999999999996</v>
      </c>
      <c r="I196" s="3">
        <v>22.012756</v>
      </c>
      <c r="J196" s="4">
        <v>4.8499999999999996</v>
      </c>
      <c r="K196" s="3">
        <v>22.012756</v>
      </c>
      <c r="L196" s="3">
        <v>3.85189805</v>
      </c>
      <c r="M196" s="3">
        <v>3.85189805</v>
      </c>
      <c r="N196" s="3" t="s">
        <v>2397</v>
      </c>
      <c r="O196" s="3" t="s">
        <v>2400</v>
      </c>
      <c r="P196" s="3" t="s">
        <v>2400</v>
      </c>
      <c r="Q196" s="3">
        <v>5.7391100000000002</v>
      </c>
      <c r="R196" s="3">
        <v>11.132502000000001</v>
      </c>
      <c r="S196" s="3">
        <v>11.132502000000001</v>
      </c>
      <c r="T196" s="9" t="s">
        <v>3429</v>
      </c>
      <c r="U196" s="7">
        <v>12156000</v>
      </c>
      <c r="V196" s="7">
        <v>12745000</v>
      </c>
      <c r="W196" s="7">
        <v>11142000</v>
      </c>
      <c r="X196" s="7">
        <v>9789000</v>
      </c>
      <c r="Y196" s="7">
        <v>12172000</v>
      </c>
      <c r="Z196" s="7">
        <v>12092000</v>
      </c>
      <c r="AA196" s="7">
        <v>12028000</v>
      </c>
      <c r="AB196" s="7">
        <v>12156000</v>
      </c>
      <c r="AC196" s="3">
        <v>44.274000000000001</v>
      </c>
      <c r="AD196" s="3">
        <v>48.372999999999998</v>
      </c>
      <c r="AE196" s="3">
        <v>44.274000000000001</v>
      </c>
      <c r="AF196" s="3">
        <v>48.372999999999998</v>
      </c>
      <c r="AG196" s="7">
        <v>226239662</v>
      </c>
      <c r="AH196" s="7">
        <v>226096433</v>
      </c>
      <c r="AI196" s="7">
        <v>226136334</v>
      </c>
      <c r="AJ196" s="7">
        <v>225850114</v>
      </c>
      <c r="AK196" s="3">
        <v>99.827820000000003</v>
      </c>
      <c r="AL196" s="7">
        <v>1806</v>
      </c>
      <c r="AM196" s="7">
        <v>173934186</v>
      </c>
      <c r="AN196" s="3">
        <v>76.88</v>
      </c>
      <c r="AO196" s="3">
        <v>-1.353396</v>
      </c>
      <c r="AP196" s="3">
        <v>-14.917528000000001</v>
      </c>
      <c r="AQ196" s="3">
        <v>-5.5533200000000003</v>
      </c>
      <c r="AR196" s="3">
        <v>-0.40736699999999998</v>
      </c>
      <c r="AS196" s="3">
        <v>-14.917528000000001</v>
      </c>
      <c r="AT196" s="3">
        <v>-5.5533200000000003</v>
      </c>
      <c r="AU196" s="3">
        <v>-0.71072000000000002</v>
      </c>
      <c r="AV196" s="3">
        <v>1.4304397254624612</v>
      </c>
      <c r="AW196" s="3">
        <v>2.621284816581325</v>
      </c>
      <c r="AX196" s="3">
        <v>2.612288236588276</v>
      </c>
      <c r="AY196" s="3">
        <v>52.08</v>
      </c>
      <c r="AZ196" s="3">
        <v>95.43</v>
      </c>
      <c r="BA196" s="4">
        <v>95.1</v>
      </c>
    </row>
    <row r="197" spans="1:53" x14ac:dyDescent="0.3">
      <c r="A197" s="1" t="s">
        <v>1852</v>
      </c>
      <c r="B197" s="2">
        <v>4011047</v>
      </c>
      <c r="C197" s="9" t="s">
        <v>2401</v>
      </c>
      <c r="D197" s="9" t="s">
        <v>2486</v>
      </c>
      <c r="E197" s="3">
        <v>62050.059854120002</v>
      </c>
      <c r="F197" s="5">
        <v>71781.059854000006</v>
      </c>
      <c r="G197" s="5" t="s">
        <v>2400</v>
      </c>
      <c r="H197" s="3">
        <v>0.83</v>
      </c>
      <c r="I197" s="3">
        <v>12.327973999999999</v>
      </c>
      <c r="J197" s="3">
        <v>0.83</v>
      </c>
      <c r="K197" s="3">
        <v>12.327973999999999</v>
      </c>
      <c r="L197" s="3">
        <v>14.137168140000002</v>
      </c>
      <c r="M197" s="3">
        <v>2.5169040899999997</v>
      </c>
      <c r="N197" s="3">
        <v>11.782422</v>
      </c>
      <c r="O197" s="3" t="s">
        <v>2400</v>
      </c>
      <c r="P197" s="3" t="s">
        <v>2400</v>
      </c>
      <c r="Q197" s="3">
        <v>1.7744960000000001</v>
      </c>
      <c r="R197" s="3">
        <v>6.5706199999999999</v>
      </c>
      <c r="S197" s="3">
        <v>6.5706199999999999</v>
      </c>
      <c r="T197" s="9" t="s">
        <v>3429</v>
      </c>
      <c r="U197" s="7">
        <v>33135000</v>
      </c>
      <c r="V197" s="7">
        <v>28091000</v>
      </c>
      <c r="W197" s="7">
        <v>22929000</v>
      </c>
      <c r="X197" s="7">
        <v>23601000</v>
      </c>
      <c r="Y197" s="7">
        <v>35995000</v>
      </c>
      <c r="Z197" s="7">
        <v>35146000</v>
      </c>
      <c r="AA197" s="7">
        <v>34106000</v>
      </c>
      <c r="AB197" s="7">
        <v>33135000</v>
      </c>
      <c r="AC197" s="4">
        <v>19.84</v>
      </c>
      <c r="AD197" s="3">
        <v>20.417000000000002</v>
      </c>
      <c r="AE197" s="3">
        <v>21.904</v>
      </c>
      <c r="AF197" s="3">
        <v>22.588999999999999</v>
      </c>
      <c r="AG197" s="7">
        <v>1412154298</v>
      </c>
      <c r="AH197" s="7">
        <v>1419841229</v>
      </c>
      <c r="AI197" s="7">
        <v>1423420641</v>
      </c>
      <c r="AJ197" s="7">
        <v>1407791335</v>
      </c>
      <c r="AK197" s="3">
        <v>99.691040000000001</v>
      </c>
      <c r="AL197" s="7">
        <v>1793</v>
      </c>
      <c r="AM197" s="7">
        <v>1190278035</v>
      </c>
      <c r="AN197" s="3">
        <v>84.29</v>
      </c>
      <c r="AO197" s="3">
        <v>1.616751</v>
      </c>
      <c r="AP197" s="3">
        <v>-12.744652</v>
      </c>
      <c r="AQ197" s="3">
        <v>-8.6054829999999995</v>
      </c>
      <c r="AR197" s="3">
        <v>-26.240862</v>
      </c>
      <c r="AS197" s="3">
        <v>-12.744652</v>
      </c>
      <c r="AT197" s="3">
        <v>-8.6054829999999995</v>
      </c>
      <c r="AU197" s="3">
        <v>-26.325903</v>
      </c>
      <c r="AV197" s="3">
        <v>2.9037450127139008</v>
      </c>
      <c r="AW197" s="3">
        <v>4.1362821323290628</v>
      </c>
      <c r="AX197" s="3">
        <v>4.2329123072160968</v>
      </c>
      <c r="AY197" s="3">
        <v>72.88</v>
      </c>
      <c r="AZ197" s="3">
        <v>103.82</v>
      </c>
      <c r="BA197" s="3">
        <v>106.25</v>
      </c>
    </row>
    <row r="198" spans="1:53" x14ac:dyDescent="0.3">
      <c r="A198" s="1" t="s">
        <v>1048</v>
      </c>
      <c r="B198" s="2">
        <v>4019144</v>
      </c>
      <c r="C198" s="9" t="s">
        <v>2401</v>
      </c>
      <c r="D198" s="9" t="s">
        <v>2442</v>
      </c>
      <c r="E198" s="3">
        <v>61783.554032640001</v>
      </c>
      <c r="F198" s="5">
        <v>72205.554032</v>
      </c>
      <c r="G198" s="5">
        <v>72205.554032639993</v>
      </c>
      <c r="H198" s="3">
        <v>1.38</v>
      </c>
      <c r="I198" s="3">
        <v>53.141260000000003</v>
      </c>
      <c r="J198" s="3">
        <v>1.38</v>
      </c>
      <c r="K198" s="3">
        <v>53.141260000000003</v>
      </c>
      <c r="L198" s="3" t="s">
        <v>2397</v>
      </c>
      <c r="M198" s="3" t="s">
        <v>2397</v>
      </c>
      <c r="N198" s="3">
        <v>36.304347999999997</v>
      </c>
      <c r="O198" s="3" t="s">
        <v>2400</v>
      </c>
      <c r="P198" s="3" t="s">
        <v>2400</v>
      </c>
      <c r="Q198" s="3">
        <v>15.053167</v>
      </c>
      <c r="R198" s="3">
        <v>27.406541000000001</v>
      </c>
      <c r="S198" s="3">
        <v>27.406541000000001</v>
      </c>
      <c r="T198" s="9" t="s">
        <v>3429</v>
      </c>
      <c r="U198" s="7">
        <v>4408000</v>
      </c>
      <c r="V198" s="7">
        <v>3736000</v>
      </c>
      <c r="W198" s="7">
        <v>2444000</v>
      </c>
      <c r="X198" s="7">
        <v>1600000</v>
      </c>
      <c r="Y198" s="7">
        <v>4695000</v>
      </c>
      <c r="Z198" s="7">
        <v>4622000</v>
      </c>
      <c r="AA198" s="7">
        <v>4524000</v>
      </c>
      <c r="AB198" s="7">
        <v>4408000</v>
      </c>
      <c r="AC198" s="3">
        <v>74.114999999999995</v>
      </c>
      <c r="AD198" s="3">
        <v>76.037999999999997</v>
      </c>
      <c r="AE198" s="3">
        <v>54.741</v>
      </c>
      <c r="AF198" s="3">
        <v>52.332000000000001</v>
      </c>
      <c r="AG198" s="7">
        <v>244611310</v>
      </c>
      <c r="AH198" s="7">
        <v>247793154</v>
      </c>
      <c r="AI198" s="7">
        <v>257879258</v>
      </c>
      <c r="AJ198" s="7">
        <v>239210496</v>
      </c>
      <c r="AK198" s="3">
        <v>98.125640000000004</v>
      </c>
      <c r="AL198" s="7">
        <v>1167</v>
      </c>
      <c r="AM198" s="7">
        <v>236515211</v>
      </c>
      <c r="AN198" s="3">
        <v>97.02</v>
      </c>
      <c r="AO198" s="3">
        <v>-2.4085920000000001</v>
      </c>
      <c r="AP198" s="3">
        <v>-2.4779040000000001</v>
      </c>
      <c r="AQ198" s="3">
        <v>7.2277659999999999</v>
      </c>
      <c r="AR198" s="3">
        <v>37.257733000000002</v>
      </c>
      <c r="AS198" s="3">
        <v>-2.4779040000000001</v>
      </c>
      <c r="AT198" s="3">
        <v>7.2277659999999999</v>
      </c>
      <c r="AU198" s="3">
        <v>35.735075999999999</v>
      </c>
      <c r="AV198" s="3">
        <v>1.8145219132711918</v>
      </c>
      <c r="AW198" s="3">
        <v>2.6641181449847187</v>
      </c>
      <c r="AX198" s="3">
        <v>2.7950796270252556</v>
      </c>
      <c r="AY198" s="3">
        <v>57.91</v>
      </c>
      <c r="AZ198" s="3">
        <v>85.03</v>
      </c>
      <c r="BA198" s="4">
        <v>89.2</v>
      </c>
    </row>
    <row r="199" spans="1:53" x14ac:dyDescent="0.3">
      <c r="A199" s="1" t="s">
        <v>1605</v>
      </c>
      <c r="B199" s="2">
        <v>4001586</v>
      </c>
      <c r="C199" s="9" t="s">
        <v>2395</v>
      </c>
      <c r="D199" s="9" t="s">
        <v>2459</v>
      </c>
      <c r="E199" s="3">
        <v>61343.164817999997</v>
      </c>
      <c r="F199" s="5">
        <v>67803.164818000005</v>
      </c>
      <c r="G199" s="5" t="s">
        <v>2400</v>
      </c>
      <c r="H199" s="3">
        <v>1.85</v>
      </c>
      <c r="I199" s="3">
        <v>11.63795</v>
      </c>
      <c r="J199" s="3">
        <v>1.85</v>
      </c>
      <c r="K199" s="3">
        <v>11.63795</v>
      </c>
      <c r="L199" s="3">
        <v>2.9219101100000002</v>
      </c>
      <c r="M199" s="3">
        <v>2.9219101100000002</v>
      </c>
      <c r="N199" s="3">
        <v>19.670953000000001</v>
      </c>
      <c r="O199" s="3" t="s">
        <v>2400</v>
      </c>
      <c r="P199" s="3" t="s">
        <v>2400</v>
      </c>
      <c r="Q199" s="3">
        <v>1.751153</v>
      </c>
      <c r="R199" s="3">
        <v>10.283348999999999</v>
      </c>
      <c r="S199" s="3">
        <v>10.283348999999999</v>
      </c>
      <c r="T199" s="9" t="s">
        <v>3429</v>
      </c>
      <c r="U199" s="7">
        <v>35127400</v>
      </c>
      <c r="V199" s="7">
        <v>28819700</v>
      </c>
      <c r="W199" s="7">
        <v>23522300</v>
      </c>
      <c r="X199" s="7">
        <v>18728500</v>
      </c>
      <c r="Y199" s="7">
        <v>34832900</v>
      </c>
      <c r="Z199" s="7">
        <v>35289400</v>
      </c>
      <c r="AA199" s="7">
        <v>35398400</v>
      </c>
      <c r="AB199" s="7">
        <v>35127400</v>
      </c>
      <c r="AC199" s="3">
        <v>19.818000000000001</v>
      </c>
      <c r="AD199" s="3">
        <v>18.491</v>
      </c>
      <c r="AE199" s="3">
        <v>18.443000000000001</v>
      </c>
      <c r="AF199" s="3">
        <v>16.960999999999999</v>
      </c>
      <c r="AG199" s="7">
        <v>524260000</v>
      </c>
      <c r="AH199" s="7">
        <v>524260000</v>
      </c>
      <c r="AI199" s="7">
        <v>523060000</v>
      </c>
      <c r="AJ199" s="7">
        <v>514349969</v>
      </c>
      <c r="AK199" s="3">
        <v>98.102119999999999</v>
      </c>
      <c r="AL199" s="7">
        <v>1228</v>
      </c>
      <c r="AM199" s="7">
        <v>367767657</v>
      </c>
      <c r="AN199" s="3">
        <v>70.14</v>
      </c>
      <c r="AO199" s="3">
        <v>-1.1028709999999999</v>
      </c>
      <c r="AP199" s="3">
        <v>-11.094016999999999</v>
      </c>
      <c r="AQ199" s="3">
        <v>5.4114310000000003</v>
      </c>
      <c r="AR199" s="3">
        <v>7.4808849999999998</v>
      </c>
      <c r="AS199" s="3">
        <v>-11.094016999999999</v>
      </c>
      <c r="AT199" s="3">
        <v>5.4114310000000003</v>
      </c>
      <c r="AU199" s="3">
        <v>6.5232979999999996</v>
      </c>
      <c r="AV199" s="3">
        <v>1.2359109580494549</v>
      </c>
      <c r="AW199" s="3">
        <v>1.9872574063519091</v>
      </c>
      <c r="AX199" s="3">
        <v>2.2772902476497063</v>
      </c>
      <c r="AY199" s="3">
        <v>50.61</v>
      </c>
      <c r="AZ199" s="3">
        <v>81.38</v>
      </c>
      <c r="BA199" s="3">
        <v>93.26</v>
      </c>
    </row>
    <row r="200" spans="1:53" x14ac:dyDescent="0.3">
      <c r="A200" s="1" t="s">
        <v>927</v>
      </c>
      <c r="B200" s="2">
        <v>4272273</v>
      </c>
      <c r="C200" s="9" t="s">
        <v>2401</v>
      </c>
      <c r="D200" s="9" t="s">
        <v>2535</v>
      </c>
      <c r="E200" s="3">
        <v>61126.532745600001</v>
      </c>
      <c r="F200" s="5">
        <v>166505.532745</v>
      </c>
      <c r="G200" s="5" t="s">
        <v>2400</v>
      </c>
      <c r="H200" s="3">
        <v>2.68</v>
      </c>
      <c r="I200" s="3">
        <v>5.7564299999999999</v>
      </c>
      <c r="J200" s="3">
        <v>2.68</v>
      </c>
      <c r="K200" s="3">
        <v>5.7564299999999999</v>
      </c>
      <c r="L200" s="3">
        <v>0.88528076999999994</v>
      </c>
      <c r="M200" s="3">
        <v>0.82607078</v>
      </c>
      <c r="N200" s="3">
        <v>7.5218860000000003</v>
      </c>
      <c r="O200" s="3" t="s">
        <v>2400</v>
      </c>
      <c r="P200" s="3" t="s">
        <v>2400</v>
      </c>
      <c r="Q200" s="3">
        <v>0.89730399999999999</v>
      </c>
      <c r="R200" s="3">
        <v>8.8878660000000007</v>
      </c>
      <c r="S200" s="3">
        <v>8.8878660000000007</v>
      </c>
      <c r="T200" s="9" t="s">
        <v>3429</v>
      </c>
      <c r="U200" s="7">
        <v>171842000</v>
      </c>
      <c r="V200" s="7">
        <v>156735000</v>
      </c>
      <c r="W200" s="7">
        <v>127004000</v>
      </c>
      <c r="X200" s="7">
        <v>122485000</v>
      </c>
      <c r="Y200" s="7">
        <v>182719000</v>
      </c>
      <c r="Z200" s="7">
        <v>178094000</v>
      </c>
      <c r="AA200" s="7">
        <v>174871000</v>
      </c>
      <c r="AB200" s="7">
        <v>171842000</v>
      </c>
      <c r="AC200" s="4">
        <v>11.217000000000001</v>
      </c>
      <c r="AD200" s="4">
        <v>12.01</v>
      </c>
      <c r="AE200" s="4">
        <v>9.1850000000000005</v>
      </c>
      <c r="AF200" s="4">
        <v>10.054</v>
      </c>
      <c r="AG200" s="7">
        <v>1100000000</v>
      </c>
      <c r="AH200" s="7">
        <v>1100000000</v>
      </c>
      <c r="AI200" s="7">
        <v>1400000000</v>
      </c>
      <c r="AJ200" s="7">
        <v>1096059428</v>
      </c>
      <c r="AK200" s="3">
        <v>99.678389999999993</v>
      </c>
      <c r="AL200" s="7">
        <v>1546</v>
      </c>
      <c r="AM200" s="7">
        <v>955767365</v>
      </c>
      <c r="AN200" s="3">
        <v>86.92</v>
      </c>
      <c r="AO200" s="3">
        <v>-0.44851400000000002</v>
      </c>
      <c r="AP200" s="3">
        <v>-4.173413</v>
      </c>
      <c r="AQ200" s="3">
        <v>18.800177999999999</v>
      </c>
      <c r="AR200" s="3">
        <v>47.76699</v>
      </c>
      <c r="AS200" s="3">
        <v>-4.173413</v>
      </c>
      <c r="AT200" s="3">
        <v>18.800177999999999</v>
      </c>
      <c r="AU200" s="3">
        <v>48.301782000000003</v>
      </c>
      <c r="AV200" s="3">
        <v>2.5900523596015059</v>
      </c>
      <c r="AW200" s="3">
        <v>4.5261808317102794</v>
      </c>
      <c r="AX200" s="3">
        <v>5.540227041684977</v>
      </c>
      <c r="AY200" s="3">
        <v>39.26</v>
      </c>
      <c r="AZ200" s="3">
        <v>68.61</v>
      </c>
      <c r="BA200" s="3">
        <v>83.98</v>
      </c>
    </row>
    <row r="201" spans="1:53" x14ac:dyDescent="0.3">
      <c r="A201" s="1" t="s">
        <v>1384</v>
      </c>
      <c r="B201" s="2">
        <v>4051708</v>
      </c>
      <c r="C201" s="9" t="s">
        <v>2401</v>
      </c>
      <c r="D201" s="9" t="s">
        <v>2436</v>
      </c>
      <c r="E201" s="3">
        <v>61092.253921290001</v>
      </c>
      <c r="F201" s="5">
        <v>86808.253920999996</v>
      </c>
      <c r="G201" s="5">
        <v>62885.253921290001</v>
      </c>
      <c r="H201" s="3">
        <v>1.81</v>
      </c>
      <c r="I201" s="3">
        <v>16.508064516129</v>
      </c>
      <c r="J201" s="3">
        <v>1.81</v>
      </c>
      <c r="K201" s="3">
        <v>16.508064516129</v>
      </c>
      <c r="L201" s="3">
        <v>3.1863230244128999</v>
      </c>
      <c r="M201" s="3">
        <v>2.1051226060103803</v>
      </c>
      <c r="N201" s="3">
        <v>3.9265330000000001</v>
      </c>
      <c r="O201" s="3" t="s">
        <v>2400</v>
      </c>
      <c r="P201" s="3" t="s">
        <v>2400</v>
      </c>
      <c r="Q201" s="3">
        <v>1.155127</v>
      </c>
      <c r="R201" s="3">
        <v>11.387506</v>
      </c>
      <c r="S201" s="3">
        <v>11.387506</v>
      </c>
      <c r="T201" s="9" t="s">
        <v>3429</v>
      </c>
      <c r="U201" s="7">
        <v>66905000</v>
      </c>
      <c r="V201" s="7">
        <v>68770000</v>
      </c>
      <c r="W201" s="7">
        <v>69680000</v>
      </c>
      <c r="X201" s="7">
        <v>67842000</v>
      </c>
      <c r="Y201" s="7">
        <v>71348000</v>
      </c>
      <c r="Z201" s="7">
        <v>68774000</v>
      </c>
      <c r="AA201" s="7">
        <v>67574000</v>
      </c>
      <c r="AB201" s="7">
        <v>66905000</v>
      </c>
      <c r="AC201" s="3">
        <v>22.224</v>
      </c>
      <c r="AD201" s="3">
        <v>25.565999999999999</v>
      </c>
      <c r="AE201" s="4">
        <v>5.8579999999999997</v>
      </c>
      <c r="AF201" s="4">
        <v>9.8620000000000001</v>
      </c>
      <c r="AG201" s="7">
        <v>693651782</v>
      </c>
      <c r="AH201" s="7">
        <v>703760956</v>
      </c>
      <c r="AI201" s="7">
        <v>744366475</v>
      </c>
      <c r="AJ201" s="7">
        <v>576239228</v>
      </c>
      <c r="AK201" s="4">
        <v>83.221000000000004</v>
      </c>
      <c r="AL201" s="7">
        <v>1584</v>
      </c>
      <c r="AM201" s="7">
        <v>518461279</v>
      </c>
      <c r="AN201" s="3">
        <v>74.88</v>
      </c>
      <c r="AO201" s="3">
        <v>-0.44984800000000003</v>
      </c>
      <c r="AP201" s="3">
        <v>-7.1970989999999997</v>
      </c>
      <c r="AQ201" s="3">
        <v>-0.72744900000000001</v>
      </c>
      <c r="AR201" s="3">
        <v>21.573868000000001</v>
      </c>
      <c r="AS201" s="3">
        <v>-7.1970989999999997</v>
      </c>
      <c r="AT201" s="3">
        <v>-0.72744900000000001</v>
      </c>
      <c r="AU201" s="3">
        <v>23.816725000000002</v>
      </c>
      <c r="AV201" s="3">
        <v>1.1375814083981748</v>
      </c>
      <c r="AW201" s="3">
        <v>2.4505165805496865</v>
      </c>
      <c r="AX201" s="3">
        <v>2.3128576454925991</v>
      </c>
      <c r="AY201" s="3">
        <v>47.46</v>
      </c>
      <c r="AZ201" s="3">
        <v>102.24</v>
      </c>
      <c r="BA201" s="3">
        <v>96.49</v>
      </c>
    </row>
    <row r="202" spans="1:53" x14ac:dyDescent="0.3">
      <c r="A202" s="1" t="s">
        <v>557</v>
      </c>
      <c r="B202" s="2">
        <v>4988311</v>
      </c>
      <c r="C202" s="9" t="s">
        <v>2395</v>
      </c>
      <c r="D202" s="9" t="s">
        <v>2421</v>
      </c>
      <c r="E202" s="3">
        <v>61078.065402779997</v>
      </c>
      <c r="F202" s="5">
        <v>57520.452402000003</v>
      </c>
      <c r="G202" s="5" t="s">
        <v>2400</v>
      </c>
      <c r="H202" s="3">
        <v>0.37</v>
      </c>
      <c r="I202" s="3">
        <v>40.132866999999997</v>
      </c>
      <c r="J202" s="4">
        <v>0.37</v>
      </c>
      <c r="K202" s="3">
        <v>40.132866999999997</v>
      </c>
      <c r="L202" s="3">
        <v>7.5652517799999996</v>
      </c>
      <c r="M202" s="3">
        <v>7.0030506400000005</v>
      </c>
      <c r="N202" s="3">
        <v>55.556631000000003</v>
      </c>
      <c r="O202" s="3" t="s">
        <v>2400</v>
      </c>
      <c r="P202" s="3" t="s">
        <v>2400</v>
      </c>
      <c r="Q202" s="3">
        <v>11.858007000000001</v>
      </c>
      <c r="R202" s="3">
        <v>28.724481000000001</v>
      </c>
      <c r="S202" s="3">
        <v>28.724481000000001</v>
      </c>
      <c r="T202" s="9" t="s">
        <v>3440</v>
      </c>
      <c r="U202" s="7">
        <v>4236823</v>
      </c>
      <c r="V202" s="7">
        <v>3869518</v>
      </c>
      <c r="W202" s="7">
        <v>3500921</v>
      </c>
      <c r="X202" s="7">
        <v>2692511</v>
      </c>
      <c r="Y202" s="7">
        <v>4363236</v>
      </c>
      <c r="Z202" s="7">
        <v>4236823</v>
      </c>
      <c r="AA202" s="7">
        <v>4165415</v>
      </c>
      <c r="AB202" s="7">
        <v>4059987</v>
      </c>
      <c r="AC202" s="4">
        <v>45.77</v>
      </c>
      <c r="AD202" s="3">
        <v>45.585000000000001</v>
      </c>
      <c r="AE202" s="3">
        <v>41.406999999999996</v>
      </c>
      <c r="AF202" s="3">
        <v>40.670999999999999</v>
      </c>
      <c r="AG202" s="7">
        <v>963524402</v>
      </c>
      <c r="AH202" s="7">
        <v>962967011</v>
      </c>
      <c r="AI202" s="7">
        <v>960208274</v>
      </c>
      <c r="AJ202" s="7">
        <v>883066725</v>
      </c>
      <c r="AK202" s="3">
        <v>91.649270000000001</v>
      </c>
      <c r="AL202" s="7">
        <v>1362</v>
      </c>
      <c r="AM202" s="7">
        <v>800798650</v>
      </c>
      <c r="AN202" s="3">
        <v>83.11</v>
      </c>
      <c r="AO202" s="3">
        <v>-2.9098290000000002</v>
      </c>
      <c r="AP202" s="3">
        <v>-9.4652150000000006</v>
      </c>
      <c r="AQ202" s="3">
        <v>9.5229009999999992</v>
      </c>
      <c r="AR202" s="3">
        <v>20.795622000000002</v>
      </c>
      <c r="AS202" s="3">
        <v>-9.4652150000000006</v>
      </c>
      <c r="AT202" s="3">
        <v>9.5229009999999992</v>
      </c>
      <c r="AU202" s="3">
        <v>17.122449</v>
      </c>
      <c r="AV202" s="3">
        <v>1.4215772956529826</v>
      </c>
      <c r="AW202" s="3">
        <v>1.8270196913576435</v>
      </c>
      <c r="AX202" s="3">
        <v>2.1504306738321044</v>
      </c>
      <c r="AY202" s="3">
        <v>62.28</v>
      </c>
      <c r="AZ202" s="3">
        <v>80.040000000000006</v>
      </c>
      <c r="BA202" s="3">
        <v>94.21</v>
      </c>
    </row>
    <row r="203" spans="1:53" x14ac:dyDescent="0.3">
      <c r="A203" s="1" t="s">
        <v>1736</v>
      </c>
      <c r="B203" s="2">
        <v>103016</v>
      </c>
      <c r="C203" s="9" t="s">
        <v>2401</v>
      </c>
      <c r="D203" s="9" t="s">
        <v>2529</v>
      </c>
      <c r="E203" s="3">
        <v>60946.565980550004</v>
      </c>
      <c r="F203" s="5">
        <v>74271.301980000004</v>
      </c>
      <c r="G203" s="5">
        <v>74445.31514685</v>
      </c>
      <c r="H203" s="4">
        <v>2.16</v>
      </c>
      <c r="I203" s="3">
        <v>31.0944963655244</v>
      </c>
      <c r="J203" s="4">
        <v>2.16</v>
      </c>
      <c r="K203" s="3">
        <v>31.0944963655244</v>
      </c>
      <c r="L203" s="3">
        <v>10.559714090677801</v>
      </c>
      <c r="M203" s="3">
        <v>9.9684052895183903</v>
      </c>
      <c r="N203" s="3">
        <v>18.033123</v>
      </c>
      <c r="O203" s="3" t="s">
        <v>2400</v>
      </c>
      <c r="P203" s="3" t="s">
        <v>2400</v>
      </c>
      <c r="Q203" s="3">
        <v>13.995429</v>
      </c>
      <c r="R203" s="3">
        <v>19.611801</v>
      </c>
      <c r="S203" s="3">
        <v>19.753211489851601</v>
      </c>
      <c r="T203" s="9" t="s">
        <v>3429</v>
      </c>
      <c r="U203" s="7">
        <v>4604572</v>
      </c>
      <c r="V203" s="7">
        <v>4258056</v>
      </c>
      <c r="W203" s="7">
        <v>3491272</v>
      </c>
      <c r="X203" s="7">
        <v>2992766</v>
      </c>
      <c r="Y203" s="7">
        <v>3159098</v>
      </c>
      <c r="Z203" s="7">
        <v>3039543</v>
      </c>
      <c r="AA203" s="7">
        <v>2992766</v>
      </c>
      <c r="AB203" s="7">
        <v>2960345</v>
      </c>
      <c r="AC203" s="3">
        <v>74.421000000000006</v>
      </c>
      <c r="AD203" s="3">
        <v>73.433000000000007</v>
      </c>
      <c r="AE203" s="3">
        <v>72.647999999999996</v>
      </c>
      <c r="AF203" s="3">
        <v>71.361999999999995</v>
      </c>
      <c r="AG203" s="7">
        <v>175108335</v>
      </c>
      <c r="AH203" s="7">
        <v>175010887</v>
      </c>
      <c r="AI203" s="7">
        <v>175501315</v>
      </c>
      <c r="AJ203" s="7">
        <v>157055161</v>
      </c>
      <c r="AK203" s="3">
        <v>89.690119999999993</v>
      </c>
      <c r="AL203" s="7">
        <v>1396</v>
      </c>
      <c r="AM203" s="7">
        <v>143735595</v>
      </c>
      <c r="AN203" s="3">
        <v>82.08</v>
      </c>
      <c r="AO203" s="3">
        <v>-0.45212799999999997</v>
      </c>
      <c r="AP203" s="3">
        <v>-13.966384</v>
      </c>
      <c r="AQ203" s="3">
        <v>-17.706873000000002</v>
      </c>
      <c r="AR203" s="3">
        <v>-3.973319</v>
      </c>
      <c r="AS203" s="3">
        <v>-13.966384</v>
      </c>
      <c r="AT203" s="3">
        <v>-17.706873000000002</v>
      </c>
      <c r="AU203" s="3">
        <v>-1.822951</v>
      </c>
      <c r="AV203" s="3">
        <v>1.3849447106985022</v>
      </c>
      <c r="AW203" s="3">
        <v>2.18076980726046</v>
      </c>
      <c r="AX203" s="3">
        <v>2.0875467768865401</v>
      </c>
      <c r="AY203" s="3">
        <v>67.489999999999995</v>
      </c>
      <c r="AZ203" s="3">
        <v>106.28</v>
      </c>
      <c r="BA203" s="3">
        <v>101.73</v>
      </c>
    </row>
    <row r="204" spans="1:53" x14ac:dyDescent="0.3">
      <c r="A204" s="1" t="s">
        <v>1815</v>
      </c>
      <c r="B204" s="2">
        <v>4677071</v>
      </c>
      <c r="C204" s="9" t="s">
        <v>2395</v>
      </c>
      <c r="D204" s="9" t="s">
        <v>2417</v>
      </c>
      <c r="E204" s="3">
        <v>60738.880292440001</v>
      </c>
      <c r="F204" s="5">
        <v>68845.880292000002</v>
      </c>
      <c r="G204" s="5" t="s">
        <v>2400</v>
      </c>
      <c r="H204" s="4">
        <v>3.4</v>
      </c>
      <c r="I204" s="3">
        <v>38.314416000000001</v>
      </c>
      <c r="J204" s="4">
        <v>3.4</v>
      </c>
      <c r="K204" s="3">
        <v>38.014625000000002</v>
      </c>
      <c r="L204" s="3" t="s">
        <v>2397</v>
      </c>
      <c r="M204" s="3">
        <v>3.0106212900000004</v>
      </c>
      <c r="N204" s="3">
        <v>25.542943999999999</v>
      </c>
      <c r="O204" s="3" t="s">
        <v>2400</v>
      </c>
      <c r="P204" s="3" t="s">
        <v>2400</v>
      </c>
      <c r="Q204" s="3">
        <v>9.4235310000000005</v>
      </c>
      <c r="R204" s="3">
        <v>22.940421000000001</v>
      </c>
      <c r="S204" s="3">
        <v>22.940421000000001</v>
      </c>
      <c r="T204" s="9" t="s">
        <v>3429</v>
      </c>
      <c r="U204" s="7">
        <v>6177800</v>
      </c>
      <c r="V204" s="7">
        <v>5371800</v>
      </c>
      <c r="W204" s="7">
        <v>4833800</v>
      </c>
      <c r="X204" s="7">
        <v>4022400</v>
      </c>
      <c r="Y204" s="7">
        <v>6775600</v>
      </c>
      <c r="Z204" s="7">
        <v>6574400</v>
      </c>
      <c r="AA204" s="7">
        <v>6388800</v>
      </c>
      <c r="AB204" s="7">
        <v>6177800</v>
      </c>
      <c r="AC204" s="3">
        <v>69.721000000000004</v>
      </c>
      <c r="AD204" s="3">
        <v>69.679000000000002</v>
      </c>
      <c r="AE204" s="3">
        <v>40.473999999999997</v>
      </c>
      <c r="AF204" s="3">
        <v>40.331000000000003</v>
      </c>
      <c r="AG204" s="7">
        <v>107229151</v>
      </c>
      <c r="AH204" s="7">
        <v>107198665</v>
      </c>
      <c r="AI204" s="7">
        <v>106822117</v>
      </c>
      <c r="AJ204" s="7">
        <v>106699200</v>
      </c>
      <c r="AK204" s="3">
        <v>99.505780000000001</v>
      </c>
      <c r="AL204" s="7">
        <v>1563</v>
      </c>
      <c r="AM204" s="7">
        <v>103353077</v>
      </c>
      <c r="AN204" s="3">
        <v>96.39</v>
      </c>
      <c r="AO204" s="3">
        <v>-1.5696600000000001</v>
      </c>
      <c r="AP204" s="3">
        <v>-8.2250549999999993</v>
      </c>
      <c r="AQ204" s="3">
        <v>-6.5757310000000002</v>
      </c>
      <c r="AR204" s="3">
        <v>-2.7390599999999998</v>
      </c>
      <c r="AS204" s="3">
        <v>-8.2250549999999993</v>
      </c>
      <c r="AT204" s="3">
        <v>-6.5757310000000002</v>
      </c>
      <c r="AU204" s="3">
        <v>-4.6444229999999997</v>
      </c>
      <c r="AV204" s="3">
        <v>1.6530532821247459</v>
      </c>
      <c r="AW204" s="3">
        <v>2.8032387302116111</v>
      </c>
      <c r="AX204" s="3">
        <v>2.3796621671111975</v>
      </c>
      <c r="AY204" s="3">
        <v>70.55</v>
      </c>
      <c r="AZ204" s="3">
        <v>119.64</v>
      </c>
      <c r="BA204" s="3">
        <v>101.56</v>
      </c>
    </row>
    <row r="205" spans="1:53" x14ac:dyDescent="0.3">
      <c r="A205" s="1" t="s">
        <v>2016</v>
      </c>
      <c r="B205" s="2">
        <v>4094305</v>
      </c>
      <c r="C205" s="9" t="s">
        <v>2401</v>
      </c>
      <c r="D205" s="9" t="s">
        <v>2504</v>
      </c>
      <c r="E205" s="3">
        <v>60626.020325990001</v>
      </c>
      <c r="F205" s="5">
        <v>77044.020325000005</v>
      </c>
      <c r="G205" s="5" t="s">
        <v>2400</v>
      </c>
      <c r="H205" s="3">
        <v>1.85</v>
      </c>
      <c r="I205" s="3">
        <v>14.335101</v>
      </c>
      <c r="J205" s="3">
        <v>1.85</v>
      </c>
      <c r="K205" s="3">
        <v>14.335101</v>
      </c>
      <c r="L205" s="3">
        <v>4.2846275800000004</v>
      </c>
      <c r="M205" s="3">
        <v>4.2846275800000004</v>
      </c>
      <c r="N205" s="3">
        <v>13.730828000000001</v>
      </c>
      <c r="O205" s="3" t="s">
        <v>2400</v>
      </c>
      <c r="P205" s="3" t="s">
        <v>2400</v>
      </c>
      <c r="Q205" s="3">
        <v>0.72844699999999996</v>
      </c>
      <c r="R205" s="3">
        <v>8.1247430000000005</v>
      </c>
      <c r="S205" s="3">
        <v>8.1247430000000005</v>
      </c>
      <c r="T205" s="9" t="s">
        <v>3433</v>
      </c>
      <c r="U205" s="7">
        <v>107412000</v>
      </c>
      <c r="V205" s="7">
        <v>109120000</v>
      </c>
      <c r="W205" s="7">
        <v>106005000</v>
      </c>
      <c r="X205" s="7">
        <v>93561000</v>
      </c>
      <c r="Y205" s="7">
        <v>107570000</v>
      </c>
      <c r="Z205" s="7">
        <v>107300000</v>
      </c>
      <c r="AA205" s="7">
        <v>106621000</v>
      </c>
      <c r="AB205" s="7">
        <v>107412000</v>
      </c>
      <c r="AC205" s="3">
        <v>27.628</v>
      </c>
      <c r="AD205" s="3">
        <v>28.395</v>
      </c>
      <c r="AE205" s="4">
        <v>8.1010000000000009</v>
      </c>
      <c r="AF205" s="4">
        <v>8.4160000000000004</v>
      </c>
      <c r="AG205" s="7">
        <v>459244995</v>
      </c>
      <c r="AH205" s="7">
        <v>461600215</v>
      </c>
      <c r="AI205" s="7">
        <v>461651176</v>
      </c>
      <c r="AJ205" s="7">
        <v>456715119</v>
      </c>
      <c r="AK205" s="3">
        <v>99.673339999999996</v>
      </c>
      <c r="AL205" s="7">
        <v>2303</v>
      </c>
      <c r="AM205" s="7">
        <v>383381281</v>
      </c>
      <c r="AN205" s="3">
        <v>83.67</v>
      </c>
      <c r="AO205" s="3">
        <v>2.0996980000000001</v>
      </c>
      <c r="AP205" s="3">
        <v>2.1691479999999999</v>
      </c>
      <c r="AQ205" s="3">
        <v>-13.268318000000001</v>
      </c>
      <c r="AR205" s="3">
        <v>-5.5345909999999998</v>
      </c>
      <c r="AS205" s="3">
        <v>2.1691479999999999</v>
      </c>
      <c r="AT205" s="3">
        <v>-13.268318000000001</v>
      </c>
      <c r="AU205" s="3">
        <v>-5.0835559999999997</v>
      </c>
      <c r="AV205" s="3">
        <v>3.6130427761080837</v>
      </c>
      <c r="AW205" s="3">
        <v>6.2847478416874258</v>
      </c>
      <c r="AX205" s="3">
        <v>6.6414188914284287</v>
      </c>
      <c r="AY205" s="3">
        <v>72.97</v>
      </c>
      <c r="AZ205" s="3">
        <v>126.92</v>
      </c>
      <c r="BA205" s="4">
        <v>134.12</v>
      </c>
    </row>
    <row r="206" spans="1:53" x14ac:dyDescent="0.3">
      <c r="A206" s="1" t="s">
        <v>2112</v>
      </c>
      <c r="B206" s="2">
        <v>4055530</v>
      </c>
      <c r="C206" s="9" t="s">
        <v>2401</v>
      </c>
      <c r="D206" s="9" t="s">
        <v>2465</v>
      </c>
      <c r="E206" s="3">
        <v>60396.124916519999</v>
      </c>
      <c r="F206" s="5">
        <v>67657.124916000001</v>
      </c>
      <c r="G206" s="5">
        <v>67657.124916519999</v>
      </c>
      <c r="H206" s="3">
        <v>5.42</v>
      </c>
      <c r="I206" s="3">
        <v>12.3533333333333</v>
      </c>
      <c r="J206" s="3">
        <v>5.42</v>
      </c>
      <c r="K206" s="3">
        <v>12.3533333333333</v>
      </c>
      <c r="L206" s="3">
        <v>2.3718078507915901</v>
      </c>
      <c r="M206" s="3">
        <v>1.9743656123627999</v>
      </c>
      <c r="N206" s="3">
        <v>6.0374949999999998</v>
      </c>
      <c r="O206" s="3" t="s">
        <v>2400</v>
      </c>
      <c r="P206" s="3" t="s">
        <v>2400</v>
      </c>
      <c r="Q206" s="3">
        <v>1.3662300000000001</v>
      </c>
      <c r="R206" s="3">
        <v>9.1126210000000007</v>
      </c>
      <c r="S206" s="3">
        <v>9.2197645478597998</v>
      </c>
      <c r="T206" s="9" t="s">
        <v>3429</v>
      </c>
      <c r="U206" s="7">
        <v>41364000</v>
      </c>
      <c r="V206" s="7">
        <v>36884000</v>
      </c>
      <c r="W206" s="7">
        <v>34816000</v>
      </c>
      <c r="X206" s="7">
        <v>31981000</v>
      </c>
      <c r="Y206" s="7">
        <v>45342000</v>
      </c>
      <c r="Z206" s="7">
        <v>44073000</v>
      </c>
      <c r="AA206" s="7">
        <v>42888000</v>
      </c>
      <c r="AB206" s="7">
        <v>41364000</v>
      </c>
      <c r="AC206" s="3">
        <v>21.571999999999999</v>
      </c>
      <c r="AD206" s="4">
        <v>25.65</v>
      </c>
      <c r="AE206" s="4">
        <v>10.804</v>
      </c>
      <c r="AF206" s="3">
        <v>14.818</v>
      </c>
      <c r="AG206" s="7">
        <v>227000000</v>
      </c>
      <c r="AH206" s="7">
        <v>227900000</v>
      </c>
      <c r="AI206" s="7">
        <v>228400000</v>
      </c>
      <c r="AJ206" s="7">
        <v>225941749</v>
      </c>
      <c r="AK206" s="4">
        <v>99.525499999999994</v>
      </c>
      <c r="AL206" s="7">
        <v>1723</v>
      </c>
      <c r="AM206" s="7">
        <v>189729735</v>
      </c>
      <c r="AN206" s="3">
        <v>83.57</v>
      </c>
      <c r="AO206" s="3">
        <v>-0.81933500000000004</v>
      </c>
      <c r="AP206" s="3">
        <v>-9.4534660000000006</v>
      </c>
      <c r="AQ206" s="3">
        <v>2.89168</v>
      </c>
      <c r="AR206" s="3">
        <v>25.843695</v>
      </c>
      <c r="AS206" s="3">
        <v>-9.4534660000000006</v>
      </c>
      <c r="AT206" s="3">
        <v>2.89168</v>
      </c>
      <c r="AU206" s="3">
        <v>26.458082000000001</v>
      </c>
      <c r="AV206" s="3">
        <v>1.2882245436034345</v>
      </c>
      <c r="AW206" s="3">
        <v>2.8379566568310302</v>
      </c>
      <c r="AX206" s="3">
        <v>2.7166713279908152</v>
      </c>
      <c r="AY206" s="3">
        <v>44.85</v>
      </c>
      <c r="AZ206" s="4">
        <v>98.8</v>
      </c>
      <c r="BA206" s="3">
        <v>94.58</v>
      </c>
    </row>
    <row r="207" spans="1:53" x14ac:dyDescent="0.3">
      <c r="A207" s="1" t="s">
        <v>1523</v>
      </c>
      <c r="B207" s="2">
        <v>9956217</v>
      </c>
      <c r="C207" s="9" t="s">
        <v>2401</v>
      </c>
      <c r="D207" s="9" t="s">
        <v>2495</v>
      </c>
      <c r="E207" s="3">
        <v>60226.629498490001</v>
      </c>
      <c r="F207" s="5" t="s">
        <v>2400</v>
      </c>
      <c r="G207" s="5">
        <v>47791.825498489998</v>
      </c>
      <c r="H207" s="3">
        <v>0.113</v>
      </c>
      <c r="I207" s="3">
        <v>28.461538000000001</v>
      </c>
      <c r="J207" s="3">
        <v>0.113</v>
      </c>
      <c r="K207" s="3">
        <v>28.461538000000001</v>
      </c>
      <c r="L207" s="3">
        <v>7.2738692003045697</v>
      </c>
      <c r="M207" s="3">
        <v>6.5141355890495598</v>
      </c>
      <c r="N207" s="3">
        <v>13.667546</v>
      </c>
      <c r="O207" s="3" t="s">
        <v>2400</v>
      </c>
      <c r="P207" s="3" t="s">
        <v>2400</v>
      </c>
      <c r="Q207" s="3" t="s">
        <v>2400</v>
      </c>
      <c r="R207" s="3" t="s">
        <v>2400</v>
      </c>
      <c r="S207" s="3" t="s">
        <v>2400</v>
      </c>
      <c r="T207" s="9" t="s">
        <v>3429</v>
      </c>
      <c r="U207" s="7">
        <v>5525690</v>
      </c>
      <c r="V207" s="7">
        <v>2917637</v>
      </c>
      <c r="W207" s="7">
        <v>1209463</v>
      </c>
      <c r="X207" s="7">
        <v>385707</v>
      </c>
      <c r="Y207" s="7">
        <v>7620964</v>
      </c>
      <c r="Z207" s="7">
        <v>7080403</v>
      </c>
      <c r="AA207" s="7">
        <v>6376045</v>
      </c>
      <c r="AB207" s="7">
        <v>5525690</v>
      </c>
      <c r="AC207" s="4">
        <v>100</v>
      </c>
      <c r="AD207" s="4">
        <v>100</v>
      </c>
      <c r="AE207" s="3" t="s">
        <v>2400</v>
      </c>
      <c r="AF207" s="3" t="s">
        <v>2400</v>
      </c>
      <c r="AG207" s="7">
        <v>4806594533</v>
      </c>
      <c r="AH207" s="7">
        <v>4789008555</v>
      </c>
      <c r="AI207" s="7">
        <v>4754909700</v>
      </c>
      <c r="AJ207" s="7">
        <v>3257101197</v>
      </c>
      <c r="AK207" s="3">
        <v>67.763180000000006</v>
      </c>
      <c r="AL207" s="7">
        <v>823</v>
      </c>
      <c r="AM207" s="7">
        <v>2743398007</v>
      </c>
      <c r="AN207" s="3">
        <v>57.08</v>
      </c>
      <c r="AO207" s="3">
        <v>-9.6432000000000004E-2</v>
      </c>
      <c r="AP207" s="3">
        <v>-17.318435999999998</v>
      </c>
      <c r="AQ207" s="3">
        <v>-24.102564000000001</v>
      </c>
      <c r="AR207" s="3">
        <v>27.429273999999999</v>
      </c>
      <c r="AS207" s="3">
        <v>-17.318435999999998</v>
      </c>
      <c r="AT207" s="3">
        <v>-24.102564000000001</v>
      </c>
      <c r="AU207" s="3">
        <v>24.369748000000001</v>
      </c>
      <c r="AV207" s="3">
        <v>3.7221961186988666</v>
      </c>
      <c r="AW207" s="3">
        <v>5.9436443267222199</v>
      </c>
      <c r="AX207" s="3">
        <v>4.7918501443908097</v>
      </c>
      <c r="AY207" s="3">
        <v>82.75</v>
      </c>
      <c r="AZ207" s="3">
        <v>132.13</v>
      </c>
      <c r="BA207" s="3">
        <v>106.53</v>
      </c>
    </row>
    <row r="208" spans="1:53" x14ac:dyDescent="0.3">
      <c r="A208" s="1" t="s">
        <v>1895</v>
      </c>
      <c r="B208" s="2">
        <v>103117</v>
      </c>
      <c r="C208" s="9" t="s">
        <v>2401</v>
      </c>
      <c r="D208" s="9" t="s">
        <v>2413</v>
      </c>
      <c r="E208" s="3">
        <v>59904.666136799999</v>
      </c>
      <c r="F208" s="5">
        <v>84324.173135999998</v>
      </c>
      <c r="G208" s="5">
        <v>92952.466453999994</v>
      </c>
      <c r="H208" s="4">
        <v>1.4570000000000001</v>
      </c>
      <c r="I208" s="3">
        <v>22.930758988015999</v>
      </c>
      <c r="J208" s="4">
        <v>1.4570000000000001</v>
      </c>
      <c r="K208" s="3">
        <v>22.930758988015999</v>
      </c>
      <c r="L208" s="3">
        <v>21.026862030000004</v>
      </c>
      <c r="M208" s="3">
        <v>21.0184376417888</v>
      </c>
      <c r="N208" s="3">
        <v>18.408338000000001</v>
      </c>
      <c r="O208" s="3" t="s">
        <v>2400</v>
      </c>
      <c r="P208" s="3" t="s">
        <v>2400</v>
      </c>
      <c r="Q208" s="3">
        <v>13.641532</v>
      </c>
      <c r="R208" s="3">
        <v>17.374489000000001</v>
      </c>
      <c r="S208" s="3">
        <v>17.473544298475499</v>
      </c>
      <c r="T208" s="9" t="s">
        <v>3429</v>
      </c>
      <c r="U208" s="7">
        <v>6027849</v>
      </c>
      <c r="V208" s="7">
        <v>5923214</v>
      </c>
      <c r="W208" s="7">
        <v>5891109</v>
      </c>
      <c r="X208" s="7">
        <v>4813611</v>
      </c>
      <c r="Y208" s="7">
        <v>6126661</v>
      </c>
      <c r="Z208" s="7">
        <v>6098486</v>
      </c>
      <c r="AA208" s="7">
        <v>6058516</v>
      </c>
      <c r="AB208" s="7">
        <v>6027849</v>
      </c>
      <c r="AC208" s="3">
        <v>81.826999999999998</v>
      </c>
      <c r="AD208" s="3">
        <v>82.617000000000004</v>
      </c>
      <c r="AE208" s="3">
        <v>72.567999999999998</v>
      </c>
      <c r="AF208" s="3">
        <v>73.668999999999997</v>
      </c>
      <c r="AG208" s="7">
        <v>326278138</v>
      </c>
      <c r="AH208" s="7">
        <v>326043383</v>
      </c>
      <c r="AI208" s="7">
        <v>326249413</v>
      </c>
      <c r="AJ208" s="7">
        <v>305983047</v>
      </c>
      <c r="AK208" s="3">
        <v>93.779820000000001</v>
      </c>
      <c r="AL208" s="7">
        <v>1408</v>
      </c>
      <c r="AM208" s="7">
        <v>280430060</v>
      </c>
      <c r="AN208" s="3">
        <v>85.95</v>
      </c>
      <c r="AO208" s="3">
        <v>-0.65762900000000002</v>
      </c>
      <c r="AP208" s="3">
        <v>-6.2037040000000001</v>
      </c>
      <c r="AQ208" s="3">
        <v>1.887351</v>
      </c>
      <c r="AR208" s="3">
        <v>20.401313999999999</v>
      </c>
      <c r="AS208" s="3">
        <v>-6.2037040000000001</v>
      </c>
      <c r="AT208" s="3">
        <v>1.887351</v>
      </c>
      <c r="AU208" s="3">
        <v>20.730509999999999</v>
      </c>
      <c r="AV208" s="3">
        <v>1.1874414936496578</v>
      </c>
      <c r="AW208" s="3">
        <v>2.3642598464332529</v>
      </c>
      <c r="AX208" s="3">
        <v>2.070828545714519</v>
      </c>
      <c r="AY208" s="3">
        <v>53.36</v>
      </c>
      <c r="AZ208" s="3">
        <v>106.24</v>
      </c>
      <c r="BA208" s="3">
        <v>93.05</v>
      </c>
    </row>
    <row r="209" spans="1:53" x14ac:dyDescent="0.3">
      <c r="A209" s="1" t="s">
        <v>2057</v>
      </c>
      <c r="B209" s="2">
        <v>100144</v>
      </c>
      <c r="C209" s="9" t="s">
        <v>2401</v>
      </c>
      <c r="D209" s="9" t="s">
        <v>2407</v>
      </c>
      <c r="E209" s="3">
        <v>59525.902058400003</v>
      </c>
      <c r="F209" s="5" t="s">
        <v>2400</v>
      </c>
      <c r="G209" s="5">
        <v>-41241.097941599997</v>
      </c>
      <c r="H209" s="4">
        <v>1.5</v>
      </c>
      <c r="I209" s="3">
        <v>17.358789000000002</v>
      </c>
      <c r="J209" s="3">
        <v>1.5</v>
      </c>
      <c r="K209" s="3">
        <v>17.358789000000002</v>
      </c>
      <c r="L209" s="3">
        <v>3.4968822500000001</v>
      </c>
      <c r="M209" s="3">
        <v>1.4837488700000001</v>
      </c>
      <c r="N209" s="3" t="s">
        <v>2397</v>
      </c>
      <c r="O209" s="3" t="s">
        <v>2400</v>
      </c>
      <c r="P209" s="3" t="s">
        <v>2400</v>
      </c>
      <c r="Q209" s="3" t="s">
        <v>2400</v>
      </c>
      <c r="R209" s="3" t="s">
        <v>2400</v>
      </c>
      <c r="S209" s="3" t="s">
        <v>2400</v>
      </c>
      <c r="T209" s="9" t="s">
        <v>3429</v>
      </c>
      <c r="U209" s="7">
        <v>17383000</v>
      </c>
      <c r="V209" s="7">
        <v>16338000</v>
      </c>
      <c r="W209" s="7">
        <v>16162000</v>
      </c>
      <c r="X209" s="7">
        <v>15472000</v>
      </c>
      <c r="Y209" s="7">
        <v>17801000</v>
      </c>
      <c r="Z209" s="7">
        <v>17593000</v>
      </c>
      <c r="AA209" s="7">
        <v>17495000</v>
      </c>
      <c r="AB209" s="7">
        <v>17383000</v>
      </c>
      <c r="AC209" s="3" t="s">
        <v>2400</v>
      </c>
      <c r="AD209" s="3" t="s">
        <v>2400</v>
      </c>
      <c r="AE209" s="3" t="s">
        <v>2400</v>
      </c>
      <c r="AF209" s="3" t="s">
        <v>2400</v>
      </c>
      <c r="AG209" s="7">
        <v>727078320</v>
      </c>
      <c r="AH209" s="7">
        <v>737957499</v>
      </c>
      <c r="AI209" s="7">
        <v>769073278</v>
      </c>
      <c r="AJ209" s="7">
        <v>725405419</v>
      </c>
      <c r="AK209" s="3">
        <v>99.769919999999999</v>
      </c>
      <c r="AL209" s="7">
        <v>1564</v>
      </c>
      <c r="AM209" s="7">
        <v>642043424</v>
      </c>
      <c r="AN209" s="4">
        <v>88.3</v>
      </c>
      <c r="AO209" s="3">
        <v>-1.5631010000000001</v>
      </c>
      <c r="AP209" s="3">
        <v>-6.1561009999999996</v>
      </c>
      <c r="AQ209" s="3">
        <v>6.916226</v>
      </c>
      <c r="AR209" s="3">
        <v>46.678120999999997</v>
      </c>
      <c r="AS209" s="3">
        <v>-6.1561009999999996</v>
      </c>
      <c r="AT209" s="3">
        <v>6.916226</v>
      </c>
      <c r="AU209" s="3">
        <v>47.608069</v>
      </c>
      <c r="AV209" s="3">
        <v>1.3135993382391047</v>
      </c>
      <c r="AW209" s="3">
        <v>2.5565759608200866</v>
      </c>
      <c r="AX209" s="3">
        <v>2.6414161904234001</v>
      </c>
      <c r="AY209" s="3">
        <v>49.93</v>
      </c>
      <c r="AZ209" s="3">
        <v>97.18</v>
      </c>
      <c r="BA209" s="4">
        <v>100.4</v>
      </c>
    </row>
    <row r="210" spans="1:53" x14ac:dyDescent="0.3">
      <c r="A210" s="1" t="s">
        <v>1869</v>
      </c>
      <c r="B210" s="2">
        <v>4057062</v>
      </c>
      <c r="C210" s="9" t="s">
        <v>2401</v>
      </c>
      <c r="D210" s="9" t="s">
        <v>2469</v>
      </c>
      <c r="E210" s="3">
        <v>59330.509058880001</v>
      </c>
      <c r="F210" s="5">
        <v>100535.509058</v>
      </c>
      <c r="G210" s="5">
        <v>100546.50905887999</v>
      </c>
      <c r="H210" s="3">
        <v>1</v>
      </c>
      <c r="I210" s="3">
        <v>19.321586</v>
      </c>
      <c r="J210" s="3">
        <v>1</v>
      </c>
      <c r="K210" s="3">
        <v>19.321586</v>
      </c>
      <c r="L210" s="3">
        <v>2.0639028800000001</v>
      </c>
      <c r="M210" s="3">
        <v>1.9277426199999999</v>
      </c>
      <c r="N210" s="3" t="s">
        <v>2397</v>
      </c>
      <c r="O210" s="3" t="s">
        <v>2397</v>
      </c>
      <c r="P210" s="3" t="s">
        <v>2397</v>
      </c>
      <c r="Q210" s="3">
        <v>7.4908489999999999</v>
      </c>
      <c r="R210" s="3">
        <v>14.748786000000001</v>
      </c>
      <c r="S210" s="3">
        <v>14.748786000000001</v>
      </c>
      <c r="T210" s="9" t="s">
        <v>3429</v>
      </c>
      <c r="U210" s="7">
        <v>16720000</v>
      </c>
      <c r="V210" s="7">
        <v>14439000</v>
      </c>
      <c r="W210" s="7">
        <v>12857000</v>
      </c>
      <c r="X210" s="7">
        <v>11370000</v>
      </c>
      <c r="Y210" s="7">
        <v>12918000</v>
      </c>
      <c r="Z210" s="7">
        <v>13476000</v>
      </c>
      <c r="AA210" s="7">
        <v>13800000</v>
      </c>
      <c r="AB210" s="7">
        <v>16720000</v>
      </c>
      <c r="AC210" s="3">
        <v>35.537999999999997</v>
      </c>
      <c r="AD210" s="3">
        <v>38.573999999999998</v>
      </c>
      <c r="AE210" s="3">
        <v>34.904000000000003</v>
      </c>
      <c r="AF210" s="3">
        <v>38.171999999999997</v>
      </c>
      <c r="AG210" s="7">
        <v>633214870</v>
      </c>
      <c r="AH210" s="7">
        <v>632921816</v>
      </c>
      <c r="AI210" s="7">
        <v>629328058</v>
      </c>
      <c r="AJ210" s="7">
        <v>632478507</v>
      </c>
      <c r="AK210" s="3">
        <v>99.85463</v>
      </c>
      <c r="AL210" s="7">
        <v>1353</v>
      </c>
      <c r="AM210" s="7">
        <v>587356176</v>
      </c>
      <c r="AN210" s="3">
        <v>92.73</v>
      </c>
      <c r="AO210" s="3">
        <v>-0.27285100000000001</v>
      </c>
      <c r="AP210" s="3">
        <v>-6.352087</v>
      </c>
      <c r="AQ210" s="3">
        <v>4.8905900000000004</v>
      </c>
      <c r="AR210" s="3">
        <v>15.695067</v>
      </c>
      <c r="AS210" s="3">
        <v>-6.352087</v>
      </c>
      <c r="AT210" s="3">
        <v>4.8905900000000004</v>
      </c>
      <c r="AU210" s="3">
        <v>17.382577000000001</v>
      </c>
      <c r="AV210" s="3">
        <v>2.5322773346323308</v>
      </c>
      <c r="AW210" s="3">
        <v>2.6389283469822167</v>
      </c>
      <c r="AX210" s="3">
        <v>2.4702016631718333</v>
      </c>
      <c r="AY210" s="3">
        <v>108.79</v>
      </c>
      <c r="AZ210" s="3">
        <v>113.37</v>
      </c>
      <c r="BA210" s="4">
        <v>106.12</v>
      </c>
    </row>
    <row r="211" spans="1:53" x14ac:dyDescent="0.3">
      <c r="A211" s="1" t="s">
        <v>2286</v>
      </c>
      <c r="B211" s="2">
        <v>4071818</v>
      </c>
      <c r="C211" s="9" t="s">
        <v>2401</v>
      </c>
      <c r="D211" s="9" t="s">
        <v>2434</v>
      </c>
      <c r="E211" s="3">
        <v>58700.256881100002</v>
      </c>
      <c r="F211" s="5">
        <v>60818.256881000001</v>
      </c>
      <c r="G211" s="5" t="s">
        <v>2400</v>
      </c>
      <c r="H211" s="3">
        <v>9.8699999999999992</v>
      </c>
      <c r="I211" s="3">
        <v>28.578206999999999</v>
      </c>
      <c r="J211" s="3">
        <v>9.8699999999999992</v>
      </c>
      <c r="K211" s="3">
        <v>28.578206999999999</v>
      </c>
      <c r="L211" s="3">
        <v>17.764688039999999</v>
      </c>
      <c r="M211" s="3">
        <v>14.656071409999999</v>
      </c>
      <c r="N211" s="3">
        <v>27.558304</v>
      </c>
      <c r="O211" s="3" t="s">
        <v>2400</v>
      </c>
      <c r="P211" s="3" t="s">
        <v>2400</v>
      </c>
      <c r="Q211" s="3">
        <v>3.1567690000000002</v>
      </c>
      <c r="R211" s="3">
        <v>18.144924</v>
      </c>
      <c r="S211" s="3">
        <v>18.144924</v>
      </c>
      <c r="T211" s="9" t="s">
        <v>3429</v>
      </c>
      <c r="U211" s="7">
        <v>16478000</v>
      </c>
      <c r="V211" s="7">
        <v>15228000</v>
      </c>
      <c r="W211" s="7">
        <v>13022000</v>
      </c>
      <c r="X211" s="7">
        <v>11797000</v>
      </c>
      <c r="Y211" s="7">
        <v>16932000</v>
      </c>
      <c r="Z211" s="7">
        <v>16752000</v>
      </c>
      <c r="AA211" s="7">
        <v>16622000</v>
      </c>
      <c r="AB211" s="7">
        <v>16478000</v>
      </c>
      <c r="AC211" s="3">
        <v>39.421999999999997</v>
      </c>
      <c r="AD211" s="3">
        <v>39.244999999999997</v>
      </c>
      <c r="AE211" s="3">
        <v>17.132000000000001</v>
      </c>
      <c r="AF211" s="3">
        <v>16.754999999999999</v>
      </c>
      <c r="AG211" s="7">
        <v>48707428</v>
      </c>
      <c r="AH211" s="7">
        <v>48881619</v>
      </c>
      <c r="AI211" s="7">
        <v>49721307</v>
      </c>
      <c r="AJ211" s="7">
        <v>44087196</v>
      </c>
      <c r="AK211" s="3">
        <v>90.527820000000006</v>
      </c>
      <c r="AL211" s="7">
        <v>1454</v>
      </c>
      <c r="AM211" s="7">
        <v>36008396</v>
      </c>
      <c r="AN211" s="3">
        <v>73.94</v>
      </c>
      <c r="AO211" s="3">
        <v>-3.38503</v>
      </c>
      <c r="AP211" s="3">
        <v>-12.551645000000001</v>
      </c>
      <c r="AQ211" s="3">
        <v>1.467063</v>
      </c>
      <c r="AR211" s="3">
        <v>29.611184999999999</v>
      </c>
      <c r="AS211" s="3">
        <v>-12.551645000000001</v>
      </c>
      <c r="AT211" s="3">
        <v>1.467063</v>
      </c>
      <c r="AU211" s="3">
        <v>27.194728999999999</v>
      </c>
      <c r="AV211" s="3">
        <v>1.5658078365853585</v>
      </c>
      <c r="AW211" s="3">
        <v>2.4853840564269878</v>
      </c>
      <c r="AX211" s="3">
        <v>2.3287788734312374</v>
      </c>
      <c r="AY211" s="4">
        <v>64.900000000000006</v>
      </c>
      <c r="AZ211" s="4">
        <v>103.01</v>
      </c>
      <c r="BA211" s="3">
        <v>96.52</v>
      </c>
    </row>
    <row r="212" spans="1:53" x14ac:dyDescent="0.3">
      <c r="A212" s="1" t="s">
        <v>1550</v>
      </c>
      <c r="B212" s="2">
        <v>4203993</v>
      </c>
      <c r="C212" s="9" t="s">
        <v>2395</v>
      </c>
      <c r="D212" s="9" t="s">
        <v>2431</v>
      </c>
      <c r="E212" s="3">
        <v>58295.665384599997</v>
      </c>
      <c r="F212" s="5">
        <v>65665.665384000007</v>
      </c>
      <c r="G212" s="5" t="s">
        <v>2400</v>
      </c>
      <c r="H212" s="3">
        <v>2.79</v>
      </c>
      <c r="I212" s="3">
        <v>19.851958</v>
      </c>
      <c r="J212" s="4">
        <v>2.79</v>
      </c>
      <c r="K212" s="3">
        <v>19.851958</v>
      </c>
      <c r="L212" s="3" t="s">
        <v>2397</v>
      </c>
      <c r="M212" s="3">
        <v>5.6128648999999999</v>
      </c>
      <c r="N212" s="3">
        <v>20.469766</v>
      </c>
      <c r="O212" s="3" t="s">
        <v>2400</v>
      </c>
      <c r="P212" s="3" t="s">
        <v>2400</v>
      </c>
      <c r="Q212" s="3">
        <v>4.657349</v>
      </c>
      <c r="R212" s="3">
        <v>12.818619999999999</v>
      </c>
      <c r="S212" s="3">
        <v>12.818619999999999</v>
      </c>
      <c r="T212" s="9" t="s">
        <v>3429</v>
      </c>
      <c r="U212" s="7">
        <v>13276000</v>
      </c>
      <c r="V212" s="7">
        <v>13205000</v>
      </c>
      <c r="W212" s="7">
        <v>11063000</v>
      </c>
      <c r="X212" s="7">
        <v>8612000</v>
      </c>
      <c r="Y212" s="7">
        <v>12925000</v>
      </c>
      <c r="Z212" s="7">
        <v>13109000</v>
      </c>
      <c r="AA212" s="7">
        <v>13281000</v>
      </c>
      <c r="AB212" s="7">
        <v>13276000</v>
      </c>
      <c r="AC212" s="3">
        <v>56.975000000000001</v>
      </c>
      <c r="AD212" s="3">
        <v>57.238</v>
      </c>
      <c r="AE212" s="3">
        <v>36.396999999999998</v>
      </c>
      <c r="AF212" s="3">
        <v>35.899000000000001</v>
      </c>
      <c r="AG212" s="7">
        <v>254002000</v>
      </c>
      <c r="AH212" s="7">
        <v>254976000</v>
      </c>
      <c r="AI212" s="7">
        <v>256950000</v>
      </c>
      <c r="AJ212" s="7">
        <v>253604728</v>
      </c>
      <c r="AK212" s="3">
        <v>99.783259999999999</v>
      </c>
      <c r="AL212" s="7">
        <v>1504</v>
      </c>
      <c r="AM212" s="7">
        <v>239098013</v>
      </c>
      <c r="AN212" s="3">
        <v>94.08</v>
      </c>
      <c r="AO212" s="3">
        <v>-3.5051070000000002</v>
      </c>
      <c r="AP212" s="3">
        <v>-9.3822209999999995</v>
      </c>
      <c r="AQ212" s="3">
        <v>-13.399442000000001</v>
      </c>
      <c r="AR212" s="3">
        <v>-6.0267660000000003</v>
      </c>
      <c r="AS212" s="3">
        <v>-9.3822209999999995</v>
      </c>
      <c r="AT212" s="3">
        <v>-13.399442000000001</v>
      </c>
      <c r="AU212" s="3">
        <v>-9.5045280000000005</v>
      </c>
      <c r="AV212" s="3">
        <v>2.2864636692218205</v>
      </c>
      <c r="AW212" s="3">
        <v>4.5975802766879319</v>
      </c>
      <c r="AX212" s="3">
        <v>4.5508199226752248</v>
      </c>
      <c r="AY212" s="3">
        <v>50.62</v>
      </c>
      <c r="AZ212" s="4">
        <v>101.8</v>
      </c>
      <c r="BA212" s="3">
        <v>100.76</v>
      </c>
    </row>
    <row r="213" spans="1:53" x14ac:dyDescent="0.3">
      <c r="A213" s="1" t="s">
        <v>819</v>
      </c>
      <c r="B213" s="2">
        <v>108391</v>
      </c>
      <c r="C213" s="9" t="s">
        <v>2401</v>
      </c>
      <c r="D213" s="9" t="s">
        <v>2417</v>
      </c>
      <c r="E213" s="3">
        <v>57827.000062090003</v>
      </c>
      <c r="F213" s="5">
        <v>59929.279062000001</v>
      </c>
      <c r="G213" s="5">
        <v>59929.279062089998</v>
      </c>
      <c r="H213" s="4">
        <v>5.4379999999999997</v>
      </c>
      <c r="I213" s="3">
        <v>97.355990000000006</v>
      </c>
      <c r="J213" s="3">
        <v>5.4379999999999997</v>
      </c>
      <c r="K213" s="3">
        <v>97.355990000000006</v>
      </c>
      <c r="L213" s="3" t="s">
        <v>2397</v>
      </c>
      <c r="M213" s="3" t="s">
        <v>2397</v>
      </c>
      <c r="N213" s="3">
        <v>80.879508999999999</v>
      </c>
      <c r="O213" s="3">
        <v>97.414688529476095</v>
      </c>
      <c r="P213" s="3">
        <v>82.303840802686494</v>
      </c>
      <c r="Q213" s="3">
        <v>29.447734000000001</v>
      </c>
      <c r="R213" s="3">
        <v>66.036102999999997</v>
      </c>
      <c r="S213" s="3">
        <v>66.036102999999997</v>
      </c>
      <c r="T213" s="9" t="s">
        <v>3435</v>
      </c>
      <c r="U213" s="7">
        <v>1717526</v>
      </c>
      <c r="V213" s="7">
        <v>1513557</v>
      </c>
      <c r="W213" s="7">
        <v>1377270</v>
      </c>
      <c r="X213" s="7">
        <v>1316536</v>
      </c>
      <c r="Y213" s="7">
        <v>1717526</v>
      </c>
      <c r="Z213" s="7">
        <v>1653450</v>
      </c>
      <c r="AA213" s="7">
        <v>1604289</v>
      </c>
      <c r="AB213" s="7">
        <v>1550746</v>
      </c>
      <c r="AC213" s="3">
        <v>79.725999999999999</v>
      </c>
      <c r="AD213" s="3">
        <v>79.725999999999999</v>
      </c>
      <c r="AE213" s="3">
        <v>43.518999999999998</v>
      </c>
      <c r="AF213" s="3">
        <v>43.518999999999998</v>
      </c>
      <c r="AG213" s="7">
        <v>24392000</v>
      </c>
      <c r="AH213" s="7">
        <v>24564000</v>
      </c>
      <c r="AI213" s="7">
        <v>24770000</v>
      </c>
      <c r="AJ213" s="7">
        <v>23649242</v>
      </c>
      <c r="AK213" s="3">
        <v>97.130510000000001</v>
      </c>
      <c r="AL213" s="7">
        <v>1148</v>
      </c>
      <c r="AM213" s="7">
        <v>21665230</v>
      </c>
      <c r="AN213" s="3">
        <v>88.98</v>
      </c>
      <c r="AO213" s="3">
        <v>-5.4185530000000002</v>
      </c>
      <c r="AP213" s="3">
        <v>-16.172426999999999</v>
      </c>
      <c r="AQ213" s="3">
        <v>2.4393880000000001</v>
      </c>
      <c r="AR213" s="3">
        <v>76.007814999999994</v>
      </c>
      <c r="AS213" s="3">
        <v>-16.172426999999999</v>
      </c>
      <c r="AT213" s="3">
        <v>2.4393880000000001</v>
      </c>
      <c r="AU213" s="3">
        <v>71.040627000000001</v>
      </c>
      <c r="AV213" s="3">
        <v>2.2415564905117291</v>
      </c>
      <c r="AW213" s="3">
        <v>3.239755390844131</v>
      </c>
      <c r="AX213" s="3">
        <v>3.1527911806677493</v>
      </c>
      <c r="AY213" s="3">
        <v>64.91</v>
      </c>
      <c r="AZ213" s="3">
        <v>93.82</v>
      </c>
      <c r="BA213" s="4">
        <v>91.3</v>
      </c>
    </row>
    <row r="214" spans="1:53" x14ac:dyDescent="0.3">
      <c r="A214" s="1" t="s">
        <v>1921</v>
      </c>
      <c r="B214" s="2">
        <v>5285926</v>
      </c>
      <c r="C214" s="9" t="s">
        <v>2401</v>
      </c>
      <c r="D214" s="9" t="s">
        <v>2443</v>
      </c>
      <c r="E214" s="3">
        <v>57701.48</v>
      </c>
      <c r="F214" s="5">
        <v>55252.305</v>
      </c>
      <c r="G214" s="5" t="s">
        <v>2400</v>
      </c>
      <c r="H214" s="3">
        <v>-0.97699999999999998</v>
      </c>
      <c r="I214" s="3" t="s">
        <v>2397</v>
      </c>
      <c r="J214" s="3">
        <v>-0.97699999999999998</v>
      </c>
      <c r="K214" s="3" t="s">
        <v>2397</v>
      </c>
      <c r="L214" s="3">
        <v>33.235040900000001</v>
      </c>
      <c r="M214" s="3">
        <v>17.398309859999998</v>
      </c>
      <c r="N214" s="3">
        <v>64.769295</v>
      </c>
      <c r="O214" s="3" t="s">
        <v>2400</v>
      </c>
      <c r="P214" s="3" t="s">
        <v>2400</v>
      </c>
      <c r="Q214" s="3">
        <v>14.211174</v>
      </c>
      <c r="R214" s="3" t="s">
        <v>2397</v>
      </c>
      <c r="S214" s="3">
        <v>-42.118757000000002</v>
      </c>
      <c r="T214" s="9" t="s">
        <v>3433</v>
      </c>
      <c r="U214" s="7">
        <v>2806489</v>
      </c>
      <c r="V214" s="7">
        <v>2065659</v>
      </c>
      <c r="W214" s="7">
        <v>1219327</v>
      </c>
      <c r="X214" s="7">
        <v>592049</v>
      </c>
      <c r="Y214" s="7">
        <v>3414325</v>
      </c>
      <c r="Z214" s="7">
        <v>3206404</v>
      </c>
      <c r="AA214" s="7">
        <v>3011599</v>
      </c>
      <c r="AB214" s="7">
        <v>2806489</v>
      </c>
      <c r="AC214" s="3">
        <v>67.983000000000004</v>
      </c>
      <c r="AD214" s="3">
        <v>67.325999999999993</v>
      </c>
      <c r="AE214" s="3">
        <v>-35.412999999999997</v>
      </c>
      <c r="AF214" s="3">
        <v>-35.529000000000003</v>
      </c>
      <c r="AG214" s="7">
        <v>330071000</v>
      </c>
      <c r="AH214" s="7">
        <v>335160000</v>
      </c>
      <c r="AI214" s="7">
        <v>329151000</v>
      </c>
      <c r="AJ214" s="7">
        <v>315211646</v>
      </c>
      <c r="AK214" s="3">
        <v>95.489739999999998</v>
      </c>
      <c r="AL214" s="7">
        <v>1232</v>
      </c>
      <c r="AM214" s="7">
        <v>204841732</v>
      </c>
      <c r="AN214" s="3">
        <v>62.05</v>
      </c>
      <c r="AO214" s="3">
        <v>-5.3047959999999996</v>
      </c>
      <c r="AP214" s="3">
        <v>-11.664759999999999</v>
      </c>
      <c r="AQ214" s="3">
        <v>34.433222999999998</v>
      </c>
      <c r="AR214" s="3">
        <v>-18.353425999999999</v>
      </c>
      <c r="AS214" s="3">
        <v>-11.664759999999999</v>
      </c>
      <c r="AT214" s="3">
        <v>34.433222999999998</v>
      </c>
      <c r="AU214" s="3">
        <v>-22.407035</v>
      </c>
      <c r="AV214" s="3">
        <v>4.6402023629203271</v>
      </c>
      <c r="AW214" s="3">
        <v>8.2725629974387935</v>
      </c>
      <c r="AX214" s="3">
        <v>9.93232288583879</v>
      </c>
      <c r="AY214" s="3">
        <v>45.81</v>
      </c>
      <c r="AZ214" s="3">
        <v>81.67</v>
      </c>
      <c r="BA214" s="3">
        <v>98.06</v>
      </c>
    </row>
    <row r="215" spans="1:53" x14ac:dyDescent="0.3">
      <c r="A215" s="1" t="s">
        <v>2199</v>
      </c>
      <c r="B215" s="2">
        <v>4086110</v>
      </c>
      <c r="C215" s="9" t="s">
        <v>2401</v>
      </c>
      <c r="D215" s="9" t="s">
        <v>2434</v>
      </c>
      <c r="E215" s="3">
        <v>56828.980214000003</v>
      </c>
      <c r="F215" s="5">
        <v>70764.980213999996</v>
      </c>
      <c r="G215" s="5" t="s">
        <v>2400</v>
      </c>
      <c r="H215" s="4">
        <v>10.7</v>
      </c>
      <c r="I215" s="3">
        <v>18.414805999999999</v>
      </c>
      <c r="J215" s="3">
        <v>10.7</v>
      </c>
      <c r="K215" s="3">
        <v>18.414805999999999</v>
      </c>
      <c r="L215" s="3">
        <v>44.760452409999999</v>
      </c>
      <c r="M215" s="3">
        <v>5.3937092299999998</v>
      </c>
      <c r="N215" s="3">
        <v>20.929348000000001</v>
      </c>
      <c r="O215" s="3" t="s">
        <v>2400</v>
      </c>
      <c r="P215" s="3" t="s">
        <v>2400</v>
      </c>
      <c r="Q215" s="3">
        <v>4.0167599999999997</v>
      </c>
      <c r="R215" s="3">
        <v>11.988249</v>
      </c>
      <c r="S215" s="3">
        <v>11.988249</v>
      </c>
      <c r="T215" s="9" t="s">
        <v>3429</v>
      </c>
      <c r="U215" s="7">
        <v>14332000</v>
      </c>
      <c r="V215" s="7">
        <v>11642000</v>
      </c>
      <c r="W215" s="7">
        <v>9716000</v>
      </c>
      <c r="X215" s="7">
        <v>8530000</v>
      </c>
      <c r="Y215" s="7">
        <v>14978000</v>
      </c>
      <c r="Z215" s="7">
        <v>14751000</v>
      </c>
      <c r="AA215" s="7">
        <v>14532000</v>
      </c>
      <c r="AB215" s="7">
        <v>14332000</v>
      </c>
      <c r="AC215" s="3">
        <v>41.313000000000002</v>
      </c>
      <c r="AD215" s="4">
        <v>41.02</v>
      </c>
      <c r="AE215" s="3">
        <v>30.658999999999999</v>
      </c>
      <c r="AF215" s="3">
        <v>30.324000000000002</v>
      </c>
      <c r="AG215" s="7">
        <v>65702533</v>
      </c>
      <c r="AH215" s="7">
        <v>66235191</v>
      </c>
      <c r="AI215" s="7">
        <v>67733679</v>
      </c>
      <c r="AJ215" s="7">
        <v>65286690</v>
      </c>
      <c r="AK215" s="3">
        <v>99.48845</v>
      </c>
      <c r="AL215" s="7">
        <v>1499</v>
      </c>
      <c r="AM215" s="7">
        <v>62076436</v>
      </c>
      <c r="AN215" s="4">
        <v>94.6</v>
      </c>
      <c r="AO215" s="3">
        <v>-3.1591100000000001</v>
      </c>
      <c r="AP215" s="3">
        <v>-18.655888999999998</v>
      </c>
      <c r="AQ215" s="3">
        <v>-13.0031</v>
      </c>
      <c r="AR215" s="3">
        <v>24.217950999999999</v>
      </c>
      <c r="AS215" s="3">
        <v>-18.655888999999998</v>
      </c>
      <c r="AT215" s="3">
        <v>-13.0031</v>
      </c>
      <c r="AU215" s="3">
        <v>22.848872</v>
      </c>
      <c r="AV215" s="3">
        <v>2.2784117595005204</v>
      </c>
      <c r="AW215" s="3">
        <v>3.8058077579130294</v>
      </c>
      <c r="AX215" s="3">
        <v>3.9508106267785918</v>
      </c>
      <c r="AY215" s="3">
        <v>55.22</v>
      </c>
      <c r="AZ215" s="3">
        <v>92.23</v>
      </c>
      <c r="BA215" s="3">
        <v>95.74</v>
      </c>
    </row>
    <row r="216" spans="1:53" x14ac:dyDescent="0.3">
      <c r="A216" s="1" t="s">
        <v>463</v>
      </c>
      <c r="B216" s="2">
        <v>4121481</v>
      </c>
      <c r="C216" s="9" t="s">
        <v>2395</v>
      </c>
      <c r="D216" s="9" t="s">
        <v>2513</v>
      </c>
      <c r="E216" s="3">
        <v>56447.353973254998</v>
      </c>
      <c r="F216" s="5">
        <v>155994.35397299999</v>
      </c>
      <c r="G216" s="5">
        <v>162781.83779571499</v>
      </c>
      <c r="H216" s="3">
        <v>8.82</v>
      </c>
      <c r="I216" s="3">
        <v>10.754243000000001</v>
      </c>
      <c r="J216" s="3">
        <v>8.82</v>
      </c>
      <c r="K216" s="3">
        <v>10.754243000000001</v>
      </c>
      <c r="L216" s="3" t="s">
        <v>2397</v>
      </c>
      <c r="M216" s="3">
        <v>3.4570154899999999</v>
      </c>
      <c r="N216" s="3">
        <v>13.130938</v>
      </c>
      <c r="O216" s="3">
        <v>12.6559251782347</v>
      </c>
      <c r="P216" s="3">
        <v>9.1240643970965696</v>
      </c>
      <c r="Q216" s="3">
        <v>2.7025329999999999</v>
      </c>
      <c r="R216" s="4">
        <v>7.0039660000000001</v>
      </c>
      <c r="S216" s="4">
        <v>7.0039660000000001</v>
      </c>
      <c r="T216" s="9" t="s">
        <v>3429</v>
      </c>
      <c r="U216" s="7">
        <v>54607000</v>
      </c>
      <c r="V216" s="7">
        <v>54022000</v>
      </c>
      <c r="W216" s="7">
        <v>51682000</v>
      </c>
      <c r="X216" s="7">
        <v>48097000</v>
      </c>
      <c r="Y216" s="7">
        <v>54870000</v>
      </c>
      <c r="Z216" s="7">
        <v>54659000</v>
      </c>
      <c r="AA216" s="7">
        <v>54633000</v>
      </c>
      <c r="AB216" s="7">
        <v>54607000</v>
      </c>
      <c r="AC216" s="3">
        <v>38.826999999999998</v>
      </c>
      <c r="AD216" s="3">
        <v>39.579000000000001</v>
      </c>
      <c r="AE216" s="3">
        <v>38.430999999999997</v>
      </c>
      <c r="AF216" s="3">
        <v>39.183999999999997</v>
      </c>
      <c r="AG216" s="7">
        <v>142195751</v>
      </c>
      <c r="AH216" s="7">
        <v>142741187</v>
      </c>
      <c r="AI216" s="7">
        <v>147920286</v>
      </c>
      <c r="AJ216" s="7">
        <v>93056269</v>
      </c>
      <c r="AK216" s="3">
        <v>65.441649999999996</v>
      </c>
      <c r="AL216" s="7">
        <v>1063</v>
      </c>
      <c r="AM216" s="7">
        <v>99951889</v>
      </c>
      <c r="AN216" s="3">
        <v>70.290000000000006</v>
      </c>
      <c r="AO216" s="3">
        <v>-2.674693</v>
      </c>
      <c r="AP216" s="3">
        <v>-13.652336999999999</v>
      </c>
      <c r="AQ216" s="3">
        <v>5.7670950000000003</v>
      </c>
      <c r="AR216" s="3">
        <v>-12.449235</v>
      </c>
      <c r="AS216" s="3">
        <v>-13.652336999999999</v>
      </c>
      <c r="AT216" s="3">
        <v>5.7670950000000003</v>
      </c>
      <c r="AU216" s="3">
        <v>-11.811773000000001</v>
      </c>
      <c r="AV216" s="3">
        <v>1.7257359292024841</v>
      </c>
      <c r="AW216" s="3">
        <v>3.5378836412503665</v>
      </c>
      <c r="AX216" s="3">
        <v>4.0961288838179</v>
      </c>
      <c r="AY216" s="3">
        <v>36.51</v>
      </c>
      <c r="AZ216" s="3">
        <v>74.849999999999994</v>
      </c>
      <c r="BA216" s="3">
        <v>86.66</v>
      </c>
    </row>
    <row r="217" spans="1:53" x14ac:dyDescent="0.3">
      <c r="A217" s="1" t="s">
        <v>122</v>
      </c>
      <c r="B217" s="2">
        <v>113901</v>
      </c>
      <c r="C217" s="9" t="s">
        <v>2401</v>
      </c>
      <c r="D217" s="9" t="s">
        <v>2407</v>
      </c>
      <c r="E217" s="3">
        <v>55683.450447019997</v>
      </c>
      <c r="F217" s="5">
        <v>48717.450447000003</v>
      </c>
      <c r="G217" s="5">
        <v>50850.450447019997</v>
      </c>
      <c r="H217" s="3">
        <v>5</v>
      </c>
      <c r="I217" s="3">
        <v>20.451333000000002</v>
      </c>
      <c r="J217" s="3">
        <v>5</v>
      </c>
      <c r="K217" s="3">
        <v>20.451333000000002</v>
      </c>
      <c r="L217" s="3">
        <v>9.0573965699999999</v>
      </c>
      <c r="M217" s="3">
        <v>9.0573965699999999</v>
      </c>
      <c r="N217" s="3">
        <v>6.6399369999999998</v>
      </c>
      <c r="O217" s="3" t="s">
        <v>2400</v>
      </c>
      <c r="P217" s="3" t="s">
        <v>2400</v>
      </c>
      <c r="Q217" s="3">
        <v>2.56162</v>
      </c>
      <c r="R217" s="4">
        <v>7.4591000000000003</v>
      </c>
      <c r="S217" s="4">
        <v>7.4591000000000003</v>
      </c>
      <c r="T217" s="9" t="s">
        <v>3429</v>
      </c>
      <c r="U217" s="7">
        <v>16096000</v>
      </c>
      <c r="V217" s="7">
        <v>14334000</v>
      </c>
      <c r="W217" s="7">
        <v>13389000</v>
      </c>
      <c r="X217" s="7">
        <v>11958000</v>
      </c>
      <c r="Y217" s="7">
        <v>17445000</v>
      </c>
      <c r="Z217" s="7">
        <v>16961000</v>
      </c>
      <c r="AA217" s="7">
        <v>16576000</v>
      </c>
      <c r="AB217" s="7">
        <v>16096000</v>
      </c>
      <c r="AC217" s="3">
        <v>58.536000000000001</v>
      </c>
      <c r="AD217" s="3">
        <v>56.348999999999997</v>
      </c>
      <c r="AE217" s="3" t="s">
        <v>2400</v>
      </c>
      <c r="AF217" s="3" t="s">
        <v>2400</v>
      </c>
      <c r="AG217" s="7">
        <v>97220158</v>
      </c>
      <c r="AH217" s="7">
        <v>98435479</v>
      </c>
      <c r="AI217" s="7">
        <v>101381266</v>
      </c>
      <c r="AJ217" s="7">
        <v>96633617</v>
      </c>
      <c r="AK217" s="3">
        <v>99.607330000000005</v>
      </c>
      <c r="AL217" s="7">
        <v>1511</v>
      </c>
      <c r="AM217" s="7">
        <v>84169315</v>
      </c>
      <c r="AN217" s="3">
        <v>86.76</v>
      </c>
      <c r="AO217" s="3">
        <v>-1.1785890000000001</v>
      </c>
      <c r="AP217" s="3">
        <v>-7.2373120000000002</v>
      </c>
      <c r="AQ217" s="3">
        <v>13.328792999999999</v>
      </c>
      <c r="AR217" s="3">
        <v>40.471730999999998</v>
      </c>
      <c r="AS217" s="3">
        <v>-7.2373120000000002</v>
      </c>
      <c r="AT217" s="3">
        <v>13.328792999999999</v>
      </c>
      <c r="AU217" s="3">
        <v>40.175868000000001</v>
      </c>
      <c r="AV217" s="3">
        <v>1.2960301239712808</v>
      </c>
      <c r="AW217" s="3">
        <v>2.4506015463136275</v>
      </c>
      <c r="AX217" s="3">
        <v>2.3505731960037677</v>
      </c>
      <c r="AY217" s="3">
        <v>53.36</v>
      </c>
      <c r="AZ217" s="4">
        <v>100.9</v>
      </c>
      <c r="BA217" s="3">
        <v>96.78</v>
      </c>
    </row>
    <row r="218" spans="1:53" x14ac:dyDescent="0.3">
      <c r="A218" s="1" t="s">
        <v>1187</v>
      </c>
      <c r="B218" s="2">
        <v>5234450</v>
      </c>
      <c r="C218" s="9" t="s">
        <v>2401</v>
      </c>
      <c r="D218" s="9" t="s">
        <v>2404</v>
      </c>
      <c r="E218" s="3">
        <v>55530.866218379997</v>
      </c>
      <c r="F218" s="5">
        <v>66890.866217999996</v>
      </c>
      <c r="G218" s="5" t="s">
        <v>2400</v>
      </c>
      <c r="H218" s="3">
        <v>0.8</v>
      </c>
      <c r="I218" s="3">
        <v>37.947114999999997</v>
      </c>
      <c r="J218" s="4">
        <v>0.94499999999999995</v>
      </c>
      <c r="K218" s="3">
        <v>31.309004000000002</v>
      </c>
      <c r="L218" s="3" t="s">
        <v>2397</v>
      </c>
      <c r="M218" s="3">
        <v>3.2501544199999999</v>
      </c>
      <c r="N218" s="3">
        <v>33.149937000000001</v>
      </c>
      <c r="O218" s="3" t="s">
        <v>2400</v>
      </c>
      <c r="P218" s="3" t="s">
        <v>2400</v>
      </c>
      <c r="Q218" s="3">
        <v>2.7721460000000002</v>
      </c>
      <c r="R218" s="3">
        <v>16.845721999999999</v>
      </c>
      <c r="S218" s="3">
        <v>16.845721999999999</v>
      </c>
      <c r="T218" s="9" t="s">
        <v>3435</v>
      </c>
      <c r="U218" s="7">
        <v>22952000</v>
      </c>
      <c r="V218" s="7">
        <v>22331000</v>
      </c>
      <c r="W218" s="7">
        <v>20637000</v>
      </c>
      <c r="X218" s="7">
        <v>23668000</v>
      </c>
      <c r="Y218" s="7">
        <v>22952000</v>
      </c>
      <c r="Z218" s="7">
        <v>26930000</v>
      </c>
      <c r="AA218" s="7">
        <v>26832000</v>
      </c>
      <c r="AB218" s="7">
        <v>26819000</v>
      </c>
      <c r="AC218" s="3">
        <v>35.191000000000003</v>
      </c>
      <c r="AD218" s="3">
        <v>35.191000000000003</v>
      </c>
      <c r="AE218" s="3">
        <v>14.269</v>
      </c>
      <c r="AF218" s="3">
        <v>14.269</v>
      </c>
      <c r="AG218" s="7">
        <v>662878003</v>
      </c>
      <c r="AH218" s="7">
        <v>668013549</v>
      </c>
      <c r="AI218" s="7">
        <v>680372072</v>
      </c>
      <c r="AJ218" s="7">
        <v>659358709</v>
      </c>
      <c r="AK218" s="3">
        <v>99.573130000000006</v>
      </c>
      <c r="AL218" s="7">
        <v>1399</v>
      </c>
      <c r="AM218" s="7">
        <v>614688918</v>
      </c>
      <c r="AN218" s="3">
        <v>92.83</v>
      </c>
      <c r="AO218" s="3">
        <v>-2.5435240000000001</v>
      </c>
      <c r="AP218" s="3">
        <v>-5.8788460000000002</v>
      </c>
      <c r="AQ218" s="3">
        <v>1.700812</v>
      </c>
      <c r="AR218" s="3">
        <v>38.279608000000003</v>
      </c>
      <c r="AS218" s="3">
        <v>-5.8788460000000002</v>
      </c>
      <c r="AT218" s="3">
        <v>1.700812</v>
      </c>
      <c r="AU218" s="3">
        <v>36.936154999999999</v>
      </c>
      <c r="AV218" s="3">
        <v>1.1405667044148571</v>
      </c>
      <c r="AW218" s="3">
        <v>2.3645246471574701</v>
      </c>
      <c r="AX218" s="3">
        <v>2.5690592169692481</v>
      </c>
      <c r="AY218" s="3">
        <v>31.97</v>
      </c>
      <c r="AZ218" s="3">
        <v>66.28</v>
      </c>
      <c r="BA218" s="3">
        <v>72.010000000000005</v>
      </c>
    </row>
    <row r="219" spans="1:53" x14ac:dyDescent="0.3">
      <c r="A219" s="1" t="s">
        <v>1669</v>
      </c>
      <c r="B219" s="2">
        <v>4095021</v>
      </c>
      <c r="C219" s="9" t="s">
        <v>2401</v>
      </c>
      <c r="D219" s="9" t="s">
        <v>2514</v>
      </c>
      <c r="E219" s="3">
        <v>55332.296633459999</v>
      </c>
      <c r="F219" s="5">
        <v>74755.296633000005</v>
      </c>
      <c r="G219" s="5" t="s">
        <v>2400</v>
      </c>
      <c r="H219" s="3">
        <v>0.82</v>
      </c>
      <c r="I219" s="3">
        <v>14.544874</v>
      </c>
      <c r="J219" s="3">
        <v>0.82</v>
      </c>
      <c r="K219" s="3">
        <v>14.544874</v>
      </c>
      <c r="L219" s="3">
        <v>1.81030921</v>
      </c>
      <c r="M219" s="3">
        <v>1.6381727499999998</v>
      </c>
      <c r="N219" s="3">
        <v>16.569226</v>
      </c>
      <c r="O219" s="3" t="s">
        <v>2400</v>
      </c>
      <c r="P219" s="3" t="s">
        <v>2400</v>
      </c>
      <c r="Q219" s="3">
        <v>0.44995099999999999</v>
      </c>
      <c r="R219" s="3">
        <v>8.3869369999999996</v>
      </c>
      <c r="S219" s="3">
        <v>8.3869369999999996</v>
      </c>
      <c r="T219" s="9" t="s">
        <v>3429</v>
      </c>
      <c r="U219" s="7">
        <v>147399000</v>
      </c>
      <c r="V219" s="7">
        <v>169990000</v>
      </c>
      <c r="W219" s="7">
        <v>111476000</v>
      </c>
      <c r="X219" s="7">
        <v>64129000</v>
      </c>
      <c r="Y219" s="7">
        <v>147738000</v>
      </c>
      <c r="Z219" s="7">
        <v>151853000</v>
      </c>
      <c r="AA219" s="7">
        <v>148814000</v>
      </c>
      <c r="AB219" s="7">
        <v>147399000</v>
      </c>
      <c r="AC219" s="3">
        <v>13.103</v>
      </c>
      <c r="AD219" s="4">
        <v>9.9410000000000007</v>
      </c>
      <c r="AE219" s="4">
        <v>6.782</v>
      </c>
      <c r="AF219" s="4">
        <v>3.7719999999999998</v>
      </c>
      <c r="AG219" s="7">
        <v>412989227</v>
      </c>
      <c r="AH219" s="7">
        <v>418569183</v>
      </c>
      <c r="AI219" s="7">
        <v>439955575</v>
      </c>
      <c r="AJ219" s="7">
        <v>411515215</v>
      </c>
      <c r="AK219" s="3">
        <v>99.643090000000001</v>
      </c>
      <c r="AL219" s="7">
        <v>1985</v>
      </c>
      <c r="AM219" s="7">
        <v>309271686</v>
      </c>
      <c r="AN219" s="3">
        <v>74.89</v>
      </c>
      <c r="AO219" s="3">
        <v>2.106112</v>
      </c>
      <c r="AP219" s="3">
        <v>-14.964919999999999</v>
      </c>
      <c r="AQ219" s="3">
        <v>-13.328262</v>
      </c>
      <c r="AR219" s="3">
        <v>-15.161218</v>
      </c>
      <c r="AS219" s="3">
        <v>-14.964919999999999</v>
      </c>
      <c r="AT219" s="3">
        <v>-13.328262</v>
      </c>
      <c r="AU219" s="3">
        <v>-14.428421</v>
      </c>
      <c r="AV219" s="3">
        <v>2.7639604749302578</v>
      </c>
      <c r="AW219" s="3">
        <v>3.688793832959627</v>
      </c>
      <c r="AX219" s="3">
        <v>3.0901284353505756</v>
      </c>
      <c r="AY219" s="3">
        <v>84.75</v>
      </c>
      <c r="AZ219" s="4">
        <v>113.11</v>
      </c>
      <c r="BA219" s="3">
        <v>94.76</v>
      </c>
    </row>
    <row r="220" spans="1:53" x14ac:dyDescent="0.3">
      <c r="A220" s="1" t="s">
        <v>2051</v>
      </c>
      <c r="B220" s="2">
        <v>103247</v>
      </c>
      <c r="C220" s="9" t="s">
        <v>2401</v>
      </c>
      <c r="D220" s="9" t="s">
        <v>2465</v>
      </c>
      <c r="E220" s="3">
        <v>54917.589362010003</v>
      </c>
      <c r="F220" s="5">
        <v>64155.589361999999</v>
      </c>
      <c r="G220" s="5">
        <v>64195.589362010003</v>
      </c>
      <c r="H220" s="3">
        <v>4.33</v>
      </c>
      <c r="I220" s="3">
        <v>12.486398963730601</v>
      </c>
      <c r="J220" s="3">
        <v>4.33</v>
      </c>
      <c r="K220" s="3">
        <v>12.486398963730601</v>
      </c>
      <c r="L220" s="3">
        <v>3.2680413454484398</v>
      </c>
      <c r="M220" s="3">
        <v>2.7115352343575698</v>
      </c>
      <c r="N220" s="3">
        <v>6.3279945810100902</v>
      </c>
      <c r="O220" s="3" t="s">
        <v>2400</v>
      </c>
      <c r="P220" s="3" t="s">
        <v>2400</v>
      </c>
      <c r="Q220" s="3">
        <v>0.96568200000000004</v>
      </c>
      <c r="R220" s="3">
        <v>9.577356</v>
      </c>
      <c r="S220" s="3">
        <v>9.8674286654579593</v>
      </c>
      <c r="T220" s="9" t="s">
        <v>3429</v>
      </c>
      <c r="U220" s="7">
        <v>57094000</v>
      </c>
      <c r="V220" s="7">
        <v>51411000</v>
      </c>
      <c r="W220" s="7">
        <v>50588000</v>
      </c>
      <c r="X220" s="7">
        <v>41909000</v>
      </c>
      <c r="Y220" s="7">
        <v>62432000</v>
      </c>
      <c r="Z220" s="7">
        <v>60302000</v>
      </c>
      <c r="AA220" s="7">
        <v>58567000</v>
      </c>
      <c r="AB220" s="7">
        <v>57094000</v>
      </c>
      <c r="AC220" s="3">
        <v>13.443</v>
      </c>
      <c r="AD220" s="3">
        <v>22.216000000000001</v>
      </c>
      <c r="AE220" s="4">
        <v>1.583</v>
      </c>
      <c r="AF220" s="4">
        <v>9.92</v>
      </c>
      <c r="AG220" s="7">
        <v>264796275</v>
      </c>
      <c r="AH220" s="7">
        <v>264030015</v>
      </c>
      <c r="AI220" s="7">
        <v>261664120</v>
      </c>
      <c r="AJ220" s="7">
        <v>262910097</v>
      </c>
      <c r="AK220" s="3">
        <v>99.284989999999993</v>
      </c>
      <c r="AL220" s="7">
        <v>1677</v>
      </c>
      <c r="AM220" s="7">
        <v>206938843</v>
      </c>
      <c r="AN220" s="3">
        <v>78.150000000000006</v>
      </c>
      <c r="AO220" s="3">
        <v>-1.396277</v>
      </c>
      <c r="AP220" s="3">
        <v>-7.0398769999999997</v>
      </c>
      <c r="AQ220" s="3">
        <v>1.6556820000000001</v>
      </c>
      <c r="AR220" s="3">
        <v>34.058827999999998</v>
      </c>
      <c r="AS220" s="3">
        <v>-7.0398769999999997</v>
      </c>
      <c r="AT220" s="3">
        <v>1.6556820000000001</v>
      </c>
      <c r="AU220" s="3">
        <v>37.726818000000002</v>
      </c>
      <c r="AV220" s="3">
        <v>1.4761329080674888</v>
      </c>
      <c r="AW220" s="3">
        <v>2.4422246895745623</v>
      </c>
      <c r="AX220" s="3">
        <v>2.7479394124472578</v>
      </c>
      <c r="AY220" s="3">
        <v>51.04</v>
      </c>
      <c r="AZ220" s="3">
        <v>84.44</v>
      </c>
      <c r="BA220" s="3">
        <v>95.01</v>
      </c>
    </row>
    <row r="221" spans="1:53" x14ac:dyDescent="0.3">
      <c r="A221" s="1" t="s">
        <v>328</v>
      </c>
      <c r="B221" s="2">
        <v>4340737</v>
      </c>
      <c r="C221" s="9" t="s">
        <v>2401</v>
      </c>
      <c r="D221" s="9" t="s">
        <v>2435</v>
      </c>
      <c r="E221" s="3">
        <v>54884.566271149997</v>
      </c>
      <c r="F221" s="5">
        <v>53420.144270999997</v>
      </c>
      <c r="G221" s="5">
        <v>50048.553271149998</v>
      </c>
      <c r="H221" s="3">
        <v>0.45</v>
      </c>
      <c r="I221" s="3">
        <v>51.137183999999998</v>
      </c>
      <c r="J221" s="3">
        <v>0.45</v>
      </c>
      <c r="K221" s="3">
        <v>51.137183999999998</v>
      </c>
      <c r="L221" s="3">
        <v>8.3618654100000001</v>
      </c>
      <c r="M221" s="3">
        <v>2.62972245</v>
      </c>
      <c r="N221" s="3">
        <v>73.078245999999993</v>
      </c>
      <c r="O221" s="3">
        <v>53.444087534658898</v>
      </c>
      <c r="P221" s="3">
        <v>47.403102319338998</v>
      </c>
      <c r="Q221" s="3">
        <v>2.1463450000000002</v>
      </c>
      <c r="R221" s="3">
        <v>37.790914000000001</v>
      </c>
      <c r="S221" s="3">
        <v>37.790914000000001</v>
      </c>
      <c r="T221" s="9" t="s">
        <v>3429</v>
      </c>
      <c r="U221" s="7">
        <v>21915623</v>
      </c>
      <c r="V221" s="7">
        <v>17531587</v>
      </c>
      <c r="W221" s="7">
        <v>17661203</v>
      </c>
      <c r="X221" s="7">
        <v>9497578</v>
      </c>
      <c r="Y221" s="7">
        <v>23861534</v>
      </c>
      <c r="Z221" s="7">
        <v>23503226</v>
      </c>
      <c r="AA221" s="7">
        <v>22882620</v>
      </c>
      <c r="AB221" s="7">
        <v>21915623</v>
      </c>
      <c r="AC221" s="3">
        <v>34.576999999999998</v>
      </c>
      <c r="AD221" s="3">
        <v>36.351999999999997</v>
      </c>
      <c r="AE221" s="4">
        <v>1.1639999999999999</v>
      </c>
      <c r="AF221" s="4">
        <v>5.35</v>
      </c>
      <c r="AG221" s="7">
        <v>616389000</v>
      </c>
      <c r="AH221" s="7">
        <v>617617000</v>
      </c>
      <c r="AI221" s="7">
        <v>612841000</v>
      </c>
      <c r="AJ221" s="7">
        <v>555785471</v>
      </c>
      <c r="AK221" s="3">
        <v>89.667150000000007</v>
      </c>
      <c r="AL221" s="7">
        <v>1220</v>
      </c>
      <c r="AM221" s="7">
        <v>391083289</v>
      </c>
      <c r="AN221" s="3">
        <v>63.1</v>
      </c>
      <c r="AO221" s="3">
        <v>-6.6864299999999997</v>
      </c>
      <c r="AP221" s="3">
        <v>-4.0203280000000001</v>
      </c>
      <c r="AQ221" s="3">
        <v>26.605094999999999</v>
      </c>
      <c r="AR221" s="3">
        <v>17.682082999999999</v>
      </c>
      <c r="AS221" s="3">
        <v>-4.0203280000000001</v>
      </c>
      <c r="AT221" s="3">
        <v>26.605094999999999</v>
      </c>
      <c r="AU221" s="3">
        <v>9.8771819999999995</v>
      </c>
      <c r="AV221" s="3">
        <v>3.5210092503039552</v>
      </c>
      <c r="AW221" s="3">
        <v>6.6436674606238917</v>
      </c>
      <c r="AX221" s="3">
        <v>6.9381319040515432</v>
      </c>
      <c r="AY221" s="3">
        <v>48.25</v>
      </c>
      <c r="AZ221" s="3">
        <v>91.04</v>
      </c>
      <c r="BA221" s="3">
        <v>95.08</v>
      </c>
    </row>
    <row r="222" spans="1:53" x14ac:dyDescent="0.3">
      <c r="A222" s="1" t="s">
        <v>2275</v>
      </c>
      <c r="B222" s="2">
        <v>4085953</v>
      </c>
      <c r="C222" s="9" t="s">
        <v>2401</v>
      </c>
      <c r="D222" s="9" t="s">
        <v>2554</v>
      </c>
      <c r="E222" s="3">
        <v>54381.758844960001</v>
      </c>
      <c r="F222" s="5">
        <v>74987.758843999996</v>
      </c>
      <c r="G222" s="5">
        <v>74976.758844960001</v>
      </c>
      <c r="H222" s="4">
        <v>5.25</v>
      </c>
      <c r="I222" s="3">
        <v>26.533871999999999</v>
      </c>
      <c r="J222" s="3">
        <v>5.25</v>
      </c>
      <c r="K222" s="3">
        <v>26.533871999999999</v>
      </c>
      <c r="L222" s="3" t="s">
        <v>2397</v>
      </c>
      <c r="M222" s="3">
        <v>15.84348426</v>
      </c>
      <c r="N222" s="3">
        <v>45.758380000000002</v>
      </c>
      <c r="O222" s="3">
        <v>15.7646199114448</v>
      </c>
      <c r="P222" s="3">
        <v>4.9753039930964098</v>
      </c>
      <c r="Q222" s="3">
        <v>4.1508139999999996</v>
      </c>
      <c r="R222" s="3">
        <v>11.013089000000001</v>
      </c>
      <c r="S222" s="3">
        <v>11.013089000000001</v>
      </c>
      <c r="T222" s="9" t="s">
        <v>3429</v>
      </c>
      <c r="U222" s="7">
        <v>14779000</v>
      </c>
      <c r="V222" s="7">
        <v>13728000</v>
      </c>
      <c r="W222" s="7">
        <v>12077000</v>
      </c>
      <c r="X222" s="7">
        <v>11443000</v>
      </c>
      <c r="Y222" s="7">
        <v>16265000</v>
      </c>
      <c r="Z222" s="7">
        <v>14064000</v>
      </c>
      <c r="AA222" s="7">
        <v>13408000</v>
      </c>
      <c r="AB222" s="7">
        <v>14779000</v>
      </c>
      <c r="AC222" s="4">
        <v>37.35</v>
      </c>
      <c r="AD222" s="3">
        <v>41.665999999999997</v>
      </c>
      <c r="AE222" s="3">
        <v>31.382000000000001</v>
      </c>
      <c r="AF222" s="3">
        <v>37.048999999999999</v>
      </c>
      <c r="AG222" s="7">
        <v>340717442</v>
      </c>
      <c r="AH222" s="7">
        <v>345293460</v>
      </c>
      <c r="AI222" s="7">
        <v>362113659</v>
      </c>
      <c r="AJ222" s="7">
        <v>337079354</v>
      </c>
      <c r="AK222" s="3">
        <v>99.075069999999997</v>
      </c>
      <c r="AL222" s="7">
        <v>1071</v>
      </c>
      <c r="AM222" s="7">
        <v>303992650</v>
      </c>
      <c r="AN222" s="3">
        <v>89.35</v>
      </c>
      <c r="AO222" s="3">
        <v>-3.82952</v>
      </c>
      <c r="AP222" s="3">
        <v>-13.744994999999999</v>
      </c>
      <c r="AQ222" s="3">
        <v>16.306732</v>
      </c>
      <c r="AR222" s="3">
        <v>262.14867400000003</v>
      </c>
      <c r="AS222" s="3">
        <v>-13.744994999999999</v>
      </c>
      <c r="AT222" s="3">
        <v>16.306732</v>
      </c>
      <c r="AU222" s="3">
        <v>257.91796499999998</v>
      </c>
      <c r="AV222" s="3">
        <v>4.2555059520559757</v>
      </c>
      <c r="AW222" s="3">
        <v>6.7340978102679276</v>
      </c>
      <c r="AX222" s="3">
        <v>9.3751494841097536</v>
      </c>
      <c r="AY222" s="3">
        <v>43.44</v>
      </c>
      <c r="AZ222" s="3">
        <v>68.739999999999995</v>
      </c>
      <c r="BA222" s="4">
        <v>95.7</v>
      </c>
    </row>
    <row r="223" spans="1:53" x14ac:dyDescent="0.3">
      <c r="A223" s="1" t="s">
        <v>620</v>
      </c>
      <c r="B223" s="2">
        <v>4049266</v>
      </c>
      <c r="C223" s="9" t="s">
        <v>2401</v>
      </c>
      <c r="D223" s="9" t="s">
        <v>2496</v>
      </c>
      <c r="E223" s="3">
        <v>54206.992598279998</v>
      </c>
      <c r="F223" s="5">
        <v>56478.492597999997</v>
      </c>
      <c r="G223" s="5">
        <v>56173.192598280002</v>
      </c>
      <c r="H223" s="4">
        <v>3.9169999999999998</v>
      </c>
      <c r="I223" s="3">
        <v>9.7503489999999999</v>
      </c>
      <c r="J223" s="3">
        <v>3.9169999999999998</v>
      </c>
      <c r="K223" s="3">
        <v>9.7503489999999999</v>
      </c>
      <c r="L223" s="3">
        <v>1.80187378</v>
      </c>
      <c r="M223" s="3">
        <v>1.7898334600000001</v>
      </c>
      <c r="N223" s="3">
        <v>22.757161</v>
      </c>
      <c r="O223" s="3">
        <v>9.8039401399323207</v>
      </c>
      <c r="P223" s="3">
        <v>8.5112268803103497</v>
      </c>
      <c r="Q223" s="3">
        <v>1.281946</v>
      </c>
      <c r="R223" s="3">
        <v>7.5517709999999996</v>
      </c>
      <c r="S223" s="3">
        <v>7.5517709999999996</v>
      </c>
      <c r="T223" s="9" t="s">
        <v>3435</v>
      </c>
      <c r="U223" s="7">
        <v>36801400</v>
      </c>
      <c r="V223" s="7">
        <v>35460400</v>
      </c>
      <c r="W223" s="7">
        <v>33480000</v>
      </c>
      <c r="X223" s="7">
        <v>27774200</v>
      </c>
      <c r="Y223" s="7">
        <v>36801400</v>
      </c>
      <c r="Z223" s="7">
        <v>37302800</v>
      </c>
      <c r="AA223" s="7">
        <v>37062900</v>
      </c>
      <c r="AB223" s="7">
        <v>35928600</v>
      </c>
      <c r="AC223" s="3">
        <v>24.571999999999999</v>
      </c>
      <c r="AD223" s="3">
        <v>24.571999999999999</v>
      </c>
      <c r="AE223" s="3">
        <v>16.855</v>
      </c>
      <c r="AF223" s="3">
        <v>16.855</v>
      </c>
      <c r="AG223" s="7">
        <v>324027360</v>
      </c>
      <c r="AH223" s="7">
        <v>327373437</v>
      </c>
      <c r="AI223" s="7">
        <v>334848565</v>
      </c>
      <c r="AJ223" s="7">
        <v>316071468</v>
      </c>
      <c r="AK223" s="3">
        <v>98.412660000000002</v>
      </c>
      <c r="AL223" s="7">
        <v>1475</v>
      </c>
      <c r="AM223" s="7">
        <v>266547856</v>
      </c>
      <c r="AN223" s="3">
        <v>82.99</v>
      </c>
      <c r="AO223" s="3">
        <v>-0.872031</v>
      </c>
      <c r="AP223" s="3">
        <v>-17.158431</v>
      </c>
      <c r="AQ223" s="3">
        <v>-26.707553999999998</v>
      </c>
      <c r="AR223" s="3">
        <v>-6.7120360000000003</v>
      </c>
      <c r="AS223" s="3">
        <v>-17.158431</v>
      </c>
      <c r="AT223" s="3">
        <v>-26.707553999999998</v>
      </c>
      <c r="AU223" s="3">
        <v>-8.0010530000000006</v>
      </c>
      <c r="AV223" s="3">
        <v>2.6843225468408853</v>
      </c>
      <c r="AW223" s="3">
        <v>4.5266821598645803</v>
      </c>
      <c r="AX223" s="3">
        <v>4.2425882393529264</v>
      </c>
      <c r="AY223" s="3">
        <v>67.790000000000006</v>
      </c>
      <c r="AZ223" s="3">
        <v>114.32</v>
      </c>
      <c r="BA223" s="3">
        <v>107.15</v>
      </c>
    </row>
    <row r="224" spans="1:53" x14ac:dyDescent="0.3">
      <c r="A224" s="1" t="s">
        <v>1174</v>
      </c>
      <c r="B224" s="2">
        <v>4830494</v>
      </c>
      <c r="C224" s="9" t="s">
        <v>2395</v>
      </c>
      <c r="D224" s="9" t="s">
        <v>2453</v>
      </c>
      <c r="E224" s="3">
        <v>54182.31</v>
      </c>
      <c r="F224" s="5">
        <v>49226.718009999997</v>
      </c>
      <c r="G224" s="5" t="s">
        <v>2400</v>
      </c>
      <c r="H224" s="3">
        <v>1.0777213792794786</v>
      </c>
      <c r="I224" s="3">
        <v>10.839880000000001</v>
      </c>
      <c r="J224" s="3">
        <v>1.0777213792794786</v>
      </c>
      <c r="K224" s="3">
        <v>10.839880000000001</v>
      </c>
      <c r="L224" s="3">
        <v>2.17340109</v>
      </c>
      <c r="M224" s="3">
        <v>1.5419562600000001</v>
      </c>
      <c r="N224" s="3">
        <v>13.444974999999999</v>
      </c>
      <c r="O224" s="3" t="s">
        <v>2400</v>
      </c>
      <c r="P224" s="3" t="s">
        <v>2400</v>
      </c>
      <c r="Q224" s="3">
        <v>0.28423300000000001</v>
      </c>
      <c r="R224" s="3">
        <v>5.118303</v>
      </c>
      <c r="S224" s="3">
        <v>5.118303</v>
      </c>
      <c r="T224" s="9" t="s">
        <v>3429</v>
      </c>
      <c r="U224" s="7">
        <v>153279628.3057088</v>
      </c>
      <c r="V224" s="7">
        <v>155723636.14070234</v>
      </c>
      <c r="W224" s="7">
        <v>147529721.42012396</v>
      </c>
      <c r="X224" s="7">
        <v>108165109.88561942</v>
      </c>
      <c r="Y224" s="7">
        <v>155245099.37116998</v>
      </c>
      <c r="Z224" s="7">
        <v>153051145.8058897</v>
      </c>
      <c r="AA224" s="7">
        <v>153799206.95625913</v>
      </c>
      <c r="AB224" s="7">
        <v>153279628.3057088</v>
      </c>
      <c r="AC224" s="4">
        <v>8.7720000000000002</v>
      </c>
      <c r="AD224" s="4">
        <v>9.5410000000000004</v>
      </c>
      <c r="AE224" s="4">
        <v>3.43</v>
      </c>
      <c r="AF224" s="4">
        <v>4.0810000000000004</v>
      </c>
      <c r="AG224" s="7">
        <v>1449498551</v>
      </c>
      <c r="AH224" s="7">
        <v>1463998536</v>
      </c>
      <c r="AI224" s="7">
        <v>1573498427</v>
      </c>
      <c r="AJ224" s="7">
        <v>1279400265</v>
      </c>
      <c r="AK224" s="3">
        <v>88.264939999999996</v>
      </c>
      <c r="AL224" s="7">
        <v>694</v>
      </c>
      <c r="AM224" s="7">
        <v>648332982</v>
      </c>
      <c r="AN224" s="3">
        <v>44.73</v>
      </c>
      <c r="AO224" s="3">
        <v>-4.9094899999999999</v>
      </c>
      <c r="AP224" s="3">
        <v>-7.2498659999999999</v>
      </c>
      <c r="AQ224" s="3">
        <v>-13.324999999999999</v>
      </c>
      <c r="AR224" s="3">
        <v>27.463235000000001</v>
      </c>
      <c r="AS224" s="3">
        <v>-7.2498659999999999</v>
      </c>
      <c r="AT224" s="3">
        <v>-13.324999999999999</v>
      </c>
      <c r="AU224" s="3">
        <v>20.006923</v>
      </c>
      <c r="AV224" s="3" t="s">
        <v>2400</v>
      </c>
      <c r="AW224" s="3" t="s">
        <v>2400</v>
      </c>
      <c r="AX224" s="3" t="s">
        <v>2400</v>
      </c>
      <c r="AY224" s="3">
        <v>44.96</v>
      </c>
      <c r="AZ224" s="3">
        <v>64.459999999999994</v>
      </c>
      <c r="BA224" s="3">
        <v>104.74</v>
      </c>
    </row>
    <row r="225" spans="1:53" x14ac:dyDescent="0.3">
      <c r="A225" s="1" t="s">
        <v>1426</v>
      </c>
      <c r="B225" s="2">
        <v>4915639</v>
      </c>
      <c r="C225" s="9" t="s">
        <v>2395</v>
      </c>
      <c r="D225" s="9" t="s">
        <v>2517</v>
      </c>
      <c r="E225" s="3">
        <v>53615.008800670003</v>
      </c>
      <c r="F225" s="5">
        <v>52797.941800000001</v>
      </c>
      <c r="G225" s="5" t="s">
        <v>2400</v>
      </c>
      <c r="H225" s="3">
        <v>0.38</v>
      </c>
      <c r="I225" s="3">
        <v>33.713918999999997</v>
      </c>
      <c r="J225" s="3">
        <v>0.38</v>
      </c>
      <c r="K225" s="3">
        <v>33.713918999999997</v>
      </c>
      <c r="L225" s="3">
        <v>17.508327779999998</v>
      </c>
      <c r="M225" s="3">
        <v>8.84401817</v>
      </c>
      <c r="N225" s="3">
        <v>33.735557999999997</v>
      </c>
      <c r="O225" s="3" t="s">
        <v>2400</v>
      </c>
      <c r="P225" s="3" t="s">
        <v>2400</v>
      </c>
      <c r="Q225" s="3">
        <v>6.7872199999999996</v>
      </c>
      <c r="R225" s="3">
        <v>23.612598999999999</v>
      </c>
      <c r="S225" s="3">
        <v>23.612598999999999</v>
      </c>
      <c r="T225" s="9" t="s">
        <v>3429</v>
      </c>
      <c r="U225" s="7">
        <v>7140027</v>
      </c>
      <c r="V225" s="7">
        <v>6311050</v>
      </c>
      <c r="W225" s="7">
        <v>5541352</v>
      </c>
      <c r="X225" s="7">
        <v>4598638</v>
      </c>
      <c r="Y225" s="7">
        <v>7410776</v>
      </c>
      <c r="Z225" s="7">
        <v>7385831</v>
      </c>
      <c r="AA225" s="7">
        <v>7340195</v>
      </c>
      <c r="AB225" s="7">
        <v>7140027</v>
      </c>
      <c r="AC225" s="4">
        <v>53.14</v>
      </c>
      <c r="AD225" s="4">
        <v>53.77</v>
      </c>
      <c r="AE225" s="3">
        <v>29.149000000000001</v>
      </c>
      <c r="AF225" s="3">
        <v>28.408000000000001</v>
      </c>
      <c r="AG225" s="7">
        <v>972450000</v>
      </c>
      <c r="AH225" s="7">
        <v>983380000</v>
      </c>
      <c r="AI225" s="7">
        <v>1040420000</v>
      </c>
      <c r="AJ225" s="7">
        <v>690520055</v>
      </c>
      <c r="AK225" s="4">
        <v>71.003200000000007</v>
      </c>
      <c r="AL225" s="7">
        <v>1188</v>
      </c>
      <c r="AM225" s="7">
        <v>643425440</v>
      </c>
      <c r="AN225" s="3">
        <v>66.16</v>
      </c>
      <c r="AO225" s="3">
        <v>9.5219999999999999E-2</v>
      </c>
      <c r="AP225" s="3">
        <v>-4.6617090000000001</v>
      </c>
      <c r="AQ225" s="3">
        <v>0.747556</v>
      </c>
      <c r="AR225" s="3">
        <v>-10.291859000000001</v>
      </c>
      <c r="AS225" s="3">
        <v>-4.6617090000000001</v>
      </c>
      <c r="AT225" s="3">
        <v>0.747556</v>
      </c>
      <c r="AU225" s="3">
        <v>-8.7658389999999997</v>
      </c>
      <c r="AV225" s="3" t="s">
        <v>2400</v>
      </c>
      <c r="AW225" s="3" t="s">
        <v>2400</v>
      </c>
      <c r="AX225" s="3" t="s">
        <v>2400</v>
      </c>
      <c r="AY225" s="3">
        <v>47.16</v>
      </c>
      <c r="AZ225" s="3">
        <v>69.09</v>
      </c>
      <c r="BA225" s="3">
        <v>80.95</v>
      </c>
    </row>
    <row r="226" spans="1:53" x14ac:dyDescent="0.3">
      <c r="A226" s="1" t="s">
        <v>223</v>
      </c>
      <c r="B226" s="2">
        <v>4344582</v>
      </c>
      <c r="C226" s="9" t="s">
        <v>2401</v>
      </c>
      <c r="D226" s="9" t="s">
        <v>2429</v>
      </c>
      <c r="E226" s="3">
        <v>53578.820157059999</v>
      </c>
      <c r="F226" s="5">
        <v>65809.341157000003</v>
      </c>
      <c r="G226" s="5" t="s">
        <v>2400</v>
      </c>
      <c r="H226" s="3">
        <v>32.520000000000003</v>
      </c>
      <c r="I226" s="3">
        <v>21.381162</v>
      </c>
      <c r="J226" s="3">
        <v>32.520000000000003</v>
      </c>
      <c r="K226" s="3">
        <v>21.381162</v>
      </c>
      <c r="L226" s="3" t="s">
        <v>2397</v>
      </c>
      <c r="M226" s="3" t="s">
        <v>2397</v>
      </c>
      <c r="N226" s="3" t="s">
        <v>2400</v>
      </c>
      <c r="O226" s="3" t="s">
        <v>2400</v>
      </c>
      <c r="P226" s="3" t="s">
        <v>2400</v>
      </c>
      <c r="Q226" s="3">
        <v>3.5295320000000001</v>
      </c>
      <c r="R226" s="3">
        <v>13.504451</v>
      </c>
      <c r="S226" s="3">
        <v>13.504451</v>
      </c>
      <c r="T226" s="9" t="s">
        <v>3436</v>
      </c>
      <c r="U226" s="7">
        <v>18490268</v>
      </c>
      <c r="V226" s="7">
        <v>17457209</v>
      </c>
      <c r="W226" s="7">
        <v>16252230</v>
      </c>
      <c r="X226" s="7">
        <v>14629585</v>
      </c>
      <c r="Y226" s="7">
        <v>18579632</v>
      </c>
      <c r="Z226" s="7">
        <v>18490268</v>
      </c>
      <c r="AA226" s="7">
        <v>17975506</v>
      </c>
      <c r="AB226" s="7">
        <v>17830563</v>
      </c>
      <c r="AC226" s="3">
        <v>53.093000000000004</v>
      </c>
      <c r="AD226" s="3">
        <v>53.128999999999998</v>
      </c>
      <c r="AE226" s="3">
        <v>23.463000000000001</v>
      </c>
      <c r="AF226" s="3">
        <v>23.402999999999999</v>
      </c>
      <c r="AG226" s="7">
        <v>16810000</v>
      </c>
      <c r="AH226" s="7">
        <v>16926000</v>
      </c>
      <c r="AI226" s="7">
        <v>17326000</v>
      </c>
      <c r="AJ226" s="7">
        <v>16720535</v>
      </c>
      <c r="AK226" s="4">
        <v>99.632800000000003</v>
      </c>
      <c r="AL226" s="7">
        <v>1466</v>
      </c>
      <c r="AM226" s="7">
        <v>16054352</v>
      </c>
      <c r="AN226" s="3">
        <v>95.66</v>
      </c>
      <c r="AO226" s="3">
        <v>-2.4815140000000002</v>
      </c>
      <c r="AP226" s="3">
        <v>1.0241229999999999</v>
      </c>
      <c r="AQ226" s="3">
        <v>1.6495029999999999</v>
      </c>
      <c r="AR226" s="3">
        <v>24.664200999999998</v>
      </c>
      <c r="AS226" s="3">
        <v>1.0241229999999999</v>
      </c>
      <c r="AT226" s="3">
        <v>1.6495029999999999</v>
      </c>
      <c r="AU226" s="3">
        <v>23.839248999999999</v>
      </c>
      <c r="AV226" s="3">
        <v>2.5870150207124709</v>
      </c>
      <c r="AW226" s="3">
        <v>4.1249769235469529</v>
      </c>
      <c r="AX226" s="3">
        <v>3.8635839853382774</v>
      </c>
      <c r="AY226" s="3">
        <v>62.47</v>
      </c>
      <c r="AZ226" s="3">
        <v>99.61</v>
      </c>
      <c r="BA226" s="4">
        <v>93.3</v>
      </c>
    </row>
    <row r="227" spans="1:53" x14ac:dyDescent="0.3">
      <c r="A227" s="1" t="s">
        <v>110</v>
      </c>
      <c r="B227" s="2">
        <v>4006321</v>
      </c>
      <c r="C227" s="9" t="s">
        <v>2395</v>
      </c>
      <c r="D227" s="9" t="s">
        <v>2457</v>
      </c>
      <c r="E227" s="3">
        <v>53181.974353099999</v>
      </c>
      <c r="F227" s="5">
        <v>96970.174352999995</v>
      </c>
      <c r="G227" s="5">
        <v>97264.574353100004</v>
      </c>
      <c r="H227" s="4">
        <v>1.8</v>
      </c>
      <c r="I227" s="3">
        <v>18.549879000000001</v>
      </c>
      <c r="J227" s="4">
        <v>1.8</v>
      </c>
      <c r="K227" s="3">
        <v>18.549879000000001</v>
      </c>
      <c r="L227" s="3">
        <v>1.8486670699999999</v>
      </c>
      <c r="M227" s="3">
        <v>1.8450058999999999</v>
      </c>
      <c r="N227" s="3" t="s">
        <v>2397</v>
      </c>
      <c r="O227" s="3" t="s">
        <v>2397</v>
      </c>
      <c r="P227" s="3">
        <v>114.880462097612</v>
      </c>
      <c r="Q227" s="3">
        <v>4.7396060000000002</v>
      </c>
      <c r="R227" s="3">
        <v>12.44214</v>
      </c>
      <c r="S227" s="3">
        <v>12.44214</v>
      </c>
      <c r="T227" s="9" t="s">
        <v>3429</v>
      </c>
      <c r="U227" s="7">
        <v>18982300</v>
      </c>
      <c r="V227" s="7">
        <v>19639500</v>
      </c>
      <c r="W227" s="7">
        <v>16792000</v>
      </c>
      <c r="X227" s="7">
        <v>14918500</v>
      </c>
      <c r="Y227" s="7">
        <v>19602200</v>
      </c>
      <c r="Z227" s="7">
        <v>19523800</v>
      </c>
      <c r="AA227" s="7">
        <v>19317100</v>
      </c>
      <c r="AB227" s="7">
        <v>18982300</v>
      </c>
      <c r="AC227" s="3">
        <v>43.816000000000003</v>
      </c>
      <c r="AD227" s="3">
        <v>45.082999999999998</v>
      </c>
      <c r="AE227" s="4">
        <v>36.770000000000003</v>
      </c>
      <c r="AF227" s="3">
        <v>37.027999999999999</v>
      </c>
      <c r="AG227" s="7">
        <v>532468156</v>
      </c>
      <c r="AH227" s="7">
        <v>531960175</v>
      </c>
      <c r="AI227" s="7">
        <v>525635420</v>
      </c>
      <c r="AJ227" s="7">
        <v>531594704</v>
      </c>
      <c r="AK227" s="3">
        <v>99.817740000000001</v>
      </c>
      <c r="AL227" s="7">
        <v>1686</v>
      </c>
      <c r="AM227" s="7">
        <v>412956811</v>
      </c>
      <c r="AN227" s="3">
        <v>77.540000000000006</v>
      </c>
      <c r="AO227" s="3">
        <v>-0.151564</v>
      </c>
      <c r="AP227" s="3">
        <v>-7.6406970000000003</v>
      </c>
      <c r="AQ227" s="3">
        <v>-10.107213</v>
      </c>
      <c r="AR227" s="3">
        <v>10.880019000000001</v>
      </c>
      <c r="AS227" s="3">
        <v>-7.6406970000000003</v>
      </c>
      <c r="AT227" s="3">
        <v>-10.107213</v>
      </c>
      <c r="AU227" s="3">
        <v>13.555774</v>
      </c>
      <c r="AV227" s="3">
        <v>1.5865339789718005</v>
      </c>
      <c r="AW227" s="3">
        <v>2.2959575210873169</v>
      </c>
      <c r="AX227" s="3">
        <v>2.5713757153021781</v>
      </c>
      <c r="AY227" s="3">
        <v>54.95</v>
      </c>
      <c r="AZ227" s="3">
        <v>79.53</v>
      </c>
      <c r="BA227" s="3">
        <v>89.07</v>
      </c>
    </row>
    <row r="228" spans="1:53" x14ac:dyDescent="0.3">
      <c r="A228" s="1" t="s">
        <v>1629</v>
      </c>
      <c r="B228" s="2">
        <v>4070114</v>
      </c>
      <c r="C228" s="9" t="s">
        <v>2395</v>
      </c>
      <c r="D228" s="9" t="s">
        <v>2454</v>
      </c>
      <c r="E228" s="3">
        <v>52642.28353167</v>
      </c>
      <c r="F228" s="5">
        <v>52011.283531000001</v>
      </c>
      <c r="G228" s="5">
        <v>52049.683531670002</v>
      </c>
      <c r="H228" s="4">
        <v>1.1399999999999999</v>
      </c>
      <c r="I228" s="3">
        <v>29.52</v>
      </c>
      <c r="J228" s="3">
        <v>1.1399999999999999</v>
      </c>
      <c r="K228" s="3">
        <v>29.52</v>
      </c>
      <c r="L228" s="3">
        <v>27.053829829999998</v>
      </c>
      <c r="M228" s="3">
        <v>12.86068055</v>
      </c>
      <c r="N228" s="3">
        <v>32.160550000000001</v>
      </c>
      <c r="O228" s="3">
        <v>33.462765132031201</v>
      </c>
      <c r="P228" s="3">
        <v>35.687956204379603</v>
      </c>
      <c r="Q228" s="3">
        <v>9.3319569999999992</v>
      </c>
      <c r="R228" s="3">
        <v>20.657834999999999</v>
      </c>
      <c r="S228" s="3">
        <v>20.657834999999999</v>
      </c>
      <c r="T228" s="9" t="s">
        <v>3432</v>
      </c>
      <c r="U228" s="7">
        <v>5278300</v>
      </c>
      <c r="V228" s="7">
        <v>5007100</v>
      </c>
      <c r="W228" s="7">
        <v>4611700</v>
      </c>
      <c r="X228" s="7">
        <v>4056800</v>
      </c>
      <c r="Y228" s="7">
        <v>5369800</v>
      </c>
      <c r="Z228" s="7">
        <v>5310800</v>
      </c>
      <c r="AA228" s="7">
        <v>5278300</v>
      </c>
      <c r="AB228" s="7">
        <v>5212800</v>
      </c>
      <c r="AC228" s="3">
        <v>71.974000000000004</v>
      </c>
      <c r="AD228" s="3">
        <v>71.802999999999997</v>
      </c>
      <c r="AE228" s="3">
        <v>44.533000000000001</v>
      </c>
      <c r="AF228" s="3">
        <v>44.462000000000003</v>
      </c>
      <c r="AG228" s="7">
        <v>360063074</v>
      </c>
      <c r="AH228" s="7">
        <v>359898021</v>
      </c>
      <c r="AI228" s="7">
        <v>359821826</v>
      </c>
      <c r="AJ228" s="7">
        <v>321613561</v>
      </c>
      <c r="AK228" s="3">
        <v>89.321449999999999</v>
      </c>
      <c r="AL228" s="7">
        <v>1812</v>
      </c>
      <c r="AM228" s="7">
        <v>281139521</v>
      </c>
      <c r="AN228" s="3">
        <v>78.08</v>
      </c>
      <c r="AO228" s="3">
        <v>-0.82749799999999996</v>
      </c>
      <c r="AP228" s="3">
        <v>-4.1361869999999996</v>
      </c>
      <c r="AQ228" s="3">
        <v>4.4936280000000002</v>
      </c>
      <c r="AR228" s="3">
        <v>18.961568</v>
      </c>
      <c r="AS228" s="3">
        <v>-4.1361869999999996</v>
      </c>
      <c r="AT228" s="3">
        <v>4.4936280000000002</v>
      </c>
      <c r="AU228" s="3">
        <v>17.723113000000001</v>
      </c>
      <c r="AV228" s="3">
        <v>2.2737344068778351</v>
      </c>
      <c r="AW228" s="3">
        <v>3.0071343076054298</v>
      </c>
      <c r="AX228" s="3">
        <v>2.5562338643948896</v>
      </c>
      <c r="AY228" s="4">
        <v>90.6</v>
      </c>
      <c r="AZ228" s="3">
        <v>119.83</v>
      </c>
      <c r="BA228" s="3">
        <v>101.86</v>
      </c>
    </row>
    <row r="229" spans="1:53" x14ac:dyDescent="0.3">
      <c r="A229" s="1" t="s">
        <v>1436</v>
      </c>
      <c r="B229" s="2">
        <v>4334372</v>
      </c>
      <c r="C229" s="9" t="s">
        <v>2401</v>
      </c>
      <c r="D229" s="9" t="s">
        <v>2477</v>
      </c>
      <c r="E229" s="3">
        <v>52631.832931019999</v>
      </c>
      <c r="F229" s="5">
        <v>73218.832930999997</v>
      </c>
      <c r="G229" s="5">
        <v>73241.962972780006</v>
      </c>
      <c r="H229" s="4">
        <v>1.01</v>
      </c>
      <c r="I229" s="3">
        <v>11.290399000000001</v>
      </c>
      <c r="J229" s="4">
        <v>1.01</v>
      </c>
      <c r="K229" s="3">
        <v>11.290399000000001</v>
      </c>
      <c r="L229" s="3">
        <v>9.1161904800000002</v>
      </c>
      <c r="M229" s="3">
        <v>3.6009329600000002</v>
      </c>
      <c r="N229" s="3">
        <v>10.366039000000001</v>
      </c>
      <c r="O229" s="3">
        <v>10.396054531641701</v>
      </c>
      <c r="P229" s="3">
        <v>11.5007318528463</v>
      </c>
      <c r="Q229" s="3">
        <v>6.2797559999999999</v>
      </c>
      <c r="R229" s="3">
        <v>10.294651999999999</v>
      </c>
      <c r="S229" s="3">
        <v>10.294651999999999</v>
      </c>
      <c r="T229" s="9" t="s">
        <v>3429</v>
      </c>
      <c r="U229" s="7">
        <v>10681000</v>
      </c>
      <c r="V229" s="7">
        <v>11137000</v>
      </c>
      <c r="W229" s="7">
        <v>9706000</v>
      </c>
      <c r="X229" s="7">
        <v>8505000</v>
      </c>
      <c r="Y229" s="7">
        <v>11043000</v>
      </c>
      <c r="Z229" s="7">
        <v>10973000</v>
      </c>
      <c r="AA229" s="7">
        <v>10791000</v>
      </c>
      <c r="AB229" s="7">
        <v>10681000</v>
      </c>
      <c r="AC229" s="4">
        <v>56.39</v>
      </c>
      <c r="AD229" s="4">
        <v>57.43</v>
      </c>
      <c r="AE229" s="3">
        <v>51.615000000000002</v>
      </c>
      <c r="AF229" s="4">
        <v>52.45</v>
      </c>
      <c r="AG229" s="7">
        <v>1019246237</v>
      </c>
      <c r="AH229" s="7">
        <v>1021015302</v>
      </c>
      <c r="AI229" s="7">
        <v>1001217044</v>
      </c>
      <c r="AJ229" s="7">
        <v>369765265</v>
      </c>
      <c r="AK229" s="3">
        <v>36.293770000000002</v>
      </c>
      <c r="AL229" s="7">
        <v>534</v>
      </c>
      <c r="AM229" s="7">
        <v>234677575</v>
      </c>
      <c r="AN229" s="3">
        <v>23.03</v>
      </c>
      <c r="AO229" s="3">
        <v>-1.238135</v>
      </c>
      <c r="AP229" s="3">
        <v>-7.3557880000000004</v>
      </c>
      <c r="AQ229" s="3">
        <v>7.6473230000000001</v>
      </c>
      <c r="AR229" s="3">
        <v>30.515408000000001</v>
      </c>
      <c r="AS229" s="3">
        <v>-7.3557880000000004</v>
      </c>
      <c r="AT229" s="3">
        <v>7.6473230000000001</v>
      </c>
      <c r="AU229" s="3">
        <v>30.337691</v>
      </c>
      <c r="AV229" s="3">
        <v>0.48052855030047803</v>
      </c>
      <c r="AW229" s="3">
        <v>0.89703866257596176</v>
      </c>
      <c r="AX229" s="3">
        <v>0.86019479364158113</v>
      </c>
      <c r="AY229" s="3">
        <v>52.96</v>
      </c>
      <c r="AZ229" s="3">
        <v>98.86</v>
      </c>
      <c r="BA229" s="3">
        <v>94.79</v>
      </c>
    </row>
    <row r="230" spans="1:53" x14ac:dyDescent="0.3">
      <c r="A230" s="1" t="s">
        <v>628</v>
      </c>
      <c r="B230" s="2">
        <v>5222696</v>
      </c>
      <c r="C230" s="9" t="s">
        <v>2395</v>
      </c>
      <c r="D230" s="9" t="s">
        <v>2417</v>
      </c>
      <c r="E230" s="3">
        <v>51892.69665125</v>
      </c>
      <c r="F230" s="5">
        <v>49662.986650999999</v>
      </c>
      <c r="G230" s="5" t="s">
        <v>2400</v>
      </c>
      <c r="H230" s="3">
        <v>0.14000000000000001</v>
      </c>
      <c r="I230" s="3">
        <v>275.84942100000001</v>
      </c>
      <c r="J230" s="3">
        <v>0.14000000000000001</v>
      </c>
      <c r="K230" s="3">
        <v>275.84942100000001</v>
      </c>
      <c r="L230" s="3">
        <v>21.298256070000001</v>
      </c>
      <c r="M230" s="3">
        <v>18.401802960000001</v>
      </c>
      <c r="N230" s="3">
        <v>64.773345000000006</v>
      </c>
      <c r="O230" s="3" t="s">
        <v>2400</v>
      </c>
      <c r="P230" s="3" t="s">
        <v>2400</v>
      </c>
      <c r="Q230" s="3">
        <v>18.260930999999999</v>
      </c>
      <c r="R230" s="3">
        <v>284.15518700000001</v>
      </c>
      <c r="S230" s="3">
        <v>284.15518700000001</v>
      </c>
      <c r="T230" s="9" t="s">
        <v>3429</v>
      </c>
      <c r="U230" s="7">
        <v>2128359</v>
      </c>
      <c r="V230" s="7">
        <v>1675100</v>
      </c>
      <c r="W230" s="7">
        <v>1028784</v>
      </c>
      <c r="X230" s="7">
        <v>603466</v>
      </c>
      <c r="Y230" s="7">
        <v>2536197</v>
      </c>
      <c r="Z230" s="7">
        <v>2393717</v>
      </c>
      <c r="AA230" s="7">
        <v>2257898</v>
      </c>
      <c r="AB230" s="7">
        <v>2128359</v>
      </c>
      <c r="AC230" s="3">
        <v>80.757999999999996</v>
      </c>
      <c r="AD230" s="3">
        <v>81.242999999999995</v>
      </c>
      <c r="AE230" s="3">
        <v>0.13900000000000001</v>
      </c>
      <c r="AF230" s="4">
        <v>4.5679999999999996</v>
      </c>
      <c r="AG230" s="7">
        <v>338606090</v>
      </c>
      <c r="AH230" s="7">
        <v>336769659</v>
      </c>
      <c r="AI230" s="7">
        <v>328245659</v>
      </c>
      <c r="AJ230" s="7">
        <v>306474567</v>
      </c>
      <c r="AK230" s="3">
        <v>90.213059999999999</v>
      </c>
      <c r="AL230" s="7">
        <v>1131</v>
      </c>
      <c r="AM230" s="7">
        <v>253077554</v>
      </c>
      <c r="AN230" s="3">
        <v>74.5</v>
      </c>
      <c r="AO230" s="3">
        <v>-3.7129379999999998</v>
      </c>
      <c r="AP230" s="3">
        <v>-6.4549919999999998</v>
      </c>
      <c r="AQ230" s="3">
        <v>24.187380999999998</v>
      </c>
      <c r="AR230" s="3">
        <v>24.165797999999999</v>
      </c>
      <c r="AS230" s="3">
        <v>-6.4549919999999998</v>
      </c>
      <c r="AT230" s="3">
        <v>24.187380999999998</v>
      </c>
      <c r="AU230" s="3">
        <v>17.721205999999999</v>
      </c>
      <c r="AV230" s="3">
        <v>2.5972087502334986</v>
      </c>
      <c r="AW230" s="3">
        <v>7.226735338686459</v>
      </c>
      <c r="AX230" s="3">
        <v>7.0919357105152514</v>
      </c>
      <c r="AY230" s="3">
        <v>40.69</v>
      </c>
      <c r="AZ230" s="3">
        <v>113.23</v>
      </c>
      <c r="BA230" s="4">
        <v>111.12</v>
      </c>
    </row>
    <row r="231" spans="1:53" x14ac:dyDescent="0.3">
      <c r="A231" s="1" t="s">
        <v>646</v>
      </c>
      <c r="B231" s="2">
        <v>4337452</v>
      </c>
      <c r="C231" s="9" t="s">
        <v>2395</v>
      </c>
      <c r="D231" s="9" t="s">
        <v>2478</v>
      </c>
      <c r="E231" s="3">
        <v>51854.360962459999</v>
      </c>
      <c r="F231" s="5">
        <v>65907.360962000006</v>
      </c>
      <c r="G231" s="5" t="s">
        <v>2400</v>
      </c>
      <c r="H231" s="4">
        <v>3.19</v>
      </c>
      <c r="I231" s="3">
        <v>9.4737760000000009</v>
      </c>
      <c r="J231" s="3">
        <v>3.19</v>
      </c>
      <c r="K231" s="3">
        <v>9.4737760000000009</v>
      </c>
      <c r="L231" s="3">
        <v>1.28136341</v>
      </c>
      <c r="M231" s="3">
        <v>1.28136341</v>
      </c>
      <c r="N231" s="3" t="s">
        <v>2397</v>
      </c>
      <c r="O231" s="3" t="s">
        <v>2400</v>
      </c>
      <c r="P231" s="3" t="s">
        <v>2400</v>
      </c>
      <c r="Q231" s="3">
        <v>6.7587190000000001</v>
      </c>
      <c r="R231" s="3">
        <v>9.0349769999999996</v>
      </c>
      <c r="S231" s="3">
        <v>9.0349769999999996</v>
      </c>
      <c r="T231" s="9" t="s">
        <v>3429</v>
      </c>
      <c r="U231" s="7">
        <v>7959000</v>
      </c>
      <c r="V231" s="7">
        <v>9083000</v>
      </c>
      <c r="W231" s="7">
        <v>6747000</v>
      </c>
      <c r="X231" s="7">
        <v>2756000</v>
      </c>
      <c r="Y231" s="7">
        <v>9157000</v>
      </c>
      <c r="Z231" s="7">
        <v>8846000</v>
      </c>
      <c r="AA231" s="7">
        <v>8371000</v>
      </c>
      <c r="AB231" s="7">
        <v>7959000</v>
      </c>
      <c r="AC231" s="3">
        <v>84.043000000000006</v>
      </c>
      <c r="AD231" s="3">
        <v>76.346000000000004</v>
      </c>
      <c r="AE231" s="3">
        <v>76.492000000000004</v>
      </c>
      <c r="AF231" s="3">
        <v>74.456999999999994</v>
      </c>
      <c r="AG231" s="7">
        <v>292742664</v>
      </c>
      <c r="AH231" s="7">
        <v>178394239</v>
      </c>
      <c r="AI231" s="7">
        <v>178815302</v>
      </c>
      <c r="AJ231" s="7">
        <v>188198970</v>
      </c>
      <c r="AK231" s="3">
        <v>64.454089999999994</v>
      </c>
      <c r="AL231" s="7">
        <v>1391</v>
      </c>
      <c r="AM231" s="7">
        <v>172281200</v>
      </c>
      <c r="AN231" s="4">
        <v>59</v>
      </c>
      <c r="AO231" s="3">
        <v>3.8410340000000001</v>
      </c>
      <c r="AP231" s="3">
        <v>-7.7481840000000002</v>
      </c>
      <c r="AQ231" s="3">
        <v>-4.9709979999999998</v>
      </c>
      <c r="AR231" s="3">
        <v>4.3436719999999998</v>
      </c>
      <c r="AS231" s="3">
        <v>-7.7481840000000002</v>
      </c>
      <c r="AT231" s="3">
        <v>-4.9709979999999998</v>
      </c>
      <c r="AU231" s="3">
        <v>5.6422489999999996</v>
      </c>
      <c r="AV231" s="3">
        <v>2.8389660200918256</v>
      </c>
      <c r="AW231" s="3">
        <v>3.9664259723504451</v>
      </c>
      <c r="AX231" s="3">
        <v>3.9656421458054156</v>
      </c>
      <c r="AY231" s="4">
        <v>91.4</v>
      </c>
      <c r="AZ231" s="4">
        <v>127.7</v>
      </c>
      <c r="BA231" s="3">
        <v>127.68</v>
      </c>
    </row>
    <row r="232" spans="1:53" x14ac:dyDescent="0.3">
      <c r="A232" s="1" t="s">
        <v>607</v>
      </c>
      <c r="B232" s="2">
        <v>4074303</v>
      </c>
      <c r="C232" s="9" t="s">
        <v>2401</v>
      </c>
      <c r="D232" s="9" t="s">
        <v>2459</v>
      </c>
      <c r="E232" s="3">
        <v>51448.681774080003</v>
      </c>
      <c r="F232" s="5">
        <v>58417.681773999997</v>
      </c>
      <c r="G232" s="5" t="s">
        <v>2400</v>
      </c>
      <c r="H232" s="3">
        <v>5.86</v>
      </c>
      <c r="I232" s="3">
        <v>23.322406000000001</v>
      </c>
      <c r="J232" s="4">
        <v>5.86</v>
      </c>
      <c r="K232" s="3">
        <v>23.322406000000001</v>
      </c>
      <c r="L232" s="3">
        <v>8.7890477300000001</v>
      </c>
      <c r="M232" s="3">
        <v>4.6361315000000003</v>
      </c>
      <c r="N232" s="3">
        <v>144.10913600000001</v>
      </c>
      <c r="O232" s="3" t="s">
        <v>2400</v>
      </c>
      <c r="P232" s="3" t="s">
        <v>2400</v>
      </c>
      <c r="Q232" s="3">
        <v>1.602158</v>
      </c>
      <c r="R232" s="3">
        <v>10.458216</v>
      </c>
      <c r="S232" s="3">
        <v>10.458216</v>
      </c>
      <c r="T232" s="9" t="s">
        <v>3429</v>
      </c>
      <c r="U232" s="7">
        <v>34065000</v>
      </c>
      <c r="V232" s="7">
        <v>28074000</v>
      </c>
      <c r="W232" s="7">
        <v>24021000</v>
      </c>
      <c r="X232" s="7">
        <v>19811000</v>
      </c>
      <c r="Y232" s="7">
        <v>34198000</v>
      </c>
      <c r="Z232" s="7">
        <v>34173000</v>
      </c>
      <c r="AA232" s="7">
        <v>34015000</v>
      </c>
      <c r="AB232" s="7">
        <v>34065000</v>
      </c>
      <c r="AC232" s="3">
        <v>24.215</v>
      </c>
      <c r="AD232" s="4">
        <v>24.58</v>
      </c>
      <c r="AE232" s="3">
        <v>13.103999999999999</v>
      </c>
      <c r="AF232" s="3">
        <v>13.428000000000001</v>
      </c>
      <c r="AG232" s="7">
        <v>137181852</v>
      </c>
      <c r="AH232" s="7">
        <v>137047646</v>
      </c>
      <c r="AI232" s="7">
        <v>141744863</v>
      </c>
      <c r="AJ232" s="7">
        <v>136440186</v>
      </c>
      <c r="AK232" s="3">
        <v>99.459360000000004</v>
      </c>
      <c r="AL232" s="7">
        <v>1701</v>
      </c>
      <c r="AM232" s="7">
        <v>118745523</v>
      </c>
      <c r="AN232" s="3">
        <v>86.56</v>
      </c>
      <c r="AO232" s="3">
        <v>-1.4836800000000001</v>
      </c>
      <c r="AP232" s="3">
        <v>-7.0499150000000004</v>
      </c>
      <c r="AQ232" s="3">
        <v>7.6623739999999998</v>
      </c>
      <c r="AR232" s="3">
        <v>44.539347999999997</v>
      </c>
      <c r="AS232" s="3">
        <v>-7.0499150000000004</v>
      </c>
      <c r="AT232" s="3">
        <v>7.6623739999999998</v>
      </c>
      <c r="AU232" s="3">
        <v>45.510706999999996</v>
      </c>
      <c r="AV232" s="3">
        <v>1.0563839012758043</v>
      </c>
      <c r="AW232" s="3">
        <v>2.3765020649047264</v>
      </c>
      <c r="AX232" s="3">
        <v>2.2423176253327197</v>
      </c>
      <c r="AY232" s="4">
        <v>21.1</v>
      </c>
      <c r="AZ232" s="3">
        <v>47.46</v>
      </c>
      <c r="BA232" s="3">
        <v>44.78</v>
      </c>
    </row>
    <row r="233" spans="1:53" x14ac:dyDescent="0.3">
      <c r="A233" s="1" t="s">
        <v>1816</v>
      </c>
      <c r="B233" s="2">
        <v>4070608</v>
      </c>
      <c r="C233" s="9" t="s">
        <v>2395</v>
      </c>
      <c r="D233" s="9" t="s">
        <v>2410</v>
      </c>
      <c r="E233" s="3">
        <v>51380.058994480001</v>
      </c>
      <c r="F233" s="5">
        <v>52765.272993999999</v>
      </c>
      <c r="G233" s="5" t="s">
        <v>2400</v>
      </c>
      <c r="H233" s="3">
        <v>1.48</v>
      </c>
      <c r="I233" s="3">
        <v>23.799558999999999</v>
      </c>
      <c r="J233" s="3">
        <v>1.48</v>
      </c>
      <c r="K233" s="3">
        <v>23.799558999999999</v>
      </c>
      <c r="L233" s="3">
        <v>9.4917487600000001</v>
      </c>
      <c r="M233" s="3">
        <v>9.4917487600000001</v>
      </c>
      <c r="N233" s="3">
        <v>29.608533999999999</v>
      </c>
      <c r="O233" s="3" t="s">
        <v>2400</v>
      </c>
      <c r="P233" s="3" t="s">
        <v>2400</v>
      </c>
      <c r="Q233" s="3">
        <v>2.4150170000000002</v>
      </c>
      <c r="R233" s="3">
        <v>12.614616</v>
      </c>
      <c r="S233" s="3">
        <v>12.614616</v>
      </c>
      <c r="T233" s="9" t="s">
        <v>3433</v>
      </c>
      <c r="U233" s="7">
        <v>20376941</v>
      </c>
      <c r="V233" s="7">
        <v>18695829</v>
      </c>
      <c r="W233" s="7">
        <v>18916244</v>
      </c>
      <c r="X233" s="7">
        <v>12531565</v>
      </c>
      <c r="Y233" s="7">
        <v>21239441</v>
      </c>
      <c r="Z233" s="7">
        <v>21092936</v>
      </c>
      <c r="AA233" s="7">
        <v>20740322</v>
      </c>
      <c r="AB233" s="7">
        <v>20376941</v>
      </c>
      <c r="AC233" s="3">
        <v>32.168999999999997</v>
      </c>
      <c r="AD233" s="3">
        <v>32.613999999999997</v>
      </c>
      <c r="AE233" s="3">
        <v>13.382999999999999</v>
      </c>
      <c r="AF233" s="3">
        <v>14.347</v>
      </c>
      <c r="AG233" s="7">
        <v>330258000</v>
      </c>
      <c r="AH233" s="7">
        <v>332075000</v>
      </c>
      <c r="AI233" s="7">
        <v>336952000</v>
      </c>
      <c r="AJ233" s="7">
        <v>322465631</v>
      </c>
      <c r="AK233" s="3">
        <v>97.737830000000002</v>
      </c>
      <c r="AL233" s="7">
        <v>1283</v>
      </c>
      <c r="AM233" s="7">
        <v>297696328</v>
      </c>
      <c r="AN233" s="3">
        <v>90.23</v>
      </c>
      <c r="AO233" s="3">
        <v>0.52832699999999999</v>
      </c>
      <c r="AP233" s="3">
        <v>-2.3245300000000002</v>
      </c>
      <c r="AQ233" s="3">
        <v>0.50495000000000001</v>
      </c>
      <c r="AR233" s="3">
        <v>9.8707150000000006</v>
      </c>
      <c r="AS233" s="3">
        <v>-2.3245300000000002</v>
      </c>
      <c r="AT233" s="3">
        <v>0.50495000000000001</v>
      </c>
      <c r="AU233" s="3">
        <v>9.3070310000000003</v>
      </c>
      <c r="AV233" s="3">
        <v>2.0334671987214272</v>
      </c>
      <c r="AW233" s="3">
        <v>3.5576237726710036</v>
      </c>
      <c r="AX233" s="3">
        <v>3.9647176878284078</v>
      </c>
      <c r="AY233" s="3">
        <v>57.41</v>
      </c>
      <c r="AZ233" s="3">
        <v>100.45</v>
      </c>
      <c r="BA233" s="3">
        <v>111.94</v>
      </c>
    </row>
    <row r="234" spans="1:53" x14ac:dyDescent="0.3">
      <c r="A234" s="1" t="s">
        <v>1748</v>
      </c>
      <c r="B234" s="2">
        <v>4097102</v>
      </c>
      <c r="C234" s="9" t="s">
        <v>2401</v>
      </c>
      <c r="D234" s="9" t="s">
        <v>2433</v>
      </c>
      <c r="E234" s="3">
        <v>50855.146709400004</v>
      </c>
      <c r="F234" s="5">
        <v>55116.535709000003</v>
      </c>
      <c r="G234" s="5">
        <v>55116.535709399999</v>
      </c>
      <c r="H234" s="3">
        <v>1.95</v>
      </c>
      <c r="I234" s="3">
        <v>58.430394</v>
      </c>
      <c r="J234" s="3">
        <v>1.95</v>
      </c>
      <c r="K234" s="3">
        <v>58.430394</v>
      </c>
      <c r="L234" s="3" t="s">
        <v>2397</v>
      </c>
      <c r="M234" s="3">
        <v>6.5977078700000007</v>
      </c>
      <c r="N234" s="3">
        <v>25.609756000000001</v>
      </c>
      <c r="O234" s="3">
        <v>45.8637096879024</v>
      </c>
      <c r="P234" s="3">
        <v>31.6361586785819</v>
      </c>
      <c r="Q234" s="3">
        <v>2.222998</v>
      </c>
      <c r="R234" s="3">
        <v>15.678839</v>
      </c>
      <c r="S234" s="3">
        <v>15.678839</v>
      </c>
      <c r="T234" s="9" t="s">
        <v>3429</v>
      </c>
      <c r="U234" s="7">
        <v>20882206</v>
      </c>
      <c r="V234" s="7">
        <v>17073903</v>
      </c>
      <c r="W234" s="7">
        <v>12980213</v>
      </c>
      <c r="X234" s="7">
        <v>11202672</v>
      </c>
      <c r="Y234" s="7">
        <v>22903321</v>
      </c>
      <c r="Z234" s="7">
        <v>22030976</v>
      </c>
      <c r="AA234" s="7">
        <v>21485199</v>
      </c>
      <c r="AB234" s="7">
        <v>20882206</v>
      </c>
      <c r="AC234" s="3">
        <v>14.065</v>
      </c>
      <c r="AD234" s="3">
        <v>14.146000000000001</v>
      </c>
      <c r="AE234" s="4">
        <v>8.173</v>
      </c>
      <c r="AF234" s="4">
        <v>8.16</v>
      </c>
      <c r="AG234" s="7">
        <v>147601543</v>
      </c>
      <c r="AH234" s="7">
        <v>146444031</v>
      </c>
      <c r="AI234" s="7">
        <v>145268038</v>
      </c>
      <c r="AJ234" s="7">
        <v>145846437</v>
      </c>
      <c r="AK234" s="3">
        <v>98.804190000000006</v>
      </c>
      <c r="AL234" s="7">
        <v>1469</v>
      </c>
      <c r="AM234" s="7">
        <v>135048734</v>
      </c>
      <c r="AN234" s="3">
        <v>91.49</v>
      </c>
      <c r="AO234" s="3">
        <v>-4.4617760000000004</v>
      </c>
      <c r="AP234" s="3">
        <v>-8.2636710000000004</v>
      </c>
      <c r="AQ234" s="4">
        <v>6.0036889999999996</v>
      </c>
      <c r="AR234" s="3">
        <v>51.024991999999997</v>
      </c>
      <c r="AS234" s="3">
        <v>-8.2636710000000004</v>
      </c>
      <c r="AT234" s="4">
        <v>6.0036889999999996</v>
      </c>
      <c r="AU234" s="3">
        <v>46.455050999999997</v>
      </c>
      <c r="AV234" s="3">
        <v>2.6083039072912939</v>
      </c>
      <c r="AW234" s="3">
        <v>3.3413698416996427</v>
      </c>
      <c r="AX234" s="3">
        <v>2.92670457743669</v>
      </c>
      <c r="AY234" s="4">
        <v>85.4</v>
      </c>
      <c r="AZ234" s="3">
        <v>109.41</v>
      </c>
      <c r="BA234" s="3">
        <v>95.83</v>
      </c>
    </row>
    <row r="235" spans="1:53" x14ac:dyDescent="0.3">
      <c r="A235" s="1" t="s">
        <v>1767</v>
      </c>
      <c r="B235" s="2">
        <v>103118</v>
      </c>
      <c r="C235" s="9" t="s">
        <v>2401</v>
      </c>
      <c r="D235" s="9" t="s">
        <v>2413</v>
      </c>
      <c r="E235" s="3">
        <v>50665.967684499999</v>
      </c>
      <c r="F235" s="5">
        <v>77126.399684000004</v>
      </c>
      <c r="G235" s="5">
        <v>77127.174549620002</v>
      </c>
      <c r="H235" s="3">
        <v>0.3</v>
      </c>
      <c r="I235" s="3">
        <v>50.866666666666703</v>
      </c>
      <c r="J235" s="4">
        <v>0.3</v>
      </c>
      <c r="K235" s="3">
        <v>50.866666666666703</v>
      </c>
      <c r="L235" s="3">
        <v>1.7360573065679099</v>
      </c>
      <c r="M235" s="3">
        <v>1.2154694624694</v>
      </c>
      <c r="N235" s="3">
        <v>13.138991000000001</v>
      </c>
      <c r="O235" s="3" t="s">
        <v>2400</v>
      </c>
      <c r="P235" s="3" t="s">
        <v>2400</v>
      </c>
      <c r="Q235" s="3">
        <v>14.598163</v>
      </c>
      <c r="R235" s="3">
        <v>16.402165</v>
      </c>
      <c r="S235" s="3">
        <v>17.5525568077001</v>
      </c>
      <c r="T235" s="9" t="s">
        <v>3429</v>
      </c>
      <c r="U235" s="7">
        <v>4091914</v>
      </c>
      <c r="V235" s="7">
        <v>3362933</v>
      </c>
      <c r="W235" s="7">
        <v>2092228</v>
      </c>
      <c r="X235" s="7">
        <v>1656210</v>
      </c>
      <c r="Y235" s="7">
        <v>5026314</v>
      </c>
      <c r="Z235" s="7">
        <v>4730771</v>
      </c>
      <c r="AA235" s="7">
        <v>4402764</v>
      </c>
      <c r="AB235" s="7">
        <v>4091914</v>
      </c>
      <c r="AC235" s="3">
        <v>92.233999999999995</v>
      </c>
      <c r="AD235" s="3">
        <v>92.756</v>
      </c>
      <c r="AE235" s="3">
        <v>88.692999999999998</v>
      </c>
      <c r="AF235" s="3">
        <v>89.001000000000005</v>
      </c>
      <c r="AG235" s="7">
        <v>875197000</v>
      </c>
      <c r="AH235" s="7">
        <v>870848000</v>
      </c>
      <c r="AI235" s="7">
        <v>723894000</v>
      </c>
      <c r="AJ235" s="7">
        <v>873386637</v>
      </c>
      <c r="AK235" s="3">
        <v>99.791550000000001</v>
      </c>
      <c r="AL235" s="7">
        <v>1459</v>
      </c>
      <c r="AM235" s="7">
        <v>702552299</v>
      </c>
      <c r="AN235" s="3">
        <v>80.27</v>
      </c>
      <c r="AO235" s="3">
        <v>0.31930900000000001</v>
      </c>
      <c r="AP235" s="3">
        <v>-7.7388149999999998</v>
      </c>
      <c r="AQ235" s="3">
        <v>-15.783664999999999</v>
      </c>
      <c r="AR235" s="3">
        <v>-8.8099710000000009</v>
      </c>
      <c r="AS235" s="3">
        <v>-7.7388149999999998</v>
      </c>
      <c r="AT235" s="3">
        <v>-15.783664999999999</v>
      </c>
      <c r="AU235" s="3">
        <v>-6.9836289999999996</v>
      </c>
      <c r="AV235" s="3">
        <v>3.0492766287628568</v>
      </c>
      <c r="AW235" s="3">
        <v>3.1326511058519699</v>
      </c>
      <c r="AX235" s="3">
        <v>2.820689996825513</v>
      </c>
      <c r="AY235" s="3">
        <v>95.03</v>
      </c>
      <c r="AZ235" s="3">
        <v>97.63</v>
      </c>
      <c r="BA235" s="3">
        <v>87.91</v>
      </c>
    </row>
    <row r="236" spans="1:53" x14ac:dyDescent="0.3">
      <c r="A236" s="1" t="s">
        <v>467</v>
      </c>
      <c r="B236" s="2">
        <v>4100855</v>
      </c>
      <c r="C236" s="9" t="s">
        <v>2401</v>
      </c>
      <c r="D236" s="9" t="s">
        <v>2477</v>
      </c>
      <c r="E236" s="3">
        <v>50260.01843466</v>
      </c>
      <c r="F236" s="5">
        <v>78455.018433999998</v>
      </c>
      <c r="G236" s="5">
        <v>78444.01843466</v>
      </c>
      <c r="H236" s="3">
        <v>3.93</v>
      </c>
      <c r="I236" s="3">
        <v>13.684244</v>
      </c>
      <c r="J236" s="3">
        <v>3.93</v>
      </c>
      <c r="K236" s="3">
        <v>13.684244</v>
      </c>
      <c r="L236" s="3">
        <v>9.4928208500000011</v>
      </c>
      <c r="M236" s="3">
        <v>9.4928208500000011</v>
      </c>
      <c r="N236" s="3">
        <v>15.987351</v>
      </c>
      <c r="O236" s="3">
        <v>10.0758946315103</v>
      </c>
      <c r="P236" s="3">
        <v>9.8119272763718808</v>
      </c>
      <c r="Q236" s="3">
        <v>4.9043150000000004</v>
      </c>
      <c r="R236" s="3">
        <v>9.1622880000000002</v>
      </c>
      <c r="S236" s="3">
        <v>9.1622880000000002</v>
      </c>
      <c r="T236" s="9" t="s">
        <v>3429</v>
      </c>
      <c r="U236" s="7">
        <v>19781000</v>
      </c>
      <c r="V236" s="7">
        <v>33306000</v>
      </c>
      <c r="W236" s="7">
        <v>17531000</v>
      </c>
      <c r="X236" s="7">
        <v>9293000</v>
      </c>
      <c r="Y236" s="7">
        <v>15579000</v>
      </c>
      <c r="Z236" s="7">
        <v>15934000</v>
      </c>
      <c r="AA236" s="7">
        <v>16777000</v>
      </c>
      <c r="AB236" s="7">
        <v>19781000</v>
      </c>
      <c r="AC236" s="3">
        <v>83.867999999999995</v>
      </c>
      <c r="AD236" s="3">
        <v>51.698</v>
      </c>
      <c r="AE236" s="4">
        <v>84.47</v>
      </c>
      <c r="AF236" s="3">
        <v>51.762</v>
      </c>
      <c r="AG236" s="7">
        <v>225400000</v>
      </c>
      <c r="AH236" s="7">
        <v>227000000</v>
      </c>
      <c r="AI236" s="7">
        <v>238800000</v>
      </c>
      <c r="AJ236" s="7">
        <v>222834603</v>
      </c>
      <c r="AK236" s="3">
        <v>99.317869999999999</v>
      </c>
      <c r="AL236" s="7">
        <v>1218</v>
      </c>
      <c r="AM236" s="7">
        <v>203663008</v>
      </c>
      <c r="AN236" s="3">
        <v>90.77</v>
      </c>
      <c r="AO236" s="3">
        <v>2.0808589999999998</v>
      </c>
      <c r="AP236" s="3">
        <v>-4.0801749999999997</v>
      </c>
      <c r="AQ236" s="3">
        <v>19.478425000000001</v>
      </c>
      <c r="AR236" s="3">
        <v>26.834306999999999</v>
      </c>
      <c r="AS236" s="3">
        <v>-4.0801749999999997</v>
      </c>
      <c r="AT236" s="3">
        <v>19.478425000000001</v>
      </c>
      <c r="AU236" s="3">
        <v>25.868431999999999</v>
      </c>
      <c r="AV236" s="3">
        <v>2.0667330626239289</v>
      </c>
      <c r="AW236" s="3">
        <v>3.1346769465438977</v>
      </c>
      <c r="AX236" s="3">
        <v>3.5542532687810198</v>
      </c>
      <c r="AY236" s="3">
        <v>53.16</v>
      </c>
      <c r="AZ236" s="3">
        <v>80.62</v>
      </c>
      <c r="BA236" s="3">
        <v>91.41</v>
      </c>
    </row>
    <row r="237" spans="1:53" x14ac:dyDescent="0.3">
      <c r="A237" s="1" t="s">
        <v>1338</v>
      </c>
      <c r="B237" s="2">
        <v>4136924</v>
      </c>
      <c r="C237" s="9" t="s">
        <v>2401</v>
      </c>
      <c r="D237" s="9" t="s">
        <v>2514</v>
      </c>
      <c r="E237" s="3">
        <v>50184.884854800002</v>
      </c>
      <c r="F237" s="5">
        <v>81216.884854000004</v>
      </c>
      <c r="G237" s="5">
        <v>82357.884854799995</v>
      </c>
      <c r="H237" s="3">
        <v>1.87</v>
      </c>
      <c r="I237" s="3">
        <v>10.960948999999999</v>
      </c>
      <c r="J237" s="3">
        <v>1.87</v>
      </c>
      <c r="K237" s="3">
        <v>10.960948999999999</v>
      </c>
      <c r="L237" s="3">
        <v>4.2415397200000005</v>
      </c>
      <c r="M237" s="3">
        <v>2.3946442399999999</v>
      </c>
      <c r="N237" s="3">
        <v>9.265409</v>
      </c>
      <c r="O237" s="3">
        <v>7.2277677734019301</v>
      </c>
      <c r="P237" s="3">
        <v>13.379623633033001</v>
      </c>
      <c r="Q237" s="3">
        <v>0.53175700000000004</v>
      </c>
      <c r="R237" s="3">
        <v>5.9116559999999998</v>
      </c>
      <c r="S237" s="3">
        <v>5.9116559999999998</v>
      </c>
      <c r="T237" s="9" t="s">
        <v>3429</v>
      </c>
      <c r="U237" s="7">
        <v>149348000</v>
      </c>
      <c r="V237" s="7">
        <v>178236000</v>
      </c>
      <c r="W237" s="7">
        <v>120451000</v>
      </c>
      <c r="X237" s="7">
        <v>69896000</v>
      </c>
      <c r="Y237" s="7">
        <v>142670000</v>
      </c>
      <c r="Z237" s="7">
        <v>148772000</v>
      </c>
      <c r="AA237" s="7">
        <v>147394000</v>
      </c>
      <c r="AB237" s="7">
        <v>149348000</v>
      </c>
      <c r="AC237" s="3">
        <v>13.914999999999999</v>
      </c>
      <c r="AD237" s="4">
        <v>10.097</v>
      </c>
      <c r="AE237" s="4">
        <v>11.35</v>
      </c>
      <c r="AF237" s="4">
        <v>7.2480000000000002</v>
      </c>
      <c r="AG237" s="7">
        <v>325000000</v>
      </c>
      <c r="AH237" s="7">
        <v>341000000</v>
      </c>
      <c r="AI237" s="7">
        <v>386000000</v>
      </c>
      <c r="AJ237" s="7">
        <v>320444400</v>
      </c>
      <c r="AK237" s="4">
        <v>99.706100000000006</v>
      </c>
      <c r="AL237" s="7">
        <v>1846</v>
      </c>
      <c r="AM237" s="7">
        <v>241213207</v>
      </c>
      <c r="AN237" s="3">
        <v>75.05</v>
      </c>
      <c r="AO237" s="3">
        <v>3.066125</v>
      </c>
      <c r="AP237" s="3">
        <v>-10.662824000000001</v>
      </c>
      <c r="AQ237" s="3">
        <v>-14.369897999999999</v>
      </c>
      <c r="AR237" s="3">
        <v>-8.4405359999999998</v>
      </c>
      <c r="AS237" s="3">
        <v>-10.662824000000001</v>
      </c>
      <c r="AT237" s="3">
        <v>-14.369897999999999</v>
      </c>
      <c r="AU237" s="3">
        <v>-5.9719600000000002</v>
      </c>
      <c r="AV237" s="3">
        <v>2.783550879496318</v>
      </c>
      <c r="AW237" s="3">
        <v>4.6168766843326621</v>
      </c>
      <c r="AX237" s="3">
        <v>3.9537634520420362</v>
      </c>
      <c r="AY237" s="3">
        <v>67.34</v>
      </c>
      <c r="AZ237" s="3">
        <v>111.68</v>
      </c>
      <c r="BA237" s="3">
        <v>95.64</v>
      </c>
    </row>
    <row r="238" spans="1:53" x14ac:dyDescent="0.3">
      <c r="A238" s="1" t="s">
        <v>2297</v>
      </c>
      <c r="B238" s="2">
        <v>4173015</v>
      </c>
      <c r="C238" s="9" t="s">
        <v>2401</v>
      </c>
      <c r="D238" s="9" t="s">
        <v>2411</v>
      </c>
      <c r="E238" s="3">
        <v>49669.408898870002</v>
      </c>
      <c r="F238" s="5">
        <v>58042.590898000002</v>
      </c>
      <c r="G238" s="5" t="s">
        <v>2400</v>
      </c>
      <c r="H238" s="4">
        <v>1.19</v>
      </c>
      <c r="I238" s="3">
        <v>47.124415999999997</v>
      </c>
      <c r="J238" s="3">
        <v>1.19</v>
      </c>
      <c r="K238" s="3">
        <v>47.124415999999997</v>
      </c>
      <c r="L238" s="3" t="s">
        <v>2397</v>
      </c>
      <c r="M238" s="3">
        <v>5.3585259199999999</v>
      </c>
      <c r="N238" s="3">
        <v>35.730944999999998</v>
      </c>
      <c r="O238" s="3" t="s">
        <v>2400</v>
      </c>
      <c r="P238" s="3" t="s">
        <v>2400</v>
      </c>
      <c r="Q238" s="3">
        <v>6.0554519999999998</v>
      </c>
      <c r="R238" s="3">
        <v>19.640166000000001</v>
      </c>
      <c r="S238" s="3">
        <v>19.640166000000001</v>
      </c>
      <c r="T238" s="9" t="s">
        <v>3429</v>
      </c>
      <c r="U238" s="7">
        <v>8021951</v>
      </c>
      <c r="V238" s="7">
        <v>7211859</v>
      </c>
      <c r="W238" s="7">
        <v>6151361</v>
      </c>
      <c r="X238" s="7">
        <v>5445990</v>
      </c>
      <c r="Y238" s="7">
        <v>8694917</v>
      </c>
      <c r="Z238" s="7">
        <v>8421172</v>
      </c>
      <c r="AA238" s="7">
        <v>8194101</v>
      </c>
      <c r="AB238" s="7">
        <v>8021951</v>
      </c>
      <c r="AC238" s="3">
        <v>40.856000000000002</v>
      </c>
      <c r="AD238" s="3">
        <v>41.776000000000003</v>
      </c>
      <c r="AE238" s="3">
        <v>29.238</v>
      </c>
      <c r="AF238" s="3">
        <v>30.227</v>
      </c>
      <c r="AG238" s="7">
        <v>258009392</v>
      </c>
      <c r="AH238" s="7">
        <v>257965548</v>
      </c>
      <c r="AI238" s="7">
        <v>257581304</v>
      </c>
      <c r="AJ238" s="7">
        <v>257152990</v>
      </c>
      <c r="AK238" s="3">
        <v>99.647319999999993</v>
      </c>
      <c r="AL238" s="7">
        <v>959</v>
      </c>
      <c r="AM238" s="7">
        <v>232161272</v>
      </c>
      <c r="AN238" s="3">
        <v>89.96</v>
      </c>
      <c r="AO238" s="3">
        <v>-0.64852399999999999</v>
      </c>
      <c r="AP238" s="3">
        <v>-10.85364</v>
      </c>
      <c r="AQ238" s="3">
        <v>-4.0487640000000003</v>
      </c>
      <c r="AR238" s="3">
        <v>15.441027999999999</v>
      </c>
      <c r="AS238" s="3">
        <v>-10.85364</v>
      </c>
      <c r="AT238" s="3">
        <v>-4.0487640000000003</v>
      </c>
      <c r="AU238" s="3">
        <v>14.946071</v>
      </c>
      <c r="AV238" s="3">
        <v>1.2901560622449419</v>
      </c>
      <c r="AW238" s="3">
        <v>2.0930520539373982</v>
      </c>
      <c r="AX238" s="3">
        <v>1.7880918128016974</v>
      </c>
      <c r="AY238" s="4">
        <v>73.7</v>
      </c>
      <c r="AZ238" s="3">
        <v>119.56</v>
      </c>
      <c r="BA238" s="3">
        <v>102.14</v>
      </c>
    </row>
    <row r="239" spans="1:53" x14ac:dyDescent="0.3">
      <c r="A239" s="1" t="s">
        <v>669</v>
      </c>
      <c r="B239" s="2">
        <v>4001616</v>
      </c>
      <c r="C239" s="9" t="s">
        <v>2401</v>
      </c>
      <c r="D239" s="9" t="s">
        <v>2469</v>
      </c>
      <c r="E239" s="3">
        <v>49350.565527500003</v>
      </c>
      <c r="F239" s="5">
        <v>91967.565526999999</v>
      </c>
      <c r="G239" s="5">
        <v>91947.565527500003</v>
      </c>
      <c r="H239" s="4">
        <v>1.135</v>
      </c>
      <c r="I239" s="3">
        <v>19.867208000000002</v>
      </c>
      <c r="J239" s="4">
        <v>1.119</v>
      </c>
      <c r="K239" s="3">
        <v>18.944776999999998</v>
      </c>
      <c r="L239" s="3">
        <v>2.0527479199999998</v>
      </c>
      <c r="M239" s="3">
        <v>1.7279435400000001</v>
      </c>
      <c r="N239" s="3" t="s">
        <v>2397</v>
      </c>
      <c r="O239" s="3" t="s">
        <v>2397</v>
      </c>
      <c r="P239" s="3" t="s">
        <v>2397</v>
      </c>
      <c r="Q239" s="3">
        <v>6.020689</v>
      </c>
      <c r="R239" s="3">
        <v>12.374636000000001</v>
      </c>
      <c r="S239" s="3">
        <v>12.374636000000001</v>
      </c>
      <c r="T239" s="9" t="s">
        <v>3429</v>
      </c>
      <c r="U239" s="7">
        <v>14393000</v>
      </c>
      <c r="V239" s="7">
        <v>13938000</v>
      </c>
      <c r="W239" s="7">
        <v>11419000</v>
      </c>
      <c r="X239" s="7">
        <v>14172000</v>
      </c>
      <c r="Y239" s="7">
        <v>14593000</v>
      </c>
      <c r="Z239" s="7">
        <v>14462000</v>
      </c>
      <c r="AA239" s="7">
        <v>14142000</v>
      </c>
      <c r="AB239" s="7">
        <v>14393000</v>
      </c>
      <c r="AC239" s="3">
        <v>48.343000000000004</v>
      </c>
      <c r="AD239" s="3">
        <v>48.743000000000002</v>
      </c>
      <c r="AE239" s="3">
        <v>50.177</v>
      </c>
      <c r="AF239" s="3">
        <v>48.186999999999998</v>
      </c>
      <c r="AG239" s="7">
        <v>840000000</v>
      </c>
      <c r="AH239" s="7">
        <v>839000000</v>
      </c>
      <c r="AI239" s="7">
        <v>837000000</v>
      </c>
      <c r="AJ239" s="7">
        <v>838260436</v>
      </c>
      <c r="AK239" s="3">
        <v>99.79177</v>
      </c>
      <c r="AL239" s="7">
        <v>1542</v>
      </c>
      <c r="AM239" s="7">
        <v>652401332</v>
      </c>
      <c r="AN239" s="3">
        <v>77.67</v>
      </c>
      <c r="AO239" s="3">
        <v>0.16738</v>
      </c>
      <c r="AP239" s="3">
        <v>-8.323404</v>
      </c>
      <c r="AQ239" s="3">
        <v>-6.8004850000000001</v>
      </c>
      <c r="AR239" s="3">
        <v>11.028654</v>
      </c>
      <c r="AS239" s="3">
        <v>-8.323404</v>
      </c>
      <c r="AT239" s="3">
        <v>-6.8004850000000001</v>
      </c>
      <c r="AU239" s="3">
        <v>14.595745000000001</v>
      </c>
      <c r="AV239" s="3">
        <v>1.4302318245100683</v>
      </c>
      <c r="AW239" s="3">
        <v>2.6280680167088724</v>
      </c>
      <c r="AX239" s="3">
        <v>2.5978592957036128</v>
      </c>
      <c r="AY239" s="3">
        <v>54.19</v>
      </c>
      <c r="AZ239" s="3">
        <v>99.57</v>
      </c>
      <c r="BA239" s="3">
        <v>98.43</v>
      </c>
    </row>
    <row r="240" spans="1:53" x14ac:dyDescent="0.3">
      <c r="A240" s="1" t="s">
        <v>238</v>
      </c>
      <c r="B240" s="2">
        <v>4142027</v>
      </c>
      <c r="C240" s="9" t="s">
        <v>2395</v>
      </c>
      <c r="D240" s="9" t="s">
        <v>2406</v>
      </c>
      <c r="E240" s="3">
        <v>49333.789880960001</v>
      </c>
      <c r="F240" s="5">
        <v>48906.925880000003</v>
      </c>
      <c r="G240" s="5" t="s">
        <v>2400</v>
      </c>
      <c r="H240" s="3">
        <v>0.86</v>
      </c>
      <c r="I240" s="3">
        <v>154.288681</v>
      </c>
      <c r="J240" s="3">
        <v>0.86</v>
      </c>
      <c r="K240" s="3">
        <v>154.288681</v>
      </c>
      <c r="L240" s="3">
        <v>26.449488209999998</v>
      </c>
      <c r="M240" s="3">
        <v>21.534113550000001</v>
      </c>
      <c r="N240" s="3">
        <v>204.16351800000001</v>
      </c>
      <c r="O240" s="3" t="s">
        <v>2400</v>
      </c>
      <c r="P240" s="3" t="s">
        <v>2400</v>
      </c>
      <c r="Q240" s="3">
        <v>23.135301999999999</v>
      </c>
      <c r="R240" s="3">
        <v>231.12481199999999</v>
      </c>
      <c r="S240" s="3">
        <v>231.12481199999999</v>
      </c>
      <c r="T240" s="9" t="s">
        <v>3429</v>
      </c>
      <c r="U240" s="7">
        <v>1563391</v>
      </c>
      <c r="V240" s="7">
        <v>1189935</v>
      </c>
      <c r="W240" s="7">
        <v>863381</v>
      </c>
      <c r="X240" s="7">
        <v>681003</v>
      </c>
      <c r="Y240" s="7">
        <v>1940449</v>
      </c>
      <c r="Z240" s="7">
        <v>1808850</v>
      </c>
      <c r="AA240" s="7">
        <v>1681084</v>
      </c>
      <c r="AB240" s="7">
        <v>1563391</v>
      </c>
      <c r="AC240" s="4">
        <v>61.11</v>
      </c>
      <c r="AD240" s="3">
        <v>59.752000000000002</v>
      </c>
      <c r="AE240" s="4">
        <v>12.135999999999999</v>
      </c>
      <c r="AF240" s="4">
        <v>9.4420000000000002</v>
      </c>
      <c r="AG240" s="7">
        <v>76084179</v>
      </c>
      <c r="AH240" s="7">
        <v>75573214</v>
      </c>
      <c r="AI240" s="7">
        <v>74931697</v>
      </c>
      <c r="AJ240" s="7">
        <v>72595670</v>
      </c>
      <c r="AK240" s="3">
        <v>95.20147</v>
      </c>
      <c r="AL240" s="7">
        <v>1040</v>
      </c>
      <c r="AM240" s="7">
        <v>62234646</v>
      </c>
      <c r="AN240" s="3">
        <v>81.61</v>
      </c>
      <c r="AO240" s="3">
        <v>-5.8502970000000003</v>
      </c>
      <c r="AP240" s="3">
        <v>-8.1365149999999993</v>
      </c>
      <c r="AQ240" s="3">
        <v>48.728729000000001</v>
      </c>
      <c r="AR240" s="3">
        <v>136.18805399999999</v>
      </c>
      <c r="AS240" s="3">
        <v>-8.1365149999999993</v>
      </c>
      <c r="AT240" s="3">
        <v>48.728729000000001</v>
      </c>
      <c r="AU240" s="3">
        <v>130.06232299999999</v>
      </c>
      <c r="AV240" s="3">
        <v>3.0670787099289365</v>
      </c>
      <c r="AW240" s="3">
        <v>7.5652495404472653</v>
      </c>
      <c r="AX240" s="3">
        <v>5.7439825146165271</v>
      </c>
      <c r="AY240" s="3">
        <v>76.58</v>
      </c>
      <c r="AZ240" s="3">
        <v>188.89</v>
      </c>
      <c r="BA240" s="3">
        <v>143.41999999999999</v>
      </c>
    </row>
    <row r="241" spans="1:53" x14ac:dyDescent="0.3">
      <c r="A241" s="1" t="s">
        <v>874</v>
      </c>
      <c r="B241" s="2">
        <v>4988646</v>
      </c>
      <c r="C241" s="9" t="s">
        <v>2401</v>
      </c>
      <c r="D241" s="9" t="s">
        <v>2414</v>
      </c>
      <c r="E241" s="3">
        <v>49194.722938239996</v>
      </c>
      <c r="F241" s="5">
        <v>55035.722937999999</v>
      </c>
      <c r="G241" s="5" t="s">
        <v>2400</v>
      </c>
      <c r="H241" s="3">
        <v>-0.57999999999999996</v>
      </c>
      <c r="I241" s="3" t="s">
        <v>2397</v>
      </c>
      <c r="J241" s="3">
        <v>-0.57999999999999996</v>
      </c>
      <c r="K241" s="3" t="s">
        <v>2397</v>
      </c>
      <c r="L241" s="3" t="s">
        <v>2397</v>
      </c>
      <c r="M241" s="3">
        <v>4.4859667100000005</v>
      </c>
      <c r="N241" s="3">
        <v>71.474003999999994</v>
      </c>
      <c r="O241" s="3" t="s">
        <v>2400</v>
      </c>
      <c r="P241" s="3" t="s">
        <v>2400</v>
      </c>
      <c r="Q241" s="3">
        <v>3.8215219999999999</v>
      </c>
      <c r="R241" s="3">
        <v>25.381415000000001</v>
      </c>
      <c r="S241" s="3">
        <v>25.381415000000001</v>
      </c>
      <c r="T241" s="9" t="s">
        <v>3429</v>
      </c>
      <c r="U241" s="7">
        <v>11790000</v>
      </c>
      <c r="V241" s="7">
        <v>9463000</v>
      </c>
      <c r="W241" s="7">
        <v>8308000</v>
      </c>
      <c r="X241" s="7">
        <v>5667322.367511767</v>
      </c>
      <c r="Y241" s="7">
        <v>13569000</v>
      </c>
      <c r="Z241" s="7">
        <v>12879000</v>
      </c>
      <c r="AA241" s="7">
        <v>12269000</v>
      </c>
      <c r="AB241" s="7">
        <v>11790000</v>
      </c>
      <c r="AC241" s="3">
        <v>47.396000000000001</v>
      </c>
      <c r="AD241" s="3">
        <v>47.203000000000003</v>
      </c>
      <c r="AE241" s="4">
        <v>12.391999999999999</v>
      </c>
      <c r="AF241" s="3">
        <v>13.936</v>
      </c>
      <c r="AG241" s="7">
        <v>177824343</v>
      </c>
      <c r="AH241" s="7">
        <v>177681906</v>
      </c>
      <c r="AI241" s="7">
        <v>178000000</v>
      </c>
      <c r="AJ241" s="7">
        <v>166475056</v>
      </c>
      <c r="AK241" s="3">
        <v>93.506510000000006</v>
      </c>
      <c r="AL241" s="7">
        <v>556</v>
      </c>
      <c r="AM241" s="7">
        <v>152751269</v>
      </c>
      <c r="AN241" s="4">
        <v>85.8</v>
      </c>
      <c r="AO241" s="3">
        <v>-1.162568</v>
      </c>
      <c r="AP241" s="3">
        <v>-6.4671399999999997</v>
      </c>
      <c r="AQ241" s="3">
        <v>8.9219489999999997</v>
      </c>
      <c r="AR241" s="3">
        <v>48.295845999999997</v>
      </c>
      <c r="AS241" s="3">
        <v>-6.4671399999999997</v>
      </c>
      <c r="AT241" s="3">
        <v>8.9219489999999997</v>
      </c>
      <c r="AU241" s="3">
        <v>44.385475</v>
      </c>
      <c r="AV241" s="3">
        <v>2.0653768084411164</v>
      </c>
      <c r="AW241" s="3">
        <v>3.4384048432622278</v>
      </c>
      <c r="AX241" s="3">
        <v>4.3387396668024039</v>
      </c>
      <c r="AY241" s="4">
        <v>63.4</v>
      </c>
      <c r="AZ241" s="3">
        <v>105.55</v>
      </c>
      <c r="BA241" s="3">
        <v>133.18</v>
      </c>
    </row>
    <row r="242" spans="1:53" x14ac:dyDescent="0.3">
      <c r="A242" s="1" t="s">
        <v>444</v>
      </c>
      <c r="B242" s="2">
        <v>4022647</v>
      </c>
      <c r="C242" s="9" t="s">
        <v>2401</v>
      </c>
      <c r="D242" s="9" t="s">
        <v>2422</v>
      </c>
      <c r="E242" s="3">
        <v>48619.619216999999</v>
      </c>
      <c r="F242" s="5">
        <v>51250.596216999998</v>
      </c>
      <c r="G242" s="5" t="s">
        <v>2400</v>
      </c>
      <c r="H242" s="3">
        <v>1.2E-2</v>
      </c>
      <c r="I242" s="3">
        <v>29.837980999999999</v>
      </c>
      <c r="J242" s="3">
        <v>1.2E-2</v>
      </c>
      <c r="K242" s="3">
        <v>29.837980999999999</v>
      </c>
      <c r="L242" s="3" t="s">
        <v>2397</v>
      </c>
      <c r="M242" s="3">
        <v>67.817687899999996</v>
      </c>
      <c r="N242" s="3">
        <v>14.878485</v>
      </c>
      <c r="O242" s="3" t="s">
        <v>2400</v>
      </c>
      <c r="P242" s="3" t="s">
        <v>2400</v>
      </c>
      <c r="Q242" s="3">
        <v>0.15667900000000001</v>
      </c>
      <c r="R242" s="3">
        <v>10.347089</v>
      </c>
      <c r="S242" s="3">
        <v>10.347089</v>
      </c>
      <c r="T242" s="9" t="s">
        <v>3435</v>
      </c>
      <c r="U242" s="7">
        <v>293958599</v>
      </c>
      <c r="V242" s="7">
        <v>262173411</v>
      </c>
      <c r="W242" s="7">
        <v>238587006</v>
      </c>
      <c r="X242" s="7">
        <v>213988843</v>
      </c>
      <c r="Y242" s="7">
        <v>293958599</v>
      </c>
      <c r="Z242" s="7">
        <v>283830824</v>
      </c>
      <c r="AA242" s="7">
        <v>276536514</v>
      </c>
      <c r="AB242" s="7">
        <v>271579412</v>
      </c>
      <c r="AC242" s="4">
        <v>3.331</v>
      </c>
      <c r="AD242" s="4">
        <v>3.331</v>
      </c>
      <c r="AE242" s="4">
        <v>1.4119999999999999</v>
      </c>
      <c r="AF242" s="4">
        <v>1.4119999999999999</v>
      </c>
      <c r="AG242" s="7">
        <v>194943968</v>
      </c>
      <c r="AH242" s="7">
        <v>197008633</v>
      </c>
      <c r="AI242" s="7">
        <v>200814804</v>
      </c>
      <c r="AJ242" s="7">
        <v>172433100</v>
      </c>
      <c r="AK242" s="3">
        <v>89.214079999999996</v>
      </c>
      <c r="AL242" s="7">
        <v>1455</v>
      </c>
      <c r="AM242" s="7">
        <v>176291444</v>
      </c>
      <c r="AN242" s="3">
        <v>91.21</v>
      </c>
      <c r="AO242" s="3">
        <v>-1.2569220000000001</v>
      </c>
      <c r="AP242" s="3">
        <v>-10.681773</v>
      </c>
      <c r="AQ242" s="3">
        <v>-0.17771500000000001</v>
      </c>
      <c r="AR242" s="3">
        <v>7.739522</v>
      </c>
      <c r="AS242" s="3">
        <v>-10.681773</v>
      </c>
      <c r="AT242" s="3">
        <v>-0.17771500000000001</v>
      </c>
      <c r="AU242" s="3">
        <v>9.3972149999999992</v>
      </c>
      <c r="AV242" s="3">
        <v>1.920095877413996</v>
      </c>
      <c r="AW242" s="3">
        <v>2.9618766409119002</v>
      </c>
      <c r="AX242" s="3">
        <v>3.2694125898135376</v>
      </c>
      <c r="AY242" s="3">
        <v>54.04</v>
      </c>
      <c r="AZ242" s="3">
        <v>83.36</v>
      </c>
      <c r="BA242" s="3">
        <v>92.02</v>
      </c>
    </row>
    <row r="243" spans="1:53" x14ac:dyDescent="0.3">
      <c r="A243" s="1" t="s">
        <v>1065</v>
      </c>
      <c r="B243" s="2">
        <v>6661591</v>
      </c>
      <c r="C243" s="9" t="s">
        <v>2401</v>
      </c>
      <c r="D243" s="9" t="s">
        <v>2406</v>
      </c>
      <c r="E243" s="3">
        <v>48093.135628620003</v>
      </c>
      <c r="F243" s="5">
        <v>51227.135628000004</v>
      </c>
      <c r="G243" s="5" t="s">
        <v>2400</v>
      </c>
      <c r="H243" s="3">
        <v>0.81</v>
      </c>
      <c r="I243" s="3">
        <v>42.033051</v>
      </c>
      <c r="J243" s="3">
        <v>0.81</v>
      </c>
      <c r="K243" s="3">
        <v>42.033051</v>
      </c>
      <c r="L243" s="3" t="s">
        <v>2397</v>
      </c>
      <c r="M243" s="3">
        <v>10.010983979999999</v>
      </c>
      <c r="N243" s="3">
        <v>44.732106000000002</v>
      </c>
      <c r="O243" s="3" t="s">
        <v>2400</v>
      </c>
      <c r="P243" s="3" t="s">
        <v>2400</v>
      </c>
      <c r="Q243" s="3">
        <v>6.5428790000000001</v>
      </c>
      <c r="R243" s="3">
        <v>25.893699999999999</v>
      </c>
      <c r="S243" s="3">
        <v>25.893699999999999</v>
      </c>
      <c r="T243" s="9" t="s">
        <v>3429</v>
      </c>
      <c r="U243" s="7">
        <v>6640000</v>
      </c>
      <c r="V243" s="7">
        <v>5663000</v>
      </c>
      <c r="W243" s="7">
        <v>4972000</v>
      </c>
      <c r="X243" s="7">
        <v>5259000</v>
      </c>
      <c r="Y243" s="7">
        <v>7270000</v>
      </c>
      <c r="Z243" s="7">
        <v>7093000</v>
      </c>
      <c r="AA243" s="7">
        <v>6861000</v>
      </c>
      <c r="AB243" s="7">
        <v>6640000</v>
      </c>
      <c r="AC243" s="3">
        <v>27.937000000000001</v>
      </c>
      <c r="AD243" s="3">
        <v>30.138000000000002</v>
      </c>
      <c r="AE243" s="3">
        <v>21.943000000000001</v>
      </c>
      <c r="AF243" s="3">
        <v>24.373999999999999</v>
      </c>
      <c r="AG243" s="7">
        <v>407129690</v>
      </c>
      <c r="AH243" s="7">
        <v>407883027</v>
      </c>
      <c r="AI243" s="7">
        <v>412000000</v>
      </c>
      <c r="AJ243" s="7">
        <v>401492914</v>
      </c>
      <c r="AK243" s="3">
        <v>98.826430000000002</v>
      </c>
      <c r="AL243" s="7">
        <v>1017</v>
      </c>
      <c r="AM243" s="7">
        <v>369902554</v>
      </c>
      <c r="AN243" s="3">
        <v>91.05</v>
      </c>
      <c r="AO243" s="3">
        <v>-2.3830779999999998</v>
      </c>
      <c r="AP243" s="3">
        <v>-7.6110829999999998</v>
      </c>
      <c r="AQ243" s="3">
        <v>9.0972570000000008</v>
      </c>
      <c r="AR243" s="3">
        <v>103.554811</v>
      </c>
      <c r="AS243" s="3">
        <v>-7.6110829999999998</v>
      </c>
      <c r="AT243" s="3">
        <v>9.0972570000000008</v>
      </c>
      <c r="AU243" s="3">
        <v>102.087953</v>
      </c>
      <c r="AV243" s="3">
        <v>1.2961083021358537</v>
      </c>
      <c r="AW243" s="3">
        <v>2.6289506679379491</v>
      </c>
      <c r="AX243" s="3">
        <v>2.7700941853673391</v>
      </c>
      <c r="AY243" s="3">
        <v>36.85</v>
      </c>
      <c r="AZ243" s="3">
        <v>74.75</v>
      </c>
      <c r="BA243" s="3">
        <v>78.77</v>
      </c>
    </row>
    <row r="244" spans="1:53" x14ac:dyDescent="0.3">
      <c r="A244" s="1" t="s">
        <v>1561</v>
      </c>
      <c r="B244" s="2">
        <v>4298644</v>
      </c>
      <c r="C244" s="9" t="s">
        <v>2395</v>
      </c>
      <c r="D244" s="9" t="s">
        <v>2484</v>
      </c>
      <c r="E244" s="3">
        <v>48066.835255040001</v>
      </c>
      <c r="F244" s="5">
        <v>48052.657254999998</v>
      </c>
      <c r="G244" s="5" t="s">
        <v>2400</v>
      </c>
      <c r="H244" s="3">
        <v>1.43</v>
      </c>
      <c r="I244" s="3">
        <v>30.833770000000001</v>
      </c>
      <c r="J244" s="3">
        <v>1.43</v>
      </c>
      <c r="K244" s="3">
        <v>30.833770000000001</v>
      </c>
      <c r="L244" s="3">
        <v>9.0313332000000006</v>
      </c>
      <c r="M244" s="3">
        <v>9.0313332000000006</v>
      </c>
      <c r="N244" s="3">
        <v>38.633377000000003</v>
      </c>
      <c r="O244" s="3" t="s">
        <v>2400</v>
      </c>
      <c r="P244" s="3" t="s">
        <v>2400</v>
      </c>
      <c r="Q244" s="3">
        <v>6.3543909999999997</v>
      </c>
      <c r="R244" s="3">
        <v>18.861975999999999</v>
      </c>
      <c r="S244" s="3">
        <v>18.861975999999999</v>
      </c>
      <c r="T244" s="9" t="s">
        <v>3429</v>
      </c>
      <c r="U244" s="7">
        <v>5866152</v>
      </c>
      <c r="V244" s="7">
        <v>6260077</v>
      </c>
      <c r="W244" s="7">
        <v>5256328</v>
      </c>
      <c r="X244" s="7">
        <v>4015129</v>
      </c>
      <c r="Y244" s="7">
        <v>5924531</v>
      </c>
      <c r="Z244" s="7">
        <v>5969597</v>
      </c>
      <c r="AA244" s="7">
        <v>5884089</v>
      </c>
      <c r="AB244" s="7">
        <v>5866152</v>
      </c>
      <c r="AC244" s="3">
        <v>40.118000000000002</v>
      </c>
      <c r="AD244" s="3">
        <v>40.243000000000002</v>
      </c>
      <c r="AE244" s="3">
        <v>33.499000000000002</v>
      </c>
      <c r="AF244" s="3">
        <v>33.274999999999999</v>
      </c>
      <c r="AG244" s="7">
        <v>213794691</v>
      </c>
      <c r="AH244" s="7">
        <v>214758093</v>
      </c>
      <c r="AI244" s="7">
        <v>218357884</v>
      </c>
      <c r="AJ244" s="7">
        <v>190916580</v>
      </c>
      <c r="AK244" s="3">
        <v>89.423320000000004</v>
      </c>
      <c r="AL244" s="7">
        <v>1115</v>
      </c>
      <c r="AM244" s="7">
        <v>168883381</v>
      </c>
      <c r="AN244" s="4">
        <v>79.099999999999994</v>
      </c>
      <c r="AO244" s="3">
        <v>-2.8473869999999999</v>
      </c>
      <c r="AP244" s="3">
        <v>-21.648752000000002</v>
      </c>
      <c r="AQ244" s="3">
        <v>-11.196134000000001</v>
      </c>
      <c r="AR244" s="3">
        <v>-11.298838</v>
      </c>
      <c r="AS244" s="3">
        <v>-21.648752000000002</v>
      </c>
      <c r="AT244" s="3">
        <v>-11.196134000000001</v>
      </c>
      <c r="AU244" s="3">
        <v>-12.959811</v>
      </c>
      <c r="AV244" s="3">
        <v>2.1844378569315195</v>
      </c>
      <c r="AW244" s="3">
        <v>3.431572497058105</v>
      </c>
      <c r="AX244" s="3">
        <v>3.3023020282250286</v>
      </c>
      <c r="AY244" s="3">
        <v>61.07</v>
      </c>
      <c r="AZ244" s="3">
        <v>95.93</v>
      </c>
      <c r="BA244" s="3">
        <v>92.32</v>
      </c>
    </row>
    <row r="245" spans="1:53" x14ac:dyDescent="0.3">
      <c r="A245" s="1" t="s">
        <v>115</v>
      </c>
      <c r="B245" s="2">
        <v>103330</v>
      </c>
      <c r="C245" s="9" t="s">
        <v>2401</v>
      </c>
      <c r="D245" s="9" t="s">
        <v>2471</v>
      </c>
      <c r="E245" s="3">
        <v>47955.38955</v>
      </c>
      <c r="F245" s="5">
        <v>56571.38955</v>
      </c>
      <c r="G245" s="5">
        <v>56556.38955</v>
      </c>
      <c r="H245" s="3">
        <v>0.747</v>
      </c>
      <c r="I245" s="3">
        <v>19.208443271767798</v>
      </c>
      <c r="J245" s="3">
        <v>0.71</v>
      </c>
      <c r="K245" s="3" t="s">
        <v>2397</v>
      </c>
      <c r="L245" s="3">
        <v>1.11358104365975</v>
      </c>
      <c r="M245" s="3">
        <v>1.0187860943626601</v>
      </c>
      <c r="N245" s="3">
        <v>10.318923</v>
      </c>
      <c r="O245" s="3" t="s">
        <v>2400</v>
      </c>
      <c r="P245" s="3" t="s">
        <v>2400</v>
      </c>
      <c r="Q245" s="3">
        <v>1.1926620000000001</v>
      </c>
      <c r="R245" s="3">
        <v>6.2256749999999998</v>
      </c>
      <c r="S245" s="3">
        <v>6.2256749999999998</v>
      </c>
      <c r="T245" s="9" t="s">
        <v>3429</v>
      </c>
      <c r="U245" s="7">
        <v>27938000</v>
      </c>
      <c r="V245" s="7">
        <v>54450000</v>
      </c>
      <c r="W245" s="7">
        <v>52057000</v>
      </c>
      <c r="X245" s="7">
        <v>43736000</v>
      </c>
      <c r="Y245" s="7">
        <v>26600000</v>
      </c>
      <c r="Z245" s="7">
        <v>27116000</v>
      </c>
      <c r="AA245" s="7">
        <v>27992000</v>
      </c>
      <c r="AB245" s="7">
        <v>27938000</v>
      </c>
      <c r="AC245" s="3">
        <v>27.192</v>
      </c>
      <c r="AD245" s="3">
        <v>27.963000000000001</v>
      </c>
      <c r="AE245" s="3">
        <v>19.198</v>
      </c>
      <c r="AF245" s="3">
        <v>18.765999999999998</v>
      </c>
      <c r="AG245" s="7">
        <v>630289930</v>
      </c>
      <c r="AH245" s="7">
        <v>649862805</v>
      </c>
      <c r="AI245" s="7">
        <v>704574712</v>
      </c>
      <c r="AJ245" s="7">
        <v>621465627</v>
      </c>
      <c r="AK245" s="3">
        <v>99.630669999999995</v>
      </c>
      <c r="AL245" s="7">
        <v>1262</v>
      </c>
      <c r="AM245" s="7">
        <v>583058556</v>
      </c>
      <c r="AN245" s="3">
        <v>93.47</v>
      </c>
      <c r="AO245" s="3">
        <v>-5.4914999999999999E-2</v>
      </c>
      <c r="AP245" s="3">
        <v>-5.306972</v>
      </c>
      <c r="AQ245" s="3">
        <v>-0.58719100000000002</v>
      </c>
      <c r="AR245" s="3">
        <v>5.7524699999999998</v>
      </c>
      <c r="AS245" s="3">
        <v>-5.306972</v>
      </c>
      <c r="AT245" s="3">
        <v>-0.58719100000000002</v>
      </c>
      <c r="AU245" s="3">
        <v>7.453875</v>
      </c>
      <c r="AV245" s="3">
        <v>1.692867015152836</v>
      </c>
      <c r="AW245" s="3">
        <v>3.3654585879596923</v>
      </c>
      <c r="AX245" s="3">
        <v>3.1628790442226906</v>
      </c>
      <c r="AY245" s="3">
        <v>51.31</v>
      </c>
      <c r="AZ245" s="4">
        <v>102.01</v>
      </c>
      <c r="BA245" s="3">
        <v>95.87</v>
      </c>
    </row>
    <row r="246" spans="1:53" x14ac:dyDescent="0.3">
      <c r="A246" s="1" t="s">
        <v>2254</v>
      </c>
      <c r="B246" s="2">
        <v>11078438</v>
      </c>
      <c r="C246" s="9" t="s">
        <v>2401</v>
      </c>
      <c r="D246" s="9" t="s">
        <v>2419</v>
      </c>
      <c r="E246" s="3">
        <v>47892.872579199997</v>
      </c>
      <c r="F246" s="5">
        <v>50083.072579</v>
      </c>
      <c r="G246" s="5" t="s">
        <v>2400</v>
      </c>
      <c r="H246" s="3">
        <v>0.46</v>
      </c>
      <c r="I246" s="3">
        <v>75.891784000000001</v>
      </c>
      <c r="J246" s="4">
        <v>0.46</v>
      </c>
      <c r="K246" s="3">
        <v>75.891784000000001</v>
      </c>
      <c r="L246" s="3" t="s">
        <v>2397</v>
      </c>
      <c r="M246" s="3">
        <v>23.50713842</v>
      </c>
      <c r="N246" s="3">
        <v>39.779412000000001</v>
      </c>
      <c r="O246" s="3" t="s">
        <v>2400</v>
      </c>
      <c r="P246" s="3" t="s">
        <v>2400</v>
      </c>
      <c r="Q246" s="3">
        <v>5.9531689999999999</v>
      </c>
      <c r="R246" s="3">
        <v>28.177695</v>
      </c>
      <c r="S246" s="3">
        <v>28.177695</v>
      </c>
      <c r="T246" s="9" t="s">
        <v>3429</v>
      </c>
      <c r="U246" s="7">
        <v>6863200</v>
      </c>
      <c r="V246" s="7">
        <v>5691500</v>
      </c>
      <c r="W246" s="7">
        <v>4998100</v>
      </c>
      <c r="X246" s="7">
        <v>4370600</v>
      </c>
      <c r="Y246" s="7">
        <v>7530800</v>
      </c>
      <c r="Z246" s="7">
        <v>7199900</v>
      </c>
      <c r="AA246" s="7">
        <v>6981200</v>
      </c>
      <c r="AB246" s="7">
        <v>6863200</v>
      </c>
      <c r="AC246" s="3">
        <v>34.975999999999999</v>
      </c>
      <c r="AD246" s="3">
        <v>36.481999999999999</v>
      </c>
      <c r="AE246" s="3">
        <v>17.306999999999999</v>
      </c>
      <c r="AF246" s="3">
        <v>19.797000000000001</v>
      </c>
      <c r="AG246" s="7">
        <v>375249753</v>
      </c>
      <c r="AH246" s="7">
        <v>375113127</v>
      </c>
      <c r="AI246" s="7">
        <v>381349156</v>
      </c>
      <c r="AJ246" s="7">
        <v>368465266</v>
      </c>
      <c r="AK246" s="3">
        <v>98.169449999999998</v>
      </c>
      <c r="AL246" s="7">
        <v>1231</v>
      </c>
      <c r="AM246" s="7">
        <v>330881860</v>
      </c>
      <c r="AN246" s="3">
        <v>88.16</v>
      </c>
      <c r="AO246" s="3">
        <v>-4.3203639999999996</v>
      </c>
      <c r="AP246" s="3">
        <v>-10.963950000000001</v>
      </c>
      <c r="AQ246" s="3">
        <v>14.192380999999999</v>
      </c>
      <c r="AR246" s="3">
        <v>148.92637999999999</v>
      </c>
      <c r="AS246" s="3">
        <v>-10.963950000000001</v>
      </c>
      <c r="AT246" s="3">
        <v>14.192380999999999</v>
      </c>
      <c r="AU246" s="3">
        <v>136.53966299999999</v>
      </c>
      <c r="AV246" s="3">
        <v>3.9488136805169485</v>
      </c>
      <c r="AW246" s="3">
        <v>7.4683960522205677</v>
      </c>
      <c r="AX246" s="3">
        <v>8.5040326502160521</v>
      </c>
      <c r="AY246" s="3">
        <v>37.229999999999997</v>
      </c>
      <c r="AZ246" s="3">
        <v>70.41</v>
      </c>
      <c r="BA246" s="3">
        <v>80.17</v>
      </c>
    </row>
    <row r="247" spans="1:53" x14ac:dyDescent="0.3">
      <c r="A247" s="1" t="s">
        <v>822</v>
      </c>
      <c r="B247" s="2">
        <v>4101711</v>
      </c>
      <c r="C247" s="9" t="s">
        <v>2395</v>
      </c>
      <c r="D247" s="9" t="s">
        <v>2434</v>
      </c>
      <c r="E247" s="3">
        <v>47870.3955222</v>
      </c>
      <c r="F247" s="5">
        <v>48104.995521999997</v>
      </c>
      <c r="G247" s="5" t="s">
        <v>2400</v>
      </c>
      <c r="H247" s="3">
        <v>0.52</v>
      </c>
      <c r="I247" s="3">
        <v>35.634290999999997</v>
      </c>
      <c r="J247" s="4">
        <v>0.52</v>
      </c>
      <c r="K247" s="3">
        <v>35.634290999999997</v>
      </c>
      <c r="L247" s="3">
        <v>11.45246058</v>
      </c>
      <c r="M247" s="3">
        <v>11.45246058</v>
      </c>
      <c r="N247" s="3">
        <v>39.510989000000002</v>
      </c>
      <c r="O247" s="3" t="s">
        <v>2400</v>
      </c>
      <c r="P247" s="3" t="s">
        <v>2400</v>
      </c>
      <c r="Q247" s="3">
        <v>5.5388120000000001</v>
      </c>
      <c r="R247" s="3">
        <v>22.398999</v>
      </c>
      <c r="S247" s="3">
        <v>22.398999</v>
      </c>
      <c r="T247" s="9" t="s">
        <v>3429</v>
      </c>
      <c r="U247" s="7">
        <v>7346700</v>
      </c>
      <c r="V247" s="7">
        <v>6980600</v>
      </c>
      <c r="W247" s="7">
        <v>6010900</v>
      </c>
      <c r="X247" s="7">
        <v>5647300</v>
      </c>
      <c r="Y247" s="7">
        <v>7480100</v>
      </c>
      <c r="Z247" s="7">
        <v>7415800</v>
      </c>
      <c r="AA247" s="7">
        <v>7382700</v>
      </c>
      <c r="AB247" s="7">
        <v>7346700</v>
      </c>
      <c r="AC247" s="4">
        <v>45.66</v>
      </c>
      <c r="AD247" s="3">
        <v>45.228000000000002</v>
      </c>
      <c r="AE247" s="3">
        <v>23.221</v>
      </c>
      <c r="AF247" s="3">
        <v>22.635999999999999</v>
      </c>
      <c r="AG247" s="7">
        <v>572881159</v>
      </c>
      <c r="AH247" s="7">
        <v>572620247</v>
      </c>
      <c r="AI247" s="7">
        <v>571404311</v>
      </c>
      <c r="AJ247" s="7">
        <v>571384905</v>
      </c>
      <c r="AK247" s="3">
        <v>99.737889999999993</v>
      </c>
      <c r="AL247" s="7">
        <v>1439</v>
      </c>
      <c r="AM247" s="7">
        <v>474744328</v>
      </c>
      <c r="AN247" s="3">
        <v>82.87</v>
      </c>
      <c r="AO247" s="3">
        <v>-4.2604179999999996</v>
      </c>
      <c r="AP247" s="3">
        <v>-13.942078</v>
      </c>
      <c r="AQ247" s="3">
        <v>0.68608199999999997</v>
      </c>
      <c r="AR247" s="3">
        <v>13.154996000000001</v>
      </c>
      <c r="AS247" s="3">
        <v>-13.942078</v>
      </c>
      <c r="AT247" s="3">
        <v>0.68608199999999997</v>
      </c>
      <c r="AU247" s="3">
        <v>11.023622</v>
      </c>
      <c r="AV247" s="3">
        <v>1.9017700879822625</v>
      </c>
      <c r="AW247" s="3">
        <v>2.3425147165575013</v>
      </c>
      <c r="AX247" s="3">
        <v>2.4202271583416426</v>
      </c>
      <c r="AY247" s="3">
        <v>67.53</v>
      </c>
      <c r="AZ247" s="3">
        <v>83.18</v>
      </c>
      <c r="BA247" s="3">
        <v>85.94</v>
      </c>
    </row>
    <row r="248" spans="1:53" x14ac:dyDescent="0.3">
      <c r="A248" s="1" t="s">
        <v>1440</v>
      </c>
      <c r="B248" s="2">
        <v>4167462</v>
      </c>
      <c r="C248" s="9" t="s">
        <v>2401</v>
      </c>
      <c r="D248" s="9" t="s">
        <v>2522</v>
      </c>
      <c r="E248" s="3">
        <v>47777.491961220003</v>
      </c>
      <c r="F248" s="5">
        <v>51914.598961000003</v>
      </c>
      <c r="G248" s="5">
        <v>51914.598961219999</v>
      </c>
      <c r="H248" s="3">
        <v>3.57</v>
      </c>
      <c r="I248" s="3">
        <v>39.386240999999998</v>
      </c>
      <c r="J248" s="3">
        <v>3.57</v>
      </c>
      <c r="K248" s="3">
        <v>39.386240999999998</v>
      </c>
      <c r="L248" s="3" t="s">
        <v>2397</v>
      </c>
      <c r="M248" s="3" t="s">
        <v>2397</v>
      </c>
      <c r="N248" s="3">
        <v>34.868085000000001</v>
      </c>
      <c r="O248" s="3">
        <v>33.507079585901899</v>
      </c>
      <c r="P248" s="3">
        <v>32.480934942122701</v>
      </c>
      <c r="Q248" s="3">
        <v>18.253902</v>
      </c>
      <c r="R248" s="3">
        <v>30.905059000000001</v>
      </c>
      <c r="S248" s="3">
        <v>30.905059000000001</v>
      </c>
      <c r="T248" s="9" t="s">
        <v>3429</v>
      </c>
      <c r="U248" s="7">
        <v>2528920</v>
      </c>
      <c r="V248" s="7">
        <v>2248598</v>
      </c>
      <c r="W248" s="7">
        <v>2043544</v>
      </c>
      <c r="X248" s="7">
        <v>1695390</v>
      </c>
      <c r="Y248" s="7">
        <v>2802725</v>
      </c>
      <c r="Z248" s="7">
        <v>2703459</v>
      </c>
      <c r="AA248" s="7">
        <v>2616667</v>
      </c>
      <c r="AB248" s="7">
        <v>2528920</v>
      </c>
      <c r="AC248" s="3">
        <v>82.340999999999994</v>
      </c>
      <c r="AD248" s="3">
        <v>81.968999999999994</v>
      </c>
      <c r="AE248" s="3">
        <v>58.511000000000003</v>
      </c>
      <c r="AF248" s="3">
        <v>57.893000000000001</v>
      </c>
      <c r="AG248" s="7">
        <v>78371202</v>
      </c>
      <c r="AH248" s="7">
        <v>78749685</v>
      </c>
      <c r="AI248" s="7">
        <v>79091098</v>
      </c>
      <c r="AJ248" s="7">
        <v>75752048</v>
      </c>
      <c r="AK248" s="4">
        <v>96.657899999999998</v>
      </c>
      <c r="AL248" s="7">
        <v>1311</v>
      </c>
      <c r="AM248" s="7">
        <v>71504501</v>
      </c>
      <c r="AN248" s="3">
        <v>91.24</v>
      </c>
      <c r="AO248" s="3">
        <v>-1.2995350000000001</v>
      </c>
      <c r="AP248" s="3">
        <v>-1.578006</v>
      </c>
      <c r="AQ248" s="3">
        <v>2.9300259999999998</v>
      </c>
      <c r="AR248" s="4">
        <v>7.9542999999999999</v>
      </c>
      <c r="AS248" s="3">
        <v>-1.578006</v>
      </c>
      <c r="AT248" s="3">
        <v>2.9300259999999998</v>
      </c>
      <c r="AU248" s="3">
        <v>6.0744280000000002</v>
      </c>
      <c r="AV248" s="3">
        <v>1.5391362556805557</v>
      </c>
      <c r="AW248" s="3">
        <v>2.5563983925032554</v>
      </c>
      <c r="AX248" s="3">
        <v>2.900062735097487</v>
      </c>
      <c r="AY248" s="3">
        <v>45.58</v>
      </c>
      <c r="AZ248" s="4">
        <v>75.7</v>
      </c>
      <c r="BA248" s="3">
        <v>85.88</v>
      </c>
    </row>
    <row r="249" spans="1:53" x14ac:dyDescent="0.3">
      <c r="A249" s="1" t="s">
        <v>1451</v>
      </c>
      <c r="B249" s="2">
        <v>4057757</v>
      </c>
      <c r="C249" s="9" t="s">
        <v>2395</v>
      </c>
      <c r="D249" s="9" t="s">
        <v>2522</v>
      </c>
      <c r="E249" s="3">
        <v>47699.133555959997</v>
      </c>
      <c r="F249" s="5">
        <v>57748.133555</v>
      </c>
      <c r="G249" s="5">
        <v>57758.133555959997</v>
      </c>
      <c r="H249" s="3">
        <v>0.53</v>
      </c>
      <c r="I249" s="3">
        <v>45.963138999999998</v>
      </c>
      <c r="J249" s="4">
        <v>0.53</v>
      </c>
      <c r="K249" s="3">
        <v>45.963138999999998</v>
      </c>
      <c r="L249" s="3" t="s">
        <v>2397</v>
      </c>
      <c r="M249" s="3">
        <v>4.0131852199999996</v>
      </c>
      <c r="N249" s="3">
        <v>30.070011999999998</v>
      </c>
      <c r="O249" s="3" t="s">
        <v>2400</v>
      </c>
      <c r="P249" s="3" t="s">
        <v>2400</v>
      </c>
      <c r="Q249" s="3">
        <v>7.7645020000000002</v>
      </c>
      <c r="R249" s="3">
        <v>20.676853999999999</v>
      </c>
      <c r="S249" s="3">
        <v>20.676853999999999</v>
      </c>
      <c r="T249" s="9" t="s">
        <v>3429</v>
      </c>
      <c r="U249" s="7">
        <v>6064000</v>
      </c>
      <c r="V249" s="7">
        <v>6226000</v>
      </c>
      <c r="W249" s="7">
        <v>5886000</v>
      </c>
      <c r="X249" s="7">
        <v>5625000</v>
      </c>
      <c r="Y249" s="7">
        <v>7017000</v>
      </c>
      <c r="Z249" s="7">
        <v>6567000</v>
      </c>
      <c r="AA249" s="7">
        <v>6208000</v>
      </c>
      <c r="AB249" s="7">
        <v>6064000</v>
      </c>
      <c r="AC249" s="3">
        <v>64.231999999999999</v>
      </c>
      <c r="AD249" s="3">
        <v>64.686000000000007</v>
      </c>
      <c r="AE249" s="4">
        <v>35.67</v>
      </c>
      <c r="AF249" s="3">
        <v>35.798999999999999</v>
      </c>
      <c r="AG249" s="7">
        <v>574742353</v>
      </c>
      <c r="AH249" s="7">
        <v>576063740</v>
      </c>
      <c r="AI249" s="7">
        <v>491316638</v>
      </c>
      <c r="AJ249" s="7">
        <v>469854857</v>
      </c>
      <c r="AK249" s="3">
        <v>81.748350000000002</v>
      </c>
      <c r="AL249" s="7">
        <v>1062</v>
      </c>
      <c r="AM249" s="7">
        <v>444757607</v>
      </c>
      <c r="AN249" s="3">
        <v>77.38</v>
      </c>
      <c r="AO249" s="3">
        <v>-2.040041</v>
      </c>
      <c r="AP249" s="3">
        <v>-6.8441979999999996</v>
      </c>
      <c r="AQ249" s="3">
        <v>5.8896040000000003</v>
      </c>
      <c r="AR249" s="3">
        <v>35.869947000000003</v>
      </c>
      <c r="AS249" s="3">
        <v>-6.8441979999999996</v>
      </c>
      <c r="AT249" s="3">
        <v>5.8896040000000003</v>
      </c>
      <c r="AU249" s="3">
        <v>32.972135999999999</v>
      </c>
      <c r="AV249" s="3">
        <v>1.3881984239046274</v>
      </c>
      <c r="AW249" s="3">
        <v>2.2494261693222337</v>
      </c>
      <c r="AX249" s="3">
        <v>2.2676733209699034</v>
      </c>
      <c r="AY249" s="3">
        <v>56.37</v>
      </c>
      <c r="AZ249" s="3">
        <v>91.35</v>
      </c>
      <c r="BA249" s="3">
        <v>92.09</v>
      </c>
    </row>
    <row r="250" spans="1:53" x14ac:dyDescent="0.3">
      <c r="A250" s="1" t="s">
        <v>1489</v>
      </c>
      <c r="B250" s="2">
        <v>4075105</v>
      </c>
      <c r="C250" s="9" t="s">
        <v>2401</v>
      </c>
      <c r="D250" s="9" t="s">
        <v>2439</v>
      </c>
      <c r="E250" s="3">
        <v>47537.561146139997</v>
      </c>
      <c r="F250" s="5">
        <v>53498.561146</v>
      </c>
      <c r="G250" s="5">
        <v>53804.561146139997</v>
      </c>
      <c r="H250" s="3">
        <v>0.76</v>
      </c>
      <c r="I250" s="3" t="s">
        <v>2397</v>
      </c>
      <c r="J250" s="3">
        <v>0.80300000000000005</v>
      </c>
      <c r="K250" s="3" t="s">
        <v>2397</v>
      </c>
      <c r="L250" s="3">
        <v>1.57751971</v>
      </c>
      <c r="M250" s="3">
        <v>1.43308178</v>
      </c>
      <c r="N250" s="3">
        <v>40.412595000000003</v>
      </c>
      <c r="O250" s="3" t="s">
        <v>2397</v>
      </c>
      <c r="P250" s="3">
        <v>18.114885979729699</v>
      </c>
      <c r="Q250" s="3">
        <v>2.834438</v>
      </c>
      <c r="R250" s="3">
        <v>7.4799749999999996</v>
      </c>
      <c r="S250" s="3">
        <v>7.4799749999999996</v>
      </c>
      <c r="T250" s="9" t="s">
        <v>3429</v>
      </c>
      <c r="U250" s="7">
        <v>11812000</v>
      </c>
      <c r="V250" s="7">
        <v>11915000</v>
      </c>
      <c r="W250" s="7">
        <v>12222000</v>
      </c>
      <c r="X250" s="7">
        <v>11497000</v>
      </c>
      <c r="Y250" s="7">
        <v>16987000</v>
      </c>
      <c r="Z250" s="7">
        <v>14875000</v>
      </c>
      <c r="AA250" s="7">
        <v>13156000</v>
      </c>
      <c r="AB250" s="7">
        <v>11812000</v>
      </c>
      <c r="AC250" s="3">
        <v>30.308</v>
      </c>
      <c r="AD250" s="3">
        <v>38.576999999999998</v>
      </c>
      <c r="AE250" s="3">
        <v>25.914000000000001</v>
      </c>
      <c r="AF250" s="3">
        <v>35.374000000000002</v>
      </c>
      <c r="AG250" s="7">
        <v>1144000000</v>
      </c>
      <c r="AH250" s="7">
        <v>1151000000</v>
      </c>
      <c r="AI250" s="7">
        <v>794000000</v>
      </c>
      <c r="AJ250" s="7">
        <v>1130887353</v>
      </c>
      <c r="AK250" s="3">
        <v>99.772509999999997</v>
      </c>
      <c r="AL250" s="7">
        <v>1671</v>
      </c>
      <c r="AM250" s="7">
        <v>841899424</v>
      </c>
      <c r="AN250" s="3">
        <v>74.28</v>
      </c>
      <c r="AO250" s="3">
        <v>-2.8452099999999998</v>
      </c>
      <c r="AP250" s="3">
        <v>-11.254173</v>
      </c>
      <c r="AQ250" s="3">
        <v>-30.364826999999998</v>
      </c>
      <c r="AR250" s="3">
        <v>-9.0198</v>
      </c>
      <c r="AS250" s="3">
        <v>-11.254173</v>
      </c>
      <c r="AT250" s="3">
        <v>-30.364826999999998</v>
      </c>
      <c r="AU250" s="3">
        <v>-10.074897</v>
      </c>
      <c r="AV250" s="3">
        <v>2.8017570825426068</v>
      </c>
      <c r="AW250" s="3">
        <v>4.375823645931245</v>
      </c>
      <c r="AX250" s="3">
        <v>4.6759482381627251</v>
      </c>
      <c r="AY250" s="3">
        <v>60.75</v>
      </c>
      <c r="AZ250" s="3">
        <v>94.88</v>
      </c>
      <c r="BA250" s="3">
        <v>101.39</v>
      </c>
    </row>
    <row r="251" spans="1:53" x14ac:dyDescent="0.3">
      <c r="A251" s="1" t="s">
        <v>1552</v>
      </c>
      <c r="B251" s="2">
        <v>4010841</v>
      </c>
      <c r="C251" s="9" t="s">
        <v>2401</v>
      </c>
      <c r="D251" s="9" t="s">
        <v>2521</v>
      </c>
      <c r="E251" s="3">
        <v>47461.391064360003</v>
      </c>
      <c r="F251" s="5">
        <v>81898.391063999996</v>
      </c>
      <c r="G251" s="5" t="s">
        <v>2400</v>
      </c>
      <c r="H251" s="3">
        <v>0.98399999999999999</v>
      </c>
      <c r="I251" s="3">
        <v>13.525869</v>
      </c>
      <c r="J251" s="4">
        <v>0.98399999999999999</v>
      </c>
      <c r="K251" s="3">
        <v>12.857143000000001</v>
      </c>
      <c r="L251" s="3">
        <v>1.75673754</v>
      </c>
      <c r="M251" s="3">
        <v>1.75673754</v>
      </c>
      <c r="N251" s="3">
        <v>10.295895</v>
      </c>
      <c r="O251" s="3" t="s">
        <v>2400</v>
      </c>
      <c r="P251" s="3" t="s">
        <v>2400</v>
      </c>
      <c r="Q251" s="3">
        <v>2.9775040000000002</v>
      </c>
      <c r="R251" s="3">
        <v>5.435257</v>
      </c>
      <c r="S251" s="3">
        <v>5.435257</v>
      </c>
      <c r="T251" s="9" t="s">
        <v>3429</v>
      </c>
      <c r="U251" s="7">
        <v>28257000</v>
      </c>
      <c r="V251" s="7">
        <v>36634000</v>
      </c>
      <c r="W251" s="7">
        <v>25956000</v>
      </c>
      <c r="X251" s="7">
        <v>17809000</v>
      </c>
      <c r="Y251" s="7">
        <v>27137000</v>
      </c>
      <c r="Z251" s="7">
        <v>27122000</v>
      </c>
      <c r="AA251" s="7">
        <v>27007000</v>
      </c>
      <c r="AB251" s="7">
        <v>28257000</v>
      </c>
      <c r="AC251" s="4">
        <v>60.07</v>
      </c>
      <c r="AD251" s="3">
        <v>61.771999999999998</v>
      </c>
      <c r="AE251" s="3">
        <v>46.073999999999998</v>
      </c>
      <c r="AF251" s="3">
        <v>47.651000000000003</v>
      </c>
      <c r="AG251" s="7">
        <v>938174218</v>
      </c>
      <c r="AH251" s="7">
        <v>905559959</v>
      </c>
      <c r="AI251" s="7">
        <v>877701484</v>
      </c>
      <c r="AJ251" s="7">
        <v>935358190</v>
      </c>
      <c r="AK251" s="4">
        <v>99.681899999999999</v>
      </c>
      <c r="AL251" s="7">
        <v>1462</v>
      </c>
      <c r="AM251" s="7">
        <v>474603382</v>
      </c>
      <c r="AN251" s="3">
        <v>50.58</v>
      </c>
      <c r="AO251" s="3">
        <v>2.6807979999999998</v>
      </c>
      <c r="AP251" s="3">
        <v>-2.313167</v>
      </c>
      <c r="AQ251" s="3">
        <v>-4.1327129999999999</v>
      </c>
      <c r="AR251" s="3">
        <v>-17.718568000000001</v>
      </c>
      <c r="AS251" s="3">
        <v>-2.313167</v>
      </c>
      <c r="AT251" s="3">
        <v>-4.1327129999999999</v>
      </c>
      <c r="AU251" s="3">
        <v>-17.250042000000001</v>
      </c>
      <c r="AV251" s="3">
        <v>5.2849395283941201</v>
      </c>
      <c r="AW251" s="3">
        <v>6.5784825742901951</v>
      </c>
      <c r="AX251" s="3">
        <v>6.4927513921233606</v>
      </c>
      <c r="AY251" s="3">
        <v>102.71</v>
      </c>
      <c r="AZ251" s="3">
        <v>127.85</v>
      </c>
      <c r="BA251" s="3">
        <v>126.19</v>
      </c>
    </row>
    <row r="252" spans="1:53" x14ac:dyDescent="0.3">
      <c r="A252" s="1" t="s">
        <v>1271</v>
      </c>
      <c r="B252" s="2">
        <v>4054537</v>
      </c>
      <c r="C252" s="9" t="s">
        <v>2401</v>
      </c>
      <c r="D252" s="9" t="s">
        <v>2496</v>
      </c>
      <c r="E252" s="3">
        <v>46992.28434161</v>
      </c>
      <c r="F252" s="5">
        <v>44102.981340999999</v>
      </c>
      <c r="G252" s="5">
        <v>46926.17634161</v>
      </c>
      <c r="H252" s="4">
        <v>4.0599999999999996</v>
      </c>
      <c r="I252" s="4">
        <v>9.5297000000000001</v>
      </c>
      <c r="J252" s="3">
        <v>4.0599999999999996</v>
      </c>
      <c r="K252" s="4">
        <v>9.5297000000000001</v>
      </c>
      <c r="L252" s="3">
        <v>1.4920131299999999</v>
      </c>
      <c r="M252" s="3">
        <v>1.3077291900000001</v>
      </c>
      <c r="N252" s="3">
        <v>9.7477636611235496</v>
      </c>
      <c r="O252" s="3" t="s">
        <v>2400</v>
      </c>
      <c r="P252" s="3" t="s">
        <v>2400</v>
      </c>
      <c r="Q252" s="3">
        <v>0.93435299999999999</v>
      </c>
      <c r="R252" s="3">
        <v>6.16411</v>
      </c>
      <c r="S252" s="3">
        <v>6.16411</v>
      </c>
      <c r="T252" s="9" t="s">
        <v>3438</v>
      </c>
      <c r="U252" s="7">
        <v>35441452</v>
      </c>
      <c r="V252" s="7">
        <v>34233366</v>
      </c>
      <c r="W252" s="7">
        <v>33671010</v>
      </c>
      <c r="X252" s="7">
        <v>27130676</v>
      </c>
      <c r="Y252" s="7">
        <v>35441452</v>
      </c>
      <c r="Z252" s="7">
        <v>36462747</v>
      </c>
      <c r="AA252" s="7">
        <v>35776308</v>
      </c>
      <c r="AB252" s="7">
        <v>35055867</v>
      </c>
      <c r="AC252" s="3">
        <v>22.738</v>
      </c>
      <c r="AD252" s="3">
        <v>22.738</v>
      </c>
      <c r="AE252" s="3">
        <v>14.561999999999999</v>
      </c>
      <c r="AF252" s="3">
        <v>14.561999999999999</v>
      </c>
      <c r="AG252" s="7">
        <v>267261733</v>
      </c>
      <c r="AH252" s="7">
        <v>271244847</v>
      </c>
      <c r="AI252" s="7">
        <v>280948138</v>
      </c>
      <c r="AJ252" s="7">
        <v>241729732</v>
      </c>
      <c r="AK252" s="3">
        <v>89.118650000000002</v>
      </c>
      <c r="AL252" s="7">
        <v>1301</v>
      </c>
      <c r="AM252" s="7">
        <v>232000736</v>
      </c>
      <c r="AN252" s="3">
        <v>85.53</v>
      </c>
      <c r="AO252" s="3">
        <v>-1.1811590000000001</v>
      </c>
      <c r="AP252" s="3">
        <v>-21.801708999999999</v>
      </c>
      <c r="AQ252" s="3">
        <v>-27.261575000000001</v>
      </c>
      <c r="AR252" s="3">
        <v>-7.5206840000000001</v>
      </c>
      <c r="AS252" s="3">
        <v>-21.801708999999999</v>
      </c>
      <c r="AT252" s="3">
        <v>-27.261575000000001</v>
      </c>
      <c r="AU252" s="3">
        <v>-8.5010739999999991</v>
      </c>
      <c r="AV252" s="3">
        <v>4.9570868140099744</v>
      </c>
      <c r="AW252" s="3">
        <v>6.07326246383262</v>
      </c>
      <c r="AX252" s="3">
        <v>4.6365654346647034</v>
      </c>
      <c r="AY252" s="3">
        <v>111.91</v>
      </c>
      <c r="AZ252" s="4">
        <v>137.11000000000001</v>
      </c>
      <c r="BA252" s="3">
        <v>104.67</v>
      </c>
    </row>
    <row r="253" spans="1:53" x14ac:dyDescent="0.3">
      <c r="A253" s="1" t="s">
        <v>1735</v>
      </c>
      <c r="B253" s="2">
        <v>4050911</v>
      </c>
      <c r="C253" s="9" t="s">
        <v>2401</v>
      </c>
      <c r="D253" s="9" t="s">
        <v>2469</v>
      </c>
      <c r="E253" s="3">
        <v>46982.657200299996</v>
      </c>
      <c r="F253" s="5">
        <v>68845.657200000001</v>
      </c>
      <c r="G253" s="5">
        <v>68845.657200300004</v>
      </c>
      <c r="H253" s="4">
        <v>1.04</v>
      </c>
      <c r="I253" s="3">
        <v>20.759214</v>
      </c>
      <c r="J253" s="4">
        <v>1.04</v>
      </c>
      <c r="K253" s="3">
        <v>20.759214</v>
      </c>
      <c r="L253" s="3">
        <v>2.6142516799999997</v>
      </c>
      <c r="M253" s="3">
        <v>2.6142516799999997</v>
      </c>
      <c r="N253" s="3" t="s">
        <v>2397</v>
      </c>
      <c r="O253" s="3">
        <v>129.10478420450801</v>
      </c>
      <c r="P253" s="3">
        <v>64.397865853658502</v>
      </c>
      <c r="Q253" s="3">
        <v>6.1321250000000003</v>
      </c>
      <c r="R253" s="3">
        <v>15.441349000000001</v>
      </c>
      <c r="S253" s="3">
        <v>15.441349000000001</v>
      </c>
      <c r="T253" s="9" t="s">
        <v>3429</v>
      </c>
      <c r="U253" s="7">
        <v>11237000</v>
      </c>
      <c r="V253" s="7">
        <v>9800000</v>
      </c>
      <c r="W253" s="7">
        <v>9722000</v>
      </c>
      <c r="X253" s="7">
        <v>9603000</v>
      </c>
      <c r="Y253" s="7">
        <v>10430000</v>
      </c>
      <c r="Z253" s="7">
        <v>10244000</v>
      </c>
      <c r="AA253" s="7">
        <v>10242000</v>
      </c>
      <c r="AB253" s="7">
        <v>11237000</v>
      </c>
      <c r="AC253" s="3">
        <v>42.956000000000003</v>
      </c>
      <c r="AD253" s="3">
        <v>36.173999999999999</v>
      </c>
      <c r="AE253" s="3">
        <v>42.698</v>
      </c>
      <c r="AF253" s="3">
        <v>38.781999999999996</v>
      </c>
      <c r="AG253" s="7">
        <v>498000000</v>
      </c>
      <c r="AH253" s="7">
        <v>498000000</v>
      </c>
      <c r="AI253" s="7">
        <v>498000000</v>
      </c>
      <c r="AJ253" s="7">
        <v>497130748</v>
      </c>
      <c r="AK253" s="3">
        <v>99.780289999999994</v>
      </c>
      <c r="AL253" s="7">
        <v>1375</v>
      </c>
      <c r="AM253" s="7">
        <v>383715058</v>
      </c>
      <c r="AN253" s="3">
        <v>77.02</v>
      </c>
      <c r="AO253" s="3">
        <v>-1.515328</v>
      </c>
      <c r="AP253" s="3">
        <v>-10.402969000000001</v>
      </c>
      <c r="AQ253" s="3">
        <v>-5.2908869999999997</v>
      </c>
      <c r="AR253" s="3">
        <v>37.292817999999997</v>
      </c>
      <c r="AS253" s="3">
        <v>-10.402969000000001</v>
      </c>
      <c r="AT253" s="3">
        <v>-5.2908869999999997</v>
      </c>
      <c r="AU253" s="3">
        <v>38.168438000000002</v>
      </c>
      <c r="AV253" s="3">
        <v>1.1905837699116522</v>
      </c>
      <c r="AW253" s="3">
        <v>2.1942624203870524</v>
      </c>
      <c r="AX253" s="3">
        <v>2.4209143151010633</v>
      </c>
      <c r="AY253" s="3">
        <v>43.62</v>
      </c>
      <c r="AZ253" s="4">
        <v>80.400000000000006</v>
      </c>
      <c r="BA253" s="3">
        <v>88.71</v>
      </c>
    </row>
    <row r="254" spans="1:53" x14ac:dyDescent="0.3">
      <c r="A254" s="1" t="s">
        <v>1245</v>
      </c>
      <c r="B254" s="2">
        <v>4104164</v>
      </c>
      <c r="C254" s="9" t="s">
        <v>2401</v>
      </c>
      <c r="D254" s="9" t="s">
        <v>2406</v>
      </c>
      <c r="E254" s="3">
        <v>46705.834634999999</v>
      </c>
      <c r="F254" s="5">
        <v>59140.834634999999</v>
      </c>
      <c r="G254" s="5" t="s">
        <v>2400</v>
      </c>
      <c r="H254" s="4">
        <v>2.1</v>
      </c>
      <c r="I254" s="3">
        <v>33.219588999999999</v>
      </c>
      <c r="J254" s="3">
        <v>2.1</v>
      </c>
      <c r="K254" s="3">
        <v>33.219588999999999</v>
      </c>
      <c r="L254" s="3" t="s">
        <v>2397</v>
      </c>
      <c r="M254" s="3">
        <v>2.0980165199999998</v>
      </c>
      <c r="N254" s="3">
        <v>22.256561999999999</v>
      </c>
      <c r="O254" s="3" t="s">
        <v>2400</v>
      </c>
      <c r="P254" s="3" t="s">
        <v>2400</v>
      </c>
      <c r="Q254" s="3">
        <v>2.4746220000000001</v>
      </c>
      <c r="R254" s="3">
        <v>14.117232</v>
      </c>
      <c r="S254" s="3">
        <v>14.117232</v>
      </c>
      <c r="T254" s="9" t="s">
        <v>3429</v>
      </c>
      <c r="U254" s="7">
        <v>19419000</v>
      </c>
      <c r="V254" s="7">
        <v>17062000</v>
      </c>
      <c r="W254" s="7">
        <v>17814000</v>
      </c>
      <c r="X254" s="7">
        <v>18194000</v>
      </c>
      <c r="Y254" s="7">
        <v>21142000</v>
      </c>
      <c r="Z254" s="7">
        <v>20765000</v>
      </c>
      <c r="AA254" s="7">
        <v>20159000</v>
      </c>
      <c r="AB254" s="7">
        <v>19419000</v>
      </c>
      <c r="AC254" s="4">
        <v>26.33</v>
      </c>
      <c r="AD254" s="3">
        <v>26.393000000000001</v>
      </c>
      <c r="AE254" s="4">
        <v>17.91</v>
      </c>
      <c r="AF254" s="3">
        <v>17.529</v>
      </c>
      <c r="AG254" s="7">
        <v>189548670</v>
      </c>
      <c r="AH254" s="7">
        <v>189779216</v>
      </c>
      <c r="AI254" s="7">
        <v>189439991</v>
      </c>
      <c r="AJ254" s="7">
        <v>188890227</v>
      </c>
      <c r="AK254" s="3">
        <v>99.589740000000006</v>
      </c>
      <c r="AL254" s="7">
        <v>1486</v>
      </c>
      <c r="AM254" s="7">
        <v>161682901</v>
      </c>
      <c r="AN254" s="3">
        <v>85.25</v>
      </c>
      <c r="AO254" s="3">
        <v>-1.4250890000000001</v>
      </c>
      <c r="AP254" s="3">
        <v>-14.607106999999999</v>
      </c>
      <c r="AQ254" s="3">
        <v>-11.598772</v>
      </c>
      <c r="AR254" s="3">
        <v>0.238345</v>
      </c>
      <c r="AS254" s="3">
        <v>-14.607106999999999</v>
      </c>
      <c r="AT254" s="3">
        <v>-11.598772</v>
      </c>
      <c r="AU254" s="3">
        <v>-0.16142799999999999</v>
      </c>
      <c r="AV254" s="3">
        <v>1.7676711757792143</v>
      </c>
      <c r="AW254" s="3">
        <v>2.6868259714816558</v>
      </c>
      <c r="AX254" s="3">
        <v>2.2716744929343333</v>
      </c>
      <c r="AY254" s="3">
        <v>73.12</v>
      </c>
      <c r="AZ254" s="3">
        <v>111.13</v>
      </c>
      <c r="BA254" s="3">
        <v>93.96</v>
      </c>
    </row>
    <row r="255" spans="1:53" x14ac:dyDescent="0.3">
      <c r="A255" s="1" t="s">
        <v>1215</v>
      </c>
      <c r="B255" s="2">
        <v>4060881</v>
      </c>
      <c r="C255" s="9" t="s">
        <v>2401</v>
      </c>
      <c r="D255" s="9" t="s">
        <v>2518</v>
      </c>
      <c r="E255" s="3">
        <v>46471.177251749999</v>
      </c>
      <c r="F255" s="5">
        <v>52996.177251000001</v>
      </c>
      <c r="G255" s="5" t="s">
        <v>2400</v>
      </c>
      <c r="H255" s="3">
        <v>2.69</v>
      </c>
      <c r="I255" s="3">
        <v>16.976292000000001</v>
      </c>
      <c r="J255" s="4">
        <v>2.69</v>
      </c>
      <c r="K255" s="3">
        <v>16.976292000000001</v>
      </c>
      <c r="L255" s="3" t="s">
        <v>2397</v>
      </c>
      <c r="M255" s="3">
        <v>34.009862439999999</v>
      </c>
      <c r="N255" s="3">
        <v>15.203620000000001</v>
      </c>
      <c r="O255" s="3" t="s">
        <v>2400</v>
      </c>
      <c r="P255" s="3" t="s">
        <v>2400</v>
      </c>
      <c r="Q255" s="3">
        <v>2.4987520000000001</v>
      </c>
      <c r="R255" s="3">
        <v>11.104336999999999</v>
      </c>
      <c r="S255" s="3">
        <v>11.104336999999999</v>
      </c>
      <c r="T255" s="9" t="s">
        <v>3429</v>
      </c>
      <c r="U255" s="7">
        <v>20431000</v>
      </c>
      <c r="V255" s="7">
        <v>20175000</v>
      </c>
      <c r="W255" s="7">
        <v>19440000</v>
      </c>
      <c r="X255" s="7">
        <v>19140000</v>
      </c>
      <c r="Y255" s="7">
        <v>20100000</v>
      </c>
      <c r="Z255" s="7">
        <v>20280000</v>
      </c>
      <c r="AA255" s="7">
        <v>20385000</v>
      </c>
      <c r="AB255" s="7">
        <v>20431000</v>
      </c>
      <c r="AC255" s="3">
        <v>34.417999999999999</v>
      </c>
      <c r="AD255" s="3">
        <v>36.408000000000001</v>
      </c>
      <c r="AE255" s="3">
        <v>17.713000000000001</v>
      </c>
      <c r="AF255" s="3">
        <v>19.393000000000001</v>
      </c>
      <c r="AG255" s="7">
        <v>333500000</v>
      </c>
      <c r="AH255" s="7">
        <v>337000000</v>
      </c>
      <c r="AI255" s="7">
        <v>337983000</v>
      </c>
      <c r="AJ255" s="7">
        <v>332604691</v>
      </c>
      <c r="AK255" s="3">
        <v>99.735939999999999</v>
      </c>
      <c r="AL255" s="7">
        <v>2027</v>
      </c>
      <c r="AM255" s="7">
        <v>264568194</v>
      </c>
      <c r="AN255" s="3">
        <v>79.33</v>
      </c>
      <c r="AO255" s="3">
        <v>-0.86246</v>
      </c>
      <c r="AP255" s="3">
        <v>-5.9634020000000003</v>
      </c>
      <c r="AQ255" s="3">
        <v>-7.8999160000000002</v>
      </c>
      <c r="AR255" s="3">
        <v>7.0938220000000003</v>
      </c>
      <c r="AS255" s="3">
        <v>-5.9634020000000003</v>
      </c>
      <c r="AT255" s="3">
        <v>-7.8999160000000002</v>
      </c>
      <c r="AU255" s="3">
        <v>7.8429760000000002</v>
      </c>
      <c r="AV255" s="3">
        <v>1.6551427955723568</v>
      </c>
      <c r="AW255" s="3">
        <v>3.3607170486867481</v>
      </c>
      <c r="AX255" s="3">
        <v>3.1543503612781154</v>
      </c>
      <c r="AY255" s="3">
        <v>52.04</v>
      </c>
      <c r="AZ255" s="3">
        <v>105.68</v>
      </c>
      <c r="BA255" s="3">
        <v>99.19</v>
      </c>
    </row>
    <row r="256" spans="1:53" x14ac:dyDescent="0.3">
      <c r="A256" s="1" t="s">
        <v>1665</v>
      </c>
      <c r="B256" s="2">
        <v>4057057</v>
      </c>
      <c r="C256" s="9" t="s">
        <v>2401</v>
      </c>
      <c r="D256" s="9" t="s">
        <v>2457</v>
      </c>
      <c r="E256" s="3">
        <v>46233.267478649999</v>
      </c>
      <c r="F256" s="5">
        <v>105621.26747799999</v>
      </c>
      <c r="G256" s="5">
        <v>105621.26747865</v>
      </c>
      <c r="H256" s="3">
        <v>0.27</v>
      </c>
      <c r="I256" s="3">
        <v>15.765625</v>
      </c>
      <c r="J256" s="4">
        <v>0.27</v>
      </c>
      <c r="K256" s="3">
        <v>15.765625</v>
      </c>
      <c r="L256" s="3">
        <v>1.6074557899999999</v>
      </c>
      <c r="M256" s="3">
        <v>1.6074557899999999</v>
      </c>
      <c r="N256" s="3" t="s">
        <v>2397</v>
      </c>
      <c r="O256" s="3" t="s">
        <v>2397</v>
      </c>
      <c r="P256" s="3" t="s">
        <v>2397</v>
      </c>
      <c r="Q256" s="3">
        <v>4.1291209999999996</v>
      </c>
      <c r="R256" s="3">
        <v>10.841713</v>
      </c>
      <c r="S256" s="3">
        <v>10.841713</v>
      </c>
      <c r="T256" s="9" t="s">
        <v>3429</v>
      </c>
      <c r="U256" s="7">
        <v>24428000</v>
      </c>
      <c r="V256" s="7">
        <v>21680000</v>
      </c>
      <c r="W256" s="7">
        <v>20642000</v>
      </c>
      <c r="X256" s="7">
        <v>18469000</v>
      </c>
      <c r="Y256" s="7">
        <v>24829000</v>
      </c>
      <c r="Z256" s="7">
        <v>24776000</v>
      </c>
      <c r="AA256" s="7">
        <v>24080000</v>
      </c>
      <c r="AB256" s="7">
        <v>24428000</v>
      </c>
      <c r="AC256" s="3">
        <v>34.006</v>
      </c>
      <c r="AD256" s="3">
        <v>38.387</v>
      </c>
      <c r="AE256" s="3">
        <v>29.417000000000002</v>
      </c>
      <c r="AF256" s="3">
        <v>37.529000000000003</v>
      </c>
      <c r="AG256" s="7">
        <v>2137544854</v>
      </c>
      <c r="AH256" s="7">
        <v>2137460355</v>
      </c>
      <c r="AI256" s="7">
        <v>2133508181</v>
      </c>
      <c r="AJ256" s="7">
        <v>2132545691</v>
      </c>
      <c r="AK256" s="3">
        <v>99.766130000000004</v>
      </c>
      <c r="AL256" s="7">
        <v>848</v>
      </c>
      <c r="AM256" s="7">
        <v>2036722396</v>
      </c>
      <c r="AN256" s="3">
        <v>95.28</v>
      </c>
      <c r="AO256" s="3">
        <v>-0.197824</v>
      </c>
      <c r="AP256" s="3">
        <v>-6.7036519999999999</v>
      </c>
      <c r="AQ256" s="3">
        <v>2.0738490000000001</v>
      </c>
      <c r="AR256" s="3">
        <v>11.800554</v>
      </c>
      <c r="AS256" s="3">
        <v>-6.7036519999999999</v>
      </c>
      <c r="AT256" s="3">
        <v>2.0738490000000001</v>
      </c>
      <c r="AU256" s="3">
        <v>11.924569999999999</v>
      </c>
      <c r="AV256" s="3">
        <v>2.0806416256844549</v>
      </c>
      <c r="AW256" s="3">
        <v>4.4834165724258872</v>
      </c>
      <c r="AX256" s="3">
        <v>3.2498303883904947</v>
      </c>
      <c r="AY256" s="3">
        <v>62.33</v>
      </c>
      <c r="AZ256" s="3">
        <v>134.31</v>
      </c>
      <c r="BA256" s="3">
        <v>97.36</v>
      </c>
    </row>
    <row r="257" spans="1:53" x14ac:dyDescent="0.3">
      <c r="A257" s="1" t="s">
        <v>597</v>
      </c>
      <c r="B257" s="2">
        <v>4417219</v>
      </c>
      <c r="C257" s="9" t="s">
        <v>2401</v>
      </c>
      <c r="D257" s="9" t="s">
        <v>2473</v>
      </c>
      <c r="E257" s="3">
        <v>46176.059600000001</v>
      </c>
      <c r="F257" s="5">
        <v>75618.059599999993</v>
      </c>
      <c r="G257" s="5">
        <v>75618.059599999993</v>
      </c>
      <c r="H257" s="3">
        <v>0.69699999999999995</v>
      </c>
      <c r="I257" s="3">
        <v>32.1843971631206</v>
      </c>
      <c r="J257" s="3">
        <v>0.69699999999999995</v>
      </c>
      <c r="K257" s="3">
        <v>32.1843971631206</v>
      </c>
      <c r="L257" s="3" t="s">
        <v>2397</v>
      </c>
      <c r="M257" s="3">
        <v>7.4547960725075306</v>
      </c>
      <c r="N257" s="3">
        <v>24.151143999999999</v>
      </c>
      <c r="O257" s="3" t="s">
        <v>2400</v>
      </c>
      <c r="P257" s="3" t="s">
        <v>2400</v>
      </c>
      <c r="Q257" s="3">
        <v>10.448375</v>
      </c>
      <c r="R257" s="3">
        <v>13.872949999999999</v>
      </c>
      <c r="S257" s="3">
        <v>17.640495098099901</v>
      </c>
      <c r="T257" s="9" t="s">
        <v>3429</v>
      </c>
      <c r="U257" s="7">
        <v>6996000</v>
      </c>
      <c r="V257" s="7">
        <v>6989000</v>
      </c>
      <c r="W257" s="7">
        <v>6341000</v>
      </c>
      <c r="X257" s="7">
        <v>6204000</v>
      </c>
      <c r="Y257" s="7">
        <v>6612000</v>
      </c>
      <c r="Z257" s="7">
        <v>6624000</v>
      </c>
      <c r="AA257" s="7">
        <v>6866000</v>
      </c>
      <c r="AB257" s="7">
        <v>6996000</v>
      </c>
      <c r="AC257" s="3">
        <v>71.637</v>
      </c>
      <c r="AD257" s="3">
        <v>72.152000000000001</v>
      </c>
      <c r="AE257" s="4">
        <v>60.12</v>
      </c>
      <c r="AF257" s="3">
        <v>60.579000000000001</v>
      </c>
      <c r="AG257" s="7">
        <v>435000000</v>
      </c>
      <c r="AH257" s="7">
        <v>435000000</v>
      </c>
      <c r="AI257" s="7">
        <v>434000000</v>
      </c>
      <c r="AJ257" s="7">
        <v>433585581</v>
      </c>
      <c r="AK257" s="4">
        <v>99.766999999999996</v>
      </c>
      <c r="AL257" s="7">
        <v>1423</v>
      </c>
      <c r="AM257" s="7">
        <v>444490715</v>
      </c>
      <c r="AN257" s="3">
        <v>102.28</v>
      </c>
      <c r="AO257" s="3">
        <v>-0.26373600000000003</v>
      </c>
      <c r="AP257" s="3">
        <v>-14.578823999999999</v>
      </c>
      <c r="AQ257" s="3">
        <v>-23.493213999999998</v>
      </c>
      <c r="AR257" s="3">
        <v>-22.174583999999999</v>
      </c>
      <c r="AS257" s="3">
        <v>-14.578823999999999</v>
      </c>
      <c r="AT257" s="3">
        <v>-23.493213999999998</v>
      </c>
      <c r="AU257" s="3">
        <v>-21.208438000000001</v>
      </c>
      <c r="AV257" s="3">
        <v>2.7507066941242426</v>
      </c>
      <c r="AW257" s="3">
        <v>4.3832758760687085</v>
      </c>
      <c r="AX257" s="3">
        <v>3.3591585109130713</v>
      </c>
      <c r="AY257" s="3">
        <v>88.06</v>
      </c>
      <c r="AZ257" s="3">
        <v>140.33000000000001</v>
      </c>
      <c r="BA257" s="3">
        <v>107.54</v>
      </c>
    </row>
    <row r="258" spans="1:53" x14ac:dyDescent="0.3">
      <c r="A258" s="1" t="s">
        <v>1208</v>
      </c>
      <c r="B258" s="2">
        <v>109390153</v>
      </c>
      <c r="C258" s="9" t="s">
        <v>2401</v>
      </c>
      <c r="D258" s="9" t="s">
        <v>2497</v>
      </c>
      <c r="E258" s="3">
        <v>46167.559107039997</v>
      </c>
      <c r="F258" s="5">
        <v>53937.559107000001</v>
      </c>
      <c r="G258" s="5" t="s">
        <v>2400</v>
      </c>
      <c r="H258" s="3">
        <v>0.2</v>
      </c>
      <c r="I258" s="3">
        <v>38.607595000000003</v>
      </c>
      <c r="J258" s="3">
        <v>0.2</v>
      </c>
      <c r="K258" s="3">
        <v>38.607595000000003</v>
      </c>
      <c r="L258" s="3" t="s">
        <v>2397</v>
      </c>
      <c r="M258" s="3">
        <v>3.8433843400000001</v>
      </c>
      <c r="N258" s="3">
        <v>29.166667</v>
      </c>
      <c r="O258" s="3" t="s">
        <v>2400</v>
      </c>
      <c r="P258" s="3" t="s">
        <v>2400</v>
      </c>
      <c r="Q258" s="3">
        <v>3.1504910000000002</v>
      </c>
      <c r="R258" s="3">
        <v>13.463289</v>
      </c>
      <c r="S258" s="3">
        <v>13.463289</v>
      </c>
      <c r="T258" s="9" t="s">
        <v>3429</v>
      </c>
      <c r="U258" s="7">
        <v>15444000</v>
      </c>
      <c r="V258" s="7">
        <v>14950000</v>
      </c>
      <c r="W258" s="7">
        <v>15054000</v>
      </c>
      <c r="X258" s="7">
        <v>14467000</v>
      </c>
      <c r="Y258" s="7">
        <v>15459000</v>
      </c>
      <c r="Z258" s="7">
        <v>15475000</v>
      </c>
      <c r="AA258" s="7">
        <v>15486000</v>
      </c>
      <c r="AB258" s="7">
        <v>15444000</v>
      </c>
      <c r="AC258" s="3">
        <v>55.963000000000001</v>
      </c>
      <c r="AD258" s="4">
        <v>57.902000000000001</v>
      </c>
      <c r="AE258" s="3">
        <v>23.116</v>
      </c>
      <c r="AF258" s="4">
        <v>23.061</v>
      </c>
      <c r="AG258" s="7">
        <v>1916278058</v>
      </c>
      <c r="AH258" s="7">
        <v>1915063617</v>
      </c>
      <c r="AI258" s="7">
        <v>1914909765</v>
      </c>
      <c r="AJ258" s="7">
        <v>1914797898</v>
      </c>
      <c r="AK258" s="3">
        <v>99.871719999999996</v>
      </c>
      <c r="AL258" s="7">
        <v>1197</v>
      </c>
      <c r="AM258" s="7">
        <v>1921309354</v>
      </c>
      <c r="AN258" s="3">
        <v>100.21</v>
      </c>
      <c r="AO258" s="3">
        <v>-0.97402599999999995</v>
      </c>
      <c r="AP258" s="3">
        <v>-11.337209</v>
      </c>
      <c r="AQ258" s="3">
        <v>-7.6956329999999999</v>
      </c>
      <c r="AR258" s="3">
        <v>-1.019935</v>
      </c>
      <c r="AS258" s="3">
        <v>-11.337209</v>
      </c>
      <c r="AT258" s="3">
        <v>-7.6956329999999999</v>
      </c>
      <c r="AU258" s="3">
        <v>-0.83604299999999998</v>
      </c>
      <c r="AV258" s="3">
        <v>2.0355592956108799</v>
      </c>
      <c r="AW258" s="3">
        <v>3.1189337149601726</v>
      </c>
      <c r="AX258" s="3">
        <v>3.6269501106627482</v>
      </c>
      <c r="AY258" s="3">
        <v>45.06</v>
      </c>
      <c r="AZ258" s="3">
        <v>69.05</v>
      </c>
      <c r="BA258" s="3">
        <v>80.290000000000006</v>
      </c>
    </row>
    <row r="259" spans="1:53" x14ac:dyDescent="0.3">
      <c r="A259" s="1" t="s">
        <v>1732</v>
      </c>
      <c r="B259" s="2">
        <v>4072932</v>
      </c>
      <c r="C259" s="9" t="s">
        <v>2401</v>
      </c>
      <c r="D259" s="9" t="s">
        <v>2436</v>
      </c>
      <c r="E259" s="3">
        <v>46069.96</v>
      </c>
      <c r="F259" s="5">
        <v>74127.960000000006</v>
      </c>
      <c r="G259" s="5">
        <v>56937.96</v>
      </c>
      <c r="H259" s="4">
        <v>1.24</v>
      </c>
      <c r="I259" s="4">
        <v>10.536</v>
      </c>
      <c r="J259" s="3">
        <v>1.24</v>
      </c>
      <c r="K259" s="4">
        <v>10.536</v>
      </c>
      <c r="L259" s="3">
        <v>1.3870458099999998</v>
      </c>
      <c r="M259" s="3">
        <v>1.3870479972534202</v>
      </c>
      <c r="N259" s="3">
        <v>5.8389160000000002</v>
      </c>
      <c r="O259" s="3" t="s">
        <v>2400</v>
      </c>
      <c r="P259" s="3" t="s">
        <v>2400</v>
      </c>
      <c r="Q259" s="3">
        <v>0.96284099999999995</v>
      </c>
      <c r="R259" s="3">
        <v>11.941305</v>
      </c>
      <c r="S259" s="3">
        <v>7.3456090808416397</v>
      </c>
      <c r="T259" s="9" t="s">
        <v>3429</v>
      </c>
      <c r="U259" s="7">
        <v>53979000</v>
      </c>
      <c r="V259" s="7">
        <v>56881000</v>
      </c>
      <c r="W259" s="7">
        <v>71247000</v>
      </c>
      <c r="X259" s="7">
        <v>57033000</v>
      </c>
      <c r="Y259" s="7">
        <v>72966000</v>
      </c>
      <c r="Z259" s="7">
        <v>61828000</v>
      </c>
      <c r="AA259" s="7">
        <v>60443000</v>
      </c>
      <c r="AB259" s="7">
        <v>53979000</v>
      </c>
      <c r="AC259" s="3">
        <v>30.012</v>
      </c>
      <c r="AD259" s="4">
        <v>25.72</v>
      </c>
      <c r="AE259" s="4">
        <v>6.077</v>
      </c>
      <c r="AF259" s="4">
        <v>7.6159999999999997</v>
      </c>
      <c r="AG259" s="7">
        <v>355930582</v>
      </c>
      <c r="AH259" s="7">
        <v>357658668</v>
      </c>
      <c r="AI259" s="7">
        <v>361313544</v>
      </c>
      <c r="AJ259" s="7">
        <v>354977286</v>
      </c>
      <c r="AK259" s="3">
        <v>99.712720000000004</v>
      </c>
      <c r="AL259" s="7">
        <v>1537</v>
      </c>
      <c r="AM259" s="7">
        <v>210300450</v>
      </c>
      <c r="AN259" s="3">
        <v>59.07</v>
      </c>
      <c r="AO259" s="3">
        <v>-0.61210799999999999</v>
      </c>
      <c r="AP259" s="3">
        <v>-8.4073869999999999</v>
      </c>
      <c r="AQ259" s="3">
        <v>-2.1222129999999999</v>
      </c>
      <c r="AR259" s="3">
        <v>13.349909</v>
      </c>
      <c r="AS259" s="3">
        <v>-8.4073869999999999</v>
      </c>
      <c r="AT259" s="3">
        <v>-2.1222129999999999</v>
      </c>
      <c r="AU259" s="3">
        <v>14.289847</v>
      </c>
      <c r="AV259" s="3">
        <v>0.91451825842696621</v>
      </c>
      <c r="AW259" s="3">
        <v>1.9402573416751789</v>
      </c>
      <c r="AX259" s="3">
        <v>2.0358317847882454</v>
      </c>
      <c r="AY259" s="3">
        <v>43.79</v>
      </c>
      <c r="AZ259" s="3">
        <v>92.91</v>
      </c>
      <c r="BA259" s="3">
        <v>97.49</v>
      </c>
    </row>
    <row r="260" spans="1:53" x14ac:dyDescent="0.3">
      <c r="A260" s="1" t="s">
        <v>834</v>
      </c>
      <c r="B260" s="2">
        <v>4093074</v>
      </c>
      <c r="C260" s="9" t="s">
        <v>2401</v>
      </c>
      <c r="D260" s="9" t="s">
        <v>2435</v>
      </c>
      <c r="E260" s="3">
        <v>45921.626396200001</v>
      </c>
      <c r="F260" s="5">
        <v>55601.626396</v>
      </c>
      <c r="G260" s="5">
        <v>55601.626396200001</v>
      </c>
      <c r="H260" s="3">
        <v>0.45</v>
      </c>
      <c r="I260" s="3">
        <v>83.960498999999999</v>
      </c>
      <c r="J260" s="3">
        <v>0.41</v>
      </c>
      <c r="K260" s="3">
        <v>32.192107999999998</v>
      </c>
      <c r="L260" s="3" t="s">
        <v>2397</v>
      </c>
      <c r="M260" s="3">
        <v>2.6469817099999999</v>
      </c>
      <c r="N260" s="3">
        <v>26.17304</v>
      </c>
      <c r="O260" s="3">
        <v>26.283682389873299</v>
      </c>
      <c r="P260" s="3">
        <v>26.936635375494099</v>
      </c>
      <c r="Q260" s="3">
        <v>5.2998589999999997</v>
      </c>
      <c r="R260" s="3">
        <v>14.858268000000001</v>
      </c>
      <c r="S260" s="3">
        <v>14.858268000000001</v>
      </c>
      <c r="T260" s="9" t="s">
        <v>3429</v>
      </c>
      <c r="U260" s="7">
        <v>9821000</v>
      </c>
      <c r="V260" s="7">
        <v>9719000</v>
      </c>
      <c r="W260" s="7">
        <v>9339000</v>
      </c>
      <c r="X260" s="7">
        <v>12552000</v>
      </c>
      <c r="Y260" s="7">
        <v>10031000</v>
      </c>
      <c r="Z260" s="7">
        <v>9953000</v>
      </c>
      <c r="AA260" s="7">
        <v>9891000</v>
      </c>
      <c r="AB260" s="7">
        <v>9821000</v>
      </c>
      <c r="AC260" s="4">
        <v>37.43</v>
      </c>
      <c r="AD260" s="3">
        <v>38.061999999999998</v>
      </c>
      <c r="AE260" s="3">
        <v>34.182000000000002</v>
      </c>
      <c r="AF260" s="4">
        <v>35.6</v>
      </c>
      <c r="AG260" s="7">
        <v>543000000</v>
      </c>
      <c r="AH260" s="7">
        <v>549000000</v>
      </c>
      <c r="AI260" s="7">
        <v>592000000</v>
      </c>
      <c r="AJ260" s="7">
        <v>535882224</v>
      </c>
      <c r="AK260" s="4">
        <v>99.540800000000004</v>
      </c>
      <c r="AL260" s="7">
        <v>1291</v>
      </c>
      <c r="AM260" s="7">
        <v>521616690</v>
      </c>
      <c r="AN260" s="3">
        <v>96.89</v>
      </c>
      <c r="AO260" s="3">
        <v>-1.906728</v>
      </c>
      <c r="AP260" s="3">
        <v>-5.3106679999999997</v>
      </c>
      <c r="AQ260" s="3">
        <v>-3.5582090000000002</v>
      </c>
      <c r="AR260" s="3">
        <v>32.474988000000003</v>
      </c>
      <c r="AS260" s="3">
        <v>-5.3106679999999997</v>
      </c>
      <c r="AT260" s="3">
        <v>-3.5582090000000002</v>
      </c>
      <c r="AU260" s="3">
        <v>34.459797000000002</v>
      </c>
      <c r="AV260" s="3">
        <v>1.4141033583987694</v>
      </c>
      <c r="AW260" s="3">
        <v>2.7442794169865161</v>
      </c>
      <c r="AX260" s="3">
        <v>2.9110183295883445</v>
      </c>
      <c r="AY260" s="3">
        <v>41.26</v>
      </c>
      <c r="AZ260" s="3">
        <v>80.08</v>
      </c>
      <c r="BA260" s="3">
        <v>84.94</v>
      </c>
    </row>
    <row r="261" spans="1:53" x14ac:dyDescent="0.3">
      <c r="A261" s="1" t="s">
        <v>659</v>
      </c>
      <c r="B261" s="2">
        <v>4096334</v>
      </c>
      <c r="C261" s="9" t="s">
        <v>2401</v>
      </c>
      <c r="D261" s="9" t="s">
        <v>2460</v>
      </c>
      <c r="E261" s="3">
        <v>45802.981042200001</v>
      </c>
      <c r="F261" s="5" t="s">
        <v>2400</v>
      </c>
      <c r="G261" s="5">
        <v>54184.981042200001</v>
      </c>
      <c r="H261" s="3">
        <v>3.32</v>
      </c>
      <c r="I261" s="3">
        <v>12.331293000000001</v>
      </c>
      <c r="J261" s="4">
        <v>3.32</v>
      </c>
      <c r="K261" s="3">
        <v>12.331293000000001</v>
      </c>
      <c r="L261" s="3">
        <v>2.75462337</v>
      </c>
      <c r="M261" s="3">
        <v>2.71086977</v>
      </c>
      <c r="N261" s="3">
        <v>4.838692</v>
      </c>
      <c r="O261" s="3" t="s">
        <v>2400</v>
      </c>
      <c r="P261" s="3" t="s">
        <v>2400</v>
      </c>
      <c r="Q261" s="3" t="s">
        <v>2400</v>
      </c>
      <c r="R261" s="3" t="s">
        <v>2400</v>
      </c>
      <c r="S261" s="3" t="s">
        <v>2400</v>
      </c>
      <c r="T261" s="9" t="s">
        <v>3429</v>
      </c>
      <c r="U261" s="7">
        <v>9776000</v>
      </c>
      <c r="V261" s="7">
        <v>10857000</v>
      </c>
      <c r="W261" s="7">
        <v>11789000</v>
      </c>
      <c r="X261" s="7">
        <v>5954000</v>
      </c>
      <c r="Y261" s="7">
        <v>11713000</v>
      </c>
      <c r="Z261" s="7">
        <v>11058000</v>
      </c>
      <c r="AA261" s="7">
        <v>9915000</v>
      </c>
      <c r="AB261" s="7">
        <v>9776000</v>
      </c>
      <c r="AC261" s="3">
        <v>93.781000000000006</v>
      </c>
      <c r="AD261" s="3">
        <v>94.049000000000007</v>
      </c>
      <c r="AE261" s="3" t="s">
        <v>2400</v>
      </c>
      <c r="AF261" s="3" t="s">
        <v>2400</v>
      </c>
      <c r="AG261" s="7">
        <v>251213631</v>
      </c>
      <c r="AH261" s="7">
        <v>251070919</v>
      </c>
      <c r="AI261" s="7">
        <v>250056245</v>
      </c>
      <c r="AJ261" s="7">
        <v>249727289</v>
      </c>
      <c r="AK261" s="3">
        <v>99.403080000000003</v>
      </c>
      <c r="AL261" s="7">
        <v>1254</v>
      </c>
      <c r="AM261" s="7">
        <v>215937197</v>
      </c>
      <c r="AN261" s="3">
        <v>85.95</v>
      </c>
      <c r="AO261" s="3">
        <v>-1.897157</v>
      </c>
      <c r="AP261" s="3">
        <v>-5.0430299999999999</v>
      </c>
      <c r="AQ261" s="3">
        <v>23.479934</v>
      </c>
      <c r="AR261" s="3">
        <v>54.201531000000003</v>
      </c>
      <c r="AS261" s="3">
        <v>-5.0430299999999999</v>
      </c>
      <c r="AT261" s="3">
        <v>23.479934</v>
      </c>
      <c r="AU261" s="3">
        <v>54.119216999999999</v>
      </c>
      <c r="AV261" s="3">
        <v>1.2905145674675311</v>
      </c>
      <c r="AW261" s="3">
        <v>2.3881687230304487</v>
      </c>
      <c r="AX261" s="3">
        <v>3.075278379341734</v>
      </c>
      <c r="AY261" s="3">
        <v>39.64</v>
      </c>
      <c r="AZ261" s="3">
        <v>73.349999999999994</v>
      </c>
      <c r="BA261" s="3">
        <v>94.45</v>
      </c>
    </row>
    <row r="262" spans="1:53" x14ac:dyDescent="0.3">
      <c r="A262" s="1" t="s">
        <v>576</v>
      </c>
      <c r="B262" s="2">
        <v>27752321</v>
      </c>
      <c r="C262" s="9" t="s">
        <v>2401</v>
      </c>
      <c r="D262" s="9" t="s">
        <v>2453</v>
      </c>
      <c r="E262" s="3">
        <v>45619.076767840001</v>
      </c>
      <c r="F262" s="5">
        <v>43906.076766999999</v>
      </c>
      <c r="G262" s="5" t="s">
        <v>2400</v>
      </c>
      <c r="H262" s="3">
        <v>3.9E-2</v>
      </c>
      <c r="I262" s="3">
        <v>38.493870000000001</v>
      </c>
      <c r="J262" s="3">
        <v>3.9E-2</v>
      </c>
      <c r="K262" s="3">
        <v>38.493870000000001</v>
      </c>
      <c r="L262" s="3">
        <v>10.166512490000001</v>
      </c>
      <c r="M262" s="3">
        <v>9.4253859299999991</v>
      </c>
      <c r="N262" s="3">
        <v>42.762645999999997</v>
      </c>
      <c r="O262" s="3" t="s">
        <v>2400</v>
      </c>
      <c r="P262" s="3" t="s">
        <v>2400</v>
      </c>
      <c r="Q262" s="3">
        <v>1.3104880000000001</v>
      </c>
      <c r="R262" s="3">
        <v>29.884204</v>
      </c>
      <c r="S262" s="3">
        <v>29.884204</v>
      </c>
      <c r="T262" s="9" t="s">
        <v>3429</v>
      </c>
      <c r="U262" s="7">
        <v>24383000</v>
      </c>
      <c r="V262" s="7">
        <v>20583000</v>
      </c>
      <c r="W262" s="7">
        <v>18406000</v>
      </c>
      <c r="X262" s="7">
        <v>11967339</v>
      </c>
      <c r="Y262" s="7">
        <v>28864000</v>
      </c>
      <c r="Z262" s="7">
        <v>27182000</v>
      </c>
      <c r="AA262" s="7">
        <v>25696000</v>
      </c>
      <c r="AB262" s="7">
        <v>24383000</v>
      </c>
      <c r="AC262" s="3">
        <v>25.387</v>
      </c>
      <c r="AD262" s="3">
        <v>27.785</v>
      </c>
      <c r="AE262" s="4">
        <v>3.0680000000000001</v>
      </c>
      <c r="AF262" s="4">
        <v>2.5289999999999999</v>
      </c>
      <c r="AG262" s="7">
        <v>1796000000</v>
      </c>
      <c r="AH262" s="7">
        <v>1790000000</v>
      </c>
      <c r="AI262" s="7">
        <v>1785887000</v>
      </c>
      <c r="AJ262" s="7">
        <v>1266242797</v>
      </c>
      <c r="AK262" s="3">
        <v>70.391419999999997</v>
      </c>
      <c r="AL262" s="7">
        <v>645</v>
      </c>
      <c r="AM262" s="7">
        <v>1018666692</v>
      </c>
      <c r="AN262" s="3">
        <v>56.63</v>
      </c>
      <c r="AO262" s="3">
        <v>-3.8495189999999999</v>
      </c>
      <c r="AP262" s="3">
        <v>-13.328075999999999</v>
      </c>
      <c r="AQ262" s="3">
        <v>-10.468432</v>
      </c>
      <c r="AR262" s="3">
        <v>39.732993999999998</v>
      </c>
      <c r="AS262" s="3">
        <v>-13.328075999999999</v>
      </c>
      <c r="AT262" s="3">
        <v>-10.468432</v>
      </c>
      <c r="AU262" s="3">
        <v>35.762816999999998</v>
      </c>
      <c r="AV262" s="3">
        <v>1.3034274945399313</v>
      </c>
      <c r="AW262" s="3">
        <v>2.2327490622602353</v>
      </c>
      <c r="AX262" s="3">
        <v>2.3514510248648532</v>
      </c>
      <c r="AY262" s="3">
        <v>44.76</v>
      </c>
      <c r="AZ262" s="3">
        <v>76.67</v>
      </c>
      <c r="BA262" s="3">
        <v>80.739999999999995</v>
      </c>
    </row>
    <row r="263" spans="1:53" x14ac:dyDescent="0.3">
      <c r="A263" s="1" t="s">
        <v>2021</v>
      </c>
      <c r="B263" s="2">
        <v>4558889</v>
      </c>
      <c r="C263" s="9" t="s">
        <v>2401</v>
      </c>
      <c r="D263" s="9" t="s">
        <v>2498</v>
      </c>
      <c r="E263" s="3">
        <v>45209.381690080001</v>
      </c>
      <c r="F263" s="5">
        <v>48764.381690000002</v>
      </c>
      <c r="G263" s="5" t="s">
        <v>2400</v>
      </c>
      <c r="H263" s="3">
        <v>0.91100000000000003</v>
      </c>
      <c r="I263" s="3">
        <v>13.826886</v>
      </c>
      <c r="J263" s="4">
        <v>0.91100000000000003</v>
      </c>
      <c r="K263" s="3">
        <v>13.830899</v>
      </c>
      <c r="L263" s="3">
        <v>7.9702307900000005</v>
      </c>
      <c r="M263" s="3">
        <v>3.4705668200000002</v>
      </c>
      <c r="N263" s="3">
        <v>15.692021</v>
      </c>
      <c r="O263" s="3" t="s">
        <v>2400</v>
      </c>
      <c r="P263" s="3" t="s">
        <v>2400</v>
      </c>
      <c r="Q263" s="3">
        <v>2.9237120000000001</v>
      </c>
      <c r="R263" s="3">
        <v>11.731123999999999</v>
      </c>
      <c r="S263" s="3">
        <v>11.731123999999999</v>
      </c>
      <c r="T263" s="9" t="s">
        <v>3435</v>
      </c>
      <c r="U263" s="7">
        <v>15845000</v>
      </c>
      <c r="V263" s="7">
        <v>16034000</v>
      </c>
      <c r="W263" s="7">
        <v>16281000</v>
      </c>
      <c r="X263" s="7">
        <v>14923000</v>
      </c>
      <c r="Y263" s="7">
        <v>15845000</v>
      </c>
      <c r="Z263" s="7">
        <v>15812000</v>
      </c>
      <c r="AA263" s="7">
        <v>15831000</v>
      </c>
      <c r="AB263" s="7">
        <v>16024000</v>
      </c>
      <c r="AC263" s="3">
        <v>34.433999999999997</v>
      </c>
      <c r="AD263" s="3">
        <v>34.433999999999997</v>
      </c>
      <c r="AE263" s="3">
        <v>23.742999999999999</v>
      </c>
      <c r="AF263" s="3">
        <v>23.742999999999999</v>
      </c>
      <c r="AG263" s="7">
        <v>299918100</v>
      </c>
      <c r="AH263" s="7">
        <v>304445396</v>
      </c>
      <c r="AI263" s="7">
        <v>311982539</v>
      </c>
      <c r="AJ263" s="7">
        <v>298434413</v>
      </c>
      <c r="AK263" s="3">
        <v>99.756749999999997</v>
      </c>
      <c r="AL263" s="7">
        <v>944</v>
      </c>
      <c r="AM263" s="7">
        <v>254725057</v>
      </c>
      <c r="AN263" s="3">
        <v>85.15</v>
      </c>
      <c r="AO263" s="3">
        <v>-1.7388319999999999</v>
      </c>
      <c r="AP263" s="3">
        <v>-5.393065</v>
      </c>
      <c r="AQ263" s="3">
        <v>-5.3116099999999999</v>
      </c>
      <c r="AR263" s="3">
        <v>2.9153470000000001</v>
      </c>
      <c r="AS263" s="3">
        <v>-5.393065</v>
      </c>
      <c r="AT263" s="3">
        <v>-5.3116099999999999</v>
      </c>
      <c r="AU263" s="3">
        <v>1.7580070000000001</v>
      </c>
      <c r="AV263" s="3">
        <v>1.0881016579363594</v>
      </c>
      <c r="AW263" s="3">
        <v>2.4485303511299952</v>
      </c>
      <c r="AX263" s="3">
        <v>2.4939594123782625</v>
      </c>
      <c r="AY263" s="3">
        <v>37.06</v>
      </c>
      <c r="AZ263" s="3">
        <v>83.39</v>
      </c>
      <c r="BA263" s="3">
        <v>84.93</v>
      </c>
    </row>
    <row r="264" spans="1:53" x14ac:dyDescent="0.3">
      <c r="A264" s="1" t="s">
        <v>1039</v>
      </c>
      <c r="B264" s="2">
        <v>3009150</v>
      </c>
      <c r="C264" s="9" t="s">
        <v>2401</v>
      </c>
      <c r="D264" s="9" t="s">
        <v>2478</v>
      </c>
      <c r="E264" s="3">
        <v>45198.57193038</v>
      </c>
      <c r="F264" s="5">
        <v>53625.571929999998</v>
      </c>
      <c r="G264" s="5" t="s">
        <v>2400</v>
      </c>
      <c r="H264" s="3">
        <v>1.62</v>
      </c>
      <c r="I264" s="3">
        <v>15.52042</v>
      </c>
      <c r="J264" s="3">
        <v>1.62</v>
      </c>
      <c r="K264" s="3">
        <v>15.52042</v>
      </c>
      <c r="L264" s="3">
        <v>3.9047087800000004</v>
      </c>
      <c r="M264" s="3">
        <v>3.7748325599999997</v>
      </c>
      <c r="N264" s="3">
        <v>40.863287</v>
      </c>
      <c r="O264" s="3" t="s">
        <v>2400</v>
      </c>
      <c r="P264" s="3" t="s">
        <v>2400</v>
      </c>
      <c r="Q264" s="3">
        <v>3.9536229999999999</v>
      </c>
      <c r="R264" s="3">
        <v>6.4198570000000004</v>
      </c>
      <c r="S264" s="3">
        <v>6.4198570000000004</v>
      </c>
      <c r="T264" s="9" t="s">
        <v>3429</v>
      </c>
      <c r="U264" s="7">
        <v>10295000</v>
      </c>
      <c r="V264" s="7">
        <v>11069000</v>
      </c>
      <c r="W264" s="7">
        <v>7301000</v>
      </c>
      <c r="X264" s="7">
        <v>4543000</v>
      </c>
      <c r="Y264" s="7">
        <v>12463000</v>
      </c>
      <c r="Z264" s="7">
        <v>12098000</v>
      </c>
      <c r="AA264" s="7">
        <v>11185000</v>
      </c>
      <c r="AB264" s="7">
        <v>10295000</v>
      </c>
      <c r="AC264" s="3">
        <v>73.462999999999994</v>
      </c>
      <c r="AD264" s="3">
        <v>77.108000000000004</v>
      </c>
      <c r="AE264" s="3">
        <v>49.218000000000004</v>
      </c>
      <c r="AF264" s="3">
        <v>56.045999999999999</v>
      </c>
      <c r="AG264" s="7">
        <v>307097241</v>
      </c>
      <c r="AH264" s="7">
        <v>307093909</v>
      </c>
      <c r="AI264" s="7">
        <v>305839680</v>
      </c>
      <c r="AJ264" s="7">
        <v>290043970</v>
      </c>
      <c r="AK264" s="3">
        <v>94.446950000000001</v>
      </c>
      <c r="AL264" s="7">
        <v>986</v>
      </c>
      <c r="AM264" s="7">
        <v>255010440</v>
      </c>
      <c r="AN264" s="3">
        <v>83.04</v>
      </c>
      <c r="AO264" s="3">
        <v>1.8765320000000001</v>
      </c>
      <c r="AP264" s="3">
        <v>-9.6276670000000006</v>
      </c>
      <c r="AQ264" s="3">
        <v>-2.0544920000000002</v>
      </c>
      <c r="AR264" s="3">
        <v>-8.1295760000000001</v>
      </c>
      <c r="AS264" s="3">
        <v>-9.6276670000000006</v>
      </c>
      <c r="AT264" s="3">
        <v>-2.0544920000000002</v>
      </c>
      <c r="AU264" s="3">
        <v>-7.7344619999999997</v>
      </c>
      <c r="AV264" s="3">
        <v>1.7006212699905043</v>
      </c>
      <c r="AW264" s="3">
        <v>2.6213495915866183</v>
      </c>
      <c r="AX264" s="3">
        <v>2.5505956171161985</v>
      </c>
      <c r="AY264" s="3">
        <v>50.94</v>
      </c>
      <c r="AZ264" s="3">
        <v>78.53</v>
      </c>
      <c r="BA264" s="3">
        <v>76.41</v>
      </c>
    </row>
    <row r="265" spans="1:53" x14ac:dyDescent="0.3">
      <c r="A265" s="1" t="s">
        <v>125</v>
      </c>
      <c r="B265" s="2">
        <v>4107063</v>
      </c>
      <c r="C265" s="9" t="s">
        <v>2401</v>
      </c>
      <c r="D265" s="9" t="s">
        <v>2419</v>
      </c>
      <c r="E265" s="3">
        <v>44961.586838399999</v>
      </c>
      <c r="F265" s="5">
        <v>47122.649837999998</v>
      </c>
      <c r="G265" s="5" t="s">
        <v>2400</v>
      </c>
      <c r="H265" s="3">
        <v>1.47</v>
      </c>
      <c r="I265" s="3">
        <v>31.404181000000001</v>
      </c>
      <c r="J265" s="3">
        <v>1.47</v>
      </c>
      <c r="K265" s="3">
        <v>31.404181000000001</v>
      </c>
      <c r="L265" s="3" t="s">
        <v>2397</v>
      </c>
      <c r="M265" s="3">
        <v>4.3659174600000004</v>
      </c>
      <c r="N265" s="3">
        <v>24.737203000000001</v>
      </c>
      <c r="O265" s="3" t="s">
        <v>2400</v>
      </c>
      <c r="P265" s="3" t="s">
        <v>2400</v>
      </c>
      <c r="Q265" s="3">
        <v>6.3464029999999996</v>
      </c>
      <c r="R265" s="3">
        <v>19.754151</v>
      </c>
      <c r="S265" s="3">
        <v>19.754151</v>
      </c>
      <c r="T265" s="9" t="s">
        <v>3429</v>
      </c>
      <c r="U265" s="7">
        <v>6596950</v>
      </c>
      <c r="V265" s="7">
        <v>6150530</v>
      </c>
      <c r="W265" s="7">
        <v>5546514</v>
      </c>
      <c r="X265" s="7">
        <v>4540029</v>
      </c>
      <c r="Y265" s="7">
        <v>6910463</v>
      </c>
      <c r="Z265" s="7">
        <v>6824736</v>
      </c>
      <c r="AA265" s="7">
        <v>6736013</v>
      </c>
      <c r="AB265" s="7">
        <v>6596950</v>
      </c>
      <c r="AC265" s="3">
        <v>36.145000000000003</v>
      </c>
      <c r="AD265" s="3">
        <v>35.405999999999999</v>
      </c>
      <c r="AE265" s="3">
        <v>31.001000000000001</v>
      </c>
      <c r="AF265" s="3">
        <v>30.943999999999999</v>
      </c>
      <c r="AG265" s="7">
        <v>231307680</v>
      </c>
      <c r="AH265" s="7">
        <v>231535965</v>
      </c>
      <c r="AI265" s="7">
        <v>230798657</v>
      </c>
      <c r="AJ265" s="7">
        <v>230238684</v>
      </c>
      <c r="AK265" s="3">
        <v>99.537850000000006</v>
      </c>
      <c r="AL265" s="7">
        <v>1130</v>
      </c>
      <c r="AM265" s="7">
        <v>201811643</v>
      </c>
      <c r="AN265" s="3">
        <v>87.25</v>
      </c>
      <c r="AO265" s="3">
        <v>-2.0592229999999998</v>
      </c>
      <c r="AP265" s="3">
        <v>-7.2641220000000004</v>
      </c>
      <c r="AQ265" s="3">
        <v>4.9793260000000004</v>
      </c>
      <c r="AR265" s="3">
        <v>10.677227</v>
      </c>
      <c r="AS265" s="3">
        <v>-7.2641220000000004</v>
      </c>
      <c r="AT265" s="3">
        <v>4.9793260000000004</v>
      </c>
      <c r="AU265" s="3">
        <v>9.3213659999999994</v>
      </c>
      <c r="AV265" s="3">
        <v>1.1493799081811722</v>
      </c>
      <c r="AW265" s="3">
        <v>2.1771334259985742</v>
      </c>
      <c r="AX265" s="3">
        <v>2.5948373179826971</v>
      </c>
      <c r="AY265" s="3">
        <v>46.68</v>
      </c>
      <c r="AZ265" s="3">
        <v>88.41</v>
      </c>
      <c r="BA265" s="3">
        <v>105.38</v>
      </c>
    </row>
    <row r="266" spans="1:53" x14ac:dyDescent="0.3">
      <c r="A266" s="1" t="s">
        <v>2015</v>
      </c>
      <c r="B266" s="2">
        <v>4276678</v>
      </c>
      <c r="C266" s="9" t="s">
        <v>2401</v>
      </c>
      <c r="D266" s="9" t="s">
        <v>2477</v>
      </c>
      <c r="E266" s="3">
        <v>44550.353232900001</v>
      </c>
      <c r="F266" s="5">
        <v>60643.353232000001</v>
      </c>
      <c r="G266" s="5">
        <v>60643.353232900001</v>
      </c>
      <c r="H266" s="3">
        <v>1.75</v>
      </c>
      <c r="I266" s="3">
        <v>32.272644999999997</v>
      </c>
      <c r="J266" s="3">
        <v>1.75</v>
      </c>
      <c r="K266" s="3">
        <v>32.272644999999997</v>
      </c>
      <c r="L266" s="3">
        <v>77.440347070000001</v>
      </c>
      <c r="M266" s="3">
        <v>15.14123335</v>
      </c>
      <c r="N266" s="3">
        <v>123.273481</v>
      </c>
      <c r="O266" s="3">
        <v>126.83836554267801</v>
      </c>
      <c r="P266" s="3" t="s">
        <v>2397</v>
      </c>
      <c r="Q266" s="3">
        <v>3.3928430000000001</v>
      </c>
      <c r="R266" s="3">
        <v>13.201199000000001</v>
      </c>
      <c r="S266" s="3">
        <v>13.201199000000001</v>
      </c>
      <c r="T266" s="9" t="s">
        <v>3429</v>
      </c>
      <c r="U266" s="7">
        <v>16060300</v>
      </c>
      <c r="V266" s="7">
        <v>20929800</v>
      </c>
      <c r="W266" s="7">
        <v>16949800</v>
      </c>
      <c r="X266" s="7">
        <v>8260300</v>
      </c>
      <c r="Y266" s="7">
        <v>16215700</v>
      </c>
      <c r="Z266" s="7">
        <v>16260500</v>
      </c>
      <c r="AA266" s="7">
        <v>16102200</v>
      </c>
      <c r="AB266" s="7">
        <v>16060300</v>
      </c>
      <c r="AC266" s="3">
        <v>33.523000000000003</v>
      </c>
      <c r="AD266" s="3">
        <v>34.145000000000003</v>
      </c>
      <c r="AE266" s="3">
        <v>24.667999999999999</v>
      </c>
      <c r="AF266" s="3">
        <v>24.800999999999998</v>
      </c>
      <c r="AG266" s="7">
        <v>218328522</v>
      </c>
      <c r="AH266" s="7">
        <v>219170473</v>
      </c>
      <c r="AI266" s="7">
        <v>223080697</v>
      </c>
      <c r="AJ266" s="7">
        <v>214414254</v>
      </c>
      <c r="AK266" s="3">
        <v>98.326570000000004</v>
      </c>
      <c r="AL266" s="7">
        <v>1007</v>
      </c>
      <c r="AM266" s="7">
        <v>200709040</v>
      </c>
      <c r="AN266" s="3">
        <v>92.04</v>
      </c>
      <c r="AO266" s="3">
        <v>-1.2284200000000001</v>
      </c>
      <c r="AP266" s="3">
        <v>-12.628488000000001</v>
      </c>
      <c r="AQ266" s="3">
        <v>20.599959999999999</v>
      </c>
      <c r="AR266" s="3">
        <v>106.54940999999999</v>
      </c>
      <c r="AS266" s="3">
        <v>-12.628488000000001</v>
      </c>
      <c r="AT266" s="3">
        <v>20.599959999999999</v>
      </c>
      <c r="AU266" s="3">
        <v>105.47945199999999</v>
      </c>
      <c r="AV266" s="3">
        <v>2.2919641403560047</v>
      </c>
      <c r="AW266" s="3">
        <v>4.1214036059711736</v>
      </c>
      <c r="AX266" s="3">
        <v>3.9328961374807831</v>
      </c>
      <c r="AY266" s="3">
        <v>59.93</v>
      </c>
      <c r="AZ266" s="3">
        <v>107.76</v>
      </c>
      <c r="BA266" s="3">
        <v>102.83</v>
      </c>
    </row>
    <row r="267" spans="1:53" x14ac:dyDescent="0.3">
      <c r="A267" s="1" t="s">
        <v>1209</v>
      </c>
      <c r="B267" s="2">
        <v>4547508</v>
      </c>
      <c r="C267" s="9" t="s">
        <v>2395</v>
      </c>
      <c r="D267" s="9" t="s">
        <v>2517</v>
      </c>
      <c r="E267" s="3">
        <v>44288.21163985</v>
      </c>
      <c r="F267" s="5">
        <v>60545.211639000001</v>
      </c>
      <c r="G267" s="5" t="s">
        <v>2400</v>
      </c>
      <c r="H267" s="3">
        <v>0.45</v>
      </c>
      <c r="I267" s="3">
        <v>19.337748000000001</v>
      </c>
      <c r="J267" s="3">
        <v>0.45</v>
      </c>
      <c r="K267" s="3">
        <v>19.337748000000001</v>
      </c>
      <c r="L267" s="3" t="s">
        <v>2397</v>
      </c>
      <c r="M267" s="3">
        <v>1.74489352</v>
      </c>
      <c r="N267" s="3">
        <v>41.338481000000002</v>
      </c>
      <c r="O267" s="3" t="s">
        <v>2400</v>
      </c>
      <c r="P267" s="3" t="s">
        <v>2400</v>
      </c>
      <c r="Q267" s="3">
        <v>3.9494509999999998</v>
      </c>
      <c r="R267" s="3">
        <v>13.383958</v>
      </c>
      <c r="S267" s="3">
        <v>13.383958</v>
      </c>
      <c r="T267" s="9" t="s">
        <v>3429</v>
      </c>
      <c r="U267" s="7">
        <v>14814000</v>
      </c>
      <c r="V267" s="7">
        <v>14057000</v>
      </c>
      <c r="W267" s="7">
        <v>12683000</v>
      </c>
      <c r="X267" s="7">
        <v>11618000</v>
      </c>
      <c r="Y267" s="7">
        <v>15148000</v>
      </c>
      <c r="Z267" s="7">
        <v>15062000</v>
      </c>
      <c r="AA267" s="7">
        <v>14929000</v>
      </c>
      <c r="AB267" s="7">
        <v>14814000</v>
      </c>
      <c r="AC267" s="3">
        <v>54.542999999999999</v>
      </c>
      <c r="AD267" s="3">
        <v>55.691000000000003</v>
      </c>
      <c r="AE267" s="3">
        <v>26.603000000000002</v>
      </c>
      <c r="AF267" s="3">
        <v>27.923999999999999</v>
      </c>
      <c r="AG267" s="7">
        <v>1356443009</v>
      </c>
      <c r="AH267" s="7">
        <v>1355763506</v>
      </c>
      <c r="AI267" s="7">
        <v>1398322033</v>
      </c>
      <c r="AJ267" s="7">
        <v>1124172476</v>
      </c>
      <c r="AK267" s="3">
        <v>82.87585</v>
      </c>
      <c r="AL267" s="7">
        <v>977</v>
      </c>
      <c r="AM267" s="7">
        <v>986845235</v>
      </c>
      <c r="AN267" s="3">
        <v>72.75</v>
      </c>
      <c r="AO267" s="3">
        <v>-1.0169490000000001</v>
      </c>
      <c r="AP267" s="3">
        <v>-1.6232770000000001</v>
      </c>
      <c r="AQ267" s="3">
        <v>-14.300960999999999</v>
      </c>
      <c r="AR267" s="3">
        <v>-3.7458800000000001</v>
      </c>
      <c r="AS267" s="3">
        <v>-1.6232770000000001</v>
      </c>
      <c r="AT267" s="3">
        <v>-14.300960999999999</v>
      </c>
      <c r="AU267" s="3">
        <v>-3.6014409999999999</v>
      </c>
      <c r="AV267" s="3">
        <v>1.9935608577510633</v>
      </c>
      <c r="AW267" s="3">
        <v>3.4971430356763937</v>
      </c>
      <c r="AX267" s="3">
        <v>4.0764209986371149</v>
      </c>
      <c r="AY267" s="3">
        <v>58.24</v>
      </c>
      <c r="AZ267" s="3">
        <v>102.17</v>
      </c>
      <c r="BA267" s="4">
        <v>119.09</v>
      </c>
    </row>
    <row r="268" spans="1:53" x14ac:dyDescent="0.3">
      <c r="A268" s="1" t="s">
        <v>878</v>
      </c>
      <c r="B268" s="2">
        <v>113873</v>
      </c>
      <c r="C268" s="9" t="s">
        <v>2401</v>
      </c>
      <c r="D268" s="9" t="s">
        <v>2535</v>
      </c>
      <c r="E268" s="3">
        <v>44233.832040089997</v>
      </c>
      <c r="F268" s="5">
        <v>175886.83204000001</v>
      </c>
      <c r="G268" s="5" t="s">
        <v>2400</v>
      </c>
      <c r="H268" s="3">
        <v>0.22</v>
      </c>
      <c r="I268" s="3">
        <v>11.275626000000001</v>
      </c>
      <c r="J268" s="4">
        <v>0.22</v>
      </c>
      <c r="K268" s="3">
        <v>11.275626000000001</v>
      </c>
      <c r="L268" s="3">
        <v>0.88789237999999993</v>
      </c>
      <c r="M268" s="3">
        <v>0.88789237999999993</v>
      </c>
      <c r="N268" s="3">
        <v>6.1567160000000003</v>
      </c>
      <c r="O268" s="3" t="s">
        <v>2400</v>
      </c>
      <c r="P268" s="3" t="s">
        <v>2400</v>
      </c>
      <c r="Q268" s="3">
        <v>0.93573200000000001</v>
      </c>
      <c r="R268" s="3">
        <v>15.82916</v>
      </c>
      <c r="S268" s="3">
        <v>15.82916</v>
      </c>
      <c r="T268" s="9" t="s">
        <v>3429</v>
      </c>
      <c r="U268" s="7">
        <v>176191000</v>
      </c>
      <c r="V268" s="7">
        <v>158057000</v>
      </c>
      <c r="W268" s="7">
        <v>136341000</v>
      </c>
      <c r="X268" s="7">
        <v>127144000</v>
      </c>
      <c r="Y268" s="7">
        <v>182743000</v>
      </c>
      <c r="Z268" s="7">
        <v>180348000</v>
      </c>
      <c r="AA268" s="7">
        <v>177494000</v>
      </c>
      <c r="AB268" s="7">
        <v>176191000</v>
      </c>
      <c r="AC268" s="4">
        <v>9.1720000000000006</v>
      </c>
      <c r="AD268" s="4">
        <v>7.6790000000000003</v>
      </c>
      <c r="AE268" s="4">
        <v>6.7069999999999999</v>
      </c>
      <c r="AF268" s="4">
        <v>5.1219999999999999</v>
      </c>
      <c r="AG268" s="7">
        <v>3974288593</v>
      </c>
      <c r="AH268" s="7">
        <v>3975249685</v>
      </c>
      <c r="AI268" s="7">
        <v>4002954437</v>
      </c>
      <c r="AJ268" s="7">
        <v>3889592734</v>
      </c>
      <c r="AK268" s="3">
        <v>97.86891</v>
      </c>
      <c r="AL268" s="7">
        <v>1860</v>
      </c>
      <c r="AM268" s="7">
        <v>2336734711</v>
      </c>
      <c r="AN268" s="4">
        <v>58.8</v>
      </c>
      <c r="AO268" s="3">
        <v>-1.197605</v>
      </c>
      <c r="AP268" s="3">
        <v>-11.051213000000001</v>
      </c>
      <c r="AQ268" s="3">
        <v>-6.25</v>
      </c>
      <c r="AR268" s="3">
        <v>-18.585526000000002</v>
      </c>
      <c r="AS268" s="3">
        <v>-11.051213000000001</v>
      </c>
      <c r="AT268" s="3">
        <v>-6.25</v>
      </c>
      <c r="AU268" s="3">
        <v>-18.785889999999998</v>
      </c>
      <c r="AV268" s="3">
        <v>5.6104732085745361</v>
      </c>
      <c r="AW268" s="3">
        <v>7.2635486505222318</v>
      </c>
      <c r="AX268" s="3">
        <v>7.0373328662251931</v>
      </c>
      <c r="AY268" s="3">
        <v>80.86</v>
      </c>
      <c r="AZ268" s="3">
        <v>104.69</v>
      </c>
      <c r="BA268" s="3">
        <v>101.43</v>
      </c>
    </row>
    <row r="269" spans="1:53" x14ac:dyDescent="0.3">
      <c r="A269" s="1" t="s">
        <v>2094</v>
      </c>
      <c r="B269" s="2">
        <v>4004136</v>
      </c>
      <c r="C269" s="9" t="s">
        <v>2401</v>
      </c>
      <c r="D269" s="9" t="s">
        <v>2447</v>
      </c>
      <c r="E269" s="3">
        <v>44190.541860240002</v>
      </c>
      <c r="F269" s="5">
        <v>60779.541859999998</v>
      </c>
      <c r="G269" s="5" t="s">
        <v>2400</v>
      </c>
      <c r="H269" s="3">
        <v>0.84</v>
      </c>
      <c r="I269" s="3">
        <v>16.177249</v>
      </c>
      <c r="J269" s="3">
        <v>0.84</v>
      </c>
      <c r="K269" s="3">
        <v>16.177249</v>
      </c>
      <c r="L269" s="3">
        <v>4.7293116800000004</v>
      </c>
      <c r="M269" s="3">
        <v>3.4319227699999999</v>
      </c>
      <c r="N269" s="3">
        <v>20.221561000000001</v>
      </c>
      <c r="O269" s="3" t="s">
        <v>2400</v>
      </c>
      <c r="P269" s="3" t="s">
        <v>2400</v>
      </c>
      <c r="Q269" s="3">
        <v>0.40475699999999998</v>
      </c>
      <c r="R269" s="3">
        <v>6.7322730000000002</v>
      </c>
      <c r="S269" s="3">
        <v>6.7322730000000002</v>
      </c>
      <c r="T269" s="9" t="s">
        <v>3433</v>
      </c>
      <c r="U269" s="7">
        <v>150039000</v>
      </c>
      <c r="V269" s="7">
        <v>148258000</v>
      </c>
      <c r="W269" s="7">
        <v>137888000</v>
      </c>
      <c r="X269" s="7">
        <v>132498000</v>
      </c>
      <c r="Y269" s="7">
        <v>149879000</v>
      </c>
      <c r="Z269" s="7">
        <v>150202000</v>
      </c>
      <c r="AA269" s="7">
        <v>150143000</v>
      </c>
      <c r="AB269" s="7">
        <v>150039000</v>
      </c>
      <c r="AC269" s="3">
        <v>22.963000000000001</v>
      </c>
      <c r="AD269" s="3">
        <v>23.347999999999999</v>
      </c>
      <c r="AE269" s="4">
        <v>5.4340000000000002</v>
      </c>
      <c r="AF269" s="4">
        <v>5.4169999999999998</v>
      </c>
      <c r="AG269" s="7">
        <v>724000000</v>
      </c>
      <c r="AH269" s="7">
        <v>724000000</v>
      </c>
      <c r="AI269" s="7">
        <v>720000000</v>
      </c>
      <c r="AJ269" s="7">
        <v>717003898</v>
      </c>
      <c r="AK269" s="3">
        <v>99.087590000000006</v>
      </c>
      <c r="AL269" s="7">
        <v>1455</v>
      </c>
      <c r="AM269" s="7">
        <v>544965282</v>
      </c>
      <c r="AN269" s="3">
        <v>75.31</v>
      </c>
      <c r="AO269" s="3">
        <v>-1.09979</v>
      </c>
      <c r="AP269" s="3">
        <v>0.114604</v>
      </c>
      <c r="AQ269" s="3">
        <v>6.719023</v>
      </c>
      <c r="AR269" s="3">
        <v>32.159066000000003</v>
      </c>
      <c r="AS269" s="3">
        <v>0.114604</v>
      </c>
      <c r="AT269" s="3">
        <v>6.719023</v>
      </c>
      <c r="AU269" s="3">
        <v>33.778167000000003</v>
      </c>
      <c r="AV269" s="3">
        <v>3.4453443615796902</v>
      </c>
      <c r="AW269" s="3">
        <v>5.021602768144799</v>
      </c>
      <c r="AX269" s="3">
        <v>3.2037384970531066</v>
      </c>
      <c r="AY269" s="3">
        <v>102.23</v>
      </c>
      <c r="AZ269" s="4">
        <v>149</v>
      </c>
      <c r="BA269" s="3">
        <v>95.06</v>
      </c>
    </row>
    <row r="270" spans="1:53" x14ac:dyDescent="0.3">
      <c r="A270" s="1" t="s">
        <v>2235</v>
      </c>
      <c r="B270" s="2">
        <v>4011157</v>
      </c>
      <c r="C270" s="9" t="s">
        <v>2401</v>
      </c>
      <c r="D270" s="9" t="s">
        <v>2514</v>
      </c>
      <c r="E270" s="3">
        <v>44030.673510239998</v>
      </c>
      <c r="F270" s="5">
        <v>52399.673510000001</v>
      </c>
      <c r="G270" s="5" t="s">
        <v>2400</v>
      </c>
      <c r="H270" s="4">
        <v>1.1399999999999999</v>
      </c>
      <c r="I270" s="3">
        <v>10.931870999999999</v>
      </c>
      <c r="J270" s="3">
        <v>1.1399999999999999</v>
      </c>
      <c r="K270" s="3">
        <v>10.931870999999999</v>
      </c>
      <c r="L270" s="3">
        <v>1.5368510800000001</v>
      </c>
      <c r="M270" s="3">
        <v>1.5368510800000001</v>
      </c>
      <c r="N270" s="3">
        <v>6.6850259999999997</v>
      </c>
      <c r="O270" s="3" t="s">
        <v>2400</v>
      </c>
      <c r="P270" s="3" t="s">
        <v>2400</v>
      </c>
      <c r="Q270" s="3">
        <v>0.36649399999999999</v>
      </c>
      <c r="R270" s="3">
        <v>5.425389</v>
      </c>
      <c r="S270" s="3">
        <v>5.425389</v>
      </c>
      <c r="T270" s="9" t="s">
        <v>3429</v>
      </c>
      <c r="U270" s="7">
        <v>139001000</v>
      </c>
      <c r="V270" s="7">
        <v>171189000</v>
      </c>
      <c r="W270" s="7">
        <v>108332000</v>
      </c>
      <c r="X270" s="7">
        <v>60115000</v>
      </c>
      <c r="Y270" s="7">
        <v>128731000</v>
      </c>
      <c r="Z270" s="7">
        <v>134330000</v>
      </c>
      <c r="AA270" s="7">
        <v>134356000</v>
      </c>
      <c r="AB270" s="7">
        <v>139001000</v>
      </c>
      <c r="AC270" s="4">
        <v>10.352</v>
      </c>
      <c r="AD270" s="4">
        <v>5.8410000000000002</v>
      </c>
      <c r="AE270" s="4">
        <v>10.545999999999999</v>
      </c>
      <c r="AF270" s="4">
        <v>6.0720000000000001</v>
      </c>
      <c r="AG270" s="7">
        <v>316584910</v>
      </c>
      <c r="AH270" s="7">
        <v>320382857</v>
      </c>
      <c r="AI270" s="7">
        <v>340453951</v>
      </c>
      <c r="AJ270" s="7">
        <v>314612348</v>
      </c>
      <c r="AK270" s="3">
        <v>99.376829999999998</v>
      </c>
      <c r="AL270" s="7">
        <v>1729</v>
      </c>
      <c r="AM270" s="7">
        <v>263751451</v>
      </c>
      <c r="AN270" s="3">
        <v>83.31</v>
      </c>
      <c r="AO270" s="3">
        <v>3.1555029999999999</v>
      </c>
      <c r="AP270" s="3">
        <v>-11.856486</v>
      </c>
      <c r="AQ270" s="3">
        <v>-9.2127680000000005</v>
      </c>
      <c r="AR270" s="3">
        <v>-6.176336</v>
      </c>
      <c r="AS270" s="3">
        <v>-11.856486</v>
      </c>
      <c r="AT270" s="3">
        <v>-9.2127680000000005</v>
      </c>
      <c r="AU270" s="3">
        <v>-5.7</v>
      </c>
      <c r="AV270" s="3">
        <v>3.2635932084613879</v>
      </c>
      <c r="AW270" s="3">
        <v>4.5344918505282772</v>
      </c>
      <c r="AX270" s="3">
        <v>4.2054322353818829</v>
      </c>
      <c r="AY270" s="4">
        <v>70.7</v>
      </c>
      <c r="AZ270" s="3">
        <v>98.23</v>
      </c>
      <c r="BA270" s="4">
        <v>91.1</v>
      </c>
    </row>
    <row r="271" spans="1:53" x14ac:dyDescent="0.3">
      <c r="A271" s="1" t="s">
        <v>552</v>
      </c>
      <c r="B271" s="2">
        <v>4276708</v>
      </c>
      <c r="C271" s="9" t="s">
        <v>2401</v>
      </c>
      <c r="D271" s="9" t="s">
        <v>2512</v>
      </c>
      <c r="E271" s="3">
        <v>43741.193652399998</v>
      </c>
      <c r="F271" s="5">
        <v>56126.593652000003</v>
      </c>
      <c r="G271" s="5" t="s">
        <v>2400</v>
      </c>
      <c r="H271" s="3">
        <v>-6.59</v>
      </c>
      <c r="I271" s="3">
        <v>70.003168000000002</v>
      </c>
      <c r="J271" s="3">
        <v>-6.59</v>
      </c>
      <c r="K271" s="3">
        <v>70.003168000000002</v>
      </c>
      <c r="L271" s="3" t="s">
        <v>2397</v>
      </c>
      <c r="M271" s="3">
        <v>5.0960407700000001</v>
      </c>
      <c r="N271" s="3">
        <v>24.632189</v>
      </c>
      <c r="O271" s="3" t="s">
        <v>2400</v>
      </c>
      <c r="P271" s="3" t="s">
        <v>2400</v>
      </c>
      <c r="Q271" s="3">
        <v>5.15219</v>
      </c>
      <c r="R271" s="3">
        <v>12.552883</v>
      </c>
      <c r="S271" s="3">
        <v>12.552883</v>
      </c>
      <c r="T271" s="9" t="s">
        <v>3437</v>
      </c>
      <c r="U271" s="7">
        <v>9961800</v>
      </c>
      <c r="V271" s="7">
        <v>9452600</v>
      </c>
      <c r="W271" s="7">
        <v>8820700</v>
      </c>
      <c r="X271" s="7">
        <v>8614900</v>
      </c>
      <c r="Y271" s="7">
        <v>10190800</v>
      </c>
      <c r="Z271" s="7">
        <v>10108700</v>
      </c>
      <c r="AA271" s="7">
        <v>9961800</v>
      </c>
      <c r="AB271" s="7">
        <v>9820400</v>
      </c>
      <c r="AC271" s="3">
        <v>50.404000000000003</v>
      </c>
      <c r="AD271" s="4">
        <v>51.32</v>
      </c>
      <c r="AE271" s="3">
        <v>36.314</v>
      </c>
      <c r="AF271" s="3">
        <v>38.145000000000003</v>
      </c>
      <c r="AG271" s="7">
        <v>181491104</v>
      </c>
      <c r="AH271" s="7">
        <v>182356814</v>
      </c>
      <c r="AI271" s="7">
        <v>183659136</v>
      </c>
      <c r="AJ271" s="7">
        <v>164983407</v>
      </c>
      <c r="AK271" s="3">
        <v>90.881730000000005</v>
      </c>
      <c r="AL271" s="7">
        <v>1531</v>
      </c>
      <c r="AM271" s="7">
        <v>156264170</v>
      </c>
      <c r="AN271" s="3">
        <v>86.08</v>
      </c>
      <c r="AO271" s="3">
        <v>-1.9520850000000001</v>
      </c>
      <c r="AP271" s="3">
        <v>-8.2797260000000001</v>
      </c>
      <c r="AQ271" s="3">
        <v>-14.238038</v>
      </c>
      <c r="AR271" s="3">
        <v>-9.3853790000000004</v>
      </c>
      <c r="AS271" s="3">
        <v>-8.2797260000000001</v>
      </c>
      <c r="AT271" s="3">
        <v>-14.238038</v>
      </c>
      <c r="AU271" s="3">
        <v>-8.5832470000000001</v>
      </c>
      <c r="AV271" s="3">
        <v>2.6582322953735908</v>
      </c>
      <c r="AW271" s="3">
        <v>4.2329085979931484</v>
      </c>
      <c r="AX271" s="3">
        <v>3.8875096989664999</v>
      </c>
      <c r="AY271" s="3">
        <v>78.14</v>
      </c>
      <c r="AZ271" s="3">
        <v>124.43</v>
      </c>
      <c r="BA271" s="3">
        <v>114.27</v>
      </c>
    </row>
    <row r="272" spans="1:53" x14ac:dyDescent="0.3">
      <c r="A272" s="1" t="s">
        <v>246</v>
      </c>
      <c r="B272" s="2">
        <v>6893503</v>
      </c>
      <c r="C272" s="9" t="s">
        <v>2395</v>
      </c>
      <c r="D272" s="9" t="s">
        <v>2486</v>
      </c>
      <c r="E272" s="3">
        <v>43489.659305549998</v>
      </c>
      <c r="F272" s="5">
        <v>47015.659305000001</v>
      </c>
      <c r="G272" s="5" t="s">
        <v>2400</v>
      </c>
      <c r="H272" s="3">
        <v>0.77</v>
      </c>
      <c r="I272" s="3">
        <v>18.411131000000001</v>
      </c>
      <c r="J272" s="3">
        <v>0.77</v>
      </c>
      <c r="K272" s="3">
        <v>18.411131000000001</v>
      </c>
      <c r="L272" s="3">
        <v>6.7312110299999999</v>
      </c>
      <c r="M272" s="3">
        <v>2.5061094800000001</v>
      </c>
      <c r="N272" s="3">
        <v>22.826934000000001</v>
      </c>
      <c r="O272" s="3" t="s">
        <v>2400</v>
      </c>
      <c r="P272" s="3" t="s">
        <v>2400</v>
      </c>
      <c r="Q272" s="3">
        <v>1.6159829999999999</v>
      </c>
      <c r="R272" s="3">
        <v>8.5018980000000006</v>
      </c>
      <c r="S272" s="3">
        <v>8.5018980000000006</v>
      </c>
      <c r="T272" s="9" t="s">
        <v>3429</v>
      </c>
      <c r="U272" s="7">
        <v>25506000</v>
      </c>
      <c r="V272" s="7">
        <v>21156000</v>
      </c>
      <c r="W272" s="7">
        <v>20502000</v>
      </c>
      <c r="X272" s="7">
        <v>20705000</v>
      </c>
      <c r="Y272" s="7">
        <v>27300000</v>
      </c>
      <c r="Z272" s="7">
        <v>27033000</v>
      </c>
      <c r="AA272" s="7">
        <v>26208000</v>
      </c>
      <c r="AB272" s="7">
        <v>25506000</v>
      </c>
      <c r="AC272" s="3">
        <v>20.725000000000001</v>
      </c>
      <c r="AD272" s="3">
        <v>21.094999999999999</v>
      </c>
      <c r="AE272" s="3">
        <v>14.635999999999999</v>
      </c>
      <c r="AF272" s="3">
        <v>15.885999999999999</v>
      </c>
      <c r="AG272" s="7">
        <v>989085000</v>
      </c>
      <c r="AH272" s="7">
        <v>992941000</v>
      </c>
      <c r="AI272" s="7">
        <v>1006471000</v>
      </c>
      <c r="AJ272" s="7">
        <v>987460284</v>
      </c>
      <c r="AK272" s="3">
        <v>99.791259999999994</v>
      </c>
      <c r="AL272" s="7">
        <v>1038</v>
      </c>
      <c r="AM272" s="7">
        <v>942029120</v>
      </c>
      <c r="AN272" s="4">
        <v>95.2</v>
      </c>
      <c r="AO272" s="3">
        <v>0.56386400000000003</v>
      </c>
      <c r="AP272" s="3">
        <v>-6.6666670000000003</v>
      </c>
      <c r="AQ272" s="3">
        <v>13.471646</v>
      </c>
      <c r="AR272" s="3">
        <v>20.895962000000001</v>
      </c>
      <c r="AS272" s="3">
        <v>-6.6666670000000003</v>
      </c>
      <c r="AT272" s="3">
        <v>13.471646</v>
      </c>
      <c r="AU272" s="3">
        <v>20.011703000000001</v>
      </c>
      <c r="AV272" s="3">
        <v>1.7111944777986079</v>
      </c>
      <c r="AW272" s="3">
        <v>2.8757507995060658</v>
      </c>
      <c r="AX272" s="3">
        <v>3.066084524158954</v>
      </c>
      <c r="AY272" s="3">
        <v>47.91</v>
      </c>
      <c r="AZ272" s="3">
        <v>80.52</v>
      </c>
      <c r="BA272" s="3">
        <v>85.85</v>
      </c>
    </row>
    <row r="273" spans="1:53" x14ac:dyDescent="0.3">
      <c r="A273" s="1" t="s">
        <v>830</v>
      </c>
      <c r="B273" s="2">
        <v>4187120</v>
      </c>
      <c r="C273" s="9" t="s">
        <v>2401</v>
      </c>
      <c r="D273" s="9" t="s">
        <v>2434</v>
      </c>
      <c r="E273" s="3">
        <v>43345.674188960002</v>
      </c>
      <c r="F273" s="5">
        <v>48291.674187999997</v>
      </c>
      <c r="G273" s="5" t="s">
        <v>2400</v>
      </c>
      <c r="H273" s="3">
        <v>2.34</v>
      </c>
      <c r="I273" s="3">
        <v>20.849249</v>
      </c>
      <c r="J273" s="3">
        <v>2.34</v>
      </c>
      <c r="K273" s="3">
        <v>20.849249</v>
      </c>
      <c r="L273" s="3">
        <v>13.51580751</v>
      </c>
      <c r="M273" s="3">
        <v>6.1473348699999999</v>
      </c>
      <c r="N273" s="3">
        <v>26.926776</v>
      </c>
      <c r="O273" s="3" t="s">
        <v>2400</v>
      </c>
      <c r="P273" s="3" t="s">
        <v>2400</v>
      </c>
      <c r="Q273" s="3">
        <v>1.3381449999999999</v>
      </c>
      <c r="R273" s="3">
        <v>11.392163999999999</v>
      </c>
      <c r="S273" s="3">
        <v>11.392163999999999</v>
      </c>
      <c r="T273" s="9" t="s">
        <v>3440</v>
      </c>
      <c r="U273" s="7">
        <v>29635000</v>
      </c>
      <c r="V273" s="7">
        <v>29734000</v>
      </c>
      <c r="W273" s="7">
        <v>28566000</v>
      </c>
      <c r="X273" s="7">
        <v>22792000</v>
      </c>
      <c r="Y273" s="7">
        <v>29699000</v>
      </c>
      <c r="Z273" s="7">
        <v>29635000</v>
      </c>
      <c r="AA273" s="7">
        <v>29527000</v>
      </c>
      <c r="AB273" s="7">
        <v>29359000</v>
      </c>
      <c r="AC273" s="3">
        <v>30.547999999999998</v>
      </c>
      <c r="AD273" s="3">
        <v>30.513000000000002</v>
      </c>
      <c r="AE273" s="4">
        <v>10.048999999999999</v>
      </c>
      <c r="AF273" s="4">
        <v>9.8079999999999998</v>
      </c>
      <c r="AG273" s="7">
        <v>200281780</v>
      </c>
      <c r="AH273" s="7">
        <v>201343253</v>
      </c>
      <c r="AI273" s="7">
        <v>203767400</v>
      </c>
      <c r="AJ273" s="7">
        <v>199481512</v>
      </c>
      <c r="AK273" s="3">
        <v>99.767870000000002</v>
      </c>
      <c r="AL273" s="7">
        <v>792</v>
      </c>
      <c r="AM273" s="7">
        <v>169033565</v>
      </c>
      <c r="AN273" s="3">
        <v>84.54</v>
      </c>
      <c r="AO273" s="3">
        <v>-2.1093000000000002</v>
      </c>
      <c r="AP273" s="3">
        <v>-19.617469</v>
      </c>
      <c r="AQ273" s="3">
        <v>-12.590019</v>
      </c>
      <c r="AR273" s="3">
        <v>-7.9741270000000002</v>
      </c>
      <c r="AS273" s="3">
        <v>-19.617469</v>
      </c>
      <c r="AT273" s="3">
        <v>-12.590019</v>
      </c>
      <c r="AU273" s="3">
        <v>-10.099964</v>
      </c>
      <c r="AV273" s="3">
        <v>2.1878046234185988</v>
      </c>
      <c r="AW273" s="3">
        <v>4.6158268082955001</v>
      </c>
      <c r="AX273" s="3">
        <v>3.8836741591843396</v>
      </c>
      <c r="AY273" s="3">
        <v>66.36</v>
      </c>
      <c r="AZ273" s="4">
        <v>140</v>
      </c>
      <c r="BA273" s="3">
        <v>117.79</v>
      </c>
    </row>
    <row r="274" spans="1:53" x14ac:dyDescent="0.3">
      <c r="A274" s="1" t="s">
        <v>730</v>
      </c>
      <c r="B274" s="2">
        <v>4100183</v>
      </c>
      <c r="C274" s="9" t="s">
        <v>2395</v>
      </c>
      <c r="D274" s="9" t="s">
        <v>2531</v>
      </c>
      <c r="E274" s="3">
        <v>42926.192613070001</v>
      </c>
      <c r="F274" s="5">
        <v>42582.192612999999</v>
      </c>
      <c r="G274" s="5" t="s">
        <v>2400</v>
      </c>
      <c r="H274" s="4">
        <v>1.1100000000000001</v>
      </c>
      <c r="I274" s="3">
        <v>37.580272000000001</v>
      </c>
      <c r="J274" s="3">
        <v>1.1100000000000001</v>
      </c>
      <c r="K274" s="3">
        <v>37.580272000000001</v>
      </c>
      <c r="L274" s="3">
        <v>22.902316839999997</v>
      </c>
      <c r="M274" s="3">
        <v>5.1969734600000006</v>
      </c>
      <c r="N274" s="3">
        <v>19.711668</v>
      </c>
      <c r="O274" s="3" t="s">
        <v>2400</v>
      </c>
      <c r="P274" s="3" t="s">
        <v>2400</v>
      </c>
      <c r="Q274" s="3">
        <v>5.1324759999999996</v>
      </c>
      <c r="R274" s="3">
        <v>19.258807000000001</v>
      </c>
      <c r="S274" s="3">
        <v>19.258807000000001</v>
      </c>
      <c r="T274" s="9" t="s">
        <v>3431</v>
      </c>
      <c r="U274" s="7">
        <v>7562000</v>
      </c>
      <c r="V274" s="7">
        <v>7426000</v>
      </c>
      <c r="W274" s="7">
        <v>6991000</v>
      </c>
      <c r="X274" s="7">
        <v>5629000</v>
      </c>
      <c r="Y274" s="7">
        <v>7409000</v>
      </c>
      <c r="Z274" s="7">
        <v>7298000</v>
      </c>
      <c r="AA274" s="7">
        <v>7562000</v>
      </c>
      <c r="AB274" s="7">
        <v>7657000</v>
      </c>
      <c r="AC274" s="3">
        <v>77.611999999999995</v>
      </c>
      <c r="AD274" s="3">
        <v>78.566999999999993</v>
      </c>
      <c r="AE274" s="4">
        <v>26.21</v>
      </c>
      <c r="AF274" s="4">
        <v>25.51</v>
      </c>
      <c r="AG274" s="7">
        <v>263148000</v>
      </c>
      <c r="AH274" s="7">
        <v>265133000</v>
      </c>
      <c r="AI274" s="7">
        <v>269840000</v>
      </c>
      <c r="AJ274" s="7">
        <v>236478724</v>
      </c>
      <c r="AK274" s="3">
        <v>90.165170000000003</v>
      </c>
      <c r="AL274" s="7">
        <v>1321</v>
      </c>
      <c r="AM274" s="7">
        <v>229457607</v>
      </c>
      <c r="AN274" s="3">
        <v>87.49</v>
      </c>
      <c r="AO274" s="3">
        <v>-1.9305540000000001</v>
      </c>
      <c r="AP274" s="3">
        <v>-10.612819</v>
      </c>
      <c r="AQ274" s="3">
        <v>1.993865</v>
      </c>
      <c r="AR274" s="3">
        <v>7.747827</v>
      </c>
      <c r="AS274" s="3">
        <v>-10.612819</v>
      </c>
      <c r="AT274" s="3">
        <v>1.993865</v>
      </c>
      <c r="AU274" s="3">
        <v>6.9366269999999997</v>
      </c>
      <c r="AV274" s="3">
        <v>1.8136865962180657</v>
      </c>
      <c r="AW274" s="3">
        <v>3.878565338370584</v>
      </c>
      <c r="AX274" s="3">
        <v>3.5323439023062173</v>
      </c>
      <c r="AY274" s="3">
        <v>46.55</v>
      </c>
      <c r="AZ274" s="3">
        <v>99.54</v>
      </c>
      <c r="BA274" s="3">
        <v>90.66</v>
      </c>
    </row>
    <row r="275" spans="1:53" x14ac:dyDescent="0.3">
      <c r="A275" s="1" t="s">
        <v>568</v>
      </c>
      <c r="B275" s="2">
        <v>14170965</v>
      </c>
      <c r="C275" s="9" t="s">
        <v>2401</v>
      </c>
      <c r="D275" s="9" t="s">
        <v>2520</v>
      </c>
      <c r="E275" s="3">
        <v>42777.116320000001</v>
      </c>
      <c r="F275" s="5">
        <v>46136.116320000001</v>
      </c>
      <c r="G275" s="5" t="s">
        <v>2400</v>
      </c>
      <c r="H275" s="3">
        <v>-0.76</v>
      </c>
      <c r="I275" s="3">
        <v>60.147835000000001</v>
      </c>
      <c r="J275" s="4">
        <v>-0.76300000000000001</v>
      </c>
      <c r="K275" s="3">
        <v>58.004072999999998</v>
      </c>
      <c r="L275" s="3">
        <v>7.8134430699999999</v>
      </c>
      <c r="M275" s="3">
        <v>1.5868947499999999</v>
      </c>
      <c r="N275" s="3">
        <v>22.765787</v>
      </c>
      <c r="O275" s="3" t="s">
        <v>2400</v>
      </c>
      <c r="P275" s="3" t="s">
        <v>2400</v>
      </c>
      <c r="Q275" s="3">
        <v>2.55498</v>
      </c>
      <c r="R275" s="3">
        <v>13.160126999999999</v>
      </c>
      <c r="S275" s="3">
        <v>13.160126999999999</v>
      </c>
      <c r="T275" s="9" t="s">
        <v>3429</v>
      </c>
      <c r="U275" s="7">
        <v>17226000</v>
      </c>
      <c r="V275" s="7">
        <v>17455000</v>
      </c>
      <c r="W275" s="7">
        <v>15655000</v>
      </c>
      <c r="X275" s="7">
        <v>14217000</v>
      </c>
      <c r="Y275" s="7">
        <v>16637000</v>
      </c>
      <c r="Z275" s="7">
        <v>16901000</v>
      </c>
      <c r="AA275" s="7">
        <v>16834000</v>
      </c>
      <c r="AB275" s="7">
        <v>17226000</v>
      </c>
      <c r="AC275" s="4">
        <v>42.5</v>
      </c>
      <c r="AD275" s="3">
        <v>43.277000000000001</v>
      </c>
      <c r="AE275" s="3">
        <v>18.675000000000001</v>
      </c>
      <c r="AF275" s="3">
        <v>18.116</v>
      </c>
      <c r="AG275" s="7">
        <v>689170000</v>
      </c>
      <c r="AH275" s="7">
        <v>693617000</v>
      </c>
      <c r="AI275" s="7">
        <v>704880000</v>
      </c>
      <c r="AJ275" s="7">
        <v>685845839</v>
      </c>
      <c r="AK275" s="3">
        <v>99.789439999999999</v>
      </c>
      <c r="AL275" s="7">
        <v>1453</v>
      </c>
      <c r="AM275" s="7">
        <v>587214675</v>
      </c>
      <c r="AN275" s="3">
        <v>85.44</v>
      </c>
      <c r="AO275" s="3">
        <v>-0.90466299999999999</v>
      </c>
      <c r="AP275" s="3">
        <v>-8.4832909999999995</v>
      </c>
      <c r="AQ275" s="3">
        <v>-3.1127739999999999</v>
      </c>
      <c r="AR275" s="3">
        <v>17.298188</v>
      </c>
      <c r="AS275" s="3">
        <v>-8.4832909999999995</v>
      </c>
      <c r="AT275" s="3">
        <v>-3.1127739999999999</v>
      </c>
      <c r="AU275" s="3">
        <v>18.864775000000002</v>
      </c>
      <c r="AV275" s="3">
        <v>1.0828509820411381</v>
      </c>
      <c r="AW275" s="3">
        <v>2.3398471844018354</v>
      </c>
      <c r="AX275" s="3">
        <v>2.3524755705466118</v>
      </c>
      <c r="AY275" s="4">
        <v>45.1</v>
      </c>
      <c r="AZ275" s="3">
        <v>97.45</v>
      </c>
      <c r="BA275" s="3">
        <v>97.98</v>
      </c>
    </row>
    <row r="276" spans="1:53" x14ac:dyDescent="0.3">
      <c r="A276" s="1" t="s">
        <v>52</v>
      </c>
      <c r="B276" s="2">
        <v>4347844</v>
      </c>
      <c r="C276" s="9" t="s">
        <v>2401</v>
      </c>
      <c r="D276" s="9" t="s">
        <v>2439</v>
      </c>
      <c r="E276" s="3">
        <v>42255.235528379999</v>
      </c>
      <c r="F276" s="5">
        <v>42887.541528000002</v>
      </c>
      <c r="G276" s="5">
        <v>42865.960136840004</v>
      </c>
      <c r="H276" s="4">
        <v>1.1299999999999999</v>
      </c>
      <c r="I276" s="3">
        <v>38.622222000000001</v>
      </c>
      <c r="J276" s="4">
        <v>1.1299999999999999</v>
      </c>
      <c r="K276" s="3">
        <v>38.622222000000001</v>
      </c>
      <c r="L276" s="3">
        <v>2.3993741600000003</v>
      </c>
      <c r="M276" s="3">
        <v>1.9128797099999999</v>
      </c>
      <c r="N276" s="3">
        <v>20.795000999999999</v>
      </c>
      <c r="O276" s="3">
        <v>29.959185183960201</v>
      </c>
      <c r="P276" s="3">
        <v>15.3406349869182</v>
      </c>
      <c r="Q276" s="3">
        <v>5.0877059999999998</v>
      </c>
      <c r="R276" s="4">
        <v>9.3870000000000005</v>
      </c>
      <c r="S276" s="4">
        <v>9.3870000000000005</v>
      </c>
      <c r="T276" s="9" t="s">
        <v>3429</v>
      </c>
      <c r="U276" s="7">
        <v>6626909</v>
      </c>
      <c r="V276" s="7">
        <v>5741162</v>
      </c>
      <c r="W276" s="7">
        <v>3869625</v>
      </c>
      <c r="X276" s="7">
        <v>3138113</v>
      </c>
      <c r="Y276" s="7">
        <v>7818693</v>
      </c>
      <c r="Z276" s="7">
        <v>7305495</v>
      </c>
      <c r="AA276" s="7">
        <v>6947071</v>
      </c>
      <c r="AB276" s="7">
        <v>6626909</v>
      </c>
      <c r="AC276" s="3">
        <v>56.177</v>
      </c>
      <c r="AD276" s="3">
        <v>60.511000000000003</v>
      </c>
      <c r="AE276" s="3">
        <v>49.082999999999998</v>
      </c>
      <c r="AF276" s="3">
        <v>53.764000000000003</v>
      </c>
      <c r="AG276" s="7">
        <v>501517072</v>
      </c>
      <c r="AH276" s="7">
        <v>499886288</v>
      </c>
      <c r="AI276" s="7">
        <v>496063524</v>
      </c>
      <c r="AJ276" s="7">
        <v>499637892</v>
      </c>
      <c r="AK276" s="4">
        <v>99.820599999999999</v>
      </c>
      <c r="AL276" s="7">
        <v>1054</v>
      </c>
      <c r="AM276" s="7">
        <v>356139432</v>
      </c>
      <c r="AN276" s="3">
        <v>71.150000000000006</v>
      </c>
      <c r="AO276" s="3">
        <v>-0.66048499999999999</v>
      </c>
      <c r="AP276" s="3">
        <v>-7.356077</v>
      </c>
      <c r="AQ276" s="3">
        <v>-2.9170799999999999</v>
      </c>
      <c r="AR276" s="3">
        <v>44.699353000000002</v>
      </c>
      <c r="AS276" s="3">
        <v>-7.356077</v>
      </c>
      <c r="AT276" s="3">
        <v>-2.9170799999999999</v>
      </c>
      <c r="AU276" s="3">
        <v>42.588878999999999</v>
      </c>
      <c r="AV276" s="3">
        <v>0.92378420079526014</v>
      </c>
      <c r="AW276" s="3">
        <v>1.5606614734334738</v>
      </c>
      <c r="AX276" s="3">
        <v>2.1071167877566688</v>
      </c>
      <c r="AY276" s="3">
        <v>36.270000000000003</v>
      </c>
      <c r="AZ276" s="3">
        <v>61.28</v>
      </c>
      <c r="BA276" s="3">
        <v>82.74</v>
      </c>
    </row>
    <row r="277" spans="1:53" x14ac:dyDescent="0.3">
      <c r="A277" s="1" t="s">
        <v>438</v>
      </c>
      <c r="B277" s="2">
        <v>4025774</v>
      </c>
      <c r="C277" s="9" t="s">
        <v>2401</v>
      </c>
      <c r="D277" s="9" t="s">
        <v>2516</v>
      </c>
      <c r="E277" s="3">
        <v>42108.628725950002</v>
      </c>
      <c r="F277" s="5">
        <v>48934.628725000002</v>
      </c>
      <c r="G277" s="5">
        <v>48934.628725950002</v>
      </c>
      <c r="H277" s="3">
        <v>0.73</v>
      </c>
      <c r="I277" s="3">
        <v>42.215434083601302</v>
      </c>
      <c r="J277" s="4">
        <v>0.73</v>
      </c>
      <c r="K277" s="3">
        <v>42.215434083601302</v>
      </c>
      <c r="L277" s="3">
        <v>74.125652842287906</v>
      </c>
      <c r="M277" s="3">
        <v>4.6221932628301898</v>
      </c>
      <c r="N277" s="3">
        <v>43.983249999999998</v>
      </c>
      <c r="O277" s="3" t="s">
        <v>2400</v>
      </c>
      <c r="P277" s="3" t="s">
        <v>2400</v>
      </c>
      <c r="Q277" s="3">
        <v>1.349858</v>
      </c>
      <c r="R277" s="3">
        <v>17.878964</v>
      </c>
      <c r="S277" s="3">
        <v>22.129809509053999</v>
      </c>
      <c r="T277" s="9" t="s">
        <v>3429</v>
      </c>
      <c r="U277" s="7">
        <v>32252000</v>
      </c>
      <c r="V277" s="7">
        <v>31075862</v>
      </c>
      <c r="W277" s="7">
        <v>28338904</v>
      </c>
      <c r="X277" s="7">
        <v>23952356</v>
      </c>
      <c r="Y277" s="7">
        <v>34416757</v>
      </c>
      <c r="Z277" s="7">
        <v>33248248</v>
      </c>
      <c r="AA277" s="7">
        <v>32577967</v>
      </c>
      <c r="AB277" s="7">
        <v>32252000</v>
      </c>
      <c r="AC277" s="3">
        <v>19.692</v>
      </c>
      <c r="AD277" s="3">
        <v>19.661000000000001</v>
      </c>
      <c r="AE277" s="4">
        <v>5.9080000000000004</v>
      </c>
      <c r="AF277" s="4">
        <v>6.4509999999999996</v>
      </c>
      <c r="AG277" s="7">
        <v>306010388</v>
      </c>
      <c r="AH277" s="7">
        <v>306473349</v>
      </c>
      <c r="AI277" s="7">
        <v>304750283</v>
      </c>
      <c r="AJ277" s="7">
        <v>298677769</v>
      </c>
      <c r="AK277" s="3">
        <v>99.295330000000007</v>
      </c>
      <c r="AL277" s="7">
        <v>1106</v>
      </c>
      <c r="AM277" s="7">
        <v>299828111</v>
      </c>
      <c r="AN277" s="3">
        <v>99.68</v>
      </c>
      <c r="AO277" s="3">
        <v>-0.47756199999999999</v>
      </c>
      <c r="AP277" s="3">
        <v>-6.2147300000000003</v>
      </c>
      <c r="AQ277" s="3">
        <v>5.470758</v>
      </c>
      <c r="AR277" s="3">
        <v>40.838875999999999</v>
      </c>
      <c r="AS277" s="3">
        <v>-6.2147300000000003</v>
      </c>
      <c r="AT277" s="3">
        <v>5.470758</v>
      </c>
      <c r="AU277" s="3">
        <v>41.035556999999997</v>
      </c>
      <c r="AV277" s="3">
        <v>1.8186679502770313</v>
      </c>
      <c r="AW277" s="3">
        <v>3.183501382086241</v>
      </c>
      <c r="AX277" s="3">
        <v>3.1263932510424306</v>
      </c>
      <c r="AY277" s="3">
        <v>64.12</v>
      </c>
      <c r="AZ277" s="3">
        <v>112.24</v>
      </c>
      <c r="BA277" s="3">
        <v>110.23</v>
      </c>
    </row>
    <row r="278" spans="1:53" x14ac:dyDescent="0.3">
      <c r="A278" s="1" t="s">
        <v>2151</v>
      </c>
      <c r="B278" s="2">
        <v>4590029</v>
      </c>
      <c r="C278" s="9" t="s">
        <v>2395</v>
      </c>
      <c r="D278" s="9" t="s">
        <v>2442</v>
      </c>
      <c r="E278" s="3">
        <v>42094.184825099997</v>
      </c>
      <c r="F278" s="5">
        <v>37954.474224999998</v>
      </c>
      <c r="G278" s="5" t="s">
        <v>2400</v>
      </c>
      <c r="H278" s="3">
        <v>1.3862400642804693</v>
      </c>
      <c r="I278" s="3">
        <v>20.171534999999999</v>
      </c>
      <c r="J278" s="3">
        <v>1.3862400642804693</v>
      </c>
      <c r="K278" s="3">
        <v>20.171534999999999</v>
      </c>
      <c r="L278" s="3">
        <v>4.8126905600000001</v>
      </c>
      <c r="M278" s="3">
        <v>2.2592603700000002</v>
      </c>
      <c r="N278" s="3" t="s">
        <v>2400</v>
      </c>
      <c r="O278" s="3" t="s">
        <v>2400</v>
      </c>
      <c r="P278" s="3" t="s">
        <v>2400</v>
      </c>
      <c r="Q278" s="3">
        <v>5.593045</v>
      </c>
      <c r="R278" s="3">
        <v>16.016556999999999</v>
      </c>
      <c r="S278" s="3">
        <v>16.016556999999999</v>
      </c>
      <c r="T278" s="9" t="s">
        <v>3429</v>
      </c>
      <c r="U278" s="7">
        <v>6289956.0009358665</v>
      </c>
      <c r="V278" s="7">
        <v>2982640.5749979299</v>
      </c>
      <c r="W278" s="7">
        <v>3104258.5603863234</v>
      </c>
      <c r="X278" s="7">
        <v>2656404.9877380393</v>
      </c>
      <c r="Y278" s="7">
        <v>7065053.922505633</v>
      </c>
      <c r="Z278" s="7">
        <v>6749798.4103366435</v>
      </c>
      <c r="AA278" s="7">
        <v>6591245.0180427469</v>
      </c>
      <c r="AB278" s="7">
        <v>6289956.0009358665</v>
      </c>
      <c r="AC278" s="3">
        <v>81.754999999999995</v>
      </c>
      <c r="AD278" s="3">
        <v>81.602000000000004</v>
      </c>
      <c r="AE278" s="4">
        <v>27.27</v>
      </c>
      <c r="AF278" s="3">
        <v>29.175999999999998</v>
      </c>
      <c r="AG278" s="7">
        <v>652719801</v>
      </c>
      <c r="AH278" s="7">
        <v>655857569</v>
      </c>
      <c r="AI278" s="7">
        <v>654146029</v>
      </c>
      <c r="AJ278" s="7">
        <v>588536380</v>
      </c>
      <c r="AK278" s="3">
        <v>90.389870000000002</v>
      </c>
      <c r="AL278" s="7">
        <v>510</v>
      </c>
      <c r="AM278" s="7">
        <v>477213959</v>
      </c>
      <c r="AN278" s="3">
        <v>73.290000000000006</v>
      </c>
      <c r="AO278" s="3">
        <v>-5.0477109999999996</v>
      </c>
      <c r="AP278" s="3">
        <v>6.2026300000000001</v>
      </c>
      <c r="AQ278" s="3">
        <v>15.530877</v>
      </c>
      <c r="AR278" s="3">
        <v>92.540661999999998</v>
      </c>
      <c r="AS278" s="3">
        <v>6.2026300000000001</v>
      </c>
      <c r="AT278" s="3">
        <v>15.530877</v>
      </c>
      <c r="AU278" s="3">
        <v>90.669258999999997</v>
      </c>
      <c r="AV278" s="3">
        <v>51.048239869663917</v>
      </c>
      <c r="AW278" s="3">
        <v>101.53451490182694</v>
      </c>
      <c r="AX278" s="3">
        <v>132.64479901077877</v>
      </c>
      <c r="AY278" s="3">
        <v>39.56</v>
      </c>
      <c r="AZ278" s="3">
        <v>78.69</v>
      </c>
      <c r="BA278" s="4">
        <v>102.8</v>
      </c>
    </row>
    <row r="279" spans="1:53" x14ac:dyDescent="0.3">
      <c r="A279" s="1" t="s">
        <v>727</v>
      </c>
      <c r="B279" s="2">
        <v>4812781</v>
      </c>
      <c r="C279" s="9" t="s">
        <v>2401</v>
      </c>
      <c r="D279" s="9" t="s">
        <v>2409</v>
      </c>
      <c r="E279" s="3">
        <v>42082.23</v>
      </c>
      <c r="F279" s="5">
        <v>38401.230000000003</v>
      </c>
      <c r="G279" s="5" t="s">
        <v>2400</v>
      </c>
      <c r="H279" s="3">
        <v>0.60899999999999999</v>
      </c>
      <c r="I279" s="3">
        <v>28.549942000000001</v>
      </c>
      <c r="J279" s="4">
        <v>5.1420000000000003</v>
      </c>
      <c r="K279" s="3">
        <v>10.747676999999999</v>
      </c>
      <c r="L279" s="3">
        <v>6.25147779</v>
      </c>
      <c r="M279" s="3">
        <v>4.5742708800000003</v>
      </c>
      <c r="N279" s="3">
        <v>90.834356</v>
      </c>
      <c r="O279" s="3" t="s">
        <v>2400</v>
      </c>
      <c r="P279" s="3" t="s">
        <v>2400</v>
      </c>
      <c r="Q279" s="3">
        <v>6.3313579999999998</v>
      </c>
      <c r="R279" s="3">
        <v>19.190003999999998</v>
      </c>
      <c r="S279" s="3">
        <v>19.190003999999998</v>
      </c>
      <c r="T279" s="9" t="s">
        <v>3429</v>
      </c>
      <c r="U279" s="7">
        <v>6004800</v>
      </c>
      <c r="V279" s="7">
        <v>5382400</v>
      </c>
      <c r="W279" s="7">
        <v>5232500</v>
      </c>
      <c r="X279" s="7">
        <v>4386300</v>
      </c>
      <c r="Y279" s="7">
        <v>6314900</v>
      </c>
      <c r="Z279" s="7">
        <v>6203900</v>
      </c>
      <c r="AA279" s="7">
        <v>6114000</v>
      </c>
      <c r="AB279" s="7">
        <v>6004800</v>
      </c>
      <c r="AC279" s="3">
        <v>77.022000000000006</v>
      </c>
      <c r="AD279" s="4">
        <v>76.599999999999994</v>
      </c>
      <c r="AE279" s="4">
        <v>31.22</v>
      </c>
      <c r="AF279" s="3">
        <v>32.500999999999998</v>
      </c>
      <c r="AG279" s="7">
        <v>589800000</v>
      </c>
      <c r="AH279" s="7">
        <v>602300000</v>
      </c>
      <c r="AI279" s="7">
        <v>606500000</v>
      </c>
      <c r="AJ279" s="7">
        <v>583756350</v>
      </c>
      <c r="AK279" s="3">
        <v>98.975309999999993</v>
      </c>
      <c r="AL279" s="7">
        <v>1594</v>
      </c>
      <c r="AM279" s="7">
        <v>501824058</v>
      </c>
      <c r="AN279" s="3">
        <v>85.08</v>
      </c>
      <c r="AO279" s="3">
        <v>-1.790926</v>
      </c>
      <c r="AP279" s="3">
        <v>3.756132</v>
      </c>
      <c r="AQ279" s="3">
        <v>12.183664</v>
      </c>
      <c r="AR279" s="3">
        <v>-2.037846</v>
      </c>
      <c r="AS279" s="3">
        <v>3.756132</v>
      </c>
      <c r="AT279" s="3">
        <v>12.183664</v>
      </c>
      <c r="AU279" s="3">
        <v>-2.9114749999999998</v>
      </c>
      <c r="AV279" s="3">
        <v>2.7251878602916242</v>
      </c>
      <c r="AW279" s="3">
        <v>4.4463242932889422</v>
      </c>
      <c r="AX279" s="3">
        <v>4.4777131361348044</v>
      </c>
      <c r="AY279" s="3">
        <v>68.64</v>
      </c>
      <c r="AZ279" s="3">
        <v>111.99</v>
      </c>
      <c r="BA279" s="3">
        <v>112.78</v>
      </c>
    </row>
    <row r="280" spans="1:53" x14ac:dyDescent="0.3">
      <c r="A280" s="1" t="s">
        <v>1106</v>
      </c>
      <c r="B280" s="2">
        <v>4380458</v>
      </c>
      <c r="C280" s="9" t="s">
        <v>2401</v>
      </c>
      <c r="D280" s="9" t="s">
        <v>2445</v>
      </c>
      <c r="E280" s="3">
        <v>41981.804208080001</v>
      </c>
      <c r="F280" s="5">
        <v>45554.904208</v>
      </c>
      <c r="G280" s="5" t="s">
        <v>2400</v>
      </c>
      <c r="H280" s="3">
        <v>0.54</v>
      </c>
      <c r="I280" s="3">
        <v>44.126829000000001</v>
      </c>
      <c r="J280" s="4">
        <v>0.54</v>
      </c>
      <c r="K280" s="3">
        <v>44.126829000000001</v>
      </c>
      <c r="L280" s="3" t="s">
        <v>2397</v>
      </c>
      <c r="M280" s="3">
        <v>3.5537222500000003</v>
      </c>
      <c r="N280" s="3">
        <v>27.919753</v>
      </c>
      <c r="O280" s="3" t="s">
        <v>2400</v>
      </c>
      <c r="P280" s="3" t="s">
        <v>2400</v>
      </c>
      <c r="Q280" s="3">
        <v>5.5924449999999997</v>
      </c>
      <c r="R280" s="3">
        <v>20.665507000000002</v>
      </c>
      <c r="S280" s="3">
        <v>20.665507000000002</v>
      </c>
      <c r="T280" s="9" t="s">
        <v>3429</v>
      </c>
      <c r="U280" s="7">
        <v>6876100</v>
      </c>
      <c r="V280" s="7">
        <v>5916300</v>
      </c>
      <c r="W280" s="7">
        <v>5152400</v>
      </c>
      <c r="X280" s="7">
        <v>3973200</v>
      </c>
      <c r="Y280" s="7">
        <v>7157800</v>
      </c>
      <c r="Z280" s="7">
        <v>7035700</v>
      </c>
      <c r="AA280" s="7">
        <v>6916900</v>
      </c>
      <c r="AB280" s="7">
        <v>6876100</v>
      </c>
      <c r="AC280" s="3">
        <v>41.915999999999997</v>
      </c>
      <c r="AD280" s="4">
        <v>43.81</v>
      </c>
      <c r="AE280" s="3">
        <v>24.731999999999999</v>
      </c>
      <c r="AF280" s="4">
        <v>26.56</v>
      </c>
      <c r="AG280" s="7">
        <v>403361623</v>
      </c>
      <c r="AH280" s="7">
        <v>403775598</v>
      </c>
      <c r="AI280" s="7">
        <v>404796455</v>
      </c>
      <c r="AJ280" s="7">
        <v>401766218</v>
      </c>
      <c r="AK280" s="3">
        <v>99.690780000000004</v>
      </c>
      <c r="AL280" s="7">
        <v>1078</v>
      </c>
      <c r="AM280" s="7">
        <v>409285757</v>
      </c>
      <c r="AN280" s="3">
        <v>101.56</v>
      </c>
      <c r="AO280" s="3">
        <v>-2.0465620000000002</v>
      </c>
      <c r="AP280" s="3">
        <v>-13.161179000000001</v>
      </c>
      <c r="AQ280" s="3">
        <v>-7.8443360000000002</v>
      </c>
      <c r="AR280" s="3">
        <v>17.893913999999999</v>
      </c>
      <c r="AS280" s="3">
        <v>-13.161179000000001</v>
      </c>
      <c r="AT280" s="3">
        <v>-7.8443360000000002</v>
      </c>
      <c r="AU280" s="3">
        <v>16.964054999999998</v>
      </c>
      <c r="AV280" s="3">
        <v>1.2323672185351786</v>
      </c>
      <c r="AW280" s="3">
        <v>2.2594713425690136</v>
      </c>
      <c r="AX280" s="3">
        <v>2.5503850891779876</v>
      </c>
      <c r="AY280" s="3">
        <v>40.56</v>
      </c>
      <c r="AZ280" s="3">
        <v>74.37</v>
      </c>
      <c r="BA280" s="3">
        <v>83.95</v>
      </c>
    </row>
    <row r="281" spans="1:53" x14ac:dyDescent="0.3">
      <c r="A281" s="1" t="s">
        <v>564</v>
      </c>
      <c r="B281" s="2">
        <v>4004201</v>
      </c>
      <c r="C281" s="9" t="s">
        <v>2401</v>
      </c>
      <c r="D281" s="9" t="s">
        <v>2475</v>
      </c>
      <c r="E281" s="3">
        <v>41671.680251860002</v>
      </c>
      <c r="F281" s="5">
        <v>48763.680250999998</v>
      </c>
      <c r="G281" s="5" t="s">
        <v>2400</v>
      </c>
      <c r="H281" s="3">
        <v>-0.14000000000000001</v>
      </c>
      <c r="I281" s="3">
        <v>259.67213099999998</v>
      </c>
      <c r="J281" s="3">
        <v>-0.14000000000000001</v>
      </c>
      <c r="K281" s="3">
        <v>259.67213099999998</v>
      </c>
      <c r="L281" s="3">
        <v>4.8969497100000003</v>
      </c>
      <c r="M281" s="3">
        <v>3.4838709699999999</v>
      </c>
      <c r="N281" s="3">
        <v>38.95082</v>
      </c>
      <c r="O281" s="3" t="s">
        <v>2400</v>
      </c>
      <c r="P281" s="3" t="s">
        <v>2400</v>
      </c>
      <c r="Q281" s="3">
        <v>3.7886799999999998</v>
      </c>
      <c r="R281" s="3">
        <v>16.708879</v>
      </c>
      <c r="S281" s="3">
        <v>16.708879</v>
      </c>
      <c r="T281" s="9" t="s">
        <v>3429</v>
      </c>
      <c r="U281" s="7">
        <v>12588000</v>
      </c>
      <c r="V281" s="7">
        <v>14189000</v>
      </c>
      <c r="W281" s="7">
        <v>14082000</v>
      </c>
      <c r="X281" s="7">
        <v>11303000</v>
      </c>
      <c r="Y281" s="7">
        <v>12611000</v>
      </c>
      <c r="Z281" s="7">
        <v>12393000</v>
      </c>
      <c r="AA281" s="7">
        <v>12385000</v>
      </c>
      <c r="AB281" s="7">
        <v>12588000</v>
      </c>
      <c r="AC281" s="3">
        <v>33.475999999999999</v>
      </c>
      <c r="AD281" s="3">
        <v>33.661000000000001</v>
      </c>
      <c r="AE281" s="3">
        <v>21.393000000000001</v>
      </c>
      <c r="AF281" s="3">
        <v>20.672000000000001</v>
      </c>
      <c r="AG281" s="7">
        <v>814000000</v>
      </c>
      <c r="AH281" s="7">
        <v>815000000</v>
      </c>
      <c r="AI281" s="7">
        <v>820000000</v>
      </c>
      <c r="AJ281" s="7">
        <v>778808842</v>
      </c>
      <c r="AK281" s="3">
        <v>90.960160000000002</v>
      </c>
      <c r="AL281" s="7">
        <v>1558</v>
      </c>
      <c r="AM281" s="7">
        <v>621583115</v>
      </c>
      <c r="AN281" s="4">
        <v>72.599999999999994</v>
      </c>
      <c r="AO281" s="3">
        <v>-0.793319</v>
      </c>
      <c r="AP281" s="3">
        <v>-2.3628520000000002</v>
      </c>
      <c r="AQ281" s="3">
        <v>5.2491690000000002</v>
      </c>
      <c r="AR281" s="3">
        <v>55.854379000000002</v>
      </c>
      <c r="AS281" s="3">
        <v>-2.3628520000000002</v>
      </c>
      <c r="AT281" s="3">
        <v>5.2491690000000002</v>
      </c>
      <c r="AU281" s="3">
        <v>56.059113000000004</v>
      </c>
      <c r="AV281" s="3">
        <v>1.1765851383641184</v>
      </c>
      <c r="AW281" s="3">
        <v>2.2378952884461683</v>
      </c>
      <c r="AX281" s="3">
        <v>2.5303467387115171</v>
      </c>
      <c r="AY281" s="3">
        <v>36.840000000000003</v>
      </c>
      <c r="AZ281" s="3">
        <v>70.08</v>
      </c>
      <c r="BA281" s="3">
        <v>79.239999999999995</v>
      </c>
    </row>
    <row r="282" spans="1:53" x14ac:dyDescent="0.3">
      <c r="A282" s="1" t="s">
        <v>2354</v>
      </c>
      <c r="B282" s="2">
        <v>4025308</v>
      </c>
      <c r="C282" s="9" t="s">
        <v>2395</v>
      </c>
      <c r="D282" s="9" t="s">
        <v>2457</v>
      </c>
      <c r="E282" s="3">
        <v>41666.9810172</v>
      </c>
      <c r="F282" s="5">
        <v>69976.981016999998</v>
      </c>
      <c r="G282" s="5">
        <v>69987.9810172</v>
      </c>
      <c r="H282" s="4">
        <v>1.2090000000000001</v>
      </c>
      <c r="I282" s="3">
        <v>20.053460000000001</v>
      </c>
      <c r="J282" s="4">
        <v>1.2090000000000001</v>
      </c>
      <c r="K282" s="3">
        <v>20.053460000000001</v>
      </c>
      <c r="L282" s="3">
        <v>2.0030853200000003</v>
      </c>
      <c r="M282" s="3">
        <v>2.0030853200000003</v>
      </c>
      <c r="N282" s="3" t="s">
        <v>2397</v>
      </c>
      <c r="O282" s="3" t="s">
        <v>2397</v>
      </c>
      <c r="P282" s="3" t="s">
        <v>2397</v>
      </c>
      <c r="Q282" s="3">
        <v>4.8741409999999998</v>
      </c>
      <c r="R282" s="3">
        <v>11.550069000000001</v>
      </c>
      <c r="S282" s="3">
        <v>11.550069000000001</v>
      </c>
      <c r="T282" s="9" t="s">
        <v>3429</v>
      </c>
      <c r="U282" s="7">
        <v>14206000</v>
      </c>
      <c r="V282" s="7">
        <v>15310000</v>
      </c>
      <c r="W282" s="7">
        <v>13431000</v>
      </c>
      <c r="X282" s="7">
        <v>11526000</v>
      </c>
      <c r="Y282" s="7">
        <v>13763000</v>
      </c>
      <c r="Z282" s="7">
        <v>13781000</v>
      </c>
      <c r="AA282" s="7">
        <v>13775000</v>
      </c>
      <c r="AB282" s="7">
        <v>14206000</v>
      </c>
      <c r="AC282" s="3">
        <v>41.771000000000001</v>
      </c>
      <c r="AD282" s="3">
        <v>45.433</v>
      </c>
      <c r="AE282" s="3">
        <v>36.463000000000001</v>
      </c>
      <c r="AF282" s="3">
        <v>40.034999999999997</v>
      </c>
      <c r="AG282" s="7">
        <v>574101713</v>
      </c>
      <c r="AH282" s="7">
        <v>557337051</v>
      </c>
      <c r="AI282" s="7">
        <v>551662803</v>
      </c>
      <c r="AJ282" s="7">
        <v>573204309</v>
      </c>
      <c r="AK282" s="3">
        <v>99.819339999999997</v>
      </c>
      <c r="AL282" s="7">
        <v>1206</v>
      </c>
      <c r="AM282" s="7">
        <v>462540716</v>
      </c>
      <c r="AN282" s="3">
        <v>80.55</v>
      </c>
      <c r="AO282" s="3">
        <v>-1.011582</v>
      </c>
      <c r="AP282" s="3">
        <v>-6.9459759999999999</v>
      </c>
      <c r="AQ282" s="3">
        <v>3.3996940000000002</v>
      </c>
      <c r="AR282" s="3">
        <v>6.3809670000000001</v>
      </c>
      <c r="AS282" s="3">
        <v>-6.9459759999999999</v>
      </c>
      <c r="AT282" s="3">
        <v>3.3996940000000002</v>
      </c>
      <c r="AU282" s="3">
        <v>9.0615410000000001</v>
      </c>
      <c r="AV282" s="3">
        <v>1.5917513973143838</v>
      </c>
      <c r="AW282" s="3">
        <v>2.9716224463808518</v>
      </c>
      <c r="AX282" s="3">
        <v>3.1773310438740801</v>
      </c>
      <c r="AY282" s="3">
        <v>44.68</v>
      </c>
      <c r="AZ282" s="3">
        <v>83.41</v>
      </c>
      <c r="BA282" s="3">
        <v>89.19</v>
      </c>
    </row>
    <row r="283" spans="1:53" x14ac:dyDescent="0.3">
      <c r="A283" s="1" t="s">
        <v>2251</v>
      </c>
      <c r="B283" s="2">
        <v>4241337</v>
      </c>
      <c r="C283" s="9" t="s">
        <v>2395</v>
      </c>
      <c r="D283" s="9" t="s">
        <v>2467</v>
      </c>
      <c r="E283" s="3">
        <v>41545.58062914</v>
      </c>
      <c r="F283" s="5">
        <v>44349.980628999998</v>
      </c>
      <c r="G283" s="5">
        <v>44351.180629139999</v>
      </c>
      <c r="H283" s="3">
        <v>1.54</v>
      </c>
      <c r="I283" s="3">
        <v>42.544021999999998</v>
      </c>
      <c r="J283" s="4">
        <v>1.54</v>
      </c>
      <c r="K283" s="3">
        <v>42.935307999999999</v>
      </c>
      <c r="L283" s="3" t="s">
        <v>2397</v>
      </c>
      <c r="M283" s="3">
        <v>129.98112316999999</v>
      </c>
      <c r="N283" s="3">
        <v>43.015774</v>
      </c>
      <c r="O283" s="3">
        <v>39.297022677109503</v>
      </c>
      <c r="P283" s="3">
        <v>38.836846805522804</v>
      </c>
      <c r="Q283" s="3">
        <v>14.769258000000001</v>
      </c>
      <c r="R283" s="3">
        <v>29.539560999999999</v>
      </c>
      <c r="S283" s="3">
        <v>29.539560999999999</v>
      </c>
      <c r="T283" s="9" t="s">
        <v>3429</v>
      </c>
      <c r="U283" s="7">
        <v>2681400</v>
      </c>
      <c r="V283" s="7">
        <v>2497000</v>
      </c>
      <c r="W283" s="7">
        <v>2462500</v>
      </c>
      <c r="X283" s="7">
        <v>2269400</v>
      </c>
      <c r="Y283" s="7">
        <v>2823300</v>
      </c>
      <c r="Z283" s="7">
        <v>2775600</v>
      </c>
      <c r="AA283" s="7">
        <v>2733800</v>
      </c>
      <c r="AB283" s="7">
        <v>2681400</v>
      </c>
      <c r="AC283" s="3">
        <v>67.311999999999998</v>
      </c>
      <c r="AD283" s="3">
        <v>68.236000000000004</v>
      </c>
      <c r="AE283" s="3">
        <v>46.621000000000002</v>
      </c>
      <c r="AF283" s="3">
        <v>48.957000000000001</v>
      </c>
      <c r="AG283" s="7">
        <v>141396745</v>
      </c>
      <c r="AH283" s="7">
        <v>142460614</v>
      </c>
      <c r="AI283" s="7">
        <v>144965254</v>
      </c>
      <c r="AJ283" s="7">
        <v>140885819</v>
      </c>
      <c r="AK283" s="3">
        <v>99.769980000000004</v>
      </c>
      <c r="AL283" s="7">
        <v>1234</v>
      </c>
      <c r="AM283" s="7">
        <v>130659285</v>
      </c>
      <c r="AN283" s="3">
        <v>92.53</v>
      </c>
      <c r="AO283" s="3">
        <v>-1.1200859999999999</v>
      </c>
      <c r="AP283" s="3">
        <v>-6.3831959999999999</v>
      </c>
      <c r="AQ283" s="3">
        <v>2.7877299999999998</v>
      </c>
      <c r="AR283" s="3">
        <v>15.736617000000001</v>
      </c>
      <c r="AS283" s="3">
        <v>-6.3831959999999999</v>
      </c>
      <c r="AT283" s="3">
        <v>2.7877299999999998</v>
      </c>
      <c r="AU283" s="3">
        <v>15.310224</v>
      </c>
      <c r="AV283" s="3">
        <v>1.6470827544050259</v>
      </c>
      <c r="AW283" s="3">
        <v>2.5013141651280253</v>
      </c>
      <c r="AX283" s="3">
        <v>2.3630518233764617</v>
      </c>
      <c r="AY283" s="3">
        <v>59.97</v>
      </c>
      <c r="AZ283" s="3">
        <v>91.07</v>
      </c>
      <c r="BA283" s="3">
        <v>86.03</v>
      </c>
    </row>
    <row r="284" spans="1:53" x14ac:dyDescent="0.3">
      <c r="A284" s="1" t="s">
        <v>1596</v>
      </c>
      <c r="B284" s="2">
        <v>6331068</v>
      </c>
      <c r="C284" s="9" t="s">
        <v>2401</v>
      </c>
      <c r="D284" s="9" t="s">
        <v>2445</v>
      </c>
      <c r="E284" s="3">
        <v>41136.444761519997</v>
      </c>
      <c r="F284" s="5">
        <v>47979.444760999999</v>
      </c>
      <c r="G284" s="5" t="s">
        <v>2400</v>
      </c>
      <c r="H284" s="3">
        <v>1.34</v>
      </c>
      <c r="I284" s="3">
        <v>23.060258999999999</v>
      </c>
      <c r="J284" s="3">
        <v>1.34</v>
      </c>
      <c r="K284" s="3">
        <v>23.060258999999999</v>
      </c>
      <c r="L284" s="3" t="s">
        <v>2397</v>
      </c>
      <c r="M284" s="3" t="s">
        <v>2397</v>
      </c>
      <c r="N284" s="3">
        <v>27.894577999999999</v>
      </c>
      <c r="O284" s="3" t="s">
        <v>2400</v>
      </c>
      <c r="P284" s="3" t="s">
        <v>2400</v>
      </c>
      <c r="Q284" s="3">
        <v>3.0858120000000002</v>
      </c>
      <c r="R284" s="3">
        <v>16.443000000000001</v>
      </c>
      <c r="S284" s="3">
        <v>16.443000000000001</v>
      </c>
      <c r="T284" s="9" t="s">
        <v>3429</v>
      </c>
      <c r="U284" s="7">
        <v>14209000</v>
      </c>
      <c r="V284" s="7">
        <v>13685000</v>
      </c>
      <c r="W284" s="7">
        <v>14298000</v>
      </c>
      <c r="X284" s="7">
        <v>12756000</v>
      </c>
      <c r="Y284" s="7">
        <v>14206000</v>
      </c>
      <c r="Z284" s="7">
        <v>14181000</v>
      </c>
      <c r="AA284" s="7">
        <v>14300000</v>
      </c>
      <c r="AB284" s="7">
        <v>14209000</v>
      </c>
      <c r="AC284" s="3">
        <v>29.552</v>
      </c>
      <c r="AD284" s="3">
        <v>30.001000000000001</v>
      </c>
      <c r="AE284" s="3">
        <v>17.151</v>
      </c>
      <c r="AF284" s="3">
        <v>17.646999999999998</v>
      </c>
      <c r="AG284" s="7">
        <v>399400000</v>
      </c>
      <c r="AH284" s="7">
        <v>401300000</v>
      </c>
      <c r="AI284" s="7">
        <v>409300000</v>
      </c>
      <c r="AJ284" s="7">
        <v>398671905</v>
      </c>
      <c r="AK284" s="3">
        <v>99.802580000000006</v>
      </c>
      <c r="AL284" s="7">
        <v>1461</v>
      </c>
      <c r="AM284" s="7">
        <v>373356459</v>
      </c>
      <c r="AN284" s="3">
        <v>93.47</v>
      </c>
      <c r="AO284" s="3">
        <v>-1.478723</v>
      </c>
      <c r="AP284" s="3">
        <v>-10.069917</v>
      </c>
      <c r="AQ284" s="3">
        <v>-10.90052</v>
      </c>
      <c r="AR284" s="3">
        <v>4.7269030000000001</v>
      </c>
      <c r="AS284" s="3">
        <v>-10.069917</v>
      </c>
      <c r="AT284" s="3">
        <v>-10.90052</v>
      </c>
      <c r="AU284" s="3">
        <v>3.5095559999999999</v>
      </c>
      <c r="AV284" s="3">
        <v>1.1666481967564835</v>
      </c>
      <c r="AW284" s="3">
        <v>2.0435166386371817</v>
      </c>
      <c r="AX284" s="3">
        <v>2.4095349464561666</v>
      </c>
      <c r="AY284" s="3">
        <v>45.24</v>
      </c>
      <c r="AZ284" s="3">
        <v>79.239999999999995</v>
      </c>
      <c r="BA284" s="3">
        <v>93.44</v>
      </c>
    </row>
    <row r="285" spans="1:53" x14ac:dyDescent="0.3">
      <c r="A285" s="1" t="s">
        <v>638</v>
      </c>
      <c r="B285" s="2">
        <v>4004278</v>
      </c>
      <c r="C285" s="9" t="s">
        <v>2401</v>
      </c>
      <c r="D285" s="9" t="s">
        <v>2444</v>
      </c>
      <c r="E285" s="3">
        <v>40915.93709064</v>
      </c>
      <c r="F285" s="5">
        <v>62426.937089999999</v>
      </c>
      <c r="G285" s="5" t="s">
        <v>2400</v>
      </c>
      <c r="H285" s="3">
        <v>1.97</v>
      </c>
      <c r="I285" s="3">
        <v>8.4004440000000002</v>
      </c>
      <c r="J285" s="4">
        <v>1.97</v>
      </c>
      <c r="K285" s="3">
        <v>8.4004440000000002</v>
      </c>
      <c r="L285" s="3" t="s">
        <v>2397</v>
      </c>
      <c r="M285" s="3">
        <v>2.8423772600000001</v>
      </c>
      <c r="N285" s="3">
        <v>31.105398000000001</v>
      </c>
      <c r="O285" s="3" t="s">
        <v>2400</v>
      </c>
      <c r="P285" s="3" t="s">
        <v>2400</v>
      </c>
      <c r="Q285" s="3">
        <v>0.99985800000000002</v>
      </c>
      <c r="R285" s="3">
        <v>4.8757529999999996</v>
      </c>
      <c r="S285" s="3">
        <v>4.8757529999999996</v>
      </c>
      <c r="T285" s="9" t="s">
        <v>3429</v>
      </c>
      <c r="U285" s="7">
        <v>58048000</v>
      </c>
      <c r="V285" s="7">
        <v>50582000</v>
      </c>
      <c r="W285" s="7">
        <v>29899000</v>
      </c>
      <c r="X285" s="7">
        <v>17095000</v>
      </c>
      <c r="Y285" s="7">
        <v>60307000</v>
      </c>
      <c r="Z285" s="7">
        <v>60117000</v>
      </c>
      <c r="AA285" s="7">
        <v>59037000</v>
      </c>
      <c r="AB285" s="7">
        <v>58048000</v>
      </c>
      <c r="AC285" s="4">
        <v>22.4</v>
      </c>
      <c r="AD285" s="3">
        <v>22.594000000000001</v>
      </c>
      <c r="AE285" s="3">
        <v>13.936999999999999</v>
      </c>
      <c r="AF285" s="3">
        <v>13.954000000000001</v>
      </c>
      <c r="AG285" s="7">
        <v>641114652</v>
      </c>
      <c r="AH285" s="7">
        <v>641252759</v>
      </c>
      <c r="AI285" s="7">
        <v>640355800</v>
      </c>
      <c r="AJ285" s="7">
        <v>638178737</v>
      </c>
      <c r="AK285" s="3">
        <v>99.542060000000006</v>
      </c>
      <c r="AL285" s="7">
        <v>1284</v>
      </c>
      <c r="AM285" s="7">
        <v>522099293</v>
      </c>
      <c r="AN285" s="3">
        <v>81.44</v>
      </c>
      <c r="AO285" s="3">
        <v>-3.2928389999999998</v>
      </c>
      <c r="AP285" s="3">
        <v>-5.2021309999999996</v>
      </c>
      <c r="AQ285" s="3">
        <v>19.117937000000001</v>
      </c>
      <c r="AR285" s="3">
        <v>49.567366999999997</v>
      </c>
      <c r="AS285" s="3">
        <v>-5.2021309999999996</v>
      </c>
      <c r="AT285" s="3">
        <v>19.117937000000001</v>
      </c>
      <c r="AU285" s="3">
        <v>50.385285000000003</v>
      </c>
      <c r="AV285" s="3">
        <v>3.7983287270121542</v>
      </c>
      <c r="AW285" s="3">
        <v>5.2017558064425016</v>
      </c>
      <c r="AX285" s="3">
        <v>6.2529753258548206</v>
      </c>
      <c r="AY285" s="3">
        <v>53.46</v>
      </c>
      <c r="AZ285" s="3">
        <v>73.22</v>
      </c>
      <c r="BA285" s="3">
        <v>88.01</v>
      </c>
    </row>
    <row r="286" spans="1:53" x14ac:dyDescent="0.3">
      <c r="A286" s="1" t="s">
        <v>911</v>
      </c>
      <c r="B286" s="2">
        <v>4156047</v>
      </c>
      <c r="C286" s="9" t="s">
        <v>2401</v>
      </c>
      <c r="D286" s="9" t="s">
        <v>2541</v>
      </c>
      <c r="E286" s="3">
        <v>40824.508409399998</v>
      </c>
      <c r="F286" s="5">
        <v>37437.146409000001</v>
      </c>
      <c r="G286" s="5" t="s">
        <v>2400</v>
      </c>
      <c r="H286" s="4">
        <v>2.0699999999999998</v>
      </c>
      <c r="I286" s="3">
        <v>26.231718000000001</v>
      </c>
      <c r="J286" s="3">
        <v>2.0699999999999998</v>
      </c>
      <c r="K286" s="3">
        <v>26.231718000000001</v>
      </c>
      <c r="L286" s="3">
        <v>5.8916278699999998</v>
      </c>
      <c r="M286" s="3">
        <v>5.2793775100000007</v>
      </c>
      <c r="N286" s="3">
        <v>31.523765999999998</v>
      </c>
      <c r="O286" s="3" t="s">
        <v>2400</v>
      </c>
      <c r="P286" s="3" t="s">
        <v>2400</v>
      </c>
      <c r="Q286" s="3">
        <v>6.0803529999999997</v>
      </c>
      <c r="R286" s="3">
        <v>21.961760000000002</v>
      </c>
      <c r="S286" s="3">
        <v>21.961760000000002</v>
      </c>
      <c r="T286" s="9" t="s">
        <v>3429</v>
      </c>
      <c r="U286" s="7">
        <v>5228252</v>
      </c>
      <c r="V286" s="7">
        <v>4860286</v>
      </c>
      <c r="W286" s="7">
        <v>4982795</v>
      </c>
      <c r="X286" s="7">
        <v>4186573</v>
      </c>
      <c r="Y286" s="7">
        <v>5956843</v>
      </c>
      <c r="Z286" s="7">
        <v>5648353</v>
      </c>
      <c r="AA286" s="7">
        <v>5462477</v>
      </c>
      <c r="AB286" s="7">
        <v>5228252</v>
      </c>
      <c r="AC286" s="3">
        <v>57.475000000000001</v>
      </c>
      <c r="AD286" s="3">
        <v>58.433</v>
      </c>
      <c r="AE286" s="3">
        <v>24.286000000000001</v>
      </c>
      <c r="AF286" s="3">
        <v>26.808</v>
      </c>
      <c r="AG286" s="7">
        <v>192136000</v>
      </c>
      <c r="AH286" s="7">
        <v>192251000</v>
      </c>
      <c r="AI286" s="7">
        <v>191387000</v>
      </c>
      <c r="AJ286" s="7">
        <v>154362039</v>
      </c>
      <c r="AK286" s="3">
        <v>80.386439999999993</v>
      </c>
      <c r="AL286" s="7">
        <v>1059</v>
      </c>
      <c r="AM286" s="7">
        <v>110609602</v>
      </c>
      <c r="AN286" s="4">
        <v>57.6</v>
      </c>
      <c r="AO286" s="3">
        <v>-2.2557100000000001</v>
      </c>
      <c r="AP286" s="3">
        <v>-2.9821260000000001</v>
      </c>
      <c r="AQ286" s="3">
        <v>17.173209</v>
      </c>
      <c r="AR286" s="3">
        <v>62.974083</v>
      </c>
      <c r="AS286" s="3">
        <v>-2.9821260000000001</v>
      </c>
      <c r="AT286" s="3">
        <v>17.173209</v>
      </c>
      <c r="AU286" s="3">
        <v>60.463669000000003</v>
      </c>
      <c r="AV286" s="3">
        <v>1.3836622465487807</v>
      </c>
      <c r="AW286" s="3">
        <v>2.0318035969961423</v>
      </c>
      <c r="AX286" s="3">
        <v>2.3255178060483614</v>
      </c>
      <c r="AY286" s="4">
        <v>62.2</v>
      </c>
      <c r="AZ286" s="3">
        <v>91.34</v>
      </c>
      <c r="BA286" s="3">
        <v>104.55</v>
      </c>
    </row>
    <row r="287" spans="1:53" x14ac:dyDescent="0.3">
      <c r="A287" s="1" t="s">
        <v>913</v>
      </c>
      <c r="B287" s="2">
        <v>4094069</v>
      </c>
      <c r="C287" s="9" t="s">
        <v>2401</v>
      </c>
      <c r="D287" s="9" t="s">
        <v>2415</v>
      </c>
      <c r="E287" s="3">
        <v>39950.157640400001</v>
      </c>
      <c r="F287" s="5">
        <v>41182.911639999998</v>
      </c>
      <c r="G287" s="5">
        <v>41185.828640400003</v>
      </c>
      <c r="H287" s="3">
        <v>5.32</v>
      </c>
      <c r="I287" s="3">
        <v>35.801803</v>
      </c>
      <c r="J287" s="4">
        <v>5.32</v>
      </c>
      <c r="K287" s="3">
        <v>35.801803</v>
      </c>
      <c r="L287" s="3" t="s">
        <v>2397</v>
      </c>
      <c r="M287" s="3">
        <v>35.267525660000004</v>
      </c>
      <c r="N287" s="3">
        <v>29.798867999999999</v>
      </c>
      <c r="O287" s="3" t="s">
        <v>2400</v>
      </c>
      <c r="P287" s="3" t="s">
        <v>2400</v>
      </c>
      <c r="Q287" s="3">
        <v>6.2885989999999996</v>
      </c>
      <c r="R287" s="3">
        <v>28.046745999999999</v>
      </c>
      <c r="S287" s="3">
        <v>28.046745999999999</v>
      </c>
      <c r="T287" s="9" t="s">
        <v>3429</v>
      </c>
      <c r="U287" s="7">
        <v>5906956</v>
      </c>
      <c r="V287" s="7">
        <v>5475846</v>
      </c>
      <c r="W287" s="7">
        <v>4733962</v>
      </c>
      <c r="X287" s="7">
        <v>4099403</v>
      </c>
      <c r="Y287" s="7">
        <v>6138410</v>
      </c>
      <c r="Z287" s="7">
        <v>6062888</v>
      </c>
      <c r="AA287" s="7">
        <v>5971013</v>
      </c>
      <c r="AB287" s="7">
        <v>5906956</v>
      </c>
      <c r="AC287" s="4">
        <v>67.78</v>
      </c>
      <c r="AD287" s="3">
        <v>67.778000000000006</v>
      </c>
      <c r="AE287" s="3">
        <v>21.571000000000002</v>
      </c>
      <c r="AF287" s="4">
        <v>21.16</v>
      </c>
      <c r="AG287" s="7">
        <v>77507396</v>
      </c>
      <c r="AH287" s="7">
        <v>77495890</v>
      </c>
      <c r="AI287" s="7">
        <v>78594092</v>
      </c>
      <c r="AJ287" s="7">
        <v>74800670</v>
      </c>
      <c r="AK287" s="3">
        <v>96.974609999999998</v>
      </c>
      <c r="AL287" s="7">
        <v>1118</v>
      </c>
      <c r="AM287" s="7">
        <v>71114483</v>
      </c>
      <c r="AN287" s="4">
        <v>92.2</v>
      </c>
      <c r="AO287" s="3">
        <v>-1.1205000000000001</v>
      </c>
      <c r="AP287" s="3">
        <v>-6.4603330000000003</v>
      </c>
      <c r="AQ287" s="3">
        <v>-4.3985320000000003</v>
      </c>
      <c r="AR287" s="3">
        <v>10.799314000000001</v>
      </c>
      <c r="AS287" s="3">
        <v>-6.4603330000000003</v>
      </c>
      <c r="AT287" s="3">
        <v>-4.3985320000000003</v>
      </c>
      <c r="AU287" s="3">
        <v>7.395092</v>
      </c>
      <c r="AV287" s="3">
        <v>1.4709218780547377</v>
      </c>
      <c r="AW287" s="3">
        <v>2.6402654860164283</v>
      </c>
      <c r="AX287" s="3">
        <v>2.3045464450984801</v>
      </c>
      <c r="AY287" s="4">
        <v>60.3</v>
      </c>
      <c r="AZ287" s="3">
        <v>108.24</v>
      </c>
      <c r="BA287" s="3">
        <v>94.48</v>
      </c>
    </row>
    <row r="288" spans="1:53" x14ac:dyDescent="0.3">
      <c r="A288" s="1" t="s">
        <v>514</v>
      </c>
      <c r="B288" s="2">
        <v>4222286</v>
      </c>
      <c r="C288" s="9" t="s">
        <v>2395</v>
      </c>
      <c r="D288" s="9" t="s">
        <v>2415</v>
      </c>
      <c r="E288" s="3">
        <v>39908.894687400003</v>
      </c>
      <c r="F288" s="5">
        <v>39746.894687</v>
      </c>
      <c r="G288" s="5">
        <v>39758.894687400003</v>
      </c>
      <c r="H288" s="4">
        <v>1.17</v>
      </c>
      <c r="I288" s="3">
        <v>17.013273999999999</v>
      </c>
      <c r="J288" s="4">
        <v>1.17</v>
      </c>
      <c r="K288" s="3">
        <v>17.013273999999999</v>
      </c>
      <c r="L288" s="3">
        <v>6.7640073900000006</v>
      </c>
      <c r="M288" s="3">
        <v>2.63925593</v>
      </c>
      <c r="N288" s="3">
        <v>23.232627999999998</v>
      </c>
      <c r="O288" s="3">
        <v>16.165966553983299</v>
      </c>
      <c r="P288" s="3">
        <v>15.228033643638801</v>
      </c>
      <c r="Q288" s="3">
        <v>1.955846</v>
      </c>
      <c r="R288" s="3">
        <v>9.9013910000000003</v>
      </c>
      <c r="S288" s="3">
        <v>9.9013910000000003</v>
      </c>
      <c r="T288" s="9" t="s">
        <v>3429</v>
      </c>
      <c r="U288" s="7">
        <v>19353000</v>
      </c>
      <c r="V288" s="7">
        <v>19428000</v>
      </c>
      <c r="W288" s="7">
        <v>18507000</v>
      </c>
      <c r="X288" s="7">
        <v>16652000</v>
      </c>
      <c r="Y288" s="7">
        <v>19412000</v>
      </c>
      <c r="Z288" s="7">
        <v>19265000</v>
      </c>
      <c r="AA288" s="7">
        <v>19301000</v>
      </c>
      <c r="AB288" s="7">
        <v>19353000</v>
      </c>
      <c r="AC288" s="3">
        <v>34.563000000000002</v>
      </c>
      <c r="AD288" s="4">
        <v>34.36</v>
      </c>
      <c r="AE288" s="3">
        <v>17.655999999999999</v>
      </c>
      <c r="AF288" s="3">
        <v>17.876000000000001</v>
      </c>
      <c r="AG288" s="7">
        <v>496000000</v>
      </c>
      <c r="AH288" s="7">
        <v>497000000</v>
      </c>
      <c r="AI288" s="7">
        <v>501000000</v>
      </c>
      <c r="AJ288" s="7">
        <v>494460537</v>
      </c>
      <c r="AK288" s="3">
        <v>99.724959999999996</v>
      </c>
      <c r="AL288" s="7">
        <v>1228</v>
      </c>
      <c r="AM288" s="7">
        <v>480443222</v>
      </c>
      <c r="AN288" s="4">
        <v>96.9</v>
      </c>
      <c r="AO288" s="3">
        <v>-3.2582719999999998</v>
      </c>
      <c r="AP288" s="3">
        <v>-4.4601810000000004</v>
      </c>
      <c r="AQ288" s="3">
        <v>-0.362788</v>
      </c>
      <c r="AR288" s="3">
        <v>3.3602150000000002</v>
      </c>
      <c r="AS288" s="3">
        <v>-4.4601810000000004</v>
      </c>
      <c r="AT288" s="3">
        <v>-0.362788</v>
      </c>
      <c r="AU288" s="3">
        <v>1.813849</v>
      </c>
      <c r="AV288" s="3">
        <v>1.9701541025846536</v>
      </c>
      <c r="AW288" s="3">
        <v>2.5359888969164563</v>
      </c>
      <c r="AX288" s="3">
        <v>3.0905996348849025</v>
      </c>
      <c r="AY288" s="3">
        <v>52.79</v>
      </c>
      <c r="AZ288" s="3">
        <v>67.95</v>
      </c>
      <c r="BA288" s="3">
        <v>82.81</v>
      </c>
    </row>
    <row r="289" spans="1:53" x14ac:dyDescent="0.3">
      <c r="A289" s="1" t="s">
        <v>803</v>
      </c>
      <c r="B289" s="2">
        <v>4057056</v>
      </c>
      <c r="C289" s="9" t="s">
        <v>2395</v>
      </c>
      <c r="D289" s="9" t="s">
        <v>2457</v>
      </c>
      <c r="E289" s="3">
        <v>39751.219391799998</v>
      </c>
      <c r="F289" s="5">
        <v>85250.219391000006</v>
      </c>
      <c r="G289" s="5">
        <v>85211.219391799998</v>
      </c>
      <c r="H289" s="3">
        <v>0.7</v>
      </c>
      <c r="I289" s="3">
        <v>15.496089</v>
      </c>
      <c r="J289" s="4">
        <v>0.7</v>
      </c>
      <c r="K289" s="3">
        <v>15.496089</v>
      </c>
      <c r="L289" s="3">
        <v>1.8918375599999999</v>
      </c>
      <c r="M289" s="3">
        <v>1.4206990300000002</v>
      </c>
      <c r="N289" s="3" t="s">
        <v>2397</v>
      </c>
      <c r="O289" s="3" t="s">
        <v>2397</v>
      </c>
      <c r="P289" s="3" t="s">
        <v>2397</v>
      </c>
      <c r="Q289" s="3">
        <v>3.6346599999999998</v>
      </c>
      <c r="R289" s="3">
        <v>11.548294</v>
      </c>
      <c r="S289" s="3">
        <v>11.548294</v>
      </c>
      <c r="T289" s="9" t="s">
        <v>3429</v>
      </c>
      <c r="U289" s="7">
        <v>21727000</v>
      </c>
      <c r="V289" s="7">
        <v>19078000</v>
      </c>
      <c r="W289" s="7">
        <v>17938000</v>
      </c>
      <c r="X289" s="7">
        <v>16663000</v>
      </c>
      <c r="Y289" s="7">
        <v>22924000</v>
      </c>
      <c r="Z289" s="7">
        <v>22750000</v>
      </c>
      <c r="AA289" s="7">
        <v>22207000</v>
      </c>
      <c r="AB289" s="7">
        <v>21727000</v>
      </c>
      <c r="AC289" s="3">
        <v>41.220999999999997</v>
      </c>
      <c r="AD289" s="4">
        <v>40.729999999999997</v>
      </c>
      <c r="AE289" s="3">
        <v>31.343</v>
      </c>
      <c r="AF289" s="3">
        <v>31.181000000000001</v>
      </c>
      <c r="AG289" s="7">
        <v>1004833655</v>
      </c>
      <c r="AH289" s="7">
        <v>1000498207</v>
      </c>
      <c r="AI289" s="7">
        <v>995437416</v>
      </c>
      <c r="AJ289" s="7">
        <v>1003655481</v>
      </c>
      <c r="AK289" s="3">
        <v>99.882750000000001</v>
      </c>
      <c r="AL289" s="7">
        <v>1306</v>
      </c>
      <c r="AM289" s="7">
        <v>853865856</v>
      </c>
      <c r="AN289" s="3">
        <v>84.98</v>
      </c>
      <c r="AO289" s="3">
        <v>0.31982899999999997</v>
      </c>
      <c r="AP289" s="3">
        <v>-4.8533869999999997</v>
      </c>
      <c r="AQ289" s="3">
        <v>-7.1763260000000004</v>
      </c>
      <c r="AR289" s="3">
        <v>3.208116</v>
      </c>
      <c r="AS289" s="3">
        <v>-4.8533869999999997</v>
      </c>
      <c r="AT289" s="3">
        <v>-7.1763260000000004</v>
      </c>
      <c r="AU289" s="3">
        <v>4.8467969999999996</v>
      </c>
      <c r="AV289" s="3" t="s">
        <v>2400</v>
      </c>
      <c r="AW289" s="3" t="s">
        <v>2400</v>
      </c>
      <c r="AX289" s="3" t="s">
        <v>2400</v>
      </c>
      <c r="AY289" s="3">
        <v>57.08</v>
      </c>
      <c r="AZ289" s="3">
        <v>99.08</v>
      </c>
      <c r="BA289" s="3">
        <v>93.95</v>
      </c>
    </row>
    <row r="290" spans="1:53" x14ac:dyDescent="0.3">
      <c r="A290" s="1" t="s">
        <v>1315</v>
      </c>
      <c r="B290" s="2">
        <v>4218591</v>
      </c>
      <c r="C290" s="9" t="s">
        <v>2395</v>
      </c>
      <c r="D290" s="9" t="s">
        <v>2468</v>
      </c>
      <c r="E290" s="3">
        <v>39369.516017260001</v>
      </c>
      <c r="F290" s="5">
        <v>39218.294017</v>
      </c>
      <c r="G290" s="5" t="s">
        <v>2400</v>
      </c>
      <c r="H290" s="4">
        <v>2.8679999999999999</v>
      </c>
      <c r="I290" s="3" t="s">
        <v>2400</v>
      </c>
      <c r="J290" s="4">
        <v>2.8679999999999999</v>
      </c>
      <c r="K290" s="3" t="s">
        <v>2400</v>
      </c>
      <c r="L290" s="3" t="s">
        <v>2400</v>
      </c>
      <c r="M290" s="3" t="s">
        <v>2400</v>
      </c>
      <c r="N290" s="3" t="s">
        <v>2400</v>
      </c>
      <c r="O290" s="3" t="s">
        <v>2400</v>
      </c>
      <c r="P290" s="3" t="s">
        <v>2400</v>
      </c>
      <c r="Q290" s="3" t="s">
        <v>2400</v>
      </c>
      <c r="R290" s="3" t="s">
        <v>2400</v>
      </c>
      <c r="S290" s="3" t="s">
        <v>2400</v>
      </c>
      <c r="T290" s="9" t="s">
        <v>3433</v>
      </c>
      <c r="U290" s="7">
        <v>9619278</v>
      </c>
      <c r="V290" s="7">
        <v>8110518</v>
      </c>
      <c r="W290" s="7">
        <v>6256617</v>
      </c>
      <c r="X290" s="7">
        <v>4401879</v>
      </c>
      <c r="Y290" s="7">
        <v>10181732</v>
      </c>
      <c r="Z290" s="7">
        <v>9989290</v>
      </c>
      <c r="AA290" s="7">
        <v>9827377</v>
      </c>
      <c r="AB290" s="7">
        <v>9619278</v>
      </c>
      <c r="AC290" s="3">
        <v>58.314</v>
      </c>
      <c r="AD290" s="3">
        <v>58.853000000000002</v>
      </c>
      <c r="AE290" s="3">
        <v>26.888999999999999</v>
      </c>
      <c r="AF290" s="3">
        <v>27.462</v>
      </c>
      <c r="AG290" s="7">
        <v>122162000</v>
      </c>
      <c r="AH290" s="7">
        <v>123725961</v>
      </c>
      <c r="AI290" s="7">
        <v>126238000</v>
      </c>
      <c r="AJ290" s="7">
        <v>112128366</v>
      </c>
      <c r="AK290" s="3">
        <v>92.071870000000004</v>
      </c>
      <c r="AL290" s="7">
        <v>1404</v>
      </c>
      <c r="AM290" s="7">
        <v>104249248</v>
      </c>
      <c r="AN290" s="4">
        <v>85.6</v>
      </c>
      <c r="AO290" s="3">
        <v>-0.85042399999999996</v>
      </c>
      <c r="AP290" s="3">
        <v>19.257156999999999</v>
      </c>
      <c r="AQ290" s="3">
        <v>40.928690000000003</v>
      </c>
      <c r="AR290" s="3">
        <v>-24.332186</v>
      </c>
      <c r="AS290" s="3">
        <v>19.257156999999999</v>
      </c>
      <c r="AT290" s="3">
        <v>40.928690000000003</v>
      </c>
      <c r="AU290" s="3">
        <v>-25.20683</v>
      </c>
      <c r="AV290" s="3">
        <v>4.1722024812312011</v>
      </c>
      <c r="AW290" s="3">
        <v>9.7025119322640681</v>
      </c>
      <c r="AX290" s="3">
        <v>8.5356410959789457</v>
      </c>
      <c r="AY290" s="3">
        <v>46.53</v>
      </c>
      <c r="AZ290" s="3">
        <v>108.21</v>
      </c>
      <c r="BA290" s="4">
        <v>95.2</v>
      </c>
    </row>
    <row r="291" spans="1:53" x14ac:dyDescent="0.3">
      <c r="A291" s="1" t="s">
        <v>48</v>
      </c>
      <c r="B291" s="2">
        <v>4075849</v>
      </c>
      <c r="C291" s="9" t="s">
        <v>2401</v>
      </c>
      <c r="D291" s="9" t="s">
        <v>2396</v>
      </c>
      <c r="E291" s="3">
        <v>39348.079727670003</v>
      </c>
      <c r="F291" s="5">
        <v>41409.079726999997</v>
      </c>
      <c r="G291" s="5" t="s">
        <v>2400</v>
      </c>
      <c r="H291" s="4">
        <v>1.2250000000000001</v>
      </c>
      <c r="I291" s="3">
        <v>30.325056</v>
      </c>
      <c r="J291" s="3">
        <v>1.2250000000000001</v>
      </c>
      <c r="K291" s="3">
        <v>30.325056</v>
      </c>
      <c r="L291" s="3">
        <v>43.83034258</v>
      </c>
      <c r="M291" s="3">
        <v>6.4958174199999998</v>
      </c>
      <c r="N291" s="3">
        <v>28.377693000000001</v>
      </c>
      <c r="O291" s="3" t="s">
        <v>2400</v>
      </c>
      <c r="P291" s="3" t="s">
        <v>2400</v>
      </c>
      <c r="Q291" s="3">
        <v>6.2383829999999998</v>
      </c>
      <c r="R291" s="3">
        <v>21.775803</v>
      </c>
      <c r="S291" s="3">
        <v>21.775803</v>
      </c>
      <c r="T291" s="9" t="s">
        <v>3434</v>
      </c>
      <c r="U291" s="7">
        <v>6510000</v>
      </c>
      <c r="V291" s="7">
        <v>6833000</v>
      </c>
      <c r="W291" s="7">
        <v>6848000</v>
      </c>
      <c r="X291" s="7">
        <v>6319000</v>
      </c>
      <c r="Y291" s="7">
        <v>6510000</v>
      </c>
      <c r="Z291" s="7">
        <v>6497000</v>
      </c>
      <c r="AA291" s="7">
        <v>6591000</v>
      </c>
      <c r="AB291" s="7">
        <v>6735000</v>
      </c>
      <c r="AC291" s="3">
        <v>54.301000000000002</v>
      </c>
      <c r="AD291" s="3">
        <v>54.301000000000002</v>
      </c>
      <c r="AE291" s="3">
        <v>27.788</v>
      </c>
      <c r="AF291" s="3">
        <v>27.788</v>
      </c>
      <c r="AG291" s="7">
        <v>285193011</v>
      </c>
      <c r="AH291" s="7">
        <v>287529636</v>
      </c>
      <c r="AI291" s="7">
        <v>292123241</v>
      </c>
      <c r="AJ291" s="7">
        <v>284517009</v>
      </c>
      <c r="AK291" s="3">
        <v>99.622439999999997</v>
      </c>
      <c r="AL291" s="7">
        <v>1359</v>
      </c>
      <c r="AM291" s="7">
        <v>259163328</v>
      </c>
      <c r="AN291" s="3">
        <v>90.74</v>
      </c>
      <c r="AO291" s="3">
        <v>-1.293167</v>
      </c>
      <c r="AP291" s="3">
        <v>-2.6310069999999999</v>
      </c>
      <c r="AQ291" s="3">
        <v>-9.5231680000000001</v>
      </c>
      <c r="AR291" s="3">
        <v>-3.1783779999999999</v>
      </c>
      <c r="AS291" s="3">
        <v>-2.6310069999999999</v>
      </c>
      <c r="AT291" s="3">
        <v>-9.5231680000000001</v>
      </c>
      <c r="AU291" s="3">
        <v>-3.373373</v>
      </c>
      <c r="AV291" s="3">
        <v>1.1456277386523677</v>
      </c>
      <c r="AW291" s="3">
        <v>2.6822656812216308</v>
      </c>
      <c r="AX291" s="3">
        <v>2.9411706876369794</v>
      </c>
      <c r="AY291" s="3">
        <v>38.25</v>
      </c>
      <c r="AZ291" s="3">
        <v>89.56</v>
      </c>
      <c r="BA291" s="3">
        <v>98.21</v>
      </c>
    </row>
    <row r="292" spans="1:53" x14ac:dyDescent="0.3">
      <c r="A292" s="1" t="s">
        <v>2367</v>
      </c>
      <c r="B292" s="2">
        <v>4025819</v>
      </c>
      <c r="C292" s="9" t="s">
        <v>2401</v>
      </c>
      <c r="D292" s="9" t="s">
        <v>2483</v>
      </c>
      <c r="E292" s="3">
        <v>38774.24339476</v>
      </c>
      <c r="F292" s="5">
        <v>50287.243393999997</v>
      </c>
      <c r="G292" s="5" t="s">
        <v>2400</v>
      </c>
      <c r="H292" s="3">
        <v>1.35</v>
      </c>
      <c r="I292" s="3">
        <v>25.076636000000001</v>
      </c>
      <c r="J292" s="3">
        <v>1.35</v>
      </c>
      <c r="K292" s="3">
        <v>25.076636000000001</v>
      </c>
      <c r="L292" s="3" t="s">
        <v>2397</v>
      </c>
      <c r="M292" s="3" t="s">
        <v>2397</v>
      </c>
      <c r="N292" s="3">
        <v>27.650452999999999</v>
      </c>
      <c r="O292" s="3" t="s">
        <v>2400</v>
      </c>
      <c r="P292" s="3" t="s">
        <v>2400</v>
      </c>
      <c r="Q292" s="3">
        <v>6.7774169999999998</v>
      </c>
      <c r="R292" s="3">
        <v>18.058942999999999</v>
      </c>
      <c r="S292" s="3">
        <v>18.058942999999999</v>
      </c>
      <c r="T292" s="9" t="s">
        <v>3429</v>
      </c>
      <c r="U292" s="7">
        <v>7076000</v>
      </c>
      <c r="V292" s="7">
        <v>6842000</v>
      </c>
      <c r="W292" s="7">
        <v>6584000</v>
      </c>
      <c r="X292" s="7">
        <v>5652000</v>
      </c>
      <c r="Y292" s="7">
        <v>7223000</v>
      </c>
      <c r="Z292" s="7">
        <v>7105000</v>
      </c>
      <c r="AA292" s="7">
        <v>7029000</v>
      </c>
      <c r="AB292" s="7">
        <v>7076000</v>
      </c>
      <c r="AC292" s="3">
        <v>49.420999999999999</v>
      </c>
      <c r="AD292" s="3">
        <v>48.567</v>
      </c>
      <c r="AE292" s="3">
        <v>35.923999999999999</v>
      </c>
      <c r="AF292" s="3">
        <v>36.424999999999997</v>
      </c>
      <c r="AG292" s="7">
        <v>280000000</v>
      </c>
      <c r="AH292" s="7">
        <v>281000000</v>
      </c>
      <c r="AI292" s="7">
        <v>280000000</v>
      </c>
      <c r="AJ292" s="7">
        <v>278430055</v>
      </c>
      <c r="AK292" s="3">
        <v>99.770020000000002</v>
      </c>
      <c r="AL292" s="7">
        <v>1457</v>
      </c>
      <c r="AM292" s="7">
        <v>241414268</v>
      </c>
      <c r="AN292" s="3">
        <v>86.51</v>
      </c>
      <c r="AO292" s="3">
        <v>-0.62222200000000005</v>
      </c>
      <c r="AP292" s="3">
        <v>-3.440334</v>
      </c>
      <c r="AQ292" s="3">
        <v>-3.972515</v>
      </c>
      <c r="AR292" s="3">
        <v>3.9758200000000001</v>
      </c>
      <c r="AS292" s="3">
        <v>-3.440334</v>
      </c>
      <c r="AT292" s="3">
        <v>-3.972515</v>
      </c>
      <c r="AU292" s="3">
        <v>2.6787079999999999</v>
      </c>
      <c r="AV292" s="3" t="s">
        <v>2400</v>
      </c>
      <c r="AW292" s="3" t="s">
        <v>2400</v>
      </c>
      <c r="AX292" s="3" t="s">
        <v>2400</v>
      </c>
      <c r="AY292" s="3">
        <v>53.49</v>
      </c>
      <c r="AZ292" s="3">
        <v>79.069999999999993</v>
      </c>
      <c r="BA292" s="3">
        <v>87.57</v>
      </c>
    </row>
    <row r="293" spans="1:53" x14ac:dyDescent="0.3">
      <c r="A293" s="1" t="s">
        <v>2093</v>
      </c>
      <c r="B293" s="2">
        <v>4384788</v>
      </c>
      <c r="C293" s="9" t="s">
        <v>2395</v>
      </c>
      <c r="D293" s="9" t="s">
        <v>2424</v>
      </c>
      <c r="E293" s="3">
        <v>38657.321361180002</v>
      </c>
      <c r="F293" s="5">
        <v>57605.321361000002</v>
      </c>
      <c r="G293" s="5" t="s">
        <v>2400</v>
      </c>
      <c r="H293" s="3">
        <v>-0.24</v>
      </c>
      <c r="I293" s="3">
        <v>27.542601000000001</v>
      </c>
      <c r="J293" s="3">
        <v>-0.24</v>
      </c>
      <c r="K293" s="3">
        <v>27.542601000000001</v>
      </c>
      <c r="L293" s="3" t="s">
        <v>2397</v>
      </c>
      <c r="M293" s="3">
        <v>0.76824935999999999</v>
      </c>
      <c r="N293" s="3">
        <v>12.433198000000001</v>
      </c>
      <c r="O293" s="3" t="s">
        <v>2400</v>
      </c>
      <c r="P293" s="3" t="s">
        <v>2400</v>
      </c>
      <c r="Q293" s="3">
        <v>2.1462599999999998</v>
      </c>
      <c r="R293" s="3">
        <v>7.7258250000000004</v>
      </c>
      <c r="S293" s="3">
        <v>7.7258250000000004</v>
      </c>
      <c r="T293" s="9" t="s">
        <v>3429</v>
      </c>
      <c r="U293" s="7">
        <v>26640000</v>
      </c>
      <c r="V293" s="7">
        <v>26485000</v>
      </c>
      <c r="W293" s="7">
        <v>26042000</v>
      </c>
      <c r="X293" s="7">
        <v>26185000</v>
      </c>
      <c r="Y293" s="7">
        <v>26130000</v>
      </c>
      <c r="Z293" s="7">
        <v>26317000</v>
      </c>
      <c r="AA293" s="7">
        <v>26562000</v>
      </c>
      <c r="AB293" s="7">
        <v>26640000</v>
      </c>
      <c r="AC293" s="4">
        <v>33.72</v>
      </c>
      <c r="AD293" s="3">
        <v>34.654000000000003</v>
      </c>
      <c r="AE293" s="3">
        <v>23.896000000000001</v>
      </c>
      <c r="AF293" s="3">
        <v>24.669</v>
      </c>
      <c r="AG293" s="7">
        <v>1209000000</v>
      </c>
      <c r="AH293" s="7">
        <v>1209000000</v>
      </c>
      <c r="AI293" s="7">
        <v>1227000000</v>
      </c>
      <c r="AJ293" s="7">
        <v>879279766</v>
      </c>
      <c r="AK293" s="3">
        <v>72.717339999999993</v>
      </c>
      <c r="AL293" s="7">
        <v>1470</v>
      </c>
      <c r="AM293" s="7">
        <v>675718339</v>
      </c>
      <c r="AN293" s="3">
        <v>55.88</v>
      </c>
      <c r="AO293" s="3">
        <v>0.22846</v>
      </c>
      <c r="AP293" s="3">
        <v>-3.941195</v>
      </c>
      <c r="AQ293" s="3">
        <v>-12.532042000000001</v>
      </c>
      <c r="AR293" s="3">
        <v>-19.438614999999999</v>
      </c>
      <c r="AS293" s="3">
        <v>-3.941195</v>
      </c>
      <c r="AT293" s="3">
        <v>-12.532042000000001</v>
      </c>
      <c r="AU293" s="3">
        <v>-16.955110999999999</v>
      </c>
      <c r="AV293" s="3">
        <v>2.5187831099642399</v>
      </c>
      <c r="AW293" s="3">
        <v>4.3562895685400553</v>
      </c>
      <c r="AX293" s="3">
        <v>3.7390343099404575</v>
      </c>
      <c r="AY293" s="3">
        <v>74.09</v>
      </c>
      <c r="AZ293" s="3">
        <v>128.13999999999999</v>
      </c>
      <c r="BA293" s="3">
        <v>109.99</v>
      </c>
    </row>
    <row r="294" spans="1:53" x14ac:dyDescent="0.3">
      <c r="A294" s="1" t="s">
        <v>1255</v>
      </c>
      <c r="B294" s="2">
        <v>4107929</v>
      </c>
      <c r="C294" s="9" t="s">
        <v>2401</v>
      </c>
      <c r="D294" s="9" t="s">
        <v>2414</v>
      </c>
      <c r="E294" s="3">
        <v>38468.978176719997</v>
      </c>
      <c r="F294" s="5">
        <v>48493.978175999997</v>
      </c>
      <c r="G294" s="5">
        <v>48493.978176719997</v>
      </c>
      <c r="H294" s="3">
        <v>0.377</v>
      </c>
      <c r="I294" s="3">
        <v>25.438336</v>
      </c>
      <c r="J294" s="4">
        <v>0.377</v>
      </c>
      <c r="K294" s="3">
        <v>25.438336</v>
      </c>
      <c r="L294" s="3">
        <v>12.992663800000001</v>
      </c>
      <c r="M294" s="3">
        <v>10.867541260000001</v>
      </c>
      <c r="N294" s="3">
        <v>19.761447</v>
      </c>
      <c r="O294" s="3">
        <v>19.639297880681699</v>
      </c>
      <c r="P294" s="3">
        <v>113.318356867779</v>
      </c>
      <c r="Q294" s="3">
        <v>4.1761480000000004</v>
      </c>
      <c r="R294" s="3">
        <v>11.955847</v>
      </c>
      <c r="S294" s="3">
        <v>11.955847</v>
      </c>
      <c r="T294" s="9" t="s">
        <v>3429</v>
      </c>
      <c r="U294" s="7">
        <v>10372000</v>
      </c>
      <c r="V294" s="7">
        <v>4110000</v>
      </c>
      <c r="W294" s="7">
        <v>4234000</v>
      </c>
      <c r="X294" s="7">
        <v>2940000</v>
      </c>
      <c r="Y294" s="7">
        <v>11317000</v>
      </c>
      <c r="Z294" s="7">
        <v>11430000</v>
      </c>
      <c r="AA294" s="7">
        <v>11211000</v>
      </c>
      <c r="AB294" s="7">
        <v>10372000</v>
      </c>
      <c r="AC294" s="3">
        <v>79.319000000000003</v>
      </c>
      <c r="AD294" s="3">
        <v>76.433999999999997</v>
      </c>
      <c r="AE294" s="3">
        <v>34.226999999999997</v>
      </c>
      <c r="AF294" s="3">
        <v>34.134</v>
      </c>
      <c r="AG294" s="7">
        <v>724982834</v>
      </c>
      <c r="AH294" s="7">
        <v>735982834</v>
      </c>
      <c r="AI294" s="7">
        <v>763959358</v>
      </c>
      <c r="AJ294" s="7">
        <v>363007539</v>
      </c>
      <c r="AK294" s="3">
        <v>50.069380000000002</v>
      </c>
      <c r="AL294" s="7">
        <v>776</v>
      </c>
      <c r="AM294" s="7">
        <v>341948423</v>
      </c>
      <c r="AN294" s="3">
        <v>47.16</v>
      </c>
      <c r="AO294" s="3">
        <v>-1.0213909999999999</v>
      </c>
      <c r="AP294" s="3">
        <v>-3.2039200000000001</v>
      </c>
      <c r="AQ294" s="3">
        <v>2.0262220000000002</v>
      </c>
      <c r="AR294" s="3">
        <v>5.8444999999999997E-2</v>
      </c>
      <c r="AS294" s="3">
        <v>-3.2039200000000001</v>
      </c>
      <c r="AT294" s="3">
        <v>2.0262220000000002</v>
      </c>
      <c r="AU294" s="3">
        <v>4.3690309999999997</v>
      </c>
      <c r="AV294" s="3">
        <v>1.2026348439376364</v>
      </c>
      <c r="AW294" s="3">
        <v>2.8283819582244165</v>
      </c>
      <c r="AX294" s="3">
        <v>3.6448873400083603</v>
      </c>
      <c r="AY294" s="3">
        <v>31.13</v>
      </c>
      <c r="AZ294" s="3">
        <v>73.209999999999994</v>
      </c>
      <c r="BA294" s="3">
        <v>94.35</v>
      </c>
    </row>
    <row r="295" spans="1:53" x14ac:dyDescent="0.3">
      <c r="A295" s="1" t="s">
        <v>2283</v>
      </c>
      <c r="B295" s="2">
        <v>4063773</v>
      </c>
      <c r="C295" s="9" t="s">
        <v>2401</v>
      </c>
      <c r="D295" s="9" t="s">
        <v>2525</v>
      </c>
      <c r="E295" s="3">
        <v>38050.810555670003</v>
      </c>
      <c r="F295" s="5">
        <v>41546.810554999996</v>
      </c>
      <c r="G295" s="5" t="s">
        <v>2400</v>
      </c>
      <c r="H295" s="3">
        <v>1.57</v>
      </c>
      <c r="I295" s="3">
        <v>40.185907999999998</v>
      </c>
      <c r="J295" s="4">
        <v>1.56</v>
      </c>
      <c r="K295" s="3">
        <v>40.527808</v>
      </c>
      <c r="L295" s="3">
        <v>11.438545</v>
      </c>
      <c r="M295" s="3">
        <v>4.3181856299999994</v>
      </c>
      <c r="N295" s="3">
        <v>42.370285000000003</v>
      </c>
      <c r="O295" s="3" t="s">
        <v>2400</v>
      </c>
      <c r="P295" s="3" t="s">
        <v>2400</v>
      </c>
      <c r="Q295" s="3">
        <v>5.064152</v>
      </c>
      <c r="R295" s="3">
        <v>17.596336000000001</v>
      </c>
      <c r="S295" s="3">
        <v>17.596336000000001</v>
      </c>
      <c r="T295" s="9" t="s">
        <v>3429</v>
      </c>
      <c r="U295" s="7">
        <v>7781900</v>
      </c>
      <c r="V295" s="7">
        <v>7315200</v>
      </c>
      <c r="W295" s="7">
        <v>5552200</v>
      </c>
      <c r="X295" s="7">
        <v>4856800</v>
      </c>
      <c r="Y295" s="7">
        <v>7398300</v>
      </c>
      <c r="Z295" s="7">
        <v>7580200</v>
      </c>
      <c r="AA295" s="7">
        <v>7678600</v>
      </c>
      <c r="AB295" s="7">
        <v>7781900</v>
      </c>
      <c r="AC295" s="3">
        <v>25.039000000000001</v>
      </c>
      <c r="AD295" s="3">
        <v>26.149000000000001</v>
      </c>
      <c r="AE295" s="3">
        <v>25.687000000000001</v>
      </c>
      <c r="AF295" s="4">
        <v>26.84</v>
      </c>
      <c r="AG295" s="7">
        <v>132100000</v>
      </c>
      <c r="AH295" s="7">
        <v>132100000</v>
      </c>
      <c r="AI295" s="7">
        <v>132900000</v>
      </c>
      <c r="AJ295" s="7">
        <v>131766393</v>
      </c>
      <c r="AK295" s="3">
        <v>99.776719999999997</v>
      </c>
      <c r="AL295" s="7">
        <v>1066</v>
      </c>
      <c r="AM295" s="7">
        <v>121899186</v>
      </c>
      <c r="AN295" s="3">
        <v>92.31</v>
      </c>
      <c r="AO295" s="3">
        <v>-2.6786729999999999</v>
      </c>
      <c r="AP295" s="3">
        <v>-10.724326</v>
      </c>
      <c r="AQ295" s="3">
        <v>2.7153299999999998</v>
      </c>
      <c r="AR295" s="3">
        <v>15.04025</v>
      </c>
      <c r="AS295" s="3">
        <v>-10.724326</v>
      </c>
      <c r="AT295" s="3">
        <v>2.7153299999999998</v>
      </c>
      <c r="AU295" s="3">
        <v>13.312189</v>
      </c>
      <c r="AV295" s="3">
        <v>1.6979438307490313</v>
      </c>
      <c r="AW295" s="3">
        <v>2.7671715524907206</v>
      </c>
      <c r="AX295" s="3">
        <v>3.1683490858645325</v>
      </c>
      <c r="AY295" s="3">
        <v>54.22</v>
      </c>
      <c r="AZ295" s="3">
        <v>88.36</v>
      </c>
      <c r="BA295" s="3">
        <v>101.17</v>
      </c>
    </row>
    <row r="296" spans="1:53" x14ac:dyDescent="0.3">
      <c r="A296" s="1" t="s">
        <v>917</v>
      </c>
      <c r="B296" s="2">
        <v>108009705</v>
      </c>
      <c r="C296" s="9" t="s">
        <v>2395</v>
      </c>
      <c r="D296" s="9" t="s">
        <v>2409</v>
      </c>
      <c r="E296" s="3">
        <v>38020.969312380003</v>
      </c>
      <c r="F296" s="5">
        <v>45398.969312000001</v>
      </c>
      <c r="G296" s="5" t="s">
        <v>2400</v>
      </c>
      <c r="H296" s="4">
        <v>1.02</v>
      </c>
      <c r="I296" s="3">
        <v>21.419177999999999</v>
      </c>
      <c r="J296" s="4">
        <v>1.02</v>
      </c>
      <c r="K296" s="3">
        <v>21.419177999999999</v>
      </c>
      <c r="L296" s="3" t="s">
        <v>2397</v>
      </c>
      <c r="M296" s="3">
        <v>4.2944246100000001</v>
      </c>
      <c r="N296" s="3">
        <v>21.02178</v>
      </c>
      <c r="O296" s="3" t="s">
        <v>2400</v>
      </c>
      <c r="P296" s="3" t="s">
        <v>2400</v>
      </c>
      <c r="Q296" s="3">
        <v>2.2034009999999999</v>
      </c>
      <c r="R296" s="3">
        <v>11.255243999999999</v>
      </c>
      <c r="S296" s="3">
        <v>11.255243999999999</v>
      </c>
      <c r="T296" s="9" t="s">
        <v>3429</v>
      </c>
      <c r="U296" s="7">
        <v>19552000</v>
      </c>
      <c r="V296" s="7">
        <v>18341000</v>
      </c>
      <c r="W296" s="7">
        <v>17585000</v>
      </c>
      <c r="X296" s="7">
        <v>17164000</v>
      </c>
      <c r="Y296" s="7">
        <v>19559000</v>
      </c>
      <c r="Z296" s="7">
        <v>19518000</v>
      </c>
      <c r="AA296" s="7">
        <v>19495000</v>
      </c>
      <c r="AB296" s="7">
        <v>19552000</v>
      </c>
      <c r="AC296" s="3">
        <v>40.518000000000001</v>
      </c>
      <c r="AD296" s="3">
        <v>41.341999999999999</v>
      </c>
      <c r="AE296" s="3">
        <v>18.207999999999998</v>
      </c>
      <c r="AF296" s="3">
        <v>18.257999999999999</v>
      </c>
      <c r="AG296" s="7">
        <v>456853390</v>
      </c>
      <c r="AH296" s="7">
        <v>456654068</v>
      </c>
      <c r="AI296" s="7">
        <v>455224438</v>
      </c>
      <c r="AJ296" s="7">
        <v>442512678</v>
      </c>
      <c r="AK296" s="3">
        <v>96.856830000000002</v>
      </c>
      <c r="AL296" s="7">
        <v>1518</v>
      </c>
      <c r="AM296" s="7">
        <v>370902744</v>
      </c>
      <c r="AN296" s="3">
        <v>81.180000000000007</v>
      </c>
      <c r="AO296" s="3">
        <v>-1.4868950000000001</v>
      </c>
      <c r="AP296" s="3">
        <v>-6.0562370000000003</v>
      </c>
      <c r="AQ296" s="3">
        <v>-16.696857000000001</v>
      </c>
      <c r="AR296" s="3">
        <v>2.3700410000000001</v>
      </c>
      <c r="AS296" s="3">
        <v>-6.0562370000000003</v>
      </c>
      <c r="AT296" s="3">
        <v>-16.696857000000001</v>
      </c>
      <c r="AU296" s="3">
        <v>1.1122609999999999</v>
      </c>
      <c r="AV296" s="3">
        <v>1.7334065186639107</v>
      </c>
      <c r="AW296" s="3">
        <v>3.0959497228818877</v>
      </c>
      <c r="AX296" s="3">
        <v>3.2470015293648209</v>
      </c>
      <c r="AY296" s="3">
        <v>51.89</v>
      </c>
      <c r="AZ296" s="3">
        <v>92.68</v>
      </c>
      <c r="BA296" s="4">
        <v>97.2</v>
      </c>
    </row>
    <row r="297" spans="1:53" x14ac:dyDescent="0.3">
      <c r="A297" s="1" t="s">
        <v>2007</v>
      </c>
      <c r="B297" s="2">
        <v>4064204</v>
      </c>
      <c r="C297" s="9" t="s">
        <v>2401</v>
      </c>
      <c r="D297" s="9" t="s">
        <v>2552</v>
      </c>
      <c r="E297" s="3">
        <v>37878.444571</v>
      </c>
      <c r="F297" s="5">
        <v>50584.444571</v>
      </c>
      <c r="G297" s="5" t="s">
        <v>2400</v>
      </c>
      <c r="H297" s="3">
        <v>0.99</v>
      </c>
      <c r="I297" s="3">
        <v>19.655526999999999</v>
      </c>
      <c r="J297" s="3">
        <v>0.99</v>
      </c>
      <c r="K297" s="3">
        <v>19.655526999999999</v>
      </c>
      <c r="L297" s="3" t="s">
        <v>2397</v>
      </c>
      <c r="M297" s="3">
        <v>17.013796169999999</v>
      </c>
      <c r="N297" s="3">
        <v>17.528656999999999</v>
      </c>
      <c r="O297" s="3" t="s">
        <v>2400</v>
      </c>
      <c r="P297" s="3" t="s">
        <v>2400</v>
      </c>
      <c r="Q297" s="3">
        <v>0.63061599999999995</v>
      </c>
      <c r="R297" s="3">
        <v>10.558795999999999</v>
      </c>
      <c r="S297" s="3">
        <v>10.558795999999999</v>
      </c>
      <c r="T297" s="9" t="s">
        <v>3430</v>
      </c>
      <c r="U297" s="7">
        <v>78844000</v>
      </c>
      <c r="V297" s="7">
        <v>76325000</v>
      </c>
      <c r="W297" s="7">
        <v>68636000</v>
      </c>
      <c r="X297" s="7">
        <v>51297843</v>
      </c>
      <c r="Y297" s="7">
        <v>79708000</v>
      </c>
      <c r="Z297" s="7">
        <v>78844000</v>
      </c>
      <c r="AA297" s="7">
        <v>78015983</v>
      </c>
      <c r="AB297" s="7">
        <v>77512159</v>
      </c>
      <c r="AC297" s="3">
        <v>18.527999999999999</v>
      </c>
      <c r="AD297" s="3">
        <v>18.459</v>
      </c>
      <c r="AE297" s="4">
        <v>5.5339999999999998</v>
      </c>
      <c r="AF297" s="4">
        <v>5.5339999999999998</v>
      </c>
      <c r="AG297" s="7">
        <v>491070552</v>
      </c>
      <c r="AH297" s="7">
        <v>491758215</v>
      </c>
      <c r="AI297" s="7">
        <v>504203139</v>
      </c>
      <c r="AJ297" s="7">
        <v>489712181</v>
      </c>
      <c r="AK297" s="3">
        <v>99.691810000000004</v>
      </c>
      <c r="AL297" s="7">
        <v>1711</v>
      </c>
      <c r="AM297" s="7">
        <v>430624420</v>
      </c>
      <c r="AN297" s="3">
        <v>87.66</v>
      </c>
      <c r="AO297" s="3">
        <v>-1.3801110000000001</v>
      </c>
      <c r="AP297" s="3">
        <v>-0.84295200000000003</v>
      </c>
      <c r="AQ297" s="3">
        <v>-2.0497049999999999</v>
      </c>
      <c r="AR297" s="3">
        <v>2.7411989999999999</v>
      </c>
      <c r="AS297" s="3">
        <v>-0.84295200000000003</v>
      </c>
      <c r="AT297" s="3">
        <v>-2.0497049999999999</v>
      </c>
      <c r="AU297" s="3">
        <v>4.5535350000000001</v>
      </c>
      <c r="AV297" s="3">
        <v>1.2460038259367734</v>
      </c>
      <c r="AW297" s="3">
        <v>2.9848186368391625</v>
      </c>
      <c r="AX297" s="3">
        <v>3.0391346657491716</v>
      </c>
      <c r="AY297" s="3">
        <v>39.26</v>
      </c>
      <c r="AZ297" s="3">
        <v>94.04</v>
      </c>
      <c r="BA297" s="3">
        <v>95.75</v>
      </c>
    </row>
    <row r="298" spans="1:53" x14ac:dyDescent="0.3">
      <c r="A298" s="1" t="s">
        <v>162</v>
      </c>
      <c r="B298" s="2">
        <v>103577</v>
      </c>
      <c r="C298" s="9" t="s">
        <v>2395</v>
      </c>
      <c r="D298" s="9" t="s">
        <v>2465</v>
      </c>
      <c r="E298" s="3">
        <v>37741.523837280001</v>
      </c>
      <c r="F298" s="5">
        <v>40273.523837000001</v>
      </c>
      <c r="G298" s="5">
        <v>39586.523837280001</v>
      </c>
      <c r="H298" s="3">
        <v>2.56</v>
      </c>
      <c r="I298" s="3">
        <v>6.1979865771812097</v>
      </c>
      <c r="J298" s="3">
        <v>2.56</v>
      </c>
      <c r="K298" s="3">
        <v>6.1979865771812097</v>
      </c>
      <c r="L298" s="3">
        <v>1.7407590940976101</v>
      </c>
      <c r="M298" s="3">
        <v>1.6201301063234499</v>
      </c>
      <c r="N298" s="3">
        <v>5.2723726524960899</v>
      </c>
      <c r="O298" s="3" t="s">
        <v>2400</v>
      </c>
      <c r="P298" s="3" t="s">
        <v>2400</v>
      </c>
      <c r="Q298" s="3">
        <v>2.2017630000000001</v>
      </c>
      <c r="R298" s="3">
        <v>6.8670749999999998</v>
      </c>
      <c r="S298" s="3">
        <v>7.2566474724069296</v>
      </c>
      <c r="T298" s="9" t="s">
        <v>3429</v>
      </c>
      <c r="U298" s="7">
        <v>13574000</v>
      </c>
      <c r="V298" s="7">
        <v>9715713</v>
      </c>
      <c r="W298" s="7">
        <v>9291509</v>
      </c>
      <c r="X298" s="7">
        <v>8424875</v>
      </c>
      <c r="Y298" s="7">
        <v>16777000</v>
      </c>
      <c r="Z298" s="7">
        <v>15469000</v>
      </c>
      <c r="AA298" s="7">
        <v>14396000</v>
      </c>
      <c r="AB298" s="7">
        <v>13574000</v>
      </c>
      <c r="AC298" s="4">
        <v>37.229999999999997</v>
      </c>
      <c r="AD298" s="4">
        <v>39.770000000000003</v>
      </c>
      <c r="AE298" s="3">
        <v>26.984000000000002</v>
      </c>
      <c r="AF298" s="3">
        <v>30.663</v>
      </c>
      <c r="AG298" s="7">
        <v>376200000</v>
      </c>
      <c r="AH298" s="7">
        <v>376000000</v>
      </c>
      <c r="AI298" s="7">
        <v>373100000</v>
      </c>
      <c r="AJ298" s="7">
        <v>362530992</v>
      </c>
      <c r="AK298" s="3">
        <v>96.747870000000006</v>
      </c>
      <c r="AL298" s="7">
        <v>1075</v>
      </c>
      <c r="AM298" s="7">
        <v>338744945</v>
      </c>
      <c r="AN298" s="4">
        <v>90.4</v>
      </c>
      <c r="AO298" s="3">
        <v>-0.34531099999999998</v>
      </c>
      <c r="AP298" s="3">
        <v>-8.3101669999999999</v>
      </c>
      <c r="AQ298" s="3">
        <v>-17.456202999999999</v>
      </c>
      <c r="AR298" s="3">
        <v>22.236929</v>
      </c>
      <c r="AS298" s="3">
        <v>-8.3101669999999999</v>
      </c>
      <c r="AT298" s="3">
        <v>-17.456202999999999</v>
      </c>
      <c r="AU298" s="3">
        <v>24.343610999999999</v>
      </c>
      <c r="AV298" s="3">
        <v>1.266453224678401</v>
      </c>
      <c r="AW298" s="3">
        <v>2.3202130497216125</v>
      </c>
      <c r="AX298" s="3">
        <v>2.5938219552368231</v>
      </c>
      <c r="AY298" s="3">
        <v>56.06</v>
      </c>
      <c r="AZ298" s="4">
        <v>102.7</v>
      </c>
      <c r="BA298" s="3">
        <v>114.81</v>
      </c>
    </row>
    <row r="299" spans="1:53" x14ac:dyDescent="0.3">
      <c r="A299" s="1" t="s">
        <v>1069</v>
      </c>
      <c r="B299" s="2">
        <v>4296620</v>
      </c>
      <c r="C299" s="9" t="s">
        <v>2401</v>
      </c>
      <c r="D299" s="9" t="s">
        <v>2417</v>
      </c>
      <c r="E299" s="3">
        <v>37223.173706399997</v>
      </c>
      <c r="F299" s="5">
        <v>36043.195705999999</v>
      </c>
      <c r="G299" s="5" t="s">
        <v>2400</v>
      </c>
      <c r="H299" s="3">
        <v>0.159</v>
      </c>
      <c r="I299" s="3" t="s">
        <v>2397</v>
      </c>
      <c r="J299" s="3">
        <v>0.159</v>
      </c>
      <c r="K299" s="3" t="s">
        <v>2397</v>
      </c>
      <c r="L299" s="3">
        <v>25.626907940000002</v>
      </c>
      <c r="M299" s="3">
        <v>20.44572904</v>
      </c>
      <c r="N299" s="3">
        <v>90.642643000000007</v>
      </c>
      <c r="O299" s="3" t="s">
        <v>2400</v>
      </c>
      <c r="P299" s="3" t="s">
        <v>2400</v>
      </c>
      <c r="Q299" s="3">
        <v>13.881041</v>
      </c>
      <c r="R299" s="3" t="s">
        <v>2397</v>
      </c>
      <c r="S299" s="3" t="s">
        <v>2397</v>
      </c>
      <c r="T299" s="9" t="s">
        <v>3429</v>
      </c>
      <c r="U299" s="7">
        <v>2170230</v>
      </c>
      <c r="V299" s="7">
        <v>1730969</v>
      </c>
      <c r="W299" s="7">
        <v>1300658</v>
      </c>
      <c r="X299" s="7">
        <v>883026</v>
      </c>
      <c r="Y299" s="7">
        <v>2506280</v>
      </c>
      <c r="Z299" s="7">
        <v>2394116</v>
      </c>
      <c r="AA299" s="7">
        <v>2286024</v>
      </c>
      <c r="AB299" s="7">
        <v>2170230</v>
      </c>
      <c r="AC299" s="3">
        <v>84.081000000000003</v>
      </c>
      <c r="AD299" s="3">
        <v>84.659000000000006</v>
      </c>
      <c r="AE299" s="4">
        <v>-3.73</v>
      </c>
      <c r="AF299" s="3">
        <v>-2.2810000000000001</v>
      </c>
      <c r="AG299" s="7">
        <v>51407000</v>
      </c>
      <c r="AH299" s="7">
        <v>51122000</v>
      </c>
      <c r="AI299" s="7">
        <v>50114000</v>
      </c>
      <c r="AJ299" s="7">
        <v>49737493</v>
      </c>
      <c r="AK299" s="3">
        <v>96.346490000000003</v>
      </c>
      <c r="AL299" s="7">
        <v>947</v>
      </c>
      <c r="AM299" s="7">
        <v>47539683</v>
      </c>
      <c r="AN299" s="3">
        <v>92.09</v>
      </c>
      <c r="AO299" s="3">
        <v>-3.408839</v>
      </c>
      <c r="AP299" s="3">
        <v>-3.3673120000000001</v>
      </c>
      <c r="AQ299" s="3">
        <v>31.070353999999998</v>
      </c>
      <c r="AR299" s="3">
        <v>27.180302000000001</v>
      </c>
      <c r="AS299" s="3">
        <v>-3.3673120000000001</v>
      </c>
      <c r="AT299" s="3">
        <v>31.070353999999998</v>
      </c>
      <c r="AU299" s="3">
        <v>20.021014999999998</v>
      </c>
      <c r="AV299" s="3">
        <v>1.8908592292574584</v>
      </c>
      <c r="AW299" s="3">
        <v>4.0294707853379892</v>
      </c>
      <c r="AX299" s="3">
        <v>4.4853969083983554</v>
      </c>
      <c r="AY299" s="3">
        <v>33.880000000000003</v>
      </c>
      <c r="AZ299" s="3">
        <v>72.209999999999994</v>
      </c>
      <c r="BA299" s="3">
        <v>80.38</v>
      </c>
    </row>
    <row r="300" spans="1:53" x14ac:dyDescent="0.3">
      <c r="A300" s="1" t="s">
        <v>2244</v>
      </c>
      <c r="B300" s="2">
        <v>4627535</v>
      </c>
      <c r="C300" s="9" t="s">
        <v>2401</v>
      </c>
      <c r="D300" s="9" t="s">
        <v>2519</v>
      </c>
      <c r="E300" s="3">
        <v>36896.618608500001</v>
      </c>
      <c r="F300" s="5">
        <v>32065.634608</v>
      </c>
      <c r="G300" s="5" t="s">
        <v>2400</v>
      </c>
      <c r="H300" s="4">
        <v>1.1299999999999999</v>
      </c>
      <c r="I300" s="3">
        <v>51.926402000000003</v>
      </c>
      <c r="J300" s="4">
        <v>1.1299999999999999</v>
      </c>
      <c r="K300" s="3">
        <v>51.926402000000003</v>
      </c>
      <c r="L300" s="3">
        <v>6.8011257000000001</v>
      </c>
      <c r="M300" s="3">
        <v>6.1973117999999996</v>
      </c>
      <c r="N300" s="3">
        <v>32.202480999999999</v>
      </c>
      <c r="O300" s="3" t="s">
        <v>2400</v>
      </c>
      <c r="P300" s="3" t="s">
        <v>2400</v>
      </c>
      <c r="Q300" s="3">
        <v>10.971019</v>
      </c>
      <c r="R300" s="3">
        <v>41.910789000000001</v>
      </c>
      <c r="S300" s="3">
        <v>41.910789000000001</v>
      </c>
      <c r="T300" s="9" t="s">
        <v>3433</v>
      </c>
      <c r="U300" s="7">
        <v>2363673</v>
      </c>
      <c r="V300" s="7">
        <v>2155060</v>
      </c>
      <c r="W300" s="7">
        <v>1850777</v>
      </c>
      <c r="X300" s="7">
        <v>1465069</v>
      </c>
      <c r="Y300" s="7">
        <v>2656351</v>
      </c>
      <c r="Z300" s="7">
        <v>2573649</v>
      </c>
      <c r="AA300" s="7">
        <v>2487693</v>
      </c>
      <c r="AB300" s="7">
        <v>2363673</v>
      </c>
      <c r="AC300" s="3">
        <v>71.346000000000004</v>
      </c>
      <c r="AD300" s="3">
        <v>73.927999999999997</v>
      </c>
      <c r="AE300" s="3">
        <v>19.544</v>
      </c>
      <c r="AF300" s="4">
        <v>25.65</v>
      </c>
      <c r="AG300" s="7">
        <v>162158468</v>
      </c>
      <c r="AH300" s="7">
        <v>161830287</v>
      </c>
      <c r="AI300" s="7">
        <v>160965687</v>
      </c>
      <c r="AJ300" s="7">
        <v>148843978</v>
      </c>
      <c r="AK300" s="3">
        <v>91.680719999999994</v>
      </c>
      <c r="AL300" s="7">
        <v>1208</v>
      </c>
      <c r="AM300" s="7">
        <v>130934787</v>
      </c>
      <c r="AN300" s="3">
        <v>80.650000000000006</v>
      </c>
      <c r="AO300" s="3">
        <v>-3.3022119999999999</v>
      </c>
      <c r="AP300" s="3">
        <v>-7.72438</v>
      </c>
      <c r="AQ300" s="3">
        <v>0.181065</v>
      </c>
      <c r="AR300" s="3">
        <v>11.137541000000001</v>
      </c>
      <c r="AS300" s="3">
        <v>-7.72438</v>
      </c>
      <c r="AT300" s="3">
        <v>0.181065</v>
      </c>
      <c r="AU300" s="3">
        <v>9.2094330000000006</v>
      </c>
      <c r="AV300" s="3">
        <v>2.7279226180678524</v>
      </c>
      <c r="AW300" s="3">
        <v>4.1314161086940393</v>
      </c>
      <c r="AX300" s="3">
        <v>3.2398467851238317</v>
      </c>
      <c r="AY300" s="3">
        <v>89.28</v>
      </c>
      <c r="AZ300" s="3">
        <v>135.21</v>
      </c>
      <c r="BA300" s="4">
        <v>106.03</v>
      </c>
    </row>
    <row r="301" spans="1:53" x14ac:dyDescent="0.3">
      <c r="A301" s="1" t="s">
        <v>926</v>
      </c>
      <c r="B301" s="2">
        <v>4096376</v>
      </c>
      <c r="C301" s="9" t="s">
        <v>2401</v>
      </c>
      <c r="D301" s="9" t="s">
        <v>2424</v>
      </c>
      <c r="E301" s="3">
        <v>36784.828581479997</v>
      </c>
      <c r="F301" s="5">
        <v>49888.128580999997</v>
      </c>
      <c r="G301" s="5" t="s">
        <v>2400</v>
      </c>
      <c r="H301" s="3">
        <v>1.42</v>
      </c>
      <c r="I301" s="3">
        <v>13.87209</v>
      </c>
      <c r="J301" s="3">
        <v>1.42</v>
      </c>
      <c r="K301" s="3">
        <v>13.87209</v>
      </c>
      <c r="L301" s="3" t="s">
        <v>2397</v>
      </c>
      <c r="M301" s="3">
        <v>3.8272716400000002</v>
      </c>
      <c r="N301" s="3">
        <v>12.828405</v>
      </c>
      <c r="O301" s="3" t="s">
        <v>2400</v>
      </c>
      <c r="P301" s="3" t="s">
        <v>2400</v>
      </c>
      <c r="Q301" s="3">
        <v>2.3963809999999999</v>
      </c>
      <c r="R301" s="3">
        <v>10.365826</v>
      </c>
      <c r="S301" s="3">
        <v>10.365826</v>
      </c>
      <c r="T301" s="9" t="s">
        <v>3432</v>
      </c>
      <c r="U301" s="7">
        <v>19857200</v>
      </c>
      <c r="V301" s="7">
        <v>20094200</v>
      </c>
      <c r="W301" s="7">
        <v>18992800</v>
      </c>
      <c r="X301" s="7">
        <v>18127000</v>
      </c>
      <c r="Y301" s="7">
        <v>19901300</v>
      </c>
      <c r="Z301" s="7">
        <v>19800600</v>
      </c>
      <c r="AA301" s="7">
        <v>19857200</v>
      </c>
      <c r="AB301" s="7">
        <v>20173300</v>
      </c>
      <c r="AC301" s="3">
        <v>35.008000000000003</v>
      </c>
      <c r="AD301" s="3">
        <v>35.265000000000001</v>
      </c>
      <c r="AE301" s="3">
        <v>21.762</v>
      </c>
      <c r="AF301" s="4">
        <v>21.83</v>
      </c>
      <c r="AG301" s="7">
        <v>552200000</v>
      </c>
      <c r="AH301" s="7">
        <v>555800000</v>
      </c>
      <c r="AI301" s="7">
        <v>568900000</v>
      </c>
      <c r="AJ301" s="7">
        <v>549663561</v>
      </c>
      <c r="AK301" s="3">
        <v>99.540670000000006</v>
      </c>
      <c r="AL301" s="7">
        <v>1886</v>
      </c>
      <c r="AM301" s="7">
        <v>438480447</v>
      </c>
      <c r="AN301" s="3">
        <v>79.41</v>
      </c>
      <c r="AO301" s="3">
        <v>4.7065999999999997E-2</v>
      </c>
      <c r="AP301" s="3">
        <v>-3.7579229999999999</v>
      </c>
      <c r="AQ301" s="3">
        <v>-13.649289</v>
      </c>
      <c r="AR301" s="3">
        <v>-4.4644199999999996</v>
      </c>
      <c r="AS301" s="3">
        <v>-3.7579229999999999</v>
      </c>
      <c r="AT301" s="3">
        <v>-13.649289</v>
      </c>
      <c r="AU301" s="3">
        <v>-2.1031620000000002</v>
      </c>
      <c r="AV301" s="3">
        <v>1.914724918507787</v>
      </c>
      <c r="AW301" s="3">
        <v>3.9443516430147172</v>
      </c>
      <c r="AX301" s="3">
        <v>3.5145882205443963</v>
      </c>
      <c r="AY301" s="3">
        <v>53.61</v>
      </c>
      <c r="AZ301" s="3">
        <v>110.45</v>
      </c>
      <c r="BA301" s="3">
        <v>98.41</v>
      </c>
    </row>
    <row r="302" spans="1:53" x14ac:dyDescent="0.3">
      <c r="A302" s="1" t="s">
        <v>2046</v>
      </c>
      <c r="B302" s="2">
        <v>4783703</v>
      </c>
      <c r="C302" s="9" t="s">
        <v>2401</v>
      </c>
      <c r="D302" s="9" t="s">
        <v>2478</v>
      </c>
      <c r="E302" s="3">
        <v>36761.930142259997</v>
      </c>
      <c r="F302" s="5">
        <v>36228.969142000002</v>
      </c>
      <c r="G302" s="5" t="s">
        <v>2400</v>
      </c>
      <c r="H302" s="3">
        <v>4.63</v>
      </c>
      <c r="I302" s="3">
        <v>56.742086</v>
      </c>
      <c r="J302" s="3">
        <v>4.63</v>
      </c>
      <c r="K302" s="3">
        <v>56.742086</v>
      </c>
      <c r="L302" s="3">
        <v>25.002486770000001</v>
      </c>
      <c r="M302" s="3">
        <v>24.152871810000001</v>
      </c>
      <c r="N302" s="3">
        <v>76.068505000000002</v>
      </c>
      <c r="O302" s="3" t="s">
        <v>2400</v>
      </c>
      <c r="P302" s="3" t="s">
        <v>2400</v>
      </c>
      <c r="Q302" s="3">
        <v>36.226182999999999</v>
      </c>
      <c r="R302" s="3">
        <v>45.283949</v>
      </c>
      <c r="S302" s="3">
        <v>45.283949</v>
      </c>
      <c r="T302" s="9" t="s">
        <v>3429</v>
      </c>
      <c r="U302" s="7">
        <v>631595</v>
      </c>
      <c r="V302" s="7">
        <v>667422</v>
      </c>
      <c r="W302" s="7">
        <v>450958</v>
      </c>
      <c r="X302" s="7">
        <v>302564</v>
      </c>
      <c r="Y302" s="7">
        <v>686696</v>
      </c>
      <c r="Z302" s="7">
        <v>671100</v>
      </c>
      <c r="AA302" s="7">
        <v>659375</v>
      </c>
      <c r="AB302" s="7">
        <v>631595</v>
      </c>
      <c r="AC302" s="3">
        <v>94.686000000000007</v>
      </c>
      <c r="AD302" s="4">
        <v>93.27</v>
      </c>
      <c r="AE302" s="3">
        <v>79.373999999999995</v>
      </c>
      <c r="AF302" s="3">
        <v>79.881</v>
      </c>
      <c r="AG302" s="7">
        <v>22977125</v>
      </c>
      <c r="AH302" s="7">
        <v>22983392</v>
      </c>
      <c r="AI302" s="7">
        <v>23027982</v>
      </c>
      <c r="AJ302" s="7">
        <v>19351057</v>
      </c>
      <c r="AK302" s="4">
        <v>84.226900000000001</v>
      </c>
      <c r="AL302" s="7">
        <v>703</v>
      </c>
      <c r="AM302" s="7">
        <v>15598872</v>
      </c>
      <c r="AN302" s="4">
        <v>67.900000000000006</v>
      </c>
      <c r="AO302" s="3">
        <v>-4.7571479999999999</v>
      </c>
      <c r="AP302" s="3">
        <v>-30.881388000000001</v>
      </c>
      <c r="AQ302" s="3">
        <v>25.003955999999999</v>
      </c>
      <c r="AR302" s="3">
        <v>106.771739</v>
      </c>
      <c r="AS302" s="3">
        <v>-30.881388000000001</v>
      </c>
      <c r="AT302" s="3">
        <v>25.003955999999999</v>
      </c>
      <c r="AU302" s="3">
        <v>111.000668</v>
      </c>
      <c r="AV302" s="3">
        <v>2.7043539749485026</v>
      </c>
      <c r="AW302" s="3">
        <v>4.2574518846551905</v>
      </c>
      <c r="AX302" s="3">
        <v>4.7438995686941245</v>
      </c>
      <c r="AY302" s="3">
        <v>92.75</v>
      </c>
      <c r="AZ302" s="4">
        <v>146.01</v>
      </c>
      <c r="BA302" s="3">
        <v>162.69</v>
      </c>
    </row>
    <row r="303" spans="1:53" x14ac:dyDescent="0.3">
      <c r="A303" s="1" t="s">
        <v>1349</v>
      </c>
      <c r="B303" s="2">
        <v>4095241</v>
      </c>
      <c r="C303" s="9" t="s">
        <v>2401</v>
      </c>
      <c r="D303" s="9" t="s">
        <v>2525</v>
      </c>
      <c r="E303" s="3">
        <v>36670.834199999998</v>
      </c>
      <c r="F303" s="5">
        <v>40922.834199999998</v>
      </c>
      <c r="G303" s="5" t="s">
        <v>2400</v>
      </c>
      <c r="H303" s="3">
        <v>5.91</v>
      </c>
      <c r="I303" s="3">
        <v>16.039376000000001</v>
      </c>
      <c r="J303" s="3">
        <v>5.91</v>
      </c>
      <c r="K303" s="3">
        <v>16.078821999999999</v>
      </c>
      <c r="L303" s="3">
        <v>6.72219692</v>
      </c>
      <c r="M303" s="3">
        <v>3.4428513299999999</v>
      </c>
      <c r="N303" s="3">
        <v>61.174937999999997</v>
      </c>
      <c r="O303" s="3" t="s">
        <v>2400</v>
      </c>
      <c r="P303" s="3" t="s">
        <v>2400</v>
      </c>
      <c r="Q303" s="3">
        <v>5.4995200000000004</v>
      </c>
      <c r="R303" s="3">
        <v>17.126214000000001</v>
      </c>
      <c r="S303" s="3">
        <v>17.126214000000001</v>
      </c>
      <c r="T303" s="9" t="s">
        <v>3429</v>
      </c>
      <c r="U303" s="7">
        <v>6777200</v>
      </c>
      <c r="V303" s="7">
        <v>6160700</v>
      </c>
      <c r="W303" s="7">
        <v>5414000</v>
      </c>
      <c r="X303" s="7">
        <v>4432100</v>
      </c>
      <c r="Y303" s="7">
        <v>6513200</v>
      </c>
      <c r="Z303" s="7">
        <v>6617200</v>
      </c>
      <c r="AA303" s="7">
        <v>6674200</v>
      </c>
      <c r="AB303" s="7">
        <v>6777200</v>
      </c>
      <c r="AC303" s="3">
        <v>29.844000000000001</v>
      </c>
      <c r="AD303" s="3">
        <v>28.734999999999999</v>
      </c>
      <c r="AE303" s="3">
        <v>31.215</v>
      </c>
      <c r="AF303" s="4">
        <v>29.87</v>
      </c>
      <c r="AG303" s="7">
        <v>61118057</v>
      </c>
      <c r="AH303" s="7">
        <v>61117053</v>
      </c>
      <c r="AI303" s="7">
        <v>61807161</v>
      </c>
      <c r="AJ303" s="7">
        <v>60639952</v>
      </c>
      <c r="AK303" s="3">
        <v>99.217740000000006</v>
      </c>
      <c r="AL303" s="7">
        <v>1140</v>
      </c>
      <c r="AM303" s="7">
        <v>62735191</v>
      </c>
      <c r="AN303" s="3">
        <v>102.65</v>
      </c>
      <c r="AO303" s="3">
        <v>-3.1283989999999999</v>
      </c>
      <c r="AP303" s="3">
        <v>-13.916667</v>
      </c>
      <c r="AQ303" s="3">
        <v>-4.0408730000000004</v>
      </c>
      <c r="AR303" s="3">
        <v>5.1870560000000001</v>
      </c>
      <c r="AS303" s="3">
        <v>-13.916667</v>
      </c>
      <c r="AT303" s="3">
        <v>-4.0408730000000004</v>
      </c>
      <c r="AU303" s="3">
        <v>3.5256859999999999</v>
      </c>
      <c r="AV303" s="3">
        <v>2.3002154666009753</v>
      </c>
      <c r="AW303" s="3">
        <v>3.2727636375196703</v>
      </c>
      <c r="AX303" s="3">
        <v>3.5258181366294714</v>
      </c>
      <c r="AY303" s="3">
        <v>63.56</v>
      </c>
      <c r="AZ303" s="3">
        <v>90.43</v>
      </c>
      <c r="BA303" s="3">
        <v>97.43</v>
      </c>
    </row>
    <row r="304" spans="1:53" x14ac:dyDescent="0.3">
      <c r="A304" s="1" t="s">
        <v>1393</v>
      </c>
      <c r="B304" s="2">
        <v>4133448</v>
      </c>
      <c r="C304" s="9" t="s">
        <v>2395</v>
      </c>
      <c r="D304" s="9" t="s">
        <v>2431</v>
      </c>
      <c r="E304" s="3">
        <v>36607.98765178</v>
      </c>
      <c r="F304" s="5">
        <v>42779.487651000003</v>
      </c>
      <c r="G304" s="5" t="s">
        <v>2400</v>
      </c>
      <c r="H304" s="3">
        <v>0.14000000000000001</v>
      </c>
      <c r="I304" s="3">
        <v>39.937325999999999</v>
      </c>
      <c r="J304" s="3">
        <v>0.14000000000000001</v>
      </c>
      <c r="K304" s="3">
        <v>39.937325999999999</v>
      </c>
      <c r="L304" s="3" t="s">
        <v>2397</v>
      </c>
      <c r="M304" s="3">
        <v>4.9071617999999999</v>
      </c>
      <c r="N304" s="3">
        <v>20.438345999999999</v>
      </c>
      <c r="O304" s="3" t="s">
        <v>2400</v>
      </c>
      <c r="P304" s="3" t="s">
        <v>2400</v>
      </c>
      <c r="Q304" s="3">
        <v>6.7258009999999997</v>
      </c>
      <c r="R304" s="3">
        <v>18.364232999999999</v>
      </c>
      <c r="S304" s="3">
        <v>18.364232999999999</v>
      </c>
      <c r="T304" s="9" t="s">
        <v>3431</v>
      </c>
      <c r="U304" s="7">
        <v>7634400</v>
      </c>
      <c r="V304" s="7">
        <v>8438700</v>
      </c>
      <c r="W304" s="7">
        <v>6820900</v>
      </c>
      <c r="X304" s="7">
        <v>5438400</v>
      </c>
      <c r="Y304" s="7">
        <v>5496600</v>
      </c>
      <c r="Z304" s="7">
        <v>6587100</v>
      </c>
      <c r="AA304" s="7">
        <v>7634400</v>
      </c>
      <c r="AB304" s="7">
        <v>8541300</v>
      </c>
      <c r="AC304" s="3">
        <v>65.436999999999998</v>
      </c>
      <c r="AD304" s="3">
        <v>60.314999999999998</v>
      </c>
      <c r="AE304" s="3">
        <v>45.036000000000001</v>
      </c>
      <c r="AF304" s="3">
        <v>35.491</v>
      </c>
      <c r="AG304" s="7">
        <v>537010234</v>
      </c>
      <c r="AH304" s="7">
        <v>536505077</v>
      </c>
      <c r="AI304" s="7">
        <v>541044229</v>
      </c>
      <c r="AJ304" s="7">
        <v>525172720</v>
      </c>
      <c r="AK304" s="3">
        <v>97.795659999999998</v>
      </c>
      <c r="AL304" s="7">
        <v>1451</v>
      </c>
      <c r="AM304" s="7">
        <v>510613378</v>
      </c>
      <c r="AN304" s="3">
        <v>95.08</v>
      </c>
      <c r="AO304" s="3">
        <v>-2.0662569999999998</v>
      </c>
      <c r="AP304" s="3">
        <v>-15.872085</v>
      </c>
      <c r="AQ304" s="3">
        <v>-28.571428999999998</v>
      </c>
      <c r="AR304" s="3">
        <v>-33.745379</v>
      </c>
      <c r="AS304" s="3">
        <v>-15.872085</v>
      </c>
      <c r="AT304" s="3">
        <v>-28.571428999999998</v>
      </c>
      <c r="AU304" s="3">
        <v>-36.404967999999997</v>
      </c>
      <c r="AV304" s="3">
        <v>5.4491468034108266</v>
      </c>
      <c r="AW304" s="3">
        <v>8.516081354436702</v>
      </c>
      <c r="AX304" s="3">
        <v>6.6778502170822822</v>
      </c>
      <c r="AY304" s="3">
        <v>92.44</v>
      </c>
      <c r="AZ304" s="3">
        <v>144.46</v>
      </c>
      <c r="BA304" s="3">
        <v>113.28</v>
      </c>
    </row>
    <row r="305" spans="1:53" x14ac:dyDescent="0.3">
      <c r="A305" s="1" t="s">
        <v>1789</v>
      </c>
      <c r="B305" s="2">
        <v>4811222</v>
      </c>
      <c r="C305" s="9" t="s">
        <v>2401</v>
      </c>
      <c r="D305" s="9" t="s">
        <v>2409</v>
      </c>
      <c r="E305" s="3">
        <v>36543.128689320001</v>
      </c>
      <c r="F305" s="5">
        <v>36950.793688999998</v>
      </c>
      <c r="G305" s="5" t="s">
        <v>2400</v>
      </c>
      <c r="H305" s="4">
        <v>2.11</v>
      </c>
      <c r="I305" s="3">
        <v>30.330238999999999</v>
      </c>
      <c r="J305" s="3">
        <v>2.11</v>
      </c>
      <c r="K305" s="3">
        <v>30.330238999999999</v>
      </c>
      <c r="L305" s="3">
        <v>18.337743570000001</v>
      </c>
      <c r="M305" s="3">
        <v>6.4612646199999997</v>
      </c>
      <c r="N305" s="3">
        <v>24.952537</v>
      </c>
      <c r="O305" s="3" t="s">
        <v>2400</v>
      </c>
      <c r="P305" s="3" t="s">
        <v>2400</v>
      </c>
      <c r="Q305" s="3">
        <v>7.0655260000000002</v>
      </c>
      <c r="R305" s="3">
        <v>20.245256999999999</v>
      </c>
      <c r="S305" s="3">
        <v>20.245256999999999</v>
      </c>
      <c r="T305" s="9" t="s">
        <v>3430</v>
      </c>
      <c r="U305" s="7">
        <v>4685297</v>
      </c>
      <c r="V305" s="7">
        <v>4222993</v>
      </c>
      <c r="W305" s="7">
        <v>3578127</v>
      </c>
      <c r="X305" s="7">
        <v>3196825</v>
      </c>
      <c r="Y305" s="7">
        <v>4807485</v>
      </c>
      <c r="Z305" s="7">
        <v>4685297</v>
      </c>
      <c r="AA305" s="7">
        <v>4584159</v>
      </c>
      <c r="AB305" s="7">
        <v>4504077</v>
      </c>
      <c r="AC305" s="3">
        <v>57.377000000000002</v>
      </c>
      <c r="AD305" s="4">
        <v>58.33</v>
      </c>
      <c r="AE305" s="3">
        <v>32.731000000000002</v>
      </c>
      <c r="AF305" s="3">
        <v>33.951000000000001</v>
      </c>
      <c r="AG305" s="7">
        <v>146776149</v>
      </c>
      <c r="AH305" s="7">
        <v>146901045</v>
      </c>
      <c r="AI305" s="7">
        <v>147085082</v>
      </c>
      <c r="AJ305" s="7">
        <v>145803171</v>
      </c>
      <c r="AK305" s="3">
        <v>99.356309999999993</v>
      </c>
      <c r="AL305" s="7">
        <v>1057</v>
      </c>
      <c r="AM305" s="7">
        <v>109153162</v>
      </c>
      <c r="AN305" s="3">
        <v>74.38</v>
      </c>
      <c r="AO305" s="3">
        <v>-1.6725429999999999</v>
      </c>
      <c r="AP305" s="3">
        <v>-8.1640029999999992</v>
      </c>
      <c r="AQ305" s="3">
        <v>-6.3206619999999996</v>
      </c>
      <c r="AR305" s="3">
        <v>33.129584000000001</v>
      </c>
      <c r="AS305" s="3">
        <v>-8.1640029999999992</v>
      </c>
      <c r="AT305" s="3">
        <v>-6.3206619999999996</v>
      </c>
      <c r="AU305" s="3">
        <v>32.943843999999999</v>
      </c>
      <c r="AV305" s="3">
        <v>1.3873826195078158</v>
      </c>
      <c r="AW305" s="3">
        <v>2.4732921038749636</v>
      </c>
      <c r="AX305" s="3">
        <v>3.1034437584660641</v>
      </c>
      <c r="AY305" s="3">
        <v>40.33</v>
      </c>
      <c r="AZ305" s="3">
        <v>71.89</v>
      </c>
      <c r="BA305" s="3">
        <v>90.21</v>
      </c>
    </row>
    <row r="306" spans="1:53" x14ac:dyDescent="0.3">
      <c r="A306" s="1" t="s">
        <v>1321</v>
      </c>
      <c r="B306" s="2">
        <v>100253</v>
      </c>
      <c r="C306" s="9" t="s">
        <v>2401</v>
      </c>
      <c r="D306" s="9" t="s">
        <v>2399</v>
      </c>
      <c r="E306" s="3">
        <v>36500.995548420004</v>
      </c>
      <c r="F306" s="5" t="s">
        <v>2400</v>
      </c>
      <c r="G306" s="5">
        <v>26449.99554842</v>
      </c>
      <c r="H306" s="4">
        <v>4.0199999999999996</v>
      </c>
      <c r="I306" s="3">
        <v>13.9163582531458</v>
      </c>
      <c r="J306" s="3">
        <v>4.0199999999999996</v>
      </c>
      <c r="K306" s="3">
        <v>13.9163582531458</v>
      </c>
      <c r="L306" s="3">
        <v>1.7442345157638202</v>
      </c>
      <c r="M306" s="3">
        <v>1.1796405172316999</v>
      </c>
      <c r="N306" s="3">
        <v>13.093529999999999</v>
      </c>
      <c r="O306" s="3" t="s">
        <v>2400</v>
      </c>
      <c r="P306" s="3" t="s">
        <v>2400</v>
      </c>
      <c r="Q306" s="3" t="s">
        <v>2400</v>
      </c>
      <c r="R306" s="3" t="s">
        <v>2400</v>
      </c>
      <c r="S306" s="3" t="s">
        <v>2400</v>
      </c>
      <c r="T306" s="9" t="s">
        <v>3429</v>
      </c>
      <c r="U306" s="7">
        <v>9418362</v>
      </c>
      <c r="V306" s="7">
        <v>8042228</v>
      </c>
      <c r="W306" s="7">
        <v>5991772</v>
      </c>
      <c r="X306" s="7">
        <v>5954761</v>
      </c>
      <c r="Y306" s="7">
        <v>9194000</v>
      </c>
      <c r="Z306" s="7">
        <v>9196969</v>
      </c>
      <c r="AA306" s="7">
        <v>9272631</v>
      </c>
      <c r="AB306" s="7">
        <v>9418362</v>
      </c>
      <c r="AC306" s="3" t="s">
        <v>2400</v>
      </c>
      <c r="AD306" s="3" t="s">
        <v>2400</v>
      </c>
      <c r="AE306" s="3" t="s">
        <v>2400</v>
      </c>
      <c r="AF306" s="3" t="s">
        <v>2400</v>
      </c>
      <c r="AG306" s="7">
        <v>166157333</v>
      </c>
      <c r="AH306" s="7">
        <v>167225063</v>
      </c>
      <c r="AI306" s="7">
        <v>165970384</v>
      </c>
      <c r="AJ306" s="7">
        <v>165031464</v>
      </c>
      <c r="AK306" s="3">
        <v>99.463790000000003</v>
      </c>
      <c r="AL306" s="7">
        <v>1124</v>
      </c>
      <c r="AM306" s="7">
        <v>147039250</v>
      </c>
      <c r="AN306" s="3">
        <v>88.62</v>
      </c>
      <c r="AO306" s="3">
        <v>-1.5190399999999999</v>
      </c>
      <c r="AP306" s="3">
        <v>-14.537024000000001</v>
      </c>
      <c r="AQ306" s="3">
        <v>5.5524370000000003</v>
      </c>
      <c r="AR306" s="3">
        <v>35.229807000000001</v>
      </c>
      <c r="AS306" s="3">
        <v>-14.537024000000001</v>
      </c>
      <c r="AT306" s="3">
        <v>5.5524370000000003</v>
      </c>
      <c r="AU306" s="3">
        <v>37.153486999999998</v>
      </c>
      <c r="AV306" s="3">
        <v>1.564602146761777</v>
      </c>
      <c r="AW306" s="3">
        <v>3.5006153892134066</v>
      </c>
      <c r="AX306" s="3">
        <v>3.3867072715807125</v>
      </c>
      <c r="AY306" s="3">
        <v>49.52</v>
      </c>
      <c r="AZ306" s="4">
        <v>110.8</v>
      </c>
      <c r="BA306" s="3">
        <v>107.19</v>
      </c>
    </row>
    <row r="307" spans="1:53" x14ac:dyDescent="0.3">
      <c r="A307" s="1" t="s">
        <v>1155</v>
      </c>
      <c r="B307" s="2">
        <v>4326091</v>
      </c>
      <c r="C307" s="9" t="s">
        <v>2401</v>
      </c>
      <c r="D307" s="9" t="s">
        <v>2396</v>
      </c>
      <c r="E307" s="3">
        <v>36452.46</v>
      </c>
      <c r="F307" s="5">
        <v>48692.46</v>
      </c>
      <c r="G307" s="5" t="s">
        <v>2400</v>
      </c>
      <c r="H307" s="3">
        <v>1.55</v>
      </c>
      <c r="I307" s="3">
        <v>25.788713999999999</v>
      </c>
      <c r="J307" s="4">
        <v>1.55</v>
      </c>
      <c r="K307" s="3">
        <v>25.788713999999999</v>
      </c>
      <c r="L307" s="3" t="s">
        <v>2397</v>
      </c>
      <c r="M307" s="3">
        <v>5.1221165099999997</v>
      </c>
      <c r="N307" s="3">
        <v>18.246054000000001</v>
      </c>
      <c r="O307" s="3" t="s">
        <v>2400</v>
      </c>
      <c r="P307" s="3" t="s">
        <v>2400</v>
      </c>
      <c r="Q307" s="3">
        <v>3.1280809999999999</v>
      </c>
      <c r="R307" s="3">
        <v>16.115234999999998</v>
      </c>
      <c r="S307" s="3">
        <v>16.115234999999998</v>
      </c>
      <c r="T307" s="9" t="s">
        <v>3429</v>
      </c>
      <c r="U307" s="7">
        <v>14984000</v>
      </c>
      <c r="V307" s="7">
        <v>14410000</v>
      </c>
      <c r="W307" s="7">
        <v>13874000</v>
      </c>
      <c r="X307" s="7">
        <v>11359000</v>
      </c>
      <c r="Y307" s="7">
        <v>15315000</v>
      </c>
      <c r="Z307" s="7">
        <v>15155000</v>
      </c>
      <c r="AA307" s="7">
        <v>15069000</v>
      </c>
      <c r="AB307" s="7">
        <v>14984000</v>
      </c>
      <c r="AC307" s="3">
        <v>34.963999999999999</v>
      </c>
      <c r="AD307" s="3">
        <v>35.174999999999997</v>
      </c>
      <c r="AE307" s="3">
        <v>18.158999999999999</v>
      </c>
      <c r="AF307" s="3">
        <v>18.459</v>
      </c>
      <c r="AG307" s="7">
        <v>181600000</v>
      </c>
      <c r="AH307" s="7">
        <v>182300000</v>
      </c>
      <c r="AI307" s="7">
        <v>182500000</v>
      </c>
      <c r="AJ307" s="7">
        <v>176885731</v>
      </c>
      <c r="AK307" s="4">
        <v>97.457700000000003</v>
      </c>
      <c r="AL307" s="7">
        <v>1324</v>
      </c>
      <c r="AM307" s="7">
        <v>167273078</v>
      </c>
      <c r="AN307" s="3">
        <v>92.16</v>
      </c>
      <c r="AO307" s="3">
        <v>-1.7400869999999999</v>
      </c>
      <c r="AP307" s="3">
        <v>-2.155945</v>
      </c>
      <c r="AQ307" s="3">
        <v>-17.073891</v>
      </c>
      <c r="AR307" s="3">
        <v>-14.705499</v>
      </c>
      <c r="AS307" s="3">
        <v>-2.155945</v>
      </c>
      <c r="AT307" s="3">
        <v>-17.073891</v>
      </c>
      <c r="AU307" s="3">
        <v>-15.070447</v>
      </c>
      <c r="AV307" s="3">
        <v>1.6037581267217633</v>
      </c>
      <c r="AW307" s="3">
        <v>3.7344938642624594</v>
      </c>
      <c r="AX307" s="3">
        <v>4.13645941936851</v>
      </c>
      <c r="AY307" s="4">
        <v>48.9</v>
      </c>
      <c r="AZ307" s="3">
        <v>113.88</v>
      </c>
      <c r="BA307" s="3">
        <v>126.13</v>
      </c>
    </row>
    <row r="308" spans="1:53" x14ac:dyDescent="0.3">
      <c r="A308" s="1" t="s">
        <v>1524</v>
      </c>
      <c r="B308" s="2">
        <v>4121108</v>
      </c>
      <c r="C308" s="9" t="s">
        <v>2401</v>
      </c>
      <c r="D308" s="9" t="s">
        <v>2452</v>
      </c>
      <c r="E308" s="3">
        <v>36323.209976040001</v>
      </c>
      <c r="F308" s="5">
        <v>39487.510975999998</v>
      </c>
      <c r="G308" s="5" t="s">
        <v>2400</v>
      </c>
      <c r="H308" s="4">
        <v>1.05</v>
      </c>
      <c r="I308" s="3">
        <v>11.226433</v>
      </c>
      <c r="J308" s="3">
        <v>1.05</v>
      </c>
      <c r="K308" s="3">
        <v>11.226433</v>
      </c>
      <c r="L308" s="3">
        <v>2.1072873000000003</v>
      </c>
      <c r="M308" s="3">
        <v>1.33860164</v>
      </c>
      <c r="N308" s="3">
        <v>16.066904999999998</v>
      </c>
      <c r="O308" s="3" t="s">
        <v>2400</v>
      </c>
      <c r="P308" s="3" t="s">
        <v>2400</v>
      </c>
      <c r="Q308" s="3">
        <v>0.97469499999999998</v>
      </c>
      <c r="R308" s="3">
        <v>6.1098410000000003</v>
      </c>
      <c r="S308" s="3">
        <v>6.1098410000000003</v>
      </c>
      <c r="T308" s="9" t="s">
        <v>3429</v>
      </c>
      <c r="U308" s="7">
        <v>34713501</v>
      </c>
      <c r="V308" s="7">
        <v>41512467</v>
      </c>
      <c r="W308" s="7">
        <v>36483939</v>
      </c>
      <c r="X308" s="7">
        <v>20139658</v>
      </c>
      <c r="Y308" s="7">
        <v>31362946</v>
      </c>
      <c r="Z308" s="7">
        <v>32694520</v>
      </c>
      <c r="AA308" s="7">
        <v>34140604</v>
      </c>
      <c r="AB308" s="7">
        <v>34713501</v>
      </c>
      <c r="AC308" s="3">
        <v>22.588000000000001</v>
      </c>
      <c r="AD308" s="4">
        <v>15.61</v>
      </c>
      <c r="AE308" s="3">
        <v>21.312999999999999</v>
      </c>
      <c r="AF308" s="3">
        <v>15.752000000000001</v>
      </c>
      <c r="AG308" s="7">
        <v>234812916</v>
      </c>
      <c r="AH308" s="7">
        <v>237338008</v>
      </c>
      <c r="AI308" s="7">
        <v>245838999</v>
      </c>
      <c r="AJ308" s="7">
        <v>233146729</v>
      </c>
      <c r="AK308" s="3">
        <v>99.290419999999997</v>
      </c>
      <c r="AL308" s="7">
        <v>1438</v>
      </c>
      <c r="AM308" s="7">
        <v>184924819</v>
      </c>
      <c r="AN308" s="3">
        <v>78.75</v>
      </c>
      <c r="AO308" s="3">
        <v>-0.61313099999999998</v>
      </c>
      <c r="AP308" s="3">
        <v>-24.552330999999999</v>
      </c>
      <c r="AQ308" s="3">
        <v>-22.369295999999999</v>
      </c>
      <c r="AR308" s="3">
        <v>-33.47204</v>
      </c>
      <c r="AS308" s="3">
        <v>-24.552330999999999</v>
      </c>
      <c r="AT308" s="3">
        <v>-22.369295999999999</v>
      </c>
      <c r="AU308" s="3">
        <v>-32.940702999999999</v>
      </c>
      <c r="AV308" s="3">
        <v>2.7557010535144499</v>
      </c>
      <c r="AW308" s="3">
        <v>5.0492758320763826</v>
      </c>
      <c r="AX308" s="3">
        <v>4.4455213148365447</v>
      </c>
      <c r="AY308" s="3">
        <v>79.61</v>
      </c>
      <c r="AZ308" s="3">
        <v>145.87</v>
      </c>
      <c r="BA308" s="3">
        <v>128.43</v>
      </c>
    </row>
    <row r="309" spans="1:53" x14ac:dyDescent="0.3">
      <c r="A309" s="1" t="s">
        <v>1158</v>
      </c>
      <c r="B309" s="2">
        <v>4094831</v>
      </c>
      <c r="C309" s="9" t="s">
        <v>2401</v>
      </c>
      <c r="D309" s="9" t="s">
        <v>2533</v>
      </c>
      <c r="E309" s="3">
        <v>36292.244081570003</v>
      </c>
      <c r="F309" s="5">
        <v>52486.878081000003</v>
      </c>
      <c r="G309" s="5">
        <v>52486.878081570001</v>
      </c>
      <c r="H309" s="3">
        <v>-0.115</v>
      </c>
      <c r="I309" s="3">
        <v>291.972222222222</v>
      </c>
      <c r="J309" s="3">
        <v>-0.115</v>
      </c>
      <c r="K309" s="3">
        <v>291.972222222222</v>
      </c>
      <c r="L309" s="3" t="s">
        <v>2397</v>
      </c>
      <c r="M309" s="3" t="s">
        <v>2397</v>
      </c>
      <c r="N309" s="3" t="s">
        <v>2397</v>
      </c>
      <c r="O309" s="3" t="s">
        <v>2400</v>
      </c>
      <c r="P309" s="3" t="s">
        <v>2400</v>
      </c>
      <c r="Q309" s="3">
        <v>7.8551520000000004</v>
      </c>
      <c r="R309" s="3">
        <v>17.509833</v>
      </c>
      <c r="S309" s="3">
        <v>27.489018824856601</v>
      </c>
      <c r="T309" s="9" t="s">
        <v>3429</v>
      </c>
      <c r="U309" s="7">
        <v>5492760</v>
      </c>
      <c r="V309" s="7">
        <v>5111850</v>
      </c>
      <c r="W309" s="7">
        <v>4498872</v>
      </c>
      <c r="X309" s="7">
        <v>4155582</v>
      </c>
      <c r="Y309" s="7">
        <v>5996048</v>
      </c>
      <c r="Z309" s="7">
        <v>5829975</v>
      </c>
      <c r="AA309" s="7">
        <v>5655792</v>
      </c>
      <c r="AB309" s="7">
        <v>5492760</v>
      </c>
      <c r="AC309" s="3">
        <v>56.976999999999997</v>
      </c>
      <c r="AD309" s="3">
        <v>56.433999999999997</v>
      </c>
      <c r="AE309" s="3">
        <v>33.408999999999999</v>
      </c>
      <c r="AF309" s="3">
        <v>33.430999999999997</v>
      </c>
      <c r="AG309" s="7">
        <v>293425265</v>
      </c>
      <c r="AH309" s="7">
        <v>293298465</v>
      </c>
      <c r="AI309" s="7">
        <v>291927407</v>
      </c>
      <c r="AJ309" s="7">
        <v>291030260</v>
      </c>
      <c r="AK309" s="3">
        <v>99.171909999999997</v>
      </c>
      <c r="AL309" s="7">
        <v>1261</v>
      </c>
      <c r="AM309" s="7">
        <v>246307929</v>
      </c>
      <c r="AN309" s="3">
        <v>83.93</v>
      </c>
      <c r="AO309" s="3">
        <v>-0.44516</v>
      </c>
      <c r="AP309" s="3">
        <v>-15.007682000000001</v>
      </c>
      <c r="AQ309" s="3">
        <v>-11.545906</v>
      </c>
      <c r="AR309" s="3">
        <v>53.154597000000003</v>
      </c>
      <c r="AS309" s="3">
        <v>-15.007682000000001</v>
      </c>
      <c r="AT309" s="3">
        <v>-11.545906</v>
      </c>
      <c r="AU309" s="3">
        <v>50.200057000000001</v>
      </c>
      <c r="AV309" s="3">
        <v>2.0984611922268712</v>
      </c>
      <c r="AW309" s="3">
        <v>3.0978809587020706</v>
      </c>
      <c r="AX309" s="3">
        <v>2.610242389423</v>
      </c>
      <c r="AY309" s="4">
        <v>76.599999999999994</v>
      </c>
      <c r="AZ309" s="4">
        <v>113.08</v>
      </c>
      <c r="BA309" s="3">
        <v>95.28</v>
      </c>
    </row>
    <row r="310" spans="1:53" x14ac:dyDescent="0.3">
      <c r="A310" s="1" t="s">
        <v>810</v>
      </c>
      <c r="B310" s="2">
        <v>4092889</v>
      </c>
      <c r="C310" s="9" t="s">
        <v>2401</v>
      </c>
      <c r="D310" s="9" t="s">
        <v>2529</v>
      </c>
      <c r="E310" s="3">
        <v>36240.71095624</v>
      </c>
      <c r="F310" s="5">
        <v>49328.547956000002</v>
      </c>
      <c r="G310" s="5">
        <v>50062.033099679997</v>
      </c>
      <c r="H310" s="3">
        <v>0.91100000000000003</v>
      </c>
      <c r="I310" s="3">
        <v>39.162303664921502</v>
      </c>
      <c r="J310" s="4">
        <v>0.91100000000000003</v>
      </c>
      <c r="K310" s="3">
        <v>39.162303664921502</v>
      </c>
      <c r="L310" s="3">
        <v>2.2979543496433101</v>
      </c>
      <c r="M310" s="3">
        <v>2.26346046409247</v>
      </c>
      <c r="N310" s="3">
        <v>17.373127</v>
      </c>
      <c r="O310" s="3" t="s">
        <v>2400</v>
      </c>
      <c r="P310" s="3" t="s">
        <v>2400</v>
      </c>
      <c r="Q310" s="3">
        <v>13.529805</v>
      </c>
      <c r="R310" s="3">
        <v>19.384259</v>
      </c>
      <c r="S310" s="3">
        <v>20.1535139036442</v>
      </c>
      <c r="T310" s="9" t="s">
        <v>3429</v>
      </c>
      <c r="U310" s="7">
        <v>2699936</v>
      </c>
      <c r="V310" s="7">
        <v>2035020</v>
      </c>
      <c r="W310" s="7">
        <v>1659423</v>
      </c>
      <c r="X310" s="7">
        <v>1393765</v>
      </c>
      <c r="Y310" s="7">
        <v>3409517</v>
      </c>
      <c r="Z310" s="7">
        <v>3318689</v>
      </c>
      <c r="AA310" s="7">
        <v>3005262</v>
      </c>
      <c r="AB310" s="7">
        <v>2699936</v>
      </c>
      <c r="AC310" s="3">
        <v>75.599000000000004</v>
      </c>
      <c r="AD310" s="3">
        <v>74.344999999999999</v>
      </c>
      <c r="AE310" s="4">
        <v>68.540000000000006</v>
      </c>
      <c r="AF310" s="3">
        <v>68.275999999999996</v>
      </c>
      <c r="AG310" s="7">
        <v>211981742</v>
      </c>
      <c r="AH310" s="7">
        <v>211927348</v>
      </c>
      <c r="AI310" s="7">
        <v>211276086</v>
      </c>
      <c r="AJ310" s="7">
        <v>209451642</v>
      </c>
      <c r="AK310" s="4">
        <v>98.805599999999998</v>
      </c>
      <c r="AL310" s="7">
        <v>964</v>
      </c>
      <c r="AM310" s="7">
        <v>206985362</v>
      </c>
      <c r="AN310" s="3">
        <v>97.64</v>
      </c>
      <c r="AO310" s="3">
        <v>2.6745000000000001E-2</v>
      </c>
      <c r="AP310" s="3">
        <v>-12.494151</v>
      </c>
      <c r="AQ310" s="3">
        <v>-16.976524999999999</v>
      </c>
      <c r="AR310" s="3">
        <v>-9.0024329999999999</v>
      </c>
      <c r="AS310" s="3">
        <v>-12.494151</v>
      </c>
      <c r="AT310" s="3">
        <v>-16.976524999999999</v>
      </c>
      <c r="AU310" s="3">
        <v>-6.6924469999999996</v>
      </c>
      <c r="AV310" s="3">
        <v>1.5861715206804545</v>
      </c>
      <c r="AW310" s="3">
        <v>2.362338002286823</v>
      </c>
      <c r="AX310" s="3">
        <v>2.218327409793075</v>
      </c>
      <c r="AY310" s="3">
        <v>65.53</v>
      </c>
      <c r="AZ310" s="4">
        <v>97.6</v>
      </c>
      <c r="BA310" s="3">
        <v>91.65</v>
      </c>
    </row>
    <row r="311" spans="1:53" x14ac:dyDescent="0.3">
      <c r="A311" s="1" t="s">
        <v>2086</v>
      </c>
      <c r="B311" s="2">
        <v>103647</v>
      </c>
      <c r="C311" s="9" t="s">
        <v>2401</v>
      </c>
      <c r="D311" s="9" t="s">
        <v>2465</v>
      </c>
      <c r="E311" s="3">
        <v>35746.458593449999</v>
      </c>
      <c r="F311" s="5">
        <v>40216.458593000003</v>
      </c>
      <c r="G311" s="5">
        <v>40175.458593449999</v>
      </c>
      <c r="H311" s="3">
        <v>2.56</v>
      </c>
      <c r="I311" s="3">
        <v>10.961923847695401</v>
      </c>
      <c r="J311" s="3">
        <v>2.56</v>
      </c>
      <c r="K311" s="3">
        <v>10.961923847695401</v>
      </c>
      <c r="L311" s="3">
        <v>2.3161333182862798</v>
      </c>
      <c r="M311" s="3">
        <v>1.9596019637040101</v>
      </c>
      <c r="N311" s="3">
        <v>6.0969647613970999</v>
      </c>
      <c r="O311" s="3" t="s">
        <v>2400</v>
      </c>
      <c r="P311" s="3" t="s">
        <v>2400</v>
      </c>
      <c r="Q311" s="3">
        <v>1.387213</v>
      </c>
      <c r="R311" s="3">
        <v>8.4463290000000004</v>
      </c>
      <c r="S311" s="3">
        <v>8.3683896394998794</v>
      </c>
      <c r="T311" s="9" t="s">
        <v>3429</v>
      </c>
      <c r="U311" s="7">
        <v>24527000</v>
      </c>
      <c r="V311" s="7">
        <v>22362000</v>
      </c>
      <c r="W311" s="7">
        <v>22390000</v>
      </c>
      <c r="X311" s="7">
        <v>20523000</v>
      </c>
      <c r="Y311" s="7">
        <v>26056000</v>
      </c>
      <c r="Z311" s="7">
        <v>25473000</v>
      </c>
      <c r="AA311" s="7">
        <v>25036000</v>
      </c>
      <c r="AB311" s="7">
        <v>24527000</v>
      </c>
      <c r="AC311" s="3">
        <v>33.686</v>
      </c>
      <c r="AD311" s="3">
        <v>35.006</v>
      </c>
      <c r="AE311" s="4">
        <v>15.2</v>
      </c>
      <c r="AF311" s="3">
        <v>16.309000000000001</v>
      </c>
      <c r="AG311" s="7">
        <v>298472098</v>
      </c>
      <c r="AH311" s="7">
        <v>293989261</v>
      </c>
      <c r="AI311" s="7">
        <v>302436787</v>
      </c>
      <c r="AJ311" s="7">
        <v>288751142</v>
      </c>
      <c r="AK311" s="4">
        <v>99.606800000000007</v>
      </c>
      <c r="AL311" s="7">
        <v>1245</v>
      </c>
      <c r="AM311" s="7">
        <v>272446485</v>
      </c>
      <c r="AN311" s="3">
        <v>93.98</v>
      </c>
      <c r="AO311" s="3">
        <v>-1.0581529999999999</v>
      </c>
      <c r="AP311" s="3">
        <v>-11.280512999999999</v>
      </c>
      <c r="AQ311" s="3">
        <v>-6.9806990000000004</v>
      </c>
      <c r="AR311" s="3">
        <v>34.398034000000003</v>
      </c>
      <c r="AS311" s="3">
        <v>-11.280512999999999</v>
      </c>
      <c r="AT311" s="3">
        <v>-6.9806990000000004</v>
      </c>
      <c r="AU311" s="3">
        <v>36.103507999999998</v>
      </c>
      <c r="AV311" s="3">
        <v>1.1510588661093111</v>
      </c>
      <c r="AW311" s="3">
        <v>2.8297148067986413</v>
      </c>
      <c r="AX311" s="3">
        <v>2.6772398203835737</v>
      </c>
      <c r="AY311" s="3">
        <v>41.85</v>
      </c>
      <c r="AZ311" s="3">
        <v>102.89</v>
      </c>
      <c r="BA311" s="3">
        <v>97.35</v>
      </c>
    </row>
    <row r="312" spans="1:53" x14ac:dyDescent="0.3">
      <c r="A312" s="1" t="s">
        <v>1070</v>
      </c>
      <c r="B312" s="2">
        <v>111564</v>
      </c>
      <c r="C312" s="9" t="s">
        <v>2401</v>
      </c>
      <c r="D312" s="9" t="s">
        <v>2456</v>
      </c>
      <c r="E312" s="3">
        <v>35687.513838339997</v>
      </c>
      <c r="F312" s="5">
        <v>44008.513837999999</v>
      </c>
      <c r="G312" s="5">
        <v>43652.513838339997</v>
      </c>
      <c r="H312" s="3">
        <v>3.98</v>
      </c>
      <c r="I312" s="3">
        <v>22.4720992028344</v>
      </c>
      <c r="J312" s="3">
        <v>3.98</v>
      </c>
      <c r="K312" s="3">
        <v>22.4720992028344</v>
      </c>
      <c r="L312" s="3">
        <v>4.8299702502023703</v>
      </c>
      <c r="M312" s="3">
        <v>1.7392292532041</v>
      </c>
      <c r="N312" s="3" t="s">
        <v>2397</v>
      </c>
      <c r="O312" s="3" t="s">
        <v>2400</v>
      </c>
      <c r="P312" s="3" t="s">
        <v>2400</v>
      </c>
      <c r="Q312" s="3">
        <v>0.33797500000000003</v>
      </c>
      <c r="R312" s="3">
        <v>10.210286999999999</v>
      </c>
      <c r="S312" s="3">
        <v>10.698489397925</v>
      </c>
      <c r="T312" s="9" t="s">
        <v>3429</v>
      </c>
      <c r="U312" s="7">
        <v>106374000</v>
      </c>
      <c r="V312" s="7">
        <v>92870000</v>
      </c>
      <c r="W312" s="7">
        <v>83064000</v>
      </c>
      <c r="X312" s="7">
        <v>77155000</v>
      </c>
      <c r="Y312" s="7">
        <v>115010000</v>
      </c>
      <c r="Z312" s="7">
        <v>112036000</v>
      </c>
      <c r="AA312" s="7">
        <v>109243000</v>
      </c>
      <c r="AB312" s="7">
        <v>106374000</v>
      </c>
      <c r="AC312" s="3">
        <v>16.902999999999999</v>
      </c>
      <c r="AD312" s="3">
        <v>14.734</v>
      </c>
      <c r="AE312" s="4">
        <v>4.6079999999999997</v>
      </c>
      <c r="AF312" s="4">
        <v>3.2080000000000002</v>
      </c>
      <c r="AG312" s="7">
        <v>120411343</v>
      </c>
      <c r="AH312" s="7">
        <v>120401661</v>
      </c>
      <c r="AI312" s="7">
        <v>123110720</v>
      </c>
      <c r="AJ312" s="7">
        <v>120019766</v>
      </c>
      <c r="AK312" s="4">
        <v>99.674800000000005</v>
      </c>
      <c r="AL312" s="7">
        <v>1233</v>
      </c>
      <c r="AM312" s="7">
        <v>114418362</v>
      </c>
      <c r="AN312" s="3">
        <v>95.02</v>
      </c>
      <c r="AO312" s="3">
        <v>-0.70835899999999996</v>
      </c>
      <c r="AP312" s="3">
        <v>-14.397057999999999</v>
      </c>
      <c r="AQ312" s="3">
        <v>-19.899602000000002</v>
      </c>
      <c r="AR312" s="3">
        <v>-46.030631999999997</v>
      </c>
      <c r="AS312" s="3">
        <v>-14.397057999999999</v>
      </c>
      <c r="AT312" s="3">
        <v>-19.899602000000002</v>
      </c>
      <c r="AU312" s="3">
        <v>-44.581812999999997</v>
      </c>
      <c r="AV312" s="3">
        <v>3.4924093488434886</v>
      </c>
      <c r="AW312" s="3">
        <v>7.2582642061312361</v>
      </c>
      <c r="AX312" s="3">
        <v>10.440446436371669</v>
      </c>
      <c r="AY312" s="3">
        <v>45.36</v>
      </c>
      <c r="AZ312" s="3">
        <v>94.28</v>
      </c>
      <c r="BA312" s="3">
        <v>135.61000000000001</v>
      </c>
    </row>
    <row r="313" spans="1:53" x14ac:dyDescent="0.3">
      <c r="A313" s="1" t="s">
        <v>174</v>
      </c>
      <c r="B313" s="2">
        <v>4438507</v>
      </c>
      <c r="C313" s="9" t="s">
        <v>2401</v>
      </c>
      <c r="D313" s="9" t="s">
        <v>2407</v>
      </c>
      <c r="E313" s="3">
        <v>35678.25929247</v>
      </c>
      <c r="F313" s="5">
        <v>52236.971292000002</v>
      </c>
      <c r="G313" s="5">
        <v>71884.956612349997</v>
      </c>
      <c r="H313" s="3">
        <v>0.55000000000000004</v>
      </c>
      <c r="I313" s="3">
        <v>81.020595</v>
      </c>
      <c r="J313" s="4">
        <v>0.55000000000000004</v>
      </c>
      <c r="K313" s="3">
        <v>81.020595</v>
      </c>
      <c r="L313" s="3" t="s">
        <v>2397</v>
      </c>
      <c r="M313" s="3">
        <v>17.209098859999997</v>
      </c>
      <c r="N313" s="3">
        <v>26.164646999999999</v>
      </c>
      <c r="O313" s="3" t="s">
        <v>2400</v>
      </c>
      <c r="P313" s="3" t="s">
        <v>2400</v>
      </c>
      <c r="Q313" s="3">
        <v>14.212194</v>
      </c>
      <c r="R313" s="3">
        <v>43.464143999999997</v>
      </c>
      <c r="S313" s="3">
        <v>43.464143999999997</v>
      </c>
      <c r="T313" s="9" t="s">
        <v>3429</v>
      </c>
      <c r="U313" s="7">
        <v>3631884</v>
      </c>
      <c r="V313" s="7">
        <v>3055443</v>
      </c>
      <c r="W313" s="7">
        <v>4212091</v>
      </c>
      <c r="X313" s="7">
        <v>1764046</v>
      </c>
      <c r="Y313" s="7">
        <v>3679765</v>
      </c>
      <c r="Z313" s="7">
        <v>3221281</v>
      </c>
      <c r="AA313" s="7">
        <v>3525885</v>
      </c>
      <c r="AB313" s="7">
        <v>3631884</v>
      </c>
      <c r="AC313" s="4">
        <v>42.54</v>
      </c>
      <c r="AD313" s="4">
        <v>46.1</v>
      </c>
      <c r="AE313" s="3">
        <v>31.713000000000001</v>
      </c>
      <c r="AF313" s="3">
        <v>30.943000000000001</v>
      </c>
      <c r="AG313" s="7">
        <v>201824585</v>
      </c>
      <c r="AH313" s="7">
        <v>199187895</v>
      </c>
      <c r="AI313" s="7">
        <v>187850855</v>
      </c>
      <c r="AJ313" s="7">
        <v>188261809</v>
      </c>
      <c r="AK313" s="4">
        <v>93.254300000000001</v>
      </c>
      <c r="AL313" s="7">
        <v>797</v>
      </c>
      <c r="AM313" s="7">
        <v>188565811</v>
      </c>
      <c r="AN313" s="4">
        <v>93.4</v>
      </c>
      <c r="AO313" s="3">
        <v>-2.2257820000000001</v>
      </c>
      <c r="AP313" s="3">
        <v>0.16975100000000001</v>
      </c>
      <c r="AQ313" s="3">
        <v>13.597279</v>
      </c>
      <c r="AR313" s="3">
        <v>53.325826999999997</v>
      </c>
      <c r="AS313" s="3">
        <v>0.16975100000000001</v>
      </c>
      <c r="AT313" s="3">
        <v>13.597279</v>
      </c>
      <c r="AU313" s="3">
        <v>48.864783000000003</v>
      </c>
      <c r="AV313" s="3">
        <v>1.1260928265543535</v>
      </c>
      <c r="AW313" s="3">
        <v>2.5704974502653588</v>
      </c>
      <c r="AX313" s="3">
        <v>3.1782580586717657</v>
      </c>
      <c r="AY313" s="3">
        <v>38.94</v>
      </c>
      <c r="AZ313" s="3">
        <v>88.89</v>
      </c>
      <c r="BA313" s="3">
        <v>109.91</v>
      </c>
    </row>
    <row r="314" spans="1:53" x14ac:dyDescent="0.3">
      <c r="A314" s="1" t="s">
        <v>2087</v>
      </c>
      <c r="B314" s="2">
        <v>4914369</v>
      </c>
      <c r="C314" s="9" t="s">
        <v>2401</v>
      </c>
      <c r="D314" s="9" t="s">
        <v>2424</v>
      </c>
      <c r="E314" s="3">
        <v>35640.74246976</v>
      </c>
      <c r="F314" s="5">
        <v>40670.015468999998</v>
      </c>
      <c r="G314" s="5" t="s">
        <v>2400</v>
      </c>
      <c r="H314" s="4">
        <v>2.2000000000000002</v>
      </c>
      <c r="I314" s="3">
        <v>19.476711000000002</v>
      </c>
      <c r="J314" s="4">
        <v>2.2000000000000002</v>
      </c>
      <c r="K314" s="3">
        <v>19.476711000000002</v>
      </c>
      <c r="L314" s="3" t="s">
        <v>2397</v>
      </c>
      <c r="M314" s="3">
        <v>8.1492709699999999</v>
      </c>
      <c r="N314" s="3">
        <v>20.837948000000001</v>
      </c>
      <c r="O314" s="3" t="s">
        <v>2400</v>
      </c>
      <c r="P314" s="3" t="s">
        <v>2400</v>
      </c>
      <c r="Q314" s="3">
        <v>3.5817209999999999</v>
      </c>
      <c r="R314" s="3">
        <v>13.08182</v>
      </c>
      <c r="S314" s="3">
        <v>13.08182</v>
      </c>
      <c r="T314" s="9" t="s">
        <v>3429</v>
      </c>
      <c r="U314" s="7">
        <v>11164992</v>
      </c>
      <c r="V314" s="7">
        <v>10419294</v>
      </c>
      <c r="W314" s="7">
        <v>8971337</v>
      </c>
      <c r="X314" s="7">
        <v>8149719</v>
      </c>
      <c r="Y314" s="7">
        <v>10971834</v>
      </c>
      <c r="Z314" s="7">
        <v>11014327</v>
      </c>
      <c r="AA314" s="7">
        <v>11430127</v>
      </c>
      <c r="AB314" s="7">
        <v>11164992</v>
      </c>
      <c r="AC314" s="3">
        <v>44.768000000000001</v>
      </c>
      <c r="AD314" s="3">
        <v>44.457999999999998</v>
      </c>
      <c r="AE314" s="4">
        <v>26.44</v>
      </c>
      <c r="AF314" s="3">
        <v>26.911999999999999</v>
      </c>
      <c r="AG314" s="7">
        <v>202345827</v>
      </c>
      <c r="AH314" s="7">
        <v>202271990</v>
      </c>
      <c r="AI314" s="7">
        <v>204489207</v>
      </c>
      <c r="AJ314" s="7">
        <v>144996716</v>
      </c>
      <c r="AK314" s="3">
        <v>71.654709999999994</v>
      </c>
      <c r="AL314" s="7">
        <v>1686</v>
      </c>
      <c r="AM314" s="7">
        <v>180221721</v>
      </c>
      <c r="AN314" s="3">
        <v>89.06</v>
      </c>
      <c r="AO314" s="3">
        <v>-0.66866099999999995</v>
      </c>
      <c r="AP314" s="3">
        <v>-3.8494290000000002</v>
      </c>
      <c r="AQ314" s="3">
        <v>-11.695693</v>
      </c>
      <c r="AR314" s="3">
        <v>-11.810655000000001</v>
      </c>
      <c r="AS314" s="3">
        <v>-3.8494290000000002</v>
      </c>
      <c r="AT314" s="3">
        <v>-11.695693</v>
      </c>
      <c r="AU314" s="3">
        <v>-9.1664879999999993</v>
      </c>
      <c r="AV314" s="3">
        <v>3.4721510862119622</v>
      </c>
      <c r="AW314" s="3">
        <v>9.9739457368638735</v>
      </c>
      <c r="AX314" s="3">
        <v>6.8675649391393767</v>
      </c>
      <c r="AY314" s="3">
        <v>56.77</v>
      </c>
      <c r="AZ314" s="4">
        <v>163.08000000000001</v>
      </c>
      <c r="BA314" s="3">
        <v>112.29</v>
      </c>
    </row>
    <row r="315" spans="1:53" x14ac:dyDescent="0.3">
      <c r="A315" s="1" t="s">
        <v>2325</v>
      </c>
      <c r="B315" s="2">
        <v>4994265</v>
      </c>
      <c r="C315" s="9" t="s">
        <v>2401</v>
      </c>
      <c r="D315" s="9" t="s">
        <v>2459</v>
      </c>
      <c r="E315" s="3">
        <v>35145.260003839998</v>
      </c>
      <c r="F315" s="5">
        <v>38796.260003000003</v>
      </c>
      <c r="G315" s="5" t="s">
        <v>2400</v>
      </c>
      <c r="H315" s="3">
        <v>1.63</v>
      </c>
      <c r="I315" s="3">
        <v>31.624687000000002</v>
      </c>
      <c r="J315" s="3">
        <v>1.63</v>
      </c>
      <c r="K315" s="3">
        <v>31.624687000000002</v>
      </c>
      <c r="L315" s="3" t="s">
        <v>2397</v>
      </c>
      <c r="M315" s="3">
        <v>3.20730139</v>
      </c>
      <c r="N315" s="3">
        <v>20.688564</v>
      </c>
      <c r="O315" s="3" t="s">
        <v>2400</v>
      </c>
      <c r="P315" s="3" t="s">
        <v>2400</v>
      </c>
      <c r="Q315" s="3">
        <v>3.5686339999999999</v>
      </c>
      <c r="R315" s="3">
        <v>17.266504999999999</v>
      </c>
      <c r="S315" s="3">
        <v>17.266504999999999</v>
      </c>
      <c r="T315" s="9" t="s">
        <v>3429</v>
      </c>
      <c r="U315" s="7">
        <v>9677000</v>
      </c>
      <c r="V315" s="7">
        <v>8362000</v>
      </c>
      <c r="W315" s="7">
        <v>7822000</v>
      </c>
      <c r="X315" s="7">
        <v>7556000</v>
      </c>
      <c r="Y315" s="7">
        <v>10330000</v>
      </c>
      <c r="Z315" s="7">
        <v>10217000</v>
      </c>
      <c r="AA315" s="7">
        <v>9980000</v>
      </c>
      <c r="AB315" s="7">
        <v>9677000</v>
      </c>
      <c r="AC315" s="3">
        <v>30.815000000000001</v>
      </c>
      <c r="AD315" s="3">
        <v>32.575000000000003</v>
      </c>
      <c r="AE315" s="3">
        <v>18.548999999999999</v>
      </c>
      <c r="AF315" s="3">
        <v>20.425999999999998</v>
      </c>
      <c r="AG315" s="7">
        <v>173400000</v>
      </c>
      <c r="AH315" s="7">
        <v>175600000</v>
      </c>
      <c r="AI315" s="7">
        <v>179100000</v>
      </c>
      <c r="AJ315" s="7">
        <v>173167600</v>
      </c>
      <c r="AK315" s="3">
        <v>98.849419999999995</v>
      </c>
      <c r="AL315" s="7">
        <v>1215</v>
      </c>
      <c r="AM315" s="7">
        <v>158788009</v>
      </c>
      <c r="AN315" s="3">
        <v>90.64</v>
      </c>
      <c r="AO315" s="3">
        <v>-2.353729</v>
      </c>
      <c r="AP315" s="3">
        <v>-5.4979560000000003</v>
      </c>
      <c r="AQ315" s="3">
        <v>4.3021399999999996</v>
      </c>
      <c r="AR315" s="3">
        <v>50.599730000000001</v>
      </c>
      <c r="AS315" s="3">
        <v>-5.4979560000000003</v>
      </c>
      <c r="AT315" s="3">
        <v>4.3021399999999996</v>
      </c>
      <c r="AU315" s="3">
        <v>49.401102999999999</v>
      </c>
      <c r="AV315" s="3">
        <v>1.6071920627654592</v>
      </c>
      <c r="AW315" s="3">
        <v>3.6423930220569383</v>
      </c>
      <c r="AX315" s="3">
        <v>2.8654990924456301</v>
      </c>
      <c r="AY315" s="3">
        <v>52.19</v>
      </c>
      <c r="AZ315" s="3">
        <v>118.28</v>
      </c>
      <c r="BA315" s="3">
        <v>93.05</v>
      </c>
    </row>
    <row r="316" spans="1:53" x14ac:dyDescent="0.3">
      <c r="A316" s="1" t="s">
        <v>696</v>
      </c>
      <c r="B316" s="2">
        <v>4873611</v>
      </c>
      <c r="C316" s="9" t="s">
        <v>2401</v>
      </c>
      <c r="D316" s="9" t="s">
        <v>2446</v>
      </c>
      <c r="E316" s="3">
        <v>34936.892805490003</v>
      </c>
      <c r="F316" s="5">
        <v>41387.892805000003</v>
      </c>
      <c r="G316" s="5" t="s">
        <v>2400</v>
      </c>
      <c r="H316" s="4">
        <v>1.129</v>
      </c>
      <c r="I316" s="3">
        <v>63.700918999999999</v>
      </c>
      <c r="J316" s="3">
        <v>1.0860000000000001</v>
      </c>
      <c r="K316" s="3">
        <v>40.450927999999998</v>
      </c>
      <c r="L316" s="3">
        <v>18.051609849999998</v>
      </c>
      <c r="M316" s="3">
        <v>1.3160620000000001</v>
      </c>
      <c r="N316" s="3">
        <v>33.99465</v>
      </c>
      <c r="O316" s="3" t="s">
        <v>2400</v>
      </c>
      <c r="P316" s="3" t="s">
        <v>2400</v>
      </c>
      <c r="Q316" s="3">
        <v>3.1430530000000001</v>
      </c>
      <c r="R316" s="3">
        <v>11.960081000000001</v>
      </c>
      <c r="S316" s="3">
        <v>11.960081000000001</v>
      </c>
      <c r="T316" s="9" t="s">
        <v>3429</v>
      </c>
      <c r="U316" s="7">
        <v>12068000</v>
      </c>
      <c r="V316" s="7">
        <v>13017000</v>
      </c>
      <c r="W316" s="7">
        <v>12566000</v>
      </c>
      <c r="X316" s="7">
        <v>11128000</v>
      </c>
      <c r="Y316" s="7">
        <v>12192000</v>
      </c>
      <c r="Z316" s="7">
        <v>12058000</v>
      </c>
      <c r="AA316" s="7">
        <v>11981000</v>
      </c>
      <c r="AB316" s="7">
        <v>12068000</v>
      </c>
      <c r="AC316" s="3">
        <v>35.076000000000001</v>
      </c>
      <c r="AD316" s="3">
        <v>36.401000000000003</v>
      </c>
      <c r="AE316" s="3">
        <v>23.658000000000001</v>
      </c>
      <c r="AF316" s="3">
        <v>24.425999999999998</v>
      </c>
      <c r="AG316" s="7">
        <v>417891872</v>
      </c>
      <c r="AH316" s="7">
        <v>417477709</v>
      </c>
      <c r="AI316" s="7">
        <v>430011698</v>
      </c>
      <c r="AJ316" s="7">
        <v>416706541</v>
      </c>
      <c r="AK316" s="4">
        <v>99.7012</v>
      </c>
      <c r="AL316" s="7">
        <v>1620</v>
      </c>
      <c r="AM316" s="7">
        <v>301788757</v>
      </c>
      <c r="AN316" s="3">
        <v>72.209999999999994</v>
      </c>
      <c r="AO316" s="3">
        <v>-1.2944979999999999</v>
      </c>
      <c r="AP316" s="3">
        <v>-8.7809550000000005</v>
      </c>
      <c r="AQ316" s="3">
        <v>-14.431601000000001</v>
      </c>
      <c r="AR316" s="3">
        <v>-1.625597</v>
      </c>
      <c r="AS316" s="3">
        <v>-8.7809550000000005</v>
      </c>
      <c r="AT316" s="3">
        <v>-14.431601000000001</v>
      </c>
      <c r="AU316" s="3">
        <v>-0.88392000000000004</v>
      </c>
      <c r="AV316" s="3">
        <v>1.3503115048796437</v>
      </c>
      <c r="AW316" s="3">
        <v>2.2666583293411739</v>
      </c>
      <c r="AX316" s="3">
        <v>2.2409857201066541</v>
      </c>
      <c r="AY316" s="3">
        <v>46.65</v>
      </c>
      <c r="AZ316" s="3">
        <v>78.31</v>
      </c>
      <c r="BA316" s="3">
        <v>77.42</v>
      </c>
    </row>
    <row r="317" spans="1:53" x14ac:dyDescent="0.3">
      <c r="A317" s="1" t="s">
        <v>551</v>
      </c>
      <c r="B317" s="2">
        <v>4057041</v>
      </c>
      <c r="C317" s="9" t="s">
        <v>2401</v>
      </c>
      <c r="D317" s="9" t="s">
        <v>2469</v>
      </c>
      <c r="E317" s="3">
        <v>34845.602192099999</v>
      </c>
      <c r="F317" s="5">
        <v>61045.602191999998</v>
      </c>
      <c r="G317" s="5">
        <v>61045.602192099999</v>
      </c>
      <c r="H317" s="3">
        <v>1.69</v>
      </c>
      <c r="I317" s="3">
        <v>16.791494</v>
      </c>
      <c r="J317" s="4">
        <v>1.69</v>
      </c>
      <c r="K317" s="3">
        <v>16.791494</v>
      </c>
      <c r="L317" s="3">
        <v>1.43664466</v>
      </c>
      <c r="M317" s="3">
        <v>1.40988165</v>
      </c>
      <c r="N317" s="3" t="s">
        <v>2397</v>
      </c>
      <c r="O317" s="3" t="s">
        <v>2397</v>
      </c>
      <c r="P317" s="3">
        <v>25.785468556488201</v>
      </c>
      <c r="Q317" s="3">
        <v>3.7995049999999999</v>
      </c>
      <c r="R317" s="3">
        <v>10.174659</v>
      </c>
      <c r="S317" s="3">
        <v>10.174659</v>
      </c>
      <c r="T317" s="9" t="s">
        <v>3429</v>
      </c>
      <c r="U317" s="7">
        <v>14663000</v>
      </c>
      <c r="V317" s="7">
        <v>15670000</v>
      </c>
      <c r="W317" s="7">
        <v>13676000</v>
      </c>
      <c r="X317" s="7">
        <v>12246000</v>
      </c>
      <c r="Y317" s="7">
        <v>15031000</v>
      </c>
      <c r="Z317" s="7">
        <v>14811000</v>
      </c>
      <c r="AA317" s="7">
        <v>14535000</v>
      </c>
      <c r="AB317" s="7">
        <v>14663000</v>
      </c>
      <c r="AC317" s="3">
        <v>50.500999999999998</v>
      </c>
      <c r="AD317" s="4">
        <v>53.29</v>
      </c>
      <c r="AE317" s="3">
        <v>34.829000000000001</v>
      </c>
      <c r="AF317" s="3">
        <v>36.896999999999998</v>
      </c>
      <c r="AG317" s="7">
        <v>346000000</v>
      </c>
      <c r="AH317" s="7">
        <v>346000000</v>
      </c>
      <c r="AI317" s="7">
        <v>345000000</v>
      </c>
      <c r="AJ317" s="7">
        <v>345852347</v>
      </c>
      <c r="AK317" s="3">
        <v>99.838390000000004</v>
      </c>
      <c r="AL317" s="7">
        <v>1421</v>
      </c>
      <c r="AM317" s="7">
        <v>238993916</v>
      </c>
      <c r="AN317" s="3">
        <v>68.989999999999995</v>
      </c>
      <c r="AO317" s="3">
        <v>-0.390712</v>
      </c>
      <c r="AP317" s="3">
        <v>-11.293369</v>
      </c>
      <c r="AQ317" s="3">
        <v>-14.309037</v>
      </c>
      <c r="AR317" s="3">
        <v>-3.4411860000000001</v>
      </c>
      <c r="AS317" s="3">
        <v>-11.293369</v>
      </c>
      <c r="AT317" s="3">
        <v>-14.309037</v>
      </c>
      <c r="AU317" s="3">
        <v>-1.9127190000000001</v>
      </c>
      <c r="AV317" s="3">
        <v>1.9838256846561895</v>
      </c>
      <c r="AW317" s="3">
        <v>3.2675233854160322</v>
      </c>
      <c r="AX317" s="3">
        <v>3.0374385452819612</v>
      </c>
      <c r="AY317" s="3">
        <v>72.05</v>
      </c>
      <c r="AZ317" s="3">
        <v>118.68</v>
      </c>
      <c r="BA317" s="3">
        <v>110.32</v>
      </c>
    </row>
    <row r="318" spans="1:53" x14ac:dyDescent="0.3">
      <c r="A318" s="1" t="s">
        <v>1761</v>
      </c>
      <c r="B318" s="2">
        <v>102771</v>
      </c>
      <c r="C318" s="9" t="s">
        <v>2401</v>
      </c>
      <c r="D318" s="9" t="s">
        <v>2502</v>
      </c>
      <c r="E318" s="3">
        <v>34540.709838080002</v>
      </c>
      <c r="F318" s="5" t="s">
        <v>2400</v>
      </c>
      <c r="G318" s="5">
        <v>27228.209838080002</v>
      </c>
      <c r="H318" s="4">
        <v>2.8540000000000001</v>
      </c>
      <c r="I318" s="3">
        <v>16.0134020618557</v>
      </c>
      <c r="J318" s="4">
        <v>2.8540000000000001</v>
      </c>
      <c r="K318" s="3">
        <v>16.0134020618557</v>
      </c>
      <c r="L318" s="3">
        <v>3.2532077240168902</v>
      </c>
      <c r="M318" s="3">
        <v>2.72393882020013</v>
      </c>
      <c r="N318" s="3">
        <v>16.951976784247201</v>
      </c>
      <c r="O318" s="3" t="s">
        <v>2400</v>
      </c>
      <c r="P318" s="3" t="s">
        <v>2400</v>
      </c>
      <c r="Q318" s="3" t="s">
        <v>2400</v>
      </c>
      <c r="R318" s="3" t="s">
        <v>2400</v>
      </c>
      <c r="S318" s="3">
        <v>4.9516215223151896</v>
      </c>
      <c r="T318" s="9" t="s">
        <v>3435</v>
      </c>
      <c r="U318" s="7">
        <v>12821000</v>
      </c>
      <c r="V318" s="7">
        <v>11619000</v>
      </c>
      <c r="W318" s="7">
        <v>11003000</v>
      </c>
      <c r="X318" s="7">
        <v>9760000</v>
      </c>
      <c r="Y318" s="7">
        <v>12821000</v>
      </c>
      <c r="Z318" s="7">
        <v>12412000</v>
      </c>
      <c r="AA318" s="7">
        <v>12091000</v>
      </c>
      <c r="AB318" s="7">
        <v>11846000</v>
      </c>
      <c r="AC318" s="4">
        <v>93.42</v>
      </c>
      <c r="AD318" s="4">
        <v>93.42</v>
      </c>
      <c r="AE318" s="3" t="s">
        <v>2400</v>
      </c>
      <c r="AF318" s="3" t="s">
        <v>2400</v>
      </c>
      <c r="AG318" s="7">
        <v>203291449</v>
      </c>
      <c r="AH318" s="7">
        <v>205573733</v>
      </c>
      <c r="AI318" s="7">
        <v>208769095</v>
      </c>
      <c r="AJ318" s="7">
        <v>182866150</v>
      </c>
      <c r="AK318" s="3">
        <v>89.620570000000001</v>
      </c>
      <c r="AL318" s="7">
        <v>928</v>
      </c>
      <c r="AM318" s="7">
        <v>158657841</v>
      </c>
      <c r="AN318" s="3">
        <v>77.760000000000005</v>
      </c>
      <c r="AO318" s="3">
        <v>-1.239827</v>
      </c>
      <c r="AP318" s="3">
        <v>-8.2407850000000007</v>
      </c>
      <c r="AQ318" s="3">
        <v>26.841418000000001</v>
      </c>
      <c r="AR318" s="3">
        <v>38.317008000000001</v>
      </c>
      <c r="AS318" s="3">
        <v>-8.2407850000000007</v>
      </c>
      <c r="AT318" s="3">
        <v>26.841418000000001</v>
      </c>
      <c r="AU318" s="3">
        <v>39.309417000000003</v>
      </c>
      <c r="AV318" s="3">
        <v>1.3795987466205712</v>
      </c>
      <c r="AW318" s="3">
        <v>2.7012877609988535</v>
      </c>
      <c r="AX318" s="3">
        <v>3.0280119037547815</v>
      </c>
      <c r="AY318" s="3">
        <v>49.43</v>
      </c>
      <c r="AZ318" s="3">
        <v>96.79</v>
      </c>
      <c r="BA318" s="3">
        <v>108.49</v>
      </c>
    </row>
    <row r="319" spans="1:53" x14ac:dyDescent="0.3">
      <c r="A319" s="1" t="s">
        <v>1088</v>
      </c>
      <c r="B319" s="2">
        <v>4811348</v>
      </c>
      <c r="C319" s="9" t="s">
        <v>2395</v>
      </c>
      <c r="D319" s="9" t="s">
        <v>2409</v>
      </c>
      <c r="E319" s="3">
        <v>34534.857042000003</v>
      </c>
      <c r="F319" s="5">
        <v>35224.501042000004</v>
      </c>
      <c r="G319" s="5" t="s">
        <v>2400</v>
      </c>
      <c r="H319" s="4">
        <v>2.8</v>
      </c>
      <c r="I319" s="3">
        <v>39.915042</v>
      </c>
      <c r="J319" s="4">
        <v>2.8</v>
      </c>
      <c r="K319" s="3">
        <v>39.915042</v>
      </c>
      <c r="L319" s="3">
        <v>30.858337069999997</v>
      </c>
      <c r="M319" s="3">
        <v>20.962328249999999</v>
      </c>
      <c r="N319" s="3">
        <v>43.179112000000003</v>
      </c>
      <c r="O319" s="3" t="s">
        <v>2400</v>
      </c>
      <c r="P319" s="3" t="s">
        <v>2400</v>
      </c>
      <c r="Q319" s="3">
        <v>8.9845729999999993</v>
      </c>
      <c r="R319" s="3">
        <v>25.907316999999999</v>
      </c>
      <c r="S319" s="3">
        <v>25.907316999999999</v>
      </c>
      <c r="T319" s="9" t="s">
        <v>3429</v>
      </c>
      <c r="U319" s="7">
        <v>3660953</v>
      </c>
      <c r="V319" s="7">
        <v>3367324</v>
      </c>
      <c r="W319" s="7">
        <v>3215360</v>
      </c>
      <c r="X319" s="7">
        <v>2706655</v>
      </c>
      <c r="Y319" s="7">
        <v>3844817</v>
      </c>
      <c r="Z319" s="7">
        <v>3784801</v>
      </c>
      <c r="AA319" s="7">
        <v>3724853</v>
      </c>
      <c r="AB319" s="7">
        <v>3660953</v>
      </c>
      <c r="AC319" s="4">
        <v>59.82</v>
      </c>
      <c r="AD319" s="3">
        <v>60.716000000000001</v>
      </c>
      <c r="AE319" s="3">
        <v>33.106999999999999</v>
      </c>
      <c r="AF319" s="3">
        <v>33.796999999999997</v>
      </c>
      <c r="AG319" s="7">
        <v>82037000</v>
      </c>
      <c r="AH319" s="7">
        <v>82477000</v>
      </c>
      <c r="AI319" s="7">
        <v>83068000</v>
      </c>
      <c r="AJ319" s="7">
        <v>80996026</v>
      </c>
      <c r="AK319" s="3">
        <v>98.914770000000004</v>
      </c>
      <c r="AL319" s="7">
        <v>1435</v>
      </c>
      <c r="AM319" s="7">
        <v>74868906</v>
      </c>
      <c r="AN319" s="3">
        <v>91.43</v>
      </c>
      <c r="AO319" s="3">
        <v>-4.3518000000000001E-2</v>
      </c>
      <c r="AP319" s="3">
        <v>-1.9703619999999999</v>
      </c>
      <c r="AQ319" s="3">
        <v>-18.166343000000001</v>
      </c>
      <c r="AR319" s="3">
        <v>-24.512042000000001</v>
      </c>
      <c r="AS319" s="3">
        <v>-1.9703619999999999</v>
      </c>
      <c r="AT319" s="3">
        <v>-18.166343000000001</v>
      </c>
      <c r="AU319" s="3">
        <v>-25.513017000000001</v>
      </c>
      <c r="AV319" s="3">
        <v>2.0082612783267941</v>
      </c>
      <c r="AW319" s="3">
        <v>3.4833745491763213</v>
      </c>
      <c r="AX319" s="3">
        <v>3.8532641284519222</v>
      </c>
      <c r="AY319" s="3">
        <v>64.38</v>
      </c>
      <c r="AZ319" s="3">
        <v>111.66</v>
      </c>
      <c r="BA319" s="3">
        <v>123.52</v>
      </c>
    </row>
    <row r="320" spans="1:53" x14ac:dyDescent="0.3">
      <c r="A320" s="1" t="s">
        <v>2259</v>
      </c>
      <c r="B320" s="2">
        <v>6614190</v>
      </c>
      <c r="C320" s="9" t="s">
        <v>2401</v>
      </c>
      <c r="D320" s="9" t="s">
        <v>2533</v>
      </c>
      <c r="E320" s="3">
        <v>34376.618868450001</v>
      </c>
      <c r="F320" s="5">
        <v>52083.077868</v>
      </c>
      <c r="G320" s="5">
        <v>51774.921868450001</v>
      </c>
      <c r="H320" s="3">
        <v>0.7</v>
      </c>
      <c r="I320" s="3">
        <v>10.8185185185185</v>
      </c>
      <c r="J320" s="3">
        <v>0.7</v>
      </c>
      <c r="K320" s="3">
        <v>10.8185185185185</v>
      </c>
      <c r="L320" s="3">
        <v>1.17144359716566</v>
      </c>
      <c r="M320" s="3">
        <v>1.17144359716566</v>
      </c>
      <c r="N320" s="3">
        <v>13.157658</v>
      </c>
      <c r="O320" s="3" t="s">
        <v>2400</v>
      </c>
      <c r="P320" s="3" t="s">
        <v>2400</v>
      </c>
      <c r="Q320" s="3">
        <v>12.746033000000001</v>
      </c>
      <c r="R320" s="3">
        <v>13.208145999999999</v>
      </c>
      <c r="S320" s="3">
        <v>13.087788638659701</v>
      </c>
      <c r="T320" s="9" t="s">
        <v>3429</v>
      </c>
      <c r="U320" s="7">
        <v>3641694</v>
      </c>
      <c r="V320" s="7">
        <v>2669996</v>
      </c>
      <c r="W320" s="7">
        <v>1509688</v>
      </c>
      <c r="X320" s="7">
        <v>1232369</v>
      </c>
      <c r="Y320" s="7">
        <v>3825741</v>
      </c>
      <c r="Z320" s="7">
        <v>3768876</v>
      </c>
      <c r="AA320" s="7">
        <v>3714375</v>
      </c>
      <c r="AB320" s="7">
        <v>3641694</v>
      </c>
      <c r="AC320" s="3">
        <v>99.028000000000006</v>
      </c>
      <c r="AD320" s="3">
        <v>99.087000000000003</v>
      </c>
      <c r="AE320" s="3">
        <v>92.504000000000005</v>
      </c>
      <c r="AF320" s="3">
        <v>96.224999999999994</v>
      </c>
      <c r="AG320" s="7">
        <v>1047172481</v>
      </c>
      <c r="AH320" s="7">
        <v>1043171743</v>
      </c>
      <c r="AI320" s="7">
        <v>1016827883</v>
      </c>
      <c r="AJ320" s="7">
        <v>1050516805</v>
      </c>
      <c r="AK320" s="3">
        <v>99.653059999999996</v>
      </c>
      <c r="AL320" s="7">
        <v>1002</v>
      </c>
      <c r="AM320" s="7">
        <v>1050232217</v>
      </c>
      <c r="AN320" s="3">
        <v>99.63</v>
      </c>
      <c r="AO320" s="3">
        <v>-0.102599</v>
      </c>
      <c r="AP320" s="3">
        <v>-10.42625</v>
      </c>
      <c r="AQ320" s="3">
        <v>-12.308616000000001</v>
      </c>
      <c r="AR320" s="3">
        <v>-10.56338</v>
      </c>
      <c r="AS320" s="3">
        <v>-10.42625</v>
      </c>
      <c r="AT320" s="3">
        <v>-12.308616000000001</v>
      </c>
      <c r="AU320" s="3">
        <v>-8.3751569999999997</v>
      </c>
      <c r="AV320" s="3">
        <v>1.7476044245042646</v>
      </c>
      <c r="AW320" s="3">
        <v>2.5221988518622016</v>
      </c>
      <c r="AX320" s="3">
        <v>2.2334079857803322</v>
      </c>
      <c r="AY320" s="4">
        <v>65.5</v>
      </c>
      <c r="AZ320" s="3">
        <v>94.53</v>
      </c>
      <c r="BA320" s="3">
        <v>83.71</v>
      </c>
    </row>
    <row r="321" spans="1:53" x14ac:dyDescent="0.3">
      <c r="A321" s="1" t="s">
        <v>499</v>
      </c>
      <c r="B321" s="2">
        <v>4586618</v>
      </c>
      <c r="C321" s="9" t="s">
        <v>2401</v>
      </c>
      <c r="D321" s="9" t="s">
        <v>2443</v>
      </c>
      <c r="E321" s="3">
        <v>34261.04863428</v>
      </c>
      <c r="F321" s="5">
        <v>33887.936633999998</v>
      </c>
      <c r="G321" s="5" t="s">
        <v>2400</v>
      </c>
      <c r="H321" s="3">
        <v>-4.4999999999999998E-2</v>
      </c>
      <c r="I321" s="3" t="s">
        <v>2397</v>
      </c>
      <c r="J321" s="3">
        <v>-4.4999999999999998E-2</v>
      </c>
      <c r="K321" s="3" t="s">
        <v>2397</v>
      </c>
      <c r="L321" s="3">
        <v>46.37381568</v>
      </c>
      <c r="M321" s="3">
        <v>37.955586889999999</v>
      </c>
      <c r="N321" s="3">
        <v>215.36</v>
      </c>
      <c r="O321" s="3" t="s">
        <v>2400</v>
      </c>
      <c r="P321" s="3" t="s">
        <v>2400</v>
      </c>
      <c r="Q321" s="3">
        <v>23.268733000000001</v>
      </c>
      <c r="R321" s="3" t="s">
        <v>2397</v>
      </c>
      <c r="S321" s="3" t="s">
        <v>2397</v>
      </c>
      <c r="T321" s="9" t="s">
        <v>3429</v>
      </c>
      <c r="U321" s="7">
        <v>1296745</v>
      </c>
      <c r="V321" s="7">
        <v>975241</v>
      </c>
      <c r="W321" s="7">
        <v>656426</v>
      </c>
      <c r="X321" s="7">
        <v>431059</v>
      </c>
      <c r="Y321" s="7">
        <v>1572153</v>
      </c>
      <c r="Z321" s="7">
        <v>1477674</v>
      </c>
      <c r="AA321" s="7">
        <v>1385172</v>
      </c>
      <c r="AB321" s="7">
        <v>1296745</v>
      </c>
      <c r="AC321" s="3">
        <v>76.325000000000003</v>
      </c>
      <c r="AD321" s="3">
        <v>77.528000000000006</v>
      </c>
      <c r="AE321" s="3">
        <v>-5.4880000000000004</v>
      </c>
      <c r="AF321" s="3">
        <v>-2.7549999999999999</v>
      </c>
      <c r="AG321" s="7">
        <v>343047000</v>
      </c>
      <c r="AH321" s="7">
        <v>341537000</v>
      </c>
      <c r="AI321" s="7">
        <v>335666000</v>
      </c>
      <c r="AJ321" s="7">
        <v>304021969</v>
      </c>
      <c r="AK321" s="3">
        <v>88.586060000000003</v>
      </c>
      <c r="AL321" s="7">
        <v>893</v>
      </c>
      <c r="AM321" s="7">
        <v>267842332</v>
      </c>
      <c r="AN321" s="3">
        <v>78.040000000000006</v>
      </c>
      <c r="AO321" s="3">
        <v>-4.3524609999999999</v>
      </c>
      <c r="AP321" s="3">
        <v>7.8633680000000004</v>
      </c>
      <c r="AQ321" s="3">
        <v>33.119050999999999</v>
      </c>
      <c r="AR321" s="3">
        <v>35.702584000000002</v>
      </c>
      <c r="AS321" s="3">
        <v>7.8633680000000004</v>
      </c>
      <c r="AT321" s="3">
        <v>33.119050999999999</v>
      </c>
      <c r="AU321" s="3">
        <v>29.329809999999998</v>
      </c>
      <c r="AV321" s="3">
        <v>1.8159850097946362</v>
      </c>
      <c r="AW321" s="3">
        <v>4.1100786671798044</v>
      </c>
      <c r="AX321" s="3">
        <v>4.4817185236852382</v>
      </c>
      <c r="AY321" s="3">
        <v>35.630000000000003</v>
      </c>
      <c r="AZ321" s="3">
        <v>80.650000000000006</v>
      </c>
      <c r="BA321" s="3">
        <v>87.94</v>
      </c>
    </row>
    <row r="322" spans="1:53" x14ac:dyDescent="0.3">
      <c r="A322" s="1" t="s">
        <v>1066</v>
      </c>
      <c r="B322" s="2">
        <v>105223</v>
      </c>
      <c r="C322" s="9" t="s">
        <v>2401</v>
      </c>
      <c r="D322" s="9" t="s">
        <v>2481</v>
      </c>
      <c r="E322" s="3">
        <v>34144.521618569997</v>
      </c>
      <c r="F322" s="5">
        <v>40557.521617999999</v>
      </c>
      <c r="G322" s="5" t="s">
        <v>2400</v>
      </c>
      <c r="H322" s="3">
        <v>0.93799999999999994</v>
      </c>
      <c r="I322" s="3">
        <v>11.6121</v>
      </c>
      <c r="J322" s="3">
        <v>0.93799999999999994</v>
      </c>
      <c r="K322" s="3">
        <v>11.6121</v>
      </c>
      <c r="L322" s="3" t="s">
        <v>2397</v>
      </c>
      <c r="M322" s="3" t="s">
        <v>2397</v>
      </c>
      <c r="N322" s="3">
        <v>10.117829</v>
      </c>
      <c r="O322" s="3" t="s">
        <v>2400</v>
      </c>
      <c r="P322" s="3" t="s">
        <v>2400</v>
      </c>
      <c r="Q322" s="3">
        <v>0.71450800000000003</v>
      </c>
      <c r="R322" s="3">
        <v>7.1130740000000001</v>
      </c>
      <c r="S322" s="3">
        <v>7.1130740000000001</v>
      </c>
      <c r="T322" s="9" t="s">
        <v>3434</v>
      </c>
      <c r="U322" s="7">
        <v>53559000</v>
      </c>
      <c r="V322" s="7">
        <v>53718000</v>
      </c>
      <c r="W322" s="7">
        <v>62910000</v>
      </c>
      <c r="X322" s="7">
        <v>63460000</v>
      </c>
      <c r="Y322" s="7">
        <v>53559000</v>
      </c>
      <c r="Z322" s="7">
        <v>53321000</v>
      </c>
      <c r="AA322" s="7">
        <v>52998000</v>
      </c>
      <c r="AB322" s="7">
        <v>53105000</v>
      </c>
      <c r="AC322" s="3">
        <v>22.065000000000001</v>
      </c>
      <c r="AD322" s="3">
        <v>22.065000000000001</v>
      </c>
      <c r="AE322" s="4">
        <v>9.4179999999999993</v>
      </c>
      <c r="AF322" s="4">
        <v>9.4179999999999993</v>
      </c>
      <c r="AG322" s="7">
        <v>939000000</v>
      </c>
      <c r="AH322" s="7">
        <v>963717799</v>
      </c>
      <c r="AI322" s="7">
        <v>988782000</v>
      </c>
      <c r="AJ322" s="7">
        <v>934909940</v>
      </c>
      <c r="AK322" s="3">
        <v>99.692070000000001</v>
      </c>
      <c r="AL322" s="7">
        <v>1416</v>
      </c>
      <c r="AM322" s="7">
        <v>793792687</v>
      </c>
      <c r="AN322" s="3">
        <v>84.64</v>
      </c>
      <c r="AO322" s="3">
        <v>-2.4222489999999999</v>
      </c>
      <c r="AP322" s="3">
        <v>-7.9029069999999999</v>
      </c>
      <c r="AQ322" s="3">
        <v>-9.0326179999999994</v>
      </c>
      <c r="AR322" s="3">
        <v>9.3865239999999996</v>
      </c>
      <c r="AS322" s="3">
        <v>-7.9029069999999999</v>
      </c>
      <c r="AT322" s="3">
        <v>-9.0326179999999994</v>
      </c>
      <c r="AU322" s="3">
        <v>8.4413429999999998</v>
      </c>
      <c r="AV322" s="3">
        <v>1.9177038192380536</v>
      </c>
      <c r="AW322" s="3">
        <v>3.8464939503562832</v>
      </c>
      <c r="AX322" s="3">
        <v>3.806527300696517</v>
      </c>
      <c r="AY322" s="3">
        <v>46.22</v>
      </c>
      <c r="AZ322" s="4">
        <v>92.7</v>
      </c>
      <c r="BA322" s="3">
        <v>91.74</v>
      </c>
    </row>
    <row r="323" spans="1:53" x14ac:dyDescent="0.3">
      <c r="A323" s="1" t="s">
        <v>726</v>
      </c>
      <c r="B323" s="2">
        <v>4056943</v>
      </c>
      <c r="C323" s="9" t="s">
        <v>2401</v>
      </c>
      <c r="D323" s="9" t="s">
        <v>2457</v>
      </c>
      <c r="E323" s="3">
        <v>33972.436104749999</v>
      </c>
      <c r="F323" s="5">
        <v>74460.436103999993</v>
      </c>
      <c r="G323" s="5">
        <v>74460.436104749999</v>
      </c>
      <c r="H323" s="3">
        <v>1.32</v>
      </c>
      <c r="I323" s="3">
        <v>23.372364999999999</v>
      </c>
      <c r="J323" s="4">
        <v>1.32</v>
      </c>
      <c r="K323" s="3">
        <v>23.372364999999999</v>
      </c>
      <c r="L323" s="3">
        <v>2.2050375600000001</v>
      </c>
      <c r="M323" s="3">
        <v>2.2050375600000001</v>
      </c>
      <c r="N323" s="3" t="s">
        <v>2397</v>
      </c>
      <c r="O323" s="3" t="s">
        <v>2397</v>
      </c>
      <c r="P323" s="3" t="s">
        <v>2397</v>
      </c>
      <c r="Q323" s="3">
        <v>4.1220530000000002</v>
      </c>
      <c r="R323" s="3">
        <v>7.9888199999999996</v>
      </c>
      <c r="S323" s="3">
        <v>7.9888199999999996</v>
      </c>
      <c r="T323" s="9" t="s">
        <v>3429</v>
      </c>
      <c r="U323" s="7">
        <v>16338000</v>
      </c>
      <c r="V323" s="7">
        <v>17220000</v>
      </c>
      <c r="W323" s="7">
        <v>14905000</v>
      </c>
      <c r="X323" s="7">
        <v>13578000</v>
      </c>
      <c r="Y323" s="7">
        <v>17321000</v>
      </c>
      <c r="Z323" s="7">
        <v>16822000</v>
      </c>
      <c r="AA323" s="7">
        <v>16450000</v>
      </c>
      <c r="AB323" s="7">
        <v>16338000</v>
      </c>
      <c r="AC323" s="3">
        <v>58.453000000000003</v>
      </c>
      <c r="AD323" s="4">
        <v>58.34</v>
      </c>
      <c r="AE323" s="3">
        <v>36.527999999999999</v>
      </c>
      <c r="AF323" s="3">
        <v>37.203000000000003</v>
      </c>
      <c r="AG323" s="7">
        <v>387148995</v>
      </c>
      <c r="AH323" s="7">
        <v>386099652</v>
      </c>
      <c r="AI323" s="7">
        <v>383567856</v>
      </c>
      <c r="AJ323" s="7">
        <v>386279466</v>
      </c>
      <c r="AK323" s="3">
        <v>99.775069999999999</v>
      </c>
      <c r="AL323" s="7">
        <v>1083</v>
      </c>
      <c r="AM323" s="7">
        <v>349345242</v>
      </c>
      <c r="AN323" s="3">
        <v>90.24</v>
      </c>
      <c r="AO323" s="3">
        <v>-0.52329899999999996</v>
      </c>
      <c r="AP323" s="3">
        <v>-9.0142450000000007</v>
      </c>
      <c r="AQ323" s="3">
        <v>-8.3247219999999995</v>
      </c>
      <c r="AR323" s="3">
        <v>10.367708</v>
      </c>
      <c r="AS323" s="3">
        <v>-9.0142450000000007</v>
      </c>
      <c r="AT323" s="3">
        <v>-8.3247219999999995</v>
      </c>
      <c r="AU323" s="3">
        <v>11.679955</v>
      </c>
      <c r="AV323" s="3">
        <v>1.8900622280079056</v>
      </c>
      <c r="AW323" s="3">
        <v>2.5626192378358579</v>
      </c>
      <c r="AX323" s="3">
        <v>2.6914136615953721</v>
      </c>
      <c r="AY323" s="3">
        <v>72.08</v>
      </c>
      <c r="AZ323" s="3">
        <v>97.73</v>
      </c>
      <c r="BA323" s="3">
        <v>102.64</v>
      </c>
    </row>
    <row r="324" spans="1:53" x14ac:dyDescent="0.3">
      <c r="A324" s="1" t="s">
        <v>763</v>
      </c>
      <c r="B324" s="2">
        <v>4007889</v>
      </c>
      <c r="C324" s="9" t="s">
        <v>2401</v>
      </c>
      <c r="D324" s="9" t="s">
        <v>2457</v>
      </c>
      <c r="E324" s="3">
        <v>33484.099546379999</v>
      </c>
      <c r="F324" s="5">
        <v>61403.415545999997</v>
      </c>
      <c r="G324" s="5">
        <v>61403.415546379998</v>
      </c>
      <c r="H324" s="4">
        <v>1.4950000000000001</v>
      </c>
      <c r="I324" s="3">
        <v>18.488174000000001</v>
      </c>
      <c r="J324" s="4">
        <v>1.4950000000000001</v>
      </c>
      <c r="K324" s="3">
        <v>18.488174000000001</v>
      </c>
      <c r="L324" s="3">
        <v>2.2179967199999999</v>
      </c>
      <c r="M324" s="3">
        <v>2.1627635000000001</v>
      </c>
      <c r="N324" s="3" t="s">
        <v>2397</v>
      </c>
      <c r="O324" s="3" t="s">
        <v>2397</v>
      </c>
      <c r="P324" s="3">
        <v>22.277235687635901</v>
      </c>
      <c r="Q324" s="3">
        <v>5.0945340000000003</v>
      </c>
      <c r="R324" s="3">
        <v>12.954067</v>
      </c>
      <c r="S324" s="3">
        <v>12.954067</v>
      </c>
      <c r="T324" s="9" t="s">
        <v>3429</v>
      </c>
      <c r="U324" s="7">
        <v>12147412</v>
      </c>
      <c r="V324" s="7">
        <v>13764237</v>
      </c>
      <c r="W324" s="7">
        <v>11742896</v>
      </c>
      <c r="X324" s="7">
        <v>10113636</v>
      </c>
      <c r="Y324" s="7">
        <v>11862153</v>
      </c>
      <c r="Z324" s="7">
        <v>12068575</v>
      </c>
      <c r="AA324" s="7">
        <v>11960981</v>
      </c>
      <c r="AB324" s="7">
        <v>12147412</v>
      </c>
      <c r="AC324" s="3">
        <v>43.872999999999998</v>
      </c>
      <c r="AD324" s="4">
        <v>46.27</v>
      </c>
      <c r="AE324" s="3">
        <v>38.789000000000001</v>
      </c>
      <c r="AF324" s="3">
        <v>38.753</v>
      </c>
      <c r="AG324" s="7">
        <v>428816028</v>
      </c>
      <c r="AH324" s="7">
        <v>213808596</v>
      </c>
      <c r="AI324" s="7">
        <v>211471804</v>
      </c>
      <c r="AJ324" s="7">
        <v>427221659</v>
      </c>
      <c r="AK324" s="3">
        <v>99.628190000000004</v>
      </c>
      <c r="AL324" s="7">
        <v>1136</v>
      </c>
      <c r="AM324" s="7">
        <v>414198201</v>
      </c>
      <c r="AN324" s="3">
        <v>96.59</v>
      </c>
      <c r="AO324" s="3">
        <v>-0.53784600000000005</v>
      </c>
      <c r="AP324" s="3">
        <v>-2.9006850000000002</v>
      </c>
      <c r="AQ324" s="3">
        <v>15.219208</v>
      </c>
      <c r="AR324" s="3">
        <v>47.739673000000003</v>
      </c>
      <c r="AS324" s="3">
        <v>-2.9006850000000002</v>
      </c>
      <c r="AT324" s="3">
        <v>15.219208</v>
      </c>
      <c r="AU324" s="3">
        <v>49.856704999999998</v>
      </c>
      <c r="AV324" s="3">
        <v>1.7479589172445766</v>
      </c>
      <c r="AW324" s="3">
        <v>3.4464902807393956</v>
      </c>
      <c r="AX324" s="3">
        <v>3.924797541167683</v>
      </c>
      <c r="AY324" s="3">
        <v>46.65</v>
      </c>
      <c r="AZ324" s="3">
        <v>91.98</v>
      </c>
      <c r="BA324" s="3">
        <v>104.74</v>
      </c>
    </row>
    <row r="325" spans="1:53" x14ac:dyDescent="0.3">
      <c r="A325" s="1" t="s">
        <v>427</v>
      </c>
      <c r="B325" s="2">
        <v>6676338</v>
      </c>
      <c r="C325" s="9" t="s">
        <v>2401</v>
      </c>
      <c r="D325" s="9" t="s">
        <v>2429</v>
      </c>
      <c r="E325" s="3">
        <v>33466.652586420001</v>
      </c>
      <c r="F325" s="5">
        <v>38016.652585999997</v>
      </c>
      <c r="G325" s="5" t="s">
        <v>2400</v>
      </c>
      <c r="H325" s="3">
        <v>0.64</v>
      </c>
      <c r="I325" s="3" t="s">
        <v>2397</v>
      </c>
      <c r="J325" s="3">
        <v>0.64</v>
      </c>
      <c r="K325" s="3" t="s">
        <v>2397</v>
      </c>
      <c r="L325" s="3">
        <v>44.951370470000001</v>
      </c>
      <c r="M325" s="3">
        <v>42.086092719999996</v>
      </c>
      <c r="N325" s="3">
        <v>45.070922000000003</v>
      </c>
      <c r="O325" s="3" t="s">
        <v>2400</v>
      </c>
      <c r="P325" s="3" t="s">
        <v>2400</v>
      </c>
      <c r="Q325" s="3">
        <v>2.4449290000000001</v>
      </c>
      <c r="R325" s="3">
        <v>28.569697000000001</v>
      </c>
      <c r="S325" s="3">
        <v>28.569697000000001</v>
      </c>
      <c r="T325" s="9" t="s">
        <v>3429</v>
      </c>
      <c r="U325" s="7">
        <v>10771000</v>
      </c>
      <c r="V325" s="7">
        <v>13604000</v>
      </c>
      <c r="W325" s="7">
        <v>12814000</v>
      </c>
      <c r="X325" s="7">
        <v>5587000</v>
      </c>
      <c r="Y325" s="7">
        <v>12550000</v>
      </c>
      <c r="Z325" s="7">
        <v>11668000</v>
      </c>
      <c r="AA325" s="7">
        <v>11226000</v>
      </c>
      <c r="AB325" s="7">
        <v>10771000</v>
      </c>
      <c r="AC325" s="3">
        <v>16.006</v>
      </c>
      <c r="AD325" s="4">
        <v>20.04</v>
      </c>
      <c r="AE325" s="4">
        <v>2.6549999999999998</v>
      </c>
      <c r="AF325" s="4">
        <v>8.032</v>
      </c>
      <c r="AG325" s="7">
        <v>126444000</v>
      </c>
      <c r="AH325" s="7">
        <v>121054000</v>
      </c>
      <c r="AI325" s="7">
        <v>113975000</v>
      </c>
      <c r="AJ325" s="7">
        <v>118206429</v>
      </c>
      <c r="AK325" s="3">
        <v>91.982069999999993</v>
      </c>
      <c r="AL325" s="7">
        <v>559</v>
      </c>
      <c r="AM325" s="7">
        <v>112475744</v>
      </c>
      <c r="AN325" s="3">
        <v>87.52</v>
      </c>
      <c r="AO325" s="3">
        <v>-9.1696819999999999</v>
      </c>
      <c r="AP325" s="3">
        <v>-21.91076</v>
      </c>
      <c r="AQ325" s="3">
        <v>16.799724000000001</v>
      </c>
      <c r="AR325" s="3">
        <v>316.12441200000001</v>
      </c>
      <c r="AS325" s="3">
        <v>-21.91076</v>
      </c>
      <c r="AT325" s="3">
        <v>16.799724000000001</v>
      </c>
      <c r="AU325" s="3">
        <v>284.13298099999997</v>
      </c>
      <c r="AV325" s="3">
        <v>8.1019170595515142</v>
      </c>
      <c r="AW325" s="3">
        <v>9.3937878178341503</v>
      </c>
      <c r="AX325" s="3">
        <v>10.768560819943083</v>
      </c>
      <c r="AY325" s="3">
        <v>46.56</v>
      </c>
      <c r="AZ325" s="3">
        <v>53.99</v>
      </c>
      <c r="BA325" s="3">
        <v>61.89</v>
      </c>
    </row>
    <row r="326" spans="1:53" x14ac:dyDescent="0.3">
      <c r="A326" s="1" t="s">
        <v>224</v>
      </c>
      <c r="B326" s="2">
        <v>103145</v>
      </c>
      <c r="C326" s="9" t="s">
        <v>2401</v>
      </c>
      <c r="D326" s="9" t="s">
        <v>2479</v>
      </c>
      <c r="E326" s="3">
        <v>33431.526572850002</v>
      </c>
      <c r="F326" s="5">
        <v>41429.358571999997</v>
      </c>
      <c r="G326" s="5">
        <v>41429.833572850002</v>
      </c>
      <c r="H326" s="4">
        <v>2.6139999999999999</v>
      </c>
      <c r="I326" s="3">
        <v>30.0916552667579</v>
      </c>
      <c r="J326" s="4">
        <v>2.6139999999999999</v>
      </c>
      <c r="K326" s="3">
        <v>30.0916552667579</v>
      </c>
      <c r="L326" s="3">
        <v>2.6291130299999996</v>
      </c>
      <c r="M326" s="3">
        <v>2.6325697787029299</v>
      </c>
      <c r="N326" s="3">
        <v>19.336321999999999</v>
      </c>
      <c r="O326" s="3" t="s">
        <v>2400</v>
      </c>
      <c r="P326" s="3" t="s">
        <v>2400</v>
      </c>
      <c r="Q326" s="3">
        <v>13.412330000000001</v>
      </c>
      <c r="R326" s="3">
        <v>21.506627000000002</v>
      </c>
      <c r="S326" s="3">
        <v>18.3868268819779</v>
      </c>
      <c r="T326" s="9" t="s">
        <v>3429</v>
      </c>
      <c r="U326" s="7">
        <v>2815021</v>
      </c>
      <c r="V326" s="7">
        <v>2610790</v>
      </c>
      <c r="W326" s="7">
        <v>2310130</v>
      </c>
      <c r="X326" s="7">
        <v>2302141</v>
      </c>
      <c r="Y326" s="7">
        <v>2956047</v>
      </c>
      <c r="Z326" s="7">
        <v>2891585</v>
      </c>
      <c r="AA326" s="7">
        <v>2858735</v>
      </c>
      <c r="AB326" s="7">
        <v>2815021</v>
      </c>
      <c r="AC326" s="3">
        <v>64.472999999999999</v>
      </c>
      <c r="AD326" s="3">
        <v>64.382000000000005</v>
      </c>
      <c r="AE326" s="3">
        <v>61.720999999999997</v>
      </c>
      <c r="AF326" s="3">
        <v>61.792000000000002</v>
      </c>
      <c r="AG326" s="7">
        <v>142236607</v>
      </c>
      <c r="AH326" s="7">
        <v>142217019</v>
      </c>
      <c r="AI326" s="7">
        <v>142013995</v>
      </c>
      <c r="AJ326" s="7">
        <v>141329982</v>
      </c>
      <c r="AK326" s="3">
        <v>99.492949999999993</v>
      </c>
      <c r="AL326" s="7">
        <v>973</v>
      </c>
      <c r="AM326" s="7">
        <v>134216609</v>
      </c>
      <c r="AN326" s="3">
        <v>94.49</v>
      </c>
      <c r="AO326" s="3">
        <v>-1.4824440000000001</v>
      </c>
      <c r="AP326" s="3">
        <v>-6.534948</v>
      </c>
      <c r="AQ326" s="3">
        <v>-2.3440620000000001</v>
      </c>
      <c r="AR326" s="3">
        <v>16.899612000000001</v>
      </c>
      <c r="AS326" s="3">
        <v>-6.534948</v>
      </c>
      <c r="AT326" s="3">
        <v>-2.3440620000000001</v>
      </c>
      <c r="AU326" s="3">
        <v>17.492788999999998</v>
      </c>
      <c r="AV326" s="3">
        <v>1.4605695788475899</v>
      </c>
      <c r="AW326" s="3">
        <v>2.1321049569077175</v>
      </c>
      <c r="AX326" s="3">
        <v>2.2411407826488103</v>
      </c>
      <c r="AY326" s="3">
        <v>58.36</v>
      </c>
      <c r="AZ326" s="3">
        <v>85.19</v>
      </c>
      <c r="BA326" s="3">
        <v>89.55</v>
      </c>
    </row>
    <row r="327" spans="1:53" x14ac:dyDescent="0.3">
      <c r="A327" s="1" t="s">
        <v>571</v>
      </c>
      <c r="B327" s="2">
        <v>4094053</v>
      </c>
      <c r="C327" s="9" t="s">
        <v>2395</v>
      </c>
      <c r="D327" s="9" t="s">
        <v>2516</v>
      </c>
      <c r="E327" s="3">
        <v>33346.107112780002</v>
      </c>
      <c r="F327" s="5">
        <v>29514.407112000001</v>
      </c>
      <c r="G327" s="5">
        <v>29514.407112780002</v>
      </c>
      <c r="H327" s="3">
        <v>0.13</v>
      </c>
      <c r="I327" s="3">
        <v>166.488372</v>
      </c>
      <c r="J327" s="3">
        <v>0.13</v>
      </c>
      <c r="K327" s="3">
        <v>166.488372</v>
      </c>
      <c r="L327" s="3">
        <v>6.1461195100000001</v>
      </c>
      <c r="M327" s="3">
        <v>3.9135188299999997</v>
      </c>
      <c r="N327" s="3" t="s">
        <v>2397</v>
      </c>
      <c r="O327" s="3" t="s">
        <v>2397</v>
      </c>
      <c r="P327" s="3" t="s">
        <v>2397</v>
      </c>
      <c r="Q327" s="3">
        <v>9.5681510000000003</v>
      </c>
      <c r="R327" s="3">
        <v>122.385141</v>
      </c>
      <c r="S327" s="3">
        <v>122.385141</v>
      </c>
      <c r="T327" s="9" t="s">
        <v>3429</v>
      </c>
      <c r="U327" s="7">
        <v>2455000</v>
      </c>
      <c r="V327" s="7">
        <v>2182400</v>
      </c>
      <c r="W327" s="7">
        <v>1944100</v>
      </c>
      <c r="X327" s="7">
        <v>1659019</v>
      </c>
      <c r="Y327" s="7">
        <v>2666900</v>
      </c>
      <c r="Z327" s="7">
        <v>2598900</v>
      </c>
      <c r="AA327" s="7">
        <v>2527000</v>
      </c>
      <c r="AB327" s="7">
        <v>2455000</v>
      </c>
      <c r="AC327" s="4">
        <v>79.98</v>
      </c>
      <c r="AD327" s="3">
        <v>79.230999999999995</v>
      </c>
      <c r="AE327" s="3">
        <v>15.878</v>
      </c>
      <c r="AF327" s="4">
        <v>6.3860000000000001</v>
      </c>
      <c r="AG327" s="7">
        <v>409500000</v>
      </c>
      <c r="AH327" s="7">
        <v>409300000</v>
      </c>
      <c r="AI327" s="7">
        <v>408071000</v>
      </c>
      <c r="AJ327" s="7">
        <v>404878670</v>
      </c>
      <c r="AK327" s="3">
        <v>98.760649999999998</v>
      </c>
      <c r="AL327" s="7">
        <v>978</v>
      </c>
      <c r="AM327" s="7">
        <v>405101581</v>
      </c>
      <c r="AN327" s="3">
        <v>98.82</v>
      </c>
      <c r="AO327" s="3">
        <v>-1.8642909999999999</v>
      </c>
      <c r="AP327" s="3">
        <v>-11.986722</v>
      </c>
      <c r="AQ327" s="3">
        <v>-5.1033929999999996</v>
      </c>
      <c r="AR327" s="3">
        <v>-16.229814999999999</v>
      </c>
      <c r="AS327" s="3">
        <v>-11.986722</v>
      </c>
      <c r="AT327" s="3">
        <v>-5.1033929999999996</v>
      </c>
      <c r="AU327" s="3">
        <v>-18.079872000000002</v>
      </c>
      <c r="AV327" s="3">
        <v>2.1056891332028767</v>
      </c>
      <c r="AW327" s="3">
        <v>2.9514072727332246</v>
      </c>
      <c r="AX327" s="3">
        <v>3.4285700158347776</v>
      </c>
      <c r="AY327" s="3">
        <v>72.05</v>
      </c>
      <c r="AZ327" s="3">
        <v>100.99</v>
      </c>
      <c r="BA327" s="3">
        <v>117.31</v>
      </c>
    </row>
    <row r="328" spans="1:53" x14ac:dyDescent="0.3">
      <c r="A328" s="1" t="s">
        <v>1809</v>
      </c>
      <c r="B328" s="2">
        <v>4095448</v>
      </c>
      <c r="C328" s="9" t="s">
        <v>2401</v>
      </c>
      <c r="D328" s="9" t="s">
        <v>2419</v>
      </c>
      <c r="E328" s="3">
        <v>33320.364208259998</v>
      </c>
      <c r="F328" s="5">
        <v>37110.964207999998</v>
      </c>
      <c r="G328" s="5" t="s">
        <v>2400</v>
      </c>
      <c r="H328" s="4">
        <v>2.093</v>
      </c>
      <c r="I328" s="3">
        <v>34.515700000000002</v>
      </c>
      <c r="J328" s="4">
        <v>2.093</v>
      </c>
      <c r="K328" s="3">
        <v>34.515700000000002</v>
      </c>
      <c r="L328" s="3" t="s">
        <v>2397</v>
      </c>
      <c r="M328" s="3">
        <v>9.2395978099999994</v>
      </c>
      <c r="N328" s="3">
        <v>50.979308000000003</v>
      </c>
      <c r="O328" s="3" t="s">
        <v>2400</v>
      </c>
      <c r="P328" s="3" t="s">
        <v>2400</v>
      </c>
      <c r="Q328" s="3">
        <v>4.3628400000000003</v>
      </c>
      <c r="R328" s="3">
        <v>20.677513000000001</v>
      </c>
      <c r="S328" s="3">
        <v>20.677513000000001</v>
      </c>
      <c r="T328" s="9" t="s">
        <v>3435</v>
      </c>
      <c r="U328" s="7">
        <v>8264200</v>
      </c>
      <c r="V328" s="7">
        <v>9058000</v>
      </c>
      <c r="W328" s="7">
        <v>7760400</v>
      </c>
      <c r="X328" s="7">
        <v>6997400</v>
      </c>
      <c r="Y328" s="7">
        <v>8264200</v>
      </c>
      <c r="Z328" s="7">
        <v>8791600</v>
      </c>
      <c r="AA328" s="7">
        <v>8979700</v>
      </c>
      <c r="AB328" s="7">
        <v>9129100</v>
      </c>
      <c r="AC328" s="3">
        <v>39.023000000000003</v>
      </c>
      <c r="AD328" s="3">
        <v>39.023000000000003</v>
      </c>
      <c r="AE328" s="3">
        <v>19.526</v>
      </c>
      <c r="AF328" s="3">
        <v>19.526</v>
      </c>
      <c r="AG328" s="7">
        <v>113100000</v>
      </c>
      <c r="AH328" s="7">
        <v>113467383</v>
      </c>
      <c r="AI328" s="7">
        <v>114800000</v>
      </c>
      <c r="AJ328" s="7">
        <v>112555565</v>
      </c>
      <c r="AK328" s="3">
        <v>99.697739999999996</v>
      </c>
      <c r="AL328" s="7">
        <v>1419</v>
      </c>
      <c r="AM328" s="7">
        <v>94108061</v>
      </c>
      <c r="AN328" s="3">
        <v>83.36</v>
      </c>
      <c r="AO328" s="3">
        <v>-2.1937030000000002</v>
      </c>
      <c r="AP328" s="3">
        <v>-3.1679879999999998</v>
      </c>
      <c r="AQ328" s="3">
        <v>6.4553380000000002</v>
      </c>
      <c r="AR328" s="3">
        <v>-6.7204129999999997</v>
      </c>
      <c r="AS328" s="3">
        <v>-3.1679879999999998</v>
      </c>
      <c r="AT328" s="3">
        <v>6.4553380000000002</v>
      </c>
      <c r="AU328" s="3">
        <v>-7.9522029999999999</v>
      </c>
      <c r="AV328" s="3">
        <v>1.7231442686126162</v>
      </c>
      <c r="AW328" s="3">
        <v>3.943014320899064</v>
      </c>
      <c r="AX328" s="3">
        <v>3.7023062499628145</v>
      </c>
      <c r="AY328" s="3">
        <v>43.63</v>
      </c>
      <c r="AZ328" s="3">
        <v>99.83</v>
      </c>
      <c r="BA328" s="3">
        <v>93.74</v>
      </c>
    </row>
    <row r="329" spans="1:53" x14ac:dyDescent="0.3">
      <c r="A329" s="1" t="s">
        <v>1806</v>
      </c>
      <c r="B329" s="2">
        <v>4580570</v>
      </c>
      <c r="C329" s="9" t="s">
        <v>2395</v>
      </c>
      <c r="D329" s="9" t="s">
        <v>2502</v>
      </c>
      <c r="E329" s="3">
        <v>33184.447365059998</v>
      </c>
      <c r="F329" s="5" t="s">
        <v>2400</v>
      </c>
      <c r="G329" s="5">
        <v>28209.447365060001</v>
      </c>
      <c r="H329" s="3">
        <v>0.17</v>
      </c>
      <c r="I329" s="3">
        <v>63.152542372881399</v>
      </c>
      <c r="J329" s="3">
        <v>0.17</v>
      </c>
      <c r="K329" s="3">
        <v>63.152542372881399</v>
      </c>
      <c r="L329" s="3">
        <v>4.7100531671073007</v>
      </c>
      <c r="M329" s="3">
        <v>4.5676015036182003</v>
      </c>
      <c r="N329" s="3">
        <v>15.865950645324601</v>
      </c>
      <c r="O329" s="3" t="s">
        <v>2400</v>
      </c>
      <c r="P329" s="3" t="s">
        <v>2400</v>
      </c>
      <c r="Q329" s="3" t="s">
        <v>2400</v>
      </c>
      <c r="R329" s="3" t="s">
        <v>2400</v>
      </c>
      <c r="S329" s="3">
        <v>44.313683315594297</v>
      </c>
      <c r="T329" s="9" t="s">
        <v>3429</v>
      </c>
      <c r="U329" s="7">
        <v>1868000</v>
      </c>
      <c r="V329" s="7">
        <v>1342000</v>
      </c>
      <c r="W329" s="7">
        <v>1817373</v>
      </c>
      <c r="X329" s="7">
        <v>958883</v>
      </c>
      <c r="Y329" s="7">
        <v>2419000</v>
      </c>
      <c r="Z329" s="7">
        <v>2245000</v>
      </c>
      <c r="AA329" s="7">
        <v>2049000</v>
      </c>
      <c r="AB329" s="7">
        <v>1868000</v>
      </c>
      <c r="AC329" s="3">
        <v>83.646000000000001</v>
      </c>
      <c r="AD329" s="3">
        <v>86.462000000000003</v>
      </c>
      <c r="AE329" s="3" t="s">
        <v>2400</v>
      </c>
      <c r="AF329" s="3" t="s">
        <v>2400</v>
      </c>
      <c r="AG329" s="7">
        <v>883609008</v>
      </c>
      <c r="AH329" s="7">
        <v>884545769</v>
      </c>
      <c r="AI329" s="7">
        <v>862558666</v>
      </c>
      <c r="AJ329" s="7">
        <v>757461635</v>
      </c>
      <c r="AK329" s="3">
        <v>85.688059999999993</v>
      </c>
      <c r="AL329" s="7">
        <v>614</v>
      </c>
      <c r="AM329" s="7">
        <v>576865193</v>
      </c>
      <c r="AN329" s="3">
        <v>65.260000000000005</v>
      </c>
      <c r="AO329" s="3">
        <v>-5.8615459999999997</v>
      </c>
      <c r="AP329" s="3">
        <v>-0.74587099999999995</v>
      </c>
      <c r="AQ329" s="3">
        <v>59.094791000000001</v>
      </c>
      <c r="AR329" s="3">
        <v>201.21261100000001</v>
      </c>
      <c r="AS329" s="3">
        <v>-0.74587099999999995</v>
      </c>
      <c r="AT329" s="3">
        <v>59.094791000000001</v>
      </c>
      <c r="AU329" s="3">
        <v>192.46467799999999</v>
      </c>
      <c r="AV329" s="3">
        <v>8.2947957703974833</v>
      </c>
      <c r="AW329" s="3">
        <v>15.664804469928233</v>
      </c>
      <c r="AX329" s="3">
        <v>13.869441989151337</v>
      </c>
      <c r="AY329" s="3">
        <v>74.510000000000005</v>
      </c>
      <c r="AZ329" s="3">
        <v>140.72</v>
      </c>
      <c r="BA329" s="3">
        <v>124.59</v>
      </c>
    </row>
    <row r="330" spans="1:53" x14ac:dyDescent="0.3">
      <c r="A330" s="1" t="s">
        <v>2009</v>
      </c>
      <c r="B330" s="2">
        <v>4965854</v>
      </c>
      <c r="C330" s="9" t="s">
        <v>2395</v>
      </c>
      <c r="D330" s="9" t="s">
        <v>2531</v>
      </c>
      <c r="E330" s="3">
        <v>33084.687916579998</v>
      </c>
      <c r="F330" s="5">
        <v>36317.487915999998</v>
      </c>
      <c r="G330" s="5" t="s">
        <v>2400</v>
      </c>
      <c r="H330" s="3">
        <v>-2.0840000000000001</v>
      </c>
      <c r="I330" s="3" t="s">
        <v>2397</v>
      </c>
      <c r="J330" s="3">
        <v>-2.0840000000000001</v>
      </c>
      <c r="K330" s="3" t="s">
        <v>2397</v>
      </c>
      <c r="L330" s="3" t="s">
        <v>2397</v>
      </c>
      <c r="M330" s="3">
        <v>5.5714285700000001</v>
      </c>
      <c r="N330" s="3" t="s">
        <v>2397</v>
      </c>
      <c r="O330" s="3" t="s">
        <v>2400</v>
      </c>
      <c r="P330" s="3" t="s">
        <v>2400</v>
      </c>
      <c r="Q330" s="3">
        <v>6.5168210000000002</v>
      </c>
      <c r="R330" s="3">
        <v>74.118987000000004</v>
      </c>
      <c r="S330" s="3">
        <v>74.118987000000004</v>
      </c>
      <c r="T330" s="9" t="s">
        <v>3431</v>
      </c>
      <c r="U330" s="7">
        <v>5349600</v>
      </c>
      <c r="V330" s="7">
        <v>5349900</v>
      </c>
      <c r="W330" s="7">
        <v>3504800</v>
      </c>
      <c r="X330" s="7">
        <v>3372800</v>
      </c>
      <c r="Y330" s="7">
        <v>5457000</v>
      </c>
      <c r="Z330" s="7">
        <v>5403100</v>
      </c>
      <c r="AA330" s="7">
        <v>5349600</v>
      </c>
      <c r="AB330" s="7">
        <v>5396400</v>
      </c>
      <c r="AC330" s="3">
        <v>54.753999999999998</v>
      </c>
      <c r="AD330" s="3">
        <v>57.301000000000002</v>
      </c>
      <c r="AE330" s="4">
        <v>9.4870000000000001</v>
      </c>
      <c r="AF330" s="4">
        <v>7.0609999999999999</v>
      </c>
      <c r="AG330" s="7">
        <v>175500000</v>
      </c>
      <c r="AH330" s="7">
        <v>175200000</v>
      </c>
      <c r="AI330" s="7">
        <v>170000000</v>
      </c>
      <c r="AJ330" s="7">
        <v>163366485</v>
      </c>
      <c r="AK330" s="4">
        <v>93.018799999999999</v>
      </c>
      <c r="AL330" s="7">
        <v>1020</v>
      </c>
      <c r="AM330" s="7">
        <v>157699245</v>
      </c>
      <c r="AN330" s="3">
        <v>89.79</v>
      </c>
      <c r="AO330" s="3">
        <v>-0.706619</v>
      </c>
      <c r="AP330" s="3">
        <v>-2.2826200000000001</v>
      </c>
      <c r="AQ330" s="3">
        <v>19.757985999999999</v>
      </c>
      <c r="AR330" s="3">
        <v>15.584579</v>
      </c>
      <c r="AS330" s="3">
        <v>-2.2826200000000001</v>
      </c>
      <c r="AT330" s="3">
        <v>19.757985999999999</v>
      </c>
      <c r="AU330" s="3">
        <v>14.370922999999999</v>
      </c>
      <c r="AV330" s="3">
        <v>2.6360648949115233</v>
      </c>
      <c r="AW330" s="3">
        <v>3.9058412280659258</v>
      </c>
      <c r="AX330" s="3">
        <v>4.030716239035157</v>
      </c>
      <c r="AY330" s="3">
        <v>58.46</v>
      </c>
      <c r="AZ330" s="3">
        <v>86.62</v>
      </c>
      <c r="BA330" s="3">
        <v>89.39</v>
      </c>
    </row>
    <row r="331" spans="1:53" x14ac:dyDescent="0.3">
      <c r="A331" s="1" t="s">
        <v>1807</v>
      </c>
      <c r="B331" s="2">
        <v>5123418</v>
      </c>
      <c r="C331" s="9" t="s">
        <v>2401</v>
      </c>
      <c r="D331" s="9" t="s">
        <v>2531</v>
      </c>
      <c r="E331" s="3">
        <v>32896.522755359998</v>
      </c>
      <c r="F331" s="5">
        <v>32321.378755000002</v>
      </c>
      <c r="G331" s="5" t="s">
        <v>2400</v>
      </c>
      <c r="H331" s="3">
        <v>-0.36799999999999999</v>
      </c>
      <c r="I331" s="3" t="s">
        <v>2397</v>
      </c>
      <c r="J331" s="3">
        <v>-0.36799999999999999</v>
      </c>
      <c r="K331" s="3" t="s">
        <v>2397</v>
      </c>
      <c r="L331" s="3" t="s">
        <v>2397</v>
      </c>
      <c r="M331" s="3">
        <v>200.20761245999998</v>
      </c>
      <c r="N331" s="3">
        <v>61.750267000000001</v>
      </c>
      <c r="O331" s="3" t="s">
        <v>2400</v>
      </c>
      <c r="P331" s="3" t="s">
        <v>2400</v>
      </c>
      <c r="Q331" s="3">
        <v>11.116807</v>
      </c>
      <c r="R331" s="3" t="s">
        <v>2397</v>
      </c>
      <c r="S331" s="3">
        <v>-47.530591999999999</v>
      </c>
      <c r="T331" s="9" t="s">
        <v>3429</v>
      </c>
      <c r="U331" s="7">
        <v>2799274</v>
      </c>
      <c r="V331" s="7">
        <v>2225052</v>
      </c>
      <c r="W331" s="7">
        <v>1919181</v>
      </c>
      <c r="X331" s="7">
        <v>923885</v>
      </c>
      <c r="Y331" s="7">
        <v>3363735</v>
      </c>
      <c r="Z331" s="7">
        <v>3158007</v>
      </c>
      <c r="AA331" s="7">
        <v>2945230</v>
      </c>
      <c r="AB331" s="7">
        <v>2799274</v>
      </c>
      <c r="AC331" s="3">
        <v>18.971</v>
      </c>
      <c r="AD331" s="3">
        <v>24.669</v>
      </c>
      <c r="AE331" s="3">
        <v>-37.292999999999999</v>
      </c>
      <c r="AF331" s="3">
        <v>-28.617999999999999</v>
      </c>
      <c r="AG331" s="7">
        <v>656132000</v>
      </c>
      <c r="AH331" s="7">
        <v>646611000</v>
      </c>
      <c r="AI331" s="7">
        <v>623588000</v>
      </c>
      <c r="AJ331" s="7">
        <v>522066736</v>
      </c>
      <c r="AK331" s="3">
        <v>79.556150000000002</v>
      </c>
      <c r="AL331" s="7">
        <v>837</v>
      </c>
      <c r="AM331" s="7">
        <v>433928340</v>
      </c>
      <c r="AN331" s="3">
        <v>66.13</v>
      </c>
      <c r="AO331" s="3">
        <v>-2.8542649999999998</v>
      </c>
      <c r="AP331" s="3">
        <v>15.419908</v>
      </c>
      <c r="AQ331" s="3">
        <v>30.727519000000001</v>
      </c>
      <c r="AR331" s="3">
        <v>34.589438999999999</v>
      </c>
      <c r="AS331" s="3">
        <v>15.419908</v>
      </c>
      <c r="AT331" s="3">
        <v>30.727519000000001</v>
      </c>
      <c r="AU331" s="3">
        <v>26.552931000000001</v>
      </c>
      <c r="AV331" s="3">
        <v>2.4348259530874627</v>
      </c>
      <c r="AW331" s="3">
        <v>5.4577512331754932</v>
      </c>
      <c r="AX331" s="3">
        <v>6.9214099019322406</v>
      </c>
      <c r="AY331" s="3">
        <v>39.25</v>
      </c>
      <c r="AZ331" s="3">
        <v>87.97</v>
      </c>
      <c r="BA331" s="3">
        <v>111.57</v>
      </c>
    </row>
    <row r="332" spans="1:53" x14ac:dyDescent="0.3">
      <c r="A332" s="1" t="s">
        <v>1026</v>
      </c>
      <c r="B332" s="2">
        <v>4987565</v>
      </c>
      <c r="C332" s="9" t="s">
        <v>2401</v>
      </c>
      <c r="D332" s="9" t="s">
        <v>2406</v>
      </c>
      <c r="E332" s="3">
        <v>32675.51634305</v>
      </c>
      <c r="F332" s="5">
        <v>35117.874343000003</v>
      </c>
      <c r="G332" s="5" t="s">
        <v>2400</v>
      </c>
      <c r="H332" s="3">
        <v>1</v>
      </c>
      <c r="I332" s="3">
        <v>64.779291999999998</v>
      </c>
      <c r="J332" s="3">
        <v>1</v>
      </c>
      <c r="K332" s="3">
        <v>64.779291999999998</v>
      </c>
      <c r="L332" s="3" t="s">
        <v>2397</v>
      </c>
      <c r="M332" s="3">
        <v>9.0740458000000004</v>
      </c>
      <c r="N332" s="3">
        <v>53.605410999999997</v>
      </c>
      <c r="O332" s="3" t="s">
        <v>2400</v>
      </c>
      <c r="P332" s="3" t="s">
        <v>2400</v>
      </c>
      <c r="Q332" s="3">
        <v>8.1149850000000008</v>
      </c>
      <c r="R332" s="3">
        <v>30.227876999999999</v>
      </c>
      <c r="S332" s="3">
        <v>30.227876999999999</v>
      </c>
      <c r="T332" s="9" t="s">
        <v>3434</v>
      </c>
      <c r="U332" s="7">
        <v>3857669</v>
      </c>
      <c r="V332" s="7">
        <v>2968105</v>
      </c>
      <c r="W332" s="7">
        <v>2208322</v>
      </c>
      <c r="X332" s="7">
        <v>1865682</v>
      </c>
      <c r="Y332" s="7">
        <v>3857669</v>
      </c>
      <c r="Z332" s="7">
        <v>3780451</v>
      </c>
      <c r="AA332" s="7">
        <v>3511107</v>
      </c>
      <c r="AB332" s="7">
        <v>3243553</v>
      </c>
      <c r="AC332" s="3">
        <v>38.927999999999997</v>
      </c>
      <c r="AD332" s="3">
        <v>38.927999999999997</v>
      </c>
      <c r="AE332" s="3">
        <v>25.855</v>
      </c>
      <c r="AF332" s="3">
        <v>25.855</v>
      </c>
      <c r="AG332" s="7">
        <v>138813000</v>
      </c>
      <c r="AH332" s="7">
        <v>138583000</v>
      </c>
      <c r="AI332" s="7">
        <v>138228000</v>
      </c>
      <c r="AJ332" s="7">
        <v>117971935</v>
      </c>
      <c r="AK332" s="3">
        <v>84.975769999999997</v>
      </c>
      <c r="AL332" s="7">
        <v>689</v>
      </c>
      <c r="AM332" s="7">
        <v>112856570</v>
      </c>
      <c r="AN332" s="3">
        <v>81.290000000000006</v>
      </c>
      <c r="AO332" s="3">
        <v>-0.96230000000000004</v>
      </c>
      <c r="AP332" s="3">
        <v>-13.033617</v>
      </c>
      <c r="AQ332" s="3">
        <v>-9.0790880000000005</v>
      </c>
      <c r="AR332" s="3">
        <v>33.666929000000003</v>
      </c>
      <c r="AS332" s="3">
        <v>-13.033617</v>
      </c>
      <c r="AT332" s="3">
        <v>-9.0790880000000005</v>
      </c>
      <c r="AU332" s="3">
        <v>32.912171000000001</v>
      </c>
      <c r="AV332" s="3">
        <v>2.528804167632742</v>
      </c>
      <c r="AW332" s="3">
        <v>4.9711378385056983</v>
      </c>
      <c r="AX332" s="3">
        <v>4.11398196413524</v>
      </c>
      <c r="AY332" s="3">
        <v>69.64</v>
      </c>
      <c r="AZ332" s="4">
        <v>136.9</v>
      </c>
      <c r="BA332" s="3">
        <v>113.29</v>
      </c>
    </row>
    <row r="333" spans="1:53" x14ac:dyDescent="0.3">
      <c r="A333" s="1" t="s">
        <v>421</v>
      </c>
      <c r="B333" s="2">
        <v>4980730</v>
      </c>
      <c r="C333" s="9" t="s">
        <v>2401</v>
      </c>
      <c r="D333" s="9" t="s">
        <v>2442</v>
      </c>
      <c r="E333" s="3">
        <v>32662.848734416733</v>
      </c>
      <c r="F333" s="5">
        <v>61429.848733999999</v>
      </c>
      <c r="G333" s="5" t="s">
        <v>2400</v>
      </c>
      <c r="H333" s="3">
        <v>0.23</v>
      </c>
      <c r="I333" s="3" t="s">
        <v>2400</v>
      </c>
      <c r="J333" s="3">
        <v>0.23</v>
      </c>
      <c r="K333" s="3" t="s">
        <v>2400</v>
      </c>
      <c r="L333" s="3" t="s">
        <v>2400</v>
      </c>
      <c r="M333" s="3" t="s">
        <v>2400</v>
      </c>
      <c r="N333" s="3" t="s">
        <v>2400</v>
      </c>
      <c r="O333" s="3" t="s">
        <v>2400</v>
      </c>
      <c r="P333" s="3" t="s">
        <v>2400</v>
      </c>
      <c r="Q333" s="3" t="s">
        <v>2400</v>
      </c>
      <c r="R333" s="3" t="s">
        <v>2400</v>
      </c>
      <c r="S333" s="3" t="s">
        <v>2400</v>
      </c>
      <c r="T333" s="9" t="s">
        <v>3438</v>
      </c>
      <c r="U333" s="7">
        <v>21593000</v>
      </c>
      <c r="V333" s="7">
        <v>12169000</v>
      </c>
      <c r="W333" s="7">
        <v>1908000</v>
      </c>
      <c r="X333" s="7">
        <v>5594000</v>
      </c>
      <c r="Y333" s="7">
        <v>24479000</v>
      </c>
      <c r="Z333" s="7">
        <v>23437000</v>
      </c>
      <c r="AA333" s="7">
        <v>22567000</v>
      </c>
      <c r="AB333" s="7">
        <v>21593000</v>
      </c>
      <c r="AC333" s="3">
        <v>49.561999999999998</v>
      </c>
      <c r="AD333" s="3" t="s">
        <v>2400</v>
      </c>
      <c r="AE333" s="3">
        <v>19.978999999999999</v>
      </c>
      <c r="AF333" s="3" t="s">
        <v>2400</v>
      </c>
      <c r="AG333" s="7">
        <v>1381000000</v>
      </c>
      <c r="AH333" s="7">
        <v>1267000000</v>
      </c>
      <c r="AI333" s="7">
        <v>1264000000</v>
      </c>
      <c r="AJ333" s="7">
        <v>1182975283</v>
      </c>
      <c r="AK333" s="3">
        <v>90.441540000000003</v>
      </c>
      <c r="AL333" s="7">
        <v>1045</v>
      </c>
      <c r="AM333" s="7">
        <v>794576821</v>
      </c>
      <c r="AN333" s="3">
        <v>60.75</v>
      </c>
      <c r="AO333" s="3">
        <v>-3.3734009999999999</v>
      </c>
      <c r="AP333" s="3">
        <v>-2.0055049999999999</v>
      </c>
      <c r="AQ333" s="3">
        <v>34.848484999999997</v>
      </c>
      <c r="AR333" s="3">
        <v>44.129555000000003</v>
      </c>
      <c r="AS333" s="3">
        <v>-2.0055049999999999</v>
      </c>
      <c r="AT333" s="3">
        <v>34.848484999999997</v>
      </c>
      <c r="AU333" s="3">
        <v>34.412081999999998</v>
      </c>
      <c r="AV333" s="3">
        <v>5.4495413230240546</v>
      </c>
      <c r="AW333" s="3">
        <v>8.3333521946266789</v>
      </c>
      <c r="AX333" s="3">
        <v>10.530573757599788</v>
      </c>
      <c r="AY333" s="3">
        <v>44.65</v>
      </c>
      <c r="AZ333" s="3">
        <v>68.27</v>
      </c>
      <c r="BA333" s="3">
        <v>86.27</v>
      </c>
    </row>
    <row r="334" spans="1:53" x14ac:dyDescent="0.3">
      <c r="A334" s="1" t="s">
        <v>86</v>
      </c>
      <c r="B334" s="2">
        <v>4239110</v>
      </c>
      <c r="C334" s="9" t="s">
        <v>2395</v>
      </c>
      <c r="D334" s="9" t="s">
        <v>2403</v>
      </c>
      <c r="E334" s="3">
        <v>32641.200665190001</v>
      </c>
      <c r="F334" s="5">
        <v>32587.158664999999</v>
      </c>
      <c r="G334" s="5" t="s">
        <v>2400</v>
      </c>
      <c r="H334" s="3">
        <v>-0.87</v>
      </c>
      <c r="I334" s="3" t="s">
        <v>2397</v>
      </c>
      <c r="J334" s="3">
        <v>-0.87</v>
      </c>
      <c r="K334" s="3" t="s">
        <v>2397</v>
      </c>
      <c r="L334" s="3" t="s">
        <v>2397</v>
      </c>
      <c r="M334" s="3" t="s">
        <v>2397</v>
      </c>
      <c r="N334" s="3" t="s">
        <v>2397</v>
      </c>
      <c r="O334" s="3" t="s">
        <v>2400</v>
      </c>
      <c r="P334" s="3" t="s">
        <v>2400</v>
      </c>
      <c r="Q334" s="3">
        <v>14.462731</v>
      </c>
      <c r="R334" s="3" t="s">
        <v>2397</v>
      </c>
      <c r="S334" s="3" t="s">
        <v>2397</v>
      </c>
      <c r="T334" s="9" t="s">
        <v>3429</v>
      </c>
      <c r="U334" s="7">
        <v>1828292</v>
      </c>
      <c r="V334" s="7">
        <v>1037418</v>
      </c>
      <c r="W334" s="7">
        <v>844287</v>
      </c>
      <c r="X334" s="7">
        <v>492853</v>
      </c>
      <c r="Y334" s="7">
        <v>2094795</v>
      </c>
      <c r="Z334" s="7">
        <v>2344406</v>
      </c>
      <c r="AA334" s="7">
        <v>2003335</v>
      </c>
      <c r="AB334" s="7">
        <v>1828292</v>
      </c>
      <c r="AC334" s="3">
        <v>83.022000000000006</v>
      </c>
      <c r="AD334" s="3">
        <v>85.373000000000005</v>
      </c>
      <c r="AE334" s="3">
        <v>-12.477</v>
      </c>
      <c r="AF334" s="3">
        <v>-6.3079999999999998</v>
      </c>
      <c r="AG334" s="7">
        <v>128841000</v>
      </c>
      <c r="AH334" s="7">
        <v>128021000</v>
      </c>
      <c r="AI334" s="7">
        <v>125454000</v>
      </c>
      <c r="AJ334" s="7">
        <v>128427732</v>
      </c>
      <c r="AK334" s="3">
        <v>99.571110000000004</v>
      </c>
      <c r="AL334" s="7">
        <v>738</v>
      </c>
      <c r="AM334" s="7">
        <v>125391661</v>
      </c>
      <c r="AN334" s="3">
        <v>97.22</v>
      </c>
      <c r="AO334" s="3">
        <v>-3.264132</v>
      </c>
      <c r="AP334" s="3">
        <v>-7.0178209999999996</v>
      </c>
      <c r="AQ334" s="3">
        <v>-14.442061000000001</v>
      </c>
      <c r="AR334" s="3">
        <v>20.715129000000001</v>
      </c>
      <c r="AS334" s="3">
        <v>-7.0178209999999996</v>
      </c>
      <c r="AT334" s="3">
        <v>-14.442061000000001</v>
      </c>
      <c r="AU334" s="3">
        <v>22.935061000000001</v>
      </c>
      <c r="AV334" s="3">
        <v>1.3235174936769911</v>
      </c>
      <c r="AW334" s="3">
        <v>2.1868464041502707</v>
      </c>
      <c r="AX334" s="3">
        <v>2.9683300419490024</v>
      </c>
      <c r="AY334" s="3">
        <v>40.25</v>
      </c>
      <c r="AZ334" s="4">
        <v>66.5</v>
      </c>
      <c r="BA334" s="3">
        <v>90.27</v>
      </c>
    </row>
    <row r="335" spans="1:53" x14ac:dyDescent="0.3">
      <c r="A335" s="1" t="s">
        <v>2334</v>
      </c>
      <c r="B335" s="2">
        <v>4248534</v>
      </c>
      <c r="C335" s="9" t="s">
        <v>2395</v>
      </c>
      <c r="D335" s="9" t="s">
        <v>2408</v>
      </c>
      <c r="E335" s="3">
        <v>32433.601984000001</v>
      </c>
      <c r="F335" s="5">
        <v>37128.601984000001</v>
      </c>
      <c r="G335" s="5">
        <v>37125.601984000001</v>
      </c>
      <c r="H335" s="3">
        <v>-16.440000000000001</v>
      </c>
      <c r="I335" s="3" t="s">
        <v>2397</v>
      </c>
      <c r="J335" s="3">
        <v>-16.440000000000001</v>
      </c>
      <c r="K335" s="3" t="s">
        <v>2397</v>
      </c>
      <c r="L335" s="3" t="s">
        <v>2397</v>
      </c>
      <c r="M335" s="3">
        <v>4.2174279469887894</v>
      </c>
      <c r="N335" s="3">
        <v>25.029902717501599</v>
      </c>
      <c r="O335" s="3" t="s">
        <v>2400</v>
      </c>
      <c r="P335" s="3" t="s">
        <v>2400</v>
      </c>
      <c r="Q335" s="3">
        <v>3.6952029999999998</v>
      </c>
      <c r="R335" s="3">
        <v>13.099475</v>
      </c>
      <c r="S335" s="3" t="s">
        <v>2397</v>
      </c>
      <c r="T335" s="9" t="s">
        <v>3429</v>
      </c>
      <c r="U335" s="7">
        <v>9632000</v>
      </c>
      <c r="V335" s="7">
        <v>9154000</v>
      </c>
      <c r="W335" s="7">
        <v>9699000</v>
      </c>
      <c r="X335" s="7">
        <v>9011000</v>
      </c>
      <c r="Y335" s="7">
        <v>8719000</v>
      </c>
      <c r="Z335" s="7">
        <v>9825000</v>
      </c>
      <c r="AA335" s="7">
        <v>9730000</v>
      </c>
      <c r="AB335" s="7">
        <v>9632000</v>
      </c>
      <c r="AC335" s="3">
        <v>44.795999999999999</v>
      </c>
      <c r="AD335" s="3">
        <v>45.274999999999999</v>
      </c>
      <c r="AE335" s="3">
        <v>25.550999999999998</v>
      </c>
      <c r="AF335" s="3">
        <v>26.312999999999999</v>
      </c>
      <c r="AG335" s="7">
        <v>100871441</v>
      </c>
      <c r="AH335" s="7">
        <v>101547339</v>
      </c>
      <c r="AI335" s="7">
        <v>103321046</v>
      </c>
      <c r="AJ335" s="7">
        <v>100314191</v>
      </c>
      <c r="AK335" s="3">
        <v>99.591679999999997</v>
      </c>
      <c r="AL335" s="7">
        <v>876</v>
      </c>
      <c r="AM335" s="7">
        <v>95683426</v>
      </c>
      <c r="AN335" s="3">
        <v>94.99</v>
      </c>
      <c r="AO335" s="3">
        <v>-0.88282799999999995</v>
      </c>
      <c r="AP335" s="3">
        <v>-2.7204969999999999</v>
      </c>
      <c r="AQ335" s="3">
        <v>6.3524940000000001</v>
      </c>
      <c r="AR335" s="3">
        <v>30.543863000000002</v>
      </c>
      <c r="AS335" s="3">
        <v>-2.7204969999999999</v>
      </c>
      <c r="AT335" s="3">
        <v>6.3524940000000001</v>
      </c>
      <c r="AU335" s="3">
        <v>29.867329999999999</v>
      </c>
      <c r="AV335" s="3">
        <v>1.4333752638061601</v>
      </c>
      <c r="AW335" s="3">
        <v>3.677122596068938</v>
      </c>
      <c r="AX335" s="3">
        <v>3.3994470404894965</v>
      </c>
      <c r="AY335" s="3">
        <v>56.24</v>
      </c>
      <c r="AZ335" s="3">
        <v>144.29</v>
      </c>
      <c r="BA335" s="3">
        <v>133.38999999999999</v>
      </c>
    </row>
    <row r="336" spans="1:53" x14ac:dyDescent="0.3">
      <c r="A336" s="1" t="s">
        <v>773</v>
      </c>
      <c r="B336" s="2">
        <v>4040823</v>
      </c>
      <c r="C336" s="9" t="s">
        <v>2401</v>
      </c>
      <c r="D336" s="9" t="s">
        <v>2467</v>
      </c>
      <c r="E336" s="3">
        <v>32420.889043399999</v>
      </c>
      <c r="F336" s="5">
        <v>37561.889043000003</v>
      </c>
      <c r="G336" s="5">
        <v>37561.889043399999</v>
      </c>
      <c r="H336" s="4">
        <v>1.1299999999999999</v>
      </c>
      <c r="I336" s="3">
        <v>56.633333</v>
      </c>
      <c r="J336" s="4">
        <v>1.1299999999999999</v>
      </c>
      <c r="K336" s="3">
        <v>56.633333</v>
      </c>
      <c r="L336" s="3" t="s">
        <v>2397</v>
      </c>
      <c r="M336" s="3">
        <v>6.4321950500000007</v>
      </c>
      <c r="N336" s="3">
        <v>40.222538</v>
      </c>
      <c r="O336" s="3">
        <v>46.669527549574099</v>
      </c>
      <c r="P336" s="3">
        <v>42.331995946695898</v>
      </c>
      <c r="Q336" s="3">
        <v>6.5728090000000003</v>
      </c>
      <c r="R336" s="3">
        <v>21.128722</v>
      </c>
      <c r="S336" s="3">
        <v>21.128722</v>
      </c>
      <c r="T336" s="9" t="s">
        <v>3429</v>
      </c>
      <c r="U336" s="7">
        <v>5265200</v>
      </c>
      <c r="V336" s="7">
        <v>5122200</v>
      </c>
      <c r="W336" s="7">
        <v>4923900</v>
      </c>
      <c r="X336" s="7">
        <v>4127500</v>
      </c>
      <c r="Y336" s="7">
        <v>5588200</v>
      </c>
      <c r="Z336" s="7">
        <v>5465500</v>
      </c>
      <c r="AA336" s="7">
        <v>5352600</v>
      </c>
      <c r="AB336" s="7">
        <v>5265200</v>
      </c>
      <c r="AC336" s="4">
        <v>55.65</v>
      </c>
      <c r="AD336" s="3">
        <v>55.526000000000003</v>
      </c>
      <c r="AE336" s="3">
        <v>30.128</v>
      </c>
      <c r="AF336" s="4">
        <v>30.38</v>
      </c>
      <c r="AG336" s="7">
        <v>123900000</v>
      </c>
      <c r="AH336" s="7">
        <v>123700000</v>
      </c>
      <c r="AI336" s="7">
        <v>123200000</v>
      </c>
      <c r="AJ336" s="7">
        <v>123373856</v>
      </c>
      <c r="AK336" s="3">
        <v>99.533559999999994</v>
      </c>
      <c r="AL336" s="7">
        <v>1015</v>
      </c>
      <c r="AM336" s="7">
        <v>121009520</v>
      </c>
      <c r="AN336" s="3">
        <v>97.63</v>
      </c>
      <c r="AO336" s="3">
        <v>-2.4572280000000002</v>
      </c>
      <c r="AP336" s="3">
        <v>-2.5653769999999998</v>
      </c>
      <c r="AQ336" s="3">
        <v>-13.275029</v>
      </c>
      <c r="AR336" s="3">
        <v>6.2450489999999999</v>
      </c>
      <c r="AS336" s="3">
        <v>-2.5653769999999998</v>
      </c>
      <c r="AT336" s="3">
        <v>-13.275029</v>
      </c>
      <c r="AU336" s="3">
        <v>3.0571389999999998</v>
      </c>
      <c r="AV336" s="3">
        <v>1.8446323764885955</v>
      </c>
      <c r="AW336" s="3">
        <v>3.6400369053371913</v>
      </c>
      <c r="AX336" s="3">
        <v>3.9715656839525297</v>
      </c>
      <c r="AY336" s="3">
        <v>52.12</v>
      </c>
      <c r="AZ336" s="3">
        <v>102.85</v>
      </c>
      <c r="BA336" s="3">
        <v>112.22</v>
      </c>
    </row>
    <row r="337" spans="1:53" x14ac:dyDescent="0.3">
      <c r="A337" s="1" t="s">
        <v>370</v>
      </c>
      <c r="B337" s="2">
        <v>103448</v>
      </c>
      <c r="C337" s="9" t="s">
        <v>2401</v>
      </c>
      <c r="D337" s="9" t="s">
        <v>2408</v>
      </c>
      <c r="E337" s="3">
        <v>32341.893908999999</v>
      </c>
      <c r="F337" s="5">
        <v>35207.893908999999</v>
      </c>
      <c r="G337" s="5">
        <v>35218.893908999999</v>
      </c>
      <c r="H337" s="3">
        <v>0.81</v>
      </c>
      <c r="I337" s="3">
        <v>27.798365122615799</v>
      </c>
      <c r="J337" s="4">
        <v>0.81</v>
      </c>
      <c r="K337" s="3">
        <v>27.798365122615799</v>
      </c>
      <c r="L337" s="3" t="s">
        <v>2397</v>
      </c>
      <c r="M337" s="3">
        <v>4.51387995049505</v>
      </c>
      <c r="N337" s="3">
        <v>28.170446571855699</v>
      </c>
      <c r="O337" s="3" t="s">
        <v>2400</v>
      </c>
      <c r="P337" s="3" t="s">
        <v>2400</v>
      </c>
      <c r="Q337" s="3">
        <v>7.0282039999999997</v>
      </c>
      <c r="R337" s="3">
        <v>20.131620999999999</v>
      </c>
      <c r="S337" s="3">
        <v>17.8773287303659</v>
      </c>
      <c r="T337" s="9" t="s">
        <v>3429</v>
      </c>
      <c r="U337" s="7">
        <v>4257100</v>
      </c>
      <c r="V337" s="7">
        <v>3573400</v>
      </c>
      <c r="W337" s="7">
        <v>3051398</v>
      </c>
      <c r="X337" s="7">
        <v>2613375</v>
      </c>
      <c r="Y337" s="7">
        <v>4648200</v>
      </c>
      <c r="Z337" s="7">
        <v>4529900</v>
      </c>
      <c r="AA337" s="7">
        <v>4399200</v>
      </c>
      <c r="AB337" s="7">
        <v>4257100</v>
      </c>
      <c r="AC337" s="3">
        <v>47.996000000000002</v>
      </c>
      <c r="AD337" s="3">
        <v>47.866999999999997</v>
      </c>
      <c r="AE337" s="3">
        <v>32.850999999999999</v>
      </c>
      <c r="AF337" s="3">
        <v>33.524999999999999</v>
      </c>
      <c r="AG337" s="7">
        <v>286000000</v>
      </c>
      <c r="AH337" s="7">
        <v>285000000</v>
      </c>
      <c r="AI337" s="7">
        <v>284300000</v>
      </c>
      <c r="AJ337" s="7">
        <v>238485434</v>
      </c>
      <c r="AK337" s="3">
        <v>83.398650000000004</v>
      </c>
      <c r="AL337" s="7">
        <v>987</v>
      </c>
      <c r="AM337" s="7">
        <v>212892929</v>
      </c>
      <c r="AN337" s="3">
        <v>74.45</v>
      </c>
      <c r="AO337" s="3">
        <v>-1.762157</v>
      </c>
      <c r="AP337" s="3">
        <v>-9.79664</v>
      </c>
      <c r="AQ337" s="3">
        <v>-1.5250969999999999</v>
      </c>
      <c r="AR337" s="3">
        <v>44.197879999999998</v>
      </c>
      <c r="AS337" s="3">
        <v>-9.79664</v>
      </c>
      <c r="AT337" s="3">
        <v>-1.5250969999999999</v>
      </c>
      <c r="AU337" s="3">
        <v>43.467866999999998</v>
      </c>
      <c r="AV337" s="3">
        <v>1.1888058259105458</v>
      </c>
      <c r="AW337" s="3">
        <v>2.0968711884652489</v>
      </c>
      <c r="AX337" s="3">
        <v>2.3157913343212679</v>
      </c>
      <c r="AY337" s="3">
        <v>52.19</v>
      </c>
      <c r="AZ337" s="3">
        <v>92.06</v>
      </c>
      <c r="BA337" s="3">
        <v>101.67</v>
      </c>
    </row>
    <row r="338" spans="1:53" x14ac:dyDescent="0.3">
      <c r="A338" s="1" t="s">
        <v>836</v>
      </c>
      <c r="B338" s="2">
        <v>100260</v>
      </c>
      <c r="C338" s="9" t="s">
        <v>2395</v>
      </c>
      <c r="D338" s="9" t="s">
        <v>2495</v>
      </c>
      <c r="E338" s="3">
        <v>32226.311574719999</v>
      </c>
      <c r="F338" s="5" t="s">
        <v>2400</v>
      </c>
      <c r="G338" s="5">
        <v>28696.311574719999</v>
      </c>
      <c r="H338" s="3">
        <v>0.78</v>
      </c>
      <c r="I338" s="3">
        <v>14.046511627907</v>
      </c>
      <c r="J338" s="4">
        <v>0.78</v>
      </c>
      <c r="K338" s="3">
        <v>14.046511627907</v>
      </c>
      <c r="L338" s="3">
        <v>2.0943921761617301</v>
      </c>
      <c r="M338" s="3">
        <v>1.5316392751746302</v>
      </c>
      <c r="N338" s="3">
        <v>6.3057420000000004</v>
      </c>
      <c r="O338" s="3" t="s">
        <v>2400</v>
      </c>
      <c r="P338" s="3" t="s">
        <v>2400</v>
      </c>
      <c r="Q338" s="3" t="s">
        <v>2400</v>
      </c>
      <c r="R338" s="3" t="s">
        <v>2400</v>
      </c>
      <c r="S338" s="3" t="s">
        <v>2400</v>
      </c>
      <c r="T338" s="9" t="s">
        <v>3429</v>
      </c>
      <c r="U338" s="7">
        <v>8708000</v>
      </c>
      <c r="V338" s="7">
        <v>8387000</v>
      </c>
      <c r="W338" s="7">
        <v>7828000</v>
      </c>
      <c r="X338" s="7">
        <v>7638000</v>
      </c>
      <c r="Y338" s="7">
        <v>8468000</v>
      </c>
      <c r="Z338" s="7">
        <v>8489000</v>
      </c>
      <c r="AA338" s="7">
        <v>8590000</v>
      </c>
      <c r="AB338" s="7">
        <v>8708000</v>
      </c>
      <c r="AC338" s="3" t="s">
        <v>2400</v>
      </c>
      <c r="AD338" s="3" t="s">
        <v>2400</v>
      </c>
      <c r="AE338" s="3" t="s">
        <v>2400</v>
      </c>
      <c r="AF338" s="3" t="s">
        <v>2400</v>
      </c>
      <c r="AG338" s="7">
        <v>676268732</v>
      </c>
      <c r="AH338" s="7">
        <v>680789253</v>
      </c>
      <c r="AI338" s="7">
        <v>680989701</v>
      </c>
      <c r="AJ338" s="7">
        <v>667530094</v>
      </c>
      <c r="AK338" s="3">
        <v>99.550629999999998</v>
      </c>
      <c r="AL338" s="7">
        <v>1153</v>
      </c>
      <c r="AM338" s="7">
        <v>577159374</v>
      </c>
      <c r="AN338" s="3">
        <v>86.07</v>
      </c>
      <c r="AO338" s="3">
        <v>-1.7657989999999999</v>
      </c>
      <c r="AP338" s="3">
        <v>-12.026633</v>
      </c>
      <c r="AQ338" s="3">
        <v>-1.3071900000000001</v>
      </c>
      <c r="AR338" s="3">
        <v>21.564117</v>
      </c>
      <c r="AS338" s="3">
        <v>-12.026633</v>
      </c>
      <c r="AT338" s="3">
        <v>-1.3071900000000001</v>
      </c>
      <c r="AU338" s="3">
        <v>22.586257</v>
      </c>
      <c r="AV338" s="3">
        <v>2.2782763956640579</v>
      </c>
      <c r="AW338" s="3">
        <v>3.1320072281922933</v>
      </c>
      <c r="AX338" s="3">
        <v>3.1598156079691435</v>
      </c>
      <c r="AY338" s="3">
        <v>67.209999999999994</v>
      </c>
      <c r="AZ338" s="3">
        <v>92.39</v>
      </c>
      <c r="BA338" s="3">
        <v>93.21</v>
      </c>
    </row>
    <row r="339" spans="1:53" x14ac:dyDescent="0.3">
      <c r="A339" s="1" t="s">
        <v>2309</v>
      </c>
      <c r="B339" s="2">
        <v>4009725</v>
      </c>
      <c r="C339" s="9" t="s">
        <v>2401</v>
      </c>
      <c r="D339" s="9" t="s">
        <v>2469</v>
      </c>
      <c r="E339" s="3">
        <v>31967.616768299999</v>
      </c>
      <c r="F339" s="5">
        <v>51264.216767999998</v>
      </c>
      <c r="G339" s="5">
        <v>51264.216768300001</v>
      </c>
      <c r="H339" s="3">
        <v>0.75900000000000001</v>
      </c>
      <c r="I339" s="3">
        <v>22.981427</v>
      </c>
      <c r="J339" s="4">
        <v>0.75900000000000001</v>
      </c>
      <c r="K339" s="3">
        <v>22.981427</v>
      </c>
      <c r="L339" s="3">
        <v>3.3055643400000001</v>
      </c>
      <c r="M339" s="3">
        <v>2.4623602399999998</v>
      </c>
      <c r="N339" s="3">
        <v>72.116563999999997</v>
      </c>
      <c r="O339" s="3">
        <v>68.223311670340493</v>
      </c>
      <c r="P339" s="3" t="s">
        <v>2397</v>
      </c>
      <c r="Q339" s="3">
        <v>5.7477349999999996</v>
      </c>
      <c r="R339" s="3">
        <v>13.347096000000001</v>
      </c>
      <c r="S339" s="3">
        <v>13.347096000000001</v>
      </c>
      <c r="T339" s="9" t="s">
        <v>3429</v>
      </c>
      <c r="U339" s="7">
        <v>8893000</v>
      </c>
      <c r="V339" s="7">
        <v>9597400</v>
      </c>
      <c r="W339" s="7">
        <v>8316000</v>
      </c>
      <c r="X339" s="7">
        <v>7241700</v>
      </c>
      <c r="Y339" s="7">
        <v>8533200</v>
      </c>
      <c r="Z339" s="7">
        <v>8627100</v>
      </c>
      <c r="AA339" s="7">
        <v>8685100</v>
      </c>
      <c r="AB339" s="7">
        <v>8893000</v>
      </c>
      <c r="AC339" s="3">
        <v>40.561999999999998</v>
      </c>
      <c r="AD339" s="3">
        <v>43.073</v>
      </c>
      <c r="AE339" s="3">
        <v>38.780999999999999</v>
      </c>
      <c r="AF339" s="3">
        <v>40.854999999999997</v>
      </c>
      <c r="AG339" s="7">
        <v>316354446</v>
      </c>
      <c r="AH339" s="7">
        <v>316079401</v>
      </c>
      <c r="AI339" s="7">
        <v>315434531</v>
      </c>
      <c r="AJ339" s="7">
        <v>315572016</v>
      </c>
      <c r="AK339" s="3">
        <v>99.752669999999995</v>
      </c>
      <c r="AL339" s="7">
        <v>1277</v>
      </c>
      <c r="AM339" s="7">
        <v>256018256</v>
      </c>
      <c r="AN339" s="3">
        <v>80.930000000000007</v>
      </c>
      <c r="AO339" s="3">
        <v>-1.052189</v>
      </c>
      <c r="AP339" s="3">
        <v>-6.9371600000000004</v>
      </c>
      <c r="AQ339" s="3">
        <v>-2.2249949999999998</v>
      </c>
      <c r="AR339" s="3">
        <v>8.9434660000000008</v>
      </c>
      <c r="AS339" s="3">
        <v>-6.9371600000000004</v>
      </c>
      <c r="AT339" s="3">
        <v>-2.2249949999999998</v>
      </c>
      <c r="AU339" s="3">
        <v>11.726267999999999</v>
      </c>
      <c r="AV339" s="3">
        <v>1.3512947436180491</v>
      </c>
      <c r="AW339" s="3">
        <v>2.3251461374493161</v>
      </c>
      <c r="AX339" s="3">
        <v>2.9557125544311389</v>
      </c>
      <c r="AY339" s="4">
        <v>41.1</v>
      </c>
      <c r="AZ339" s="3">
        <v>70.72</v>
      </c>
      <c r="BA339" s="4">
        <v>89.9</v>
      </c>
    </row>
    <row r="340" spans="1:53" x14ac:dyDescent="0.3">
      <c r="A340" s="1" t="s">
        <v>1300</v>
      </c>
      <c r="B340" s="2">
        <v>4121693</v>
      </c>
      <c r="C340" s="9" t="s">
        <v>2401</v>
      </c>
      <c r="D340" s="9" t="s">
        <v>2490</v>
      </c>
      <c r="E340" s="3">
        <v>31880.349077499999</v>
      </c>
      <c r="F340" s="5">
        <v>36244.938076999999</v>
      </c>
      <c r="G340" s="5">
        <v>36244.938077500003</v>
      </c>
      <c r="H340" s="4">
        <v>1.663</v>
      </c>
      <c r="I340" s="3">
        <v>145.179372</v>
      </c>
      <c r="J340" s="3">
        <v>1.663</v>
      </c>
      <c r="K340" s="3">
        <v>145.179372</v>
      </c>
      <c r="L340" s="3" t="s">
        <v>2397</v>
      </c>
      <c r="M340" s="3">
        <v>103.10509554000001</v>
      </c>
      <c r="N340" s="3">
        <v>44.902912999999998</v>
      </c>
      <c r="O340" s="3">
        <v>79.844672836278605</v>
      </c>
      <c r="P340" s="3">
        <v>17.355305771538202</v>
      </c>
      <c r="Q340" s="3">
        <v>1.4680040000000001</v>
      </c>
      <c r="R340" s="3">
        <v>17.439729</v>
      </c>
      <c r="S340" s="3">
        <v>17.439729</v>
      </c>
      <c r="T340" s="9" t="s">
        <v>3429</v>
      </c>
      <c r="U340" s="7">
        <v>22749073</v>
      </c>
      <c r="V340" s="7">
        <v>16681254</v>
      </c>
      <c r="W340" s="7">
        <v>6268447</v>
      </c>
      <c r="X340" s="7">
        <v>1861178</v>
      </c>
      <c r="Y340" s="7">
        <v>23315469</v>
      </c>
      <c r="Z340" s="7">
        <v>23818945</v>
      </c>
      <c r="AA340" s="7">
        <v>23421212</v>
      </c>
      <c r="AB340" s="7">
        <v>22749073</v>
      </c>
      <c r="AC340" s="3">
        <v>23.988</v>
      </c>
      <c r="AD340" s="3">
        <v>24.762</v>
      </c>
      <c r="AE340" s="4">
        <v>7.0750000000000002</v>
      </c>
      <c r="AF340" s="4">
        <v>6.5819999999999999</v>
      </c>
      <c r="AG340" s="7">
        <v>229198503</v>
      </c>
      <c r="AH340" s="7">
        <v>229013149</v>
      </c>
      <c r="AI340" s="7">
        <v>228261691</v>
      </c>
      <c r="AJ340" s="7">
        <v>142895800</v>
      </c>
      <c r="AK340" s="3">
        <v>61.967149999999997</v>
      </c>
      <c r="AL340" s="7">
        <v>796</v>
      </c>
      <c r="AM340" s="7">
        <v>163309742</v>
      </c>
      <c r="AN340" s="3">
        <v>70.819999999999993</v>
      </c>
      <c r="AO340" s="3">
        <v>-2.8652869999999999</v>
      </c>
      <c r="AP340" s="3">
        <v>-6.3291139999999997</v>
      </c>
      <c r="AQ340" s="3">
        <v>18.275642000000001</v>
      </c>
      <c r="AR340" s="3">
        <v>41.052173000000003</v>
      </c>
      <c r="AS340" s="3">
        <v>-6.3291139999999997</v>
      </c>
      <c r="AT340" s="3">
        <v>18.275642000000001</v>
      </c>
      <c r="AU340" s="3">
        <v>38.354700999999999</v>
      </c>
      <c r="AV340" s="3">
        <v>1.932128588623546</v>
      </c>
      <c r="AW340" s="3">
        <v>4.637129955104049</v>
      </c>
      <c r="AX340" s="3">
        <v>5.05221823163214</v>
      </c>
      <c r="AY340" s="3">
        <v>40.92</v>
      </c>
      <c r="AZ340" s="3">
        <v>98.22</v>
      </c>
      <c r="BA340" s="4">
        <v>107.01</v>
      </c>
    </row>
    <row r="341" spans="1:53" x14ac:dyDescent="0.3">
      <c r="A341" s="1" t="s">
        <v>2192</v>
      </c>
      <c r="B341" s="2">
        <v>4994529</v>
      </c>
      <c r="C341" s="9" t="s">
        <v>2395</v>
      </c>
      <c r="D341" s="9" t="s">
        <v>2444</v>
      </c>
      <c r="E341" s="3">
        <v>31845.053397</v>
      </c>
      <c r="F341" s="5">
        <v>51040.053397000003</v>
      </c>
      <c r="G341" s="5" t="s">
        <v>2400</v>
      </c>
      <c r="H341" s="4">
        <v>2.9</v>
      </c>
      <c r="I341" s="3">
        <v>11.697386</v>
      </c>
      <c r="J341" s="3">
        <v>2.9</v>
      </c>
      <c r="K341" s="3">
        <v>11.697386</v>
      </c>
      <c r="L341" s="3">
        <v>7.5681995300000002</v>
      </c>
      <c r="M341" s="3">
        <v>2.7919146599999998</v>
      </c>
      <c r="N341" s="3">
        <v>104.52099</v>
      </c>
      <c r="O341" s="3" t="s">
        <v>2400</v>
      </c>
      <c r="P341" s="3" t="s">
        <v>2400</v>
      </c>
      <c r="Q341" s="3">
        <v>0.91311299999999995</v>
      </c>
      <c r="R341" s="3">
        <v>4.3898729999999997</v>
      </c>
      <c r="S341" s="3">
        <v>4.3898729999999997</v>
      </c>
      <c r="T341" s="9" t="s">
        <v>3429</v>
      </c>
      <c r="U341" s="7">
        <v>53717000</v>
      </c>
      <c r="V341" s="7">
        <v>44955000</v>
      </c>
      <c r="W341" s="7">
        <v>24634000</v>
      </c>
      <c r="X341" s="7">
        <v>15355000</v>
      </c>
      <c r="Y341" s="7">
        <v>55994000</v>
      </c>
      <c r="Z341" s="7">
        <v>55635000</v>
      </c>
      <c r="AA341" s="7">
        <v>54827000</v>
      </c>
      <c r="AB341" s="7">
        <v>53717000</v>
      </c>
      <c r="AC341" s="3">
        <v>33.511000000000003</v>
      </c>
      <c r="AD341" s="3">
        <v>33.286000000000001</v>
      </c>
      <c r="AE341" s="3">
        <v>14.509</v>
      </c>
      <c r="AF341" s="3">
        <v>13.364000000000001</v>
      </c>
      <c r="AG341" s="7">
        <v>328846178</v>
      </c>
      <c r="AH341" s="7">
        <v>328832139</v>
      </c>
      <c r="AI341" s="7">
        <v>328013283</v>
      </c>
      <c r="AJ341" s="7">
        <v>326658002</v>
      </c>
      <c r="AK341" s="3">
        <v>99.325609999999998</v>
      </c>
      <c r="AL341" s="7">
        <v>770</v>
      </c>
      <c r="AM341" s="7">
        <v>271728666</v>
      </c>
      <c r="AN341" s="3">
        <v>82.62</v>
      </c>
      <c r="AO341" s="3">
        <v>-4.0134439999999998</v>
      </c>
      <c r="AP341" s="3">
        <v>0.278839</v>
      </c>
      <c r="AQ341" s="3">
        <v>70.171749000000005</v>
      </c>
      <c r="AR341" s="3">
        <v>138.45776000000001</v>
      </c>
      <c r="AS341" s="3">
        <v>0.278839</v>
      </c>
      <c r="AT341" s="3">
        <v>70.171749000000005</v>
      </c>
      <c r="AU341" s="3">
        <v>135.33688799999999</v>
      </c>
      <c r="AV341" s="3">
        <v>4.2738981482072722</v>
      </c>
      <c r="AW341" s="3">
        <v>6.7750005673596316</v>
      </c>
      <c r="AX341" s="3">
        <v>10.047734746426562</v>
      </c>
      <c r="AY341" s="3">
        <v>34.99</v>
      </c>
      <c r="AZ341" s="3">
        <v>55.47</v>
      </c>
      <c r="BA341" s="3">
        <v>82.26</v>
      </c>
    </row>
    <row r="342" spans="1:53" x14ac:dyDescent="0.3">
      <c r="A342" s="1" t="s">
        <v>843</v>
      </c>
      <c r="B342" s="2">
        <v>100247</v>
      </c>
      <c r="C342" s="9" t="s">
        <v>2395</v>
      </c>
      <c r="D342" s="9" t="s">
        <v>2495</v>
      </c>
      <c r="E342" s="3">
        <v>31728.946650000002</v>
      </c>
      <c r="F342" s="5" t="s">
        <v>2400</v>
      </c>
      <c r="G342" s="5">
        <v>43186.946649999998</v>
      </c>
      <c r="H342" s="3">
        <v>43.405999999999999</v>
      </c>
      <c r="I342" s="3">
        <v>12.105528501861899</v>
      </c>
      <c r="J342" s="3">
        <v>43.405999999999999</v>
      </c>
      <c r="K342" s="3">
        <v>12.105528501861899</v>
      </c>
      <c r="L342" s="3">
        <v>1.4042440048818901</v>
      </c>
      <c r="M342" s="3">
        <v>1.36515013843167</v>
      </c>
      <c r="N342" s="3">
        <v>25.540849000000001</v>
      </c>
      <c r="O342" s="3" t="s">
        <v>2400</v>
      </c>
      <c r="P342" s="3" t="s">
        <v>2400</v>
      </c>
      <c r="Q342" s="3" t="s">
        <v>2400</v>
      </c>
      <c r="R342" s="3" t="s">
        <v>2400</v>
      </c>
      <c r="S342" s="3" t="s">
        <v>2400</v>
      </c>
      <c r="T342" s="9" t="s">
        <v>3429</v>
      </c>
      <c r="U342" s="7">
        <v>8979000</v>
      </c>
      <c r="V342" s="7">
        <v>4644000</v>
      </c>
      <c r="W342" s="7">
        <v>1898336</v>
      </c>
      <c r="X342" s="7">
        <v>1864919</v>
      </c>
      <c r="Y342" s="7">
        <v>9889000</v>
      </c>
      <c r="Z342" s="7">
        <v>10036000</v>
      </c>
      <c r="AA342" s="7">
        <v>10140000</v>
      </c>
      <c r="AB342" s="7">
        <v>8979000</v>
      </c>
      <c r="AC342" s="3" t="s">
        <v>2400</v>
      </c>
      <c r="AD342" s="3" t="s">
        <v>2400</v>
      </c>
      <c r="AE342" s="3" t="s">
        <v>2400</v>
      </c>
      <c r="AF342" s="3" t="s">
        <v>2400</v>
      </c>
      <c r="AG342" s="7">
        <v>14179208</v>
      </c>
      <c r="AH342" s="7">
        <v>14529735</v>
      </c>
      <c r="AI342" s="7">
        <v>14520103</v>
      </c>
      <c r="AJ342" s="7">
        <v>10121310</v>
      </c>
      <c r="AK342" s="3">
        <v>72.349360000000004</v>
      </c>
      <c r="AL342" s="7">
        <v>715</v>
      </c>
      <c r="AM342" s="7">
        <v>9595444</v>
      </c>
      <c r="AN342" s="3">
        <v>68.59</v>
      </c>
      <c r="AO342" s="3">
        <v>-1.8560319999999999</v>
      </c>
      <c r="AP342" s="3">
        <v>-7.9294120000000001</v>
      </c>
      <c r="AQ342" s="3">
        <v>14.778783000000001</v>
      </c>
      <c r="AR342" s="3">
        <v>46.854779999999998</v>
      </c>
      <c r="AS342" s="3">
        <v>-7.9294120000000001</v>
      </c>
      <c r="AT342" s="3">
        <v>14.778783000000001</v>
      </c>
      <c r="AU342" s="3">
        <v>48.912239</v>
      </c>
      <c r="AV342" s="3">
        <v>1.7800868894843083</v>
      </c>
      <c r="AW342" s="3">
        <v>3.1322996755314683</v>
      </c>
      <c r="AX342" s="3">
        <v>3.4053768918617342</v>
      </c>
      <c r="AY342" s="3">
        <v>53.05</v>
      </c>
      <c r="AZ342" s="3">
        <v>93.35</v>
      </c>
      <c r="BA342" s="3">
        <v>101.49</v>
      </c>
    </row>
    <row r="343" spans="1:53" x14ac:dyDescent="0.3">
      <c r="A343" s="1" t="s">
        <v>2381</v>
      </c>
      <c r="B343" s="2">
        <v>5174695</v>
      </c>
      <c r="C343" s="9" t="s">
        <v>2395</v>
      </c>
      <c r="D343" s="9" t="s">
        <v>2405</v>
      </c>
      <c r="E343" s="3">
        <v>31696.359976</v>
      </c>
      <c r="F343" s="5">
        <v>30528.499975999999</v>
      </c>
      <c r="G343" s="5" t="s">
        <v>2400</v>
      </c>
      <c r="H343" s="3">
        <v>-7.9000000000000001E-2</v>
      </c>
      <c r="I343" s="3" t="s">
        <v>2397</v>
      </c>
      <c r="J343" s="3">
        <v>-7.9000000000000001E-2</v>
      </c>
      <c r="K343" s="3" t="s">
        <v>2397</v>
      </c>
      <c r="L343" s="3">
        <v>29.358828319999997</v>
      </c>
      <c r="M343" s="3">
        <v>19.37392612</v>
      </c>
      <c r="N343" s="3">
        <v>41.722942000000003</v>
      </c>
      <c r="O343" s="3" t="s">
        <v>2400</v>
      </c>
      <c r="P343" s="3" t="s">
        <v>2400</v>
      </c>
      <c r="Q343" s="3">
        <v>11.401681999999999</v>
      </c>
      <c r="R343" s="3" t="s">
        <v>2397</v>
      </c>
      <c r="S343" s="3" t="s">
        <v>2397</v>
      </c>
      <c r="T343" s="9" t="s">
        <v>3440</v>
      </c>
      <c r="U343" s="7">
        <v>2167771</v>
      </c>
      <c r="V343" s="7">
        <v>1616952</v>
      </c>
      <c r="W343" s="7">
        <v>1090946</v>
      </c>
      <c r="X343" s="7">
        <v>673100</v>
      </c>
      <c r="Y343" s="7">
        <v>2299023</v>
      </c>
      <c r="Z343" s="7">
        <v>2167771</v>
      </c>
      <c r="AA343" s="7">
        <v>2029909</v>
      </c>
      <c r="AB343" s="7">
        <v>1895508</v>
      </c>
      <c r="AC343" s="4">
        <v>78.08</v>
      </c>
      <c r="AD343" s="3">
        <v>78.031999999999996</v>
      </c>
      <c r="AE343" s="3">
        <v>-4.1630000000000003</v>
      </c>
      <c r="AF343" s="3">
        <v>-3.0449999999999999</v>
      </c>
      <c r="AG343" s="7">
        <v>153415000</v>
      </c>
      <c r="AH343" s="7">
        <v>152490000</v>
      </c>
      <c r="AI343" s="7">
        <v>148313000</v>
      </c>
      <c r="AJ343" s="7">
        <v>96258227</v>
      </c>
      <c r="AK343" s="3">
        <v>62.734029999999997</v>
      </c>
      <c r="AL343" s="7">
        <v>953</v>
      </c>
      <c r="AM343" s="7">
        <v>76704787</v>
      </c>
      <c r="AN343" s="3">
        <v>49.99</v>
      </c>
      <c r="AO343" s="3">
        <v>-3.6580159999999999</v>
      </c>
      <c r="AP343" s="3">
        <v>-12.672442999999999</v>
      </c>
      <c r="AQ343" s="3">
        <v>5.5399560000000001</v>
      </c>
      <c r="AR343" s="3">
        <v>-15.049206999999999</v>
      </c>
      <c r="AS343" s="3">
        <v>-12.672442999999999</v>
      </c>
      <c r="AT343" s="3">
        <v>5.5399560000000001</v>
      </c>
      <c r="AU343" s="3">
        <v>-18.572846999999999</v>
      </c>
      <c r="AV343" s="3">
        <v>3.0436456667106562</v>
      </c>
      <c r="AW343" s="3">
        <v>7.5962781192676285</v>
      </c>
      <c r="AX343" s="3">
        <v>5.8375136346612937</v>
      </c>
      <c r="AY343" s="3">
        <v>45.88</v>
      </c>
      <c r="AZ343" s="4">
        <v>114.5</v>
      </c>
      <c r="BA343" s="3">
        <v>87.99</v>
      </c>
    </row>
    <row r="344" spans="1:53" x14ac:dyDescent="0.3">
      <c r="A344" s="1" t="s">
        <v>683</v>
      </c>
      <c r="B344" s="2">
        <v>4209300</v>
      </c>
      <c r="C344" s="9" t="s">
        <v>2401</v>
      </c>
      <c r="D344" s="9" t="s">
        <v>2432</v>
      </c>
      <c r="E344" s="3">
        <v>31057.157614899999</v>
      </c>
      <c r="F344" s="5">
        <v>46214.157614000003</v>
      </c>
      <c r="G344" s="5" t="s">
        <v>2400</v>
      </c>
      <c r="H344" s="3">
        <v>0.3</v>
      </c>
      <c r="I344" s="3">
        <v>26.842808999999999</v>
      </c>
      <c r="J344" s="3">
        <v>0.3</v>
      </c>
      <c r="K344" s="3">
        <v>26.842808999999999</v>
      </c>
      <c r="L344" s="3">
        <v>3.6078396099999996</v>
      </c>
      <c r="M344" s="3">
        <v>1.5343146599999999</v>
      </c>
      <c r="N344" s="3">
        <v>57.165241999999999</v>
      </c>
      <c r="O344" s="3" t="s">
        <v>2400</v>
      </c>
      <c r="P344" s="3" t="s">
        <v>2400</v>
      </c>
      <c r="Q344" s="3">
        <v>1.0038899999999999</v>
      </c>
      <c r="R344" s="3">
        <v>6.5008990000000004</v>
      </c>
      <c r="S344" s="3">
        <v>6.5008990000000004</v>
      </c>
      <c r="T344" s="9" t="s">
        <v>3429</v>
      </c>
      <c r="U344" s="7">
        <v>44622000</v>
      </c>
      <c r="V344" s="7">
        <v>56902000</v>
      </c>
      <c r="W344" s="7">
        <v>54968000</v>
      </c>
      <c r="X344" s="7">
        <v>38542000</v>
      </c>
      <c r="Y344" s="7">
        <v>43180000</v>
      </c>
      <c r="Z344" s="7">
        <v>43031000</v>
      </c>
      <c r="AA344" s="7">
        <v>43536000</v>
      </c>
      <c r="AB344" s="7">
        <v>44622000</v>
      </c>
      <c r="AC344" s="4">
        <v>11.333</v>
      </c>
      <c r="AD344" s="4">
        <v>10.76</v>
      </c>
      <c r="AE344" s="4">
        <v>11.6</v>
      </c>
      <c r="AF344" s="4">
        <v>11.237</v>
      </c>
      <c r="AG344" s="7">
        <v>700091690</v>
      </c>
      <c r="AH344" s="7">
        <v>700921028</v>
      </c>
      <c r="AI344" s="7">
        <v>701397006</v>
      </c>
      <c r="AJ344" s="7">
        <v>700633470</v>
      </c>
      <c r="AK344" s="3">
        <v>99.735479999999995</v>
      </c>
      <c r="AL344" s="7">
        <v>1747</v>
      </c>
      <c r="AM344" s="7">
        <v>489119136</v>
      </c>
      <c r="AN344" s="3">
        <v>69.63</v>
      </c>
      <c r="AO344" s="3">
        <v>9.9776000000000004E-2</v>
      </c>
      <c r="AP344" s="3">
        <v>-9.2286809999999999</v>
      </c>
      <c r="AQ344" s="3">
        <v>-26.542193000000001</v>
      </c>
      <c r="AR344" s="3">
        <v>-27.471533999999998</v>
      </c>
      <c r="AS344" s="3">
        <v>-9.2286809999999999</v>
      </c>
      <c r="AT344" s="3">
        <v>-26.542193000000001</v>
      </c>
      <c r="AU344" s="3">
        <v>-26.823487</v>
      </c>
      <c r="AV344" s="3">
        <v>4.0906075344464217</v>
      </c>
      <c r="AW344" s="3">
        <v>5.9598456537678697</v>
      </c>
      <c r="AX344" s="3">
        <v>4.8744800317632455</v>
      </c>
      <c r="AY344" s="3">
        <v>112.73</v>
      </c>
      <c r="AZ344" s="3">
        <v>164.25</v>
      </c>
      <c r="BA344" s="3">
        <v>134.33000000000001</v>
      </c>
    </row>
    <row r="345" spans="1:53" x14ac:dyDescent="0.3">
      <c r="A345" s="1" t="s">
        <v>2361</v>
      </c>
      <c r="B345" s="2">
        <v>4317520</v>
      </c>
      <c r="C345" s="9" t="s">
        <v>2401</v>
      </c>
      <c r="D345" s="9" t="s">
        <v>2445</v>
      </c>
      <c r="E345" s="3">
        <v>30793.241105249999</v>
      </c>
      <c r="F345" s="5">
        <v>31914.241105000001</v>
      </c>
      <c r="G345" s="5" t="s">
        <v>2400</v>
      </c>
      <c r="H345" s="3">
        <v>0.89</v>
      </c>
      <c r="I345" s="3">
        <v>33.953761</v>
      </c>
      <c r="J345" s="3">
        <v>0.89</v>
      </c>
      <c r="K345" s="3">
        <v>33.953761</v>
      </c>
      <c r="L345" s="3">
        <v>41.82408075</v>
      </c>
      <c r="M345" s="3">
        <v>2.6614364699999999</v>
      </c>
      <c r="N345" s="3">
        <v>33.933898999999997</v>
      </c>
      <c r="O345" s="3" t="s">
        <v>2400</v>
      </c>
      <c r="P345" s="3" t="s">
        <v>2400</v>
      </c>
      <c r="Q345" s="3">
        <v>3.4790410000000001</v>
      </c>
      <c r="R345" s="3">
        <v>16.061074000000001</v>
      </c>
      <c r="S345" s="3">
        <v>16.061074000000001</v>
      </c>
      <c r="T345" s="9" t="s">
        <v>3429</v>
      </c>
      <c r="U345" s="7">
        <v>7364000</v>
      </c>
      <c r="V345" s="7">
        <v>5522000</v>
      </c>
      <c r="W345" s="7">
        <v>5195000</v>
      </c>
      <c r="X345" s="7">
        <v>4876000</v>
      </c>
      <c r="Y345" s="7">
        <v>8424000</v>
      </c>
      <c r="Z345" s="7">
        <v>8396000</v>
      </c>
      <c r="AA345" s="7">
        <v>7949000</v>
      </c>
      <c r="AB345" s="7">
        <v>7364000</v>
      </c>
      <c r="AC345" s="3">
        <v>36.896000000000001</v>
      </c>
      <c r="AD345" s="4">
        <v>36.93</v>
      </c>
      <c r="AE345" s="4">
        <v>17.489999999999998</v>
      </c>
      <c r="AF345" s="4">
        <v>20.05</v>
      </c>
      <c r="AG345" s="7">
        <v>243000000</v>
      </c>
      <c r="AH345" s="7">
        <v>242900000</v>
      </c>
      <c r="AI345" s="7">
        <v>240800000</v>
      </c>
      <c r="AJ345" s="7">
        <v>241132988</v>
      </c>
      <c r="AK345" s="3">
        <v>99.254270000000005</v>
      </c>
      <c r="AL345" s="7">
        <v>1356</v>
      </c>
      <c r="AM345" s="7">
        <v>228976765</v>
      </c>
      <c r="AN345" s="3">
        <v>94.25</v>
      </c>
      <c r="AO345" s="3">
        <v>-1.8027930000000001</v>
      </c>
      <c r="AP345" s="3">
        <v>-8.4654830000000008</v>
      </c>
      <c r="AQ345" s="3">
        <v>-14.078353</v>
      </c>
      <c r="AR345" s="3">
        <v>2.0673879999999998</v>
      </c>
      <c r="AS345" s="3">
        <v>-8.4654830000000008</v>
      </c>
      <c r="AT345" s="3">
        <v>-14.078353</v>
      </c>
      <c r="AU345" s="3">
        <v>1.451557</v>
      </c>
      <c r="AV345" s="3">
        <v>1.1261365101670893</v>
      </c>
      <c r="AW345" s="3">
        <v>2.7059591079793237</v>
      </c>
      <c r="AX345" s="3">
        <v>2.7328695642126624</v>
      </c>
      <c r="AY345" s="3">
        <v>44.19</v>
      </c>
      <c r="AZ345" s="3">
        <v>106.19</v>
      </c>
      <c r="BA345" s="3">
        <v>107.25</v>
      </c>
    </row>
    <row r="346" spans="1:53" x14ac:dyDescent="0.3">
      <c r="A346" s="1" t="s">
        <v>138</v>
      </c>
      <c r="B346" s="2">
        <v>4097536</v>
      </c>
      <c r="C346" s="9" t="s">
        <v>2395</v>
      </c>
      <c r="D346" s="9" t="s">
        <v>2417</v>
      </c>
      <c r="E346" s="3">
        <v>30703.678849399999</v>
      </c>
      <c r="F346" s="5">
        <v>30276.184849000001</v>
      </c>
      <c r="G346" s="5" t="s">
        <v>2400</v>
      </c>
      <c r="H346" s="3">
        <v>1.46</v>
      </c>
      <c r="I346" s="3">
        <v>52.049067000000001</v>
      </c>
      <c r="J346" s="3">
        <v>1.46</v>
      </c>
      <c r="K346" s="3">
        <v>52.049067000000001</v>
      </c>
      <c r="L346" s="3">
        <v>23.526991210000002</v>
      </c>
      <c r="M346" s="3">
        <v>5.0594693499999996</v>
      </c>
      <c r="N346" s="3">
        <v>40.311902000000003</v>
      </c>
      <c r="O346" s="3" t="s">
        <v>2400</v>
      </c>
      <c r="P346" s="3" t="s">
        <v>2400</v>
      </c>
      <c r="Q346" s="3">
        <v>11.780805000000001</v>
      </c>
      <c r="R346" s="3">
        <v>34.534697000000001</v>
      </c>
      <c r="S346" s="3">
        <v>34.534697000000001</v>
      </c>
      <c r="T346" s="9" t="s">
        <v>3429</v>
      </c>
      <c r="U346" s="7">
        <v>2269949</v>
      </c>
      <c r="V346" s="7">
        <v>2065553</v>
      </c>
      <c r="W346" s="7">
        <v>1906715</v>
      </c>
      <c r="X346" s="7">
        <v>1681297</v>
      </c>
      <c r="Y346" s="7">
        <v>2467743</v>
      </c>
      <c r="Z346" s="7">
        <v>2324646</v>
      </c>
      <c r="AA346" s="7">
        <v>2227107</v>
      </c>
      <c r="AB346" s="7">
        <v>2269949</v>
      </c>
      <c r="AC346" s="3">
        <v>91.616</v>
      </c>
      <c r="AD346" s="3">
        <v>92.313999999999993</v>
      </c>
      <c r="AE346" s="3">
        <v>33.420999999999999</v>
      </c>
      <c r="AF346" s="3">
        <v>33.881999999999998</v>
      </c>
      <c r="AG346" s="7">
        <v>87423750</v>
      </c>
      <c r="AH346" s="7">
        <v>87375423</v>
      </c>
      <c r="AI346" s="7">
        <v>86838335</v>
      </c>
      <c r="AJ346" s="7">
        <v>87085083</v>
      </c>
      <c r="AK346" s="3">
        <v>99.582769999999996</v>
      </c>
      <c r="AL346" s="7">
        <v>1079</v>
      </c>
      <c r="AM346" s="7">
        <v>80192218</v>
      </c>
      <c r="AN346" s="4">
        <v>91.7</v>
      </c>
      <c r="AO346" s="3">
        <v>-1.607164</v>
      </c>
      <c r="AP346" s="3">
        <v>-3.9219599999999999</v>
      </c>
      <c r="AQ346" s="3">
        <v>5.8688760000000002</v>
      </c>
      <c r="AR346" s="3">
        <v>-4.4390939999999999</v>
      </c>
      <c r="AS346" s="3">
        <v>-3.9219599999999999</v>
      </c>
      <c r="AT346" s="3">
        <v>5.8688760000000002</v>
      </c>
      <c r="AU346" s="3">
        <v>-7.0408949999999999</v>
      </c>
      <c r="AV346" s="3">
        <v>1.2796484718562575</v>
      </c>
      <c r="AW346" s="3">
        <v>2.7689639805559274</v>
      </c>
      <c r="AX346" s="3">
        <v>2.6101078953639631</v>
      </c>
      <c r="AY346" s="3">
        <v>42.68</v>
      </c>
      <c r="AZ346" s="3">
        <v>92.34</v>
      </c>
      <c r="BA346" s="3">
        <v>87.05</v>
      </c>
    </row>
    <row r="347" spans="1:53" x14ac:dyDescent="0.3">
      <c r="A347" s="1" t="s">
        <v>644</v>
      </c>
      <c r="B347" s="2">
        <v>4270258</v>
      </c>
      <c r="C347" s="9" t="s">
        <v>2395</v>
      </c>
      <c r="D347" s="9" t="s">
        <v>2409</v>
      </c>
      <c r="E347" s="3">
        <v>30462.534466100002</v>
      </c>
      <c r="F347" s="5">
        <v>30561.434465999999</v>
      </c>
      <c r="G347" s="5" t="s">
        <v>2400</v>
      </c>
      <c r="H347" s="3">
        <v>0.33500000000000002</v>
      </c>
      <c r="I347" s="3">
        <v>46.652669000000003</v>
      </c>
      <c r="J347" s="4">
        <v>0.33500000000000002</v>
      </c>
      <c r="K347" s="3">
        <v>46.652669000000003</v>
      </c>
      <c r="L347" s="3">
        <v>16.427967890000001</v>
      </c>
      <c r="M347" s="3">
        <v>15.34833235</v>
      </c>
      <c r="N347" s="3">
        <v>56.974359</v>
      </c>
      <c r="O347" s="3" t="s">
        <v>2400</v>
      </c>
      <c r="P347" s="3" t="s">
        <v>2400</v>
      </c>
      <c r="Q347" s="3">
        <v>7.7075120000000004</v>
      </c>
      <c r="R347" s="3">
        <v>34.883963999999999</v>
      </c>
      <c r="S347" s="3">
        <v>34.883963999999999</v>
      </c>
      <c r="T347" s="9" t="s">
        <v>3429</v>
      </c>
      <c r="U347" s="7">
        <v>3622300</v>
      </c>
      <c r="V347" s="7">
        <v>2909800</v>
      </c>
      <c r="W347" s="7">
        <v>2448500</v>
      </c>
      <c r="X347" s="7">
        <v>1926700</v>
      </c>
      <c r="Y347" s="7">
        <v>3954000</v>
      </c>
      <c r="Z347" s="7">
        <v>3934800</v>
      </c>
      <c r="AA347" s="7">
        <v>3801800</v>
      </c>
      <c r="AB347" s="7">
        <v>3622300</v>
      </c>
      <c r="AC347" s="3">
        <v>63.189</v>
      </c>
      <c r="AD347" s="3">
        <v>61.683999999999997</v>
      </c>
      <c r="AE347" s="3">
        <v>21.635000000000002</v>
      </c>
      <c r="AF347" s="3">
        <v>21.254000000000001</v>
      </c>
      <c r="AG347" s="7">
        <v>390600000</v>
      </c>
      <c r="AH347" s="7">
        <v>400700000</v>
      </c>
      <c r="AI347" s="7">
        <v>386400000</v>
      </c>
      <c r="AJ347" s="7">
        <v>387690406</v>
      </c>
      <c r="AK347" s="3">
        <v>99.256270000000001</v>
      </c>
      <c r="AL347" s="7">
        <v>1210</v>
      </c>
      <c r="AM347" s="7">
        <v>376752804</v>
      </c>
      <c r="AN347" s="3">
        <v>96.46</v>
      </c>
      <c r="AO347" s="3">
        <v>-3.078265</v>
      </c>
      <c r="AP347" s="3">
        <v>-0.28208699999999998</v>
      </c>
      <c r="AQ347" s="3">
        <v>16.005369999999999</v>
      </c>
      <c r="AR347" s="3">
        <v>-36.818587999999998</v>
      </c>
      <c r="AS347" s="3">
        <v>-0.28208699999999998</v>
      </c>
      <c r="AT347" s="3">
        <v>16.005369999999999</v>
      </c>
      <c r="AU347" s="3">
        <v>-37.327745999999998</v>
      </c>
      <c r="AV347" s="3">
        <v>2.3095543959184979</v>
      </c>
      <c r="AW347" s="3">
        <v>4.0304478853075132</v>
      </c>
      <c r="AX347" s="3">
        <v>5.1559597653843676</v>
      </c>
      <c r="AY347" s="3">
        <v>46.82</v>
      </c>
      <c r="AZ347" s="3">
        <v>81.709999999999994</v>
      </c>
      <c r="BA347" s="3">
        <v>104.53</v>
      </c>
    </row>
    <row r="348" spans="1:53" x14ac:dyDescent="0.3">
      <c r="A348" s="1" t="s">
        <v>720</v>
      </c>
      <c r="B348" s="2">
        <v>4081627</v>
      </c>
      <c r="C348" s="9" t="s">
        <v>2395</v>
      </c>
      <c r="D348" s="9" t="s">
        <v>2453</v>
      </c>
      <c r="E348" s="3">
        <v>30315.91</v>
      </c>
      <c r="F348" s="5">
        <v>33283.910000000003</v>
      </c>
      <c r="G348" s="5">
        <v>36585.910000000003</v>
      </c>
      <c r="H348" s="4">
        <v>1.29</v>
      </c>
      <c r="I348" s="3">
        <v>15.549699</v>
      </c>
      <c r="J348" s="4">
        <v>1.286</v>
      </c>
      <c r="K348" s="3">
        <v>15.616334999999999</v>
      </c>
      <c r="L348" s="3">
        <v>30.79025845</v>
      </c>
      <c r="M348" s="3">
        <v>5.5091151600000003</v>
      </c>
      <c r="N348" s="3">
        <v>22.551874999999999</v>
      </c>
      <c r="O348" s="3">
        <v>30.689641073686499</v>
      </c>
      <c r="P348" s="3">
        <v>14.609762085434999</v>
      </c>
      <c r="Q348" s="3">
        <v>3.179627</v>
      </c>
      <c r="R348" s="3">
        <v>11.895790999999999</v>
      </c>
      <c r="S348" s="3">
        <v>11.895790999999999</v>
      </c>
      <c r="T348" s="9" t="s">
        <v>3429</v>
      </c>
      <c r="U348" s="7">
        <v>10112000</v>
      </c>
      <c r="V348" s="7">
        <v>9795000</v>
      </c>
      <c r="W348" s="7">
        <v>10420000</v>
      </c>
      <c r="X348" s="7">
        <v>8894000</v>
      </c>
      <c r="Y348" s="7">
        <v>10266000</v>
      </c>
      <c r="Z348" s="7">
        <v>10190000</v>
      </c>
      <c r="AA348" s="7">
        <v>10158000</v>
      </c>
      <c r="AB348" s="7">
        <v>10112000</v>
      </c>
      <c r="AC348" s="3">
        <v>71.983999999999995</v>
      </c>
      <c r="AD348" s="3">
        <v>72.024000000000001</v>
      </c>
      <c r="AE348" s="3">
        <v>24.574999999999999</v>
      </c>
      <c r="AF348" s="3">
        <v>25.510999999999999</v>
      </c>
      <c r="AG348" s="7">
        <v>482000000</v>
      </c>
      <c r="AH348" s="7">
        <v>494000000</v>
      </c>
      <c r="AI348" s="7">
        <v>520000000</v>
      </c>
      <c r="AJ348" s="7">
        <v>476899196</v>
      </c>
      <c r="AK348" s="3">
        <v>99.561419999999998</v>
      </c>
      <c r="AL348" s="7">
        <v>1322</v>
      </c>
      <c r="AM348" s="7">
        <v>453716055</v>
      </c>
      <c r="AN348" s="3">
        <v>94.72</v>
      </c>
      <c r="AO348" s="3">
        <v>-2.8692380000000002</v>
      </c>
      <c r="AP348" s="3">
        <v>-2.117238</v>
      </c>
      <c r="AQ348" s="3">
        <v>-4.8533249999999999</v>
      </c>
      <c r="AR348" s="3">
        <v>41.212674</v>
      </c>
      <c r="AS348" s="3">
        <v>-2.117238</v>
      </c>
      <c r="AT348" s="3">
        <v>-4.8533249999999999</v>
      </c>
      <c r="AU348" s="3">
        <v>42.022008</v>
      </c>
      <c r="AV348" s="3">
        <v>2.2411588726513569</v>
      </c>
      <c r="AW348" s="3">
        <v>4.3446398272917062</v>
      </c>
      <c r="AX348" s="3">
        <v>4.5147952465071466</v>
      </c>
      <c r="AY348" s="3">
        <v>40.83</v>
      </c>
      <c r="AZ348" s="3">
        <v>79.14</v>
      </c>
      <c r="BA348" s="3">
        <v>82.24</v>
      </c>
    </row>
    <row r="349" spans="1:53" x14ac:dyDescent="0.3">
      <c r="A349" s="1" t="s">
        <v>2135</v>
      </c>
      <c r="B349" s="2">
        <v>4071364</v>
      </c>
      <c r="C349" s="9" t="s">
        <v>2395</v>
      </c>
      <c r="D349" s="9" t="s">
        <v>2398</v>
      </c>
      <c r="E349" s="3">
        <v>30307.019413670001</v>
      </c>
      <c r="F349" s="5">
        <v>35454.407413000001</v>
      </c>
      <c r="G349" s="5" t="s">
        <v>2400</v>
      </c>
      <c r="H349" s="3">
        <v>0.44800000000000001</v>
      </c>
      <c r="I349" s="3">
        <v>25.819951</v>
      </c>
      <c r="J349" s="4">
        <v>0.44800000000000001</v>
      </c>
      <c r="K349" s="3">
        <v>25.819951</v>
      </c>
      <c r="L349" s="3">
        <v>14.048186390000001</v>
      </c>
      <c r="M349" s="3">
        <v>12.394300399999999</v>
      </c>
      <c r="N349" s="3">
        <v>53.487903000000003</v>
      </c>
      <c r="O349" s="3" t="s">
        <v>2400</v>
      </c>
      <c r="P349" s="3" t="s">
        <v>2400</v>
      </c>
      <c r="Q349" s="3">
        <v>2.2676249999999998</v>
      </c>
      <c r="R349" s="3">
        <v>13.344085</v>
      </c>
      <c r="S349" s="3">
        <v>13.344085</v>
      </c>
      <c r="T349" s="9" t="s">
        <v>3429</v>
      </c>
      <c r="U349" s="7">
        <v>14555741</v>
      </c>
      <c r="V349" s="7">
        <v>14204717</v>
      </c>
      <c r="W349" s="7">
        <v>12731105</v>
      </c>
      <c r="X349" s="7">
        <v>10620352</v>
      </c>
      <c r="Y349" s="7">
        <v>14769541</v>
      </c>
      <c r="Z349" s="7">
        <v>14713277</v>
      </c>
      <c r="AA349" s="7">
        <v>14651350</v>
      </c>
      <c r="AB349" s="7">
        <v>14555741</v>
      </c>
      <c r="AC349" s="3">
        <v>35.918999999999997</v>
      </c>
      <c r="AD349" s="3">
        <v>36.290999999999997</v>
      </c>
      <c r="AE349" s="4">
        <v>12.861000000000001</v>
      </c>
      <c r="AF349" s="4">
        <v>12.958</v>
      </c>
      <c r="AG349" s="7">
        <v>534605000</v>
      </c>
      <c r="AH349" s="7">
        <v>107447000</v>
      </c>
      <c r="AI349" s="7">
        <v>108474000</v>
      </c>
      <c r="AJ349" s="7">
        <v>532387826</v>
      </c>
      <c r="AK349" s="4">
        <v>99.661699999999996</v>
      </c>
      <c r="AL349" s="7">
        <v>1413</v>
      </c>
      <c r="AM349" s="7">
        <v>523355903</v>
      </c>
      <c r="AN349" s="3">
        <v>97.97</v>
      </c>
      <c r="AO349" s="3">
        <v>-2.6243349999999999</v>
      </c>
      <c r="AP349" s="3">
        <v>-6.475835</v>
      </c>
      <c r="AQ349" s="3">
        <v>-8.8096789999999991</v>
      </c>
      <c r="AR349" s="3">
        <v>22.503636</v>
      </c>
      <c r="AS349" s="3">
        <v>-6.475835</v>
      </c>
      <c r="AT349" s="3">
        <v>-8.8096789999999991</v>
      </c>
      <c r="AU349" s="3">
        <v>23.378132999999998</v>
      </c>
      <c r="AV349" s="3">
        <v>3.1984696300183488</v>
      </c>
      <c r="AW349" s="3">
        <v>4.8768200038928411</v>
      </c>
      <c r="AX349" s="3">
        <v>4.8013523422247992</v>
      </c>
      <c r="AY349" s="3">
        <v>65.09</v>
      </c>
      <c r="AZ349" s="3">
        <v>99.24</v>
      </c>
      <c r="BA349" s="4">
        <v>97.7</v>
      </c>
    </row>
    <row r="350" spans="1:53" x14ac:dyDescent="0.3">
      <c r="A350" s="1" t="s">
        <v>445</v>
      </c>
      <c r="B350" s="2">
        <v>4022661</v>
      </c>
      <c r="C350" s="9" t="s">
        <v>2401</v>
      </c>
      <c r="D350" s="9" t="s">
        <v>2456</v>
      </c>
      <c r="E350" s="3">
        <v>30291.9</v>
      </c>
      <c r="F350" s="5">
        <v>33421.9</v>
      </c>
      <c r="G350" s="5">
        <v>33348.9</v>
      </c>
      <c r="H350" s="3">
        <v>1.36</v>
      </c>
      <c r="I350" s="3">
        <v>10.5173611111111</v>
      </c>
      <c r="J350" s="3">
        <v>1.36</v>
      </c>
      <c r="K350" s="3">
        <v>10.5173611111111</v>
      </c>
      <c r="L350" s="3">
        <v>7.4155328149748003</v>
      </c>
      <c r="M350" s="3">
        <v>1.1315972182956699</v>
      </c>
      <c r="N350" s="3">
        <v>133.56367699260201</v>
      </c>
      <c r="O350" s="3" t="s">
        <v>2400</v>
      </c>
      <c r="P350" s="3" t="s">
        <v>2400</v>
      </c>
      <c r="Q350" s="3">
        <v>0.230601</v>
      </c>
      <c r="R350" s="3">
        <v>5.6960170000000003</v>
      </c>
      <c r="S350" s="3">
        <v>5.7126374087281402</v>
      </c>
      <c r="T350" s="9" t="s">
        <v>3429</v>
      </c>
      <c r="U350" s="7">
        <v>155392000</v>
      </c>
      <c r="V350" s="7">
        <v>145826000</v>
      </c>
      <c r="W350" s="7">
        <v>126801000</v>
      </c>
      <c r="X350" s="7">
        <v>111595000</v>
      </c>
      <c r="Y350" s="7">
        <v>163567000</v>
      </c>
      <c r="Z350" s="7">
        <v>159368000</v>
      </c>
      <c r="AA350" s="7">
        <v>157102000</v>
      </c>
      <c r="AB350" s="7">
        <v>155392000</v>
      </c>
      <c r="AC350" s="3">
        <v>15.837</v>
      </c>
      <c r="AD350" s="3">
        <v>14.823</v>
      </c>
      <c r="AE350" s="4">
        <v>4.3029999999999999</v>
      </c>
      <c r="AF350" s="4">
        <v>4.048</v>
      </c>
      <c r="AG350" s="7">
        <v>510078000</v>
      </c>
      <c r="AH350" s="7">
        <v>526001000</v>
      </c>
      <c r="AI350" s="7">
        <v>534596000</v>
      </c>
      <c r="AJ350" s="7">
        <v>502475313</v>
      </c>
      <c r="AK350" s="3">
        <v>99.526669999999996</v>
      </c>
      <c r="AL350" s="7">
        <v>1149</v>
      </c>
      <c r="AM350" s="7">
        <v>502961702</v>
      </c>
      <c r="AN350" s="3">
        <v>99.62</v>
      </c>
      <c r="AO350" s="3">
        <v>-0.41098099999999999</v>
      </c>
      <c r="AP350" s="3">
        <v>0.96666700000000005</v>
      </c>
      <c r="AQ350" s="3">
        <v>-19.527099</v>
      </c>
      <c r="AR350" s="3">
        <v>-21.150592</v>
      </c>
      <c r="AS350" s="3">
        <v>0.96666700000000005</v>
      </c>
      <c r="AT350" s="3">
        <v>-19.527099</v>
      </c>
      <c r="AU350" s="3">
        <v>-18.366796999999998</v>
      </c>
      <c r="AV350" s="3">
        <v>2.6011858615669534</v>
      </c>
      <c r="AW350" s="3">
        <v>6.0879304818659898</v>
      </c>
      <c r="AX350" s="3">
        <v>6.146555644349708</v>
      </c>
      <c r="AY350" s="3">
        <v>62.12</v>
      </c>
      <c r="AZ350" s="4">
        <v>145.4</v>
      </c>
      <c r="BA350" s="4">
        <v>146.80000000000001</v>
      </c>
    </row>
    <row r="351" spans="1:53" x14ac:dyDescent="0.3">
      <c r="A351" s="1" t="s">
        <v>1572</v>
      </c>
      <c r="B351" s="2">
        <v>4133677</v>
      </c>
      <c r="C351" s="9" t="s">
        <v>2395</v>
      </c>
      <c r="D351" s="9" t="s">
        <v>2431</v>
      </c>
      <c r="E351" s="3">
        <v>30282.713790559999</v>
      </c>
      <c r="F351" s="5">
        <v>30898.81379</v>
      </c>
      <c r="G351" s="5" t="s">
        <v>2400</v>
      </c>
      <c r="H351" s="3">
        <v>0.93</v>
      </c>
      <c r="I351" s="3">
        <v>15.625774</v>
      </c>
      <c r="J351" s="3">
        <v>0.93</v>
      </c>
      <c r="K351" s="3">
        <v>15.625774</v>
      </c>
      <c r="L351" s="3">
        <v>3.9917695500000003</v>
      </c>
      <c r="M351" s="3">
        <v>3.1263946099999997</v>
      </c>
      <c r="N351" s="3">
        <v>27.036878000000002</v>
      </c>
      <c r="O351" s="3" t="s">
        <v>2400</v>
      </c>
      <c r="P351" s="3" t="s">
        <v>2400</v>
      </c>
      <c r="Q351" s="3">
        <v>3.722283</v>
      </c>
      <c r="R351" s="3">
        <v>9.8857549999999996</v>
      </c>
      <c r="S351" s="3">
        <v>9.8857549999999996</v>
      </c>
      <c r="T351" s="9" t="s">
        <v>3429</v>
      </c>
      <c r="U351" s="7">
        <v>8253000</v>
      </c>
      <c r="V351" s="7">
        <v>8326200</v>
      </c>
      <c r="W351" s="7">
        <v>6739800</v>
      </c>
      <c r="X351" s="7">
        <v>5255000</v>
      </c>
      <c r="Y351" s="7">
        <v>7377900</v>
      </c>
      <c r="Z351" s="7">
        <v>7796800</v>
      </c>
      <c r="AA351" s="7">
        <v>8156000</v>
      </c>
      <c r="AB351" s="7">
        <v>8253000</v>
      </c>
      <c r="AC351" s="3">
        <v>47.055999999999997</v>
      </c>
      <c r="AD351" s="3">
        <v>45.798000000000002</v>
      </c>
      <c r="AE351" s="3">
        <v>38.985999999999997</v>
      </c>
      <c r="AF351" s="3">
        <v>36.820999999999998</v>
      </c>
      <c r="AG351" s="7">
        <v>425645765</v>
      </c>
      <c r="AH351" s="7">
        <v>428217874</v>
      </c>
      <c r="AI351" s="7">
        <v>430594632</v>
      </c>
      <c r="AJ351" s="7">
        <v>423934995</v>
      </c>
      <c r="AK351" s="4">
        <v>99.562600000000003</v>
      </c>
      <c r="AL351" s="7">
        <v>1091</v>
      </c>
      <c r="AM351" s="7">
        <v>432182643</v>
      </c>
      <c r="AN351" s="4">
        <v>101.5</v>
      </c>
      <c r="AO351" s="3">
        <v>-7.1428570000000002</v>
      </c>
      <c r="AP351" s="3">
        <v>-11.347019</v>
      </c>
      <c r="AQ351" s="3">
        <v>-13.166231</v>
      </c>
      <c r="AR351" s="3">
        <v>-22.590546</v>
      </c>
      <c r="AS351" s="3">
        <v>-11.347019</v>
      </c>
      <c r="AT351" s="3">
        <v>-13.166231</v>
      </c>
      <c r="AU351" s="3">
        <v>-24.518136999999999</v>
      </c>
      <c r="AV351" s="3">
        <v>5.3983485922242673</v>
      </c>
      <c r="AW351" s="3">
        <v>7.7018128554784351</v>
      </c>
      <c r="AX351" s="3">
        <v>7.4275757818475618</v>
      </c>
      <c r="AY351" s="3">
        <v>68.94</v>
      </c>
      <c r="AZ351" s="3">
        <v>98.35</v>
      </c>
      <c r="BA351" s="3">
        <v>94.85</v>
      </c>
    </row>
    <row r="352" spans="1:53" x14ac:dyDescent="0.3">
      <c r="A352" s="1" t="s">
        <v>951</v>
      </c>
      <c r="B352" s="2">
        <v>4090258</v>
      </c>
      <c r="C352" s="9" t="s">
        <v>2401</v>
      </c>
      <c r="D352" s="9" t="s">
        <v>2435</v>
      </c>
      <c r="E352" s="3">
        <v>30274.7055716</v>
      </c>
      <c r="F352" s="5">
        <v>45731.915570999998</v>
      </c>
      <c r="G352" s="5">
        <v>45697.743571600004</v>
      </c>
      <c r="H352" s="4">
        <v>1.2390000000000001</v>
      </c>
      <c r="I352" s="3">
        <v>21.147386000000001</v>
      </c>
      <c r="J352" s="3">
        <v>1.2390000000000001</v>
      </c>
      <c r="K352" s="3">
        <v>21.147386000000001</v>
      </c>
      <c r="L352" s="3" t="s">
        <v>2397</v>
      </c>
      <c r="M352" s="3">
        <v>1.2497351299999999</v>
      </c>
      <c r="N352" s="3">
        <v>9.9697510000000005</v>
      </c>
      <c r="O352" s="3">
        <v>11.7084858747707</v>
      </c>
      <c r="P352" s="3">
        <v>12.138755325831401</v>
      </c>
      <c r="Q352" s="3">
        <v>4.3869210000000001</v>
      </c>
      <c r="R352" s="3">
        <v>9.7244849999999996</v>
      </c>
      <c r="S352" s="3">
        <v>9.7244849999999996</v>
      </c>
      <c r="T352" s="9" t="s">
        <v>3429</v>
      </c>
      <c r="U352" s="7">
        <v>9654419</v>
      </c>
      <c r="V352" s="7">
        <v>8975515</v>
      </c>
      <c r="W352" s="7">
        <v>8523762</v>
      </c>
      <c r="X352" s="7">
        <v>7423558</v>
      </c>
      <c r="Y352" s="7">
        <v>10024320</v>
      </c>
      <c r="Z352" s="7">
        <v>9898458</v>
      </c>
      <c r="AA352" s="7">
        <v>9782159</v>
      </c>
      <c r="AB352" s="7">
        <v>9654419</v>
      </c>
      <c r="AC352" s="3">
        <v>61.597999999999999</v>
      </c>
      <c r="AD352" s="3">
        <v>62.988999999999997</v>
      </c>
      <c r="AE352" s="3">
        <v>41.325000000000003</v>
      </c>
      <c r="AF352" s="3">
        <v>43.456000000000003</v>
      </c>
      <c r="AG352" s="7">
        <v>254401583</v>
      </c>
      <c r="AH352" s="7">
        <v>254353455</v>
      </c>
      <c r="AI352" s="7">
        <v>260359506</v>
      </c>
      <c r="AJ352" s="7">
        <v>252539886</v>
      </c>
      <c r="AK352" s="3">
        <v>99.231830000000002</v>
      </c>
      <c r="AL352" s="7">
        <v>1099</v>
      </c>
      <c r="AM352" s="7">
        <v>235724954</v>
      </c>
      <c r="AN352" s="3">
        <v>92.62</v>
      </c>
      <c r="AO352" s="3">
        <v>-0.814303</v>
      </c>
      <c r="AP352" s="3">
        <v>-5.8002690000000001</v>
      </c>
      <c r="AQ352" s="3">
        <v>9.4122240000000001</v>
      </c>
      <c r="AR352" s="3">
        <v>-11.881733000000001</v>
      </c>
      <c r="AS352" s="3">
        <v>-5.8002690000000001</v>
      </c>
      <c r="AT352" s="3">
        <v>9.4122240000000001</v>
      </c>
      <c r="AU352" s="3">
        <v>-11.763780000000001</v>
      </c>
      <c r="AV352" s="3">
        <v>1.6823178356448767</v>
      </c>
      <c r="AW352" s="3">
        <v>3.2476860215328864</v>
      </c>
      <c r="AX352" s="3">
        <v>4.065631279072762</v>
      </c>
      <c r="AY352" s="4">
        <v>38.5</v>
      </c>
      <c r="AZ352" s="3">
        <v>74.319999999999993</v>
      </c>
      <c r="BA352" s="3">
        <v>93.03</v>
      </c>
    </row>
    <row r="353" spans="1:53" x14ac:dyDescent="0.3">
      <c r="A353" s="1" t="s">
        <v>244</v>
      </c>
      <c r="B353" s="2">
        <v>4294084</v>
      </c>
      <c r="C353" s="9" t="s">
        <v>2395</v>
      </c>
      <c r="D353" s="9" t="s">
        <v>2461</v>
      </c>
      <c r="E353" s="3">
        <v>29822.99248845</v>
      </c>
      <c r="F353" s="5">
        <v>24703.169268000001</v>
      </c>
      <c r="G353" s="5" t="s">
        <v>2400</v>
      </c>
      <c r="H353" s="3">
        <v>3.0153862425436193</v>
      </c>
      <c r="I353" s="3">
        <v>10.161034000000001</v>
      </c>
      <c r="J353" s="3">
        <v>3.0153862425436193</v>
      </c>
      <c r="K353" s="3">
        <v>10.161034000000001</v>
      </c>
      <c r="L353" s="3">
        <v>0.89726054</v>
      </c>
      <c r="M353" s="3">
        <v>0.79290970000000005</v>
      </c>
      <c r="N353" s="3">
        <v>10.382958</v>
      </c>
      <c r="O353" s="3" t="s">
        <v>2400</v>
      </c>
      <c r="P353" s="3" t="s">
        <v>2400</v>
      </c>
      <c r="Q353" s="3">
        <v>1.2800130000000001</v>
      </c>
      <c r="R353" s="3">
        <v>4.4578550000000003</v>
      </c>
      <c r="S353" s="3">
        <v>4.4578550000000003</v>
      </c>
      <c r="T353" s="9" t="s">
        <v>3429</v>
      </c>
      <c r="U353" s="7">
        <v>19020793.031093366</v>
      </c>
      <c r="V353" s="7">
        <v>18408008.039965518</v>
      </c>
      <c r="W353" s="7">
        <v>19300727.211615369</v>
      </c>
      <c r="X353" s="7">
        <v>15529149.795646584</v>
      </c>
      <c r="Y353" s="7">
        <v>18602026.595134635</v>
      </c>
      <c r="Z353" s="7">
        <v>18672937.451204583</v>
      </c>
      <c r="AA353" s="7">
        <v>18840683.786563642</v>
      </c>
      <c r="AB353" s="7">
        <v>19020793.031093366</v>
      </c>
      <c r="AC353" s="3">
        <v>51.685000000000002</v>
      </c>
      <c r="AD353" s="3">
        <v>51.097000000000001</v>
      </c>
      <c r="AE353" s="3">
        <v>27.143999999999998</v>
      </c>
      <c r="AF353" s="3">
        <v>28.059000000000001</v>
      </c>
      <c r="AG353" s="7">
        <v>348124652</v>
      </c>
      <c r="AH353" s="7">
        <v>349499651</v>
      </c>
      <c r="AI353" s="7">
        <v>351749648</v>
      </c>
      <c r="AJ353" s="7">
        <v>282296361</v>
      </c>
      <c r="AK353" s="3">
        <v>80.506020000000007</v>
      </c>
      <c r="AL353" s="7">
        <v>662</v>
      </c>
      <c r="AM353" s="7">
        <v>139707872</v>
      </c>
      <c r="AN353" s="3">
        <v>39.840000000000003</v>
      </c>
      <c r="AO353" s="3">
        <v>-4.2475870000000002</v>
      </c>
      <c r="AP353" s="3">
        <v>-0.87007599999999996</v>
      </c>
      <c r="AQ353" s="3">
        <v>-19.925919</v>
      </c>
      <c r="AR353" s="3">
        <v>-26.903068999999999</v>
      </c>
      <c r="AS353" s="3">
        <v>-0.87007599999999996</v>
      </c>
      <c r="AT353" s="3">
        <v>-19.925919</v>
      </c>
      <c r="AU353" s="3">
        <v>-29.204802999999998</v>
      </c>
      <c r="AV353" s="3" t="s">
        <v>2400</v>
      </c>
      <c r="AW353" s="3" t="s">
        <v>2400</v>
      </c>
      <c r="AX353" s="3" t="s">
        <v>2400</v>
      </c>
      <c r="AY353" s="3">
        <v>56.32</v>
      </c>
      <c r="AZ353" s="3">
        <v>74.069999999999993</v>
      </c>
      <c r="BA353" s="3">
        <v>108.59</v>
      </c>
    </row>
    <row r="354" spans="1:53" x14ac:dyDescent="0.3">
      <c r="A354" s="1" t="s">
        <v>633</v>
      </c>
      <c r="B354" s="2">
        <v>4391531</v>
      </c>
      <c r="C354" s="9" t="s">
        <v>2401</v>
      </c>
      <c r="D354" s="9" t="s">
        <v>2503</v>
      </c>
      <c r="E354" s="3">
        <v>29770.632768480002</v>
      </c>
      <c r="F354" s="5">
        <v>28803.574767999999</v>
      </c>
      <c r="G354" s="5" t="s">
        <v>2400</v>
      </c>
      <c r="H354" s="3">
        <v>1.59</v>
      </c>
      <c r="I354" s="3">
        <v>35.755282000000001</v>
      </c>
      <c r="J354" s="3">
        <v>1.59</v>
      </c>
      <c r="K354" s="3">
        <v>35.755282000000001</v>
      </c>
      <c r="L354" s="3">
        <v>14.07512648</v>
      </c>
      <c r="M354" s="3">
        <v>13.885546290000001</v>
      </c>
      <c r="N354" s="3">
        <v>36.330947999999999</v>
      </c>
      <c r="O354" s="3" t="s">
        <v>2400</v>
      </c>
      <c r="P354" s="3" t="s">
        <v>2400</v>
      </c>
      <c r="Q354" s="3">
        <v>6.4179729999999999</v>
      </c>
      <c r="R354" s="3">
        <v>23.565173000000001</v>
      </c>
      <c r="S354" s="3">
        <v>23.565173000000001</v>
      </c>
      <c r="T354" s="9" t="s">
        <v>3431</v>
      </c>
      <c r="U354" s="7">
        <v>4287763</v>
      </c>
      <c r="V354" s="7">
        <v>3627286</v>
      </c>
      <c r="W354" s="7">
        <v>3150339</v>
      </c>
      <c r="X354" s="7">
        <v>2545641</v>
      </c>
      <c r="Y354" s="7">
        <v>4656732</v>
      </c>
      <c r="Z354" s="7">
        <v>4437319</v>
      </c>
      <c r="AA354" s="7">
        <v>4287763</v>
      </c>
      <c r="AB354" s="7">
        <v>4119576</v>
      </c>
      <c r="AC354" s="3">
        <v>55.634999999999998</v>
      </c>
      <c r="AD354" s="3">
        <v>57.106999999999999</v>
      </c>
      <c r="AE354" s="3">
        <v>23.189</v>
      </c>
      <c r="AF354" s="3">
        <v>24.597000000000001</v>
      </c>
      <c r="AG354" s="7">
        <v>152008000</v>
      </c>
      <c r="AH354" s="7">
        <v>152553756</v>
      </c>
      <c r="AI354" s="7">
        <v>154932000</v>
      </c>
      <c r="AJ354" s="7">
        <v>150710987</v>
      </c>
      <c r="AK354" s="3">
        <v>99.202879999999993</v>
      </c>
      <c r="AL354" s="7">
        <v>1094</v>
      </c>
      <c r="AM354" s="7">
        <v>151623035</v>
      </c>
      <c r="AN354" s="4">
        <v>99.8</v>
      </c>
      <c r="AO354" s="3">
        <v>-2.3652709999999999</v>
      </c>
      <c r="AP354" s="3">
        <v>3.6384979999999998</v>
      </c>
      <c r="AQ354" s="3">
        <v>27.369081000000001</v>
      </c>
      <c r="AR354" s="3">
        <v>80.797650000000004</v>
      </c>
      <c r="AS354" s="3">
        <v>3.6384979999999998</v>
      </c>
      <c r="AT354" s="3">
        <v>27.369081000000001</v>
      </c>
      <c r="AU354" s="3">
        <v>82.298820000000006</v>
      </c>
      <c r="AV354" s="3">
        <v>3.1787696195760682</v>
      </c>
      <c r="AW354" s="3">
        <v>5.301340610060044</v>
      </c>
      <c r="AX354" s="3">
        <v>6.3054957775180887</v>
      </c>
      <c r="AY354" s="3">
        <v>44.33</v>
      </c>
      <c r="AZ354" s="3">
        <v>73.930000000000007</v>
      </c>
      <c r="BA354" s="3">
        <v>87.93</v>
      </c>
    </row>
    <row r="355" spans="1:53" x14ac:dyDescent="0.3">
      <c r="A355" s="1" t="s">
        <v>1843</v>
      </c>
      <c r="B355" s="2">
        <v>5297753</v>
      </c>
      <c r="C355" s="9" t="s">
        <v>2401</v>
      </c>
      <c r="D355" s="9" t="s">
        <v>2417</v>
      </c>
      <c r="E355" s="3">
        <v>29759.760801960001</v>
      </c>
      <c r="F355" s="5">
        <v>28967.120801000001</v>
      </c>
      <c r="G355" s="5" t="s">
        <v>2400</v>
      </c>
      <c r="H355" s="3">
        <v>-6.8000000000000005E-2</v>
      </c>
      <c r="I355" s="3" t="s">
        <v>2397</v>
      </c>
      <c r="J355" s="3">
        <v>-6.8000000000000005E-2</v>
      </c>
      <c r="K355" s="3" t="s">
        <v>2397</v>
      </c>
      <c r="L355" s="3">
        <v>24.54494382</v>
      </c>
      <c r="M355" s="3">
        <v>24.54494382</v>
      </c>
      <c r="N355" s="3" t="s">
        <v>2397</v>
      </c>
      <c r="O355" s="3" t="s">
        <v>2400</v>
      </c>
      <c r="P355" s="3" t="s">
        <v>2400</v>
      </c>
      <c r="Q355" s="3">
        <v>20.091595000000002</v>
      </c>
      <c r="R355" s="3" t="s">
        <v>2397</v>
      </c>
      <c r="S355" s="3">
        <v>-128.670951</v>
      </c>
      <c r="T355" s="9" t="s">
        <v>3433</v>
      </c>
      <c r="U355" s="7">
        <v>937385</v>
      </c>
      <c r="V355" s="7">
        <v>652545</v>
      </c>
      <c r="W355" s="7">
        <v>428345</v>
      </c>
      <c r="X355" s="7">
        <v>249905</v>
      </c>
      <c r="Y355" s="7">
        <v>1179183</v>
      </c>
      <c r="Z355" s="7">
        <v>1094736</v>
      </c>
      <c r="AA355" s="7">
        <v>1013791</v>
      </c>
      <c r="AB355" s="7">
        <v>937385</v>
      </c>
      <c r="AC355" s="3">
        <v>73.647000000000006</v>
      </c>
      <c r="AD355" s="3">
        <v>75.658000000000001</v>
      </c>
      <c r="AE355" s="3">
        <v>-25.515999999999998</v>
      </c>
      <c r="AF355" s="3">
        <v>-17.515999999999998</v>
      </c>
      <c r="AG355" s="7">
        <v>561197615</v>
      </c>
      <c r="AH355" s="7">
        <v>556361204</v>
      </c>
      <c r="AI355" s="7">
        <v>540168817</v>
      </c>
      <c r="AJ355" s="7">
        <v>252426463</v>
      </c>
      <c r="AK355" s="3">
        <v>44.979900000000001</v>
      </c>
      <c r="AL355" s="7">
        <v>483</v>
      </c>
      <c r="AM355" s="7">
        <v>221324468</v>
      </c>
      <c r="AN355" s="3">
        <v>39.44</v>
      </c>
      <c r="AO355" s="3">
        <v>-4.0834250000000001</v>
      </c>
      <c r="AP355" s="3">
        <v>-18.321182</v>
      </c>
      <c r="AQ355" s="3">
        <v>-9.2061510000000002</v>
      </c>
      <c r="AR355" s="3">
        <v>39.228808000000001</v>
      </c>
      <c r="AS355" s="3">
        <v>-18.321182</v>
      </c>
      <c r="AT355" s="3">
        <v>-9.2061510000000002</v>
      </c>
      <c r="AU355" s="3">
        <v>30.886759000000001</v>
      </c>
      <c r="AV355" s="3">
        <v>3.7440910847858366</v>
      </c>
      <c r="AW355" s="3">
        <v>7.6532329012167217</v>
      </c>
      <c r="AX355" s="3">
        <v>5.5616858358330061</v>
      </c>
      <c r="AY355" s="3">
        <v>56.46</v>
      </c>
      <c r="AZ355" s="4">
        <v>115.4</v>
      </c>
      <c r="BA355" s="3">
        <v>83.86</v>
      </c>
    </row>
    <row r="356" spans="1:53" x14ac:dyDescent="0.3">
      <c r="A356" s="1" t="s">
        <v>414</v>
      </c>
      <c r="B356" s="2">
        <v>4073203</v>
      </c>
      <c r="C356" s="9" t="s">
        <v>2401</v>
      </c>
      <c r="D356" s="9" t="s">
        <v>2422</v>
      </c>
      <c r="E356" s="3">
        <v>29583.363886719999</v>
      </c>
      <c r="F356" s="5">
        <v>31881.363885999999</v>
      </c>
      <c r="G356" s="5" t="s">
        <v>2400</v>
      </c>
      <c r="H356" s="4">
        <v>1.7</v>
      </c>
      <c r="I356" s="3">
        <v>22.709292999999999</v>
      </c>
      <c r="J356" s="3">
        <v>1.7</v>
      </c>
      <c r="K356" s="3">
        <v>22.709292999999999</v>
      </c>
      <c r="L356" s="3" t="s">
        <v>2397</v>
      </c>
      <c r="M356" s="3" t="s">
        <v>2397</v>
      </c>
      <c r="N356" s="3">
        <v>26.715609000000001</v>
      </c>
      <c r="O356" s="3" t="s">
        <v>2400</v>
      </c>
      <c r="P356" s="3" t="s">
        <v>2400</v>
      </c>
      <c r="Q356" s="3">
        <v>0.13775899999999999</v>
      </c>
      <c r="R356" s="3">
        <v>10.055474</v>
      </c>
      <c r="S356" s="3">
        <v>10.055474</v>
      </c>
      <c r="T356" s="9" t="s">
        <v>3430</v>
      </c>
      <c r="U356" s="7">
        <v>226827000</v>
      </c>
      <c r="V356" s="7">
        <v>204979000</v>
      </c>
      <c r="W356" s="7">
        <v>181326000</v>
      </c>
      <c r="X356" s="7">
        <v>162467000</v>
      </c>
      <c r="Y356" s="7">
        <v>224454000</v>
      </c>
      <c r="Z356" s="7">
        <v>226827000</v>
      </c>
      <c r="AA356" s="7">
        <v>220426000</v>
      </c>
      <c r="AB356" s="7">
        <v>216002000</v>
      </c>
      <c r="AC356" s="4">
        <v>3.2690000000000001</v>
      </c>
      <c r="AD356" s="4">
        <v>3.3740000000000001</v>
      </c>
      <c r="AE356" s="4">
        <v>1.2589999999999999</v>
      </c>
      <c r="AF356" s="4">
        <v>1.3029999999999999</v>
      </c>
      <c r="AG356" s="7">
        <v>242000000</v>
      </c>
      <c r="AH356" s="7">
        <v>244000000</v>
      </c>
      <c r="AI356" s="7">
        <v>247000000</v>
      </c>
      <c r="AJ356" s="7">
        <v>240775672</v>
      </c>
      <c r="AK356" s="3">
        <v>99.489760000000004</v>
      </c>
      <c r="AL356" s="7">
        <v>1246</v>
      </c>
      <c r="AM356" s="7">
        <v>217915624</v>
      </c>
      <c r="AN356" s="3">
        <v>90.04</v>
      </c>
      <c r="AO356" s="3">
        <v>-0.47126200000000001</v>
      </c>
      <c r="AP356" s="3">
        <v>-3.247709</v>
      </c>
      <c r="AQ356" s="3">
        <v>7.0123059999999997</v>
      </c>
      <c r="AR356" s="3">
        <v>15.250439</v>
      </c>
      <c r="AS356" s="3">
        <v>-3.247709</v>
      </c>
      <c r="AT356" s="3">
        <v>7.0123059999999997</v>
      </c>
      <c r="AU356" s="3">
        <v>17.331348999999999</v>
      </c>
      <c r="AV356" s="3">
        <v>2.0928199136877956</v>
      </c>
      <c r="AW356" s="3">
        <v>4.2126505634269185</v>
      </c>
      <c r="AX356" s="3">
        <v>4.2963475146238714</v>
      </c>
      <c r="AY356" s="3">
        <v>48.14</v>
      </c>
      <c r="AZ356" s="3">
        <v>96.91</v>
      </c>
      <c r="BA356" s="3">
        <v>98.83</v>
      </c>
    </row>
    <row r="357" spans="1:53" x14ac:dyDescent="0.3">
      <c r="A357" s="1" t="s">
        <v>1211</v>
      </c>
      <c r="B357" s="2">
        <v>4972803</v>
      </c>
      <c r="C357" s="9" t="s">
        <v>2401</v>
      </c>
      <c r="D357" s="9" t="s">
        <v>2430</v>
      </c>
      <c r="E357" s="3">
        <v>29486.984</v>
      </c>
      <c r="F357" s="5">
        <v>29720.984</v>
      </c>
      <c r="G357" s="5" t="s">
        <v>2400</v>
      </c>
      <c r="H357" s="3">
        <v>-0.42199999999999999</v>
      </c>
      <c r="I357" s="3">
        <v>45.763533000000002</v>
      </c>
      <c r="J357" s="3">
        <v>-0.42199999999999999</v>
      </c>
      <c r="K357" s="3">
        <v>45.763533000000002</v>
      </c>
      <c r="L357" s="3">
        <v>43.792257360000001</v>
      </c>
      <c r="M357" s="3">
        <v>5.4303583500000006</v>
      </c>
      <c r="N357" s="3">
        <v>31.123812999999998</v>
      </c>
      <c r="O357" s="3" t="s">
        <v>2400</v>
      </c>
      <c r="P357" s="3" t="s">
        <v>2400</v>
      </c>
      <c r="Q357" s="3">
        <v>5.6338100000000004</v>
      </c>
      <c r="R357" s="3">
        <v>23.473423</v>
      </c>
      <c r="S357" s="3">
        <v>23.473423</v>
      </c>
      <c r="T357" s="9" t="s">
        <v>3434</v>
      </c>
      <c r="U357" s="7">
        <v>4979000</v>
      </c>
      <c r="V357" s="7">
        <v>5464000</v>
      </c>
      <c r="W357" s="7">
        <v>5420000</v>
      </c>
      <c r="X357" s="7">
        <v>4941000</v>
      </c>
      <c r="Y357" s="7">
        <v>4979000</v>
      </c>
      <c r="Z357" s="7">
        <v>5003000</v>
      </c>
      <c r="AA357" s="7">
        <v>5168000</v>
      </c>
      <c r="AB357" s="7">
        <v>5342000</v>
      </c>
      <c r="AC357" s="3">
        <v>62.923999999999999</v>
      </c>
      <c r="AD357" s="3">
        <v>62.923999999999999</v>
      </c>
      <c r="AE357" s="3">
        <v>22.373999999999999</v>
      </c>
      <c r="AF357" s="3">
        <v>22.373999999999999</v>
      </c>
      <c r="AG357" s="7">
        <v>172584000</v>
      </c>
      <c r="AH357" s="7">
        <v>173520000</v>
      </c>
      <c r="AI357" s="7">
        <v>174322000</v>
      </c>
      <c r="AJ357" s="7">
        <v>172053969</v>
      </c>
      <c r="AK357" s="3">
        <v>99.353939999999994</v>
      </c>
      <c r="AL357" s="7">
        <v>1077</v>
      </c>
      <c r="AM357" s="7">
        <v>154353007</v>
      </c>
      <c r="AN357" s="3">
        <v>89.13</v>
      </c>
      <c r="AO357" s="3">
        <v>-1.971195</v>
      </c>
      <c r="AP357" s="3">
        <v>-5.9763520000000003</v>
      </c>
      <c r="AQ357" s="3">
        <v>1.069653</v>
      </c>
      <c r="AR357" s="3">
        <v>3.305679</v>
      </c>
      <c r="AS357" s="3">
        <v>-5.9763520000000003</v>
      </c>
      <c r="AT357" s="3">
        <v>1.069653</v>
      </c>
      <c r="AU357" s="3">
        <v>0.96800600000000003</v>
      </c>
      <c r="AV357" s="3">
        <v>1.3593927506983718</v>
      </c>
      <c r="AW357" s="3">
        <v>3.0443115229661109</v>
      </c>
      <c r="AX357" s="3">
        <v>3.3965158098950869</v>
      </c>
      <c r="AY357" s="3">
        <v>39.22</v>
      </c>
      <c r="AZ357" s="3">
        <v>87.82</v>
      </c>
      <c r="BA357" s="3">
        <v>97.98</v>
      </c>
    </row>
    <row r="358" spans="1:53" x14ac:dyDescent="0.3">
      <c r="A358" s="1" t="s">
        <v>779</v>
      </c>
      <c r="B358" s="2">
        <v>103054</v>
      </c>
      <c r="C358" s="9" t="s">
        <v>2401</v>
      </c>
      <c r="D358" s="9" t="s">
        <v>2479</v>
      </c>
      <c r="E358" s="3">
        <v>29081.334215080002</v>
      </c>
      <c r="F358" s="5">
        <v>38292.987215000001</v>
      </c>
      <c r="G358" s="5">
        <v>38628.394268720003</v>
      </c>
      <c r="H358" s="3">
        <v>0.376</v>
      </c>
      <c r="I358" s="3">
        <v>29.409836065573799</v>
      </c>
      <c r="J358" s="4">
        <v>0.376</v>
      </c>
      <c r="K358" s="3">
        <v>29.409836065573799</v>
      </c>
      <c r="L358" s="3">
        <v>2.5120372949702898</v>
      </c>
      <c r="M358" s="3">
        <v>2.5120372949702898</v>
      </c>
      <c r="N358" s="3" t="s">
        <v>2400</v>
      </c>
      <c r="O358" s="3" t="s">
        <v>2400</v>
      </c>
      <c r="P358" s="3" t="s">
        <v>2400</v>
      </c>
      <c r="Q358" s="3">
        <v>12.389074000000001</v>
      </c>
      <c r="R358" s="3">
        <v>20.036041999999998</v>
      </c>
      <c r="S358" s="3">
        <v>17.027637499922299</v>
      </c>
      <c r="T358" s="9" t="s">
        <v>3429</v>
      </c>
      <c r="U358" s="7">
        <v>2874906</v>
      </c>
      <c r="V358" s="7">
        <v>2731847</v>
      </c>
      <c r="W358" s="7">
        <v>2460439</v>
      </c>
      <c r="X358" s="7">
        <v>2568568</v>
      </c>
      <c r="Y358" s="7">
        <v>2942127</v>
      </c>
      <c r="Z358" s="7">
        <v>2918629</v>
      </c>
      <c r="AA358" s="7">
        <v>2901658</v>
      </c>
      <c r="AB358" s="7">
        <v>2874906</v>
      </c>
      <c r="AC358" s="3">
        <v>63.587000000000003</v>
      </c>
      <c r="AD358" s="3">
        <v>63.639000000000003</v>
      </c>
      <c r="AE358" s="3">
        <v>61.475000000000001</v>
      </c>
      <c r="AF358" s="3">
        <v>61.076999999999998</v>
      </c>
      <c r="AG358" s="7">
        <v>379354738</v>
      </c>
      <c r="AH358" s="7">
        <v>379086882</v>
      </c>
      <c r="AI358" s="7">
        <v>379723838</v>
      </c>
      <c r="AJ358" s="7">
        <v>341586220</v>
      </c>
      <c r="AK358" s="3">
        <v>90.04401</v>
      </c>
      <c r="AL358" s="7">
        <v>870</v>
      </c>
      <c r="AM358" s="7">
        <v>321093080</v>
      </c>
      <c r="AN358" s="3">
        <v>84.64</v>
      </c>
      <c r="AO358" s="3">
        <v>-0.63694300000000004</v>
      </c>
      <c r="AP358" s="3">
        <v>-6.3918600000000003</v>
      </c>
      <c r="AQ358" s="3">
        <v>-3.6261079999999999</v>
      </c>
      <c r="AR358" s="3">
        <v>15.462591</v>
      </c>
      <c r="AS358" s="3">
        <v>-6.3918600000000003</v>
      </c>
      <c r="AT358" s="3">
        <v>-3.6261079999999999</v>
      </c>
      <c r="AU358" s="3">
        <v>17.331589000000001</v>
      </c>
      <c r="AV358" s="3">
        <v>1.2760365207301034</v>
      </c>
      <c r="AW358" s="3">
        <v>1.8706148692845999</v>
      </c>
      <c r="AX358" s="3">
        <v>1.9382519928433766</v>
      </c>
      <c r="AY358" s="3">
        <v>53.78</v>
      </c>
      <c r="AZ358" s="3">
        <v>78.84</v>
      </c>
      <c r="BA358" s="3">
        <v>81.69</v>
      </c>
    </row>
    <row r="359" spans="1:53" x14ac:dyDescent="0.3">
      <c r="A359" s="1" t="s">
        <v>2136</v>
      </c>
      <c r="B359" s="2">
        <v>14362218</v>
      </c>
      <c r="C359" s="9" t="s">
        <v>2395</v>
      </c>
      <c r="D359" s="9" t="s">
        <v>2522</v>
      </c>
      <c r="E359" s="3">
        <v>28883.449102999999</v>
      </c>
      <c r="F359" s="5" t="s">
        <v>2400</v>
      </c>
      <c r="G359" s="5">
        <v>31385.263601999999</v>
      </c>
      <c r="H359" s="3">
        <v>0.53</v>
      </c>
      <c r="I359" s="3">
        <v>62.912061999999999</v>
      </c>
      <c r="J359" s="3">
        <v>0.53</v>
      </c>
      <c r="K359" s="3">
        <v>62.912061999999999</v>
      </c>
      <c r="L359" s="3">
        <v>30.096551720000001</v>
      </c>
      <c r="M359" s="3">
        <v>4.8954866700000004</v>
      </c>
      <c r="N359" s="3">
        <v>34.930630000000001</v>
      </c>
      <c r="O359" s="3" t="s">
        <v>2400</v>
      </c>
      <c r="P359" s="3" t="s">
        <v>2400</v>
      </c>
      <c r="Q359" s="3" t="s">
        <v>2400</v>
      </c>
      <c r="R359" s="3" t="s">
        <v>2400</v>
      </c>
      <c r="S359" s="3">
        <v>33.903708287691401</v>
      </c>
      <c r="T359" s="9" t="s">
        <v>3429</v>
      </c>
      <c r="U359" s="7">
        <v>1338219</v>
      </c>
      <c r="V359" s="7">
        <v>1188781</v>
      </c>
      <c r="W359" s="7">
        <v>1074857</v>
      </c>
      <c r="X359" s="7">
        <v>892343</v>
      </c>
      <c r="Y359" s="7">
        <v>1630279</v>
      </c>
      <c r="Z359" s="7">
        <v>1510703</v>
      </c>
      <c r="AA359" s="7">
        <v>1416440</v>
      </c>
      <c r="AB359" s="7">
        <v>1338219</v>
      </c>
      <c r="AC359" s="3">
        <v>94.207999999999998</v>
      </c>
      <c r="AD359" s="3">
        <v>94.397000000000006</v>
      </c>
      <c r="AE359" s="3" t="s">
        <v>2400</v>
      </c>
      <c r="AF359" s="3" t="s">
        <v>2400</v>
      </c>
      <c r="AG359" s="7">
        <v>213160866</v>
      </c>
      <c r="AH359" s="7">
        <v>213215797</v>
      </c>
      <c r="AI359" s="7">
        <v>211644675</v>
      </c>
      <c r="AJ359" s="7">
        <v>116069748</v>
      </c>
      <c r="AK359" s="3">
        <v>54.451430000000002</v>
      </c>
      <c r="AL359" s="7">
        <v>597</v>
      </c>
      <c r="AM359" s="7">
        <v>117730402</v>
      </c>
      <c r="AN359" s="3">
        <v>55.23</v>
      </c>
      <c r="AO359" s="3">
        <v>-2.5167540000000002</v>
      </c>
      <c r="AP359" s="3">
        <v>-3.380074</v>
      </c>
      <c r="AQ359" s="3">
        <v>5.8623760000000003</v>
      </c>
      <c r="AR359" s="3">
        <v>46.656211999999996</v>
      </c>
      <c r="AS359" s="3">
        <v>-3.380074</v>
      </c>
      <c r="AT359" s="3">
        <v>5.8623760000000003</v>
      </c>
      <c r="AU359" s="3">
        <v>44.058098999999999</v>
      </c>
      <c r="AV359" s="3">
        <v>1.8265000667562634</v>
      </c>
      <c r="AW359" s="3">
        <v>3.4486050379689437</v>
      </c>
      <c r="AX359" s="3">
        <v>3.6474617203984492</v>
      </c>
      <c r="AY359" s="3">
        <v>50.56</v>
      </c>
      <c r="AZ359" s="3">
        <v>95.46</v>
      </c>
      <c r="BA359" s="3">
        <v>100.96</v>
      </c>
    </row>
    <row r="360" spans="1:53" x14ac:dyDescent="0.3">
      <c r="A360" s="1" t="s">
        <v>1963</v>
      </c>
      <c r="B360" s="2">
        <v>100447</v>
      </c>
      <c r="C360" s="9" t="s">
        <v>2401</v>
      </c>
      <c r="D360" s="9" t="s">
        <v>2407</v>
      </c>
      <c r="E360" s="3">
        <v>28878.25762669</v>
      </c>
      <c r="F360" s="5" t="s">
        <v>2400</v>
      </c>
      <c r="G360" s="5">
        <v>-52788.74237331</v>
      </c>
      <c r="H360" s="4">
        <v>2.2599999999999998</v>
      </c>
      <c r="I360" s="3">
        <v>15.56701</v>
      </c>
      <c r="J360" s="3">
        <v>2.2599999999999998</v>
      </c>
      <c r="K360" s="3">
        <v>15.56701</v>
      </c>
      <c r="L360" s="3">
        <v>2.0605895200000002</v>
      </c>
      <c r="M360" s="3">
        <v>1.25477813</v>
      </c>
      <c r="N360" s="3" t="s">
        <v>2397</v>
      </c>
      <c r="O360" s="3" t="s">
        <v>2400</v>
      </c>
      <c r="P360" s="3" t="s">
        <v>2400</v>
      </c>
      <c r="Q360" s="3" t="s">
        <v>2400</v>
      </c>
      <c r="R360" s="3" t="s">
        <v>2400</v>
      </c>
      <c r="S360" s="3" t="s">
        <v>2400</v>
      </c>
      <c r="T360" s="9" t="s">
        <v>3429</v>
      </c>
      <c r="U360" s="7">
        <v>11899000</v>
      </c>
      <c r="V360" s="7">
        <v>12128000</v>
      </c>
      <c r="W360" s="7">
        <v>12060000</v>
      </c>
      <c r="X360" s="7">
        <v>11615000</v>
      </c>
      <c r="Y360" s="7">
        <v>12548000</v>
      </c>
      <c r="Z360" s="7">
        <v>12006000</v>
      </c>
      <c r="AA360" s="7">
        <v>11953000</v>
      </c>
      <c r="AB360" s="7">
        <v>11899000</v>
      </c>
      <c r="AC360" s="3" t="s">
        <v>2400</v>
      </c>
      <c r="AD360" s="3" t="s">
        <v>2400</v>
      </c>
      <c r="AE360" s="3" t="s">
        <v>2400</v>
      </c>
      <c r="AF360" s="3" t="s">
        <v>2400</v>
      </c>
      <c r="AG360" s="7">
        <v>294191001</v>
      </c>
      <c r="AH360" s="7">
        <v>299231005</v>
      </c>
      <c r="AI360" s="7">
        <v>308583511</v>
      </c>
      <c r="AJ360" s="7">
        <v>277022825</v>
      </c>
      <c r="AK360" s="3">
        <v>94.498490000000004</v>
      </c>
      <c r="AL360" s="7">
        <v>1125</v>
      </c>
      <c r="AM360" s="7">
        <v>264866324</v>
      </c>
      <c r="AN360" s="3">
        <v>90.35</v>
      </c>
      <c r="AO360" s="3">
        <v>-1.128236</v>
      </c>
      <c r="AP360" s="3">
        <v>-0.36544500000000002</v>
      </c>
      <c r="AQ360" s="3">
        <v>10.941561999999999</v>
      </c>
      <c r="AR360" s="3">
        <v>26.237942</v>
      </c>
      <c r="AS360" s="3">
        <v>-0.36544500000000002</v>
      </c>
      <c r="AT360" s="3">
        <v>10.941561999999999</v>
      </c>
      <c r="AU360" s="3">
        <v>26.710560000000001</v>
      </c>
      <c r="AV360" s="3">
        <v>1.8047312411546508</v>
      </c>
      <c r="AW360" s="3">
        <v>3.8968345411041834</v>
      </c>
      <c r="AX360" s="3">
        <v>3.6698044424170946</v>
      </c>
      <c r="AY360" s="4">
        <v>48</v>
      </c>
      <c r="AZ360" s="3">
        <v>103.65</v>
      </c>
      <c r="BA360" s="3">
        <v>97.61</v>
      </c>
    </row>
    <row r="361" spans="1:53" x14ac:dyDescent="0.3">
      <c r="A361" s="1" t="s">
        <v>1704</v>
      </c>
      <c r="B361" s="2">
        <v>4062397</v>
      </c>
      <c r="C361" s="9" t="s">
        <v>2401</v>
      </c>
      <c r="D361" s="9" t="s">
        <v>2446</v>
      </c>
      <c r="E361" s="3">
        <v>28816.99227825</v>
      </c>
      <c r="F361" s="5">
        <v>34859.992277999998</v>
      </c>
      <c r="G361" s="5" t="s">
        <v>2400</v>
      </c>
      <c r="H361" s="3">
        <v>2</v>
      </c>
      <c r="I361" s="3">
        <v>18.9543</v>
      </c>
      <c r="J361" s="3">
        <v>2</v>
      </c>
      <c r="K361" s="3">
        <v>18.9543</v>
      </c>
      <c r="L361" s="3" t="s">
        <v>2397</v>
      </c>
      <c r="M361" s="3">
        <v>3.5583425200000001</v>
      </c>
      <c r="N361" s="3">
        <v>21.901357000000001</v>
      </c>
      <c r="O361" s="3" t="s">
        <v>2400</v>
      </c>
      <c r="P361" s="3" t="s">
        <v>2400</v>
      </c>
      <c r="Q361" s="3">
        <v>1.870217</v>
      </c>
      <c r="R361" s="3">
        <v>10.663297</v>
      </c>
      <c r="S361" s="3">
        <v>10.663297</v>
      </c>
      <c r="T361" s="9" t="s">
        <v>3429</v>
      </c>
      <c r="U361" s="7">
        <v>18246000</v>
      </c>
      <c r="V361" s="7">
        <v>17652000</v>
      </c>
      <c r="W361" s="7">
        <v>16802000</v>
      </c>
      <c r="X361" s="7">
        <v>13834000</v>
      </c>
      <c r="Y361" s="7">
        <v>18030000</v>
      </c>
      <c r="Z361" s="7">
        <v>18099000</v>
      </c>
      <c r="AA361" s="7">
        <v>18177000</v>
      </c>
      <c r="AB361" s="7">
        <v>18246000</v>
      </c>
      <c r="AC361" s="3">
        <v>41.362000000000002</v>
      </c>
      <c r="AD361" s="3">
        <v>42.722999999999999</v>
      </c>
      <c r="AE361" s="3">
        <v>15.384</v>
      </c>
      <c r="AF361" s="3">
        <v>15.917999999999999</v>
      </c>
      <c r="AG361" s="7">
        <v>232000000</v>
      </c>
      <c r="AH361" s="7">
        <v>233300000</v>
      </c>
      <c r="AI361" s="7">
        <v>235800000</v>
      </c>
      <c r="AJ361" s="7">
        <v>230994904</v>
      </c>
      <c r="AK361" s="3">
        <v>99.69408</v>
      </c>
      <c r="AL361" s="7">
        <v>1305</v>
      </c>
      <c r="AM361" s="7">
        <v>196094284</v>
      </c>
      <c r="AN361" s="3">
        <v>84.63</v>
      </c>
      <c r="AO361" s="3">
        <v>-1.264672</v>
      </c>
      <c r="AP361" s="3">
        <v>-3.9559380000000002</v>
      </c>
      <c r="AQ361" s="3">
        <v>-9.8218329999999998</v>
      </c>
      <c r="AR361" s="3">
        <v>-18.895980000000002</v>
      </c>
      <c r="AS361" s="3">
        <v>-3.9559380000000002</v>
      </c>
      <c r="AT361" s="3">
        <v>-9.8218329999999998</v>
      </c>
      <c r="AU361" s="3">
        <v>-20.127047999999998</v>
      </c>
      <c r="AV361" s="3">
        <v>2.3389818182681354</v>
      </c>
      <c r="AW361" s="3">
        <v>4.6621680533856535</v>
      </c>
      <c r="AX361" s="3">
        <v>3.6292772325786045</v>
      </c>
      <c r="AY361" s="3">
        <v>66.680000000000007</v>
      </c>
      <c r="AZ361" s="3">
        <v>132.91</v>
      </c>
      <c r="BA361" s="3">
        <v>103.47</v>
      </c>
    </row>
    <row r="362" spans="1:53" x14ac:dyDescent="0.3">
      <c r="A362" s="1" t="s">
        <v>1918</v>
      </c>
      <c r="B362" s="2">
        <v>4217596</v>
      </c>
      <c r="C362" s="9" t="s">
        <v>2401</v>
      </c>
      <c r="D362" s="9" t="s">
        <v>2466</v>
      </c>
      <c r="E362" s="3">
        <v>28506.88113546</v>
      </c>
      <c r="F362" s="5">
        <v>42513.881135000003</v>
      </c>
      <c r="G362" s="5" t="s">
        <v>2400</v>
      </c>
      <c r="H362" s="3">
        <v>-0.3</v>
      </c>
      <c r="I362" s="3">
        <v>79.205882000000003</v>
      </c>
      <c r="J362" s="4">
        <v>-0.3</v>
      </c>
      <c r="K362" s="3">
        <v>79.205882000000003</v>
      </c>
      <c r="L362" s="3">
        <v>2.8894849799999998</v>
      </c>
      <c r="M362" s="3">
        <v>1.5530565200000002</v>
      </c>
      <c r="N362" s="3">
        <v>116.832972</v>
      </c>
      <c r="O362" s="3" t="s">
        <v>2400</v>
      </c>
      <c r="P362" s="3" t="s">
        <v>2400</v>
      </c>
      <c r="Q362" s="3">
        <v>2.5506850000000001</v>
      </c>
      <c r="R362" s="3">
        <v>15.631837000000001</v>
      </c>
      <c r="S362" s="3">
        <v>15.631837000000001</v>
      </c>
      <c r="T362" s="9" t="s">
        <v>3429</v>
      </c>
      <c r="U362" s="7">
        <v>12093000</v>
      </c>
      <c r="V362" s="7">
        <v>13509000</v>
      </c>
      <c r="W362" s="7">
        <v>11933000</v>
      </c>
      <c r="X362" s="7">
        <v>9739619.7297121603</v>
      </c>
      <c r="Y362" s="7">
        <v>16432000</v>
      </c>
      <c r="Z362" s="7">
        <v>11676000</v>
      </c>
      <c r="AA362" s="7">
        <v>12093000</v>
      </c>
      <c r="AB362" s="7">
        <v>12854984.213</v>
      </c>
      <c r="AC362" s="3">
        <v>25.254000000000001</v>
      </c>
      <c r="AD362" s="3">
        <v>22.401</v>
      </c>
      <c r="AE362" s="3">
        <v>16.422999999999998</v>
      </c>
      <c r="AF362" s="3">
        <v>14.606</v>
      </c>
      <c r="AG362" s="7">
        <v>518018495</v>
      </c>
      <c r="AH362" s="7">
        <v>259057247</v>
      </c>
      <c r="AI362" s="7">
        <v>258378050</v>
      </c>
      <c r="AJ362" s="7">
        <v>517389683</v>
      </c>
      <c r="AK362" s="3">
        <v>99.85933</v>
      </c>
      <c r="AL362" s="7">
        <v>803</v>
      </c>
      <c r="AM362" s="7">
        <v>438836966</v>
      </c>
      <c r="AN362" s="4">
        <v>84.7</v>
      </c>
      <c r="AO362" s="3">
        <v>-1.2286820000000001</v>
      </c>
      <c r="AP362" s="3">
        <v>-2.1083240000000001</v>
      </c>
      <c r="AQ362" s="3">
        <v>8.9842169999999992</v>
      </c>
      <c r="AR362" s="3">
        <v>36.665821000000001</v>
      </c>
      <c r="AS362" s="3">
        <v>-2.1083240000000001</v>
      </c>
      <c r="AT362" s="3">
        <v>8.9842169999999992</v>
      </c>
      <c r="AU362" s="3">
        <v>31.977457000000001</v>
      </c>
      <c r="AV362" s="3">
        <v>1.9623394163037866</v>
      </c>
      <c r="AW362" s="3">
        <v>3.0667485025341485</v>
      </c>
      <c r="AX362" s="3">
        <v>3.4981182065585759</v>
      </c>
      <c r="AY362" s="3">
        <v>78.05</v>
      </c>
      <c r="AZ362" s="3">
        <v>121.97</v>
      </c>
      <c r="BA362" s="3">
        <v>139.13</v>
      </c>
    </row>
    <row r="363" spans="1:53" x14ac:dyDescent="0.3">
      <c r="A363" s="1" t="s">
        <v>292</v>
      </c>
      <c r="B363" s="2">
        <v>5164480</v>
      </c>
      <c r="C363" s="9" t="s">
        <v>2395</v>
      </c>
      <c r="D363" s="9" t="s">
        <v>2403</v>
      </c>
      <c r="E363" s="3">
        <v>28382.789239279999</v>
      </c>
      <c r="F363" s="5">
        <v>10018.301169</v>
      </c>
      <c r="G363" s="5" t="s">
        <v>2400</v>
      </c>
      <c r="H363" s="3">
        <v>0.88981408862059319</v>
      </c>
      <c r="I363" s="3" t="s">
        <v>2397</v>
      </c>
      <c r="J363" s="3">
        <v>0.88981408862059319</v>
      </c>
      <c r="K363" s="3" t="s">
        <v>2397</v>
      </c>
      <c r="L363" s="3">
        <v>1.3709167400000002</v>
      </c>
      <c r="M363" s="3">
        <v>1.28141942</v>
      </c>
      <c r="N363" s="3">
        <v>25.364342000000001</v>
      </c>
      <c r="O363" s="3" t="s">
        <v>2400</v>
      </c>
      <c r="P363" s="3" t="s">
        <v>2400</v>
      </c>
      <c r="Q363" s="3">
        <v>2.6407120000000002</v>
      </c>
      <c r="R363" s="3" t="s">
        <v>2397</v>
      </c>
      <c r="S363" s="3">
        <v>-35.011023999999999</v>
      </c>
      <c r="T363" s="9" t="s">
        <v>3429</v>
      </c>
      <c r="U363" s="7">
        <v>4130204.4737278242</v>
      </c>
      <c r="V363" s="7">
        <v>18236882.174613956</v>
      </c>
      <c r="W363" s="7">
        <v>22445249.243675333</v>
      </c>
      <c r="X363" s="7">
        <v>550693.85646426433</v>
      </c>
      <c r="Y363" s="7">
        <v>3296408.4897700548</v>
      </c>
      <c r="Z363" s="7">
        <v>2910337.1662031896</v>
      </c>
      <c r="AA363" s="7">
        <v>2960698.9817746864</v>
      </c>
      <c r="AB363" s="7">
        <v>4130204.4737278242</v>
      </c>
      <c r="AC363" s="3">
        <v>84.293999999999997</v>
      </c>
      <c r="AD363" s="3">
        <v>84.313000000000002</v>
      </c>
      <c r="AE363" s="3">
        <v>29.007999999999999</v>
      </c>
      <c r="AF363" s="3">
        <v>-9.0289999999999999</v>
      </c>
      <c r="AG363" s="7">
        <v>239739752</v>
      </c>
      <c r="AH363" s="7">
        <v>237766235</v>
      </c>
      <c r="AI363" s="7">
        <v>237715500</v>
      </c>
      <c r="AJ363" s="7">
        <v>93120378</v>
      </c>
      <c r="AK363" s="3">
        <v>38.842280000000002</v>
      </c>
      <c r="AL363" s="7">
        <v>427</v>
      </c>
      <c r="AM363" s="7">
        <v>48267344</v>
      </c>
      <c r="AN363" s="3">
        <v>20.13</v>
      </c>
      <c r="AO363" s="3">
        <v>-0.15771499999999999</v>
      </c>
      <c r="AP363" s="3">
        <v>-3.7503169999999999</v>
      </c>
      <c r="AQ363" s="3">
        <v>-4.0582640000000003</v>
      </c>
      <c r="AR363" s="3">
        <v>1.4286350000000001</v>
      </c>
      <c r="AS363" s="3">
        <v>-3.7503169999999999</v>
      </c>
      <c r="AT363" s="3">
        <v>-4.0582640000000003</v>
      </c>
      <c r="AU363" s="3">
        <v>7.9685430000000004</v>
      </c>
      <c r="AV363" s="3" t="s">
        <v>2400</v>
      </c>
      <c r="AW363" s="3" t="s">
        <v>2400</v>
      </c>
      <c r="AX363" s="3" t="s">
        <v>2400</v>
      </c>
      <c r="AY363" s="3">
        <v>39.01</v>
      </c>
      <c r="AZ363" s="3">
        <v>75.47</v>
      </c>
      <c r="BA363" s="3">
        <v>100.62</v>
      </c>
    </row>
    <row r="364" spans="1:53" x14ac:dyDescent="0.3">
      <c r="A364" s="1" t="s">
        <v>1549</v>
      </c>
      <c r="B364" s="2">
        <v>4094401</v>
      </c>
      <c r="C364" s="9" t="s">
        <v>2401</v>
      </c>
      <c r="D364" s="9" t="s">
        <v>2496</v>
      </c>
      <c r="E364" s="3">
        <v>28296.671908079999</v>
      </c>
      <c r="F364" s="5">
        <v>26870.473908</v>
      </c>
      <c r="G364" s="5">
        <v>26833.74690808</v>
      </c>
      <c r="H364" s="4">
        <v>130.5</v>
      </c>
      <c r="I364" s="3">
        <v>16.737369999999999</v>
      </c>
      <c r="J364" s="3">
        <v>130.5</v>
      </c>
      <c r="K364" s="3">
        <v>16.737369999999999</v>
      </c>
      <c r="L364" s="3">
        <v>5.9366895399999997</v>
      </c>
      <c r="M364" s="3">
        <v>5.8686859200000008</v>
      </c>
      <c r="N364" s="3">
        <v>21.375814999999999</v>
      </c>
      <c r="O364" s="3">
        <v>16.973471925539901</v>
      </c>
      <c r="P364" s="3">
        <v>16.8921291077124</v>
      </c>
      <c r="Q364" s="3">
        <v>2.2986110000000002</v>
      </c>
      <c r="R364" s="3">
        <v>11.032292999999999</v>
      </c>
      <c r="S364" s="3">
        <v>11.032292999999999</v>
      </c>
      <c r="T364" s="9" t="s">
        <v>3429</v>
      </c>
      <c r="U364" s="7">
        <v>9682899</v>
      </c>
      <c r="V364" s="7">
        <v>10575325</v>
      </c>
      <c r="W364" s="7">
        <v>8966309</v>
      </c>
      <c r="X364" s="7">
        <v>7562791</v>
      </c>
      <c r="Y364" s="7">
        <v>10281399</v>
      </c>
      <c r="Z364" s="7">
        <v>10123980</v>
      </c>
      <c r="AA364" s="7">
        <v>9847079</v>
      </c>
      <c r="AB364" s="7">
        <v>9682899</v>
      </c>
      <c r="AC364" s="3">
        <v>26.274999999999999</v>
      </c>
      <c r="AD364" s="3">
        <v>25.788</v>
      </c>
      <c r="AE364" s="3">
        <v>20.367000000000001</v>
      </c>
      <c r="AF364" s="3">
        <v>20.148</v>
      </c>
      <c r="AG364" s="7">
        <v>3064790</v>
      </c>
      <c r="AH364" s="7">
        <v>3090266</v>
      </c>
      <c r="AI364" s="7">
        <v>3209977</v>
      </c>
      <c r="AJ364" s="7">
        <v>3018765</v>
      </c>
      <c r="AK364" s="3">
        <v>98.527649999999994</v>
      </c>
      <c r="AL364" s="7">
        <v>899</v>
      </c>
      <c r="AM364" s="7">
        <v>2599950</v>
      </c>
      <c r="AN364" s="3">
        <v>84.86</v>
      </c>
      <c r="AO364" s="3">
        <v>-0.97428700000000001</v>
      </c>
      <c r="AP364" s="3">
        <v>-11.441404</v>
      </c>
      <c r="AQ364" s="3">
        <v>-16.642206000000002</v>
      </c>
      <c r="AR364" s="3">
        <v>17.361170999999999</v>
      </c>
      <c r="AS364" s="3">
        <v>-11.441404</v>
      </c>
      <c r="AT364" s="3">
        <v>-16.642206000000002</v>
      </c>
      <c r="AU364" s="3">
        <v>16.833918000000001</v>
      </c>
      <c r="AV364" s="3">
        <v>2.5722646738967243</v>
      </c>
      <c r="AW364" s="3">
        <v>3.6827534795794605</v>
      </c>
      <c r="AX364" s="3">
        <v>3.2483765912599196</v>
      </c>
      <c r="AY364" s="3">
        <v>80.05</v>
      </c>
      <c r="AZ364" s="3">
        <v>114.61</v>
      </c>
      <c r="BA364" s="4">
        <v>101.09</v>
      </c>
    </row>
    <row r="365" spans="1:53" x14ac:dyDescent="0.3">
      <c r="A365" s="1" t="s">
        <v>682</v>
      </c>
      <c r="B365" s="2">
        <v>4068060</v>
      </c>
      <c r="C365" s="9" t="s">
        <v>2401</v>
      </c>
      <c r="D365" s="9" t="s">
        <v>2445</v>
      </c>
      <c r="E365" s="3">
        <v>28247.825799400001</v>
      </c>
      <c r="F365" s="5">
        <v>31248.174799</v>
      </c>
      <c r="G365" s="5" t="s">
        <v>2400</v>
      </c>
      <c r="H365" s="4">
        <v>2.2599999999999998</v>
      </c>
      <c r="I365" s="3">
        <v>17.040603000000001</v>
      </c>
      <c r="J365" s="3">
        <v>2.5070000000000001</v>
      </c>
      <c r="K365" s="3">
        <v>16.770963999999999</v>
      </c>
      <c r="L365" s="3" t="s">
        <v>2397</v>
      </c>
      <c r="M365" s="3">
        <v>4.5168901799999999</v>
      </c>
      <c r="N365" s="3">
        <v>23.752849000000001</v>
      </c>
      <c r="O365" s="3" t="s">
        <v>2400</v>
      </c>
      <c r="P365" s="3" t="s">
        <v>2400</v>
      </c>
      <c r="Q365" s="3">
        <v>3.3910580000000001</v>
      </c>
      <c r="R365" s="3">
        <v>15.489333999999999</v>
      </c>
      <c r="S365" s="3">
        <v>15.489333999999999</v>
      </c>
      <c r="T365" s="9" t="s">
        <v>3429</v>
      </c>
      <c r="U365" s="7">
        <v>8438134</v>
      </c>
      <c r="V365" s="7">
        <v>8508088</v>
      </c>
      <c r="W365" s="7">
        <v>7907081</v>
      </c>
      <c r="X365" s="7">
        <v>6683760</v>
      </c>
      <c r="Y365" s="7">
        <v>8474513</v>
      </c>
      <c r="Z365" s="7">
        <v>8449399</v>
      </c>
      <c r="AA365" s="7">
        <v>8453052</v>
      </c>
      <c r="AB365" s="7">
        <v>8438134</v>
      </c>
      <c r="AC365" s="3">
        <v>36.784999999999997</v>
      </c>
      <c r="AD365" s="3">
        <v>37.581000000000003</v>
      </c>
      <c r="AE365" s="3">
        <v>20.574999999999999</v>
      </c>
      <c r="AF365" s="3">
        <v>20.838000000000001</v>
      </c>
      <c r="AG365" s="7">
        <v>137191966</v>
      </c>
      <c r="AH365" s="7">
        <v>137457619</v>
      </c>
      <c r="AI365" s="7">
        <v>139890144</v>
      </c>
      <c r="AJ365" s="7">
        <v>136509944</v>
      </c>
      <c r="AK365" s="3">
        <v>99.502870000000001</v>
      </c>
      <c r="AL365" s="7">
        <v>1196</v>
      </c>
      <c r="AM365" s="7">
        <v>119233869</v>
      </c>
      <c r="AN365" s="4">
        <v>86.91</v>
      </c>
      <c r="AO365" s="3">
        <v>-1.4343509999999999</v>
      </c>
      <c r="AP365" s="3">
        <v>-8.88781</v>
      </c>
      <c r="AQ365" s="3">
        <v>-2.1591740000000001</v>
      </c>
      <c r="AR365" s="3">
        <v>23.812038000000001</v>
      </c>
      <c r="AS365" s="3">
        <v>-8.88781</v>
      </c>
      <c r="AT365" s="3">
        <v>-2.1591740000000001</v>
      </c>
      <c r="AU365" s="3">
        <v>21.968662999999999</v>
      </c>
      <c r="AV365" s="3">
        <v>1.879553938311519</v>
      </c>
      <c r="AW365" s="3">
        <v>2.4338671750448762</v>
      </c>
      <c r="AX365" s="3">
        <v>2.9223869252832757</v>
      </c>
      <c r="AY365" s="3">
        <v>55.43</v>
      </c>
      <c r="AZ365" s="3">
        <v>71.78</v>
      </c>
      <c r="BA365" s="3">
        <v>86.18</v>
      </c>
    </row>
    <row r="366" spans="1:53" x14ac:dyDescent="0.3">
      <c r="A366" s="1" t="s">
        <v>466</v>
      </c>
      <c r="B366" s="2">
        <v>4149886</v>
      </c>
      <c r="C366" s="9" t="s">
        <v>2401</v>
      </c>
      <c r="D366" s="9" t="s">
        <v>2477</v>
      </c>
      <c r="E366" s="3">
        <v>28195.71578975</v>
      </c>
      <c r="F366" s="5">
        <v>41238.715789000002</v>
      </c>
      <c r="G366" s="5">
        <v>41238.71578975</v>
      </c>
      <c r="H366" s="4">
        <v>1.081</v>
      </c>
      <c r="I366" s="3">
        <v>11.497835</v>
      </c>
      <c r="J366" s="4">
        <v>1.081</v>
      </c>
      <c r="K366" s="3">
        <v>11.497835</v>
      </c>
      <c r="L366" s="3">
        <v>16.04833837</v>
      </c>
      <c r="M366" s="3">
        <v>16.04833837</v>
      </c>
      <c r="N366" s="3">
        <v>9.0110259999999993</v>
      </c>
      <c r="O366" s="3">
        <v>9.3257467663797993</v>
      </c>
      <c r="P366" s="3">
        <v>11.1842834138486</v>
      </c>
      <c r="Q366" s="3">
        <v>4.3399279999999996</v>
      </c>
      <c r="R366" s="3">
        <v>9.0911460000000002</v>
      </c>
      <c r="S366" s="3">
        <v>9.0911460000000002</v>
      </c>
      <c r="T366" s="9" t="s">
        <v>3429</v>
      </c>
      <c r="U366" s="7">
        <v>9664000</v>
      </c>
      <c r="V366" s="7">
        <v>17206000</v>
      </c>
      <c r="W366" s="7">
        <v>9434000</v>
      </c>
      <c r="X366" s="7">
        <v>6167000</v>
      </c>
      <c r="Y366" s="7">
        <v>8930000</v>
      </c>
      <c r="Z366" s="7">
        <v>9003000</v>
      </c>
      <c r="AA366" s="7">
        <v>9042000</v>
      </c>
      <c r="AB366" s="7">
        <v>9664000</v>
      </c>
      <c r="AC366" s="3">
        <v>60.161000000000001</v>
      </c>
      <c r="AD366" s="3">
        <v>48.857999999999997</v>
      </c>
      <c r="AE366" s="3">
        <v>59.064999999999998</v>
      </c>
      <c r="AF366" s="3">
        <v>47.591999999999999</v>
      </c>
      <c r="AG366" s="7">
        <v>484000000</v>
      </c>
      <c r="AH366" s="7">
        <v>484000000</v>
      </c>
      <c r="AI366" s="7">
        <v>484000000</v>
      </c>
      <c r="AJ366" s="7">
        <v>142037280</v>
      </c>
      <c r="AK366" s="3">
        <v>29.343720000000001</v>
      </c>
      <c r="AL366" s="7">
        <v>188</v>
      </c>
      <c r="AM366" s="7">
        <v>122323420</v>
      </c>
      <c r="AN366" s="3">
        <v>25.27</v>
      </c>
      <c r="AO366" s="3">
        <v>-1.520208</v>
      </c>
      <c r="AP366" s="3">
        <v>-8.8068670000000004</v>
      </c>
      <c r="AQ366" s="3">
        <v>9.0311990000000009</v>
      </c>
      <c r="AR366" s="3">
        <v>3.547758</v>
      </c>
      <c r="AS366" s="3">
        <v>-8.8068670000000004</v>
      </c>
      <c r="AT366" s="3">
        <v>9.0311990000000009</v>
      </c>
      <c r="AU366" s="3">
        <v>6.6880899999999999</v>
      </c>
      <c r="AV366" s="3">
        <v>0.12843969371107461</v>
      </c>
      <c r="AW366" s="3">
        <v>0.15785505138304529</v>
      </c>
      <c r="AX366" s="3">
        <v>0.14308149689253258</v>
      </c>
      <c r="AY366" s="3">
        <v>76.38</v>
      </c>
      <c r="AZ366" s="3">
        <v>93.88</v>
      </c>
      <c r="BA366" s="3">
        <v>85.09</v>
      </c>
    </row>
    <row r="367" spans="1:53" x14ac:dyDescent="0.3">
      <c r="A367" s="1" t="s">
        <v>1203</v>
      </c>
      <c r="B367" s="2">
        <v>4133514</v>
      </c>
      <c r="C367" s="9" t="s">
        <v>2401</v>
      </c>
      <c r="D367" s="9" t="s">
        <v>2424</v>
      </c>
      <c r="E367" s="3">
        <v>28020.49180326</v>
      </c>
      <c r="F367" s="5">
        <v>34075.491802999997</v>
      </c>
      <c r="G367" s="5" t="s">
        <v>2400</v>
      </c>
      <c r="H367" s="4">
        <v>1.05</v>
      </c>
      <c r="I367" s="3">
        <v>27.080268</v>
      </c>
      <c r="J367" s="3">
        <v>1.05</v>
      </c>
      <c r="K367" s="3">
        <v>27.834306999999999</v>
      </c>
      <c r="L367" s="3" t="s">
        <v>2397</v>
      </c>
      <c r="M367" s="3">
        <v>7.6466144099999998</v>
      </c>
      <c r="N367" s="3">
        <v>29.878229000000001</v>
      </c>
      <c r="O367" s="3" t="s">
        <v>2400</v>
      </c>
      <c r="P367" s="3" t="s">
        <v>2400</v>
      </c>
      <c r="Q367" s="3">
        <v>2.6537380000000002</v>
      </c>
      <c r="R367" s="3">
        <v>15.596458999999999</v>
      </c>
      <c r="S367" s="3">
        <v>15.596458999999999</v>
      </c>
      <c r="T367" s="9" t="s">
        <v>3429</v>
      </c>
      <c r="U367" s="7">
        <v>13122000</v>
      </c>
      <c r="V367" s="7">
        <v>12653000</v>
      </c>
      <c r="W367" s="7">
        <v>11747000</v>
      </c>
      <c r="X367" s="7">
        <v>13770000</v>
      </c>
      <c r="Y367" s="7">
        <v>12799000</v>
      </c>
      <c r="Z367" s="7">
        <v>12821000</v>
      </c>
      <c r="AA367" s="7">
        <v>12980000</v>
      </c>
      <c r="AB367" s="7">
        <v>13122000</v>
      </c>
      <c r="AC367" s="3">
        <v>32.677999999999997</v>
      </c>
      <c r="AD367" s="3">
        <v>35.924999999999997</v>
      </c>
      <c r="AE367" s="4">
        <v>13.87</v>
      </c>
      <c r="AF367" s="3">
        <v>15.875999999999999</v>
      </c>
      <c r="AG367" s="7">
        <v>344697894</v>
      </c>
      <c r="AH367" s="7">
        <v>342287795</v>
      </c>
      <c r="AI367" s="7">
        <v>343000000</v>
      </c>
      <c r="AJ367" s="7">
        <v>340159205</v>
      </c>
      <c r="AK367" s="3">
        <v>98.68329</v>
      </c>
      <c r="AL367" s="7">
        <v>1139</v>
      </c>
      <c r="AM367" s="7">
        <v>335478603</v>
      </c>
      <c r="AN367" s="3">
        <v>97.33</v>
      </c>
      <c r="AO367" s="3">
        <v>0.18559800000000001</v>
      </c>
      <c r="AP367" s="3">
        <v>-0.393652</v>
      </c>
      <c r="AQ367" s="3">
        <v>0.32214100000000001</v>
      </c>
      <c r="AR367" s="3">
        <v>40.183517999999999</v>
      </c>
      <c r="AS367" s="3">
        <v>-0.393652</v>
      </c>
      <c r="AT367" s="3">
        <v>0.32214100000000001</v>
      </c>
      <c r="AU367" s="3">
        <v>44.822035</v>
      </c>
      <c r="AV367" s="3">
        <v>1.4029331435369896</v>
      </c>
      <c r="AW367" s="3">
        <v>2.6544179371379411</v>
      </c>
      <c r="AX367" s="3">
        <v>2.7562605522977393</v>
      </c>
      <c r="AY367" s="3">
        <v>33.409999999999997</v>
      </c>
      <c r="AZ367" s="3">
        <v>63.21</v>
      </c>
      <c r="BA367" s="3">
        <v>65.63</v>
      </c>
    </row>
    <row r="368" spans="1:53" x14ac:dyDescent="0.3">
      <c r="A368" s="1" t="s">
        <v>1000</v>
      </c>
      <c r="B368" s="2">
        <v>4010641</v>
      </c>
      <c r="C368" s="9" t="s">
        <v>2401</v>
      </c>
      <c r="D368" s="9" t="s">
        <v>2486</v>
      </c>
      <c r="E368" s="3">
        <v>27989.073242099999</v>
      </c>
      <c r="F368" s="5">
        <v>34562.073241999999</v>
      </c>
      <c r="G368" s="5" t="s">
        <v>2400</v>
      </c>
      <c r="H368" s="3">
        <v>0.64800000000000002</v>
      </c>
      <c r="I368" s="3">
        <v>9.5069929999999996</v>
      </c>
      <c r="J368" s="3">
        <v>0.64800000000000002</v>
      </c>
      <c r="K368" s="3">
        <v>9.5069929999999996</v>
      </c>
      <c r="L368" s="3">
        <v>3.2010831200000003</v>
      </c>
      <c r="M368" s="3">
        <v>2.3185810500000001</v>
      </c>
      <c r="N368" s="4">
        <v>10.03321</v>
      </c>
      <c r="O368" s="3" t="s">
        <v>2400</v>
      </c>
      <c r="P368" s="3" t="s">
        <v>2400</v>
      </c>
      <c r="Q368" s="3">
        <v>1.3201350000000001</v>
      </c>
      <c r="R368" s="3">
        <v>5.525277</v>
      </c>
      <c r="S368" s="3">
        <v>5.525277</v>
      </c>
      <c r="T368" s="9" t="s">
        <v>3429</v>
      </c>
      <c r="U368" s="7">
        <v>23018000</v>
      </c>
      <c r="V368" s="7">
        <v>20297000</v>
      </c>
      <c r="W368" s="7">
        <v>15295000</v>
      </c>
      <c r="X368" s="7">
        <v>14445000</v>
      </c>
      <c r="Y368" s="7">
        <v>23073000</v>
      </c>
      <c r="Z368" s="7">
        <v>23180000</v>
      </c>
      <c r="AA368" s="7">
        <v>23145000</v>
      </c>
      <c r="AB368" s="7">
        <v>23018000</v>
      </c>
      <c r="AC368" s="3">
        <v>18.942</v>
      </c>
      <c r="AD368" s="3">
        <v>19.105</v>
      </c>
      <c r="AE368" s="3">
        <v>22.074000000000002</v>
      </c>
      <c r="AF368" s="3">
        <v>22.155999999999999</v>
      </c>
      <c r="AG368" s="7">
        <v>878000000</v>
      </c>
      <c r="AH368" s="7">
        <v>883000000</v>
      </c>
      <c r="AI368" s="7">
        <v>895000000</v>
      </c>
      <c r="AJ368" s="7">
        <v>873637337</v>
      </c>
      <c r="AK368" s="3">
        <v>99.446259999999995</v>
      </c>
      <c r="AL368" s="7">
        <v>1148</v>
      </c>
      <c r="AM368" s="7">
        <v>754815079</v>
      </c>
      <c r="AN368" s="3">
        <v>85.92</v>
      </c>
      <c r="AO368" s="3">
        <v>1.3040240000000001</v>
      </c>
      <c r="AP368" s="3">
        <v>-14.657878</v>
      </c>
      <c r="AQ368" s="3">
        <v>-6.4027539999999998</v>
      </c>
      <c r="AR368" s="3">
        <v>-24.723144999999999</v>
      </c>
      <c r="AS368" s="3">
        <v>-14.657878</v>
      </c>
      <c r="AT368" s="3">
        <v>-6.4027539999999998</v>
      </c>
      <c r="AU368" s="3">
        <v>-24.785616000000001</v>
      </c>
      <c r="AV368" s="3">
        <v>3.8005261877695129</v>
      </c>
      <c r="AW368" s="3">
        <v>4.8710737196776872</v>
      </c>
      <c r="AX368" s="3">
        <v>5.3595368764196749</v>
      </c>
      <c r="AY368" s="3">
        <v>81.569999999999993</v>
      </c>
      <c r="AZ368" s="3">
        <v>104.55</v>
      </c>
      <c r="BA368" s="4">
        <v>115.03</v>
      </c>
    </row>
    <row r="369" spans="1:53" x14ac:dyDescent="0.3">
      <c r="A369" s="1" t="s">
        <v>1737</v>
      </c>
      <c r="B369" s="2">
        <v>4006246</v>
      </c>
      <c r="C369" s="9" t="s">
        <v>2401</v>
      </c>
      <c r="D369" s="9" t="s">
        <v>2496</v>
      </c>
      <c r="E369" s="3">
        <v>27741.466623870001</v>
      </c>
      <c r="F369" s="5">
        <v>28585.845623000001</v>
      </c>
      <c r="G369" s="5">
        <v>28577.05262387</v>
      </c>
      <c r="H369" s="3">
        <v>3.35</v>
      </c>
      <c r="I369" s="3">
        <v>8.0291969999999999</v>
      </c>
      <c r="J369" s="4">
        <v>3.35</v>
      </c>
      <c r="K369" s="3">
        <v>8.0291969999999999</v>
      </c>
      <c r="L369" s="3">
        <v>1.9538889399999999</v>
      </c>
      <c r="M369" s="3">
        <v>1.93400583</v>
      </c>
      <c r="N369" s="3">
        <v>17.878837999999998</v>
      </c>
      <c r="O369" s="3">
        <v>7.5973956282096298</v>
      </c>
      <c r="P369" s="3">
        <v>7.7574626865671599</v>
      </c>
      <c r="Q369" s="3">
        <v>1.3383039999999999</v>
      </c>
      <c r="R369" s="3">
        <v>5.9561400000000004</v>
      </c>
      <c r="S369" s="3">
        <v>5.9561400000000004</v>
      </c>
      <c r="T369" s="9" t="s">
        <v>3429</v>
      </c>
      <c r="U369" s="7">
        <v>16061578</v>
      </c>
      <c r="V369" s="7">
        <v>16002979</v>
      </c>
      <c r="W369" s="7">
        <v>13736995</v>
      </c>
      <c r="X369" s="7">
        <v>11036082</v>
      </c>
      <c r="Y369" s="7">
        <v>17318808</v>
      </c>
      <c r="Z369" s="7">
        <v>16845999</v>
      </c>
      <c r="AA369" s="7">
        <v>16435097</v>
      </c>
      <c r="AB369" s="7">
        <v>16061578</v>
      </c>
      <c r="AC369" s="3">
        <v>29.497</v>
      </c>
      <c r="AD369" s="3">
        <v>29.654</v>
      </c>
      <c r="AE369" s="3">
        <v>21.834</v>
      </c>
      <c r="AF369" s="3">
        <v>21.876000000000001</v>
      </c>
      <c r="AG369" s="7">
        <v>205375000</v>
      </c>
      <c r="AH369" s="7">
        <v>207905000</v>
      </c>
      <c r="AI369" s="7">
        <v>216135000</v>
      </c>
      <c r="AJ369" s="7">
        <v>203354007</v>
      </c>
      <c r="AK369" s="3">
        <v>99.157330000000002</v>
      </c>
      <c r="AL369" s="7">
        <v>1261</v>
      </c>
      <c r="AM369" s="7">
        <v>193618746</v>
      </c>
      <c r="AN369" s="3">
        <v>94.41</v>
      </c>
      <c r="AO369" s="3">
        <v>-1.6704289999999999</v>
      </c>
      <c r="AP369" s="3">
        <v>-19.494344999999999</v>
      </c>
      <c r="AQ369" s="3">
        <v>-24.127359999999999</v>
      </c>
      <c r="AR369" s="3">
        <v>7.2378140000000002</v>
      </c>
      <c r="AS369" s="3">
        <v>-19.494344999999999</v>
      </c>
      <c r="AT369" s="3">
        <v>-24.127359999999999</v>
      </c>
      <c r="AU369" s="3">
        <v>5.5028100000000002</v>
      </c>
      <c r="AV369" s="3">
        <v>2.592310055450405</v>
      </c>
      <c r="AW369" s="3">
        <v>4.687808653289447</v>
      </c>
      <c r="AX369" s="3">
        <v>4.2683042192804566</v>
      </c>
      <c r="AY369" s="3">
        <v>57.94</v>
      </c>
      <c r="AZ369" s="3">
        <v>104.77</v>
      </c>
      <c r="BA369" s="3">
        <v>95.39</v>
      </c>
    </row>
    <row r="370" spans="1:53" x14ac:dyDescent="0.3">
      <c r="A370" s="1" t="s">
        <v>959</v>
      </c>
      <c r="B370" s="2">
        <v>4972972</v>
      </c>
      <c r="C370" s="9" t="s">
        <v>2401</v>
      </c>
      <c r="D370" s="9" t="s">
        <v>2443</v>
      </c>
      <c r="E370" s="3">
        <v>27737.12791015</v>
      </c>
      <c r="F370" s="5">
        <v>30834.627909999999</v>
      </c>
      <c r="G370" s="5" t="s">
        <v>2400</v>
      </c>
      <c r="H370" s="3">
        <v>1.32</v>
      </c>
      <c r="I370" s="3">
        <v>15.487287999999999</v>
      </c>
      <c r="J370" s="4">
        <v>1.32</v>
      </c>
      <c r="K370" s="3">
        <v>15.487287999999999</v>
      </c>
      <c r="L370" s="3" t="s">
        <v>2397</v>
      </c>
      <c r="M370" s="3">
        <v>77.643587729999993</v>
      </c>
      <c r="N370" s="3">
        <v>22.714926999999999</v>
      </c>
      <c r="O370" s="3" t="s">
        <v>2400</v>
      </c>
      <c r="P370" s="3" t="s">
        <v>2400</v>
      </c>
      <c r="Q370" s="3">
        <v>6.8750809999999998</v>
      </c>
      <c r="R370" s="3">
        <v>29.451768000000001</v>
      </c>
      <c r="S370" s="3">
        <v>29.451768000000001</v>
      </c>
      <c r="T370" s="9" t="s">
        <v>3429</v>
      </c>
      <c r="U370" s="7">
        <v>4254100</v>
      </c>
      <c r="V370" s="7">
        <v>4091300</v>
      </c>
      <c r="W370" s="7">
        <v>3815700</v>
      </c>
      <c r="X370" s="7">
        <v>3316700</v>
      </c>
      <c r="Y370" s="7">
        <v>4480900</v>
      </c>
      <c r="Z370" s="7">
        <v>4403000</v>
      </c>
      <c r="AA370" s="7">
        <v>4326600</v>
      </c>
      <c r="AB370" s="7">
        <v>4254100</v>
      </c>
      <c r="AC370" s="4">
        <v>63.01</v>
      </c>
      <c r="AD370" s="4">
        <v>63.57</v>
      </c>
      <c r="AE370" s="3">
        <v>19.312999999999999</v>
      </c>
      <c r="AF370" s="3">
        <v>22.664999999999999</v>
      </c>
      <c r="AG370" s="7">
        <v>140349000</v>
      </c>
      <c r="AH370" s="7">
        <v>141455000</v>
      </c>
      <c r="AI370" s="7">
        <v>141989000</v>
      </c>
      <c r="AJ370" s="7">
        <v>139709867</v>
      </c>
      <c r="AK370" s="3">
        <v>99.51455</v>
      </c>
      <c r="AL370" s="7">
        <v>862</v>
      </c>
      <c r="AM370" s="7">
        <v>136125579</v>
      </c>
      <c r="AN370" s="3">
        <v>96.96</v>
      </c>
      <c r="AO370" s="3">
        <v>-4.5322630000000004</v>
      </c>
      <c r="AP370" s="3">
        <v>-0.10123</v>
      </c>
      <c r="AQ370" s="3">
        <v>25.889782</v>
      </c>
      <c r="AR370" s="3">
        <v>91.621358999999998</v>
      </c>
      <c r="AS370" s="3">
        <v>-0.10123</v>
      </c>
      <c r="AT370" s="3">
        <v>25.889782</v>
      </c>
      <c r="AU370" s="3">
        <v>85.917483000000004</v>
      </c>
      <c r="AV370" s="3">
        <v>2.4452303504783894</v>
      </c>
      <c r="AW370" s="3">
        <v>4.2948935076048711</v>
      </c>
      <c r="AX370" s="3">
        <v>4.1291124825596439</v>
      </c>
      <c r="AY370" s="3">
        <v>47.74</v>
      </c>
      <c r="AZ370" s="3">
        <v>83.86</v>
      </c>
      <c r="BA370" s="3">
        <v>80.62</v>
      </c>
    </row>
    <row r="371" spans="1:53" x14ac:dyDescent="0.3">
      <c r="A371" s="1" t="s">
        <v>1424</v>
      </c>
      <c r="B371" s="2">
        <v>4967353</v>
      </c>
      <c r="C371" s="9" t="s">
        <v>2395</v>
      </c>
      <c r="D371" s="9" t="s">
        <v>2431</v>
      </c>
      <c r="E371" s="3">
        <v>27689.479200000002</v>
      </c>
      <c r="F371" s="5">
        <v>26243.425200000001</v>
      </c>
      <c r="G371" s="5" t="s">
        <v>2400</v>
      </c>
      <c r="H371" s="3">
        <v>2.95</v>
      </c>
      <c r="I371" s="3">
        <v>66.700485</v>
      </c>
      <c r="J371" s="3">
        <v>2.95</v>
      </c>
      <c r="K371" s="3">
        <v>66.700485</v>
      </c>
      <c r="L371" s="3">
        <v>12.46550235</v>
      </c>
      <c r="M371" s="3">
        <v>12.273132690000001</v>
      </c>
      <c r="N371" s="3">
        <v>42.273344000000002</v>
      </c>
      <c r="O371" s="3" t="s">
        <v>2400</v>
      </c>
      <c r="P371" s="3" t="s">
        <v>2400</v>
      </c>
      <c r="Q371" s="3">
        <v>13.443384999999999</v>
      </c>
      <c r="R371" s="3">
        <v>51.882250999999997</v>
      </c>
      <c r="S371" s="3">
        <v>51.882250999999997</v>
      </c>
      <c r="T371" s="9" t="s">
        <v>3429</v>
      </c>
      <c r="U371" s="7">
        <v>1821072</v>
      </c>
      <c r="V371" s="7">
        <v>1794148</v>
      </c>
      <c r="W371" s="7">
        <v>1207798</v>
      </c>
      <c r="X371" s="7">
        <v>844452</v>
      </c>
      <c r="Y371" s="7">
        <v>2039447</v>
      </c>
      <c r="Z371" s="7">
        <v>1894195</v>
      </c>
      <c r="AA371" s="7">
        <v>1827892</v>
      </c>
      <c r="AB371" s="7">
        <v>1821072</v>
      </c>
      <c r="AC371" s="3">
        <v>56.072000000000003</v>
      </c>
      <c r="AD371" s="3">
        <v>55.289000000000001</v>
      </c>
      <c r="AE371" s="3">
        <v>28.658999999999999</v>
      </c>
      <c r="AF371" s="3">
        <v>25.606999999999999</v>
      </c>
      <c r="AG371" s="7">
        <v>48779000</v>
      </c>
      <c r="AH371" s="7">
        <v>48698000</v>
      </c>
      <c r="AI371" s="7">
        <v>47911000</v>
      </c>
      <c r="AJ371" s="7">
        <v>47031754</v>
      </c>
      <c r="AK371" s="3">
        <v>96.416060000000002</v>
      </c>
      <c r="AL371" s="7">
        <v>1124</v>
      </c>
      <c r="AM371" s="7">
        <v>46881583</v>
      </c>
      <c r="AN371" s="3">
        <v>96.11</v>
      </c>
      <c r="AO371" s="3">
        <v>-4.4998230000000001</v>
      </c>
      <c r="AP371" s="3">
        <v>4.2386020000000002</v>
      </c>
      <c r="AQ371" s="3">
        <v>-35.997836999999997</v>
      </c>
      <c r="AR371" s="3">
        <v>-2.0364239999999998</v>
      </c>
      <c r="AS371" s="3">
        <v>4.2386020000000002</v>
      </c>
      <c r="AT371" s="3">
        <v>-35.997836999999997</v>
      </c>
      <c r="AU371" s="3">
        <v>-6.1955039999999997</v>
      </c>
      <c r="AV371" s="3">
        <v>4.3231693316933173</v>
      </c>
      <c r="AW371" s="3">
        <v>8.2233227104998328</v>
      </c>
      <c r="AX371" s="3">
        <v>9.2748561831772154</v>
      </c>
      <c r="AY371" s="3">
        <v>66.92</v>
      </c>
      <c r="AZ371" s="4">
        <v>127.3</v>
      </c>
      <c r="BA371" s="3">
        <v>143.58000000000001</v>
      </c>
    </row>
    <row r="372" spans="1:53" x14ac:dyDescent="0.3">
      <c r="A372" s="1" t="s">
        <v>362</v>
      </c>
      <c r="B372" s="2">
        <v>4157226</v>
      </c>
      <c r="C372" s="9" t="s">
        <v>2401</v>
      </c>
      <c r="D372" s="9" t="s">
        <v>2510</v>
      </c>
      <c r="E372" s="3">
        <v>27588.227691280001</v>
      </c>
      <c r="F372" s="5">
        <v>31097.527690999999</v>
      </c>
      <c r="G372" s="5">
        <v>31098.227691280001</v>
      </c>
      <c r="H372" s="3">
        <v>0.68</v>
      </c>
      <c r="I372" s="3">
        <v>39.068601999999998</v>
      </c>
      <c r="J372" s="3">
        <v>0.68</v>
      </c>
      <c r="K372" s="3">
        <v>39.068601999999998</v>
      </c>
      <c r="L372" s="3" t="s">
        <v>2397</v>
      </c>
      <c r="M372" s="3">
        <v>11.978912789999999</v>
      </c>
      <c r="N372" s="3">
        <v>30.806649</v>
      </c>
      <c r="O372" s="3">
        <v>32.3819758702085</v>
      </c>
      <c r="P372" s="3">
        <v>97.977571900252002</v>
      </c>
      <c r="Q372" s="3">
        <v>4.6066560000000001</v>
      </c>
      <c r="R372" s="3">
        <v>18.541321</v>
      </c>
      <c r="S372" s="3">
        <v>18.541321</v>
      </c>
      <c r="T372" s="9" t="s">
        <v>3430</v>
      </c>
      <c r="U372" s="7">
        <v>6506800</v>
      </c>
      <c r="V372" s="7">
        <v>6060900</v>
      </c>
      <c r="W372" s="7">
        <v>5709100</v>
      </c>
      <c r="X372" s="7">
        <v>4993700</v>
      </c>
      <c r="Y372" s="7">
        <v>6498600</v>
      </c>
      <c r="Z372" s="7">
        <v>6506800</v>
      </c>
      <c r="AA372" s="7">
        <v>6401500</v>
      </c>
      <c r="AB372" s="7">
        <v>6320700</v>
      </c>
      <c r="AC372" s="3">
        <v>30.658999999999999</v>
      </c>
      <c r="AD372" s="3">
        <v>30.576000000000001</v>
      </c>
      <c r="AE372" s="3">
        <v>23.913</v>
      </c>
      <c r="AF372" s="3">
        <v>23.786999999999999</v>
      </c>
      <c r="AG372" s="7">
        <v>116900000</v>
      </c>
      <c r="AH372" s="7">
        <v>116700000</v>
      </c>
      <c r="AI372" s="7">
        <v>117600000</v>
      </c>
      <c r="AJ372" s="7">
        <v>116231909</v>
      </c>
      <c r="AK372" s="3">
        <v>99.437539999999998</v>
      </c>
      <c r="AL372" s="7">
        <v>1213</v>
      </c>
      <c r="AM372" s="7">
        <v>109169540</v>
      </c>
      <c r="AN372" s="4">
        <v>93.4</v>
      </c>
      <c r="AO372" s="3">
        <v>-0.54983700000000002</v>
      </c>
      <c r="AP372" s="3">
        <v>-4.2072710000000004</v>
      </c>
      <c r="AQ372" s="3">
        <v>5.1434680000000004</v>
      </c>
      <c r="AR372" s="3">
        <v>13.107208999999999</v>
      </c>
      <c r="AS372" s="3">
        <v>-4.2072710000000004</v>
      </c>
      <c r="AT372" s="3">
        <v>5.1434680000000004</v>
      </c>
      <c r="AU372" s="3">
        <v>9.8857839999999992</v>
      </c>
      <c r="AV372" s="3">
        <v>1.1572130720122662</v>
      </c>
      <c r="AW372" s="3">
        <v>1.7853094129093032</v>
      </c>
      <c r="AX372" s="3">
        <v>2.0176389911877561</v>
      </c>
      <c r="AY372" s="3">
        <v>52.57</v>
      </c>
      <c r="AZ372" s="3">
        <v>81.11</v>
      </c>
      <c r="BA372" s="3">
        <v>91.66</v>
      </c>
    </row>
    <row r="373" spans="1:53" x14ac:dyDescent="0.3">
      <c r="A373" s="1" t="s">
        <v>1041</v>
      </c>
      <c r="B373" s="2">
        <v>4641383</v>
      </c>
      <c r="C373" s="9" t="s">
        <v>2401</v>
      </c>
      <c r="D373" s="9" t="s">
        <v>2481</v>
      </c>
      <c r="E373" s="3">
        <v>27557.74851958</v>
      </c>
      <c r="F373" s="5">
        <v>36391.748519000001</v>
      </c>
      <c r="G373" s="5" t="s">
        <v>2400</v>
      </c>
      <c r="H373" s="3">
        <v>0.98899999999999999</v>
      </c>
      <c r="I373" s="3">
        <v>11.067911</v>
      </c>
      <c r="J373" s="4">
        <v>0.98899999999999999</v>
      </c>
      <c r="K373" s="3">
        <v>11.067911</v>
      </c>
      <c r="L373" s="3">
        <v>4.4525547400000001</v>
      </c>
      <c r="M373" s="3">
        <v>1.11604809</v>
      </c>
      <c r="N373" s="3">
        <v>14.157825000000001</v>
      </c>
      <c r="O373" s="3" t="s">
        <v>2400</v>
      </c>
      <c r="P373" s="3" t="s">
        <v>2400</v>
      </c>
      <c r="Q373" s="3">
        <v>1.118843</v>
      </c>
      <c r="R373" s="3">
        <v>6.197349</v>
      </c>
      <c r="S373" s="3">
        <v>6.197349</v>
      </c>
      <c r="T373" s="9" t="s">
        <v>3434</v>
      </c>
      <c r="U373" s="7">
        <v>30127000</v>
      </c>
      <c r="V373" s="7">
        <v>29135000</v>
      </c>
      <c r="W373" s="7">
        <v>28496000</v>
      </c>
      <c r="X373" s="7">
        <v>27784000</v>
      </c>
      <c r="Y373" s="7">
        <v>30127000</v>
      </c>
      <c r="Z373" s="7">
        <v>29020000</v>
      </c>
      <c r="AA373" s="7">
        <v>28312000</v>
      </c>
      <c r="AB373" s="7">
        <v>28081000</v>
      </c>
      <c r="AC373" s="3">
        <v>32.787999999999997</v>
      </c>
      <c r="AD373" s="3">
        <v>32.787999999999997</v>
      </c>
      <c r="AE373" s="3">
        <v>16.792000000000002</v>
      </c>
      <c r="AF373" s="3">
        <v>16.792000000000002</v>
      </c>
      <c r="AG373" s="7">
        <v>1297258235</v>
      </c>
      <c r="AH373" s="7">
        <v>1298356235</v>
      </c>
      <c r="AI373" s="7">
        <v>1283000000</v>
      </c>
      <c r="AJ373" s="7">
        <v>1308868239</v>
      </c>
      <c r="AK373" s="3">
        <v>99.508439999999993</v>
      </c>
      <c r="AL373" s="7">
        <v>1265</v>
      </c>
      <c r="AM373" s="7">
        <v>1115233069</v>
      </c>
      <c r="AN373" s="3">
        <v>84.79</v>
      </c>
      <c r="AO373" s="3">
        <v>-2.4668800000000002</v>
      </c>
      <c r="AP373" s="3">
        <v>0.61263000000000001</v>
      </c>
      <c r="AQ373" s="3">
        <v>4.3499509999999999</v>
      </c>
      <c r="AR373" s="3">
        <v>26.107502</v>
      </c>
      <c r="AS373" s="3">
        <v>0.61263000000000001</v>
      </c>
      <c r="AT373" s="3">
        <v>4.3499509999999999</v>
      </c>
      <c r="AU373" s="3">
        <v>25.736160000000002</v>
      </c>
      <c r="AV373" s="3">
        <v>2.4237996133152322</v>
      </c>
      <c r="AW373" s="3">
        <v>5.9714602257118807</v>
      </c>
      <c r="AX373" s="3">
        <v>4.9554120115487867</v>
      </c>
      <c r="AY373" s="3">
        <v>41.96</v>
      </c>
      <c r="AZ373" s="3">
        <v>103.38</v>
      </c>
      <c r="BA373" s="3">
        <v>85.79</v>
      </c>
    </row>
    <row r="374" spans="1:53" x14ac:dyDescent="0.3">
      <c r="A374" s="1" t="s">
        <v>883</v>
      </c>
      <c r="B374" s="2">
        <v>4992262</v>
      </c>
      <c r="C374" s="9" t="s">
        <v>2401</v>
      </c>
      <c r="D374" s="9" t="s">
        <v>2445</v>
      </c>
      <c r="E374" s="3">
        <v>27523.485906419999</v>
      </c>
      <c r="F374" s="5">
        <v>30759.685905999999</v>
      </c>
      <c r="G374" s="5" t="s">
        <v>2400</v>
      </c>
      <c r="H374" s="3">
        <v>0.63</v>
      </c>
      <c r="I374" s="3">
        <v>29.988005000000001</v>
      </c>
      <c r="J374" s="3">
        <v>0.63</v>
      </c>
      <c r="K374" s="3">
        <v>29.988005000000001</v>
      </c>
      <c r="L374" s="3" t="s">
        <v>2397</v>
      </c>
      <c r="M374" s="3">
        <v>2.4649970400000001</v>
      </c>
      <c r="N374" s="3">
        <v>19.435086999999999</v>
      </c>
      <c r="O374" s="3" t="s">
        <v>2400</v>
      </c>
      <c r="P374" s="3" t="s">
        <v>2400</v>
      </c>
      <c r="Q374" s="3">
        <v>4.7225910000000004</v>
      </c>
      <c r="R374" s="3">
        <v>16.742429000000001</v>
      </c>
      <c r="S374" s="3">
        <v>16.742429000000001</v>
      </c>
      <c r="T374" s="9" t="s">
        <v>3429</v>
      </c>
      <c r="U374" s="7">
        <v>6065300</v>
      </c>
      <c r="V374" s="7">
        <v>5825700</v>
      </c>
      <c r="W374" s="7">
        <v>5254700</v>
      </c>
      <c r="X374" s="7">
        <v>4634400</v>
      </c>
      <c r="Y374" s="7">
        <v>6195200</v>
      </c>
      <c r="Z374" s="7">
        <v>6155100</v>
      </c>
      <c r="AA374" s="7">
        <v>6129100</v>
      </c>
      <c r="AB374" s="7">
        <v>6065300</v>
      </c>
      <c r="AC374" s="3">
        <v>59.256999999999998</v>
      </c>
      <c r="AD374" s="3">
        <v>59.744999999999997</v>
      </c>
      <c r="AE374" s="3">
        <v>26.175000000000001</v>
      </c>
      <c r="AF374" s="3">
        <v>27.416</v>
      </c>
      <c r="AG374" s="7">
        <v>346900000</v>
      </c>
      <c r="AH374" s="7">
        <v>350300000</v>
      </c>
      <c r="AI374" s="7">
        <v>351400000</v>
      </c>
      <c r="AJ374" s="7">
        <v>345410797</v>
      </c>
      <c r="AK374" s="3">
        <v>99.556569999999994</v>
      </c>
      <c r="AL374" s="7">
        <v>1040</v>
      </c>
      <c r="AM374" s="7">
        <v>330849034</v>
      </c>
      <c r="AN374" s="3">
        <v>95.36</v>
      </c>
      <c r="AO374" s="3">
        <v>0</v>
      </c>
      <c r="AP374" s="3">
        <v>-5.4582129999999998</v>
      </c>
      <c r="AQ374" s="3">
        <v>-4.979095</v>
      </c>
      <c r="AR374" s="3">
        <v>3.777501</v>
      </c>
      <c r="AS374" s="3">
        <v>-5.4582129999999998</v>
      </c>
      <c r="AT374" s="3">
        <v>-4.979095</v>
      </c>
      <c r="AU374" s="3">
        <v>1.8606549999999999</v>
      </c>
      <c r="AV374" s="3">
        <v>2.2791968718747051</v>
      </c>
      <c r="AW374" s="3">
        <v>3.4104498908286041</v>
      </c>
      <c r="AX374" s="3">
        <v>3.6618975824469011</v>
      </c>
      <c r="AY374" s="3">
        <v>77.760000000000005</v>
      </c>
      <c r="AZ374" s="3">
        <v>116.36</v>
      </c>
      <c r="BA374" s="3">
        <v>124.93</v>
      </c>
    </row>
    <row r="375" spans="1:53" x14ac:dyDescent="0.3">
      <c r="A375" s="1" t="s">
        <v>2008</v>
      </c>
      <c r="B375" s="2">
        <v>4055767</v>
      </c>
      <c r="C375" s="9" t="s">
        <v>2395</v>
      </c>
      <c r="D375" s="9" t="s">
        <v>2407</v>
      </c>
      <c r="E375" s="3">
        <v>27512.228764799998</v>
      </c>
      <c r="F375" s="5">
        <v>25669.728764</v>
      </c>
      <c r="G375" s="5">
        <v>25538.8287648</v>
      </c>
      <c r="H375" s="3">
        <v>2.64</v>
      </c>
      <c r="I375" s="3">
        <v>12.387994000000001</v>
      </c>
      <c r="J375" s="3">
        <v>2.64</v>
      </c>
      <c r="K375" s="3">
        <v>12.387994000000001</v>
      </c>
      <c r="L375" s="3">
        <v>3.4837656299999997</v>
      </c>
      <c r="M375" s="3">
        <v>2.45112489</v>
      </c>
      <c r="N375" s="3">
        <v>17.798237</v>
      </c>
      <c r="O375" s="3" t="s">
        <v>2400</v>
      </c>
      <c r="P375" s="3" t="s">
        <v>2400</v>
      </c>
      <c r="Q375" s="3">
        <v>3.3687130000000001</v>
      </c>
      <c r="R375" s="3">
        <v>8.6144879999999997</v>
      </c>
      <c r="S375" s="3">
        <v>8.6144879999999997</v>
      </c>
      <c r="T375" s="9" t="s">
        <v>3429</v>
      </c>
      <c r="U375" s="7">
        <v>6460500</v>
      </c>
      <c r="V375" s="7">
        <v>6488400</v>
      </c>
      <c r="W375" s="7">
        <v>7671900</v>
      </c>
      <c r="X375" s="7">
        <v>6206700</v>
      </c>
      <c r="Y375" s="7">
        <v>6911100</v>
      </c>
      <c r="Z375" s="7">
        <v>6796200</v>
      </c>
      <c r="AA375" s="7">
        <v>6673100</v>
      </c>
      <c r="AB375" s="7">
        <v>6460500</v>
      </c>
      <c r="AC375" s="3">
        <v>49.625999999999998</v>
      </c>
      <c r="AD375" s="3">
        <v>50.633000000000003</v>
      </c>
      <c r="AE375" s="3">
        <v>36.923000000000002</v>
      </c>
      <c r="AF375" s="3">
        <v>38.320999999999998</v>
      </c>
      <c r="AG375" s="7">
        <v>222143000</v>
      </c>
      <c r="AH375" s="7">
        <v>222612000</v>
      </c>
      <c r="AI375" s="7">
        <v>223540000</v>
      </c>
      <c r="AJ375" s="7">
        <v>216935463</v>
      </c>
      <c r="AK375" s="3">
        <v>97.648529999999994</v>
      </c>
      <c r="AL375" s="7">
        <v>1280</v>
      </c>
      <c r="AM375" s="7">
        <v>167083246</v>
      </c>
      <c r="AN375" s="3">
        <v>75.209999999999994</v>
      </c>
      <c r="AO375" s="3">
        <v>-3.3996749999999998</v>
      </c>
      <c r="AP375" s="3">
        <v>-8.6805559999999993</v>
      </c>
      <c r="AQ375" s="3">
        <v>3.8189660000000001</v>
      </c>
      <c r="AR375" s="3">
        <v>4.8002969999999996</v>
      </c>
      <c r="AS375" s="3">
        <v>-8.6805559999999993</v>
      </c>
      <c r="AT375" s="3">
        <v>3.8189660000000001</v>
      </c>
      <c r="AU375" s="3">
        <v>5.0143930000000001</v>
      </c>
      <c r="AV375" s="3">
        <v>1.6274309620922305</v>
      </c>
      <c r="AW375" s="3">
        <v>3.0637284805124239</v>
      </c>
      <c r="AX375" s="3">
        <v>2.9418619184470711</v>
      </c>
      <c r="AY375" s="3">
        <v>56.65</v>
      </c>
      <c r="AZ375" s="3">
        <v>106.64</v>
      </c>
      <c r="BA375" s="4">
        <v>102.4</v>
      </c>
    </row>
    <row r="376" spans="1:53" x14ac:dyDescent="0.3">
      <c r="A376" s="1" t="s">
        <v>772</v>
      </c>
      <c r="B376" s="2">
        <v>4004341</v>
      </c>
      <c r="C376" s="9" t="s">
        <v>2401</v>
      </c>
      <c r="D376" s="9" t="s">
        <v>2478</v>
      </c>
      <c r="E376" s="3">
        <v>27113.320960000001</v>
      </c>
      <c r="F376" s="5">
        <v>40971.447959999998</v>
      </c>
      <c r="G376" s="5">
        <v>40971.447959999998</v>
      </c>
      <c r="H376" s="3">
        <v>-0.54</v>
      </c>
      <c r="I376" s="3">
        <v>68.820896000000005</v>
      </c>
      <c r="J376" s="4">
        <v>-0.54</v>
      </c>
      <c r="K376" s="3">
        <v>68.820896000000005</v>
      </c>
      <c r="L376" s="4">
        <v>1.5369999999999999</v>
      </c>
      <c r="M376" s="3">
        <v>1.35208046</v>
      </c>
      <c r="N376" s="3">
        <v>42.853160000000003</v>
      </c>
      <c r="O376" s="3">
        <v>58.929981702825501</v>
      </c>
      <c r="P376" s="3" t="s">
        <v>2397</v>
      </c>
      <c r="Q376" s="3">
        <v>8.9489070000000002</v>
      </c>
      <c r="R376" s="3">
        <v>15.758732</v>
      </c>
      <c r="S376" s="3">
        <v>15.758732</v>
      </c>
      <c r="T376" s="9" t="s">
        <v>3429</v>
      </c>
      <c r="U376" s="7">
        <v>4974255</v>
      </c>
      <c r="V376" s="7">
        <v>11996159</v>
      </c>
      <c r="W376" s="7">
        <v>6839705</v>
      </c>
      <c r="X376" s="7">
        <v>2612253</v>
      </c>
      <c r="Y376" s="7">
        <v>4623048</v>
      </c>
      <c r="Z376" s="7">
        <v>4431126</v>
      </c>
      <c r="AA376" s="7">
        <v>4415748</v>
      </c>
      <c r="AB376" s="7">
        <v>4974255</v>
      </c>
      <c r="AC376" s="3">
        <v>53.436</v>
      </c>
      <c r="AD376" s="3">
        <v>50.354999999999997</v>
      </c>
      <c r="AE376" s="3">
        <v>85.805999999999997</v>
      </c>
      <c r="AF376" s="3">
        <v>56.265000000000001</v>
      </c>
      <c r="AG376" s="7">
        <v>596268000</v>
      </c>
      <c r="AH376" s="7">
        <v>441597000</v>
      </c>
      <c r="AI376" s="7">
        <v>411311000</v>
      </c>
      <c r="AJ376" s="7">
        <v>592669069</v>
      </c>
      <c r="AK376" s="3">
        <v>99.327129999999997</v>
      </c>
      <c r="AL376" s="7">
        <v>882</v>
      </c>
      <c r="AM376" s="7">
        <v>622291248</v>
      </c>
      <c r="AN376" s="3">
        <v>104.29</v>
      </c>
      <c r="AO376" s="3">
        <v>3.432032</v>
      </c>
      <c r="AP376" s="3">
        <v>1.474472</v>
      </c>
      <c r="AQ376" s="3">
        <v>25.846070000000001</v>
      </c>
      <c r="AR376" s="3">
        <v>18.473792</v>
      </c>
      <c r="AS376" s="3">
        <v>1.474472</v>
      </c>
      <c r="AT376" s="3">
        <v>25.846070000000001</v>
      </c>
      <c r="AU376" s="3">
        <v>19.270564</v>
      </c>
      <c r="AV376" s="3">
        <v>3.9988417654906114</v>
      </c>
      <c r="AW376" s="3">
        <v>5.3109185324834645</v>
      </c>
      <c r="AX376" s="3">
        <v>6.0477360391249482</v>
      </c>
      <c r="AY376" s="3">
        <v>67.209999999999994</v>
      </c>
      <c r="AZ376" s="3">
        <v>89.26</v>
      </c>
      <c r="BA376" s="3">
        <v>101.64</v>
      </c>
    </row>
    <row r="377" spans="1:53" x14ac:dyDescent="0.3">
      <c r="A377" s="1" t="s">
        <v>1320</v>
      </c>
      <c r="B377" s="2">
        <v>4986300</v>
      </c>
      <c r="C377" s="9" t="s">
        <v>2401</v>
      </c>
      <c r="D377" s="9" t="s">
        <v>2432</v>
      </c>
      <c r="E377" s="3">
        <v>27065.233295459999</v>
      </c>
      <c r="F377" s="5">
        <v>37316.233294999998</v>
      </c>
      <c r="G377" s="5" t="s">
        <v>2400</v>
      </c>
      <c r="H377" s="3">
        <v>1.76</v>
      </c>
      <c r="I377" s="3">
        <v>11.270106</v>
      </c>
      <c r="J377" s="4">
        <v>1.748</v>
      </c>
      <c r="K377" s="3">
        <v>11.307855999999999</v>
      </c>
      <c r="L377" s="3">
        <v>2.1002177399999997</v>
      </c>
      <c r="M377" s="3">
        <v>1.7584525</v>
      </c>
      <c r="N377" s="3">
        <v>15.191246</v>
      </c>
      <c r="O377" s="3" t="s">
        <v>2400</v>
      </c>
      <c r="P377" s="3" t="s">
        <v>2400</v>
      </c>
      <c r="Q377" s="3">
        <v>0.84378399999999998</v>
      </c>
      <c r="R377" s="3">
        <v>6.9866219999999997</v>
      </c>
      <c r="S377" s="3">
        <v>6.9866219999999997</v>
      </c>
      <c r="T377" s="9" t="s">
        <v>3429</v>
      </c>
      <c r="U377" s="7">
        <v>41107000</v>
      </c>
      <c r="V377" s="7">
        <v>50451000</v>
      </c>
      <c r="W377" s="7">
        <v>46173000</v>
      </c>
      <c r="X377" s="7">
        <v>27753000</v>
      </c>
      <c r="Y377" s="7">
        <v>40734000</v>
      </c>
      <c r="Z377" s="7">
        <v>41037000</v>
      </c>
      <c r="AA377" s="7">
        <v>40785000</v>
      </c>
      <c r="AB377" s="7">
        <v>41107000</v>
      </c>
      <c r="AC377" s="4">
        <v>12.791</v>
      </c>
      <c r="AD377" s="4">
        <v>11.791</v>
      </c>
      <c r="AE377" s="4">
        <v>11.942</v>
      </c>
      <c r="AF377" s="4">
        <v>10.853</v>
      </c>
      <c r="AG377" s="7">
        <v>324750428</v>
      </c>
      <c r="AH377" s="7">
        <v>325078684</v>
      </c>
      <c r="AI377" s="7">
        <v>324359296</v>
      </c>
      <c r="AJ377" s="7">
        <v>258741962</v>
      </c>
      <c r="AK377" s="3">
        <v>79.672529999999995</v>
      </c>
      <c r="AL377" s="7">
        <v>1243</v>
      </c>
      <c r="AM377" s="7">
        <v>237398667</v>
      </c>
      <c r="AN377" s="4">
        <v>73.099999999999994</v>
      </c>
      <c r="AO377" s="3">
        <v>0.202375</v>
      </c>
      <c r="AP377" s="3">
        <v>-10.883129</v>
      </c>
      <c r="AQ377" s="3">
        <v>-22.554745</v>
      </c>
      <c r="AR377" s="3">
        <v>-23.100021000000002</v>
      </c>
      <c r="AS377" s="3">
        <v>-10.883129</v>
      </c>
      <c r="AT377" s="3">
        <v>-22.554745</v>
      </c>
      <c r="AU377" s="3">
        <v>-21.886831999999998</v>
      </c>
      <c r="AV377" s="3">
        <v>2.7573173144056446</v>
      </c>
      <c r="AW377" s="3">
        <v>4.8487522009786987</v>
      </c>
      <c r="AX377" s="3">
        <v>3.948557345232905</v>
      </c>
      <c r="AY377" s="3">
        <v>88.85</v>
      </c>
      <c r="AZ377" s="3">
        <v>156.24</v>
      </c>
      <c r="BA377" s="3">
        <v>127.24</v>
      </c>
    </row>
    <row r="378" spans="1:53" x14ac:dyDescent="0.3">
      <c r="A378" s="1" t="s">
        <v>476</v>
      </c>
      <c r="B378" s="2">
        <v>4438978</v>
      </c>
      <c r="C378" s="9" t="s">
        <v>2401</v>
      </c>
      <c r="D378" s="9" t="s">
        <v>2518</v>
      </c>
      <c r="E378" s="3">
        <v>26981.578529549999</v>
      </c>
      <c r="F378" s="5">
        <v>28642.378529000001</v>
      </c>
      <c r="G378" s="5" t="s">
        <v>2400</v>
      </c>
      <c r="H378" s="3">
        <v>-0.31</v>
      </c>
      <c r="I378" s="3">
        <v>46.955157</v>
      </c>
      <c r="J378" s="4">
        <v>-0.31</v>
      </c>
      <c r="K378" s="3">
        <v>46.955157</v>
      </c>
      <c r="L378" s="3" t="s">
        <v>2397</v>
      </c>
      <c r="M378" s="3">
        <v>6.1155238899999995</v>
      </c>
      <c r="N378" s="3">
        <v>29.330532000000002</v>
      </c>
      <c r="O378" s="3" t="s">
        <v>2400</v>
      </c>
      <c r="P378" s="3" t="s">
        <v>2400</v>
      </c>
      <c r="Q378" s="3">
        <v>4.51248</v>
      </c>
      <c r="R378" s="3">
        <v>19.852091000000001</v>
      </c>
      <c r="S378" s="3">
        <v>19.852091000000001</v>
      </c>
      <c r="T378" s="9" t="s">
        <v>3429</v>
      </c>
      <c r="U378" s="7">
        <v>5867900</v>
      </c>
      <c r="V378" s="7">
        <v>5375600</v>
      </c>
      <c r="W378" s="7">
        <v>5190100</v>
      </c>
      <c r="X378" s="7">
        <v>4895800</v>
      </c>
      <c r="Y378" s="7">
        <v>6053100</v>
      </c>
      <c r="Z378" s="7">
        <v>5998400</v>
      </c>
      <c r="AA378" s="7">
        <v>5941400</v>
      </c>
      <c r="AB378" s="7">
        <v>5867900</v>
      </c>
      <c r="AC378" s="3">
        <v>44.113</v>
      </c>
      <c r="AD378" s="3">
        <v>45.654000000000003</v>
      </c>
      <c r="AE378" s="3">
        <v>21.443999999999999</v>
      </c>
      <c r="AF378" s="3">
        <v>21.974</v>
      </c>
      <c r="AG378" s="7">
        <v>244932786</v>
      </c>
      <c r="AH378" s="7">
        <v>244771926</v>
      </c>
      <c r="AI378" s="7">
        <v>246340530</v>
      </c>
      <c r="AJ378" s="7">
        <v>244324629</v>
      </c>
      <c r="AK378" s="3">
        <v>99.725340000000003</v>
      </c>
      <c r="AL378" s="7">
        <v>1255</v>
      </c>
      <c r="AM378" s="7">
        <v>218656174</v>
      </c>
      <c r="AN378" s="3">
        <v>89.25</v>
      </c>
      <c r="AO378" s="3">
        <v>-1.64381</v>
      </c>
      <c r="AP378" s="3">
        <v>-4.9214570000000002</v>
      </c>
      <c r="AQ378" s="3">
        <v>-9.5490000000000002E-3</v>
      </c>
      <c r="AR378" s="3">
        <v>10.722216</v>
      </c>
      <c r="AS378" s="3">
        <v>-4.9214570000000002</v>
      </c>
      <c r="AT378" s="3">
        <v>-9.5490000000000002E-3</v>
      </c>
      <c r="AU378" s="3">
        <v>10.733926</v>
      </c>
      <c r="AV378" s="3">
        <v>1.3618741102844156</v>
      </c>
      <c r="AW378" s="3">
        <v>2.7544165810781429</v>
      </c>
      <c r="AX378" s="3">
        <v>2.9680530961574458</v>
      </c>
      <c r="AY378" s="3">
        <v>47.85</v>
      </c>
      <c r="AZ378" s="3">
        <v>96.77</v>
      </c>
      <c r="BA378" s="3">
        <v>104.28</v>
      </c>
    </row>
    <row r="379" spans="1:53" x14ac:dyDescent="0.3">
      <c r="A379" s="1" t="s">
        <v>2169</v>
      </c>
      <c r="B379" s="2">
        <v>4964207</v>
      </c>
      <c r="C379" s="9" t="s">
        <v>2401</v>
      </c>
      <c r="D379" s="9" t="s">
        <v>2417</v>
      </c>
      <c r="E379" s="3">
        <v>26927.58572445</v>
      </c>
      <c r="F379" s="5">
        <v>27025.133723999999</v>
      </c>
      <c r="G379" s="5" t="s">
        <v>2400</v>
      </c>
      <c r="H379" s="3">
        <v>1.74</v>
      </c>
      <c r="I379" s="3">
        <v>105.303141</v>
      </c>
      <c r="J379" s="3">
        <v>1.74</v>
      </c>
      <c r="K379" s="3">
        <v>105.303141</v>
      </c>
      <c r="L379" s="3" t="s">
        <v>2397</v>
      </c>
      <c r="M379" s="3">
        <v>7.5332479799999996</v>
      </c>
      <c r="N379" s="3">
        <v>49.663249999999998</v>
      </c>
      <c r="O379" s="3" t="s">
        <v>2400</v>
      </c>
      <c r="P379" s="3" t="s">
        <v>2400</v>
      </c>
      <c r="Q379" s="3">
        <v>11.925708999999999</v>
      </c>
      <c r="R379" s="3">
        <v>64.481092000000004</v>
      </c>
      <c r="S379" s="3">
        <v>64.481092000000004</v>
      </c>
      <c r="T379" s="9" t="s">
        <v>3429</v>
      </c>
      <c r="U379" s="7">
        <v>1951751</v>
      </c>
      <c r="V379" s="7">
        <v>1850204</v>
      </c>
      <c r="W379" s="7">
        <v>1592287</v>
      </c>
      <c r="X379" s="7">
        <v>1116663</v>
      </c>
      <c r="Y379" s="7">
        <v>2077606</v>
      </c>
      <c r="Z379" s="7">
        <v>2028953</v>
      </c>
      <c r="AA379" s="7">
        <v>1992257</v>
      </c>
      <c r="AB379" s="7">
        <v>1951751</v>
      </c>
      <c r="AC379" s="3">
        <v>44.119</v>
      </c>
      <c r="AD379" s="4">
        <v>43.89</v>
      </c>
      <c r="AE379" s="4">
        <v>16.57</v>
      </c>
      <c r="AF379" s="3">
        <v>17.757999999999999</v>
      </c>
      <c r="AG379" s="7">
        <v>42786092</v>
      </c>
      <c r="AH379" s="7">
        <v>42624186</v>
      </c>
      <c r="AI379" s="7">
        <v>42106262</v>
      </c>
      <c r="AJ379" s="7">
        <v>42530524</v>
      </c>
      <c r="AK379" s="3">
        <v>99.373670000000004</v>
      </c>
      <c r="AL379" s="7">
        <v>953</v>
      </c>
      <c r="AM379" s="7">
        <v>39244554</v>
      </c>
      <c r="AN379" s="4">
        <v>91.7</v>
      </c>
      <c r="AO379" s="3">
        <v>-3.7746550000000001</v>
      </c>
      <c r="AP379" s="3">
        <v>-8.3490950000000002</v>
      </c>
      <c r="AQ379" s="3">
        <v>-1.2129099999999999</v>
      </c>
      <c r="AR379" s="3">
        <v>41.264085999999999</v>
      </c>
      <c r="AS379" s="3">
        <v>-8.3490950000000002</v>
      </c>
      <c r="AT379" s="3">
        <v>-1.2129099999999999</v>
      </c>
      <c r="AU379" s="3">
        <v>37.912560999999997</v>
      </c>
      <c r="AV379" s="3">
        <v>1.2491557840054759</v>
      </c>
      <c r="AW379" s="3">
        <v>2.6675637651444446</v>
      </c>
      <c r="AX379" s="3">
        <v>2.9559100898024835</v>
      </c>
      <c r="AY379" s="3">
        <v>45.64</v>
      </c>
      <c r="AZ379" s="3">
        <v>97.46</v>
      </c>
      <c r="BA379" s="4">
        <v>108</v>
      </c>
    </row>
    <row r="380" spans="1:53" x14ac:dyDescent="0.3">
      <c r="A380" s="1" t="s">
        <v>2246</v>
      </c>
      <c r="B380" s="2">
        <v>4046115</v>
      </c>
      <c r="C380" s="9" t="s">
        <v>2401</v>
      </c>
      <c r="D380" s="9" t="s">
        <v>2451</v>
      </c>
      <c r="E380" s="3">
        <v>26877.855007360002</v>
      </c>
      <c r="F380" s="5">
        <v>40056.705006999997</v>
      </c>
      <c r="G380" s="5">
        <v>40058.049083960002</v>
      </c>
      <c r="H380" s="3">
        <v>4.5999999999999999E-2</v>
      </c>
      <c r="I380" s="3" t="s">
        <v>2397</v>
      </c>
      <c r="J380" s="3">
        <v>4.5999999999999999E-2</v>
      </c>
      <c r="K380" s="3" t="s">
        <v>2397</v>
      </c>
      <c r="L380" s="3">
        <v>2.8353157546244399</v>
      </c>
      <c r="M380" s="3">
        <v>2.52999478845065</v>
      </c>
      <c r="N380" s="3">
        <v>25.460440999999999</v>
      </c>
      <c r="O380" s="3" t="s">
        <v>2400</v>
      </c>
      <c r="P380" s="3" t="s">
        <v>2400</v>
      </c>
      <c r="Q380" s="3">
        <v>7.8971749999999998</v>
      </c>
      <c r="R380" s="3">
        <v>19.961521999999999</v>
      </c>
      <c r="S380" s="3">
        <v>21.771520295774302</v>
      </c>
      <c r="T380" s="9" t="s">
        <v>3429</v>
      </c>
      <c r="U380" s="7">
        <v>4480722</v>
      </c>
      <c r="V380" s="7">
        <v>4070256</v>
      </c>
      <c r="W380" s="7">
        <v>3799707</v>
      </c>
      <c r="X380" s="7">
        <v>3807449</v>
      </c>
      <c r="Y380" s="7">
        <v>4806768</v>
      </c>
      <c r="Z380" s="7">
        <v>4702079</v>
      </c>
      <c r="AA380" s="7">
        <v>4612592</v>
      </c>
      <c r="AB380" s="7">
        <v>4480722</v>
      </c>
      <c r="AC380" s="3">
        <v>43.533999999999999</v>
      </c>
      <c r="AD380" s="3">
        <v>42.566000000000003</v>
      </c>
      <c r="AE380" s="4">
        <v>39.4</v>
      </c>
      <c r="AF380" s="3">
        <v>38.710999999999999</v>
      </c>
      <c r="AG380" s="7">
        <v>419264000</v>
      </c>
      <c r="AH380" s="7">
        <v>413152000</v>
      </c>
      <c r="AI380" s="7">
        <v>402104000</v>
      </c>
      <c r="AJ380" s="7">
        <v>417689775</v>
      </c>
      <c r="AK380" s="3">
        <v>99.566670000000002</v>
      </c>
      <c r="AL380" s="7">
        <v>944</v>
      </c>
      <c r="AM380" s="7">
        <v>406507942</v>
      </c>
      <c r="AN380" s="4">
        <v>96.9</v>
      </c>
      <c r="AO380" s="3">
        <v>-0.64113399999999998</v>
      </c>
      <c r="AP380" s="3">
        <v>-8.0849069999999994</v>
      </c>
      <c r="AQ380" s="3">
        <v>-8.1709029999999991</v>
      </c>
      <c r="AR380" s="3">
        <v>16.452442000000001</v>
      </c>
      <c r="AS380" s="3">
        <v>-8.0849069999999994</v>
      </c>
      <c r="AT380" s="3">
        <v>-8.1709029999999991</v>
      </c>
      <c r="AU380" s="3">
        <v>18.158106</v>
      </c>
      <c r="AV380" s="3">
        <v>2.4453911743701986</v>
      </c>
      <c r="AW380" s="3">
        <v>3.5119475667732365</v>
      </c>
      <c r="AX380" s="3">
        <v>3.1303478625275729</v>
      </c>
      <c r="AY380" s="3">
        <v>83.48</v>
      </c>
      <c r="AZ380" s="3">
        <v>119.89</v>
      </c>
      <c r="BA380" s="3">
        <v>106.86</v>
      </c>
    </row>
    <row r="381" spans="1:53" x14ac:dyDescent="0.3">
      <c r="A381" s="1" t="s">
        <v>2247</v>
      </c>
      <c r="B381" s="2">
        <v>112268261</v>
      </c>
      <c r="C381" s="9" t="s">
        <v>2401</v>
      </c>
      <c r="D381" s="9" t="s">
        <v>2411</v>
      </c>
      <c r="E381" s="3">
        <v>26756.228177249999</v>
      </c>
      <c r="F381" s="5">
        <v>28308.228177000001</v>
      </c>
      <c r="G381" s="5" t="s">
        <v>2400</v>
      </c>
      <c r="H381" s="3">
        <v>0.88</v>
      </c>
      <c r="I381" s="3">
        <v>31.435185000000001</v>
      </c>
      <c r="J381" s="4">
        <v>0.88</v>
      </c>
      <c r="K381" s="3">
        <v>31.435185000000001</v>
      </c>
      <c r="L381" s="3" t="s">
        <v>2397</v>
      </c>
      <c r="M381" s="3">
        <v>12.88425047</v>
      </c>
      <c r="N381" s="3">
        <v>31.532508</v>
      </c>
      <c r="O381" s="3" t="s">
        <v>2400</v>
      </c>
      <c r="P381" s="3" t="s">
        <v>2400</v>
      </c>
      <c r="Q381" s="3">
        <v>5.2064440000000003</v>
      </c>
      <c r="R381" s="3">
        <v>20.234807</v>
      </c>
      <c r="S381" s="3">
        <v>20.234807</v>
      </c>
      <c r="T381" s="9" t="s">
        <v>3429</v>
      </c>
      <c r="U381" s="7">
        <v>5021000</v>
      </c>
      <c r="V381" s="7">
        <v>4870000</v>
      </c>
      <c r="W381" s="7">
        <v>4700000</v>
      </c>
      <c r="X381" s="7">
        <v>4348000</v>
      </c>
      <c r="Y381" s="7">
        <v>5136000</v>
      </c>
      <c r="Z381" s="7">
        <v>5077000</v>
      </c>
      <c r="AA381" s="7">
        <v>5042000</v>
      </c>
      <c r="AB381" s="7">
        <v>5021000</v>
      </c>
      <c r="AC381" s="3">
        <v>57.777000000000001</v>
      </c>
      <c r="AD381" s="3">
        <v>59.384999999999998</v>
      </c>
      <c r="AE381" s="3">
        <v>24.696000000000002</v>
      </c>
      <c r="AF381" s="4">
        <v>24.63</v>
      </c>
      <c r="AG381" s="7">
        <v>247200000</v>
      </c>
      <c r="AH381" s="7">
        <v>247100000</v>
      </c>
      <c r="AI381" s="7">
        <v>246291342</v>
      </c>
      <c r="AJ381" s="7">
        <v>237001475</v>
      </c>
      <c r="AK381" s="4">
        <v>95.832599999999999</v>
      </c>
      <c r="AL381" s="7">
        <v>1326</v>
      </c>
      <c r="AM381" s="7">
        <v>239086489</v>
      </c>
      <c r="AN381" s="3">
        <v>96.68</v>
      </c>
      <c r="AO381" s="3">
        <v>-1.584694</v>
      </c>
      <c r="AP381" s="3">
        <v>-5.860061</v>
      </c>
      <c r="AQ381" s="3">
        <v>-8.9486860000000004</v>
      </c>
      <c r="AR381" s="3">
        <v>25.709700999999999</v>
      </c>
      <c r="AS381" s="3">
        <v>-5.860061</v>
      </c>
      <c r="AT381" s="3">
        <v>-8.9486860000000004</v>
      </c>
      <c r="AU381" s="3">
        <v>23.814734000000001</v>
      </c>
      <c r="AV381" s="3">
        <v>1.0672114938561879</v>
      </c>
      <c r="AW381" s="3">
        <v>2.4565083472865488</v>
      </c>
      <c r="AX381" s="3">
        <v>2.6962354592680811</v>
      </c>
      <c r="AY381" s="3">
        <v>35.049999999999997</v>
      </c>
      <c r="AZ381" s="3">
        <v>80.67</v>
      </c>
      <c r="BA381" s="3">
        <v>88.54</v>
      </c>
    </row>
    <row r="382" spans="1:53" x14ac:dyDescent="0.3">
      <c r="A382" s="1" t="s">
        <v>119</v>
      </c>
      <c r="B382" s="2">
        <v>4004387</v>
      </c>
      <c r="C382" s="9" t="s">
        <v>2401</v>
      </c>
      <c r="D382" s="9" t="s">
        <v>2472</v>
      </c>
      <c r="E382" s="3">
        <v>26688.769159660002</v>
      </c>
      <c r="F382" s="5">
        <v>39915.769159000003</v>
      </c>
      <c r="G382" s="5" t="s">
        <v>2400</v>
      </c>
      <c r="H382" s="4">
        <v>1.7949999999999999</v>
      </c>
      <c r="I382" s="3">
        <v>24.724926</v>
      </c>
      <c r="J382" s="4">
        <v>1.7949999999999999</v>
      </c>
      <c r="K382" s="3">
        <v>24.724926</v>
      </c>
      <c r="L382" s="3">
        <v>2.6317569700000001</v>
      </c>
      <c r="M382" s="3">
        <v>2.3414900200000002</v>
      </c>
      <c r="N382" s="3" t="s">
        <v>2397</v>
      </c>
      <c r="O382" s="3" t="s">
        <v>2400</v>
      </c>
      <c r="P382" s="3" t="s">
        <v>2400</v>
      </c>
      <c r="Q382" s="3">
        <v>8.3032869999999992</v>
      </c>
      <c r="R382" s="3">
        <v>15.491463</v>
      </c>
      <c r="S382" s="3">
        <v>15.491463</v>
      </c>
      <c r="T382" s="9" t="s">
        <v>3429</v>
      </c>
      <c r="U382" s="7">
        <v>4234000</v>
      </c>
      <c r="V382" s="7">
        <v>3792000</v>
      </c>
      <c r="W382" s="7">
        <v>3930000</v>
      </c>
      <c r="X382" s="7">
        <v>3777000</v>
      </c>
      <c r="Y382" s="7">
        <v>4515000</v>
      </c>
      <c r="Z382" s="7">
        <v>4359000</v>
      </c>
      <c r="AA382" s="7">
        <v>4307000</v>
      </c>
      <c r="AB382" s="7">
        <v>4234000</v>
      </c>
      <c r="AC382" s="3">
        <v>59.375999999999998</v>
      </c>
      <c r="AD382" s="3">
        <v>59.889000000000003</v>
      </c>
      <c r="AE382" s="3">
        <v>52.905000000000001</v>
      </c>
      <c r="AF382" s="3">
        <v>53.332999999999998</v>
      </c>
      <c r="AG382" s="7">
        <v>194893819</v>
      </c>
      <c r="AH382" s="7">
        <v>194862821</v>
      </c>
      <c r="AI382" s="7">
        <v>194704884</v>
      </c>
      <c r="AJ382" s="7">
        <v>194518654</v>
      </c>
      <c r="AK382" s="3">
        <v>99.807469999999995</v>
      </c>
      <c r="AL382" s="7">
        <v>1400</v>
      </c>
      <c r="AM382" s="7">
        <v>180409536</v>
      </c>
      <c r="AN382" s="3">
        <v>92.57</v>
      </c>
      <c r="AO382" s="3">
        <v>-0.98624000000000001</v>
      </c>
      <c r="AP382" s="3">
        <v>-9.0915730000000003</v>
      </c>
      <c r="AQ382" s="3">
        <v>-14.872812</v>
      </c>
      <c r="AR382" s="3">
        <v>-6.7560479999999998</v>
      </c>
      <c r="AS382" s="3">
        <v>-9.0915730000000003</v>
      </c>
      <c r="AT382" s="3">
        <v>-14.872812</v>
      </c>
      <c r="AU382" s="3">
        <v>-5.6822489999999997</v>
      </c>
      <c r="AV382" s="3">
        <v>1.8608762022292038</v>
      </c>
      <c r="AW382" s="3">
        <v>2.8758320426819073</v>
      </c>
      <c r="AX382" s="3">
        <v>2.9156703751831765</v>
      </c>
      <c r="AY382" s="3">
        <v>60.35</v>
      </c>
      <c r="AZ382" s="3">
        <v>93.27</v>
      </c>
      <c r="BA382" s="3">
        <v>94.57</v>
      </c>
    </row>
    <row r="383" spans="1:53" x14ac:dyDescent="0.3">
      <c r="A383" s="1" t="s">
        <v>565</v>
      </c>
      <c r="B383" s="2">
        <v>4256640</v>
      </c>
      <c r="C383" s="9" t="s">
        <v>2401</v>
      </c>
      <c r="D383" s="9" t="s">
        <v>2435</v>
      </c>
      <c r="E383" s="3">
        <v>26572.43211876</v>
      </c>
      <c r="F383" s="5">
        <v>33173.567117999999</v>
      </c>
      <c r="G383" s="5">
        <v>33058.567118760002</v>
      </c>
      <c r="H383" s="4">
        <v>3.9</v>
      </c>
      <c r="I383" s="3">
        <v>24.150431999999999</v>
      </c>
      <c r="J383" s="3">
        <v>3.9</v>
      </c>
      <c r="K383" s="3">
        <v>24.150431999999999</v>
      </c>
      <c r="L383" s="3" t="s">
        <v>2397</v>
      </c>
      <c r="M383" s="3">
        <v>7.63772597</v>
      </c>
      <c r="N383" s="3">
        <v>13.027678</v>
      </c>
      <c r="O383" s="3">
        <v>23.514185481666001</v>
      </c>
      <c r="P383" s="3">
        <v>20.305814764479901</v>
      </c>
      <c r="Q383" s="3">
        <v>7.7866920000000004</v>
      </c>
      <c r="R383" s="3">
        <v>14.442562000000001</v>
      </c>
      <c r="S383" s="3">
        <v>14.442562000000001</v>
      </c>
      <c r="T383" s="9" t="s">
        <v>3429</v>
      </c>
      <c r="U383" s="7">
        <v>3757719</v>
      </c>
      <c r="V383" s="7">
        <v>3427129</v>
      </c>
      <c r="W383" s="7">
        <v>2833736</v>
      </c>
      <c r="X383" s="7">
        <v>2388855</v>
      </c>
      <c r="Y383" s="7">
        <v>3877478</v>
      </c>
      <c r="Z383" s="7">
        <v>3819173</v>
      </c>
      <c r="AA383" s="7">
        <v>3791637</v>
      </c>
      <c r="AB383" s="7">
        <v>3757719</v>
      </c>
      <c r="AC383" s="3">
        <v>78.180999999999997</v>
      </c>
      <c r="AD383" s="3">
        <v>78.290999999999997</v>
      </c>
      <c r="AE383" s="4">
        <v>53.05</v>
      </c>
      <c r="AF383" s="3">
        <v>53.292999999999999</v>
      </c>
      <c r="AG383" s="7">
        <v>69676923</v>
      </c>
      <c r="AH383" s="7">
        <v>69408935</v>
      </c>
      <c r="AI383" s="7">
        <v>72203006</v>
      </c>
      <c r="AJ383" s="7">
        <v>63182531</v>
      </c>
      <c r="AK383" s="3">
        <v>90.634979999999999</v>
      </c>
      <c r="AL383" s="7">
        <v>802</v>
      </c>
      <c r="AM383" s="7">
        <v>61286341</v>
      </c>
      <c r="AN383" s="3">
        <v>87.91</v>
      </c>
      <c r="AO383" s="3">
        <v>-2.2613720000000002</v>
      </c>
      <c r="AP383" s="3">
        <v>-11.217796999999999</v>
      </c>
      <c r="AQ383" s="3">
        <v>8.2043739999999996</v>
      </c>
      <c r="AR383" s="3">
        <v>20.19463</v>
      </c>
      <c r="AS383" s="3">
        <v>-11.217796999999999</v>
      </c>
      <c r="AT383" s="3">
        <v>8.2043739999999996</v>
      </c>
      <c r="AU383" s="3">
        <v>19.748062999999998</v>
      </c>
      <c r="AV383" s="3">
        <v>2.297775693362059</v>
      </c>
      <c r="AW383" s="3">
        <v>3.1201683545355881</v>
      </c>
      <c r="AX383" s="3">
        <v>3.5208370424663888</v>
      </c>
      <c r="AY383" s="3">
        <v>68.27</v>
      </c>
      <c r="AZ383" s="3">
        <v>92.71</v>
      </c>
      <c r="BA383" s="3">
        <v>104.62</v>
      </c>
    </row>
    <row r="384" spans="1:53" x14ac:dyDescent="0.3">
      <c r="A384" s="1" t="s">
        <v>1387</v>
      </c>
      <c r="B384" s="2">
        <v>4811730</v>
      </c>
      <c r="C384" s="9" t="s">
        <v>2401</v>
      </c>
      <c r="D384" s="9" t="s">
        <v>2396</v>
      </c>
      <c r="E384" s="3">
        <v>26403.658201599999</v>
      </c>
      <c r="F384" s="5">
        <v>28409.569200999998</v>
      </c>
      <c r="G384" s="5" t="s">
        <v>2400</v>
      </c>
      <c r="H384" s="3">
        <v>9.9600000000000009</v>
      </c>
      <c r="I384" s="3">
        <v>33.017105999999998</v>
      </c>
      <c r="J384" s="3">
        <v>9.9600000000000009</v>
      </c>
      <c r="K384" s="3">
        <v>33.017105999999998</v>
      </c>
      <c r="L384" s="3" t="s">
        <v>2397</v>
      </c>
      <c r="M384" s="3" t="s">
        <v>2397</v>
      </c>
      <c r="N384" s="3">
        <v>29.418921000000001</v>
      </c>
      <c r="O384" s="3" t="s">
        <v>2400</v>
      </c>
      <c r="P384" s="3" t="s">
        <v>2400</v>
      </c>
      <c r="Q384" s="3">
        <v>7.3969040000000001</v>
      </c>
      <c r="R384" s="3">
        <v>23.418627999999998</v>
      </c>
      <c r="S384" s="3">
        <v>23.418627999999998</v>
      </c>
      <c r="T384" s="9" t="s">
        <v>3429</v>
      </c>
      <c r="U384" s="7">
        <v>3788309</v>
      </c>
      <c r="V384" s="7">
        <v>3919709</v>
      </c>
      <c r="W384" s="7">
        <v>3717930</v>
      </c>
      <c r="X384" s="7">
        <v>3085177</v>
      </c>
      <c r="Y384" s="7">
        <v>3762226</v>
      </c>
      <c r="Z384" s="7">
        <v>3750153</v>
      </c>
      <c r="AA384" s="7">
        <v>3785520</v>
      </c>
      <c r="AB384" s="7">
        <v>3788309</v>
      </c>
      <c r="AC384" s="3">
        <v>59.162999999999997</v>
      </c>
      <c r="AD384" s="3">
        <v>59.484000000000002</v>
      </c>
      <c r="AE384" s="3">
        <v>30.727</v>
      </c>
      <c r="AF384" s="3">
        <v>30.366</v>
      </c>
      <c r="AG384" s="7">
        <v>21102668</v>
      </c>
      <c r="AH384" s="7">
        <v>21219218</v>
      </c>
      <c r="AI384" s="7">
        <v>21683802</v>
      </c>
      <c r="AJ384" s="7">
        <v>20761094</v>
      </c>
      <c r="AK384" s="3">
        <v>98.381370000000004</v>
      </c>
      <c r="AL384" s="7">
        <v>1041</v>
      </c>
      <c r="AM384" s="7">
        <v>20040006</v>
      </c>
      <c r="AN384" s="3">
        <v>94.96</v>
      </c>
      <c r="AO384" s="3">
        <v>-1.814972</v>
      </c>
      <c r="AP384" s="3">
        <v>-2.1994889999999998</v>
      </c>
      <c r="AQ384" s="3">
        <v>-18.405014000000001</v>
      </c>
      <c r="AR384" s="3">
        <v>0.78159100000000004</v>
      </c>
      <c r="AS384" s="3">
        <v>-2.1994889999999998</v>
      </c>
      <c r="AT384" s="3">
        <v>-18.405014000000001</v>
      </c>
      <c r="AU384" s="3">
        <v>0.88378800000000002</v>
      </c>
      <c r="AV384" s="3">
        <v>1.6571648665467325</v>
      </c>
      <c r="AW384" s="3">
        <v>2.4991960516771878</v>
      </c>
      <c r="AX384" s="3">
        <v>3.1676155101117294</v>
      </c>
      <c r="AY384" s="3">
        <v>52.07</v>
      </c>
      <c r="AZ384" s="3">
        <v>78.53</v>
      </c>
      <c r="BA384" s="3">
        <v>99.54</v>
      </c>
    </row>
    <row r="385" spans="1:53" x14ac:dyDescent="0.3">
      <c r="A385" s="1" t="s">
        <v>2003</v>
      </c>
      <c r="B385" s="2">
        <v>4389036</v>
      </c>
      <c r="C385" s="9" t="s">
        <v>2401</v>
      </c>
      <c r="D385" s="9" t="s">
        <v>2460</v>
      </c>
      <c r="E385" s="3">
        <v>26288.532740160001</v>
      </c>
      <c r="F385" s="5" t="s">
        <v>2400</v>
      </c>
      <c r="G385" s="5">
        <v>25236.532740160001</v>
      </c>
      <c r="H385" s="3">
        <v>1.94</v>
      </c>
      <c r="I385" s="3">
        <v>8.4778920000000006</v>
      </c>
      <c r="J385" s="4">
        <v>1.94</v>
      </c>
      <c r="K385" s="3">
        <v>8.4778920000000006</v>
      </c>
      <c r="L385" s="3">
        <v>1.98910582</v>
      </c>
      <c r="M385" s="3">
        <v>1.7143158600000001</v>
      </c>
      <c r="N385" s="3">
        <v>2.67997</v>
      </c>
      <c r="O385" s="3">
        <v>7.48210611230708</v>
      </c>
      <c r="P385" s="3">
        <v>7.4112784455318401</v>
      </c>
      <c r="Q385" s="3" t="s">
        <v>2400</v>
      </c>
      <c r="R385" s="3" t="s">
        <v>2400</v>
      </c>
      <c r="S385" s="3">
        <v>2.6373148738719099</v>
      </c>
      <c r="T385" s="9" t="s">
        <v>3429</v>
      </c>
      <c r="U385" s="7">
        <v>7662000</v>
      </c>
      <c r="V385" s="7">
        <v>8299000</v>
      </c>
      <c r="W385" s="7">
        <v>9466000</v>
      </c>
      <c r="X385" s="7">
        <v>5852000</v>
      </c>
      <c r="Y385" s="7">
        <v>9007000</v>
      </c>
      <c r="Z385" s="7">
        <v>8777000</v>
      </c>
      <c r="AA385" s="7">
        <v>8667000</v>
      </c>
      <c r="AB385" s="7">
        <v>7662000</v>
      </c>
      <c r="AC385" s="3" t="s">
        <v>2400</v>
      </c>
      <c r="AD385" s="3" t="s">
        <v>2400</v>
      </c>
      <c r="AE385" s="3" t="s">
        <v>2400</v>
      </c>
      <c r="AF385" s="3" t="s">
        <v>2400</v>
      </c>
      <c r="AG385" s="7">
        <v>389224881</v>
      </c>
      <c r="AH385" s="7">
        <v>395115518</v>
      </c>
      <c r="AI385" s="7">
        <v>413785325</v>
      </c>
      <c r="AJ385" s="7">
        <v>386233092</v>
      </c>
      <c r="AK385" s="3">
        <v>99.200890000000001</v>
      </c>
      <c r="AL385" s="7">
        <v>1009</v>
      </c>
      <c r="AM385" s="7">
        <v>392235170</v>
      </c>
      <c r="AN385" s="3">
        <v>100.74</v>
      </c>
      <c r="AO385" s="3">
        <v>-2.431702</v>
      </c>
      <c r="AP385" s="3">
        <v>-3.7322280000000001</v>
      </c>
      <c r="AQ385" s="3">
        <v>30.312750999999999</v>
      </c>
      <c r="AR385" s="3">
        <v>71.232877000000002</v>
      </c>
      <c r="AS385" s="3">
        <v>-3.7322280000000001</v>
      </c>
      <c r="AT385" s="3">
        <v>30.312750999999999</v>
      </c>
      <c r="AU385" s="3">
        <v>70.201623999999995</v>
      </c>
      <c r="AV385" s="3">
        <v>1.8506836915122518</v>
      </c>
      <c r="AW385" s="3">
        <v>4.1985364687002331</v>
      </c>
      <c r="AX385" s="3">
        <v>4.5567306530665546</v>
      </c>
      <c r="AY385" s="3">
        <v>36.93</v>
      </c>
      <c r="AZ385" s="3">
        <v>83.78</v>
      </c>
      <c r="BA385" s="3">
        <v>90.93</v>
      </c>
    </row>
    <row r="386" spans="1:53" x14ac:dyDescent="0.3">
      <c r="A386" s="1" t="s">
        <v>165</v>
      </c>
      <c r="B386" s="2">
        <v>4044801</v>
      </c>
      <c r="C386" s="9" t="s">
        <v>2401</v>
      </c>
      <c r="D386" s="9" t="s">
        <v>2485</v>
      </c>
      <c r="E386" s="3">
        <v>26127.930192</v>
      </c>
      <c r="F386" s="5">
        <v>36985.930192</v>
      </c>
      <c r="G386" s="5" t="s">
        <v>2400</v>
      </c>
      <c r="H386" s="3">
        <v>3.6999999999999998E-2</v>
      </c>
      <c r="I386" s="3">
        <v>14.206974000000001</v>
      </c>
      <c r="J386" s="3">
        <v>3.6999999999999998E-2</v>
      </c>
      <c r="K386" s="3">
        <v>14.206974000000001</v>
      </c>
      <c r="L386" s="3">
        <v>1.61261491</v>
      </c>
      <c r="M386" s="3">
        <v>1.0989536900000001</v>
      </c>
      <c r="N386" s="3">
        <v>7.222302</v>
      </c>
      <c r="O386" s="3" t="s">
        <v>2400</v>
      </c>
      <c r="P386" s="3" t="s">
        <v>2400</v>
      </c>
      <c r="Q386" s="3">
        <v>0.402638</v>
      </c>
      <c r="R386" s="3">
        <v>7.5134869999999996</v>
      </c>
      <c r="S386" s="3">
        <v>7.5134869999999996</v>
      </c>
      <c r="T386" s="9" t="s">
        <v>3429</v>
      </c>
      <c r="U386" s="7">
        <v>93935000</v>
      </c>
      <c r="V386" s="7">
        <v>101556000</v>
      </c>
      <c r="W386" s="7">
        <v>85249000</v>
      </c>
      <c r="X386" s="7">
        <v>64355000</v>
      </c>
      <c r="Y386" s="7">
        <v>87010000</v>
      </c>
      <c r="Z386" s="7">
        <v>88768000</v>
      </c>
      <c r="AA386" s="7">
        <v>91710000</v>
      </c>
      <c r="AB386" s="7">
        <v>93935000</v>
      </c>
      <c r="AC386" s="4">
        <v>7.9980000000000002</v>
      </c>
      <c r="AD386" s="4">
        <v>7.08</v>
      </c>
      <c r="AE386" s="4">
        <v>5.3090000000000002</v>
      </c>
      <c r="AF386" s="4">
        <v>4.0010000000000003</v>
      </c>
      <c r="AG386" s="7">
        <v>478000000</v>
      </c>
      <c r="AH386" s="7">
        <v>478000000</v>
      </c>
      <c r="AI386" s="7">
        <v>535000000</v>
      </c>
      <c r="AJ386" s="7">
        <v>474965408</v>
      </c>
      <c r="AK386" s="3">
        <v>99.254369999999994</v>
      </c>
      <c r="AL386" s="7">
        <v>1221</v>
      </c>
      <c r="AM386" s="7">
        <v>385818016</v>
      </c>
      <c r="AN386" s="3">
        <v>80.63</v>
      </c>
      <c r="AO386" s="3">
        <v>-0.21726300000000001</v>
      </c>
      <c r="AP386" s="3">
        <v>-7.4725279999999996</v>
      </c>
      <c r="AQ386" s="3">
        <v>-15.433545000000001</v>
      </c>
      <c r="AR386" s="3">
        <v>-30.566244999999999</v>
      </c>
      <c r="AS386" s="3">
        <v>-7.4725279999999996</v>
      </c>
      <c r="AT386" s="3">
        <v>-15.433545000000001</v>
      </c>
      <c r="AU386" s="3">
        <v>-30.047077999999999</v>
      </c>
      <c r="AV386" s="3">
        <v>1.9638097661371767</v>
      </c>
      <c r="AW386" s="3">
        <v>3.3229378771437141</v>
      </c>
      <c r="AX386" s="3">
        <v>3.0626591456716796</v>
      </c>
      <c r="AY386" s="4">
        <v>45.9</v>
      </c>
      <c r="AZ386" s="3">
        <v>77.66</v>
      </c>
      <c r="BA386" s="3">
        <v>71.58</v>
      </c>
    </row>
    <row r="387" spans="1:53" x14ac:dyDescent="0.3">
      <c r="A387" s="1" t="s">
        <v>691</v>
      </c>
      <c r="B387" s="2">
        <v>4057044</v>
      </c>
      <c r="C387" s="9" t="s">
        <v>2401</v>
      </c>
      <c r="D387" s="9" t="s">
        <v>2469</v>
      </c>
      <c r="E387" s="3">
        <v>26049.111707079999</v>
      </c>
      <c r="F387" s="5">
        <v>48817.111706999996</v>
      </c>
      <c r="G387" s="5">
        <v>49888.111707080003</v>
      </c>
      <c r="H387" s="4">
        <v>2.2949999999999999</v>
      </c>
      <c r="I387" s="3">
        <v>16.364006</v>
      </c>
      <c r="J387" s="3">
        <v>2.2949999999999999</v>
      </c>
      <c r="K387" s="3">
        <v>16.364006</v>
      </c>
      <c r="L387" s="3">
        <v>2.6459953999999999</v>
      </c>
      <c r="M387" s="3">
        <v>2.1572901200000003</v>
      </c>
      <c r="N387" s="3" t="s">
        <v>2397</v>
      </c>
      <c r="O387" s="3" t="s">
        <v>2397</v>
      </c>
      <c r="P387" s="3" t="s">
        <v>2397</v>
      </c>
      <c r="Q387" s="3">
        <v>3.8481990000000001</v>
      </c>
      <c r="R387" s="3">
        <v>13.542738999999999</v>
      </c>
      <c r="S387" s="3">
        <v>13.542738999999999</v>
      </c>
      <c r="T387" s="9" t="s">
        <v>3429</v>
      </c>
      <c r="U387" s="7">
        <v>12745000</v>
      </c>
      <c r="V387" s="7">
        <v>19228000</v>
      </c>
      <c r="W387" s="7">
        <v>14964000</v>
      </c>
      <c r="X387" s="7">
        <v>11423000</v>
      </c>
      <c r="Y387" s="7">
        <v>12415000</v>
      </c>
      <c r="Z387" s="7">
        <v>12397000</v>
      </c>
      <c r="AA387" s="7">
        <v>12206000</v>
      </c>
      <c r="AB387" s="7">
        <v>12745000</v>
      </c>
      <c r="AC387" s="3">
        <v>33.951000000000001</v>
      </c>
      <c r="AD387" s="3">
        <v>35.465000000000003</v>
      </c>
      <c r="AE387" s="3">
        <v>26.536000000000001</v>
      </c>
      <c r="AF387" s="3">
        <v>27.773</v>
      </c>
      <c r="AG387" s="7">
        <v>207100586</v>
      </c>
      <c r="AH387" s="7">
        <v>207020080</v>
      </c>
      <c r="AI387" s="7">
        <v>206258727</v>
      </c>
      <c r="AJ387" s="7">
        <v>206307793</v>
      </c>
      <c r="AK387" s="3">
        <v>99.617189999999994</v>
      </c>
      <c r="AL387" s="7">
        <v>981</v>
      </c>
      <c r="AM387" s="7">
        <v>162448705</v>
      </c>
      <c r="AN387" s="3">
        <v>78.44</v>
      </c>
      <c r="AO387" s="3">
        <v>-8.2810000000000002E-3</v>
      </c>
      <c r="AP387" s="3">
        <v>-3.9990459999999999</v>
      </c>
      <c r="AQ387" s="3">
        <v>-5.965268</v>
      </c>
      <c r="AR387" s="3">
        <v>8.0440229999999993</v>
      </c>
      <c r="AS387" s="3">
        <v>-3.9990459999999999</v>
      </c>
      <c r="AT387" s="3">
        <v>-5.965268</v>
      </c>
      <c r="AU387" s="3">
        <v>9.5138759999999998</v>
      </c>
      <c r="AV387" s="3">
        <v>1.5931055839697141</v>
      </c>
      <c r="AW387" s="3">
        <v>3.0454313327552036</v>
      </c>
      <c r="AX387" s="3">
        <v>3.1365662837120869</v>
      </c>
      <c r="AY387" s="3">
        <v>58.18</v>
      </c>
      <c r="AZ387" s="3">
        <v>111.21</v>
      </c>
      <c r="BA387" s="3">
        <v>114.54</v>
      </c>
    </row>
    <row r="388" spans="1:53" x14ac:dyDescent="0.3">
      <c r="A388" s="1" t="s">
        <v>2073</v>
      </c>
      <c r="B388" s="2">
        <v>4913043</v>
      </c>
      <c r="C388" s="9" t="s">
        <v>2401</v>
      </c>
      <c r="D388" s="9" t="s">
        <v>2497</v>
      </c>
      <c r="E388" s="3">
        <v>25889.495235120001</v>
      </c>
      <c r="F388" s="5">
        <v>33549.495235000002</v>
      </c>
      <c r="G388" s="5" t="s">
        <v>2400</v>
      </c>
      <c r="H388" s="3">
        <v>-0.434</v>
      </c>
      <c r="I388" s="3">
        <v>133.41637</v>
      </c>
      <c r="J388" s="4">
        <v>-0.434</v>
      </c>
      <c r="K388" s="3">
        <v>133.41637</v>
      </c>
      <c r="L388" s="3" t="s">
        <v>2397</v>
      </c>
      <c r="M388" s="3">
        <v>5.2944499399999998</v>
      </c>
      <c r="N388" s="3">
        <v>20.210242999999998</v>
      </c>
      <c r="O388" s="3" t="s">
        <v>2400</v>
      </c>
      <c r="P388" s="3" t="s">
        <v>2400</v>
      </c>
      <c r="Q388" s="3">
        <v>2.2377950000000002</v>
      </c>
      <c r="R388" s="3">
        <v>10.886704</v>
      </c>
      <c r="S388" s="3">
        <v>10.886704</v>
      </c>
      <c r="T388" s="9" t="s">
        <v>3430</v>
      </c>
      <c r="U388" s="7">
        <v>15608000</v>
      </c>
      <c r="V388" s="7">
        <v>15910000</v>
      </c>
      <c r="W388" s="7">
        <v>17737000</v>
      </c>
      <c r="X388" s="7">
        <v>16215000</v>
      </c>
      <c r="Y388" s="7">
        <v>15451000</v>
      </c>
      <c r="Z388" s="7">
        <v>15608000</v>
      </c>
      <c r="AA388" s="7">
        <v>15346000</v>
      </c>
      <c r="AB388" s="7">
        <v>15157000</v>
      </c>
      <c r="AC388" s="3">
        <v>71.668000000000006</v>
      </c>
      <c r="AD388" s="3">
        <v>72.358000000000004</v>
      </c>
      <c r="AE388" s="3">
        <v>15.401999999999999</v>
      </c>
      <c r="AF388" s="3">
        <v>15.779</v>
      </c>
      <c r="AG388" s="7">
        <v>358977489</v>
      </c>
      <c r="AH388" s="7">
        <v>358688603</v>
      </c>
      <c r="AI388" s="7">
        <v>357842970</v>
      </c>
      <c r="AJ388" s="7">
        <v>231761728</v>
      </c>
      <c r="AK388" s="3">
        <v>64.561539999999994</v>
      </c>
      <c r="AL388" s="7">
        <v>1265</v>
      </c>
      <c r="AM388" s="7">
        <v>210206592</v>
      </c>
      <c r="AN388" s="3">
        <v>58.56</v>
      </c>
      <c r="AO388" s="3">
        <v>-0.133191</v>
      </c>
      <c r="AP388" s="3">
        <v>3.9656129999999998</v>
      </c>
      <c r="AQ388" s="3">
        <v>-24.786839000000001</v>
      </c>
      <c r="AR388" s="3">
        <v>-48.449638999999998</v>
      </c>
      <c r="AS388" s="3">
        <v>3.9656129999999998</v>
      </c>
      <c r="AT388" s="3">
        <v>-24.786839000000001</v>
      </c>
      <c r="AU388" s="3">
        <v>-48.731623999999996</v>
      </c>
      <c r="AV388" s="3">
        <v>3.8442807087717497</v>
      </c>
      <c r="AW388" s="3">
        <v>8.2716462962650965</v>
      </c>
      <c r="AX388" s="3">
        <v>9.820815121460333</v>
      </c>
      <c r="AY388" s="3">
        <v>50.47</v>
      </c>
      <c r="AZ388" s="4">
        <v>108.6</v>
      </c>
      <c r="BA388" s="3">
        <v>128.94</v>
      </c>
    </row>
    <row r="389" spans="1:53" x14ac:dyDescent="0.3">
      <c r="A389" s="1" t="s">
        <v>1705</v>
      </c>
      <c r="B389" s="2">
        <v>4057058</v>
      </c>
      <c r="C389" s="9" t="s">
        <v>2401</v>
      </c>
      <c r="D389" s="9" t="s">
        <v>2457</v>
      </c>
      <c r="E389" s="3">
        <v>25777.292274650001</v>
      </c>
      <c r="F389" s="5">
        <v>41797.292273999999</v>
      </c>
      <c r="G389" s="5">
        <v>41735.292274649997</v>
      </c>
      <c r="H389" s="3">
        <v>0.28899999999999998</v>
      </c>
      <c r="I389" s="3">
        <v>29.243243</v>
      </c>
      <c r="J389" s="3">
        <v>0.28899999999999998</v>
      </c>
      <c r="K389" s="3">
        <v>29.243243</v>
      </c>
      <c r="L389" s="3">
        <v>2.0769083099999999</v>
      </c>
      <c r="M389" s="3">
        <v>1.69938747</v>
      </c>
      <c r="N389" s="3" t="s">
        <v>2397</v>
      </c>
      <c r="O389" s="3" t="s">
        <v>2397</v>
      </c>
      <c r="P389" s="3" t="s">
        <v>2397</v>
      </c>
      <c r="Q389" s="3">
        <v>4.8266730000000004</v>
      </c>
      <c r="R389" s="4">
        <v>12.080539999999999</v>
      </c>
      <c r="S389" s="4">
        <v>12.080539999999999</v>
      </c>
      <c r="T389" s="9" t="s">
        <v>3429</v>
      </c>
      <c r="U389" s="7">
        <v>8312000</v>
      </c>
      <c r="V389" s="7">
        <v>7902000</v>
      </c>
      <c r="W389" s="7">
        <v>5783000</v>
      </c>
      <c r="X389" s="7">
        <v>5474000</v>
      </c>
      <c r="Y389" s="7">
        <v>8282000</v>
      </c>
      <c r="Z389" s="7">
        <v>8259000</v>
      </c>
      <c r="AA389" s="7">
        <v>8201000</v>
      </c>
      <c r="AB389" s="7">
        <v>8312000</v>
      </c>
      <c r="AC389" s="3">
        <v>40.988999999999997</v>
      </c>
      <c r="AD389" s="3">
        <v>42.466000000000001</v>
      </c>
      <c r="AE389" s="3">
        <v>37.728999999999999</v>
      </c>
      <c r="AF389" s="3">
        <v>39.555999999999997</v>
      </c>
      <c r="AG389" s="7">
        <v>737778000</v>
      </c>
      <c r="AH389" s="7">
        <v>737762000</v>
      </c>
      <c r="AI389" s="7">
        <v>737124000</v>
      </c>
      <c r="AJ389" s="7">
        <v>736636532</v>
      </c>
      <c r="AK389" s="3">
        <v>99.819310000000002</v>
      </c>
      <c r="AL389" s="7">
        <v>948</v>
      </c>
      <c r="AM389" s="7">
        <v>582874304</v>
      </c>
      <c r="AN389" s="3">
        <v>78.98</v>
      </c>
      <c r="AO389" s="3">
        <v>-0.429448</v>
      </c>
      <c r="AP389" s="3">
        <v>-7.0712849999999996</v>
      </c>
      <c r="AQ389" s="3">
        <v>-1.874244</v>
      </c>
      <c r="AR389" s="3">
        <v>17.993456999999999</v>
      </c>
      <c r="AS389" s="3">
        <v>-7.0712849999999996</v>
      </c>
      <c r="AT389" s="3">
        <v>-1.874244</v>
      </c>
      <c r="AU389" s="3">
        <v>19.778597999999999</v>
      </c>
      <c r="AV389" s="3">
        <v>1.4876648001431982</v>
      </c>
      <c r="AW389" s="3">
        <v>2.4997114150385356</v>
      </c>
      <c r="AX389" s="3">
        <v>3.0413620526904332</v>
      </c>
      <c r="AY389" s="3">
        <v>45.83</v>
      </c>
      <c r="AZ389" s="4">
        <v>77</v>
      </c>
      <c r="BA389" s="3">
        <v>93.69</v>
      </c>
    </row>
    <row r="390" spans="1:53" x14ac:dyDescent="0.3">
      <c r="A390" s="1" t="s">
        <v>2293</v>
      </c>
      <c r="B390" s="2">
        <v>4216584</v>
      </c>
      <c r="C390" s="9" t="s">
        <v>2395</v>
      </c>
      <c r="D390" s="9" t="s">
        <v>2490</v>
      </c>
      <c r="E390" s="3">
        <v>25709.17021656</v>
      </c>
      <c r="F390" s="5">
        <v>63638.170215999999</v>
      </c>
      <c r="G390" s="5">
        <v>63656.17021656</v>
      </c>
      <c r="H390" s="3">
        <v>0.05</v>
      </c>
      <c r="I390" s="3" t="s">
        <v>2397</v>
      </c>
      <c r="J390" s="3">
        <v>0.05</v>
      </c>
      <c r="K390" s="3" t="s">
        <v>2397</v>
      </c>
      <c r="L390" s="3" t="s">
        <v>2397</v>
      </c>
      <c r="M390" s="3">
        <v>0.7383863100000001</v>
      </c>
      <c r="N390" s="3">
        <v>4.8709680000000004</v>
      </c>
      <c r="O390" s="3" t="s">
        <v>2397</v>
      </c>
      <c r="P390" s="3">
        <v>10.909403669724799</v>
      </c>
      <c r="Q390" s="3">
        <v>1.613496</v>
      </c>
      <c r="R390" s="3">
        <v>8.4168909999999997</v>
      </c>
      <c r="S390" s="3">
        <v>8.4168909999999997</v>
      </c>
      <c r="T390" s="9" t="s">
        <v>3429</v>
      </c>
      <c r="U390" s="7">
        <v>41321000</v>
      </c>
      <c r="V390" s="7">
        <v>33817000</v>
      </c>
      <c r="W390" s="7">
        <v>12191000</v>
      </c>
      <c r="X390" s="7">
        <v>10671000</v>
      </c>
      <c r="Y390" s="7">
        <v>39578000</v>
      </c>
      <c r="Z390" s="7">
        <v>39934000</v>
      </c>
      <c r="AA390" s="7">
        <v>40579000</v>
      </c>
      <c r="AB390" s="7">
        <v>41321000</v>
      </c>
      <c r="AC390" s="3">
        <v>41.155999999999999</v>
      </c>
      <c r="AD390" s="3">
        <v>41.584000000000003</v>
      </c>
      <c r="AE390" s="4">
        <v>17.93</v>
      </c>
      <c r="AF390" s="3">
        <v>18.053000000000001</v>
      </c>
      <c r="AG390" s="7">
        <v>2452000000</v>
      </c>
      <c r="AH390" s="7">
        <v>2451000000</v>
      </c>
      <c r="AI390" s="7">
        <v>2438000000</v>
      </c>
      <c r="AJ390" s="7">
        <v>2221186487</v>
      </c>
      <c r="AK390" s="4">
        <v>90.543700000000001</v>
      </c>
      <c r="AL390" s="7">
        <v>1363</v>
      </c>
      <c r="AM390" s="7">
        <v>1524049494</v>
      </c>
      <c r="AN390" s="3">
        <v>62.13</v>
      </c>
      <c r="AO390" s="3">
        <v>0.18957399999999999</v>
      </c>
      <c r="AP390" s="3">
        <v>0.85877899999999996</v>
      </c>
      <c r="AQ390" s="3">
        <v>28.121212</v>
      </c>
      <c r="AR390" s="3">
        <v>-9.3481989999999993</v>
      </c>
      <c r="AS390" s="3">
        <v>0.85877899999999996</v>
      </c>
      <c r="AT390" s="3">
        <v>28.121212</v>
      </c>
      <c r="AU390" s="3">
        <v>-7.11775</v>
      </c>
      <c r="AV390" s="3">
        <v>3.1302383640590334</v>
      </c>
      <c r="AW390" s="3">
        <v>5.8059149026994916</v>
      </c>
      <c r="AX390" s="3">
        <v>5.9210236080764496</v>
      </c>
      <c r="AY390" s="3">
        <v>52.22</v>
      </c>
      <c r="AZ390" s="3">
        <v>96.86</v>
      </c>
      <c r="BA390" s="3">
        <v>98.78</v>
      </c>
    </row>
    <row r="391" spans="1:53" x14ac:dyDescent="0.3">
      <c r="A391" s="1" t="s">
        <v>3398</v>
      </c>
      <c r="B391" s="2">
        <v>5248785</v>
      </c>
      <c r="C391" s="9" t="s">
        <v>2395</v>
      </c>
      <c r="D391" s="9" t="s">
        <v>2417</v>
      </c>
      <c r="E391" s="3">
        <v>25344.065844389999</v>
      </c>
      <c r="F391" s="5">
        <v>17708.602844000001</v>
      </c>
      <c r="G391" s="5" t="s">
        <v>2400</v>
      </c>
      <c r="H391" s="3">
        <v>0.65900000000000003</v>
      </c>
      <c r="I391" s="3">
        <v>27.248747999999999</v>
      </c>
      <c r="J391" s="4">
        <v>0.65900000000000003</v>
      </c>
      <c r="K391" s="3">
        <v>27.248747999999999</v>
      </c>
      <c r="L391" s="3">
        <v>3.0111057799999998</v>
      </c>
      <c r="M391" s="3">
        <v>2.8829306200000002</v>
      </c>
      <c r="N391" s="3">
        <v>14.560214</v>
      </c>
      <c r="O391" s="3" t="s">
        <v>2400</v>
      </c>
      <c r="P391" s="3" t="s">
        <v>2400</v>
      </c>
      <c r="Q391" s="3">
        <v>3.7550819999999998</v>
      </c>
      <c r="R391" s="3">
        <v>19.114629999999998</v>
      </c>
      <c r="S391" s="3">
        <v>19.114629999999998</v>
      </c>
      <c r="T391" s="9" t="s">
        <v>3433</v>
      </c>
      <c r="U391" s="7">
        <v>4527224</v>
      </c>
      <c r="V391" s="7">
        <v>4392960</v>
      </c>
      <c r="W391" s="7">
        <v>4099864</v>
      </c>
      <c r="X391" s="7">
        <v>2651368</v>
      </c>
      <c r="Y391" s="7">
        <v>4627752</v>
      </c>
      <c r="Z391" s="7">
        <v>4586938</v>
      </c>
      <c r="AA391" s="7">
        <v>4563094</v>
      </c>
      <c r="AB391" s="7">
        <v>4527224</v>
      </c>
      <c r="AC391" s="4">
        <v>76.349999999999994</v>
      </c>
      <c r="AD391" s="3">
        <v>75.828999999999994</v>
      </c>
      <c r="AE391" s="3">
        <v>15.522</v>
      </c>
      <c r="AF391" s="3">
        <v>19.233000000000001</v>
      </c>
      <c r="AG391" s="7">
        <v>306624279</v>
      </c>
      <c r="AH391" s="7">
        <v>307995624</v>
      </c>
      <c r="AI391" s="7">
        <v>304337965</v>
      </c>
      <c r="AJ391" s="7">
        <v>261464598</v>
      </c>
      <c r="AK391" s="3">
        <v>85.307969999999997</v>
      </c>
      <c r="AL391" s="7">
        <v>862</v>
      </c>
      <c r="AM391" s="7">
        <v>183691973</v>
      </c>
      <c r="AN391" s="3">
        <v>59.93</v>
      </c>
      <c r="AO391" s="3">
        <v>-4.739115</v>
      </c>
      <c r="AP391" s="3">
        <v>-1.3060830000000001</v>
      </c>
      <c r="AQ391" s="3">
        <v>17.020361000000001</v>
      </c>
      <c r="AR391" s="3">
        <v>18.018799999999999</v>
      </c>
      <c r="AS391" s="3">
        <v>-1.3060830000000001</v>
      </c>
      <c r="AT391" s="3">
        <v>17.020361000000001</v>
      </c>
      <c r="AU391" s="3">
        <v>13.489084</v>
      </c>
      <c r="AV391" s="3">
        <v>3.2247841260731827</v>
      </c>
      <c r="AW391" s="3">
        <v>5.2197223491123133</v>
      </c>
      <c r="AX391" s="3">
        <v>6.1250657918441549</v>
      </c>
      <c r="AY391" s="3">
        <v>51.24</v>
      </c>
      <c r="AZ391" s="3">
        <v>82.94</v>
      </c>
      <c r="BA391" s="3">
        <v>97.33</v>
      </c>
    </row>
    <row r="392" spans="1:53" x14ac:dyDescent="0.3">
      <c r="A392" s="1" t="s">
        <v>2323</v>
      </c>
      <c r="B392" s="2">
        <v>4071659</v>
      </c>
      <c r="C392" s="9" t="s">
        <v>2395</v>
      </c>
      <c r="D392" s="9" t="s">
        <v>2481</v>
      </c>
      <c r="E392" s="3">
        <v>25233.259984470002</v>
      </c>
      <c r="F392" s="5">
        <v>31506.259984</v>
      </c>
      <c r="G392" s="5" t="s">
        <v>2400</v>
      </c>
      <c r="H392" s="3">
        <v>1.35</v>
      </c>
      <c r="I392" s="3">
        <v>60.050351999999997</v>
      </c>
      <c r="J392" s="3">
        <v>1.35</v>
      </c>
      <c r="K392" s="3">
        <v>60.050351999999997</v>
      </c>
      <c r="L392" s="3">
        <v>11.763661469999999</v>
      </c>
      <c r="M392" s="3">
        <v>1.7720653799999999</v>
      </c>
      <c r="N392" s="3" t="s">
        <v>2397</v>
      </c>
      <c r="O392" s="3" t="s">
        <v>2400</v>
      </c>
      <c r="P392" s="3" t="s">
        <v>2400</v>
      </c>
      <c r="Q392" s="3">
        <v>1.873961</v>
      </c>
      <c r="R392" s="3">
        <v>12.221634</v>
      </c>
      <c r="S392" s="3">
        <v>12.221634</v>
      </c>
      <c r="T392" s="9" t="s">
        <v>3430</v>
      </c>
      <c r="U392" s="7">
        <v>13003000</v>
      </c>
      <c r="V392" s="7">
        <v>12318000</v>
      </c>
      <c r="W392" s="7">
        <v>18793000</v>
      </c>
      <c r="X392" s="7">
        <v>16922000</v>
      </c>
      <c r="Y392" s="7">
        <v>14348000</v>
      </c>
      <c r="Z392" s="7">
        <v>13003000</v>
      </c>
      <c r="AA392" s="7">
        <v>11911000</v>
      </c>
      <c r="AB392" s="7">
        <v>11257000</v>
      </c>
      <c r="AC392" s="3">
        <v>22.364000000000001</v>
      </c>
      <c r="AD392" s="4">
        <v>30.45</v>
      </c>
      <c r="AE392" s="4">
        <v>6.2140000000000004</v>
      </c>
      <c r="AF392" s="3">
        <v>14.872999999999999</v>
      </c>
      <c r="AG392" s="7">
        <v>346000000</v>
      </c>
      <c r="AH392" s="7">
        <v>343000000</v>
      </c>
      <c r="AI392" s="7">
        <v>324000000</v>
      </c>
      <c r="AJ392" s="7">
        <v>344094091</v>
      </c>
      <c r="AK392" s="3">
        <v>99.533029999999997</v>
      </c>
      <c r="AL392" s="7">
        <v>901</v>
      </c>
      <c r="AM392" s="7">
        <v>330511195</v>
      </c>
      <c r="AN392" s="3">
        <v>95.6</v>
      </c>
      <c r="AO392" s="3">
        <v>-3.354943</v>
      </c>
      <c r="AP392" s="3">
        <v>-18.303877</v>
      </c>
      <c r="AQ392" s="3">
        <v>-12.681213</v>
      </c>
      <c r="AR392" s="3">
        <v>17.243413</v>
      </c>
      <c r="AS392" s="3">
        <v>-18.303877</v>
      </c>
      <c r="AT392" s="3">
        <v>-12.681213</v>
      </c>
      <c r="AU392" s="3">
        <v>13.862899000000001</v>
      </c>
      <c r="AV392" s="3">
        <v>4.6760696360525493</v>
      </c>
      <c r="AW392" s="3">
        <v>7.4197486889598583</v>
      </c>
      <c r="AX392" s="3">
        <v>7.5429504934721585</v>
      </c>
      <c r="AY392" s="3">
        <v>53.93</v>
      </c>
      <c r="AZ392" s="3">
        <v>85.58</v>
      </c>
      <c r="BA392" s="4">
        <v>87</v>
      </c>
    </row>
    <row r="393" spans="1:53" x14ac:dyDescent="0.3">
      <c r="A393" s="1" t="s">
        <v>104</v>
      </c>
      <c r="B393" s="2">
        <v>4007308</v>
      </c>
      <c r="C393" s="9" t="s">
        <v>2401</v>
      </c>
      <c r="D393" s="9" t="s">
        <v>2469</v>
      </c>
      <c r="E393" s="3">
        <v>25195.311927129998</v>
      </c>
      <c r="F393" s="5">
        <v>43606.311927000002</v>
      </c>
      <c r="G393" s="5">
        <v>43606.311927130002</v>
      </c>
      <c r="H393" s="4">
        <v>1.7</v>
      </c>
      <c r="I393" s="3">
        <v>20.939629</v>
      </c>
      <c r="J393" s="3">
        <v>1.7</v>
      </c>
      <c r="K393" s="3">
        <v>20.939629</v>
      </c>
      <c r="L393" s="3">
        <v>2.0829536200000001</v>
      </c>
      <c r="M393" s="3">
        <v>2.0106011100000001</v>
      </c>
      <c r="N393" s="3" t="s">
        <v>2397</v>
      </c>
      <c r="O393" s="3" t="s">
        <v>2397</v>
      </c>
      <c r="P393" s="3" t="s">
        <v>2397</v>
      </c>
      <c r="Q393" s="3">
        <v>5.9797310000000001</v>
      </c>
      <c r="R393" s="3">
        <v>12.938363000000001</v>
      </c>
      <c r="S393" s="3">
        <v>12.938363000000001</v>
      </c>
      <c r="T393" s="9" t="s">
        <v>3429</v>
      </c>
      <c r="U393" s="7">
        <v>7265000</v>
      </c>
      <c r="V393" s="7">
        <v>7713000</v>
      </c>
      <c r="W393" s="7">
        <v>6157000</v>
      </c>
      <c r="X393" s="7">
        <v>5540000</v>
      </c>
      <c r="Y393" s="7">
        <v>7058000</v>
      </c>
      <c r="Z393" s="7">
        <v>6947000</v>
      </c>
      <c r="AA393" s="7">
        <v>7018000</v>
      </c>
      <c r="AB393" s="7">
        <v>7265000</v>
      </c>
      <c r="AC393" s="3">
        <v>47.722000000000001</v>
      </c>
      <c r="AD393" s="3">
        <v>51.148000000000003</v>
      </c>
      <c r="AE393" s="3">
        <v>43.234999999999999</v>
      </c>
      <c r="AF393" s="3">
        <v>46.244999999999997</v>
      </c>
      <c r="AG393" s="7">
        <v>266900000</v>
      </c>
      <c r="AH393" s="7">
        <v>266800000</v>
      </c>
      <c r="AI393" s="7">
        <v>262900000</v>
      </c>
      <c r="AJ393" s="7">
        <v>265814261</v>
      </c>
      <c r="AK393" s="3">
        <v>99.582840000000004</v>
      </c>
      <c r="AL393" s="7">
        <v>812</v>
      </c>
      <c r="AM393" s="7">
        <v>216144842</v>
      </c>
      <c r="AN393" s="3">
        <v>80.98</v>
      </c>
      <c r="AO393" s="3">
        <v>-1.9254039999999999</v>
      </c>
      <c r="AP393" s="3">
        <v>-5.56203</v>
      </c>
      <c r="AQ393" s="3">
        <v>1.9208780000000001</v>
      </c>
      <c r="AR393" s="3">
        <v>20.45946</v>
      </c>
      <c r="AS393" s="3">
        <v>-5.56203</v>
      </c>
      <c r="AT393" s="3">
        <v>1.9208780000000001</v>
      </c>
      <c r="AU393" s="3">
        <v>23.223666000000001</v>
      </c>
      <c r="AV393" s="3">
        <v>1.8719764736952225</v>
      </c>
      <c r="AW393" s="3">
        <v>2.4536620153394257</v>
      </c>
      <c r="AX393" s="3">
        <v>2.6235934976601887</v>
      </c>
      <c r="AY393" s="3">
        <v>64.040000000000006</v>
      </c>
      <c r="AZ393" s="3">
        <v>83.94</v>
      </c>
      <c r="BA393" s="3">
        <v>89.75</v>
      </c>
    </row>
    <row r="394" spans="1:53" x14ac:dyDescent="0.3">
      <c r="A394" s="1" t="s">
        <v>481</v>
      </c>
      <c r="B394" s="2">
        <v>103262</v>
      </c>
      <c r="C394" s="9" t="s">
        <v>2395</v>
      </c>
      <c r="D394" s="9" t="s">
        <v>2465</v>
      </c>
      <c r="E394" s="3">
        <v>24983.842752659999</v>
      </c>
      <c r="F394" s="5">
        <v>24105.842752</v>
      </c>
      <c r="G394" s="5">
        <v>24105.842752659999</v>
      </c>
      <c r="H394" s="4">
        <v>5.2</v>
      </c>
      <c r="I394" s="3">
        <v>7.3843782117163403</v>
      </c>
      <c r="J394" s="3">
        <v>5.2</v>
      </c>
      <c r="K394" s="3">
        <v>7.3843782117163403</v>
      </c>
      <c r="L394" s="3">
        <v>1.6270870762098</v>
      </c>
      <c r="M394" s="3">
        <v>1.6270870762098</v>
      </c>
      <c r="N394" s="3">
        <v>8.8592116142259805</v>
      </c>
      <c r="O394" s="3" t="s">
        <v>2400</v>
      </c>
      <c r="P394" s="3" t="s">
        <v>2400</v>
      </c>
      <c r="Q394" s="3">
        <v>1.7757700000000001</v>
      </c>
      <c r="R394" s="3">
        <v>5.311795</v>
      </c>
      <c r="S394" s="3">
        <v>5.3137568088133902</v>
      </c>
      <c r="T394" s="9" t="s">
        <v>3429</v>
      </c>
      <c r="U394" s="7">
        <v>10013000</v>
      </c>
      <c r="V394" s="7">
        <v>6563000</v>
      </c>
      <c r="W394" s="7">
        <v>9630000</v>
      </c>
      <c r="X394" s="7">
        <v>7536000</v>
      </c>
      <c r="Y394" s="7">
        <v>12155000</v>
      </c>
      <c r="Z394" s="7">
        <v>10646000</v>
      </c>
      <c r="AA394" s="7">
        <v>10707000</v>
      </c>
      <c r="AB394" s="7">
        <v>10013000</v>
      </c>
      <c r="AC394" s="3">
        <v>24.388000000000002</v>
      </c>
      <c r="AD394" s="3">
        <v>33.262</v>
      </c>
      <c r="AE394" s="3">
        <v>24.388000000000002</v>
      </c>
      <c r="AF394" s="3">
        <v>33.417999999999999</v>
      </c>
      <c r="AG394" s="7">
        <v>156300000</v>
      </c>
      <c r="AH394" s="7">
        <v>156200000</v>
      </c>
      <c r="AI394" s="7">
        <v>156900000</v>
      </c>
      <c r="AJ394" s="7">
        <v>153602268</v>
      </c>
      <c r="AK394" s="3">
        <v>98.264510000000001</v>
      </c>
      <c r="AL394" s="7">
        <v>955</v>
      </c>
      <c r="AM394" s="7">
        <v>104803647</v>
      </c>
      <c r="AN394" s="3">
        <v>67.05</v>
      </c>
      <c r="AO394" s="3">
        <v>-1.080746</v>
      </c>
      <c r="AP394" s="3">
        <v>-10.091972999999999</v>
      </c>
      <c r="AQ394" s="3">
        <v>5.5686159999999996</v>
      </c>
      <c r="AR394" s="3">
        <v>35.719683000000003</v>
      </c>
      <c r="AS394" s="3">
        <v>-10.091972999999999</v>
      </c>
      <c r="AT394" s="3">
        <v>5.5686159999999996</v>
      </c>
      <c r="AU394" s="3">
        <v>38.894258999999998</v>
      </c>
      <c r="AV394" s="3">
        <v>1.1112163685886216</v>
      </c>
      <c r="AW394" s="3">
        <v>2.0141017643149586</v>
      </c>
      <c r="AX394" s="3">
        <v>1.8179604247756509</v>
      </c>
      <c r="AY394" s="3">
        <v>50.54</v>
      </c>
      <c r="AZ394" s="3">
        <v>91.61</v>
      </c>
      <c r="BA394" s="3">
        <v>82.69</v>
      </c>
    </row>
    <row r="395" spans="1:53" x14ac:dyDescent="0.3">
      <c r="A395" s="1" t="s">
        <v>1474</v>
      </c>
      <c r="B395" s="2">
        <v>4305562</v>
      </c>
      <c r="C395" s="9" t="s">
        <v>2395</v>
      </c>
      <c r="D395" s="9" t="s">
        <v>2481</v>
      </c>
      <c r="E395" s="3">
        <v>24933.49983936</v>
      </c>
      <c r="F395" s="5">
        <v>24954.499839</v>
      </c>
      <c r="G395" s="5" t="s">
        <v>2400</v>
      </c>
      <c r="H395" s="3">
        <v>1.42</v>
      </c>
      <c r="I395" s="3">
        <v>21.353936999999998</v>
      </c>
      <c r="J395" s="3">
        <v>1.42</v>
      </c>
      <c r="K395" s="3">
        <v>21.353936999999998</v>
      </c>
      <c r="L395" s="3" t="s">
        <v>2397</v>
      </c>
      <c r="M395" s="3">
        <v>26.41784251</v>
      </c>
      <c r="N395" s="3">
        <v>17.348676999999999</v>
      </c>
      <c r="O395" s="3" t="s">
        <v>2400</v>
      </c>
      <c r="P395" s="3" t="s">
        <v>2400</v>
      </c>
      <c r="Q395" s="3">
        <v>3.6491289999999998</v>
      </c>
      <c r="R395" s="3">
        <v>13.968545000000001</v>
      </c>
      <c r="S395" s="3">
        <v>13.968545000000001</v>
      </c>
      <c r="T395" s="9" t="s">
        <v>3439</v>
      </c>
      <c r="U395" s="7">
        <v>6268000</v>
      </c>
      <c r="V395" s="7">
        <v>6362000</v>
      </c>
      <c r="W395" s="7">
        <v>6318000</v>
      </c>
      <c r="X395" s="7">
        <v>5744000</v>
      </c>
      <c r="Y395" s="7">
        <v>6473000</v>
      </c>
      <c r="Z395" s="7">
        <v>6377000</v>
      </c>
      <c r="AA395" s="7">
        <v>6268000</v>
      </c>
      <c r="AB395" s="7">
        <v>6181000</v>
      </c>
      <c r="AC395" s="3">
        <v>70.724000000000004</v>
      </c>
      <c r="AD395" s="3">
        <v>71.094999999999999</v>
      </c>
      <c r="AE395" s="3">
        <v>23.756</v>
      </c>
      <c r="AF395" s="4">
        <v>25.12</v>
      </c>
      <c r="AG395" s="7">
        <v>203000000</v>
      </c>
      <c r="AH395" s="7">
        <v>205000000</v>
      </c>
      <c r="AI395" s="7">
        <v>206000000</v>
      </c>
      <c r="AJ395" s="7">
        <v>202236837</v>
      </c>
      <c r="AK395" s="4">
        <v>99.4739</v>
      </c>
      <c r="AL395" s="7">
        <v>1094</v>
      </c>
      <c r="AM395" s="7">
        <v>192013396</v>
      </c>
      <c r="AN395" s="3">
        <v>94.45</v>
      </c>
      <c r="AO395" s="3">
        <v>-2.3224499999999999</v>
      </c>
      <c r="AP395" s="3">
        <v>-5.3489890000000004</v>
      </c>
      <c r="AQ395" s="3">
        <v>-6.0157069999999999</v>
      </c>
      <c r="AR395" s="3">
        <v>34.647953000000001</v>
      </c>
      <c r="AS395" s="3">
        <v>-5.3489890000000004</v>
      </c>
      <c r="AT395" s="3">
        <v>-6.0157069999999999</v>
      </c>
      <c r="AU395" s="3">
        <v>31.669692000000001</v>
      </c>
      <c r="AV395" s="3">
        <v>2.8399102627470345</v>
      </c>
      <c r="AW395" s="3">
        <v>4.1781212302648942</v>
      </c>
      <c r="AX395" s="3">
        <v>4.1571855632522015</v>
      </c>
      <c r="AY395" s="3">
        <v>62.74</v>
      </c>
      <c r="AZ395" s="4">
        <v>92.3</v>
      </c>
      <c r="BA395" s="3">
        <v>91.83</v>
      </c>
    </row>
    <row r="396" spans="1:53" x14ac:dyDescent="0.3">
      <c r="A396" s="1" t="s">
        <v>643</v>
      </c>
      <c r="B396" s="2">
        <v>4010561</v>
      </c>
      <c r="C396" s="9" t="s">
        <v>2401</v>
      </c>
      <c r="D396" s="9" t="s">
        <v>2478</v>
      </c>
      <c r="E396" s="3">
        <v>24929.355</v>
      </c>
      <c r="F396" s="5">
        <v>33754.355000000003</v>
      </c>
      <c r="G396" s="5" t="s">
        <v>2400</v>
      </c>
      <c r="H396" s="4">
        <v>1.3</v>
      </c>
      <c r="I396" s="3">
        <v>6.0499080000000003</v>
      </c>
      <c r="J396" s="3">
        <v>1.3</v>
      </c>
      <c r="K396" s="3">
        <v>6.0499080000000003</v>
      </c>
      <c r="L396" s="3">
        <v>1.59246825</v>
      </c>
      <c r="M396" s="3">
        <v>1.5084339600000001</v>
      </c>
      <c r="N396" s="3" t="s">
        <v>2397</v>
      </c>
      <c r="O396" s="3" t="s">
        <v>2400</v>
      </c>
      <c r="P396" s="3" t="s">
        <v>2400</v>
      </c>
      <c r="Q396" s="3">
        <v>2.0872280000000001</v>
      </c>
      <c r="R396" s="3">
        <v>3.9786589999999999</v>
      </c>
      <c r="S396" s="3">
        <v>3.9786589999999999</v>
      </c>
      <c r="T396" s="9" t="s">
        <v>3429</v>
      </c>
      <c r="U396" s="7">
        <v>14427000</v>
      </c>
      <c r="V396" s="7">
        <v>18873000</v>
      </c>
      <c r="W396" s="7">
        <v>13750000</v>
      </c>
      <c r="X396" s="7">
        <v>4673000</v>
      </c>
      <c r="Y396" s="7">
        <v>14529000</v>
      </c>
      <c r="Z396" s="7">
        <v>14750000</v>
      </c>
      <c r="AA396" s="7">
        <v>14409000</v>
      </c>
      <c r="AB396" s="7">
        <v>14427000</v>
      </c>
      <c r="AC396" s="3">
        <v>54.674999999999997</v>
      </c>
      <c r="AD396" s="3">
        <v>53.533999999999999</v>
      </c>
      <c r="AE396" s="3">
        <v>51.875</v>
      </c>
      <c r="AF396" s="3">
        <v>52.460999999999999</v>
      </c>
      <c r="AG396" s="7">
        <v>658000000</v>
      </c>
      <c r="AH396" s="7">
        <v>628000000</v>
      </c>
      <c r="AI396" s="7">
        <v>641000000</v>
      </c>
      <c r="AJ396" s="7">
        <v>651909192</v>
      </c>
      <c r="AK396" s="3">
        <v>99.240250000000003</v>
      </c>
      <c r="AL396" s="7">
        <v>1394</v>
      </c>
      <c r="AM396" s="7">
        <v>488834876</v>
      </c>
      <c r="AN396" s="3">
        <v>74.42</v>
      </c>
      <c r="AO396" s="3">
        <v>4.7695259999999999</v>
      </c>
      <c r="AP396" s="3">
        <v>-13.754941000000001</v>
      </c>
      <c r="AQ396" s="3">
        <v>-16.334356</v>
      </c>
      <c r="AR396" s="3">
        <v>-28.599475999999999</v>
      </c>
      <c r="AS396" s="3">
        <v>-13.754941000000001</v>
      </c>
      <c r="AT396" s="3">
        <v>-16.334356</v>
      </c>
      <c r="AU396" s="3">
        <v>-27.748343999999999</v>
      </c>
      <c r="AV396" s="3">
        <v>7.1012018572080988</v>
      </c>
      <c r="AW396" s="3">
        <v>8.9668416045060138</v>
      </c>
      <c r="AX396" s="3">
        <v>7.3343770390060543</v>
      </c>
      <c r="AY396" s="4">
        <v>119.09</v>
      </c>
      <c r="AZ396" s="3">
        <v>150.38</v>
      </c>
      <c r="BA396" s="4">
        <v>123</v>
      </c>
    </row>
    <row r="397" spans="1:53" x14ac:dyDescent="0.3">
      <c r="A397" s="1" t="s">
        <v>1777</v>
      </c>
      <c r="B397" s="2">
        <v>100233</v>
      </c>
      <c r="C397" s="9" t="s">
        <v>2401</v>
      </c>
      <c r="D397" s="9" t="s">
        <v>2399</v>
      </c>
      <c r="E397" s="3">
        <v>24775.626233899999</v>
      </c>
      <c r="F397" s="5" t="s">
        <v>2400</v>
      </c>
      <c r="G397" s="5">
        <v>23536.626233899999</v>
      </c>
      <c r="H397" s="3">
        <v>0.48799999999999999</v>
      </c>
      <c r="I397" s="3">
        <v>13.2881355932203</v>
      </c>
      <c r="J397" s="4">
        <v>0.48799999999999999</v>
      </c>
      <c r="K397" s="3">
        <v>13.2881355932203</v>
      </c>
      <c r="L397" s="3">
        <v>1.93816200282353</v>
      </c>
      <c r="M397" s="3">
        <v>1.26270208898061</v>
      </c>
      <c r="N397" s="3">
        <v>8.9702520000000003</v>
      </c>
      <c r="O397" s="3" t="s">
        <v>2400</v>
      </c>
      <c r="P397" s="3" t="s">
        <v>2400</v>
      </c>
      <c r="Q397" s="3" t="s">
        <v>2400</v>
      </c>
      <c r="R397" s="3" t="s">
        <v>2400</v>
      </c>
      <c r="S397" s="3" t="s">
        <v>2400</v>
      </c>
      <c r="T397" s="9" t="s">
        <v>3429</v>
      </c>
      <c r="U397" s="7">
        <v>7574000</v>
      </c>
      <c r="V397" s="7">
        <v>7164000</v>
      </c>
      <c r="W397" s="7">
        <v>6418000</v>
      </c>
      <c r="X397" s="7">
        <v>6260000</v>
      </c>
      <c r="Y397" s="7">
        <v>7078000</v>
      </c>
      <c r="Z397" s="7">
        <v>7145000</v>
      </c>
      <c r="AA397" s="7">
        <v>7371000</v>
      </c>
      <c r="AB397" s="7">
        <v>7574000</v>
      </c>
      <c r="AC397" s="3" t="s">
        <v>2400</v>
      </c>
      <c r="AD397" s="3" t="s">
        <v>2400</v>
      </c>
      <c r="AE397" s="3" t="s">
        <v>2400</v>
      </c>
      <c r="AF397" s="3" t="s">
        <v>2400</v>
      </c>
      <c r="AG397" s="7">
        <v>910573560</v>
      </c>
      <c r="AH397" s="7">
        <v>914860313</v>
      </c>
      <c r="AI397" s="7">
        <v>938378190</v>
      </c>
      <c r="AJ397" s="7">
        <v>904909974</v>
      </c>
      <c r="AK397" s="3">
        <v>99.564970000000002</v>
      </c>
      <c r="AL397" s="7">
        <v>1059</v>
      </c>
      <c r="AM397" s="7">
        <v>737426541</v>
      </c>
      <c r="AN397" s="3">
        <v>81.14</v>
      </c>
      <c r="AO397" s="3">
        <v>-2.0815990000000002</v>
      </c>
      <c r="AP397" s="3">
        <v>-13.719735999999999</v>
      </c>
      <c r="AQ397" s="3">
        <v>0.81440199999999996</v>
      </c>
      <c r="AR397" s="3">
        <v>20.615385</v>
      </c>
      <c r="AS397" s="3">
        <v>-13.719735999999999</v>
      </c>
      <c r="AT397" s="3">
        <v>0.81440199999999996</v>
      </c>
      <c r="AU397" s="3">
        <v>21.362228999999999</v>
      </c>
      <c r="AV397" s="3">
        <v>3.0313099785642792</v>
      </c>
      <c r="AW397" s="3">
        <v>4.2916515056077138</v>
      </c>
      <c r="AX397" s="3">
        <v>4.2995442607565995</v>
      </c>
      <c r="AY397" s="3">
        <v>69.760000000000005</v>
      </c>
      <c r="AZ397" s="3">
        <v>98.77</v>
      </c>
      <c r="BA397" s="3">
        <v>98.95</v>
      </c>
    </row>
    <row r="398" spans="1:53" x14ac:dyDescent="0.3">
      <c r="A398" s="1" t="s">
        <v>2125</v>
      </c>
      <c r="B398" s="2">
        <v>5302583</v>
      </c>
      <c r="C398" s="9" t="s">
        <v>2401</v>
      </c>
      <c r="D398" s="9" t="s">
        <v>2435</v>
      </c>
      <c r="E398" s="3">
        <v>24730.720000000001</v>
      </c>
      <c r="F398" s="5">
        <v>23496.720000000001</v>
      </c>
      <c r="G398" s="5" t="s">
        <v>2400</v>
      </c>
      <c r="H398" s="3">
        <v>6.8000000000000005E-2</v>
      </c>
      <c r="I398" s="3" t="s">
        <v>2397</v>
      </c>
      <c r="J398" s="3">
        <v>6.8000000000000005E-2</v>
      </c>
      <c r="K398" s="3" t="s">
        <v>2397</v>
      </c>
      <c r="L398" s="3">
        <v>16.02902375</v>
      </c>
      <c r="M398" s="3">
        <v>14.504576199999999</v>
      </c>
      <c r="N398" s="3">
        <v>79.411765000000003</v>
      </c>
      <c r="O398" s="3" t="s">
        <v>2400</v>
      </c>
      <c r="P398" s="3" t="s">
        <v>2400</v>
      </c>
      <c r="Q398" s="3">
        <v>4.1798200000000003</v>
      </c>
      <c r="R398" s="3" t="s">
        <v>2397</v>
      </c>
      <c r="S398" s="3" t="s">
        <v>2397</v>
      </c>
      <c r="T398" s="9" t="s">
        <v>3429</v>
      </c>
      <c r="U398" s="7">
        <v>3865000</v>
      </c>
      <c r="V398" s="7">
        <v>2731000</v>
      </c>
      <c r="W398" s="7">
        <v>1705000</v>
      </c>
      <c r="X398" s="7">
        <v>823000</v>
      </c>
      <c r="Y398" s="7">
        <v>4658000</v>
      </c>
      <c r="Z398" s="7">
        <v>4386000</v>
      </c>
      <c r="AA398" s="7">
        <v>4121000</v>
      </c>
      <c r="AB398" s="7">
        <v>3865000</v>
      </c>
      <c r="AC398" s="3">
        <v>21.707999999999998</v>
      </c>
      <c r="AD398" s="3">
        <v>23.358000000000001</v>
      </c>
      <c r="AE398" s="3">
        <v>-6.9859999999999998</v>
      </c>
      <c r="AF398" s="3">
        <v>4.2999999999999997E-2</v>
      </c>
      <c r="AG398" s="7">
        <v>565000000</v>
      </c>
      <c r="AH398" s="7">
        <v>560000000</v>
      </c>
      <c r="AI398" s="7">
        <v>538330440</v>
      </c>
      <c r="AJ398" s="7">
        <v>425657490</v>
      </c>
      <c r="AK398" s="4">
        <v>74.939700000000002</v>
      </c>
      <c r="AL398" s="7">
        <v>624</v>
      </c>
      <c r="AM398" s="7">
        <v>445704051</v>
      </c>
      <c r="AN398" s="3">
        <v>78.47</v>
      </c>
      <c r="AO398" s="3">
        <v>-5.0286609999999996</v>
      </c>
      <c r="AP398" s="3">
        <v>-16.283877</v>
      </c>
      <c r="AQ398" s="3">
        <v>28.753091000000001</v>
      </c>
      <c r="AR398" s="3">
        <v>101.827243</v>
      </c>
      <c r="AS398" s="3">
        <v>-16.283877</v>
      </c>
      <c r="AT398" s="3">
        <v>28.753091000000001</v>
      </c>
      <c r="AU398" s="3">
        <v>99.616647999999998</v>
      </c>
      <c r="AV398" s="3">
        <v>3.1647522292993635</v>
      </c>
      <c r="AW398" s="3">
        <v>6.3500827060413041</v>
      </c>
      <c r="AX398" s="3">
        <v>7.5342159398987434</v>
      </c>
      <c r="AY398" s="3">
        <v>40.909999999999997</v>
      </c>
      <c r="AZ398" s="4">
        <v>82.1</v>
      </c>
      <c r="BA398" s="4">
        <v>97.4</v>
      </c>
    </row>
    <row r="399" spans="1:53" x14ac:dyDescent="0.3">
      <c r="A399" s="1" t="s">
        <v>1770</v>
      </c>
      <c r="B399" s="2">
        <v>5113207</v>
      </c>
      <c r="C399" s="9" t="s">
        <v>2401</v>
      </c>
      <c r="D399" s="9" t="s">
        <v>2461</v>
      </c>
      <c r="E399" s="3">
        <v>24702.106102850001</v>
      </c>
      <c r="F399" s="5">
        <v>22984.104102000001</v>
      </c>
      <c r="G399" s="5" t="s">
        <v>2400</v>
      </c>
      <c r="H399" s="3">
        <v>0.155</v>
      </c>
      <c r="I399" s="3" t="s">
        <v>2397</v>
      </c>
      <c r="J399" s="3">
        <v>0.155</v>
      </c>
      <c r="K399" s="3" t="s">
        <v>2397</v>
      </c>
      <c r="L399" s="3">
        <v>14.92193919</v>
      </c>
      <c r="M399" s="3">
        <v>14.39365918</v>
      </c>
      <c r="N399" s="3">
        <v>181.6</v>
      </c>
      <c r="O399" s="3" t="s">
        <v>2400</v>
      </c>
      <c r="P399" s="3" t="s">
        <v>2400</v>
      </c>
      <c r="Q399" s="3">
        <v>24.039704</v>
      </c>
      <c r="R399" s="3" t="s">
        <v>2397</v>
      </c>
      <c r="S399" s="3">
        <v>-46.806750000000001</v>
      </c>
      <c r="T399" s="9" t="s">
        <v>3429</v>
      </c>
      <c r="U399" s="7">
        <v>804029</v>
      </c>
      <c r="V399" s="7">
        <v>666701</v>
      </c>
      <c r="W399" s="7">
        <v>484916</v>
      </c>
      <c r="X399" s="7">
        <v>228908</v>
      </c>
      <c r="Y399" s="7">
        <v>1122248</v>
      </c>
      <c r="Z399" s="7">
        <v>981405</v>
      </c>
      <c r="AA399" s="7">
        <v>883252</v>
      </c>
      <c r="AB399" s="7">
        <v>804029</v>
      </c>
      <c r="AC399" s="3">
        <v>86.192999999999998</v>
      </c>
      <c r="AD399" s="3">
        <v>89.248000000000005</v>
      </c>
      <c r="AE399" s="3">
        <v>-15.728</v>
      </c>
      <c r="AF399" s="3">
        <v>-53.034999999999997</v>
      </c>
      <c r="AG399" s="7">
        <v>174154758</v>
      </c>
      <c r="AH399" s="7">
        <v>165634091</v>
      </c>
      <c r="AI399" s="7">
        <v>58426526</v>
      </c>
      <c r="AJ399" s="7">
        <v>97538681</v>
      </c>
      <c r="AK399" s="3">
        <v>55.552819999999997</v>
      </c>
      <c r="AL399" s="7">
        <v>321</v>
      </c>
      <c r="AM399" s="7">
        <v>86122541</v>
      </c>
      <c r="AN399" s="3">
        <v>49.05</v>
      </c>
      <c r="AO399" s="3">
        <v>-7.8744149999999999</v>
      </c>
      <c r="AP399" s="3">
        <v>16.170304000000002</v>
      </c>
      <c r="AQ399" s="3">
        <v>147.936893</v>
      </c>
      <c r="AR399" s="3">
        <v>224.028549</v>
      </c>
      <c r="AS399" s="3">
        <v>16.170304000000002</v>
      </c>
      <c r="AT399" s="3">
        <v>147.936893</v>
      </c>
      <c r="AU399" s="3">
        <v>224.028549</v>
      </c>
      <c r="AV399" s="3">
        <v>15.137944221651498</v>
      </c>
      <c r="AW399" s="3">
        <v>24.822295622873632</v>
      </c>
      <c r="AX399" s="3">
        <v>27.568806552897168</v>
      </c>
      <c r="AY399" s="3">
        <v>67.53</v>
      </c>
      <c r="AZ399" s="3">
        <v>110.73</v>
      </c>
      <c r="BA399" s="3">
        <v>122.98</v>
      </c>
    </row>
    <row r="400" spans="1:53" x14ac:dyDescent="0.3">
      <c r="A400" s="1" t="s">
        <v>1068</v>
      </c>
      <c r="B400" s="2">
        <v>4992018</v>
      </c>
      <c r="C400" s="9" t="s">
        <v>2401</v>
      </c>
      <c r="D400" s="9" t="s">
        <v>2419</v>
      </c>
      <c r="E400" s="3">
        <v>24693.282889409998</v>
      </c>
      <c r="F400" s="5">
        <v>26353.182889</v>
      </c>
      <c r="G400" s="5" t="s">
        <v>2400</v>
      </c>
      <c r="H400" s="4">
        <v>4.05</v>
      </c>
      <c r="I400" s="3">
        <v>30.157667</v>
      </c>
      <c r="J400" s="3">
        <v>4.05</v>
      </c>
      <c r="K400" s="3">
        <v>30.157667</v>
      </c>
      <c r="L400" s="3" t="s">
        <v>2397</v>
      </c>
      <c r="M400" s="3">
        <v>6.9929217700000006</v>
      </c>
      <c r="N400" s="3">
        <v>30.800735</v>
      </c>
      <c r="O400" s="3" t="s">
        <v>2400</v>
      </c>
      <c r="P400" s="3" t="s">
        <v>2400</v>
      </c>
      <c r="Q400" s="3">
        <v>4.2804890000000002</v>
      </c>
      <c r="R400" s="3">
        <v>18.493915000000001</v>
      </c>
      <c r="S400" s="3">
        <v>18.493915000000001</v>
      </c>
      <c r="T400" s="9" t="s">
        <v>3429</v>
      </c>
      <c r="U400" s="7">
        <v>5372900</v>
      </c>
      <c r="V400" s="7">
        <v>4947900</v>
      </c>
      <c r="W400" s="7">
        <v>4194100</v>
      </c>
      <c r="X400" s="7">
        <v>3682500</v>
      </c>
      <c r="Y400" s="7">
        <v>5640000</v>
      </c>
      <c r="Z400" s="7">
        <v>5573200</v>
      </c>
      <c r="AA400" s="7">
        <v>5486600</v>
      </c>
      <c r="AB400" s="7">
        <v>5372900</v>
      </c>
      <c r="AC400" s="3">
        <v>35.222999999999999</v>
      </c>
      <c r="AD400" s="3">
        <v>34.021000000000001</v>
      </c>
      <c r="AE400" s="3">
        <v>22.135000000000002</v>
      </c>
      <c r="AF400" s="4">
        <v>22.45</v>
      </c>
      <c r="AG400" s="7">
        <v>53670549</v>
      </c>
      <c r="AH400" s="7">
        <v>53680930</v>
      </c>
      <c r="AI400" s="7">
        <v>53622050</v>
      </c>
      <c r="AJ400" s="7">
        <v>53430617</v>
      </c>
      <c r="AK400" s="3">
        <v>99.552949999999996</v>
      </c>
      <c r="AL400" s="7">
        <v>997</v>
      </c>
      <c r="AM400" s="7">
        <v>50500060</v>
      </c>
      <c r="AN400" s="3">
        <v>94.09</v>
      </c>
      <c r="AO400" s="3">
        <v>-3.0436999999999999</v>
      </c>
      <c r="AP400" s="3">
        <v>-8.9547699999999999</v>
      </c>
      <c r="AQ400" s="3">
        <v>-2.2084739999999998</v>
      </c>
      <c r="AR400" s="3">
        <v>28.525404999999999</v>
      </c>
      <c r="AS400" s="3">
        <v>-8.9547699999999999</v>
      </c>
      <c r="AT400" s="3">
        <v>-2.2084739999999998</v>
      </c>
      <c r="AU400" s="3">
        <v>27.349284000000001</v>
      </c>
      <c r="AV400" s="3">
        <v>2.1500059557803297</v>
      </c>
      <c r="AW400" s="3">
        <v>3.181291881664595</v>
      </c>
      <c r="AX400" s="3">
        <v>3.5933779852106462</v>
      </c>
      <c r="AY400" s="3">
        <v>53.16</v>
      </c>
      <c r="AZ400" s="3">
        <v>78.66</v>
      </c>
      <c r="BA400" s="3">
        <v>88.85</v>
      </c>
    </row>
    <row r="401" spans="1:53" x14ac:dyDescent="0.3">
      <c r="A401" s="1" t="s">
        <v>2285</v>
      </c>
      <c r="B401" s="2">
        <v>103336</v>
      </c>
      <c r="C401" s="9" t="s">
        <v>2401</v>
      </c>
      <c r="D401" s="9" t="s">
        <v>2465</v>
      </c>
      <c r="E401" s="3">
        <v>24598.011696000001</v>
      </c>
      <c r="F401" s="5">
        <v>26100.104695999999</v>
      </c>
      <c r="G401" s="5">
        <v>26100.104695999999</v>
      </c>
      <c r="H401" s="3">
        <v>0.91</v>
      </c>
      <c r="I401" s="3">
        <v>14.9923155416153</v>
      </c>
      <c r="J401" s="4">
        <v>0.91</v>
      </c>
      <c r="K401" s="3">
        <v>14.9923155416153</v>
      </c>
      <c r="L401" s="3">
        <v>2.70647411625208</v>
      </c>
      <c r="M401" s="3">
        <v>2.6473456444184595</v>
      </c>
      <c r="N401" s="3">
        <v>6.8204655194844204</v>
      </c>
      <c r="O401" s="3" t="s">
        <v>2400</v>
      </c>
      <c r="P401" s="3" t="s">
        <v>2400</v>
      </c>
      <c r="Q401" s="3">
        <v>1.804217</v>
      </c>
      <c r="R401" s="3">
        <v>10.594008000000001</v>
      </c>
      <c r="S401" s="3">
        <v>12.0014732692038</v>
      </c>
      <c r="T401" s="9" t="s">
        <v>3429</v>
      </c>
      <c r="U401" s="7">
        <v>12142938</v>
      </c>
      <c r="V401" s="7">
        <v>11166499</v>
      </c>
      <c r="W401" s="7">
        <v>9455466</v>
      </c>
      <c r="X401" s="7">
        <v>8098925</v>
      </c>
      <c r="Y401" s="7">
        <v>13192565</v>
      </c>
      <c r="Z401" s="7">
        <v>12822824</v>
      </c>
      <c r="AA401" s="7">
        <v>12504706</v>
      </c>
      <c r="AB401" s="7">
        <v>12142938</v>
      </c>
      <c r="AC401" s="4">
        <v>43.2</v>
      </c>
      <c r="AD401" s="3">
        <v>43.777000000000001</v>
      </c>
      <c r="AE401" s="3">
        <v>15.795999999999999</v>
      </c>
      <c r="AF401" s="3" t="s">
        <v>2400</v>
      </c>
      <c r="AG401" s="7">
        <v>381189906</v>
      </c>
      <c r="AH401" s="7">
        <v>380646644</v>
      </c>
      <c r="AI401" s="7">
        <v>387065297</v>
      </c>
      <c r="AJ401" s="7">
        <v>298373433</v>
      </c>
      <c r="AK401" s="3">
        <v>78.299030000000002</v>
      </c>
      <c r="AL401" s="7">
        <v>973</v>
      </c>
      <c r="AM401" s="7">
        <v>261049280</v>
      </c>
      <c r="AN401" s="3">
        <v>68.5</v>
      </c>
      <c r="AO401" s="3">
        <v>-0.323625</v>
      </c>
      <c r="AP401" s="3">
        <v>-9.3415959999999991</v>
      </c>
      <c r="AQ401" s="3">
        <v>3.155297</v>
      </c>
      <c r="AR401" s="3">
        <v>21.663201999999998</v>
      </c>
      <c r="AS401" s="3">
        <v>-9.3415959999999991</v>
      </c>
      <c r="AT401" s="3">
        <v>3.155297</v>
      </c>
      <c r="AU401" s="3">
        <v>24.123304999999998</v>
      </c>
      <c r="AV401" s="3">
        <v>0.99806644002012024</v>
      </c>
      <c r="AW401" s="3">
        <v>1.7716623645122918</v>
      </c>
      <c r="AX401" s="3">
        <v>2.1936459474051082</v>
      </c>
      <c r="AY401" s="3">
        <v>43.99</v>
      </c>
      <c r="AZ401" s="3">
        <v>78.08</v>
      </c>
      <c r="BA401" s="3">
        <v>96.68</v>
      </c>
    </row>
    <row r="402" spans="1:53" x14ac:dyDescent="0.3">
      <c r="A402" s="1" t="s">
        <v>858</v>
      </c>
      <c r="B402" s="2">
        <v>4056944</v>
      </c>
      <c r="C402" s="9" t="s">
        <v>2401</v>
      </c>
      <c r="D402" s="9" t="s">
        <v>2457</v>
      </c>
      <c r="E402" s="3">
        <v>24522.2885202</v>
      </c>
      <c r="F402" s="5">
        <v>49053.288520000002</v>
      </c>
      <c r="G402" s="5">
        <v>49053.288520200003</v>
      </c>
      <c r="H402" s="3">
        <v>0.72699999999999998</v>
      </c>
      <c r="I402" s="3">
        <v>25.664515999999999</v>
      </c>
      <c r="J402" s="4">
        <v>0.72699999999999998</v>
      </c>
      <c r="K402" s="3">
        <v>25.664515999999999</v>
      </c>
      <c r="L402" s="3">
        <v>3.36690647</v>
      </c>
      <c r="M402" s="3">
        <v>1.8448267899999999</v>
      </c>
      <c r="N402" s="3" t="s">
        <v>2397</v>
      </c>
      <c r="O402" s="3" t="s">
        <v>2397</v>
      </c>
      <c r="P402" s="3" t="s">
        <v>2397</v>
      </c>
      <c r="Q402" s="3">
        <v>3.579761</v>
      </c>
      <c r="R402" s="3">
        <v>11.55231</v>
      </c>
      <c r="S402" s="3">
        <v>11.55231</v>
      </c>
      <c r="T402" s="9" t="s">
        <v>3429</v>
      </c>
      <c r="U402" s="7">
        <v>12685000</v>
      </c>
      <c r="V402" s="7">
        <v>12268000</v>
      </c>
      <c r="W402" s="7">
        <v>10943000</v>
      </c>
      <c r="X402" s="7">
        <v>10607000</v>
      </c>
      <c r="Y402" s="7">
        <v>13257000</v>
      </c>
      <c r="Z402" s="7">
        <v>13015000</v>
      </c>
      <c r="AA402" s="7">
        <v>12741000</v>
      </c>
      <c r="AB402" s="7">
        <v>12685000</v>
      </c>
      <c r="AC402" s="4">
        <v>66.89</v>
      </c>
      <c r="AD402" s="3">
        <v>69.774000000000001</v>
      </c>
      <c r="AE402" s="3">
        <v>28.687000000000001</v>
      </c>
      <c r="AF402" s="3">
        <v>29.599</v>
      </c>
      <c r="AG402" s="7">
        <v>576317004</v>
      </c>
      <c r="AH402" s="7">
        <v>575922417</v>
      </c>
      <c r="AI402" s="7">
        <v>573814823</v>
      </c>
      <c r="AJ402" s="7">
        <v>545984305</v>
      </c>
      <c r="AK402" s="4">
        <v>94.736800000000002</v>
      </c>
      <c r="AL402" s="7">
        <v>902</v>
      </c>
      <c r="AM402" s="7">
        <v>485626548</v>
      </c>
      <c r="AN402" s="3">
        <v>84.26</v>
      </c>
      <c r="AO402" s="3">
        <v>-0.275758</v>
      </c>
      <c r="AP402" s="3">
        <v>-6.5099879999999999</v>
      </c>
      <c r="AQ402" s="3">
        <v>-10.304397</v>
      </c>
      <c r="AR402" s="3">
        <v>6.3636359999999996</v>
      </c>
      <c r="AS402" s="3">
        <v>-6.5099879999999999</v>
      </c>
      <c r="AT402" s="3">
        <v>-10.304397</v>
      </c>
      <c r="AU402" s="3">
        <v>8.5106380000000001</v>
      </c>
      <c r="AV402" s="3">
        <v>1.5180430109259799</v>
      </c>
      <c r="AW402" s="3">
        <v>2.2456037690736546</v>
      </c>
      <c r="AX402" s="3">
        <v>2.3921772320023638</v>
      </c>
      <c r="AY402" s="3">
        <v>60.26</v>
      </c>
      <c r="AZ402" s="3">
        <v>89.15</v>
      </c>
      <c r="BA402" s="3">
        <v>94.96</v>
      </c>
    </row>
    <row r="403" spans="1:53" x14ac:dyDescent="0.3">
      <c r="A403" s="1" t="s">
        <v>1813</v>
      </c>
      <c r="B403" s="2">
        <v>4004396</v>
      </c>
      <c r="C403" s="9" t="s">
        <v>2401</v>
      </c>
      <c r="D403" s="9" t="s">
        <v>2411</v>
      </c>
      <c r="E403" s="3">
        <v>24375.071455279998</v>
      </c>
      <c r="F403" s="5">
        <v>25119.247455000001</v>
      </c>
      <c r="G403" s="5" t="s">
        <v>2400</v>
      </c>
      <c r="H403" s="3">
        <v>0.28000000000000003</v>
      </c>
      <c r="I403" s="3">
        <v>47.783504999999998</v>
      </c>
      <c r="J403" s="3">
        <v>0.28000000000000003</v>
      </c>
      <c r="K403" s="3">
        <v>47.783504999999998</v>
      </c>
      <c r="L403" s="3" t="s">
        <v>2397</v>
      </c>
      <c r="M403" s="3">
        <v>17.034178609999998</v>
      </c>
      <c r="N403" s="3">
        <v>41.719172</v>
      </c>
      <c r="O403" s="3" t="s">
        <v>2400</v>
      </c>
      <c r="P403" s="3" t="s">
        <v>2400</v>
      </c>
      <c r="Q403" s="3">
        <v>7.0052370000000002</v>
      </c>
      <c r="R403" s="3">
        <v>25.908591999999999</v>
      </c>
      <c r="S403" s="3">
        <v>25.908591999999999</v>
      </c>
      <c r="T403" s="9" t="s">
        <v>3429</v>
      </c>
      <c r="U403" s="7">
        <v>3073278</v>
      </c>
      <c r="V403" s="7">
        <v>2695823</v>
      </c>
      <c r="W403" s="7">
        <v>2424300</v>
      </c>
      <c r="X403" s="7">
        <v>2161220</v>
      </c>
      <c r="Y403" s="7">
        <v>3310625</v>
      </c>
      <c r="Z403" s="7">
        <v>3234782</v>
      </c>
      <c r="AA403" s="7">
        <v>3163612</v>
      </c>
      <c r="AB403" s="7">
        <v>3073278</v>
      </c>
      <c r="AC403" s="3">
        <v>52.173000000000002</v>
      </c>
      <c r="AD403" s="3">
        <v>52.636000000000003</v>
      </c>
      <c r="AE403" s="3">
        <v>22.492999999999999</v>
      </c>
      <c r="AF403" s="3">
        <v>22.884</v>
      </c>
      <c r="AG403" s="7">
        <v>484305525</v>
      </c>
      <c r="AH403" s="7">
        <v>484313840</v>
      </c>
      <c r="AI403" s="7">
        <v>484037858</v>
      </c>
      <c r="AJ403" s="7">
        <v>293141993</v>
      </c>
      <c r="AK403" s="3">
        <v>60.528379999999999</v>
      </c>
      <c r="AL403" s="7">
        <v>852</v>
      </c>
      <c r="AM403" s="7">
        <v>262308604</v>
      </c>
      <c r="AN403" s="3">
        <v>54.16</v>
      </c>
      <c r="AO403" s="3">
        <v>-0.53648099999999999</v>
      </c>
      <c r="AP403" s="3">
        <v>-7.9078090000000003</v>
      </c>
      <c r="AQ403" s="3">
        <v>-8.3629890000000007</v>
      </c>
      <c r="AR403" s="3">
        <v>7.1180960000000004</v>
      </c>
      <c r="AS403" s="3">
        <v>-7.9078090000000003</v>
      </c>
      <c r="AT403" s="3">
        <v>-8.3629890000000007</v>
      </c>
      <c r="AU403" s="3">
        <v>6.1369360000000004</v>
      </c>
      <c r="AV403" s="3">
        <v>1.127842747761258</v>
      </c>
      <c r="AW403" s="3">
        <v>1.6287466694711701</v>
      </c>
      <c r="AX403" s="3">
        <v>1.6392799609003177</v>
      </c>
      <c r="AY403" s="3">
        <v>64.540000000000006</v>
      </c>
      <c r="AZ403" s="3">
        <v>93.21</v>
      </c>
      <c r="BA403" s="3">
        <v>93.81</v>
      </c>
    </row>
    <row r="404" spans="1:53" x14ac:dyDescent="0.3">
      <c r="A404" s="1" t="s">
        <v>1311</v>
      </c>
      <c r="B404" s="2">
        <v>4158885</v>
      </c>
      <c r="C404" s="9" t="s">
        <v>2395</v>
      </c>
      <c r="D404" s="9" t="s">
        <v>2502</v>
      </c>
      <c r="E404" s="3">
        <v>24345.049593200001</v>
      </c>
      <c r="F404" s="5">
        <v>27482.617592999999</v>
      </c>
      <c r="G404" s="5">
        <v>27550.458593200001</v>
      </c>
      <c r="H404" s="3">
        <v>3.39</v>
      </c>
      <c r="I404" s="3">
        <v>24.5496240601504</v>
      </c>
      <c r="J404" s="3">
        <v>3.39</v>
      </c>
      <c r="K404" s="3">
        <v>24.5496240601504</v>
      </c>
      <c r="L404" s="3">
        <v>201.65145413738702</v>
      </c>
      <c r="M404" s="3">
        <v>8.8126400757391306</v>
      </c>
      <c r="N404" s="3">
        <v>256.37936424689599</v>
      </c>
      <c r="O404" s="3" t="s">
        <v>2400</v>
      </c>
      <c r="P404" s="3" t="s">
        <v>2400</v>
      </c>
      <c r="Q404" s="3">
        <v>2.3951929999999999</v>
      </c>
      <c r="R404" s="3">
        <v>11.597125</v>
      </c>
      <c r="S404" s="3">
        <v>13.8153671460661</v>
      </c>
      <c r="T404" s="9" t="s">
        <v>3429</v>
      </c>
      <c r="U404" s="7">
        <v>9866044</v>
      </c>
      <c r="V404" s="7">
        <v>8474591</v>
      </c>
      <c r="W404" s="7">
        <v>7616416</v>
      </c>
      <c r="X404" s="7">
        <v>5765875</v>
      </c>
      <c r="Y404" s="7">
        <v>11269968</v>
      </c>
      <c r="Z404" s="7">
        <v>10703373</v>
      </c>
      <c r="AA404" s="7">
        <v>10259907</v>
      </c>
      <c r="AB404" s="7">
        <v>9866044</v>
      </c>
      <c r="AC404" s="3">
        <v>30.414000000000001</v>
      </c>
      <c r="AD404" s="3">
        <v>28.006</v>
      </c>
      <c r="AE404" s="4">
        <v>20.63</v>
      </c>
      <c r="AF404" s="3">
        <v>18.327999999999999</v>
      </c>
      <c r="AG404" s="7">
        <v>74810707</v>
      </c>
      <c r="AH404" s="7">
        <v>74761402</v>
      </c>
      <c r="AI404" s="7">
        <v>75619234</v>
      </c>
      <c r="AJ404" s="7">
        <v>74301820</v>
      </c>
      <c r="AK404" s="3">
        <v>99.236750000000001</v>
      </c>
      <c r="AL404" s="7">
        <v>788</v>
      </c>
      <c r="AM404" s="7">
        <v>73129107</v>
      </c>
      <c r="AN404" s="3">
        <v>97.67</v>
      </c>
      <c r="AO404" s="3">
        <v>-2.5139580000000001</v>
      </c>
      <c r="AP404" s="3">
        <v>0.418269</v>
      </c>
      <c r="AQ404" s="3">
        <v>40.355930000000001</v>
      </c>
      <c r="AR404" s="3">
        <v>41.499457999999997</v>
      </c>
      <c r="AS404" s="3">
        <v>0.418269</v>
      </c>
      <c r="AT404" s="3">
        <v>40.355930000000001</v>
      </c>
      <c r="AU404" s="3">
        <v>43.445216000000002</v>
      </c>
      <c r="AV404" s="3">
        <v>1.7849863892714317</v>
      </c>
      <c r="AW404" s="3">
        <v>2.7383546136823012</v>
      </c>
      <c r="AX404" s="3">
        <v>4.3306623687907333</v>
      </c>
      <c r="AY404" s="4">
        <v>37.9</v>
      </c>
      <c r="AZ404" s="3">
        <v>58.14</v>
      </c>
      <c r="BA404" s="3">
        <v>91.95</v>
      </c>
    </row>
    <row r="405" spans="1:53" x14ac:dyDescent="0.3">
      <c r="A405" s="1" t="s">
        <v>1850</v>
      </c>
      <c r="B405" s="2">
        <v>4829067</v>
      </c>
      <c r="C405" s="9" t="s">
        <v>2395</v>
      </c>
      <c r="D405" s="9" t="s">
        <v>2473</v>
      </c>
      <c r="E405" s="3">
        <v>24326.991870000002</v>
      </c>
      <c r="F405" s="5">
        <v>38711.08887</v>
      </c>
      <c r="G405" s="5">
        <v>39945.41723875</v>
      </c>
      <c r="H405" s="4">
        <v>2.4</v>
      </c>
      <c r="I405" s="3">
        <v>32.145110410094603</v>
      </c>
      <c r="J405" s="3">
        <v>2.4</v>
      </c>
      <c r="K405" s="3">
        <v>32.145110410094603</v>
      </c>
      <c r="L405" s="3" t="s">
        <v>2397</v>
      </c>
      <c r="M405" s="3" t="s">
        <v>2397</v>
      </c>
      <c r="N405" s="3">
        <v>22.664591000000001</v>
      </c>
      <c r="O405" s="3" t="s">
        <v>2400</v>
      </c>
      <c r="P405" s="3" t="s">
        <v>2400</v>
      </c>
      <c r="Q405" s="3">
        <v>13.640654</v>
      </c>
      <c r="R405" s="3">
        <v>16.942999</v>
      </c>
      <c r="S405" s="3">
        <v>23.847079313650902</v>
      </c>
      <c r="T405" s="9" t="s">
        <v>3429</v>
      </c>
      <c r="U405" s="7">
        <v>2729889</v>
      </c>
      <c r="V405" s="7">
        <v>2643587</v>
      </c>
      <c r="W405" s="7">
        <v>2312282</v>
      </c>
      <c r="X405" s="7">
        <v>2086119</v>
      </c>
      <c r="Y405" s="7">
        <v>2687858</v>
      </c>
      <c r="Z405" s="7">
        <v>2701074</v>
      </c>
      <c r="AA405" s="7">
        <v>2716734</v>
      </c>
      <c r="AB405" s="7">
        <v>2729889</v>
      </c>
      <c r="AC405" s="3">
        <v>76.608000000000004</v>
      </c>
      <c r="AD405" s="3">
        <v>77.515000000000001</v>
      </c>
      <c r="AE405" s="3">
        <v>66.066999999999993</v>
      </c>
      <c r="AF405" s="3">
        <v>67.111999999999995</v>
      </c>
      <c r="AG405" s="7">
        <v>107506000</v>
      </c>
      <c r="AH405" s="7">
        <v>107471000</v>
      </c>
      <c r="AI405" s="7">
        <v>108120000</v>
      </c>
      <c r="AJ405" s="7">
        <v>106702268</v>
      </c>
      <c r="AK405" s="3">
        <v>99.237049999999996</v>
      </c>
      <c r="AL405" s="7">
        <v>901</v>
      </c>
      <c r="AM405" s="7">
        <v>104513462</v>
      </c>
      <c r="AN405" s="4">
        <v>97.2</v>
      </c>
      <c r="AO405" s="3">
        <v>0.61216400000000004</v>
      </c>
      <c r="AP405" s="3">
        <v>-9.9226519999999994</v>
      </c>
      <c r="AQ405" s="3">
        <v>-15.330287</v>
      </c>
      <c r="AR405" s="3">
        <v>-20.072163</v>
      </c>
      <c r="AS405" s="3">
        <v>-9.9226519999999994</v>
      </c>
      <c r="AT405" s="3">
        <v>-15.330287</v>
      </c>
      <c r="AU405" s="3">
        <v>-19.665734</v>
      </c>
      <c r="AV405" s="3">
        <v>2.8264193274464229</v>
      </c>
      <c r="AW405" s="3">
        <v>4.1477916524176557</v>
      </c>
      <c r="AX405" s="3">
        <v>4.2159098309713174</v>
      </c>
      <c r="AY405" s="3">
        <v>66.31</v>
      </c>
      <c r="AZ405" s="3">
        <v>97.32</v>
      </c>
      <c r="BA405" s="3">
        <v>98.91</v>
      </c>
    </row>
    <row r="406" spans="1:53" x14ac:dyDescent="0.3">
      <c r="A406" s="1" t="s">
        <v>1733</v>
      </c>
      <c r="B406" s="2">
        <v>4391244</v>
      </c>
      <c r="C406" s="9" t="s">
        <v>2395</v>
      </c>
      <c r="D406" s="9" t="s">
        <v>2417</v>
      </c>
      <c r="E406" s="3">
        <v>24033.023744800001</v>
      </c>
      <c r="F406" s="5">
        <v>25697.541743999998</v>
      </c>
      <c r="G406" s="5" t="s">
        <v>2400</v>
      </c>
      <c r="H406" s="4">
        <v>1.0489999999999999</v>
      </c>
      <c r="I406" s="3">
        <v>58.932692000000003</v>
      </c>
      <c r="J406" s="4">
        <v>1.0489999999999999</v>
      </c>
      <c r="K406" s="3">
        <v>58.932692000000003</v>
      </c>
      <c r="L406" s="3" t="s">
        <v>2397</v>
      </c>
      <c r="M406" s="3">
        <v>6.87313098</v>
      </c>
      <c r="N406" s="3">
        <v>30.078520999999999</v>
      </c>
      <c r="O406" s="3" t="s">
        <v>2400</v>
      </c>
      <c r="P406" s="3" t="s">
        <v>2400</v>
      </c>
      <c r="Q406" s="3">
        <v>10.334104999999999</v>
      </c>
      <c r="R406" s="3">
        <v>31.901810000000001</v>
      </c>
      <c r="S406" s="3">
        <v>31.901810000000001</v>
      </c>
      <c r="T406" s="9" t="s">
        <v>3435</v>
      </c>
      <c r="U406" s="7">
        <v>2298472</v>
      </c>
      <c r="V406" s="7">
        <v>2097053</v>
      </c>
      <c r="W406" s="7">
        <v>1933347</v>
      </c>
      <c r="X406" s="7">
        <v>1807159</v>
      </c>
      <c r="Y406" s="7">
        <v>2298472</v>
      </c>
      <c r="Z406" s="7">
        <v>2218545</v>
      </c>
      <c r="AA406" s="7">
        <v>2242248</v>
      </c>
      <c r="AB406" s="7">
        <v>2181357</v>
      </c>
      <c r="AC406" s="3">
        <v>80.647000000000006</v>
      </c>
      <c r="AD406" s="3">
        <v>80.647000000000006</v>
      </c>
      <c r="AE406" s="3">
        <v>30.416</v>
      </c>
      <c r="AF406" s="3">
        <v>30.416</v>
      </c>
      <c r="AG406" s="7">
        <v>120155000</v>
      </c>
      <c r="AH406" s="7">
        <v>120049000</v>
      </c>
      <c r="AI406" s="7">
        <v>118846000</v>
      </c>
      <c r="AJ406" s="7">
        <v>112777304</v>
      </c>
      <c r="AK406" s="4">
        <v>93.880099999999999</v>
      </c>
      <c r="AL406" s="7">
        <v>814</v>
      </c>
      <c r="AM406" s="7">
        <v>119701326</v>
      </c>
      <c r="AN406" s="3">
        <v>99.64</v>
      </c>
      <c r="AO406" s="3">
        <v>-1.7263500000000001</v>
      </c>
      <c r="AP406" s="3">
        <v>-8.0925720000000005</v>
      </c>
      <c r="AQ406" s="3">
        <v>1.776818</v>
      </c>
      <c r="AR406" s="3">
        <v>9.0375379999999996</v>
      </c>
      <c r="AS406" s="3">
        <v>-8.0925720000000005</v>
      </c>
      <c r="AT406" s="3">
        <v>1.776818</v>
      </c>
      <c r="AU406" s="3">
        <v>5.0925929999999999</v>
      </c>
      <c r="AV406" s="3">
        <v>1.8374235447403742</v>
      </c>
      <c r="AW406" s="3">
        <v>2.8518968929088611</v>
      </c>
      <c r="AX406" s="3">
        <v>3.0269109758372479</v>
      </c>
      <c r="AY406" s="3">
        <v>55.39</v>
      </c>
      <c r="AZ406" s="3">
        <v>85.97</v>
      </c>
      <c r="BA406" s="3">
        <v>91.25</v>
      </c>
    </row>
    <row r="407" spans="1:53" x14ac:dyDescent="0.3">
      <c r="A407" s="1" t="s">
        <v>954</v>
      </c>
      <c r="B407" s="2">
        <v>5258643</v>
      </c>
      <c r="C407" s="9" t="s">
        <v>2395</v>
      </c>
      <c r="D407" s="9" t="s">
        <v>2431</v>
      </c>
      <c r="E407" s="3">
        <v>23902.311191000001</v>
      </c>
      <c r="F407" s="5">
        <v>22467.31119</v>
      </c>
      <c r="G407" s="5" t="s">
        <v>2400</v>
      </c>
      <c r="H407" s="3">
        <v>0.32</v>
      </c>
      <c r="I407" s="3">
        <v>32.507576</v>
      </c>
      <c r="J407" s="3">
        <v>0.32</v>
      </c>
      <c r="K407" s="3">
        <v>32.507576</v>
      </c>
      <c r="L407" s="3">
        <v>2.1595369899999999</v>
      </c>
      <c r="M407" s="3">
        <v>2.05625839</v>
      </c>
      <c r="N407" s="3">
        <v>19.294065</v>
      </c>
      <c r="O407" s="3" t="s">
        <v>2400</v>
      </c>
      <c r="P407" s="3" t="s">
        <v>2400</v>
      </c>
      <c r="Q407" s="3">
        <v>3.2889590000000002</v>
      </c>
      <c r="R407" s="3">
        <v>9.2407339999999998</v>
      </c>
      <c r="S407" s="3">
        <v>9.2407339999999998</v>
      </c>
      <c r="T407" s="9" t="s">
        <v>3429</v>
      </c>
      <c r="U407" s="7">
        <v>7392000</v>
      </c>
      <c r="V407" s="7">
        <v>8108000</v>
      </c>
      <c r="W407" s="7">
        <v>6585000</v>
      </c>
      <c r="X407" s="7">
        <v>4851000</v>
      </c>
      <c r="Y407" s="7">
        <v>6774000</v>
      </c>
      <c r="Z407" s="7">
        <v>6887000</v>
      </c>
      <c r="AA407" s="7">
        <v>7100000</v>
      </c>
      <c r="AB407" s="7">
        <v>7392000</v>
      </c>
      <c r="AC407" s="3">
        <v>28.422999999999998</v>
      </c>
      <c r="AD407" s="3">
        <v>25.495000000000001</v>
      </c>
      <c r="AE407" s="3">
        <v>34.997</v>
      </c>
      <c r="AF407" s="3">
        <v>34.588000000000001</v>
      </c>
      <c r="AG407" s="7">
        <v>552654594</v>
      </c>
      <c r="AH407" s="7">
        <v>551777466</v>
      </c>
      <c r="AI407" s="7">
        <v>553199000</v>
      </c>
      <c r="AJ407" s="7">
        <v>102224023</v>
      </c>
      <c r="AK407" s="3">
        <v>18.49691</v>
      </c>
      <c r="AL407" s="7">
        <v>367</v>
      </c>
      <c r="AM407" s="7">
        <v>100561456</v>
      </c>
      <c r="AN407" s="4">
        <v>18.2</v>
      </c>
      <c r="AO407" s="3">
        <v>-3.875448</v>
      </c>
      <c r="AP407" s="3">
        <v>-0.78612700000000002</v>
      </c>
      <c r="AQ407" s="3">
        <v>6.6086960000000001</v>
      </c>
      <c r="AR407" s="3">
        <v>-26.017240999999999</v>
      </c>
      <c r="AS407" s="3">
        <v>-0.78612700000000002</v>
      </c>
      <c r="AT407" s="3">
        <v>6.6086960000000001</v>
      </c>
      <c r="AU407" s="3">
        <v>-29.191419</v>
      </c>
      <c r="AV407" s="3">
        <v>1.0337795183513845</v>
      </c>
      <c r="AW407" s="3">
        <v>1.3271430108082694</v>
      </c>
      <c r="AX407" s="3">
        <v>1.5440261798284474</v>
      </c>
      <c r="AY407" s="3">
        <v>70.73</v>
      </c>
      <c r="AZ407" s="3">
        <v>90.81</v>
      </c>
      <c r="BA407" s="3">
        <v>105.64</v>
      </c>
    </row>
    <row r="408" spans="1:53" x14ac:dyDescent="0.3">
      <c r="A408" s="1" t="s">
        <v>1272</v>
      </c>
      <c r="B408" s="2">
        <v>4021939</v>
      </c>
      <c r="C408" s="9" t="s">
        <v>2401</v>
      </c>
      <c r="D408" s="9" t="s">
        <v>2404</v>
      </c>
      <c r="E408" s="3">
        <v>23765.3587864</v>
      </c>
      <c r="F408" s="5">
        <v>24932.658786</v>
      </c>
      <c r="G408" s="5" t="s">
        <v>2400</v>
      </c>
      <c r="H408" s="3">
        <v>6.68</v>
      </c>
      <c r="I408" s="3">
        <v>28.953620999999998</v>
      </c>
      <c r="J408" s="3">
        <v>6.68</v>
      </c>
      <c r="K408" s="3">
        <v>28.953620999999998</v>
      </c>
      <c r="L408" s="3">
        <v>40.649809859999998</v>
      </c>
      <c r="M408" s="3">
        <v>28.79353528</v>
      </c>
      <c r="N408" s="3">
        <v>31.368410000000001</v>
      </c>
      <c r="O408" s="3" t="s">
        <v>2400</v>
      </c>
      <c r="P408" s="3" t="s">
        <v>2400</v>
      </c>
      <c r="Q408" s="3">
        <v>4.4403259999999998</v>
      </c>
      <c r="R408" s="3">
        <v>19.478445000000001</v>
      </c>
      <c r="S408" s="3">
        <v>19.478445000000001</v>
      </c>
      <c r="T408" s="9" t="s">
        <v>3429</v>
      </c>
      <c r="U408" s="7">
        <v>4981900</v>
      </c>
      <c r="V408" s="7">
        <v>4718400</v>
      </c>
      <c r="W408" s="7">
        <v>4194100</v>
      </c>
      <c r="X408" s="7">
        <v>3634100</v>
      </c>
      <c r="Y408" s="7">
        <v>5151100</v>
      </c>
      <c r="Z408" s="7">
        <v>5019400</v>
      </c>
      <c r="AA408" s="7">
        <v>4979600</v>
      </c>
      <c r="AB408" s="7">
        <v>4981900</v>
      </c>
      <c r="AC408" s="3">
        <v>31.068000000000001</v>
      </c>
      <c r="AD408" s="3">
        <v>32.447000000000003</v>
      </c>
      <c r="AE408" s="3">
        <v>18.366</v>
      </c>
      <c r="AF408" s="3">
        <v>20.475000000000001</v>
      </c>
      <c r="AG408" s="7">
        <v>35632233</v>
      </c>
      <c r="AH408" s="7">
        <v>35631854</v>
      </c>
      <c r="AI408" s="7">
        <v>35536933</v>
      </c>
      <c r="AJ408" s="7">
        <v>31933729</v>
      </c>
      <c r="AK408" s="3">
        <v>89.642870000000002</v>
      </c>
      <c r="AL408" s="7">
        <v>761</v>
      </c>
      <c r="AM408" s="7">
        <v>24646693</v>
      </c>
      <c r="AN408" s="3">
        <v>69.19</v>
      </c>
      <c r="AO408" s="3">
        <v>-3.4588749999999999</v>
      </c>
      <c r="AP408" s="3">
        <v>-8.6684750000000008</v>
      </c>
      <c r="AQ408" s="3">
        <v>0.82907200000000003</v>
      </c>
      <c r="AR408" s="3">
        <v>38.128810999999999</v>
      </c>
      <c r="AS408" s="3">
        <v>-8.6684750000000008</v>
      </c>
      <c r="AT408" s="3">
        <v>0.82907200000000003</v>
      </c>
      <c r="AU408" s="3">
        <v>36.15034</v>
      </c>
      <c r="AV408" s="3">
        <v>2.7889767590182601</v>
      </c>
      <c r="AW408" s="3">
        <v>8.3244376353685769</v>
      </c>
      <c r="AX408" s="3">
        <v>5.242012656200794</v>
      </c>
      <c r="AY408" s="3">
        <v>66.33</v>
      </c>
      <c r="AZ408" s="3">
        <v>197.99</v>
      </c>
      <c r="BA408" s="3">
        <v>124.68</v>
      </c>
    </row>
    <row r="409" spans="1:53" x14ac:dyDescent="0.3">
      <c r="A409" s="1" t="s">
        <v>806</v>
      </c>
      <c r="B409" s="2">
        <v>4122573</v>
      </c>
      <c r="C409" s="9" t="s">
        <v>2395</v>
      </c>
      <c r="D409" s="9" t="s">
        <v>2442</v>
      </c>
      <c r="E409" s="3">
        <v>23695.3252914</v>
      </c>
      <c r="F409" s="5">
        <v>25870.325291000001</v>
      </c>
      <c r="G409" s="5">
        <v>26771.3252914</v>
      </c>
      <c r="H409" s="4">
        <v>5.04</v>
      </c>
      <c r="I409" s="3">
        <v>24.427111</v>
      </c>
      <c r="J409" s="4">
        <v>5.04</v>
      </c>
      <c r="K409" s="3">
        <v>24.427111</v>
      </c>
      <c r="L409" s="3" t="s">
        <v>2397</v>
      </c>
      <c r="M409" s="3">
        <v>18.15904883</v>
      </c>
      <c r="N409" s="3">
        <v>13.075789</v>
      </c>
      <c r="O409" s="3">
        <v>23.172009159007001</v>
      </c>
      <c r="P409" s="3">
        <v>8.2747522438294592</v>
      </c>
      <c r="Q409" s="3">
        <v>1.947872</v>
      </c>
      <c r="R409" s="3">
        <v>14.370585</v>
      </c>
      <c r="S409" s="3">
        <v>14.370585</v>
      </c>
      <c r="T409" s="9" t="s">
        <v>3429</v>
      </c>
      <c r="U409" s="7">
        <v>12839000</v>
      </c>
      <c r="V409" s="7">
        <v>11667000</v>
      </c>
      <c r="W409" s="7">
        <v>8598000</v>
      </c>
      <c r="X409" s="7">
        <v>5199000</v>
      </c>
      <c r="Y409" s="7">
        <v>13394000</v>
      </c>
      <c r="Z409" s="7">
        <v>13263000</v>
      </c>
      <c r="AA409" s="7">
        <v>13063000</v>
      </c>
      <c r="AB409" s="7">
        <v>12839000</v>
      </c>
      <c r="AC409" s="3">
        <v>87.748000000000005</v>
      </c>
      <c r="AD409" s="3">
        <v>89.188999999999993</v>
      </c>
      <c r="AE409" s="4">
        <v>12.711</v>
      </c>
      <c r="AF409" s="4">
        <v>12.842000000000001</v>
      </c>
      <c r="AG409" s="7">
        <v>128839778</v>
      </c>
      <c r="AH409" s="7">
        <v>130804533</v>
      </c>
      <c r="AI409" s="7">
        <v>139854147</v>
      </c>
      <c r="AJ409" s="7">
        <v>121620033</v>
      </c>
      <c r="AK409" s="3">
        <v>94.759159999999994</v>
      </c>
      <c r="AL409" s="7">
        <v>1001</v>
      </c>
      <c r="AM409" s="7">
        <v>118856854</v>
      </c>
      <c r="AN409" s="3">
        <v>92.61</v>
      </c>
      <c r="AO409" s="3">
        <v>-1.766132</v>
      </c>
      <c r="AP409" s="3">
        <v>0.92622700000000002</v>
      </c>
      <c r="AQ409" s="3">
        <v>25.881637999999999</v>
      </c>
      <c r="AR409" s="3">
        <v>25.255445000000002</v>
      </c>
      <c r="AS409" s="3">
        <v>0.92622700000000002</v>
      </c>
      <c r="AT409" s="3">
        <v>25.881637999999999</v>
      </c>
      <c r="AU409" s="3">
        <v>22.755122</v>
      </c>
      <c r="AV409" s="3">
        <v>4.2959512686783192</v>
      </c>
      <c r="AW409" s="3">
        <v>5.0739619358793009</v>
      </c>
      <c r="AX409" s="3">
        <v>5.8881035950944787</v>
      </c>
      <c r="AY409" s="3">
        <v>51.27</v>
      </c>
      <c r="AZ409" s="3">
        <v>60.55</v>
      </c>
      <c r="BA409" s="3">
        <v>70.27</v>
      </c>
    </row>
    <row r="410" spans="1:53" x14ac:dyDescent="0.3">
      <c r="A410" s="1" t="s">
        <v>796</v>
      </c>
      <c r="B410" s="2">
        <v>4057052</v>
      </c>
      <c r="C410" s="9" t="s">
        <v>2401</v>
      </c>
      <c r="D410" s="9" t="s">
        <v>2457</v>
      </c>
      <c r="E410" s="3">
        <v>23629.27059063</v>
      </c>
      <c r="F410" s="5">
        <v>52227.623590000003</v>
      </c>
      <c r="G410" s="5">
        <v>52227.623590629999</v>
      </c>
      <c r="H410" s="3">
        <v>-0.33</v>
      </c>
      <c r="I410" s="3" t="s">
        <v>2397</v>
      </c>
      <c r="J410" s="3">
        <v>-0.33</v>
      </c>
      <c r="K410" s="3" t="s">
        <v>2397</v>
      </c>
      <c r="L410" s="3">
        <v>1.9869909699999999</v>
      </c>
      <c r="M410" s="3">
        <v>1.3891106099999999</v>
      </c>
      <c r="N410" s="3" t="s">
        <v>2397</v>
      </c>
      <c r="O410" s="3" t="s">
        <v>2397</v>
      </c>
      <c r="P410" s="3" t="s">
        <v>2397</v>
      </c>
      <c r="Q410" s="3">
        <v>4.2707079999999999</v>
      </c>
      <c r="R410" s="3">
        <v>11.725078</v>
      </c>
      <c r="S410" s="3">
        <v>11.725078</v>
      </c>
      <c r="T410" s="9" t="s">
        <v>3429</v>
      </c>
      <c r="U410" s="7">
        <v>11910705</v>
      </c>
      <c r="V410" s="7">
        <v>12289336</v>
      </c>
      <c r="W410" s="7">
        <v>9863085</v>
      </c>
      <c r="X410" s="7">
        <v>8904430</v>
      </c>
      <c r="Y410" s="7">
        <v>11623559</v>
      </c>
      <c r="Z410" s="7">
        <v>11351817</v>
      </c>
      <c r="AA410" s="7">
        <v>11447637</v>
      </c>
      <c r="AB410" s="7">
        <v>11910705</v>
      </c>
      <c r="AC410" s="3">
        <v>40.692</v>
      </c>
      <c r="AD410" s="4">
        <v>49.4</v>
      </c>
      <c r="AE410" s="3">
        <v>32.223999999999997</v>
      </c>
      <c r="AF410" s="3">
        <v>35.695999999999998</v>
      </c>
      <c r="AG410" s="7">
        <v>363891973</v>
      </c>
      <c r="AH410" s="7">
        <v>354566071</v>
      </c>
      <c r="AI410" s="7">
        <v>349275775</v>
      </c>
      <c r="AJ410" s="7">
        <v>365540450</v>
      </c>
      <c r="AK410" s="3">
        <v>99.764840000000007</v>
      </c>
      <c r="AL410" s="7">
        <v>1076</v>
      </c>
      <c r="AM410" s="7">
        <v>308140507</v>
      </c>
      <c r="AN410" s="4">
        <v>84.1</v>
      </c>
      <c r="AO410" s="3">
        <v>0.26187199999999999</v>
      </c>
      <c r="AP410" s="3">
        <v>-10.947433999999999</v>
      </c>
      <c r="AQ410" s="3">
        <v>-15.606172000000001</v>
      </c>
      <c r="AR410" s="3">
        <v>-9.8995920000000002</v>
      </c>
      <c r="AS410" s="3">
        <v>-10.947433999999999</v>
      </c>
      <c r="AT410" s="3">
        <v>-15.606172000000001</v>
      </c>
      <c r="AU410" s="3">
        <v>-6.9507450000000004</v>
      </c>
      <c r="AV410" s="3">
        <v>1.737818976997257</v>
      </c>
      <c r="AW410" s="3">
        <v>2.9242318053817105</v>
      </c>
      <c r="AX410" s="3">
        <v>2.8738472097857226</v>
      </c>
      <c r="AY410" s="3">
        <v>53.99</v>
      </c>
      <c r="AZ410" s="3">
        <v>90.84</v>
      </c>
      <c r="BA410" s="3">
        <v>89.28</v>
      </c>
    </row>
    <row r="411" spans="1:53" x14ac:dyDescent="0.3">
      <c r="A411" s="1" t="s">
        <v>1277</v>
      </c>
      <c r="B411" s="2">
        <v>21825918</v>
      </c>
      <c r="C411" s="9" t="s">
        <v>2395</v>
      </c>
      <c r="D411" s="9" t="s">
        <v>2535</v>
      </c>
      <c r="E411" s="3">
        <v>23620.863557119999</v>
      </c>
      <c r="F411" s="5">
        <v>10731.762127</v>
      </c>
      <c r="G411" s="5" t="s">
        <v>2400</v>
      </c>
      <c r="H411" s="3">
        <v>0.37133923172064942</v>
      </c>
      <c r="I411" s="3">
        <v>17.561872000000001</v>
      </c>
      <c r="J411" s="3">
        <v>0.37133923172064942</v>
      </c>
      <c r="K411" s="3">
        <v>17.561872000000001</v>
      </c>
      <c r="L411" s="3">
        <v>2.5568313499999999</v>
      </c>
      <c r="M411" s="3">
        <v>2.5216587700000002</v>
      </c>
      <c r="N411" s="3">
        <v>9.9672959999999993</v>
      </c>
      <c r="O411" s="3" t="s">
        <v>2400</v>
      </c>
      <c r="P411" s="3" t="s">
        <v>2400</v>
      </c>
      <c r="Q411" s="3">
        <v>0.54571499999999995</v>
      </c>
      <c r="R411" s="3">
        <v>7.9580349999999997</v>
      </c>
      <c r="S411" s="3">
        <v>7.9580349999999997</v>
      </c>
      <c r="T411" s="9" t="s">
        <v>3429</v>
      </c>
      <c r="U411" s="7">
        <v>17502121.521844536</v>
      </c>
      <c r="V411" s="7">
        <v>6740570.6329689827</v>
      </c>
      <c r="W411" s="7">
        <v>4187451.3147326945</v>
      </c>
      <c r="X411" s="7">
        <v>1371510.3360279773</v>
      </c>
      <c r="Y411" s="7">
        <v>19708323.217870459</v>
      </c>
      <c r="Z411" s="7">
        <v>18518062.383629736</v>
      </c>
      <c r="AA411" s="7">
        <v>18244745.30999862</v>
      </c>
      <c r="AB411" s="7">
        <v>17502121.521844536</v>
      </c>
      <c r="AC411" s="3">
        <v>22.201000000000001</v>
      </c>
      <c r="AD411" s="3">
        <v>21.472000000000001</v>
      </c>
      <c r="AE411" s="4">
        <v>7.4379999999999997</v>
      </c>
      <c r="AF411" s="4">
        <v>5.8150000000000004</v>
      </c>
      <c r="AG411" s="7">
        <v>997933854</v>
      </c>
      <c r="AH411" s="7">
        <v>997502684</v>
      </c>
      <c r="AI411" s="7">
        <v>985818464</v>
      </c>
      <c r="AJ411" s="7">
        <v>526383930</v>
      </c>
      <c r="AK411" s="3">
        <v>52.770180000000003</v>
      </c>
      <c r="AL411" s="7">
        <v>263</v>
      </c>
      <c r="AM411" s="7">
        <v>273185063</v>
      </c>
      <c r="AN411" s="3">
        <v>27.39</v>
      </c>
      <c r="AO411" s="3">
        <v>-1.8412440000000001</v>
      </c>
      <c r="AP411" s="3">
        <v>1.3091219999999999</v>
      </c>
      <c r="AQ411" s="3">
        <v>-6.4717349999999998</v>
      </c>
      <c r="AR411" s="3">
        <v>-30.644694999999999</v>
      </c>
      <c r="AS411" s="3">
        <v>1.3091219999999999</v>
      </c>
      <c r="AT411" s="3">
        <v>-6.4717349999999998</v>
      </c>
      <c r="AU411" s="3">
        <v>-35.907026000000002</v>
      </c>
      <c r="AV411" s="3" t="s">
        <v>2400</v>
      </c>
      <c r="AW411" s="3" t="s">
        <v>2400</v>
      </c>
      <c r="AX411" s="3" t="s">
        <v>2400</v>
      </c>
      <c r="AY411" s="3">
        <v>61.84</v>
      </c>
      <c r="AZ411" s="3">
        <v>69.16</v>
      </c>
      <c r="BA411" s="3">
        <v>94.38</v>
      </c>
    </row>
    <row r="412" spans="1:53" x14ac:dyDescent="0.3">
      <c r="A412" s="1" t="s">
        <v>2317</v>
      </c>
      <c r="B412" s="2">
        <v>4102413</v>
      </c>
      <c r="C412" s="9" t="s">
        <v>2401</v>
      </c>
      <c r="D412" s="9" t="s">
        <v>2396</v>
      </c>
      <c r="E412" s="3">
        <v>23586.510622319998</v>
      </c>
      <c r="F412" s="5">
        <v>23403.510622000002</v>
      </c>
      <c r="G412" s="5" t="s">
        <v>2400</v>
      </c>
      <c r="H412" s="3">
        <v>1.85</v>
      </c>
      <c r="I412" s="3">
        <v>48.599406999999999</v>
      </c>
      <c r="J412" s="3">
        <v>1.85</v>
      </c>
      <c r="K412" s="3">
        <v>48.599406999999999</v>
      </c>
      <c r="L412" s="3">
        <v>9.0261780100000006</v>
      </c>
      <c r="M412" s="3">
        <v>8.6290832500000008</v>
      </c>
      <c r="N412" s="3">
        <v>74.683082999999996</v>
      </c>
      <c r="O412" s="3" t="s">
        <v>2400</v>
      </c>
      <c r="P412" s="3" t="s">
        <v>2400</v>
      </c>
      <c r="Q412" s="3">
        <v>8.1837239999999998</v>
      </c>
      <c r="R412" s="3">
        <v>29.605917000000002</v>
      </c>
      <c r="S412" s="3">
        <v>29.605917000000002</v>
      </c>
      <c r="T412" s="9" t="s">
        <v>3429</v>
      </c>
      <c r="U412" s="7">
        <v>2949800</v>
      </c>
      <c r="V412" s="7">
        <v>2886900</v>
      </c>
      <c r="W412" s="7">
        <v>2831600</v>
      </c>
      <c r="X412" s="7">
        <v>2146900</v>
      </c>
      <c r="Y412" s="7">
        <v>2876400</v>
      </c>
      <c r="Z412" s="7">
        <v>2876900</v>
      </c>
      <c r="AA412" s="7">
        <v>2928600</v>
      </c>
      <c r="AB412" s="7">
        <v>2949800</v>
      </c>
      <c r="AC412" s="3">
        <v>38.308</v>
      </c>
      <c r="AD412" s="4">
        <v>34.869999999999997</v>
      </c>
      <c r="AE412" s="3">
        <v>28.741</v>
      </c>
      <c r="AF412" s="4">
        <v>25.89</v>
      </c>
      <c r="AG412" s="7">
        <v>72500000</v>
      </c>
      <c r="AH412" s="7">
        <v>72600000</v>
      </c>
      <c r="AI412" s="7">
        <v>74000000</v>
      </c>
      <c r="AJ412" s="7">
        <v>71923623</v>
      </c>
      <c r="AK412" s="3">
        <v>99.311369999999997</v>
      </c>
      <c r="AL412" s="7">
        <v>939</v>
      </c>
      <c r="AM412" s="7">
        <v>69571616</v>
      </c>
      <c r="AN412" s="3">
        <v>96.06</v>
      </c>
      <c r="AO412" s="3">
        <v>-1.5656460000000001</v>
      </c>
      <c r="AP412" s="3">
        <v>0.57725400000000004</v>
      </c>
      <c r="AQ412" s="3">
        <v>9.1284650000000003</v>
      </c>
      <c r="AR412" s="3">
        <v>-6.0598239999999999</v>
      </c>
      <c r="AS412" s="3">
        <v>0.57725400000000004</v>
      </c>
      <c r="AT412" s="3">
        <v>9.1284650000000003</v>
      </c>
      <c r="AU412" s="3">
        <v>-6.9748950000000001</v>
      </c>
      <c r="AV412" s="3">
        <v>2.2908232374511908</v>
      </c>
      <c r="AW412" s="3">
        <v>3.3359949552187391</v>
      </c>
      <c r="AX412" s="3">
        <v>4.3344172242062582</v>
      </c>
      <c r="AY412" s="3">
        <v>58.88</v>
      </c>
      <c r="AZ412" s="3">
        <v>85.74</v>
      </c>
      <c r="BA412" s="4">
        <v>111.4</v>
      </c>
    </row>
    <row r="413" spans="1:53" x14ac:dyDescent="0.3">
      <c r="A413" s="1" t="s">
        <v>213</v>
      </c>
      <c r="B413" s="2">
        <v>4057157</v>
      </c>
      <c r="C413" s="9" t="s">
        <v>2401</v>
      </c>
      <c r="D413" s="9" t="s">
        <v>2492</v>
      </c>
      <c r="E413" s="3">
        <v>23515.057333559998</v>
      </c>
      <c r="F413" s="5">
        <v>31336.930333</v>
      </c>
      <c r="G413" s="5">
        <v>31336.930333560002</v>
      </c>
      <c r="H413" s="3">
        <v>0.85599999999999998</v>
      </c>
      <c r="I413" s="3">
        <v>20.390922</v>
      </c>
      <c r="J413" s="3">
        <v>0.85599999999999998</v>
      </c>
      <c r="K413" s="3">
        <v>20.390922</v>
      </c>
      <c r="L413" s="3">
        <v>1.9061892599999999</v>
      </c>
      <c r="M413" s="3">
        <v>1.7785354899999999</v>
      </c>
      <c r="N413" s="3" t="s">
        <v>2397</v>
      </c>
      <c r="O413" s="3" t="s">
        <v>2397</v>
      </c>
      <c r="P413" s="3" t="s">
        <v>2397</v>
      </c>
      <c r="Q413" s="4">
        <v>7.0739599999999996</v>
      </c>
      <c r="R413" s="3">
        <v>14.282741</v>
      </c>
      <c r="S413" s="3">
        <v>14.282741</v>
      </c>
      <c r="T413" s="9" t="s">
        <v>3435</v>
      </c>
      <c r="U413" s="7">
        <v>4165187</v>
      </c>
      <c r="V413" s="7">
        <v>4275357</v>
      </c>
      <c r="W413" s="7">
        <v>4201662</v>
      </c>
      <c r="X413" s="7">
        <v>3407490</v>
      </c>
      <c r="Y413" s="7">
        <v>4165187</v>
      </c>
      <c r="Z413" s="7">
        <v>4094885</v>
      </c>
      <c r="AA413" s="7">
        <v>4056069</v>
      </c>
      <c r="AB413" s="7">
        <v>3949815</v>
      </c>
      <c r="AC413" s="3">
        <v>57.917000000000002</v>
      </c>
      <c r="AD413" s="3">
        <v>57.917000000000002</v>
      </c>
      <c r="AE413" s="3">
        <v>48.366</v>
      </c>
      <c r="AF413" s="3">
        <v>48.366</v>
      </c>
      <c r="AG413" s="7">
        <v>155258845</v>
      </c>
      <c r="AH413" s="7">
        <v>155229024</v>
      </c>
      <c r="AI413" s="7">
        <v>148492783</v>
      </c>
      <c r="AJ413" s="7">
        <v>154752350</v>
      </c>
      <c r="AK413" s="3">
        <v>99.583539999999999</v>
      </c>
      <c r="AL413" s="7">
        <v>940</v>
      </c>
      <c r="AM413" s="7">
        <v>153139572</v>
      </c>
      <c r="AN413" s="3">
        <v>98.55</v>
      </c>
      <c r="AO413" s="3">
        <v>-0.56404399999999999</v>
      </c>
      <c r="AP413" s="3">
        <v>-7.9632569999999996</v>
      </c>
      <c r="AQ413" s="3">
        <v>0.40372000000000002</v>
      </c>
      <c r="AR413" s="3">
        <v>19.105447999999999</v>
      </c>
      <c r="AS413" s="3">
        <v>-7.9632569999999996</v>
      </c>
      <c r="AT413" s="3">
        <v>0.40372000000000002</v>
      </c>
      <c r="AU413" s="3">
        <v>20.163934000000001</v>
      </c>
      <c r="AV413" s="3">
        <v>1.2750958524437779</v>
      </c>
      <c r="AW413" s="3">
        <v>2.4977078686821814</v>
      </c>
      <c r="AX413" s="3">
        <v>2.5549826805761082</v>
      </c>
      <c r="AY413" s="3">
        <v>45.67</v>
      </c>
      <c r="AZ413" s="3">
        <v>89.46</v>
      </c>
      <c r="BA413" s="3">
        <v>91.51</v>
      </c>
    </row>
    <row r="414" spans="1:53" x14ac:dyDescent="0.3">
      <c r="A414" s="1" t="s">
        <v>737</v>
      </c>
      <c r="B414" s="2">
        <v>4279452</v>
      </c>
      <c r="C414" s="9" t="s">
        <v>2401</v>
      </c>
      <c r="D414" s="9" t="s">
        <v>2433</v>
      </c>
      <c r="E414" s="3">
        <v>23466.57033708</v>
      </c>
      <c r="F414" s="5">
        <v>22788.135337</v>
      </c>
      <c r="G414" s="5" t="s">
        <v>2400</v>
      </c>
      <c r="H414" s="4">
        <v>5.8</v>
      </c>
      <c r="I414" s="3">
        <v>23.069886</v>
      </c>
      <c r="J414" s="3">
        <v>5.8</v>
      </c>
      <c r="K414" s="3">
        <v>23.069886</v>
      </c>
      <c r="L414" s="3">
        <v>18.847319689999999</v>
      </c>
      <c r="M414" s="3">
        <v>7.5697942000000005</v>
      </c>
      <c r="N414" s="3">
        <v>16.592945</v>
      </c>
      <c r="O414" s="3" t="s">
        <v>2400</v>
      </c>
      <c r="P414" s="3" t="s">
        <v>2400</v>
      </c>
      <c r="Q414" s="3">
        <v>1.4191389999999999</v>
      </c>
      <c r="R414" s="3">
        <v>11.633569</v>
      </c>
      <c r="S414" s="3">
        <v>11.633569</v>
      </c>
      <c r="T414" s="9" t="s">
        <v>3429</v>
      </c>
      <c r="U414" s="7">
        <v>12582873</v>
      </c>
      <c r="V414" s="7">
        <v>11076120</v>
      </c>
      <c r="W414" s="7">
        <v>9903580</v>
      </c>
      <c r="X414" s="7">
        <v>8797061</v>
      </c>
      <c r="Y414" s="7">
        <v>14235318</v>
      </c>
      <c r="Z414" s="7">
        <v>13745992</v>
      </c>
      <c r="AA414" s="7">
        <v>13124717</v>
      </c>
      <c r="AB414" s="7">
        <v>12582873</v>
      </c>
      <c r="AC414" s="3">
        <v>16.605</v>
      </c>
      <c r="AD414" s="3">
        <v>18.446000000000002</v>
      </c>
      <c r="AE414" s="4">
        <v>7.915</v>
      </c>
      <c r="AF414" s="4">
        <v>9.6620000000000008</v>
      </c>
      <c r="AG414" s="7">
        <v>45997428</v>
      </c>
      <c r="AH414" s="7">
        <v>46712350</v>
      </c>
      <c r="AI414" s="7">
        <v>47141954</v>
      </c>
      <c r="AJ414" s="7">
        <v>45405679</v>
      </c>
      <c r="AK414" s="3">
        <v>98.703580000000002</v>
      </c>
      <c r="AL414" s="7">
        <v>932</v>
      </c>
      <c r="AM414" s="7">
        <v>43105504</v>
      </c>
      <c r="AN414" s="4">
        <v>93.7</v>
      </c>
      <c r="AO414" s="3">
        <v>-2.0690849999999998</v>
      </c>
      <c r="AP414" s="3">
        <v>-11.020936000000001</v>
      </c>
      <c r="AQ414" s="3">
        <v>5.4281930000000003</v>
      </c>
      <c r="AR414" s="3">
        <v>113.318921</v>
      </c>
      <c r="AS414" s="3">
        <v>-11.020936000000001</v>
      </c>
      <c r="AT414" s="3">
        <v>5.4281930000000003</v>
      </c>
      <c r="AU414" s="3">
        <v>110.694889</v>
      </c>
      <c r="AV414" s="3">
        <v>2.3895713015802187</v>
      </c>
      <c r="AW414" s="3">
        <v>3.6671881261978854</v>
      </c>
      <c r="AX414" s="3">
        <v>4.0065288582642991</v>
      </c>
      <c r="AY414" s="3">
        <v>51.47</v>
      </c>
      <c r="AZ414" s="3">
        <v>78.98</v>
      </c>
      <c r="BA414" s="3">
        <v>86.29</v>
      </c>
    </row>
    <row r="415" spans="1:53" x14ac:dyDescent="0.3">
      <c r="A415" s="1" t="s">
        <v>440</v>
      </c>
      <c r="B415" s="2">
        <v>4114659</v>
      </c>
      <c r="C415" s="9" t="s">
        <v>2395</v>
      </c>
      <c r="D415" s="9" t="s">
        <v>2488</v>
      </c>
      <c r="E415" s="3">
        <v>23445.146427660002</v>
      </c>
      <c r="F415" s="5">
        <v>28833.146427</v>
      </c>
      <c r="G415" s="5" t="s">
        <v>2400</v>
      </c>
      <c r="H415" s="3">
        <v>2.34</v>
      </c>
      <c r="I415" s="3">
        <v>21.273682999999998</v>
      </c>
      <c r="J415" s="4">
        <v>2.34</v>
      </c>
      <c r="K415" s="3">
        <v>21.273682999999998</v>
      </c>
      <c r="L415" s="3" t="s">
        <v>2397</v>
      </c>
      <c r="M415" s="3">
        <v>9.8678913599999998</v>
      </c>
      <c r="N415" s="3">
        <v>17.391825999999998</v>
      </c>
      <c r="O415" s="3" t="s">
        <v>2400</v>
      </c>
      <c r="P415" s="3" t="s">
        <v>2400</v>
      </c>
      <c r="Q415" s="3">
        <v>1.372042</v>
      </c>
      <c r="R415" s="3">
        <v>13.885866</v>
      </c>
      <c r="S415" s="3">
        <v>13.885866</v>
      </c>
      <c r="T415" s="9" t="s">
        <v>3429</v>
      </c>
      <c r="U415" s="7">
        <v>21376000</v>
      </c>
      <c r="V415" s="7">
        <v>23748700</v>
      </c>
      <c r="W415" s="7">
        <v>20820800</v>
      </c>
      <c r="X415" s="7">
        <v>18467500</v>
      </c>
      <c r="Y415" s="7">
        <v>20831200</v>
      </c>
      <c r="Z415" s="7">
        <v>20942900</v>
      </c>
      <c r="AA415" s="7">
        <v>21145600</v>
      </c>
      <c r="AB415" s="7">
        <v>21376000</v>
      </c>
      <c r="AC415" s="3">
        <v>21.765000000000001</v>
      </c>
      <c r="AD415" s="3">
        <v>22.087</v>
      </c>
      <c r="AE415" s="4">
        <v>9.4930000000000003</v>
      </c>
      <c r="AF415" s="4">
        <v>9.5830000000000002</v>
      </c>
      <c r="AG415" s="7">
        <v>133200000</v>
      </c>
      <c r="AH415" s="7">
        <v>133600000</v>
      </c>
      <c r="AI415" s="7">
        <v>134000000</v>
      </c>
      <c r="AJ415" s="7">
        <v>132855456</v>
      </c>
      <c r="AK415" s="3">
        <v>99.693389999999994</v>
      </c>
      <c r="AL415" s="7">
        <v>1116</v>
      </c>
      <c r="AM415" s="7">
        <v>129790663</v>
      </c>
      <c r="AN415" s="4">
        <v>97.39</v>
      </c>
      <c r="AO415" s="3">
        <v>-1.3042990000000001</v>
      </c>
      <c r="AP415" s="3">
        <v>-1.0742910000000001</v>
      </c>
      <c r="AQ415" s="3">
        <v>-23.093239000000001</v>
      </c>
      <c r="AR415" s="3">
        <v>-21.131101000000001</v>
      </c>
      <c r="AS415" s="3">
        <v>-1.0742910000000001</v>
      </c>
      <c r="AT415" s="3">
        <v>-23.093239000000001</v>
      </c>
      <c r="AU415" s="3">
        <v>-23.438324999999999</v>
      </c>
      <c r="AV415" s="3">
        <v>2.5612636661187769</v>
      </c>
      <c r="AW415" s="3">
        <v>4.4382638447702298</v>
      </c>
      <c r="AX415" s="3">
        <v>4.6719968428028027</v>
      </c>
      <c r="AY415" s="3">
        <v>73.33</v>
      </c>
      <c r="AZ415" s="4">
        <v>127.08</v>
      </c>
      <c r="BA415" s="3">
        <v>133.77000000000001</v>
      </c>
    </row>
    <row r="416" spans="1:53" x14ac:dyDescent="0.3">
      <c r="A416" s="1" t="s">
        <v>2329</v>
      </c>
      <c r="B416" s="2">
        <v>4006248</v>
      </c>
      <c r="C416" s="9" t="s">
        <v>2401</v>
      </c>
      <c r="D416" s="9" t="s">
        <v>2553</v>
      </c>
      <c r="E416" s="3">
        <v>23439.535319999999</v>
      </c>
      <c r="F416" s="5">
        <v>27658.535319999999</v>
      </c>
      <c r="G416" s="5">
        <v>27658.535319999999</v>
      </c>
      <c r="H416" s="3">
        <v>3.7999999999999999E-2</v>
      </c>
      <c r="I416" s="3">
        <v>38.040540540540498</v>
      </c>
      <c r="J416" s="4">
        <v>3.7999999999999999E-2</v>
      </c>
      <c r="K416" s="3">
        <v>38.040540540540498</v>
      </c>
      <c r="L416" s="3">
        <v>2.1015138880328701</v>
      </c>
      <c r="M416" s="3">
        <v>2.06086810718244</v>
      </c>
      <c r="N416" s="3">
        <v>28.263051999999998</v>
      </c>
      <c r="O416" s="3" t="s">
        <v>2400</v>
      </c>
      <c r="P416" s="3" t="s">
        <v>2400</v>
      </c>
      <c r="Q416" s="3">
        <v>3.4314719999999999</v>
      </c>
      <c r="R416" s="3">
        <v>19.631815</v>
      </c>
      <c r="S416" s="3">
        <v>18.3300767459138</v>
      </c>
      <c r="T416" s="9" t="s">
        <v>3429</v>
      </c>
      <c r="U416" s="7">
        <v>7721000</v>
      </c>
      <c r="V416" s="7">
        <v>10187000</v>
      </c>
      <c r="W416" s="7">
        <v>10169000</v>
      </c>
      <c r="X416" s="7">
        <v>7495000</v>
      </c>
      <c r="Y416" s="7">
        <v>7232000</v>
      </c>
      <c r="Z416" s="7">
        <v>7579000</v>
      </c>
      <c r="AA416" s="7">
        <v>7638000</v>
      </c>
      <c r="AB416" s="7">
        <v>7721000</v>
      </c>
      <c r="AC416" s="3">
        <v>21.917999999999999</v>
      </c>
      <c r="AD416" s="4">
        <v>18.79</v>
      </c>
      <c r="AE416" s="3">
        <v>20.393999999999998</v>
      </c>
      <c r="AF416" s="3">
        <v>17.163</v>
      </c>
      <c r="AG416" s="7">
        <v>726758000</v>
      </c>
      <c r="AH416" s="7">
        <v>727519000</v>
      </c>
      <c r="AI416" s="7">
        <v>730128000</v>
      </c>
      <c r="AJ416" s="7">
        <v>723929801</v>
      </c>
      <c r="AK416" s="3">
        <v>99.634979999999999</v>
      </c>
      <c r="AL416" s="7">
        <v>1176</v>
      </c>
      <c r="AM416" s="7">
        <v>648415453</v>
      </c>
      <c r="AN416" s="3">
        <v>89.24</v>
      </c>
      <c r="AO416" s="3">
        <v>-0.38924300000000001</v>
      </c>
      <c r="AP416" s="3">
        <v>-12.740235999999999</v>
      </c>
      <c r="AQ416" s="3">
        <v>-16.863555999999999</v>
      </c>
      <c r="AR416" s="3">
        <v>-19.085944000000001</v>
      </c>
      <c r="AS416" s="3">
        <v>-12.740235999999999</v>
      </c>
      <c r="AT416" s="3">
        <v>-16.863555999999999</v>
      </c>
      <c r="AU416" s="3">
        <v>-19.039401999999999</v>
      </c>
      <c r="AV416" s="3">
        <v>1.6346823895995222</v>
      </c>
      <c r="AW416" s="3">
        <v>2.4247213165704129</v>
      </c>
      <c r="AX416" s="3">
        <v>2.3674622145459576</v>
      </c>
      <c r="AY416" s="3">
        <v>66.010000000000005</v>
      </c>
      <c r="AZ416" s="3">
        <v>97.91</v>
      </c>
      <c r="BA416" s="3">
        <v>95.59</v>
      </c>
    </row>
    <row r="417" spans="1:53" x14ac:dyDescent="0.3">
      <c r="A417" s="1" t="s">
        <v>289</v>
      </c>
      <c r="B417" s="2">
        <v>4152157</v>
      </c>
      <c r="C417" s="9" t="s">
        <v>2395</v>
      </c>
      <c r="D417" s="9" t="s">
        <v>2403</v>
      </c>
      <c r="E417" s="3">
        <v>23406.8975842</v>
      </c>
      <c r="F417" s="5">
        <v>28358.597583999999</v>
      </c>
      <c r="G417" s="5" t="s">
        <v>2400</v>
      </c>
      <c r="H417" s="3">
        <v>2.66</v>
      </c>
      <c r="I417" s="3">
        <v>13.825151</v>
      </c>
      <c r="J417" s="3">
        <v>2.66</v>
      </c>
      <c r="K417" s="3">
        <v>13.825151</v>
      </c>
      <c r="L417" s="3" t="s">
        <v>2397</v>
      </c>
      <c r="M417" s="3">
        <v>1.36197652</v>
      </c>
      <c r="N417" s="3">
        <v>12.564292</v>
      </c>
      <c r="O417" s="3" t="s">
        <v>2400</v>
      </c>
      <c r="P417" s="3" t="s">
        <v>2400</v>
      </c>
      <c r="Q417" s="3">
        <v>2.834775</v>
      </c>
      <c r="R417" s="3">
        <v>8.9037790000000001</v>
      </c>
      <c r="S417" s="3">
        <v>8.9037790000000001</v>
      </c>
      <c r="T417" s="9" t="s">
        <v>3429</v>
      </c>
      <c r="U417" s="7">
        <v>9835600</v>
      </c>
      <c r="V417" s="7">
        <v>10173400</v>
      </c>
      <c r="W417" s="7">
        <v>10981700</v>
      </c>
      <c r="X417" s="7">
        <v>13444600</v>
      </c>
      <c r="Y417" s="7">
        <v>9607500</v>
      </c>
      <c r="Z417" s="7">
        <v>9672000</v>
      </c>
      <c r="AA417" s="7">
        <v>9663100</v>
      </c>
      <c r="AB417" s="7">
        <v>9835600</v>
      </c>
      <c r="AC417" s="3">
        <v>74.242999999999995</v>
      </c>
      <c r="AD417" s="4">
        <v>75.59</v>
      </c>
      <c r="AE417" s="3">
        <v>24.167000000000002</v>
      </c>
      <c r="AF417" s="3">
        <v>30.029</v>
      </c>
      <c r="AG417" s="7">
        <v>145700000</v>
      </c>
      <c r="AH417" s="7">
        <v>145700000</v>
      </c>
      <c r="AI417" s="7">
        <v>144900000</v>
      </c>
      <c r="AJ417" s="7">
        <v>145229460</v>
      </c>
      <c r="AK417" s="3">
        <v>99.663820000000001</v>
      </c>
      <c r="AL417" s="7">
        <v>1212</v>
      </c>
      <c r="AM417" s="7">
        <v>130855598</v>
      </c>
      <c r="AN417" s="4">
        <v>89.8</v>
      </c>
      <c r="AO417" s="3">
        <v>2.6170979999999999</v>
      </c>
      <c r="AP417" s="3">
        <v>-4.7998510000000003</v>
      </c>
      <c r="AQ417" s="3">
        <v>-21.110194</v>
      </c>
      <c r="AR417" s="3">
        <v>-42.878487999999997</v>
      </c>
      <c r="AS417" s="3">
        <v>-4.7998510000000003</v>
      </c>
      <c r="AT417" s="3">
        <v>-21.110194</v>
      </c>
      <c r="AU417" s="3">
        <v>-40.905051</v>
      </c>
      <c r="AV417" s="3">
        <v>3.302409961505453</v>
      </c>
      <c r="AW417" s="3">
        <v>5.158190800829245</v>
      </c>
      <c r="AX417" s="3">
        <v>5.1998400592430736</v>
      </c>
      <c r="AY417" s="3">
        <v>79.44</v>
      </c>
      <c r="AZ417" s="4">
        <v>124.08</v>
      </c>
      <c r="BA417" s="4">
        <v>125.09</v>
      </c>
    </row>
    <row r="418" spans="1:53" x14ac:dyDescent="0.3">
      <c r="A418" s="1" t="s">
        <v>1135</v>
      </c>
      <c r="B418" s="2">
        <v>4985791</v>
      </c>
      <c r="C418" s="9" t="s">
        <v>2401</v>
      </c>
      <c r="D418" s="9" t="s">
        <v>2446</v>
      </c>
      <c r="E418" s="3">
        <v>23359.13757744</v>
      </c>
      <c r="F418" s="5">
        <v>32619.137577000001</v>
      </c>
      <c r="G418" s="5" t="s">
        <v>2400</v>
      </c>
      <c r="H418" s="3">
        <v>0.23</v>
      </c>
      <c r="I418" s="3" t="s">
        <v>2397</v>
      </c>
      <c r="J418" s="3">
        <v>0.23</v>
      </c>
      <c r="K418" s="3" t="s">
        <v>2397</v>
      </c>
      <c r="L418" s="3" t="s">
        <v>2397</v>
      </c>
      <c r="M418" s="3">
        <v>1.4632331300000001</v>
      </c>
      <c r="N418" s="3">
        <v>23.311277</v>
      </c>
      <c r="O418" s="3" t="s">
        <v>2400</v>
      </c>
      <c r="P418" s="3" t="s">
        <v>2400</v>
      </c>
      <c r="Q418" s="3">
        <v>2.7047949999999998</v>
      </c>
      <c r="R418" s="3">
        <v>14.870186</v>
      </c>
      <c r="S418" s="3">
        <v>14.870186</v>
      </c>
      <c r="T418" s="9" t="s">
        <v>3429</v>
      </c>
      <c r="U418" s="7">
        <v>11479000</v>
      </c>
      <c r="V418" s="7">
        <v>12440000</v>
      </c>
      <c r="W418" s="7">
        <v>11656000</v>
      </c>
      <c r="X418" s="7">
        <v>5084000</v>
      </c>
      <c r="Y418" s="7">
        <v>11416000</v>
      </c>
      <c r="Z418" s="7">
        <v>11311000</v>
      </c>
      <c r="AA418" s="7">
        <v>11351000</v>
      </c>
      <c r="AB418" s="7">
        <v>11479000</v>
      </c>
      <c r="AC418" s="3">
        <v>32.067</v>
      </c>
      <c r="AD418" s="3">
        <v>35.073999999999998</v>
      </c>
      <c r="AE418" s="4">
        <v>15.28</v>
      </c>
      <c r="AF418" s="3">
        <v>16.585999999999999</v>
      </c>
      <c r="AG418" s="7">
        <v>255700000</v>
      </c>
      <c r="AH418" s="7">
        <v>255656988</v>
      </c>
      <c r="AI418" s="7">
        <v>255268628</v>
      </c>
      <c r="AJ418" s="7">
        <v>255238634</v>
      </c>
      <c r="AK418" s="3">
        <v>99.82647</v>
      </c>
      <c r="AL418" s="7">
        <v>994</v>
      </c>
      <c r="AM418" s="7">
        <v>233953251</v>
      </c>
      <c r="AN418" s="4">
        <v>91.5</v>
      </c>
      <c r="AO418" s="3">
        <v>-0.657972</v>
      </c>
      <c r="AP418" s="3">
        <v>-7.4540280000000001</v>
      </c>
      <c r="AQ418" s="3">
        <v>-19.422471999999999</v>
      </c>
      <c r="AR418" s="3">
        <v>3.8442639999999999</v>
      </c>
      <c r="AS418" s="3">
        <v>-7.4540280000000001</v>
      </c>
      <c r="AT418" s="3">
        <v>-19.422471999999999</v>
      </c>
      <c r="AU418" s="3">
        <v>4.4213909999999998</v>
      </c>
      <c r="AV418" s="3">
        <v>1.3364842276604889</v>
      </c>
      <c r="AW418" s="3">
        <v>2.5370035536273896</v>
      </c>
      <c r="AX418" s="3">
        <v>2.7273972942717228</v>
      </c>
      <c r="AY418" s="3">
        <v>41.65</v>
      </c>
      <c r="AZ418" s="3">
        <v>79.06</v>
      </c>
      <c r="BA418" s="3">
        <v>84.99</v>
      </c>
    </row>
    <row r="419" spans="1:53" x14ac:dyDescent="0.3">
      <c r="A419" s="1" t="s">
        <v>780</v>
      </c>
      <c r="B419" s="2">
        <v>103619</v>
      </c>
      <c r="C419" s="9" t="s">
        <v>2395</v>
      </c>
      <c r="D419" s="9" t="s">
        <v>2465</v>
      </c>
      <c r="E419" s="3">
        <v>23036.824246079999</v>
      </c>
      <c r="F419" s="5">
        <v>22798.488246000001</v>
      </c>
      <c r="G419" s="5">
        <v>22815.61124608</v>
      </c>
      <c r="H419" s="4">
        <v>3.0569999999999999</v>
      </c>
      <c r="I419" s="3">
        <v>38.556581078907101</v>
      </c>
      <c r="J419" s="4">
        <v>3.0569999999999999</v>
      </c>
      <c r="K419" s="3">
        <v>38.556581078907101</v>
      </c>
      <c r="L419" s="3">
        <v>11.065685989999999</v>
      </c>
      <c r="M419" s="3">
        <v>11.065682875446301</v>
      </c>
      <c r="N419" s="3">
        <v>46.122694584480101</v>
      </c>
      <c r="O419" s="3" t="s">
        <v>2400</v>
      </c>
      <c r="P419" s="3" t="s">
        <v>2400</v>
      </c>
      <c r="Q419" s="3">
        <v>5.779045</v>
      </c>
      <c r="R419" s="3">
        <v>29.727015000000002</v>
      </c>
      <c r="S419" s="3">
        <v>29.727015000000002</v>
      </c>
      <c r="T419" s="9" t="s">
        <v>3429</v>
      </c>
      <c r="U419" s="7">
        <v>3310620</v>
      </c>
      <c r="V419" s="7">
        <v>2842371</v>
      </c>
      <c r="W419" s="7">
        <v>2696416</v>
      </c>
      <c r="X419" s="7">
        <v>2567578</v>
      </c>
      <c r="Y419" s="7">
        <v>3757858</v>
      </c>
      <c r="Z419" s="7">
        <v>3611496</v>
      </c>
      <c r="AA419" s="7">
        <v>3458741</v>
      </c>
      <c r="AB419" s="7">
        <v>3310620</v>
      </c>
      <c r="AC419" s="3">
        <v>15.914999999999999</v>
      </c>
      <c r="AD419" s="3">
        <v>17.248000000000001</v>
      </c>
      <c r="AE419" s="3">
        <v>18.361999999999998</v>
      </c>
      <c r="AF419" s="3">
        <v>19.273</v>
      </c>
      <c r="AG419" s="7">
        <v>52289868</v>
      </c>
      <c r="AH419" s="7">
        <v>52289868</v>
      </c>
      <c r="AI419" s="7">
        <v>52289868</v>
      </c>
      <c r="AJ419" s="7">
        <v>25151514</v>
      </c>
      <c r="AK419" s="3">
        <v>48.100169999999999</v>
      </c>
      <c r="AL419" s="7">
        <v>468</v>
      </c>
      <c r="AM419" s="7">
        <v>17745144</v>
      </c>
      <c r="AN419" s="3">
        <v>33.94</v>
      </c>
      <c r="AO419" s="3">
        <v>-2.4584730000000001</v>
      </c>
      <c r="AP419" s="3">
        <v>-6.4304519999999998</v>
      </c>
      <c r="AQ419" s="3">
        <v>-23.635656000000001</v>
      </c>
      <c r="AR419" s="3">
        <v>23.053730999999999</v>
      </c>
      <c r="AS419" s="3">
        <v>-6.4304519999999998</v>
      </c>
      <c r="AT419" s="3">
        <v>-23.635656000000001</v>
      </c>
      <c r="AU419" s="3">
        <v>23.083124000000002</v>
      </c>
      <c r="AV419" s="3">
        <v>0.78748936869650621</v>
      </c>
      <c r="AW419" s="3">
        <v>1.4525426429710795</v>
      </c>
      <c r="AX419" s="3">
        <v>1.5695943464371267</v>
      </c>
      <c r="AY419" s="3">
        <v>57.39</v>
      </c>
      <c r="AZ419" s="3">
        <v>105.85</v>
      </c>
      <c r="BA419" s="3">
        <v>114.38</v>
      </c>
    </row>
    <row r="420" spans="1:53" x14ac:dyDescent="0.3">
      <c r="A420" s="1" t="s">
        <v>2171</v>
      </c>
      <c r="B420" s="2">
        <v>3009699</v>
      </c>
      <c r="C420" s="9" t="s">
        <v>2401</v>
      </c>
      <c r="D420" s="9" t="s">
        <v>2424</v>
      </c>
      <c r="E420" s="3">
        <v>22953.258379499999</v>
      </c>
      <c r="F420" s="5">
        <v>31728.258378999999</v>
      </c>
      <c r="G420" s="5" t="s">
        <v>2400</v>
      </c>
      <c r="H420" s="3">
        <v>0.997</v>
      </c>
      <c r="I420" s="3">
        <v>25.528888999999999</v>
      </c>
      <c r="J420" s="4">
        <v>0.997</v>
      </c>
      <c r="K420" s="3">
        <v>25.528888999999999</v>
      </c>
      <c r="L420" s="3">
        <v>7.5848408800000007</v>
      </c>
      <c r="M420" s="3">
        <v>1.1119499799999999</v>
      </c>
      <c r="N420" s="3">
        <v>13.945131999999999</v>
      </c>
      <c r="O420" s="3" t="s">
        <v>2400</v>
      </c>
      <c r="P420" s="3" t="s">
        <v>2400</v>
      </c>
      <c r="Q420" s="3">
        <v>0.54804699999999995</v>
      </c>
      <c r="R420" s="3">
        <v>7.472086</v>
      </c>
      <c r="S420" s="3">
        <v>7.472086</v>
      </c>
      <c r="T420" s="9" t="s">
        <v>3435</v>
      </c>
      <c r="U420" s="7">
        <v>53309000</v>
      </c>
      <c r="V420" s="7">
        <v>52881000</v>
      </c>
      <c r="W420" s="7">
        <v>53282000</v>
      </c>
      <c r="X420" s="7">
        <v>47049000</v>
      </c>
      <c r="Y420" s="7">
        <v>53309000</v>
      </c>
      <c r="Z420" s="7">
        <v>53092000</v>
      </c>
      <c r="AA420" s="7">
        <v>52879000</v>
      </c>
      <c r="AB420" s="7">
        <v>52940000</v>
      </c>
      <c r="AC420" s="4">
        <v>7.4169999999999998</v>
      </c>
      <c r="AD420" s="4">
        <v>7.4169999999999998</v>
      </c>
      <c r="AE420" s="4">
        <v>5.9089999999999998</v>
      </c>
      <c r="AF420" s="4">
        <v>5.9089999999999998</v>
      </c>
      <c r="AG420" s="7">
        <v>356000000</v>
      </c>
      <c r="AH420" s="7">
        <v>355829698</v>
      </c>
      <c r="AI420" s="7">
        <v>356000000</v>
      </c>
      <c r="AJ420" s="7">
        <v>278631996</v>
      </c>
      <c r="AK420" s="3">
        <v>78.297219999999996</v>
      </c>
      <c r="AL420" s="7">
        <v>992</v>
      </c>
      <c r="AM420" s="7">
        <v>247267891</v>
      </c>
      <c r="AN420" s="3">
        <v>69.48</v>
      </c>
      <c r="AO420" s="3">
        <v>-0.51957100000000001</v>
      </c>
      <c r="AP420" s="3">
        <v>-10.945736</v>
      </c>
      <c r="AQ420" s="3">
        <v>-3.5594359999999998</v>
      </c>
      <c r="AR420" s="3">
        <v>3.4395820000000001</v>
      </c>
      <c r="AS420" s="3">
        <v>-10.945736</v>
      </c>
      <c r="AT420" s="3">
        <v>-3.5594359999999998</v>
      </c>
      <c r="AU420" s="3">
        <v>6.8651160000000004</v>
      </c>
      <c r="AV420" s="3">
        <v>3.243299535157393</v>
      </c>
      <c r="AW420" s="3">
        <v>3.5939587385745493</v>
      </c>
      <c r="AX420" s="3">
        <v>3.7616092914699659</v>
      </c>
      <c r="AY420" s="3">
        <v>76.11</v>
      </c>
      <c r="AZ420" s="3">
        <v>84.34</v>
      </c>
      <c r="BA420" s="3">
        <v>88.27</v>
      </c>
    </row>
    <row r="421" spans="1:53" x14ac:dyDescent="0.3">
      <c r="A421" s="1" t="s">
        <v>1343</v>
      </c>
      <c r="B421" s="2">
        <v>4051039</v>
      </c>
      <c r="C421" s="9" t="s">
        <v>2401</v>
      </c>
      <c r="D421" s="9" t="s">
        <v>2465</v>
      </c>
      <c r="E421" s="3">
        <v>22932.451916000002</v>
      </c>
      <c r="F421" s="5">
        <v>24655.944916</v>
      </c>
      <c r="G421" s="5">
        <v>23902.468916000002</v>
      </c>
      <c r="H421" s="3">
        <v>66.25</v>
      </c>
      <c r="I421" s="3">
        <v>7.9630500968724096</v>
      </c>
      <c r="J421" s="3">
        <v>66.25</v>
      </c>
      <c r="K421" s="3">
        <v>7.9630500968724096</v>
      </c>
      <c r="L421" s="3">
        <v>1.8271779702869699</v>
      </c>
      <c r="M421" s="3">
        <v>1.35461057741012</v>
      </c>
      <c r="N421" s="3">
        <v>8.7120783957339007</v>
      </c>
      <c r="O421" s="3" t="s">
        <v>2400</v>
      </c>
      <c r="P421" s="3" t="s">
        <v>2400</v>
      </c>
      <c r="Q421" s="3">
        <v>1.3733439999999999</v>
      </c>
      <c r="R421" s="3">
        <v>5.1297160000000002</v>
      </c>
      <c r="S421" s="3">
        <v>5.1297160000000002</v>
      </c>
      <c r="T421" s="9" t="s">
        <v>3429</v>
      </c>
      <c r="U421" s="7">
        <v>15803630</v>
      </c>
      <c r="V421" s="7">
        <v>11675335</v>
      </c>
      <c r="W421" s="7">
        <v>12846425</v>
      </c>
      <c r="X421" s="7">
        <v>9735066</v>
      </c>
      <c r="Y421" s="7">
        <v>17422281</v>
      </c>
      <c r="Z421" s="7">
        <v>16186203</v>
      </c>
      <c r="AA421" s="7">
        <v>16626896</v>
      </c>
      <c r="AB421" s="7">
        <v>15803630</v>
      </c>
      <c r="AC421" s="3">
        <v>48.348999999999997</v>
      </c>
      <c r="AD421" s="3">
        <v>52.191000000000003</v>
      </c>
      <c r="AE421" s="3">
        <v>20.177</v>
      </c>
      <c r="AF421" s="3">
        <v>25.920999999999999</v>
      </c>
      <c r="AG421" s="7">
        <v>12886977</v>
      </c>
      <c r="AH421" s="7">
        <v>12962032</v>
      </c>
      <c r="AI421" s="7">
        <v>13231522</v>
      </c>
      <c r="AJ421" s="7">
        <v>12563690</v>
      </c>
      <c r="AK421" s="3">
        <v>97.67841</v>
      </c>
      <c r="AL421" s="7">
        <v>960</v>
      </c>
      <c r="AM421" s="7">
        <v>10033146</v>
      </c>
      <c r="AN421" s="4">
        <v>78</v>
      </c>
      <c r="AO421" s="3">
        <v>-1.6466019999999999</v>
      </c>
      <c r="AP421" s="3">
        <v>-3.1796160000000002</v>
      </c>
      <c r="AQ421" s="3">
        <v>10.050492</v>
      </c>
      <c r="AR421" s="3">
        <v>20.172507</v>
      </c>
      <c r="AS421" s="3">
        <v>-3.1796160000000002</v>
      </c>
      <c r="AT421" s="3">
        <v>10.050492</v>
      </c>
      <c r="AU421" s="3">
        <v>21.574055000000001</v>
      </c>
      <c r="AV421" s="3">
        <v>1.0740614042589585</v>
      </c>
      <c r="AW421" s="3">
        <v>1.9526321815764605</v>
      </c>
      <c r="AX421" s="3">
        <v>1.8797242268549885</v>
      </c>
      <c r="AY421" s="3">
        <v>62.83</v>
      </c>
      <c r="AZ421" s="3">
        <v>114.22</v>
      </c>
      <c r="BA421" s="3">
        <v>109.96</v>
      </c>
    </row>
    <row r="422" spans="1:53" x14ac:dyDescent="0.3">
      <c r="A422" s="1" t="s">
        <v>805</v>
      </c>
      <c r="B422" s="2">
        <v>4010492</v>
      </c>
      <c r="C422" s="9" t="s">
        <v>2395</v>
      </c>
      <c r="D422" s="9" t="s">
        <v>2478</v>
      </c>
      <c r="E422" s="3">
        <v>22869.32201</v>
      </c>
      <c r="F422" s="5">
        <v>23872.32201</v>
      </c>
      <c r="G422" s="5" t="s">
        <v>2400</v>
      </c>
      <c r="H422" s="3">
        <v>-0.85599999999999998</v>
      </c>
      <c r="I422" s="3">
        <v>52.616278999999999</v>
      </c>
      <c r="J422" s="3">
        <v>-0.85599999999999998</v>
      </c>
      <c r="K422" s="3">
        <v>52.616278999999999</v>
      </c>
      <c r="L422" s="3">
        <v>1.3201692199999999</v>
      </c>
      <c r="M422" s="3">
        <v>1.3201692199999999</v>
      </c>
      <c r="N422" s="3">
        <v>51.821967999999998</v>
      </c>
      <c r="O422" s="3" t="s">
        <v>2400</v>
      </c>
      <c r="P422" s="3" t="s">
        <v>2400</v>
      </c>
      <c r="Q422" s="3">
        <v>7.2952500000000002</v>
      </c>
      <c r="R422" s="3">
        <v>13.195201000000001</v>
      </c>
      <c r="S422" s="3">
        <v>13.195201000000001</v>
      </c>
      <c r="T422" s="9" t="s">
        <v>3429</v>
      </c>
      <c r="U422" s="7">
        <v>6047000</v>
      </c>
      <c r="V422" s="7">
        <v>14123000</v>
      </c>
      <c r="W422" s="7">
        <v>7301000</v>
      </c>
      <c r="X422" s="7">
        <v>4614000</v>
      </c>
      <c r="Y422" s="7">
        <v>3291000</v>
      </c>
      <c r="Z422" s="7">
        <v>4097000</v>
      </c>
      <c r="AA422" s="7">
        <v>4843000</v>
      </c>
      <c r="AB422" s="7">
        <v>6047000</v>
      </c>
      <c r="AC422" s="3">
        <v>35.918999999999997</v>
      </c>
      <c r="AD422" s="3">
        <v>34.701000000000001</v>
      </c>
      <c r="AE422" s="3">
        <v>61.848999999999997</v>
      </c>
      <c r="AF422" s="3">
        <v>50.319000000000003</v>
      </c>
      <c r="AG422" s="7">
        <v>135107576</v>
      </c>
      <c r="AH422" s="7">
        <v>131252107</v>
      </c>
      <c r="AI422" s="7">
        <v>131182918</v>
      </c>
      <c r="AJ422" s="7">
        <v>211821317</v>
      </c>
      <c r="AK422" s="4">
        <v>91.659199999999998</v>
      </c>
      <c r="AL422" s="7">
        <v>589</v>
      </c>
      <c r="AM422" s="7">
        <v>146388459</v>
      </c>
      <c r="AN422" s="3">
        <v>63.35</v>
      </c>
      <c r="AO422" s="3">
        <v>2.1339899999999998</v>
      </c>
      <c r="AP422" s="3">
        <v>0.59620099999999998</v>
      </c>
      <c r="AQ422" s="3">
        <v>21.033435000000001</v>
      </c>
      <c r="AR422" s="3">
        <v>29.302506999999999</v>
      </c>
      <c r="AS422" s="3">
        <v>0.59620099999999998</v>
      </c>
      <c r="AT422" s="3">
        <v>21.033435000000001</v>
      </c>
      <c r="AU422" s="3">
        <v>29.386534999999999</v>
      </c>
      <c r="AV422" s="3">
        <v>3.3370755630896816</v>
      </c>
      <c r="AW422" s="3">
        <v>4.8045742180944293</v>
      </c>
      <c r="AX422" s="3">
        <v>5.7663347528333659</v>
      </c>
      <c r="AY422" s="3">
        <v>72.849999999999994</v>
      </c>
      <c r="AZ422" s="3">
        <v>104.89</v>
      </c>
      <c r="BA422" s="3">
        <v>125.88</v>
      </c>
    </row>
    <row r="423" spans="1:53" x14ac:dyDescent="0.3">
      <c r="A423" s="1" t="s">
        <v>1092</v>
      </c>
      <c r="B423" s="2">
        <v>4094034</v>
      </c>
      <c r="C423" s="9" t="s">
        <v>2395</v>
      </c>
      <c r="D423" s="9" t="s">
        <v>2396</v>
      </c>
      <c r="E423" s="3">
        <v>22862.19</v>
      </c>
      <c r="F423" s="5">
        <v>24597.19</v>
      </c>
      <c r="G423" s="5" t="s">
        <v>2400</v>
      </c>
      <c r="H423" s="3">
        <v>4.42</v>
      </c>
      <c r="I423" s="3" t="s">
        <v>2397</v>
      </c>
      <c r="J423" s="3">
        <v>4.42</v>
      </c>
      <c r="K423" s="3" t="s">
        <v>2397</v>
      </c>
      <c r="L423" s="3">
        <v>29.861452509999999</v>
      </c>
      <c r="M423" s="3">
        <v>9.9360547300000004</v>
      </c>
      <c r="N423" s="3">
        <v>38.857225999999997</v>
      </c>
      <c r="O423" s="3" t="s">
        <v>2400</v>
      </c>
      <c r="P423" s="3" t="s">
        <v>2400</v>
      </c>
      <c r="Q423" s="3">
        <v>5.2229429999999999</v>
      </c>
      <c r="R423" s="3">
        <v>26.622603999999999</v>
      </c>
      <c r="S423" s="3">
        <v>26.622603999999999</v>
      </c>
      <c r="T423" s="9" t="s">
        <v>3429</v>
      </c>
      <c r="U423" s="7">
        <v>4504000</v>
      </c>
      <c r="V423" s="7">
        <v>4584000</v>
      </c>
      <c r="W423" s="7">
        <v>4526000</v>
      </c>
      <c r="X423" s="7">
        <v>3239000</v>
      </c>
      <c r="Y423" s="7">
        <v>4390000</v>
      </c>
      <c r="Z423" s="7">
        <v>4429000</v>
      </c>
      <c r="AA423" s="7">
        <v>4493000</v>
      </c>
      <c r="AB423" s="7">
        <v>4504000</v>
      </c>
      <c r="AC423" s="3">
        <v>65.298000000000002</v>
      </c>
      <c r="AD423" s="3">
        <v>67.608000000000004</v>
      </c>
      <c r="AE423" s="4">
        <v>7.5039999999999996</v>
      </c>
      <c r="AF423" s="3">
        <v>16.629000000000001</v>
      </c>
      <c r="AG423" s="7">
        <v>158000000</v>
      </c>
      <c r="AH423" s="7">
        <v>159000000</v>
      </c>
      <c r="AI423" s="7">
        <v>158000000</v>
      </c>
      <c r="AJ423" s="7">
        <v>158117860</v>
      </c>
      <c r="AK423" s="4">
        <v>99.695999999999998</v>
      </c>
      <c r="AL423" s="7">
        <v>1068</v>
      </c>
      <c r="AM423" s="7">
        <v>146138907</v>
      </c>
      <c r="AN423" s="3">
        <v>92.14</v>
      </c>
      <c r="AO423" s="3">
        <v>-1.168553</v>
      </c>
      <c r="AP423" s="3">
        <v>-7.2979539999999998</v>
      </c>
      <c r="AQ423" s="3">
        <v>2.4691360000000002</v>
      </c>
      <c r="AR423" s="3">
        <v>-2.8922319999999999</v>
      </c>
      <c r="AS423" s="3">
        <v>-7.2979539999999998</v>
      </c>
      <c r="AT423" s="3">
        <v>2.4691360000000002</v>
      </c>
      <c r="AU423" s="3">
        <v>-4.0290150000000002</v>
      </c>
      <c r="AV423" s="3">
        <v>2.6371506935687261</v>
      </c>
      <c r="AW423" s="3">
        <v>6.4353847586839388</v>
      </c>
      <c r="AX423" s="3">
        <v>6.4706905616451653</v>
      </c>
      <c r="AY423" s="3">
        <v>41.22</v>
      </c>
      <c r="AZ423" s="3">
        <v>100.58</v>
      </c>
      <c r="BA423" s="3">
        <v>101.14</v>
      </c>
    </row>
    <row r="424" spans="1:53" x14ac:dyDescent="0.3">
      <c r="A424" s="1" t="s">
        <v>271</v>
      </c>
      <c r="B424" s="2">
        <v>4810824</v>
      </c>
      <c r="C424" s="9" t="s">
        <v>2395</v>
      </c>
      <c r="D424" s="9" t="s">
        <v>2403</v>
      </c>
      <c r="E424" s="3">
        <v>22851.200825</v>
      </c>
      <c r="F424" s="5">
        <v>21189.088824999999</v>
      </c>
      <c r="G424" s="5" t="s">
        <v>2400</v>
      </c>
      <c r="H424" s="3">
        <v>-1.436915305300994</v>
      </c>
      <c r="I424" s="3" t="s">
        <v>2397</v>
      </c>
      <c r="J424" s="3">
        <v>-1.436915305300994</v>
      </c>
      <c r="K424" s="3" t="s">
        <v>2397</v>
      </c>
      <c r="L424" s="3">
        <v>5.9245886599999995</v>
      </c>
      <c r="M424" s="3">
        <v>5.7147507700000002</v>
      </c>
      <c r="N424" s="3" t="s">
        <v>2397</v>
      </c>
      <c r="O424" s="3" t="s">
        <v>2400</v>
      </c>
      <c r="P424" s="3" t="s">
        <v>2400</v>
      </c>
      <c r="Q424" s="3">
        <v>5.3721269999999999</v>
      </c>
      <c r="R424" s="3" t="s">
        <v>2397</v>
      </c>
      <c r="S424" s="3">
        <v>-22.560247</v>
      </c>
      <c r="T424" s="9" t="s">
        <v>3429</v>
      </c>
      <c r="U424" s="7">
        <v>2458779</v>
      </c>
      <c r="V424" s="7">
        <v>1415921</v>
      </c>
      <c r="W424" s="7">
        <v>1176283</v>
      </c>
      <c r="X424" s="7">
        <v>308874</v>
      </c>
      <c r="Y424" s="7">
        <v>3264537.6683389409</v>
      </c>
      <c r="Z424" s="7">
        <v>3096535</v>
      </c>
      <c r="AA424" s="7">
        <v>2762630</v>
      </c>
      <c r="AB424" s="7">
        <v>2458779</v>
      </c>
      <c r="AC424" s="3">
        <v>84.548000000000002</v>
      </c>
      <c r="AD424" s="3">
        <v>83.673000000000002</v>
      </c>
      <c r="AE424" s="3">
        <v>-45.738999999999997</v>
      </c>
      <c r="AF424" s="3">
        <v>-23.722000000000001</v>
      </c>
      <c r="AG424" s="7">
        <v>106618025</v>
      </c>
      <c r="AH424" s="7">
        <v>106084762</v>
      </c>
      <c r="AI424" s="7">
        <v>104076741</v>
      </c>
      <c r="AJ424" s="7">
        <v>63903009</v>
      </c>
      <c r="AK424" s="3">
        <v>60.038739999999997</v>
      </c>
      <c r="AL424" s="7">
        <v>275</v>
      </c>
      <c r="AM424" s="7">
        <v>48206578</v>
      </c>
      <c r="AN424" s="3">
        <v>45.29</v>
      </c>
      <c r="AO424" s="3">
        <v>1.701355</v>
      </c>
      <c r="AP424" s="3">
        <v>-14.088372</v>
      </c>
      <c r="AQ424" s="3">
        <v>-17.727495000000001</v>
      </c>
      <c r="AR424" s="3">
        <v>4.3559320000000001</v>
      </c>
      <c r="AS424" s="3">
        <v>-14.088372</v>
      </c>
      <c r="AT424" s="3">
        <v>-17.727495000000001</v>
      </c>
      <c r="AU424" s="3">
        <v>2.4118430000000002</v>
      </c>
      <c r="AV424" s="3">
        <v>1.4898162314122134</v>
      </c>
      <c r="AW424" s="3">
        <v>3.4453711458861851</v>
      </c>
      <c r="AX424" s="3">
        <v>2.854772767141101</v>
      </c>
      <c r="AY424" s="4">
        <v>69.900000000000006</v>
      </c>
      <c r="AZ424" s="3">
        <v>161.65</v>
      </c>
      <c r="BA424" s="3">
        <v>133.94</v>
      </c>
    </row>
    <row r="425" spans="1:53" x14ac:dyDescent="0.3">
      <c r="A425" s="1" t="s">
        <v>2299</v>
      </c>
      <c r="B425" s="2">
        <v>4337758</v>
      </c>
      <c r="C425" s="9" t="s">
        <v>2401</v>
      </c>
      <c r="D425" s="9" t="s">
        <v>2396</v>
      </c>
      <c r="E425" s="3">
        <v>22843.20166128</v>
      </c>
      <c r="F425" s="5">
        <v>24443.040660999999</v>
      </c>
      <c r="G425" s="5" t="s">
        <v>2400</v>
      </c>
      <c r="H425" s="3">
        <v>2.71</v>
      </c>
      <c r="I425" s="3">
        <v>35.412371</v>
      </c>
      <c r="J425" s="3">
        <v>2.71</v>
      </c>
      <c r="K425" s="3">
        <v>35.412371</v>
      </c>
      <c r="L425" s="3" t="s">
        <v>2397</v>
      </c>
      <c r="M425" s="3">
        <v>13.7384735</v>
      </c>
      <c r="N425" s="3">
        <v>35.452981999999999</v>
      </c>
      <c r="O425" s="3" t="s">
        <v>2400</v>
      </c>
      <c r="P425" s="3" t="s">
        <v>2400</v>
      </c>
      <c r="Q425" s="3">
        <v>8.1328800000000001</v>
      </c>
      <c r="R425" s="3">
        <v>22.555057000000001</v>
      </c>
      <c r="S425" s="3">
        <v>22.555057000000001</v>
      </c>
      <c r="T425" s="9" t="s">
        <v>3429</v>
      </c>
      <c r="U425" s="7">
        <v>2956416</v>
      </c>
      <c r="V425" s="7">
        <v>2971956</v>
      </c>
      <c r="W425" s="7">
        <v>2785874</v>
      </c>
      <c r="X425" s="7">
        <v>2365365</v>
      </c>
      <c r="Y425" s="7">
        <v>2905147</v>
      </c>
      <c r="Z425" s="7">
        <v>2876534</v>
      </c>
      <c r="AA425" s="7">
        <v>2908581</v>
      </c>
      <c r="AB425" s="7">
        <v>2956416</v>
      </c>
      <c r="AC425" s="3">
        <v>59.572000000000003</v>
      </c>
      <c r="AD425" s="3">
        <v>59.725000000000001</v>
      </c>
      <c r="AE425" s="3">
        <v>34.576999999999998</v>
      </c>
      <c r="AF425" s="3">
        <v>34.698</v>
      </c>
      <c r="AG425" s="7">
        <v>59367000</v>
      </c>
      <c r="AH425" s="7">
        <v>59353000</v>
      </c>
      <c r="AI425" s="7">
        <v>59116000</v>
      </c>
      <c r="AJ425" s="7">
        <v>59220459</v>
      </c>
      <c r="AK425" s="3">
        <v>99.737750000000005</v>
      </c>
      <c r="AL425" s="7">
        <v>917</v>
      </c>
      <c r="AM425" s="7">
        <v>58223839</v>
      </c>
      <c r="AN425" s="3">
        <v>98.06</v>
      </c>
      <c r="AO425" s="3">
        <v>-0.58153600000000005</v>
      </c>
      <c r="AP425" s="3">
        <v>-3.5714290000000002</v>
      </c>
      <c r="AQ425" s="3">
        <v>3.0814970000000002</v>
      </c>
      <c r="AR425" s="3">
        <v>12.890268000000001</v>
      </c>
      <c r="AS425" s="3">
        <v>-3.5714290000000002</v>
      </c>
      <c r="AT425" s="3">
        <v>3.0814970000000002</v>
      </c>
      <c r="AU425" s="3">
        <v>12.681103999999999</v>
      </c>
      <c r="AV425" s="3">
        <v>1.7200097803539851</v>
      </c>
      <c r="AW425" s="3">
        <v>3.6456232274398328</v>
      </c>
      <c r="AX425" s="3">
        <v>4.066595673673624</v>
      </c>
      <c r="AY425" s="3">
        <v>46.31</v>
      </c>
      <c r="AZ425" s="3">
        <v>98.15</v>
      </c>
      <c r="BA425" s="3">
        <v>109.49</v>
      </c>
    </row>
    <row r="426" spans="1:53" x14ac:dyDescent="0.3">
      <c r="A426" s="1" t="s">
        <v>1201</v>
      </c>
      <c r="B426" s="2">
        <v>20079968</v>
      </c>
      <c r="C426" s="9" t="s">
        <v>2401</v>
      </c>
      <c r="D426" s="9" t="s">
        <v>2516</v>
      </c>
      <c r="E426" s="3">
        <v>22780.965541000001</v>
      </c>
      <c r="F426" s="5">
        <v>18300.015651000002</v>
      </c>
      <c r="G426" s="5" t="s">
        <v>2400</v>
      </c>
      <c r="H426" s="3">
        <v>0.13820520278324921</v>
      </c>
      <c r="I426" s="3">
        <v>36.581848999999998</v>
      </c>
      <c r="J426" s="3">
        <v>0.13820520278324921</v>
      </c>
      <c r="K426" s="3">
        <v>36.581848999999998</v>
      </c>
      <c r="L426" s="3">
        <v>2.3215302900000001</v>
      </c>
      <c r="M426" s="3">
        <v>2.1316729100000003</v>
      </c>
      <c r="N426" s="3">
        <v>28.415897999999999</v>
      </c>
      <c r="O426" s="3" t="s">
        <v>2400</v>
      </c>
      <c r="P426" s="3" t="s">
        <v>2400</v>
      </c>
      <c r="Q426" s="3">
        <v>1.505063</v>
      </c>
      <c r="R426" s="3">
        <v>8.7048839999999998</v>
      </c>
      <c r="S426" s="3">
        <v>8.7048839999999998</v>
      </c>
      <c r="T426" s="9" t="s">
        <v>3429</v>
      </c>
      <c r="U426" s="7">
        <v>10991091.443895323</v>
      </c>
      <c r="V426" s="7">
        <v>9030049.4975289349</v>
      </c>
      <c r="W426" s="7">
        <v>12519425.162953822</v>
      </c>
      <c r="X426" s="7">
        <v>10221992.875073981</v>
      </c>
      <c r="Y426" s="7">
        <v>11461929.232161084</v>
      </c>
      <c r="Z426" s="7">
        <v>10768585.205747098</v>
      </c>
      <c r="AA426" s="7">
        <v>10312724.465755956</v>
      </c>
      <c r="AB426" s="7">
        <v>10991091.443895323</v>
      </c>
      <c r="AC426" s="3">
        <v>27.922999999999998</v>
      </c>
      <c r="AD426" s="3">
        <v>25.344000000000001</v>
      </c>
      <c r="AE426" s="4">
        <v>8.0909999999999993</v>
      </c>
      <c r="AF426" s="4">
        <v>4.5599999999999996</v>
      </c>
      <c r="AG426" s="7">
        <v>1167644261</v>
      </c>
      <c r="AH426" s="7">
        <v>1181065677</v>
      </c>
      <c r="AI426" s="7">
        <v>1163927453</v>
      </c>
      <c r="AJ426" s="7">
        <v>695028669</v>
      </c>
      <c r="AK426" s="3">
        <v>57.699359999999999</v>
      </c>
      <c r="AL426" s="7">
        <v>394</v>
      </c>
      <c r="AM426" s="7">
        <v>523974034</v>
      </c>
      <c r="AN426" s="4">
        <v>43.5</v>
      </c>
      <c r="AO426" s="3">
        <v>-0.32467499999999999</v>
      </c>
      <c r="AP426" s="3">
        <v>-2.2811669999999999</v>
      </c>
      <c r="AQ426" s="3">
        <v>-7.4836770000000001</v>
      </c>
      <c r="AR426" s="3">
        <v>17.175573</v>
      </c>
      <c r="AS426" s="3">
        <v>-2.2811669999999999</v>
      </c>
      <c r="AT426" s="3">
        <v>-7.4836770000000001</v>
      </c>
      <c r="AU426" s="3">
        <v>13.633559999999999</v>
      </c>
      <c r="AV426" s="3">
        <v>10.501656071201527</v>
      </c>
      <c r="AW426" s="3">
        <v>18.990397040975555</v>
      </c>
      <c r="AX426" s="3">
        <v>37.268180057704534</v>
      </c>
      <c r="AY426" s="3">
        <v>36.36</v>
      </c>
      <c r="AZ426" s="3">
        <v>65.75</v>
      </c>
      <c r="BA426" s="4">
        <v>129.04</v>
      </c>
    </row>
    <row r="427" spans="1:53" x14ac:dyDescent="0.3">
      <c r="A427" s="1" t="s">
        <v>3268</v>
      </c>
      <c r="B427" s="2">
        <v>4987124</v>
      </c>
      <c r="C427" s="9" t="s">
        <v>2401</v>
      </c>
      <c r="D427" s="9" t="s">
        <v>2430</v>
      </c>
      <c r="E427" s="3">
        <v>22614.242288459998</v>
      </c>
      <c r="F427" s="5">
        <v>24856.442287999998</v>
      </c>
      <c r="G427" s="5" t="s">
        <v>2400</v>
      </c>
      <c r="H427" s="3">
        <v>5.54</v>
      </c>
      <c r="I427" s="3">
        <v>23.490738</v>
      </c>
      <c r="J427" s="3">
        <v>5.54</v>
      </c>
      <c r="K427" s="3">
        <v>23.490738</v>
      </c>
      <c r="L427" s="3" t="s">
        <v>2397</v>
      </c>
      <c r="M427" s="3">
        <v>2.2554998900000003</v>
      </c>
      <c r="N427" s="3">
        <v>23.568273000000001</v>
      </c>
      <c r="O427" s="3" t="s">
        <v>2400</v>
      </c>
      <c r="P427" s="3" t="s">
        <v>2400</v>
      </c>
      <c r="Q427" s="3">
        <v>4.2683739999999997</v>
      </c>
      <c r="R427" s="3">
        <v>17.175146000000002</v>
      </c>
      <c r="S427" s="3">
        <v>17.175146000000002</v>
      </c>
      <c r="T427" s="9" t="s">
        <v>3429</v>
      </c>
      <c r="U427" s="7">
        <v>5635500</v>
      </c>
      <c r="V427" s="7">
        <v>5458600</v>
      </c>
      <c r="W427" s="7">
        <v>4614300</v>
      </c>
      <c r="X427" s="7">
        <v>3086200</v>
      </c>
      <c r="Y427" s="7">
        <v>5592700</v>
      </c>
      <c r="Z427" s="7">
        <v>5551700</v>
      </c>
      <c r="AA427" s="7">
        <v>5602300</v>
      </c>
      <c r="AB427" s="7">
        <v>5635500</v>
      </c>
      <c r="AC427" s="3">
        <v>43.286000000000001</v>
      </c>
      <c r="AD427" s="3">
        <v>43.185000000000002</v>
      </c>
      <c r="AE427" s="4">
        <v>24.19</v>
      </c>
      <c r="AF427" s="3">
        <v>24.067</v>
      </c>
      <c r="AG427" s="7">
        <v>46624244</v>
      </c>
      <c r="AH427" s="7">
        <v>46943484</v>
      </c>
      <c r="AI427" s="7">
        <v>47183514</v>
      </c>
      <c r="AJ427" s="7">
        <v>46031320</v>
      </c>
      <c r="AK427" s="3">
        <v>98.774739999999994</v>
      </c>
      <c r="AL427" s="7">
        <v>827</v>
      </c>
      <c r="AM427" s="7">
        <v>44118319</v>
      </c>
      <c r="AN427" s="3">
        <v>94.67</v>
      </c>
      <c r="AO427" s="3">
        <v>-2.2904779999999998</v>
      </c>
      <c r="AP427" s="3">
        <v>-4.3543669999999999</v>
      </c>
      <c r="AQ427" s="3">
        <v>6.0480739999999997</v>
      </c>
      <c r="AR427" s="3">
        <v>5.893224</v>
      </c>
      <c r="AS427" s="3">
        <v>-4.3543669999999999</v>
      </c>
      <c r="AT427" s="3">
        <v>6.0480739999999997</v>
      </c>
      <c r="AU427" s="3">
        <v>3.997401</v>
      </c>
      <c r="AV427" s="3">
        <v>1.5554203834611586</v>
      </c>
      <c r="AW427" s="3">
        <v>2.4069275238653689</v>
      </c>
      <c r="AX427" s="3">
        <v>2.5753065290130404</v>
      </c>
      <c r="AY427" s="3">
        <v>60.06</v>
      </c>
      <c r="AZ427" s="3">
        <v>92.95</v>
      </c>
      <c r="BA427" s="3">
        <v>99.45</v>
      </c>
    </row>
    <row r="428" spans="1:53" x14ac:dyDescent="0.3">
      <c r="A428" s="1" t="s">
        <v>1790</v>
      </c>
      <c r="B428" s="2">
        <v>4591210</v>
      </c>
      <c r="C428" s="9" t="s">
        <v>2401</v>
      </c>
      <c r="D428" s="9" t="s">
        <v>2483</v>
      </c>
      <c r="E428" s="3">
        <v>22533.279074999999</v>
      </c>
      <c r="F428" s="5">
        <v>39131.279074999999</v>
      </c>
      <c r="G428" s="5" t="s">
        <v>2400</v>
      </c>
      <c r="H428" s="3">
        <v>0.78400000000000003</v>
      </c>
      <c r="I428" s="3">
        <v>16.303152000000001</v>
      </c>
      <c r="J428" s="4">
        <v>0.78400000000000003</v>
      </c>
      <c r="K428" s="3">
        <v>16.303152000000001</v>
      </c>
      <c r="L428" s="3" t="s">
        <v>2397</v>
      </c>
      <c r="M428" s="3">
        <v>6.5199559899999997</v>
      </c>
      <c r="N428" s="3">
        <v>16.414002</v>
      </c>
      <c r="O428" s="3" t="s">
        <v>2400</v>
      </c>
      <c r="P428" s="3" t="s">
        <v>2400</v>
      </c>
      <c r="Q428" s="3">
        <v>4.7537520000000004</v>
      </c>
      <c r="R428" s="3">
        <v>14.554925000000001</v>
      </c>
      <c r="S428" s="3">
        <v>14.554925000000001</v>
      </c>
      <c r="T428" s="9" t="s">
        <v>3429</v>
      </c>
      <c r="U428" s="7">
        <v>7022000</v>
      </c>
      <c r="V428" s="7">
        <v>6505000</v>
      </c>
      <c r="W428" s="7">
        <v>5739000</v>
      </c>
      <c r="X428" s="7">
        <v>4968000</v>
      </c>
      <c r="Y428" s="7">
        <v>7930000</v>
      </c>
      <c r="Z428" s="7">
        <v>7476000</v>
      </c>
      <c r="AA428" s="7">
        <v>7171000</v>
      </c>
      <c r="AB428" s="7">
        <v>7022000</v>
      </c>
      <c r="AC428" s="3">
        <v>39.902999999999999</v>
      </c>
      <c r="AD428" s="3">
        <v>37.238</v>
      </c>
      <c r="AE428" s="3">
        <v>33.152999999999999</v>
      </c>
      <c r="AF428" s="4">
        <v>31.45</v>
      </c>
      <c r="AG428" s="7">
        <v>323704500</v>
      </c>
      <c r="AH428" s="7">
        <v>316897975</v>
      </c>
      <c r="AI428" s="7">
        <v>317837606</v>
      </c>
      <c r="AJ428" s="7">
        <v>295844238</v>
      </c>
      <c r="AK428" s="3">
        <v>91.39246</v>
      </c>
      <c r="AL428" s="7">
        <v>621</v>
      </c>
      <c r="AM428" s="7">
        <v>262693662</v>
      </c>
      <c r="AN428" s="3">
        <v>81.150000000000006</v>
      </c>
      <c r="AO428" s="3">
        <v>-0.70079199999999997</v>
      </c>
      <c r="AP428" s="3">
        <v>-6.3640280000000002</v>
      </c>
      <c r="AQ428" s="3">
        <v>-9.6228510000000007</v>
      </c>
      <c r="AR428" s="3">
        <v>-15.196460999999999</v>
      </c>
      <c r="AS428" s="3">
        <v>-6.3640280000000002</v>
      </c>
      <c r="AT428" s="3">
        <v>-9.6228510000000007</v>
      </c>
      <c r="AU428" s="3">
        <v>-16.574939000000001</v>
      </c>
      <c r="AV428" s="3">
        <v>0.98062015863086271</v>
      </c>
      <c r="AW428" s="3">
        <v>2.7624124753477641</v>
      </c>
      <c r="AX428" s="3">
        <v>2.3894658698884736</v>
      </c>
      <c r="AY428" s="3">
        <v>39.75</v>
      </c>
      <c r="AZ428" s="3">
        <v>111.97</v>
      </c>
      <c r="BA428" s="3">
        <v>96.85</v>
      </c>
    </row>
    <row r="429" spans="1:53" x14ac:dyDescent="0.3">
      <c r="A429" s="1" t="s">
        <v>2376</v>
      </c>
      <c r="B429" s="2">
        <v>4812735</v>
      </c>
      <c r="C429" s="9" t="s">
        <v>2401</v>
      </c>
      <c r="D429" s="9" t="s">
        <v>2409</v>
      </c>
      <c r="E429" s="3">
        <v>22312.595196400001</v>
      </c>
      <c r="F429" s="5">
        <v>28390.795195999999</v>
      </c>
      <c r="G429" s="5" t="s">
        <v>2400</v>
      </c>
      <c r="H429" s="4">
        <v>1.23</v>
      </c>
      <c r="I429" s="3">
        <v>20.093209000000002</v>
      </c>
      <c r="J429" s="3">
        <v>1.23</v>
      </c>
      <c r="K429" s="3">
        <v>20.093209000000002</v>
      </c>
      <c r="L429" s="3" t="s">
        <v>2397</v>
      </c>
      <c r="M429" s="3">
        <v>1.7037921199999999</v>
      </c>
      <c r="N429" s="3">
        <v>21.865037999999998</v>
      </c>
      <c r="O429" s="3" t="s">
        <v>2400</v>
      </c>
      <c r="P429" s="3" t="s">
        <v>2400</v>
      </c>
      <c r="Q429" s="3">
        <v>3.5682960000000001</v>
      </c>
      <c r="R429" s="3">
        <v>10.356116999999999</v>
      </c>
      <c r="S429" s="3">
        <v>10.356116999999999</v>
      </c>
      <c r="T429" s="9" t="s">
        <v>3429</v>
      </c>
      <c r="U429" s="7">
        <v>7394200</v>
      </c>
      <c r="V429" s="7">
        <v>6939900</v>
      </c>
      <c r="W429" s="7">
        <v>6827300</v>
      </c>
      <c r="X429" s="7">
        <v>6127500</v>
      </c>
      <c r="Y429" s="7">
        <v>7595500</v>
      </c>
      <c r="Z429" s="7">
        <v>7524800</v>
      </c>
      <c r="AA429" s="7">
        <v>7452400</v>
      </c>
      <c r="AB429" s="7">
        <v>7394200</v>
      </c>
      <c r="AC429" s="3">
        <v>71.817999999999998</v>
      </c>
      <c r="AD429" s="3">
        <v>71.894999999999996</v>
      </c>
      <c r="AE429" s="3">
        <v>33.119</v>
      </c>
      <c r="AF429" s="4">
        <v>33.67</v>
      </c>
      <c r="AG429" s="7">
        <v>199600000</v>
      </c>
      <c r="AH429" s="7">
        <v>204900000</v>
      </c>
      <c r="AI429" s="7">
        <v>209000000</v>
      </c>
      <c r="AJ429" s="7">
        <v>198552779</v>
      </c>
      <c r="AK429" s="3">
        <v>99.754270000000005</v>
      </c>
      <c r="AL429" s="7">
        <v>1215</v>
      </c>
      <c r="AM429" s="7">
        <v>185684586</v>
      </c>
      <c r="AN429" s="3">
        <v>93.29</v>
      </c>
      <c r="AO429" s="3">
        <v>-1.556384</v>
      </c>
      <c r="AP429" s="3">
        <v>-5.7716329999999996</v>
      </c>
      <c r="AQ429" s="3">
        <v>-2.149143</v>
      </c>
      <c r="AR429" s="3">
        <v>-12.982948</v>
      </c>
      <c r="AS429" s="3">
        <v>-5.7716329999999996</v>
      </c>
      <c r="AT429" s="3">
        <v>-2.149143</v>
      </c>
      <c r="AU429" s="3">
        <v>-13.204602</v>
      </c>
      <c r="AV429" s="3">
        <v>2.358530730145219</v>
      </c>
      <c r="AW429" s="3">
        <v>3.6569111115966293</v>
      </c>
      <c r="AX429" s="3">
        <v>3.7387032879664974</v>
      </c>
      <c r="AY429" s="3">
        <v>62.89</v>
      </c>
      <c r="AZ429" s="3">
        <v>97.51</v>
      </c>
      <c r="BA429" s="3">
        <v>99.69</v>
      </c>
    </row>
    <row r="430" spans="1:53" x14ac:dyDescent="0.3">
      <c r="A430" s="1" t="s">
        <v>1608</v>
      </c>
      <c r="B430" s="2">
        <v>4062146</v>
      </c>
      <c r="C430" s="9" t="s">
        <v>2401</v>
      </c>
      <c r="D430" s="9" t="s">
        <v>2466</v>
      </c>
      <c r="E430" s="3">
        <v>22189.769604450001</v>
      </c>
      <c r="F430" s="5">
        <v>24102.569604</v>
      </c>
      <c r="G430" s="5" t="s">
        <v>2400</v>
      </c>
      <c r="H430" s="3">
        <v>2.64</v>
      </c>
      <c r="I430" s="3">
        <v>26.238928000000001</v>
      </c>
      <c r="J430" s="3">
        <v>2.64</v>
      </c>
      <c r="K430" s="3">
        <v>26.238928000000001</v>
      </c>
      <c r="L430" s="3">
        <v>6.3937405900000002</v>
      </c>
      <c r="M430" s="3">
        <v>4.7085520699999996</v>
      </c>
      <c r="N430" s="3">
        <v>33.905119999999997</v>
      </c>
      <c r="O430" s="3" t="s">
        <v>2400</v>
      </c>
      <c r="P430" s="3" t="s">
        <v>2400</v>
      </c>
      <c r="Q430" s="3">
        <v>2.6895660000000001</v>
      </c>
      <c r="R430" s="3">
        <v>12.455375999999999</v>
      </c>
      <c r="S430" s="3">
        <v>12.455375999999999</v>
      </c>
      <c r="T430" s="9" t="s">
        <v>3429</v>
      </c>
      <c r="U430" s="7">
        <v>7802400</v>
      </c>
      <c r="V430" s="7">
        <v>8478000</v>
      </c>
      <c r="W430" s="7">
        <v>7730300</v>
      </c>
      <c r="X430" s="7">
        <v>6658200</v>
      </c>
      <c r="Y430" s="7">
        <v>8175100</v>
      </c>
      <c r="Z430" s="7">
        <v>7928800</v>
      </c>
      <c r="AA430" s="7">
        <v>7805600</v>
      </c>
      <c r="AB430" s="7">
        <v>7802400</v>
      </c>
      <c r="AC430" s="3">
        <v>21.966000000000001</v>
      </c>
      <c r="AD430" s="3">
        <v>21.143000000000001</v>
      </c>
      <c r="AE430" s="3">
        <v>20.803999999999998</v>
      </c>
      <c r="AF430" s="3">
        <v>19.876999999999999</v>
      </c>
      <c r="AG430" s="7">
        <v>89173315</v>
      </c>
      <c r="AH430" s="7">
        <v>89167926</v>
      </c>
      <c r="AI430" s="7">
        <v>88953255</v>
      </c>
      <c r="AJ430" s="7">
        <v>87629820</v>
      </c>
      <c r="AK430" s="3">
        <v>98.273579999999995</v>
      </c>
      <c r="AL430" s="7">
        <v>986</v>
      </c>
      <c r="AM430" s="7">
        <v>82688200</v>
      </c>
      <c r="AN430" s="3">
        <v>92.73</v>
      </c>
      <c r="AO430" s="3">
        <v>-1.6126210000000001</v>
      </c>
      <c r="AP430" s="3">
        <v>-9.5318470000000008</v>
      </c>
      <c r="AQ430" s="3">
        <v>4.5171770000000002</v>
      </c>
      <c r="AR430" s="3">
        <v>37.366526</v>
      </c>
      <c r="AS430" s="3">
        <v>-9.5318470000000008</v>
      </c>
      <c r="AT430" s="3">
        <v>4.5171770000000002</v>
      </c>
      <c r="AU430" s="3">
        <v>38.192867</v>
      </c>
      <c r="AV430" s="3">
        <v>4.2276622311656142</v>
      </c>
      <c r="AW430" s="3">
        <v>4.1630208634880432</v>
      </c>
      <c r="AX430" s="3">
        <v>3.5353943188669232</v>
      </c>
      <c r="AY430" s="3">
        <v>122.76</v>
      </c>
      <c r="AZ430" s="3">
        <v>120.88</v>
      </c>
      <c r="BA430" s="3">
        <v>102.66</v>
      </c>
    </row>
    <row r="431" spans="1:53" x14ac:dyDescent="0.3">
      <c r="A431" s="1" t="s">
        <v>1452</v>
      </c>
      <c r="B431" s="2">
        <v>4810724</v>
      </c>
      <c r="C431" s="9" t="s">
        <v>2395</v>
      </c>
      <c r="D431" s="9" t="s">
        <v>2403</v>
      </c>
      <c r="E431" s="3">
        <v>22150.452508480001</v>
      </c>
      <c r="F431" s="5">
        <v>21703.851508</v>
      </c>
      <c r="G431" s="5" t="s">
        <v>2400</v>
      </c>
      <c r="H431" s="3">
        <v>-0.255</v>
      </c>
      <c r="I431" s="3" t="s">
        <v>2397</v>
      </c>
      <c r="J431" s="3">
        <v>-0.255</v>
      </c>
      <c r="K431" s="3" t="s">
        <v>2397</v>
      </c>
      <c r="L431" s="3">
        <v>22.368235129999999</v>
      </c>
      <c r="M431" s="3">
        <v>22.368235129999999</v>
      </c>
      <c r="N431" s="3" t="s">
        <v>2397</v>
      </c>
      <c r="O431" s="3" t="s">
        <v>2400</v>
      </c>
      <c r="P431" s="3" t="s">
        <v>2400</v>
      </c>
      <c r="Q431" s="3">
        <v>13.350453999999999</v>
      </c>
      <c r="R431" s="3" t="s">
        <v>2397</v>
      </c>
      <c r="S431" s="3">
        <v>-102.414581</v>
      </c>
      <c r="T431" s="9" t="s">
        <v>3429</v>
      </c>
      <c r="U431" s="7">
        <v>1082571</v>
      </c>
      <c r="V431" s="7">
        <v>820222</v>
      </c>
      <c r="W431" s="7">
        <v>625486</v>
      </c>
      <c r="X431" s="7">
        <v>391005</v>
      </c>
      <c r="Y431" s="7">
        <v>1531955</v>
      </c>
      <c r="Z431" s="7">
        <v>1360503</v>
      </c>
      <c r="AA431" s="7">
        <v>1208556</v>
      </c>
      <c r="AB431" s="7">
        <v>1082571</v>
      </c>
      <c r="AC431" s="3">
        <v>45.515999999999998</v>
      </c>
      <c r="AD431" s="3">
        <v>57.662999999999997</v>
      </c>
      <c r="AE431" s="3">
        <v>-39.216999999999999</v>
      </c>
      <c r="AF431" s="3">
        <v>-13.994999999999999</v>
      </c>
      <c r="AG431" s="7">
        <v>124137000</v>
      </c>
      <c r="AH431" s="7">
        <v>123365000</v>
      </c>
      <c r="AI431" s="7">
        <v>118990000</v>
      </c>
      <c r="AJ431" s="7">
        <v>127578647</v>
      </c>
      <c r="AK431" s="3">
        <v>96.635249999999999</v>
      </c>
      <c r="AL431" s="7">
        <v>601</v>
      </c>
      <c r="AM431" s="7">
        <v>124027394</v>
      </c>
      <c r="AN431" s="3">
        <v>93.95</v>
      </c>
      <c r="AO431" s="3">
        <v>-2.5186280000000001</v>
      </c>
      <c r="AP431" s="3">
        <v>-5.6502559999999997</v>
      </c>
      <c r="AQ431" s="3">
        <v>24.694762000000001</v>
      </c>
      <c r="AR431" s="3">
        <v>155.652455</v>
      </c>
      <c r="AS431" s="3">
        <v>-5.6502559999999997</v>
      </c>
      <c r="AT431" s="3">
        <v>24.694762000000001</v>
      </c>
      <c r="AU431" s="3">
        <v>152.713921</v>
      </c>
      <c r="AV431" s="3">
        <v>2.4454163823070871</v>
      </c>
      <c r="AW431" s="3">
        <v>4.2768251877643504</v>
      </c>
      <c r="AX431" s="3">
        <v>4.9052123871568067</v>
      </c>
      <c r="AY431" s="3">
        <v>45.75</v>
      </c>
      <c r="AZ431" s="3">
        <v>80.02</v>
      </c>
      <c r="BA431" s="3">
        <v>91.78</v>
      </c>
    </row>
    <row r="432" spans="1:53" x14ac:dyDescent="0.3">
      <c r="A432" s="1" t="s">
        <v>1964</v>
      </c>
      <c r="B432" s="2">
        <v>4120616</v>
      </c>
      <c r="C432" s="9" t="s">
        <v>2395</v>
      </c>
      <c r="D432" s="9" t="s">
        <v>2452</v>
      </c>
      <c r="E432" s="3">
        <v>22116.63042365</v>
      </c>
      <c r="F432" s="5">
        <v>24137.759423</v>
      </c>
      <c r="G432" s="5" t="s">
        <v>2400</v>
      </c>
      <c r="H432" s="4">
        <v>2.0499999999999998</v>
      </c>
      <c r="I432" s="3">
        <v>10.301634999999999</v>
      </c>
      <c r="J432" s="3">
        <v>2.0499999999999998</v>
      </c>
      <c r="K432" s="3">
        <v>10.301634999999999</v>
      </c>
      <c r="L432" s="3">
        <v>2.08590864</v>
      </c>
      <c r="M432" s="3">
        <v>1.9223121000000001</v>
      </c>
      <c r="N432" s="3">
        <v>41.601021000000003</v>
      </c>
      <c r="O432" s="3" t="s">
        <v>2400</v>
      </c>
      <c r="P432" s="3" t="s">
        <v>2400</v>
      </c>
      <c r="Q432" s="3">
        <v>1.0830109999999999</v>
      </c>
      <c r="R432" s="3">
        <v>7.0310309999999996</v>
      </c>
      <c r="S432" s="3">
        <v>7.0310309999999996</v>
      </c>
      <c r="T432" s="9" t="s">
        <v>3429</v>
      </c>
      <c r="U432" s="7">
        <v>18795316</v>
      </c>
      <c r="V432" s="7">
        <v>22260774</v>
      </c>
      <c r="W432" s="7">
        <v>18408850</v>
      </c>
      <c r="X432" s="7">
        <v>9601482</v>
      </c>
      <c r="Y432" s="7">
        <v>17901675</v>
      </c>
      <c r="Z432" s="7">
        <v>18147117</v>
      </c>
      <c r="AA432" s="7">
        <v>18596113</v>
      </c>
      <c r="AB432" s="7">
        <v>18795316</v>
      </c>
      <c r="AC432" s="3">
        <v>21.526</v>
      </c>
      <c r="AD432" s="3">
        <v>17.271000000000001</v>
      </c>
      <c r="AE432" s="3">
        <v>19.094999999999999</v>
      </c>
      <c r="AF432" s="3">
        <v>15.022</v>
      </c>
      <c r="AG432" s="7">
        <v>153042184</v>
      </c>
      <c r="AH432" s="7">
        <v>155617909</v>
      </c>
      <c r="AI432" s="7">
        <v>163489456</v>
      </c>
      <c r="AJ432" s="7">
        <v>141922114</v>
      </c>
      <c r="AK432" s="3">
        <v>93.219560000000001</v>
      </c>
      <c r="AL432" s="7">
        <v>1017</v>
      </c>
      <c r="AM432" s="7">
        <v>126989718</v>
      </c>
      <c r="AN432" s="3">
        <v>83.41</v>
      </c>
      <c r="AO432" s="3">
        <v>-2.554246</v>
      </c>
      <c r="AP432" s="3">
        <v>-21.477249</v>
      </c>
      <c r="AQ432" s="3">
        <v>-9.5256980000000002</v>
      </c>
      <c r="AR432" s="3">
        <v>-4.0703050000000003</v>
      </c>
      <c r="AS432" s="3">
        <v>-21.477249</v>
      </c>
      <c r="AT432" s="3">
        <v>-9.5256980000000002</v>
      </c>
      <c r="AU432" s="3">
        <v>-3.4123619999999999</v>
      </c>
      <c r="AV432" s="3">
        <v>2.5004578968260991</v>
      </c>
      <c r="AW432" s="3">
        <v>4.7740748390447907</v>
      </c>
      <c r="AX432" s="3">
        <v>4.4024311957487692</v>
      </c>
      <c r="AY432" s="3">
        <v>58.95</v>
      </c>
      <c r="AZ432" s="3">
        <v>112.56</v>
      </c>
      <c r="BA432" s="4">
        <v>103.8</v>
      </c>
    </row>
    <row r="433" spans="1:53" x14ac:dyDescent="0.3">
      <c r="A433" s="1" t="s">
        <v>1267</v>
      </c>
      <c r="B433" s="2">
        <v>4276840</v>
      </c>
      <c r="C433" s="9" t="s">
        <v>2401</v>
      </c>
      <c r="D433" s="9" t="s">
        <v>2467</v>
      </c>
      <c r="E433" s="3">
        <v>22069.836228600001</v>
      </c>
      <c r="F433" s="5">
        <v>26073.836228</v>
      </c>
      <c r="G433" s="5" t="s">
        <v>2400</v>
      </c>
      <c r="H433" s="3">
        <v>2.68</v>
      </c>
      <c r="I433" s="3">
        <v>16.496048999999999</v>
      </c>
      <c r="J433" s="3">
        <v>2.68</v>
      </c>
      <c r="K433" s="3">
        <v>16.496048999999999</v>
      </c>
      <c r="L433" s="3" t="s">
        <v>2397</v>
      </c>
      <c r="M433" s="3">
        <v>4.1631025299999997</v>
      </c>
      <c r="N433" s="3">
        <v>15.54213</v>
      </c>
      <c r="O433" s="3" t="s">
        <v>2400</v>
      </c>
      <c r="P433" s="3" t="s">
        <v>2400</v>
      </c>
      <c r="Q433" s="3">
        <v>1.426944</v>
      </c>
      <c r="R433" s="3">
        <v>10.255602</v>
      </c>
      <c r="S433" s="3">
        <v>10.255602</v>
      </c>
      <c r="T433" s="9" t="s">
        <v>3429</v>
      </c>
      <c r="U433" s="7">
        <v>15438000</v>
      </c>
      <c r="V433" s="7">
        <v>14396000</v>
      </c>
      <c r="W433" s="7">
        <v>13737000</v>
      </c>
      <c r="X433" s="7">
        <v>12297000</v>
      </c>
      <c r="Y433" s="7">
        <v>16277000</v>
      </c>
      <c r="Z433" s="7">
        <v>16008000</v>
      </c>
      <c r="AA433" s="7">
        <v>15714000</v>
      </c>
      <c r="AB433" s="7">
        <v>15438000</v>
      </c>
      <c r="AC433" s="3">
        <v>14.536</v>
      </c>
      <c r="AD433" s="3">
        <v>16.588000000000001</v>
      </c>
      <c r="AE433" s="4">
        <v>10.577999999999999</v>
      </c>
      <c r="AF433" s="4">
        <v>12.637</v>
      </c>
      <c r="AG433" s="7">
        <v>133337275</v>
      </c>
      <c r="AH433" s="7">
        <v>134709785</v>
      </c>
      <c r="AI433" s="7">
        <v>137506136</v>
      </c>
      <c r="AJ433" s="7">
        <v>132154814</v>
      </c>
      <c r="AK433" s="4">
        <v>99.042000000000002</v>
      </c>
      <c r="AL433" s="7">
        <v>948</v>
      </c>
      <c r="AM433" s="7">
        <v>103041006</v>
      </c>
      <c r="AN433" s="3">
        <v>77.22</v>
      </c>
      <c r="AO433" s="3">
        <v>-1.0441</v>
      </c>
      <c r="AP433" s="3">
        <v>-12.902056</v>
      </c>
      <c r="AQ433" s="3">
        <v>-11.619631999999999</v>
      </c>
      <c r="AR433" s="3">
        <v>33.388888999999999</v>
      </c>
      <c r="AS433" s="3">
        <v>-12.902056</v>
      </c>
      <c r="AT433" s="3">
        <v>-11.619631999999999</v>
      </c>
      <c r="AU433" s="3">
        <v>33.093125999999998</v>
      </c>
      <c r="AV433" s="3">
        <v>2.8308019113906728</v>
      </c>
      <c r="AW433" s="3">
        <v>4.7549977746800183</v>
      </c>
      <c r="AX433" s="3">
        <v>4.648535112133918</v>
      </c>
      <c r="AY433" s="3">
        <v>78.42</v>
      </c>
      <c r="AZ433" s="3">
        <v>131.72</v>
      </c>
      <c r="BA433" s="3">
        <v>128.77000000000001</v>
      </c>
    </row>
    <row r="434" spans="1:53" x14ac:dyDescent="0.3">
      <c r="A434" s="1" t="s">
        <v>1509</v>
      </c>
      <c r="B434" s="2">
        <v>100386</v>
      </c>
      <c r="C434" s="9" t="s">
        <v>2395</v>
      </c>
      <c r="D434" s="9" t="s">
        <v>2407</v>
      </c>
      <c r="E434" s="3">
        <v>22033.966570280001</v>
      </c>
      <c r="F434" s="5" t="s">
        <v>2400</v>
      </c>
      <c r="G434" s="5">
        <v>-10656.033429720001</v>
      </c>
      <c r="H434" s="4">
        <v>2.2200000000000002</v>
      </c>
      <c r="I434" s="3">
        <v>12.8125</v>
      </c>
      <c r="J434" s="4">
        <v>2.2200000000000002</v>
      </c>
      <c r="K434" s="3">
        <v>12.8125</v>
      </c>
      <c r="L434" s="3">
        <v>2.2493361699999999</v>
      </c>
      <c r="M434" s="3">
        <v>1.71250042</v>
      </c>
      <c r="N434" s="3">
        <v>4.9890480000000004</v>
      </c>
      <c r="O434" s="3" t="s">
        <v>2400</v>
      </c>
      <c r="P434" s="3" t="s">
        <v>2400</v>
      </c>
      <c r="Q434" s="3" t="s">
        <v>2400</v>
      </c>
      <c r="R434" s="3" t="s">
        <v>2400</v>
      </c>
      <c r="S434" s="3" t="s">
        <v>2400</v>
      </c>
      <c r="T434" s="9" t="s">
        <v>3429</v>
      </c>
      <c r="U434" s="7">
        <v>6749000</v>
      </c>
      <c r="V434" s="7">
        <v>6749200</v>
      </c>
      <c r="W434" s="7">
        <v>6546000</v>
      </c>
      <c r="X434" s="7">
        <v>5975800</v>
      </c>
      <c r="Y434" s="7">
        <v>7857600</v>
      </c>
      <c r="Z434" s="7">
        <v>7609600</v>
      </c>
      <c r="AA434" s="7">
        <v>6674700</v>
      </c>
      <c r="AB434" s="7">
        <v>6749000</v>
      </c>
      <c r="AC434" s="3" t="s">
        <v>2400</v>
      </c>
      <c r="AD434" s="3" t="s">
        <v>2400</v>
      </c>
      <c r="AE434" s="3" t="s">
        <v>2400</v>
      </c>
      <c r="AF434" s="3" t="s">
        <v>2400</v>
      </c>
      <c r="AG434" s="7">
        <v>198218483</v>
      </c>
      <c r="AH434" s="7">
        <v>201637855</v>
      </c>
      <c r="AI434" s="7">
        <v>207036370</v>
      </c>
      <c r="AJ434" s="7">
        <v>195339721</v>
      </c>
      <c r="AK434" s="3">
        <v>98.54768</v>
      </c>
      <c r="AL434" s="7">
        <v>905</v>
      </c>
      <c r="AM434" s="7">
        <v>171935742</v>
      </c>
      <c r="AN434" s="3">
        <v>86.74</v>
      </c>
      <c r="AO434" s="3">
        <v>-1.0713250000000001</v>
      </c>
      <c r="AP434" s="3">
        <v>-7.7905720000000001</v>
      </c>
      <c r="AQ434" s="3">
        <v>13.850939</v>
      </c>
      <c r="AR434" s="3">
        <v>20.772946999999998</v>
      </c>
      <c r="AS434" s="3">
        <v>-7.7905720000000001</v>
      </c>
      <c r="AT434" s="3">
        <v>13.850939</v>
      </c>
      <c r="AU434" s="3">
        <v>21.474283</v>
      </c>
      <c r="AV434" s="3">
        <v>1.6929763305675183</v>
      </c>
      <c r="AW434" s="3">
        <v>3.2948729976544486</v>
      </c>
      <c r="AX434" s="3">
        <v>3.1311965921035654</v>
      </c>
      <c r="AY434" s="3">
        <v>51.81</v>
      </c>
      <c r="AZ434" s="3">
        <v>100.84</v>
      </c>
      <c r="BA434" s="3">
        <v>95.83</v>
      </c>
    </row>
    <row r="435" spans="1:53" x14ac:dyDescent="0.3">
      <c r="A435" s="1" t="s">
        <v>44</v>
      </c>
      <c r="B435" s="2">
        <v>26472629</v>
      </c>
      <c r="C435" s="9" t="s">
        <v>2395</v>
      </c>
      <c r="D435" s="9" t="s">
        <v>2435</v>
      </c>
      <c r="E435" s="3">
        <v>21987.067350969999</v>
      </c>
      <c r="F435" s="5">
        <v>27212.178349999998</v>
      </c>
      <c r="G435" s="5">
        <v>27908.780350969999</v>
      </c>
      <c r="H435" s="3">
        <v>-0.315</v>
      </c>
      <c r="I435" s="3" t="s">
        <v>2397</v>
      </c>
      <c r="J435" s="3">
        <v>-0.315</v>
      </c>
      <c r="K435" s="3" t="s">
        <v>2397</v>
      </c>
      <c r="L435" s="3">
        <v>8.3665338599999988</v>
      </c>
      <c r="M435" s="3">
        <v>6.7434392599999997</v>
      </c>
      <c r="N435" s="3">
        <v>50.164745000000003</v>
      </c>
      <c r="O435" s="3" t="s">
        <v>2397</v>
      </c>
      <c r="P435" s="3" t="s">
        <v>2397</v>
      </c>
      <c r="Q435" s="3">
        <v>9.6442739999999993</v>
      </c>
      <c r="R435" s="3" t="s">
        <v>2397</v>
      </c>
      <c r="S435" s="3">
        <v>-85.335657999999995</v>
      </c>
      <c r="T435" s="9" t="s">
        <v>3430</v>
      </c>
      <c r="U435" s="7">
        <v>2322999</v>
      </c>
      <c r="V435" s="7">
        <v>1587985</v>
      </c>
      <c r="W435" s="7">
        <v>1349292</v>
      </c>
      <c r="X435" s="7">
        <v>870464</v>
      </c>
      <c r="Y435" s="7">
        <v>2524931</v>
      </c>
      <c r="Z435" s="7">
        <v>2322999</v>
      </c>
      <c r="AA435" s="7">
        <v>2109639</v>
      </c>
      <c r="AB435" s="7">
        <v>1914460</v>
      </c>
      <c r="AC435" s="4">
        <v>42.81</v>
      </c>
      <c r="AD435" s="3">
        <v>42.267000000000003</v>
      </c>
      <c r="AE435" s="3">
        <v>-15.722</v>
      </c>
      <c r="AF435" s="3">
        <v>-11.555999999999999</v>
      </c>
      <c r="AG435" s="7">
        <v>313977403</v>
      </c>
      <c r="AH435" s="7">
        <v>311053031</v>
      </c>
      <c r="AI435" s="7">
        <v>301081887</v>
      </c>
      <c r="AJ435" s="7">
        <v>258392682</v>
      </c>
      <c r="AK435" s="3">
        <v>82.275959999999998</v>
      </c>
      <c r="AL435" s="7">
        <v>511</v>
      </c>
      <c r="AM435" s="7">
        <v>211978008</v>
      </c>
      <c r="AN435" s="4">
        <v>67.5</v>
      </c>
      <c r="AO435" s="3">
        <v>-7.5872529999999996</v>
      </c>
      <c r="AP435" s="3">
        <v>-13.012427000000001</v>
      </c>
      <c r="AQ435" s="3">
        <v>49.191572999999998</v>
      </c>
      <c r="AR435" s="3">
        <v>30.686695</v>
      </c>
      <c r="AS435" s="3">
        <v>-13.012427000000001</v>
      </c>
      <c r="AT435" s="3">
        <v>49.191572999999998</v>
      </c>
      <c r="AU435" s="3">
        <v>23.931623999999999</v>
      </c>
      <c r="AV435" s="3">
        <v>5.764247297942136</v>
      </c>
      <c r="AW435" s="3">
        <v>12.459401874991286</v>
      </c>
      <c r="AX435" s="3">
        <v>17.147259299451349</v>
      </c>
      <c r="AY435" s="4">
        <v>35.1</v>
      </c>
      <c r="AZ435" s="3">
        <v>75.86</v>
      </c>
      <c r="BA435" s="3">
        <v>104.41</v>
      </c>
    </row>
    <row r="436" spans="1:53" x14ac:dyDescent="0.3">
      <c r="A436" s="1" t="s">
        <v>881</v>
      </c>
      <c r="B436" s="2">
        <v>4996388</v>
      </c>
      <c r="C436" s="9" t="s">
        <v>2395</v>
      </c>
      <c r="D436" s="9" t="s">
        <v>2490</v>
      </c>
      <c r="E436" s="3">
        <v>21776.394135999999</v>
      </c>
      <c r="F436" s="5">
        <v>22038.394135999999</v>
      </c>
      <c r="G436" s="5" t="s">
        <v>2400</v>
      </c>
      <c r="H436" s="3">
        <v>0.48</v>
      </c>
      <c r="I436" s="3">
        <v>80.294627000000006</v>
      </c>
      <c r="J436" s="3">
        <v>0.48</v>
      </c>
      <c r="K436" s="3">
        <v>80.294627000000006</v>
      </c>
      <c r="L436" s="3">
        <v>33.247219229999999</v>
      </c>
      <c r="M436" s="3">
        <v>3.01500016</v>
      </c>
      <c r="N436" s="3">
        <v>45.421568999999998</v>
      </c>
      <c r="O436" s="3" t="s">
        <v>2400</v>
      </c>
      <c r="P436" s="3" t="s">
        <v>2400</v>
      </c>
      <c r="Q436" s="3">
        <v>6.2093049999999996</v>
      </c>
      <c r="R436" s="3">
        <v>29.657810000000001</v>
      </c>
      <c r="S436" s="3">
        <v>29.657810000000001</v>
      </c>
      <c r="T436" s="9" t="s">
        <v>3429</v>
      </c>
      <c r="U436" s="7">
        <v>3222000</v>
      </c>
      <c r="V436" s="7">
        <v>2573000</v>
      </c>
      <c r="W436" s="7">
        <v>2136000</v>
      </c>
      <c r="X436" s="7">
        <v>1145000</v>
      </c>
      <c r="Y436" s="7">
        <v>3716000</v>
      </c>
      <c r="Z436" s="7">
        <v>3692000</v>
      </c>
      <c r="AA436" s="7">
        <v>3428000</v>
      </c>
      <c r="AB436" s="7">
        <v>3222000</v>
      </c>
      <c r="AC436" s="3">
        <v>30.478000000000002</v>
      </c>
      <c r="AD436" s="3">
        <v>31.835000000000001</v>
      </c>
      <c r="AE436" s="4">
        <v>20.67</v>
      </c>
      <c r="AF436" s="3">
        <v>21.178999999999998</v>
      </c>
      <c r="AG436" s="7">
        <v>248655936</v>
      </c>
      <c r="AH436" s="7">
        <v>235819851</v>
      </c>
      <c r="AI436" s="7">
        <v>234557149</v>
      </c>
      <c r="AJ436" s="7">
        <v>233971661</v>
      </c>
      <c r="AK436" s="3">
        <v>94.075550000000007</v>
      </c>
      <c r="AL436" s="7">
        <v>616</v>
      </c>
      <c r="AM436" s="7">
        <v>241347164</v>
      </c>
      <c r="AN436" s="3">
        <v>97.04</v>
      </c>
      <c r="AO436" s="3">
        <v>-2.4220730000000001</v>
      </c>
      <c r="AP436" s="3">
        <v>4.8664550000000002</v>
      </c>
      <c r="AQ436" s="3">
        <v>19.669378999999999</v>
      </c>
      <c r="AR436" s="3">
        <v>48.684210999999998</v>
      </c>
      <c r="AS436" s="3">
        <v>4.8664550000000002</v>
      </c>
      <c r="AT436" s="3">
        <v>19.669378999999999</v>
      </c>
      <c r="AU436" s="3">
        <v>46.776493000000002</v>
      </c>
      <c r="AV436" s="3">
        <v>1.9761087890687861</v>
      </c>
      <c r="AW436" s="3">
        <v>2.9706477482649754</v>
      </c>
      <c r="AX436" s="3">
        <v>2.6003789590036028</v>
      </c>
      <c r="AY436" s="3">
        <v>74.69</v>
      </c>
      <c r="AZ436" s="3">
        <v>112.28</v>
      </c>
      <c r="BA436" s="3">
        <v>98.28</v>
      </c>
    </row>
    <row r="437" spans="1:53" x14ac:dyDescent="0.3">
      <c r="A437" s="1" t="s">
        <v>1970</v>
      </c>
      <c r="B437" s="2">
        <v>4810920</v>
      </c>
      <c r="C437" s="9" t="s">
        <v>2401</v>
      </c>
      <c r="D437" s="9" t="s">
        <v>2409</v>
      </c>
      <c r="E437" s="3">
        <v>21622.827052619999</v>
      </c>
      <c r="F437" s="5">
        <v>23867.420052000001</v>
      </c>
      <c r="G437" s="5" t="s">
        <v>2400</v>
      </c>
      <c r="H437" s="3">
        <v>1.51</v>
      </c>
      <c r="I437" s="3">
        <v>34.547899000000001</v>
      </c>
      <c r="J437" s="4">
        <v>1.508</v>
      </c>
      <c r="K437" s="3">
        <v>46.995885000000001</v>
      </c>
      <c r="L437" s="3">
        <v>46.286872329999994</v>
      </c>
      <c r="M437" s="3">
        <v>3.0773376400000001</v>
      </c>
      <c r="N437" s="3">
        <v>29.860545999999999</v>
      </c>
      <c r="O437" s="3" t="s">
        <v>2400</v>
      </c>
      <c r="P437" s="3" t="s">
        <v>2400</v>
      </c>
      <c r="Q437" s="3">
        <v>4.2314829999999999</v>
      </c>
      <c r="R437" s="3">
        <v>16.165286999999999</v>
      </c>
      <c r="S437" s="3">
        <v>16.165286999999999</v>
      </c>
      <c r="T437" s="9" t="s">
        <v>3431</v>
      </c>
      <c r="U437" s="7">
        <v>5138701</v>
      </c>
      <c r="V437" s="7">
        <v>4536266</v>
      </c>
      <c r="W437" s="7">
        <v>4223403</v>
      </c>
      <c r="X437" s="7">
        <v>3107519</v>
      </c>
      <c r="Y437" s="7">
        <v>5325525</v>
      </c>
      <c r="Z437" s="7">
        <v>5234817</v>
      </c>
      <c r="AA437" s="7">
        <v>5138701</v>
      </c>
      <c r="AB437" s="7">
        <v>4780499</v>
      </c>
      <c r="AC437" s="3">
        <v>43.521999999999998</v>
      </c>
      <c r="AD437" s="3">
        <v>43.421999999999997</v>
      </c>
      <c r="AE437" s="3">
        <v>26.388999999999999</v>
      </c>
      <c r="AF437" s="3">
        <v>24.869</v>
      </c>
      <c r="AG437" s="7">
        <v>98708000</v>
      </c>
      <c r="AH437" s="7">
        <v>98799000</v>
      </c>
      <c r="AI437" s="7">
        <v>98789000</v>
      </c>
      <c r="AJ437" s="7">
        <v>98334600</v>
      </c>
      <c r="AK437" s="3">
        <v>99.622389999999996</v>
      </c>
      <c r="AL437" s="7">
        <v>945</v>
      </c>
      <c r="AM437" s="7">
        <v>97223233</v>
      </c>
      <c r="AN437" s="4">
        <v>98.5</v>
      </c>
      <c r="AO437" s="3">
        <v>-1.495112</v>
      </c>
      <c r="AP437" s="3">
        <v>-6.1626950000000003</v>
      </c>
      <c r="AQ437" s="3">
        <v>-15.246969999999999</v>
      </c>
      <c r="AR437" s="3">
        <v>-5.3067989999999998</v>
      </c>
      <c r="AS437" s="3">
        <v>-6.1626950000000003</v>
      </c>
      <c r="AT437" s="3">
        <v>-15.246969999999999</v>
      </c>
      <c r="AU437" s="3">
        <v>-6.4998860000000001</v>
      </c>
      <c r="AV437" s="3">
        <v>1.6339455732602302</v>
      </c>
      <c r="AW437" s="3">
        <v>2.7353560269966772</v>
      </c>
      <c r="AX437" s="3">
        <v>2.9744513136450195</v>
      </c>
      <c r="AY437" s="3">
        <v>64.34</v>
      </c>
      <c r="AZ437" s="3">
        <v>107.71</v>
      </c>
      <c r="BA437" s="3">
        <v>117.13</v>
      </c>
    </row>
    <row r="438" spans="1:53" x14ac:dyDescent="0.3">
      <c r="A438" s="1" t="s">
        <v>375</v>
      </c>
      <c r="B438" s="2">
        <v>4073448</v>
      </c>
      <c r="C438" s="9" t="s">
        <v>2401</v>
      </c>
      <c r="D438" s="9" t="s">
        <v>2404</v>
      </c>
      <c r="E438" s="3">
        <v>21459.8962206</v>
      </c>
      <c r="F438" s="5">
        <v>25469.129219999999</v>
      </c>
      <c r="G438" s="5" t="s">
        <v>2400</v>
      </c>
      <c r="H438" s="3">
        <v>2.44</v>
      </c>
      <c r="I438" s="3">
        <v>13.971652000000001</v>
      </c>
      <c r="J438" s="3">
        <v>2.44</v>
      </c>
      <c r="K438" s="3">
        <v>13.971652000000001</v>
      </c>
      <c r="L438" s="3" t="s">
        <v>2397</v>
      </c>
      <c r="M438" s="3">
        <v>3.7143970899999998</v>
      </c>
      <c r="N438" s="3">
        <v>9.9105530000000002</v>
      </c>
      <c r="O438" s="3" t="s">
        <v>2400</v>
      </c>
      <c r="P438" s="3" t="s">
        <v>2400</v>
      </c>
      <c r="Q438" s="3">
        <v>1.2227760000000001</v>
      </c>
      <c r="R438" s="3">
        <v>8.0854669999999995</v>
      </c>
      <c r="S438" s="3">
        <v>8.0854669999999995</v>
      </c>
      <c r="T438" s="9" t="s">
        <v>3429</v>
      </c>
      <c r="U438" s="7">
        <v>17097330</v>
      </c>
      <c r="V438" s="7">
        <v>22726418</v>
      </c>
      <c r="W438" s="7">
        <v>19893856</v>
      </c>
      <c r="X438" s="7">
        <v>8558874</v>
      </c>
      <c r="Y438" s="7">
        <v>16731048</v>
      </c>
      <c r="Z438" s="7">
        <v>17032818</v>
      </c>
      <c r="AA438" s="7">
        <v>17105368</v>
      </c>
      <c r="AB438" s="7">
        <v>17097330</v>
      </c>
      <c r="AC438" s="3">
        <v>35.164999999999999</v>
      </c>
      <c r="AD438" s="3">
        <v>33.552999999999997</v>
      </c>
      <c r="AE438" s="3">
        <v>15.994</v>
      </c>
      <c r="AF438" s="3">
        <v>14.041</v>
      </c>
      <c r="AG438" s="7">
        <v>115557000</v>
      </c>
      <c r="AH438" s="7">
        <v>116451000</v>
      </c>
      <c r="AI438" s="7">
        <v>123400000</v>
      </c>
      <c r="AJ438" s="7">
        <v>112364204</v>
      </c>
      <c r="AK438" s="3">
        <v>97.635859999999994</v>
      </c>
      <c r="AL438" s="7">
        <v>1028</v>
      </c>
      <c r="AM438" s="7">
        <v>112714736</v>
      </c>
      <c r="AN438" s="3">
        <v>97.94</v>
      </c>
      <c r="AO438" s="3">
        <v>-3.9578009999999999</v>
      </c>
      <c r="AP438" s="3">
        <v>-23.349601</v>
      </c>
      <c r="AQ438" s="3">
        <v>-26.271536000000001</v>
      </c>
      <c r="AR438" s="3">
        <v>-13.574797</v>
      </c>
      <c r="AS438" s="3">
        <v>-23.349601</v>
      </c>
      <c r="AT438" s="3">
        <v>-26.271536000000001</v>
      </c>
      <c r="AU438" s="3">
        <v>-14.382413</v>
      </c>
      <c r="AV438" s="3">
        <v>4.7660415807518932</v>
      </c>
      <c r="AW438" s="3">
        <v>5.9747704775122781</v>
      </c>
      <c r="AX438" s="3">
        <v>5.573337933546016</v>
      </c>
      <c r="AY438" s="3">
        <v>71.349999999999994</v>
      </c>
      <c r="AZ438" s="3">
        <v>89.44</v>
      </c>
      <c r="BA438" s="3">
        <v>83.43</v>
      </c>
    </row>
    <row r="439" spans="1:53" x14ac:dyDescent="0.3">
      <c r="A439" s="1" t="s">
        <v>1862</v>
      </c>
      <c r="B439" s="2">
        <v>4794937</v>
      </c>
      <c r="C439" s="9" t="s">
        <v>2395</v>
      </c>
      <c r="D439" s="9" t="s">
        <v>2481</v>
      </c>
      <c r="E439" s="3">
        <v>21434.28514697</v>
      </c>
      <c r="F439" s="5">
        <v>25870.285145999998</v>
      </c>
      <c r="G439" s="5" t="s">
        <v>2400</v>
      </c>
      <c r="H439" s="3">
        <v>1.41</v>
      </c>
      <c r="I439" s="3">
        <v>22.453174000000001</v>
      </c>
      <c r="J439" s="3">
        <v>1.41</v>
      </c>
      <c r="K439" s="3">
        <v>22.453174000000001</v>
      </c>
      <c r="L439" s="3" t="s">
        <v>2397</v>
      </c>
      <c r="M439" s="3" t="s">
        <v>2397</v>
      </c>
      <c r="N439" s="3">
        <v>28.551107999999999</v>
      </c>
      <c r="O439" s="3" t="s">
        <v>2400</v>
      </c>
      <c r="P439" s="3" t="s">
        <v>2400</v>
      </c>
      <c r="Q439" s="3">
        <v>3.1236220000000001</v>
      </c>
      <c r="R439" s="3">
        <v>17.646277000000001</v>
      </c>
      <c r="S439" s="3">
        <v>17.646277000000001</v>
      </c>
      <c r="T439" s="9" t="s">
        <v>3430</v>
      </c>
      <c r="U439" s="7">
        <v>6551000</v>
      </c>
      <c r="V439" s="7">
        <v>7384000</v>
      </c>
      <c r="W439" s="7">
        <v>11661000</v>
      </c>
      <c r="X439" s="7">
        <v>10681000</v>
      </c>
      <c r="Y439" s="7">
        <v>7265000</v>
      </c>
      <c r="Z439" s="7">
        <v>6551000</v>
      </c>
      <c r="AA439" s="7">
        <v>6266000</v>
      </c>
      <c r="AB439" s="7">
        <v>6471000</v>
      </c>
      <c r="AC439" s="3">
        <v>23.645</v>
      </c>
      <c r="AD439" s="3">
        <v>28.919</v>
      </c>
      <c r="AE439" s="4">
        <v>10.563000000000001</v>
      </c>
      <c r="AF439" s="3">
        <v>16.669</v>
      </c>
      <c r="AG439" s="7">
        <v>211455486</v>
      </c>
      <c r="AH439" s="7">
        <v>210182269</v>
      </c>
      <c r="AI439" s="7">
        <v>209181031</v>
      </c>
      <c r="AJ439" s="7">
        <v>210567181</v>
      </c>
      <c r="AK439" s="3">
        <v>99.545060000000007</v>
      </c>
      <c r="AL439" s="7">
        <v>1023</v>
      </c>
      <c r="AM439" s="7">
        <v>190089113</v>
      </c>
      <c r="AN439" s="3">
        <v>89.86</v>
      </c>
      <c r="AO439" s="3">
        <v>-2.4635549999999999</v>
      </c>
      <c r="AP439" s="3">
        <v>-14.822856</v>
      </c>
      <c r="AQ439" s="3">
        <v>-21.199670999999999</v>
      </c>
      <c r="AR439" s="3">
        <v>4.3777970000000002</v>
      </c>
      <c r="AS439" s="3">
        <v>-14.822856</v>
      </c>
      <c r="AT439" s="3">
        <v>-21.199670999999999</v>
      </c>
      <c r="AU439" s="3">
        <v>1.101089</v>
      </c>
      <c r="AV439" s="3">
        <v>3.4635451264627104</v>
      </c>
      <c r="AW439" s="3">
        <v>6.6055786957923592</v>
      </c>
      <c r="AX439" s="3">
        <v>5.6503416013478507</v>
      </c>
      <c r="AY439" s="3">
        <v>58.62</v>
      </c>
      <c r="AZ439" s="3">
        <v>111.79</v>
      </c>
      <c r="BA439" s="3">
        <v>95.63</v>
      </c>
    </row>
    <row r="440" spans="1:53" x14ac:dyDescent="0.3">
      <c r="A440" s="1" t="s">
        <v>855</v>
      </c>
      <c r="B440" s="2">
        <v>4211343</v>
      </c>
      <c r="C440" s="9" t="s">
        <v>2395</v>
      </c>
      <c r="D440" s="9" t="s">
        <v>2431</v>
      </c>
      <c r="E440" s="3">
        <v>21333.39425564</v>
      </c>
      <c r="F440" s="5">
        <v>20757.716254999999</v>
      </c>
      <c r="G440" s="5">
        <v>21022.407255639999</v>
      </c>
      <c r="H440" s="3">
        <v>2.91</v>
      </c>
      <c r="I440" s="3">
        <v>15.182632999999999</v>
      </c>
      <c r="J440" s="3">
        <v>2.91</v>
      </c>
      <c r="K440" s="3">
        <v>15.182632999999999</v>
      </c>
      <c r="L440" s="3">
        <v>2.5132263800000003</v>
      </c>
      <c r="M440" s="3">
        <v>2.48470323</v>
      </c>
      <c r="N440" s="3" t="s">
        <v>2397</v>
      </c>
      <c r="O440" s="3">
        <v>244.22666322895699</v>
      </c>
      <c r="P440" s="3" t="s">
        <v>2397</v>
      </c>
      <c r="Q440" s="3">
        <v>4.7502139999999997</v>
      </c>
      <c r="R440" s="3">
        <v>10.547516</v>
      </c>
      <c r="S440" s="3">
        <v>10.547516</v>
      </c>
      <c r="T440" s="9" t="s">
        <v>3429</v>
      </c>
      <c r="U440" s="7">
        <v>3318602</v>
      </c>
      <c r="V440" s="7">
        <v>2619319</v>
      </c>
      <c r="W440" s="7">
        <v>2923377</v>
      </c>
      <c r="X440" s="7">
        <v>2711332</v>
      </c>
      <c r="Y440" s="7">
        <v>3850811</v>
      </c>
      <c r="Z440" s="7">
        <v>3764233</v>
      </c>
      <c r="AA440" s="7">
        <v>3564424</v>
      </c>
      <c r="AB440" s="7">
        <v>3318602</v>
      </c>
      <c r="AC440" s="3">
        <v>39.194000000000003</v>
      </c>
      <c r="AD440" s="3">
        <v>46.542000000000002</v>
      </c>
      <c r="AE440" s="3">
        <v>35.978000000000002</v>
      </c>
      <c r="AF440" s="3">
        <v>44.587000000000003</v>
      </c>
      <c r="AG440" s="7">
        <v>107057732</v>
      </c>
      <c r="AH440" s="7">
        <v>107045972</v>
      </c>
      <c r="AI440" s="7">
        <v>106844040</v>
      </c>
      <c r="AJ440" s="7">
        <v>99586542</v>
      </c>
      <c r="AK440" s="3">
        <v>93.021349999999998</v>
      </c>
      <c r="AL440" s="7">
        <v>1267</v>
      </c>
      <c r="AM440" s="7">
        <v>93936071</v>
      </c>
      <c r="AN440" s="3">
        <v>87.74</v>
      </c>
      <c r="AO440" s="3">
        <v>-5.3541699999999999</v>
      </c>
      <c r="AP440" s="3">
        <v>-11.557183999999999</v>
      </c>
      <c r="AQ440" s="3">
        <v>-29.345734</v>
      </c>
      <c r="AR440" s="3">
        <v>2.3698890000000001</v>
      </c>
      <c r="AS440" s="3">
        <v>-11.557183999999999</v>
      </c>
      <c r="AT440" s="3">
        <v>-29.345734</v>
      </c>
      <c r="AU440" s="3">
        <v>2.298584</v>
      </c>
      <c r="AV440" s="3">
        <v>4.8408423223462265</v>
      </c>
      <c r="AW440" s="3">
        <v>9.1170577266411055</v>
      </c>
      <c r="AX440" s="3">
        <v>12.839995814307281</v>
      </c>
      <c r="AY440" s="3">
        <v>41.97</v>
      </c>
      <c r="AZ440" s="3">
        <v>79.05</v>
      </c>
      <c r="BA440" s="3">
        <v>111.33</v>
      </c>
    </row>
    <row r="441" spans="1:53" x14ac:dyDescent="0.3">
      <c r="A441" s="1" t="s">
        <v>685</v>
      </c>
      <c r="B441" s="2">
        <v>19659800</v>
      </c>
      <c r="C441" s="9" t="s">
        <v>2395</v>
      </c>
      <c r="D441" s="9" t="s">
        <v>2414</v>
      </c>
      <c r="E441" s="3">
        <v>21284.95080735</v>
      </c>
      <c r="F441" s="5">
        <v>21749.924806999999</v>
      </c>
      <c r="G441" s="5" t="s">
        <v>2400</v>
      </c>
      <c r="H441" s="3">
        <v>-0.60399999999999998</v>
      </c>
      <c r="I441" s="3" t="s">
        <v>2397</v>
      </c>
      <c r="J441" s="3">
        <v>-0.60399999999999998</v>
      </c>
      <c r="K441" s="3" t="s">
        <v>2397</v>
      </c>
      <c r="L441" s="3" t="s">
        <v>2397</v>
      </c>
      <c r="M441" s="3">
        <v>16.84019919</v>
      </c>
      <c r="N441" s="3" t="s">
        <v>2397</v>
      </c>
      <c r="O441" s="3" t="s">
        <v>2400</v>
      </c>
      <c r="P441" s="3" t="s">
        <v>2400</v>
      </c>
      <c r="Q441" s="3">
        <v>4.0394259999999997</v>
      </c>
      <c r="R441" s="3" t="s">
        <v>2397</v>
      </c>
      <c r="S441" s="3">
        <v>-112.282287</v>
      </c>
      <c r="T441" s="9" t="s">
        <v>3429</v>
      </c>
      <c r="U441" s="7">
        <v>3665393</v>
      </c>
      <c r="V441" s="7">
        <v>2240461</v>
      </c>
      <c r="W441" s="7">
        <v>1296025</v>
      </c>
      <c r="X441" s="7">
        <v>614532</v>
      </c>
      <c r="Y441" s="7">
        <v>4605784</v>
      </c>
      <c r="Z441" s="7">
        <v>4300251</v>
      </c>
      <c r="AA441" s="7">
        <v>4070737</v>
      </c>
      <c r="AB441" s="7">
        <v>3665393</v>
      </c>
      <c r="AC441" s="3">
        <v>37.463999999999999</v>
      </c>
      <c r="AD441" s="4">
        <v>38.5</v>
      </c>
      <c r="AE441" s="3">
        <v>-15.939</v>
      </c>
      <c r="AF441" s="3">
        <v>-4.149</v>
      </c>
      <c r="AG441" s="7">
        <v>487169000</v>
      </c>
      <c r="AH441" s="7">
        <v>485426000</v>
      </c>
      <c r="AI441" s="7">
        <v>465906000</v>
      </c>
      <c r="AJ441" s="7">
        <v>477273148</v>
      </c>
      <c r="AK441" s="3">
        <v>97.876540000000006</v>
      </c>
      <c r="AL441" s="7">
        <v>907</v>
      </c>
      <c r="AM441" s="7">
        <v>386166080</v>
      </c>
      <c r="AN441" s="3">
        <v>79.19</v>
      </c>
      <c r="AO441" s="3">
        <v>-3.5519829999999999</v>
      </c>
      <c r="AP441" s="3">
        <v>-14.776631999999999</v>
      </c>
      <c r="AQ441" s="3">
        <v>-5.1020409999999998</v>
      </c>
      <c r="AR441" s="3">
        <v>10.780226000000001</v>
      </c>
      <c r="AS441" s="3">
        <v>-14.776631999999999</v>
      </c>
      <c r="AT441" s="3">
        <v>-5.1020409999999998</v>
      </c>
      <c r="AU441" s="3">
        <v>5.5319149999999997</v>
      </c>
      <c r="AV441" s="3">
        <v>5.190272819979997</v>
      </c>
      <c r="AW441" s="3">
        <v>7.6464918773920392</v>
      </c>
      <c r="AX441" s="3">
        <v>8.5275614472217462</v>
      </c>
      <c r="AY441" s="3">
        <v>50.47</v>
      </c>
      <c r="AZ441" s="3">
        <v>74.349999999999994</v>
      </c>
      <c r="BA441" s="3">
        <v>82.92</v>
      </c>
    </row>
    <row r="442" spans="1:53" x14ac:dyDescent="0.3">
      <c r="A442" s="1" t="s">
        <v>446</v>
      </c>
      <c r="B442" s="2">
        <v>4074390</v>
      </c>
      <c r="C442" s="9" t="s">
        <v>2401</v>
      </c>
      <c r="D442" s="9" t="s">
        <v>2469</v>
      </c>
      <c r="E442" s="3">
        <v>21259.34374312</v>
      </c>
      <c r="F442" s="5">
        <v>40474.343742999998</v>
      </c>
      <c r="G442" s="5">
        <v>41040.34374312</v>
      </c>
      <c r="H442" s="3">
        <v>0.29799999999999999</v>
      </c>
      <c r="I442" s="3">
        <v>21.139240999999998</v>
      </c>
      <c r="J442" s="3">
        <v>0.29799999999999999</v>
      </c>
      <c r="K442" s="3">
        <v>21.139240999999998</v>
      </c>
      <c r="L442" s="3">
        <v>3.1369253600000002</v>
      </c>
      <c r="M442" s="3">
        <v>1.96288277</v>
      </c>
      <c r="N442" s="3" t="s">
        <v>2397</v>
      </c>
      <c r="O442" s="3" t="s">
        <v>2397</v>
      </c>
      <c r="P442" s="3" t="s">
        <v>2397</v>
      </c>
      <c r="Q442" s="3">
        <v>4.6589169999999998</v>
      </c>
      <c r="R442" s="3">
        <v>12.873284</v>
      </c>
      <c r="S442" s="3">
        <v>12.873284</v>
      </c>
      <c r="T442" s="9" t="s">
        <v>3429</v>
      </c>
      <c r="U442" s="7">
        <v>8696000</v>
      </c>
      <c r="V442" s="7">
        <v>9321000</v>
      </c>
      <c r="W442" s="7">
        <v>8352000</v>
      </c>
      <c r="X442" s="7">
        <v>7418000</v>
      </c>
      <c r="Y442" s="7">
        <v>8563000</v>
      </c>
      <c r="Z442" s="7">
        <v>8567000</v>
      </c>
      <c r="AA442" s="7">
        <v>8537000</v>
      </c>
      <c r="AB442" s="7">
        <v>8696000</v>
      </c>
      <c r="AC442" s="3">
        <v>42.813000000000002</v>
      </c>
      <c r="AD442" s="3">
        <v>44.692</v>
      </c>
      <c r="AE442" s="3">
        <v>34.177</v>
      </c>
      <c r="AF442" s="3">
        <v>35.991999999999997</v>
      </c>
      <c r="AG442" s="7">
        <v>651721174</v>
      </c>
      <c r="AH442" s="7">
        <v>641953090</v>
      </c>
      <c r="AI442" s="7">
        <v>631209962</v>
      </c>
      <c r="AJ442" s="7">
        <v>648689931</v>
      </c>
      <c r="AK442" s="3">
        <v>99.533959999999993</v>
      </c>
      <c r="AL442" s="7">
        <v>761</v>
      </c>
      <c r="AM442" s="7">
        <v>620264399</v>
      </c>
      <c r="AN442" s="3">
        <v>95.17</v>
      </c>
      <c r="AO442" s="3">
        <v>-2.0376660000000002</v>
      </c>
      <c r="AP442" s="3">
        <v>-2.7283879999999998</v>
      </c>
      <c r="AQ442" s="3">
        <v>7.8518020000000002</v>
      </c>
      <c r="AR442" s="3">
        <v>9.3760770000000004</v>
      </c>
      <c r="AS442" s="3">
        <v>-2.7283879999999998</v>
      </c>
      <c r="AT442" s="3">
        <v>7.8518020000000002</v>
      </c>
      <c r="AU442" s="3">
        <v>11.060553000000001</v>
      </c>
      <c r="AV442" s="3">
        <v>1.8582200632032471</v>
      </c>
      <c r="AW442" s="3">
        <v>3.4176688697118038</v>
      </c>
      <c r="AX442" s="3">
        <v>3.9853726507810938</v>
      </c>
      <c r="AY442" s="3">
        <v>46.04</v>
      </c>
      <c r="AZ442" s="3">
        <v>84.68</v>
      </c>
      <c r="BA442" s="3">
        <v>98.75</v>
      </c>
    </row>
    <row r="443" spans="1:53" x14ac:dyDescent="0.3">
      <c r="A443" s="1" t="s">
        <v>489</v>
      </c>
      <c r="B443" s="2">
        <v>1019881</v>
      </c>
      <c r="C443" s="9" t="s">
        <v>2401</v>
      </c>
      <c r="D443" s="9" t="s">
        <v>2399</v>
      </c>
      <c r="E443" s="3">
        <v>21215.32365862</v>
      </c>
      <c r="F443" s="5" t="s">
        <v>2400</v>
      </c>
      <c r="G443" s="5">
        <v>25723.32365862</v>
      </c>
      <c r="H443" s="3">
        <v>0.77</v>
      </c>
      <c r="I443" s="3">
        <v>17.228346456692901</v>
      </c>
      <c r="J443" s="4">
        <v>0.77</v>
      </c>
      <c r="K443" s="3">
        <v>17.228346456692901</v>
      </c>
      <c r="L443" s="3">
        <v>1.3440035999061799</v>
      </c>
      <c r="M443" s="3">
        <v>0.853754434015776</v>
      </c>
      <c r="N443" s="3">
        <v>10.313457</v>
      </c>
      <c r="O443" s="3" t="s">
        <v>2400</v>
      </c>
      <c r="P443" s="3" t="s">
        <v>2400</v>
      </c>
      <c r="Q443" s="3" t="s">
        <v>2400</v>
      </c>
      <c r="R443" s="3" t="s">
        <v>2400</v>
      </c>
      <c r="S443" s="3" t="s">
        <v>2400</v>
      </c>
      <c r="T443" s="9" t="s">
        <v>3429</v>
      </c>
      <c r="U443" s="7">
        <v>8224000</v>
      </c>
      <c r="V443" s="7">
        <v>8052000</v>
      </c>
      <c r="W443" s="7">
        <v>6647000</v>
      </c>
      <c r="X443" s="7">
        <v>6905000</v>
      </c>
      <c r="Y443" s="7">
        <v>7806000</v>
      </c>
      <c r="Z443" s="7">
        <v>7917000</v>
      </c>
      <c r="AA443" s="7">
        <v>8052000</v>
      </c>
      <c r="AB443" s="7">
        <v>8224000</v>
      </c>
      <c r="AC443" s="3" t="s">
        <v>2400</v>
      </c>
      <c r="AD443" s="3" t="s">
        <v>2400</v>
      </c>
      <c r="AE443" s="3" t="s">
        <v>2400</v>
      </c>
      <c r="AF443" s="3" t="s">
        <v>2400</v>
      </c>
      <c r="AG443" s="7">
        <v>445216549</v>
      </c>
      <c r="AH443" s="7">
        <v>452961853</v>
      </c>
      <c r="AI443" s="7">
        <v>466221795</v>
      </c>
      <c r="AJ443" s="7">
        <v>436749348</v>
      </c>
      <c r="AK443" s="3">
        <v>99.103430000000003</v>
      </c>
      <c r="AL443" s="7">
        <v>977</v>
      </c>
      <c r="AM443" s="7">
        <v>439122173</v>
      </c>
      <c r="AN443" s="3">
        <v>99.64</v>
      </c>
      <c r="AO443" s="3">
        <v>-0.54545500000000002</v>
      </c>
      <c r="AP443" s="3">
        <v>-9.0984630000000006</v>
      </c>
      <c r="AQ443" s="3">
        <v>6.5497930000000002</v>
      </c>
      <c r="AR443" s="3">
        <v>30.587883999999999</v>
      </c>
      <c r="AS443" s="3">
        <v>-9.0984630000000006</v>
      </c>
      <c r="AT443" s="3">
        <v>6.5497930000000002</v>
      </c>
      <c r="AU443" s="3">
        <v>32.045865999999997</v>
      </c>
      <c r="AV443" s="3">
        <v>2.341574431451845</v>
      </c>
      <c r="AW443" s="3">
        <v>4.4660298833811485</v>
      </c>
      <c r="AX443" s="3">
        <v>4.8810822605611728</v>
      </c>
      <c r="AY443" s="3">
        <v>40.369999999999997</v>
      </c>
      <c r="AZ443" s="4">
        <v>77</v>
      </c>
      <c r="BA443" s="3">
        <v>84.15</v>
      </c>
    </row>
    <row r="444" spans="1:53" x14ac:dyDescent="0.3">
      <c r="A444" s="1" t="s">
        <v>2333</v>
      </c>
      <c r="B444" s="2">
        <v>4252151</v>
      </c>
      <c r="C444" s="9" t="s">
        <v>2401</v>
      </c>
      <c r="D444" s="9" t="s">
        <v>2487</v>
      </c>
      <c r="E444" s="3">
        <v>21175.652194859998</v>
      </c>
      <c r="F444" s="5">
        <v>21664.344194000001</v>
      </c>
      <c r="G444" s="5" t="s">
        <v>2400</v>
      </c>
      <c r="H444" s="3">
        <v>1.96</v>
      </c>
      <c r="I444" s="3">
        <v>21.881129999999999</v>
      </c>
      <c r="J444" s="4">
        <v>1.96</v>
      </c>
      <c r="K444" s="3">
        <v>21.881129999999999</v>
      </c>
      <c r="L444" s="3">
        <v>12.540123249999999</v>
      </c>
      <c r="M444" s="3">
        <v>12.03170684</v>
      </c>
      <c r="N444" s="3">
        <v>19.792646000000001</v>
      </c>
      <c r="O444" s="3" t="s">
        <v>2400</v>
      </c>
      <c r="P444" s="3" t="s">
        <v>2400</v>
      </c>
      <c r="Q444" s="3">
        <v>3.092924</v>
      </c>
      <c r="R444" s="3">
        <v>11.326927</v>
      </c>
      <c r="S444" s="3">
        <v>11.326927</v>
      </c>
      <c r="T444" s="9" t="s">
        <v>3433</v>
      </c>
      <c r="U444" s="7">
        <v>7750652</v>
      </c>
      <c r="V444" s="7">
        <v>8674417</v>
      </c>
      <c r="W444" s="7">
        <v>8245936</v>
      </c>
      <c r="X444" s="7">
        <v>6783189</v>
      </c>
      <c r="Y444" s="7">
        <v>7528260</v>
      </c>
      <c r="Z444" s="7">
        <v>7581242</v>
      </c>
      <c r="AA444" s="7">
        <v>7655549</v>
      </c>
      <c r="AB444" s="7">
        <v>7750652</v>
      </c>
      <c r="AC444" s="3">
        <v>42.624000000000002</v>
      </c>
      <c r="AD444" s="3">
        <v>46.746000000000002</v>
      </c>
      <c r="AE444" s="3">
        <v>19.241</v>
      </c>
      <c r="AF444" s="3">
        <v>21.448</v>
      </c>
      <c r="AG444" s="7">
        <v>123876000</v>
      </c>
      <c r="AH444" s="7">
        <v>127788000</v>
      </c>
      <c r="AI444" s="7">
        <v>128270000</v>
      </c>
      <c r="AJ444" s="7">
        <v>121472821</v>
      </c>
      <c r="AK444" s="3">
        <v>98.678210000000007</v>
      </c>
      <c r="AL444" s="7">
        <v>992</v>
      </c>
      <c r="AM444" s="7">
        <v>124977345</v>
      </c>
      <c r="AN444" s="3">
        <v>101.53</v>
      </c>
      <c r="AO444" s="3">
        <v>-1.3583339999999999</v>
      </c>
      <c r="AP444" s="3">
        <v>7.6502730000000003</v>
      </c>
      <c r="AQ444" s="3">
        <v>19.532661999999998</v>
      </c>
      <c r="AR444" s="3">
        <v>82.165166999999997</v>
      </c>
      <c r="AS444" s="3">
        <v>7.6502730000000003</v>
      </c>
      <c r="AT444" s="3">
        <v>19.532661999999998</v>
      </c>
      <c r="AU444" s="3">
        <v>83.546436999999997</v>
      </c>
      <c r="AV444" s="3">
        <v>5.2733525636157284</v>
      </c>
      <c r="AW444" s="3">
        <v>8.3220526312140919</v>
      </c>
      <c r="AX444" s="3">
        <v>8.1431604287207886</v>
      </c>
      <c r="AY444" s="3">
        <v>65.56</v>
      </c>
      <c r="AZ444" s="3">
        <v>103.46</v>
      </c>
      <c r="BA444" s="3">
        <v>101.23</v>
      </c>
    </row>
    <row r="445" spans="1:53" x14ac:dyDescent="0.3">
      <c r="A445" s="1" t="s">
        <v>1365</v>
      </c>
      <c r="B445" s="2">
        <v>4219024</v>
      </c>
      <c r="C445" s="9" t="s">
        <v>2401</v>
      </c>
      <c r="D445" s="9" t="s">
        <v>2424</v>
      </c>
      <c r="E445" s="3">
        <v>21027.003646019999</v>
      </c>
      <c r="F445" s="5">
        <v>25479.703646000002</v>
      </c>
      <c r="G445" s="5" t="s">
        <v>2400</v>
      </c>
      <c r="H445" s="3">
        <v>0.83</v>
      </c>
      <c r="I445" s="3">
        <v>25.931972999999999</v>
      </c>
      <c r="J445" s="3">
        <v>0.83</v>
      </c>
      <c r="K445" s="3">
        <v>25.931972999999999</v>
      </c>
      <c r="L445" s="3" t="s">
        <v>2397</v>
      </c>
      <c r="M445" s="3">
        <v>3.7736969800000004</v>
      </c>
      <c r="N445" s="3">
        <v>38.119999999999997</v>
      </c>
      <c r="O445" s="3" t="s">
        <v>2400</v>
      </c>
      <c r="P445" s="3" t="s">
        <v>2400</v>
      </c>
      <c r="Q445" s="3">
        <v>3.7291500000000002</v>
      </c>
      <c r="R445" s="3">
        <v>17.545000999999999</v>
      </c>
      <c r="S445" s="3">
        <v>17.545000999999999</v>
      </c>
      <c r="T445" s="9" t="s">
        <v>3438</v>
      </c>
      <c r="U445" s="7">
        <v>6662200</v>
      </c>
      <c r="V445" s="7">
        <v>6350500</v>
      </c>
      <c r="W445" s="7">
        <v>6317900</v>
      </c>
      <c r="X445" s="7">
        <v>5601300</v>
      </c>
      <c r="Y445" s="7">
        <v>6678500</v>
      </c>
      <c r="Z445" s="7">
        <v>6683400</v>
      </c>
      <c r="AA445" s="7">
        <v>6699400</v>
      </c>
      <c r="AB445" s="7">
        <v>6662200</v>
      </c>
      <c r="AC445" s="3">
        <v>37.563000000000002</v>
      </c>
      <c r="AD445" s="3">
        <v>38.482999999999997</v>
      </c>
      <c r="AE445" s="3">
        <v>18.239000000000001</v>
      </c>
      <c r="AF445" s="3">
        <v>19.018999999999998</v>
      </c>
      <c r="AG445" s="7">
        <v>268357046</v>
      </c>
      <c r="AH445" s="7">
        <v>268630137</v>
      </c>
      <c r="AI445" s="7">
        <v>268331802</v>
      </c>
      <c r="AJ445" s="7">
        <v>266671571</v>
      </c>
      <c r="AK445" s="3">
        <v>99.412679999999995</v>
      </c>
      <c r="AL445" s="7">
        <v>1212</v>
      </c>
      <c r="AM445" s="7">
        <v>219420415</v>
      </c>
      <c r="AN445" s="4">
        <v>81.8</v>
      </c>
      <c r="AO445" s="3">
        <v>-2.29399</v>
      </c>
      <c r="AP445" s="3">
        <v>-2.7675040000000002</v>
      </c>
      <c r="AQ445" s="3">
        <v>-7.3633050000000004</v>
      </c>
      <c r="AR445" s="3">
        <v>9.6347430000000003</v>
      </c>
      <c r="AS445" s="3">
        <v>-2.7675040000000002</v>
      </c>
      <c r="AT445" s="3">
        <v>-7.3633050000000004</v>
      </c>
      <c r="AU445" s="3">
        <v>11.429406999999999</v>
      </c>
      <c r="AV445" s="3">
        <v>2.6526777557253531</v>
      </c>
      <c r="AW445" s="3">
        <v>3.4479617764332282</v>
      </c>
      <c r="AX445" s="3">
        <v>3.5307084628074947</v>
      </c>
      <c r="AY445" s="4">
        <v>71</v>
      </c>
      <c r="AZ445" s="3">
        <v>92.28</v>
      </c>
      <c r="BA445" s="4">
        <v>94.5</v>
      </c>
    </row>
    <row r="446" spans="1:53" x14ac:dyDescent="0.3">
      <c r="A446" s="1" t="s">
        <v>2368</v>
      </c>
      <c r="B446" s="2">
        <v>4376897</v>
      </c>
      <c r="C446" s="9" t="s">
        <v>2395</v>
      </c>
      <c r="D446" s="9" t="s">
        <v>2430</v>
      </c>
      <c r="E446" s="3">
        <v>20993.071395999999</v>
      </c>
      <c r="F446" s="5">
        <v>22688.071395999999</v>
      </c>
      <c r="G446" s="5" t="s">
        <v>2400</v>
      </c>
      <c r="H446" s="3">
        <v>2.64</v>
      </c>
      <c r="I446" s="3">
        <v>52.447040000000001</v>
      </c>
      <c r="J446" s="3">
        <v>2.64</v>
      </c>
      <c r="K446" s="3">
        <v>52.447040000000001</v>
      </c>
      <c r="L446" s="3" t="s">
        <v>2397</v>
      </c>
      <c r="M446" s="3">
        <v>5.8189323999999996</v>
      </c>
      <c r="N446" s="3">
        <v>25.875653</v>
      </c>
      <c r="O446" s="3" t="s">
        <v>2400</v>
      </c>
      <c r="P446" s="3" t="s">
        <v>2400</v>
      </c>
      <c r="Q446" s="3">
        <v>4.6426629999999998</v>
      </c>
      <c r="R446" s="3">
        <v>24.308392999999999</v>
      </c>
      <c r="S446" s="3">
        <v>24.308392999999999</v>
      </c>
      <c r="T446" s="9" t="s">
        <v>3429</v>
      </c>
      <c r="U446" s="7">
        <v>4584000</v>
      </c>
      <c r="V446" s="7">
        <v>5781000</v>
      </c>
      <c r="W446" s="7">
        <v>5627000</v>
      </c>
      <c r="X446" s="7">
        <v>4448000</v>
      </c>
      <c r="Y446" s="7">
        <v>4656000</v>
      </c>
      <c r="Z446" s="7">
        <v>4357000</v>
      </c>
      <c r="AA446" s="7">
        <v>4354000</v>
      </c>
      <c r="AB446" s="7">
        <v>4584000</v>
      </c>
      <c r="AC446" s="3">
        <v>46.313000000000002</v>
      </c>
      <c r="AD446" s="4">
        <v>47.53</v>
      </c>
      <c r="AE446" s="3">
        <v>16.600999999999999</v>
      </c>
      <c r="AF446" s="3">
        <v>17.247</v>
      </c>
      <c r="AG446" s="7">
        <v>51542056</v>
      </c>
      <c r="AH446" s="7">
        <v>51569991</v>
      </c>
      <c r="AI446" s="7">
        <v>51359284</v>
      </c>
      <c r="AJ446" s="7">
        <v>51187618</v>
      </c>
      <c r="AK446" s="3">
        <v>99.239220000000003</v>
      </c>
      <c r="AL446" s="7">
        <v>933</v>
      </c>
      <c r="AM446" s="7">
        <v>46976500</v>
      </c>
      <c r="AN446" s="3">
        <v>91.07</v>
      </c>
      <c r="AO446" s="3">
        <v>-2.3315800000000002</v>
      </c>
      <c r="AP446" s="3">
        <v>-5.1056509999999999</v>
      </c>
      <c r="AQ446" s="3">
        <v>4.2935840000000001</v>
      </c>
      <c r="AR446" s="3">
        <v>44.122695999999998</v>
      </c>
      <c r="AS446" s="3">
        <v>-5.1056509999999999</v>
      </c>
      <c r="AT446" s="3">
        <v>4.2935840000000001</v>
      </c>
      <c r="AU446" s="3">
        <v>41.301723000000003</v>
      </c>
      <c r="AV446" s="3">
        <v>2.0457511190183921</v>
      </c>
      <c r="AW446" s="3">
        <v>2.8985430527137717</v>
      </c>
      <c r="AX446" s="3">
        <v>3.4088177576137682</v>
      </c>
      <c r="AY446" s="3">
        <v>59.21</v>
      </c>
      <c r="AZ446" s="4">
        <v>83.9</v>
      </c>
      <c r="BA446" s="3">
        <v>98.67</v>
      </c>
    </row>
    <row r="447" spans="1:53" x14ac:dyDescent="0.3">
      <c r="A447" s="1" t="s">
        <v>1151</v>
      </c>
      <c r="B447" s="2">
        <v>4426247</v>
      </c>
      <c r="C447" s="9" t="s">
        <v>2401</v>
      </c>
      <c r="D447" s="9" t="s">
        <v>2470</v>
      </c>
      <c r="E447" s="3">
        <v>20981.7376215</v>
      </c>
      <c r="F447" s="5">
        <v>29003.913621</v>
      </c>
      <c r="G447" s="5">
        <v>29063.052679749999</v>
      </c>
      <c r="H447" s="3">
        <v>0.15</v>
      </c>
      <c r="I447" s="3">
        <v>45.028169014084497</v>
      </c>
      <c r="J447" s="3">
        <v>0.15</v>
      </c>
      <c r="K447" s="3">
        <v>45.028169014084497</v>
      </c>
      <c r="L447" s="3">
        <v>2.0278799763736601</v>
      </c>
      <c r="M447" s="3">
        <v>1.9750755345900399</v>
      </c>
      <c r="N447" s="3">
        <v>18.883638999999999</v>
      </c>
      <c r="O447" s="3" t="s">
        <v>2400</v>
      </c>
      <c r="P447" s="3" t="s">
        <v>2400</v>
      </c>
      <c r="Q447" s="3">
        <v>10.807003999999999</v>
      </c>
      <c r="R447" s="3">
        <v>19.518315000000001</v>
      </c>
      <c r="S447" s="3">
        <v>18.3379330194498</v>
      </c>
      <c r="T447" s="9" t="s">
        <v>3429</v>
      </c>
      <c r="U447" s="7">
        <v>2412733</v>
      </c>
      <c r="V447" s="7">
        <v>2227650</v>
      </c>
      <c r="W447" s="7">
        <v>1994019</v>
      </c>
      <c r="X447" s="7">
        <v>1826012</v>
      </c>
      <c r="Y447" s="7">
        <v>2554368</v>
      </c>
      <c r="Z447" s="7">
        <v>2517946</v>
      </c>
      <c r="AA447" s="7">
        <v>2467848</v>
      </c>
      <c r="AB447" s="7">
        <v>2412733</v>
      </c>
      <c r="AC447" s="4">
        <v>59.57</v>
      </c>
      <c r="AD447" s="3">
        <v>58.551000000000002</v>
      </c>
      <c r="AE447" s="4">
        <v>56.2</v>
      </c>
      <c r="AF447" s="3">
        <v>55.103000000000002</v>
      </c>
      <c r="AG447" s="7">
        <v>612605478</v>
      </c>
      <c r="AH447" s="7">
        <v>612594044</v>
      </c>
      <c r="AI447" s="7">
        <v>611958239</v>
      </c>
      <c r="AJ447" s="7">
        <v>557593038</v>
      </c>
      <c r="AK447" s="3">
        <v>91.019919999999999</v>
      </c>
      <c r="AL447" s="7">
        <v>710</v>
      </c>
      <c r="AM447" s="7">
        <v>569828064</v>
      </c>
      <c r="AN447" s="3">
        <v>93.02</v>
      </c>
      <c r="AO447" s="3">
        <v>-1.9926429999999999</v>
      </c>
      <c r="AP447" s="3">
        <v>-6.6569339999999997</v>
      </c>
      <c r="AQ447" s="3">
        <v>-9.330686</v>
      </c>
      <c r="AR447" s="3">
        <v>-7.6545350000000001</v>
      </c>
      <c r="AS447" s="3">
        <v>-6.6569339999999997</v>
      </c>
      <c r="AT447" s="3">
        <v>-9.330686</v>
      </c>
      <c r="AU447" s="3">
        <v>-6.2738199999999997</v>
      </c>
      <c r="AV447" s="3">
        <v>1.4059265398864096</v>
      </c>
      <c r="AW447" s="3">
        <v>2.4672920674790904</v>
      </c>
      <c r="AX447" s="3">
        <v>2.7102000547242899</v>
      </c>
      <c r="AY447" s="3">
        <v>51.54</v>
      </c>
      <c r="AZ447" s="3">
        <v>90.44</v>
      </c>
      <c r="BA447" s="3">
        <v>99.35</v>
      </c>
    </row>
    <row r="448" spans="1:53" x14ac:dyDescent="0.3">
      <c r="A448" s="1" t="s">
        <v>888</v>
      </c>
      <c r="B448" s="2">
        <v>13518181</v>
      </c>
      <c r="C448" s="9" t="s">
        <v>2395</v>
      </c>
      <c r="D448" s="9" t="s">
        <v>2537</v>
      </c>
      <c r="E448" s="3">
        <v>20958.370151849998</v>
      </c>
      <c r="F448" s="5">
        <v>25344.370150999999</v>
      </c>
      <c r="G448" s="5">
        <v>25344.370151849998</v>
      </c>
      <c r="H448" s="3">
        <v>1.78</v>
      </c>
      <c r="I448" s="3">
        <v>11.936118</v>
      </c>
      <c r="J448" s="4">
        <v>1.78</v>
      </c>
      <c r="K448" s="3">
        <v>11.936118</v>
      </c>
      <c r="L448" s="3">
        <v>5.7978278999999997</v>
      </c>
      <c r="M448" s="3">
        <v>1.9724714800000001</v>
      </c>
      <c r="N448" s="3">
        <v>13.769841</v>
      </c>
      <c r="O448" s="3">
        <v>9.9102868626222609</v>
      </c>
      <c r="P448" s="3">
        <v>5.4465722745217002</v>
      </c>
      <c r="Q448" s="3">
        <v>1.8068770000000001</v>
      </c>
      <c r="R448" s="3">
        <v>8.2724550000000008</v>
      </c>
      <c r="S448" s="3">
        <v>8.2724550000000008</v>
      </c>
      <c r="T448" s="9" t="s">
        <v>3430</v>
      </c>
      <c r="U448" s="7">
        <v>13980000</v>
      </c>
      <c r="V448" s="7">
        <v>14913000</v>
      </c>
      <c r="W448" s="7">
        <v>13974000</v>
      </c>
      <c r="X448" s="7">
        <v>12909000</v>
      </c>
      <c r="Y448" s="7">
        <v>14337000</v>
      </c>
      <c r="Z448" s="7">
        <v>13980000</v>
      </c>
      <c r="AA448" s="7">
        <v>13920000</v>
      </c>
      <c r="AB448" s="7">
        <v>14557000</v>
      </c>
      <c r="AC448" s="3">
        <v>34.985999999999997</v>
      </c>
      <c r="AD448" s="3">
        <v>35.515999999999998</v>
      </c>
      <c r="AE448" s="3">
        <v>20.364999999999998</v>
      </c>
      <c r="AF448" s="3">
        <v>21.106000000000002</v>
      </c>
      <c r="AG448" s="7">
        <v>457834271</v>
      </c>
      <c r="AH448" s="7">
        <v>461308623</v>
      </c>
      <c r="AI448" s="7">
        <v>484359762</v>
      </c>
      <c r="AJ448" s="7">
        <v>350801308</v>
      </c>
      <c r="AK448" s="3">
        <v>76.806110000000004</v>
      </c>
      <c r="AL448" s="7">
        <v>701</v>
      </c>
      <c r="AM448" s="7">
        <v>380617219</v>
      </c>
      <c r="AN448" s="3">
        <v>83.33</v>
      </c>
      <c r="AO448" s="3">
        <v>-2.8205640000000001</v>
      </c>
      <c r="AP448" s="3">
        <v>3.0984720000000001</v>
      </c>
      <c r="AQ448" s="3">
        <v>14.764942</v>
      </c>
      <c r="AR448" s="3">
        <v>60.648147999999999</v>
      </c>
      <c r="AS448" s="3">
        <v>3.0984720000000001</v>
      </c>
      <c r="AT448" s="3">
        <v>14.764942</v>
      </c>
      <c r="AU448" s="3">
        <v>63.734411999999999</v>
      </c>
      <c r="AV448" s="3">
        <v>3.3255141622179232</v>
      </c>
      <c r="AW448" s="3">
        <v>8.5648470106058241</v>
      </c>
      <c r="AX448" s="3">
        <v>7.4946524099093024</v>
      </c>
      <c r="AY448" s="3">
        <v>46.97</v>
      </c>
      <c r="AZ448" s="3">
        <v>120.97</v>
      </c>
      <c r="BA448" s="3">
        <v>105.86</v>
      </c>
    </row>
    <row r="449" spans="1:53" x14ac:dyDescent="0.3">
      <c r="A449" s="1" t="s">
        <v>2175</v>
      </c>
      <c r="B449" s="2">
        <v>4971407</v>
      </c>
      <c r="C449" s="9" t="s">
        <v>2401</v>
      </c>
      <c r="D449" s="9" t="s">
        <v>2428</v>
      </c>
      <c r="E449" s="3">
        <v>20952.414882749999</v>
      </c>
      <c r="F449" s="5">
        <v>21387.223881999998</v>
      </c>
      <c r="G449" s="5" t="s">
        <v>2400</v>
      </c>
      <c r="H449" s="4">
        <v>2.117</v>
      </c>
      <c r="I449" s="3">
        <v>51.430121</v>
      </c>
      <c r="J449" s="4">
        <v>2.117</v>
      </c>
      <c r="K449" s="3">
        <v>51.430121</v>
      </c>
      <c r="L449" s="3">
        <v>108.86520171000001</v>
      </c>
      <c r="M449" s="3">
        <v>106.69559627000001</v>
      </c>
      <c r="N449" s="3">
        <v>28.835896000000002</v>
      </c>
      <c r="O449" s="3" t="s">
        <v>2400</v>
      </c>
      <c r="P449" s="3" t="s">
        <v>2400</v>
      </c>
      <c r="Q449" s="3">
        <v>10.173242</v>
      </c>
      <c r="R449" s="3">
        <v>35.503048</v>
      </c>
      <c r="S449" s="3">
        <v>35.503048</v>
      </c>
      <c r="T449" s="9" t="s">
        <v>3430</v>
      </c>
      <c r="U449" s="7">
        <v>1928490</v>
      </c>
      <c r="V449" s="7">
        <v>1940512</v>
      </c>
      <c r="W449" s="7">
        <v>1691692</v>
      </c>
      <c r="X449" s="7">
        <v>1898094</v>
      </c>
      <c r="Y449" s="7">
        <v>2015756</v>
      </c>
      <c r="Z449" s="7">
        <v>1928490</v>
      </c>
      <c r="AA449" s="7">
        <v>1912114</v>
      </c>
      <c r="AB449" s="7">
        <v>1876890</v>
      </c>
      <c r="AC449" s="4">
        <v>38.36</v>
      </c>
      <c r="AD449" s="3">
        <v>39.067</v>
      </c>
      <c r="AE449" s="3">
        <v>26.873000000000001</v>
      </c>
      <c r="AF449" s="3">
        <v>27.788</v>
      </c>
      <c r="AG449" s="7">
        <v>60470208</v>
      </c>
      <c r="AH449" s="7">
        <v>60462539</v>
      </c>
      <c r="AI449" s="7">
        <v>60447556</v>
      </c>
      <c r="AJ449" s="7">
        <v>4176986</v>
      </c>
      <c r="AK449" s="3">
        <v>6.9074799999999996</v>
      </c>
      <c r="AL449" s="7">
        <v>246</v>
      </c>
      <c r="AM449" s="7">
        <v>2381805</v>
      </c>
      <c r="AN449" s="3">
        <v>3.94</v>
      </c>
      <c r="AO449" s="3">
        <v>-5.3413560000000002</v>
      </c>
      <c r="AP449" s="3">
        <v>-4.2021420000000003</v>
      </c>
      <c r="AQ449" s="3">
        <v>49.706837999999998</v>
      </c>
      <c r="AR449" s="3">
        <v>142.03733399999999</v>
      </c>
      <c r="AS449" s="3">
        <v>-4.2021420000000003</v>
      </c>
      <c r="AT449" s="3">
        <v>49.706837999999998</v>
      </c>
      <c r="AU449" s="3">
        <v>137.84035499999999</v>
      </c>
      <c r="AV449" s="3">
        <v>0.44714383341622504</v>
      </c>
      <c r="AW449" s="3">
        <v>0.66326245088277314</v>
      </c>
      <c r="AX449" s="3">
        <v>0.62602668110728033</v>
      </c>
      <c r="AY449" s="3">
        <v>69.55</v>
      </c>
      <c r="AZ449" s="3">
        <v>103.17</v>
      </c>
      <c r="BA449" s="3">
        <v>97.38</v>
      </c>
    </row>
    <row r="450" spans="1:53" x14ac:dyDescent="0.3">
      <c r="A450" s="1" t="s">
        <v>501</v>
      </c>
      <c r="B450" s="2">
        <v>4004172</v>
      </c>
      <c r="C450" s="9" t="s">
        <v>2401</v>
      </c>
      <c r="D450" s="9" t="s">
        <v>2469</v>
      </c>
      <c r="E450" s="3">
        <v>20828.29293915</v>
      </c>
      <c r="F450" s="5">
        <v>37337.292938999999</v>
      </c>
      <c r="G450" s="5">
        <v>37337.29293915</v>
      </c>
      <c r="H450" s="3">
        <v>0.84</v>
      </c>
      <c r="I450" s="3">
        <v>19.048300000000001</v>
      </c>
      <c r="J450" s="4">
        <v>0.84</v>
      </c>
      <c r="K450" s="3">
        <v>19.048300000000001</v>
      </c>
      <c r="L450" s="3">
        <v>2.52500379</v>
      </c>
      <c r="M450" s="3">
        <v>2.52500379</v>
      </c>
      <c r="N450" s="3" t="s">
        <v>2397</v>
      </c>
      <c r="O450" s="3" t="s">
        <v>2397</v>
      </c>
      <c r="P450" s="3" t="s">
        <v>2397</v>
      </c>
      <c r="Q450" s="3">
        <v>4.8719919999999997</v>
      </c>
      <c r="R450" s="3">
        <v>12.677693</v>
      </c>
      <c r="S450" s="3">
        <v>12.677693</v>
      </c>
      <c r="T450" s="9" t="s">
        <v>3429</v>
      </c>
      <c r="U450" s="7">
        <v>7462000</v>
      </c>
      <c r="V450" s="7">
        <v>8596000</v>
      </c>
      <c r="W450" s="7">
        <v>7329000</v>
      </c>
      <c r="X450" s="7">
        <v>6418000</v>
      </c>
      <c r="Y450" s="7">
        <v>7476000</v>
      </c>
      <c r="Z450" s="7">
        <v>7406000</v>
      </c>
      <c r="AA450" s="7">
        <v>7354000</v>
      </c>
      <c r="AB450" s="7">
        <v>7462000</v>
      </c>
      <c r="AC450" s="3">
        <v>38.353999999999999</v>
      </c>
      <c r="AD450" s="3">
        <v>42.335000000000001</v>
      </c>
      <c r="AE450" s="3">
        <v>33.100999999999999</v>
      </c>
      <c r="AF450" s="3">
        <v>36.637</v>
      </c>
      <c r="AG450" s="7">
        <v>298800000</v>
      </c>
      <c r="AH450" s="7">
        <v>298700000</v>
      </c>
      <c r="AI450" s="7">
        <v>291800000</v>
      </c>
      <c r="AJ450" s="7">
        <v>296914083</v>
      </c>
      <c r="AK450" s="3">
        <v>99.373869999999997</v>
      </c>
      <c r="AL450" s="7">
        <v>864</v>
      </c>
      <c r="AM450" s="7">
        <v>296060733</v>
      </c>
      <c r="AN450" s="3">
        <v>99.09</v>
      </c>
      <c r="AO450" s="3">
        <v>-0.254415</v>
      </c>
      <c r="AP450" s="3">
        <v>-4.3896139999999999</v>
      </c>
      <c r="AQ450" s="3">
        <v>-5.6349989999999996</v>
      </c>
      <c r="AR450" s="3">
        <v>12.565445</v>
      </c>
      <c r="AS450" s="3">
        <v>-4.3896139999999999</v>
      </c>
      <c r="AT450" s="3">
        <v>-5.6349989999999996</v>
      </c>
      <c r="AU450" s="3">
        <v>14.775271</v>
      </c>
      <c r="AV450" s="3">
        <v>1.7814630603862749</v>
      </c>
      <c r="AW450" s="3">
        <v>3.6864365755121322</v>
      </c>
      <c r="AX450" s="3">
        <v>3.5830885569429047</v>
      </c>
      <c r="AY450" s="3">
        <v>47.05</v>
      </c>
      <c r="AZ450" s="3">
        <v>97.37</v>
      </c>
      <c r="BA450" s="3">
        <v>94.64</v>
      </c>
    </row>
    <row r="451" spans="1:53" x14ac:dyDescent="0.3">
      <c r="A451" s="1" t="s">
        <v>1129</v>
      </c>
      <c r="B451" s="2">
        <v>4153870</v>
      </c>
      <c r="C451" s="9" t="s">
        <v>2395</v>
      </c>
      <c r="D451" s="9" t="s">
        <v>2502</v>
      </c>
      <c r="E451" s="3">
        <v>20805.70320611</v>
      </c>
      <c r="F451" s="5" t="s">
        <v>2400</v>
      </c>
      <c r="G451" s="5">
        <v>80990.811721970007</v>
      </c>
      <c r="H451" s="3">
        <v>1.67</v>
      </c>
      <c r="I451" s="3">
        <v>27.561622464898601</v>
      </c>
      <c r="J451" s="3">
        <v>1.67</v>
      </c>
      <c r="K451" s="3">
        <v>27.561622464898601</v>
      </c>
      <c r="L451" s="3">
        <v>4.6401744000000003</v>
      </c>
      <c r="M451" s="3">
        <v>4.64018947189144</v>
      </c>
      <c r="N451" s="3">
        <v>2.0918909634889</v>
      </c>
      <c r="O451" s="3" t="s">
        <v>2400</v>
      </c>
      <c r="P451" s="3" t="s">
        <v>2400</v>
      </c>
      <c r="Q451" s="3" t="s">
        <v>2400</v>
      </c>
      <c r="R451" s="3" t="s">
        <v>2400</v>
      </c>
      <c r="S451" s="3">
        <v>9.7663369719794009</v>
      </c>
      <c r="T451" s="9" t="s">
        <v>3429</v>
      </c>
      <c r="U451" s="7">
        <v>4340000</v>
      </c>
      <c r="V451" s="7">
        <v>3068000</v>
      </c>
      <c r="W451" s="7">
        <v>2727000</v>
      </c>
      <c r="X451" s="7">
        <v>2218000</v>
      </c>
      <c r="Y451" s="7">
        <v>4937000</v>
      </c>
      <c r="Z451" s="7">
        <v>4717000</v>
      </c>
      <c r="AA451" s="7">
        <v>4487000</v>
      </c>
      <c r="AB451" s="7">
        <v>4340000</v>
      </c>
      <c r="AC451" s="3">
        <v>90.338999999999999</v>
      </c>
      <c r="AD451" s="3">
        <v>90.430999999999997</v>
      </c>
      <c r="AE451" s="3" t="s">
        <v>2400</v>
      </c>
      <c r="AF451" s="3" t="s">
        <v>2400</v>
      </c>
      <c r="AG451" s="7">
        <v>108867297</v>
      </c>
      <c r="AH451" s="7">
        <v>108486069</v>
      </c>
      <c r="AI451" s="7">
        <v>106992960</v>
      </c>
      <c r="AJ451" s="7">
        <v>102050835</v>
      </c>
      <c r="AK451" s="4">
        <v>93.7286</v>
      </c>
      <c r="AL451" s="7">
        <v>716</v>
      </c>
      <c r="AM451" s="7">
        <v>96413269</v>
      </c>
      <c r="AN451" s="3">
        <v>88.55</v>
      </c>
      <c r="AO451" s="3">
        <v>-2.1218840000000001</v>
      </c>
      <c r="AP451" s="3">
        <v>-7.5461819999999999</v>
      </c>
      <c r="AQ451" s="3">
        <v>26.772387999999999</v>
      </c>
      <c r="AR451" s="3">
        <v>108.953282</v>
      </c>
      <c r="AS451" s="3">
        <v>-7.5461819999999999</v>
      </c>
      <c r="AT451" s="3">
        <v>26.772387999999999</v>
      </c>
      <c r="AU451" s="3">
        <v>113.112183</v>
      </c>
      <c r="AV451" s="3">
        <v>2.414012350354608</v>
      </c>
      <c r="AW451" s="3">
        <v>4.8175341958841713</v>
      </c>
      <c r="AX451" s="3">
        <v>4.8334061166841309</v>
      </c>
      <c r="AY451" s="4">
        <v>51.8</v>
      </c>
      <c r="AZ451" s="3">
        <v>103.37</v>
      </c>
      <c r="BA451" s="3">
        <v>103.71</v>
      </c>
    </row>
    <row r="452" spans="1:53" x14ac:dyDescent="0.3">
      <c r="A452" s="1" t="s">
        <v>2071</v>
      </c>
      <c r="B452" s="2">
        <v>4578418</v>
      </c>
      <c r="C452" s="9" t="s">
        <v>2395</v>
      </c>
      <c r="D452" s="9" t="s">
        <v>2455</v>
      </c>
      <c r="E452" s="3">
        <v>20803.794289379999</v>
      </c>
      <c r="F452" s="5">
        <v>23603.694288999999</v>
      </c>
      <c r="G452" s="5" t="s">
        <v>2400</v>
      </c>
      <c r="H452" s="3">
        <v>0.58399999999999996</v>
      </c>
      <c r="I452" s="3">
        <v>46.903061000000001</v>
      </c>
      <c r="J452" s="3">
        <v>0.58399999999999996</v>
      </c>
      <c r="K452" s="3">
        <v>46.903061000000001</v>
      </c>
      <c r="L452" s="3">
        <v>7.4770231799999998</v>
      </c>
      <c r="M452" s="3">
        <v>2.2699886399999998</v>
      </c>
      <c r="N452" s="3">
        <v>63.487569000000001</v>
      </c>
      <c r="O452" s="3" t="s">
        <v>2400</v>
      </c>
      <c r="P452" s="3" t="s">
        <v>2400</v>
      </c>
      <c r="Q452" s="3">
        <v>5.4149330000000004</v>
      </c>
      <c r="R452" s="3">
        <v>18.660059</v>
      </c>
      <c r="S452" s="3">
        <v>18.660059</v>
      </c>
      <c r="T452" s="9" t="s">
        <v>3434</v>
      </c>
      <c r="U452" s="7">
        <v>3895400</v>
      </c>
      <c r="V452" s="7">
        <v>3593200</v>
      </c>
      <c r="W452" s="7">
        <v>3308400</v>
      </c>
      <c r="X452" s="7">
        <v>2922500</v>
      </c>
      <c r="Y452" s="7">
        <v>3895400</v>
      </c>
      <c r="Z452" s="7">
        <v>3804100</v>
      </c>
      <c r="AA452" s="7">
        <v>3731500</v>
      </c>
      <c r="AB452" s="7">
        <v>3666300</v>
      </c>
      <c r="AC452" s="3">
        <v>66.635000000000005</v>
      </c>
      <c r="AD452" s="3">
        <v>66.635000000000005</v>
      </c>
      <c r="AE452" s="3">
        <v>27.802</v>
      </c>
      <c r="AF452" s="3">
        <v>27.802</v>
      </c>
      <c r="AG452" s="7">
        <v>199600000</v>
      </c>
      <c r="AH452" s="7">
        <v>199100000</v>
      </c>
      <c r="AI452" s="7">
        <v>198000000</v>
      </c>
      <c r="AJ452" s="7">
        <v>198336047</v>
      </c>
      <c r="AK452" s="3">
        <v>99.375410000000002</v>
      </c>
      <c r="AL452" s="7">
        <v>830</v>
      </c>
      <c r="AM452" s="7">
        <v>193237357</v>
      </c>
      <c r="AN452" s="3">
        <v>96.82</v>
      </c>
      <c r="AO452" s="3">
        <v>-0.94817399999999996</v>
      </c>
      <c r="AP452" s="3">
        <v>-11.995022000000001</v>
      </c>
      <c r="AQ452" s="3">
        <v>-16.684792999999999</v>
      </c>
      <c r="AR452" s="3">
        <v>-1.4366890000000001</v>
      </c>
      <c r="AS452" s="3">
        <v>-11.995022000000001</v>
      </c>
      <c r="AT452" s="3">
        <v>-16.684792999999999</v>
      </c>
      <c r="AU452" s="3">
        <v>-2.8326820000000001</v>
      </c>
      <c r="AV452" s="3">
        <v>1.7793242183315092</v>
      </c>
      <c r="AW452" s="3">
        <v>3.8574614979489517</v>
      </c>
      <c r="AX452" s="3">
        <v>3.2949090083006136</v>
      </c>
      <c r="AY452" s="3">
        <v>60.81</v>
      </c>
      <c r="AZ452" s="3">
        <v>131.82</v>
      </c>
      <c r="BA452" s="4">
        <v>112.6</v>
      </c>
    </row>
    <row r="453" spans="1:53" x14ac:dyDescent="0.3">
      <c r="A453" s="1" t="s">
        <v>626</v>
      </c>
      <c r="B453" s="2">
        <v>4297825</v>
      </c>
      <c r="C453" s="9" t="s">
        <v>2401</v>
      </c>
      <c r="D453" s="9" t="s">
        <v>2483</v>
      </c>
      <c r="E453" s="3">
        <v>20711.808904519999</v>
      </c>
      <c r="F453" s="5">
        <v>27513.808904000001</v>
      </c>
      <c r="G453" s="5" t="s">
        <v>2400</v>
      </c>
      <c r="H453" s="3">
        <v>1.82</v>
      </c>
      <c r="I453" s="3">
        <v>21.289770999999998</v>
      </c>
      <c r="J453" s="4">
        <v>1.8149999999999999</v>
      </c>
      <c r="K453" s="3">
        <v>21.357968</v>
      </c>
      <c r="L453" s="3" t="s">
        <v>2397</v>
      </c>
      <c r="M453" s="3">
        <v>10.59234043</v>
      </c>
      <c r="N453" s="3">
        <v>21.411859</v>
      </c>
      <c r="O453" s="3" t="s">
        <v>2400</v>
      </c>
      <c r="P453" s="3" t="s">
        <v>2400</v>
      </c>
      <c r="Q453" s="3">
        <v>2.5692469999999998</v>
      </c>
      <c r="R453" s="3">
        <v>13.109289</v>
      </c>
      <c r="S453" s="3">
        <v>13.109289</v>
      </c>
      <c r="T453" s="9" t="s">
        <v>3432</v>
      </c>
      <c r="U453" s="7">
        <v>11390000</v>
      </c>
      <c r="V453" s="7">
        <v>10487800</v>
      </c>
      <c r="W453" s="7">
        <v>9630000</v>
      </c>
      <c r="X453" s="7">
        <v>7196100</v>
      </c>
      <c r="Y453" s="7">
        <v>11579100</v>
      </c>
      <c r="Z453" s="7">
        <v>11416400</v>
      </c>
      <c r="AA453" s="7">
        <v>11390000</v>
      </c>
      <c r="AB453" s="7">
        <v>11201700</v>
      </c>
      <c r="AC453" s="3">
        <v>21.161000000000001</v>
      </c>
      <c r="AD453" s="3">
        <v>21.399000000000001</v>
      </c>
      <c r="AE453" s="3">
        <v>15.484</v>
      </c>
      <c r="AF453" s="3">
        <v>15.638999999999999</v>
      </c>
      <c r="AG453" s="7">
        <v>117500000</v>
      </c>
      <c r="AH453" s="7">
        <v>118000000</v>
      </c>
      <c r="AI453" s="7">
        <v>119500000</v>
      </c>
      <c r="AJ453" s="7">
        <v>116856967</v>
      </c>
      <c r="AK453" s="3">
        <v>99.452340000000007</v>
      </c>
      <c r="AL453" s="7">
        <v>1069</v>
      </c>
      <c r="AM453" s="7">
        <v>113884052</v>
      </c>
      <c r="AN453" s="3">
        <v>96.92</v>
      </c>
      <c r="AO453" s="3">
        <v>2.1430999999999999E-2</v>
      </c>
      <c r="AP453" s="3">
        <v>5.9113860000000003</v>
      </c>
      <c r="AQ453" s="3">
        <v>13.745202000000001</v>
      </c>
      <c r="AR453" s="3">
        <v>15.041903</v>
      </c>
      <c r="AS453" s="3">
        <v>5.9113860000000003</v>
      </c>
      <c r="AT453" s="3">
        <v>13.745202000000001</v>
      </c>
      <c r="AU453" s="3">
        <v>13.627511</v>
      </c>
      <c r="AV453" s="3">
        <v>3.8062126658959237</v>
      </c>
      <c r="AW453" s="3">
        <v>6.534177978370681</v>
      </c>
      <c r="AX453" s="3">
        <v>5.3813166614811774</v>
      </c>
      <c r="AY453" s="3">
        <v>71.62</v>
      </c>
      <c r="AZ453" s="3">
        <v>122.95</v>
      </c>
      <c r="BA453" s="3">
        <v>101.26</v>
      </c>
    </row>
    <row r="454" spans="1:53" x14ac:dyDescent="0.3">
      <c r="A454" s="1" t="s">
        <v>2069</v>
      </c>
      <c r="B454" s="2">
        <v>4091914</v>
      </c>
      <c r="C454" s="9" t="s">
        <v>2401</v>
      </c>
      <c r="D454" s="9" t="s">
        <v>2518</v>
      </c>
      <c r="E454" s="3">
        <v>20692.52293006</v>
      </c>
      <c r="F454" s="5">
        <v>23462.522929999999</v>
      </c>
      <c r="G454" s="5" t="s">
        <v>2400</v>
      </c>
      <c r="H454" s="3">
        <v>0.8</v>
      </c>
      <c r="I454" s="3">
        <v>56.470793</v>
      </c>
      <c r="J454" s="4">
        <v>0.8</v>
      </c>
      <c r="K454" s="3">
        <v>56.470793</v>
      </c>
      <c r="L454" s="3" t="s">
        <v>2397</v>
      </c>
      <c r="M454" s="3" t="s">
        <v>2397</v>
      </c>
      <c r="N454" s="3">
        <v>30.131724999999999</v>
      </c>
      <c r="O454" s="3" t="s">
        <v>2400</v>
      </c>
      <c r="P454" s="3" t="s">
        <v>2400</v>
      </c>
      <c r="Q454" s="3">
        <v>3.0624349999999998</v>
      </c>
      <c r="R454" s="3">
        <v>14.53659</v>
      </c>
      <c r="S454" s="3">
        <v>14.53659</v>
      </c>
      <c r="T454" s="9" t="s">
        <v>3430</v>
      </c>
      <c r="U454" s="7">
        <v>7093000</v>
      </c>
      <c r="V454" s="7">
        <v>7389000</v>
      </c>
      <c r="W454" s="7">
        <v>7107000</v>
      </c>
      <c r="X454" s="7">
        <v>7341000</v>
      </c>
      <c r="Y454" s="7">
        <v>7469000</v>
      </c>
      <c r="Z454" s="7">
        <v>7093000</v>
      </c>
      <c r="AA454" s="7">
        <v>7209000</v>
      </c>
      <c r="AB454" s="7">
        <v>7310000</v>
      </c>
      <c r="AC454" s="3">
        <v>43.212000000000003</v>
      </c>
      <c r="AD454" s="3">
        <v>44.558</v>
      </c>
      <c r="AE454" s="3">
        <v>16.157</v>
      </c>
      <c r="AF454" s="3">
        <v>18.356000000000002</v>
      </c>
      <c r="AG454" s="7">
        <v>123673684</v>
      </c>
      <c r="AH454" s="7">
        <v>124201807</v>
      </c>
      <c r="AI454" s="7">
        <v>124001348</v>
      </c>
      <c r="AJ454" s="7">
        <v>123457101</v>
      </c>
      <c r="AK454" s="3">
        <v>99.738069999999993</v>
      </c>
      <c r="AL454" s="7">
        <v>1366</v>
      </c>
      <c r="AM454" s="7">
        <v>100764751</v>
      </c>
      <c r="AN454" s="3">
        <v>81.41</v>
      </c>
      <c r="AO454" s="3">
        <v>-0.62412000000000001</v>
      </c>
      <c r="AP454" s="3">
        <v>-2.8474010000000001</v>
      </c>
      <c r="AQ454" s="3">
        <v>-0.30691800000000002</v>
      </c>
      <c r="AR454" s="3">
        <v>12.246873000000001</v>
      </c>
      <c r="AS454" s="3">
        <v>-2.8474010000000001</v>
      </c>
      <c r="AT454" s="3">
        <v>-0.30691800000000002</v>
      </c>
      <c r="AU454" s="3">
        <v>13.899993</v>
      </c>
      <c r="AV454" s="3">
        <v>2.5665157322044352</v>
      </c>
      <c r="AW454" s="3">
        <v>4.3535823321166216</v>
      </c>
      <c r="AX454" s="3">
        <v>4.6399865135855656</v>
      </c>
      <c r="AY454" s="3">
        <v>51.83</v>
      </c>
      <c r="AZ454" s="3">
        <v>87.91</v>
      </c>
      <c r="BA454" s="3">
        <v>93.69</v>
      </c>
    </row>
    <row r="455" spans="1:53" x14ac:dyDescent="0.3">
      <c r="A455" s="1" t="s">
        <v>2300</v>
      </c>
      <c r="B455" s="2">
        <v>4021623</v>
      </c>
      <c r="C455" s="9" t="s">
        <v>2401</v>
      </c>
      <c r="D455" s="9" t="s">
        <v>2434</v>
      </c>
      <c r="E455" s="3">
        <v>20672.813557199999</v>
      </c>
      <c r="F455" s="5">
        <v>21016.647557</v>
      </c>
      <c r="G455" s="5" t="s">
        <v>2400</v>
      </c>
      <c r="H455" s="4">
        <v>4.2249999999999996</v>
      </c>
      <c r="I455" s="3">
        <v>36.380316000000001</v>
      </c>
      <c r="J455" s="3">
        <v>4.2249999999999996</v>
      </c>
      <c r="K455" s="3">
        <v>36.380316000000001</v>
      </c>
      <c r="L455" s="3">
        <v>8.8062364100000003</v>
      </c>
      <c r="M455" s="3">
        <v>6.6161729000000005</v>
      </c>
      <c r="N455" s="3">
        <v>26.645488</v>
      </c>
      <c r="O455" s="3" t="s">
        <v>2400</v>
      </c>
      <c r="P455" s="3" t="s">
        <v>2400</v>
      </c>
      <c r="Q455" s="3">
        <v>2.4804249999999999</v>
      </c>
      <c r="R455" s="3">
        <v>20.084990999999999</v>
      </c>
      <c r="S455" s="3">
        <v>20.084990999999999</v>
      </c>
      <c r="T455" s="9" t="s">
        <v>3429</v>
      </c>
      <c r="U455" s="7">
        <v>7283767</v>
      </c>
      <c r="V455" s="7">
        <v>7274344</v>
      </c>
      <c r="W455" s="7">
        <v>6280192</v>
      </c>
      <c r="X455" s="7">
        <v>5054928</v>
      </c>
      <c r="Y455" s="7">
        <v>7467552</v>
      </c>
      <c r="Z455" s="7">
        <v>7434361</v>
      </c>
      <c r="AA455" s="7">
        <v>7298117</v>
      </c>
      <c r="AB455" s="7">
        <v>7283767</v>
      </c>
      <c r="AC455" s="4">
        <v>27.35</v>
      </c>
      <c r="AD455" s="3">
        <v>26.663</v>
      </c>
      <c r="AE455" s="4">
        <v>11.073</v>
      </c>
      <c r="AF455" s="4">
        <v>10.192</v>
      </c>
      <c r="AG455" s="7">
        <v>37644992</v>
      </c>
      <c r="AH455" s="7">
        <v>37602533</v>
      </c>
      <c r="AI455" s="7">
        <v>36804964</v>
      </c>
      <c r="AJ455" s="7">
        <v>35267636</v>
      </c>
      <c r="AK455" s="3">
        <v>87.335750000000004</v>
      </c>
      <c r="AL455" s="7">
        <v>931</v>
      </c>
      <c r="AM455" s="7">
        <v>36149716</v>
      </c>
      <c r="AN455" s="3">
        <v>89.52</v>
      </c>
      <c r="AO455" s="3">
        <v>-3.5534750000000002</v>
      </c>
      <c r="AP455" s="3">
        <v>-14.088107000000001</v>
      </c>
      <c r="AQ455" s="3">
        <v>-3.6573959999999999</v>
      </c>
      <c r="AR455" s="3">
        <v>12.94928</v>
      </c>
      <c r="AS455" s="3">
        <v>-14.088107000000001</v>
      </c>
      <c r="AT455" s="3">
        <v>-3.6573959999999999</v>
      </c>
      <c r="AU455" s="3">
        <v>10.600509000000001</v>
      </c>
      <c r="AV455" s="3">
        <v>1.8766352997848987</v>
      </c>
      <c r="AW455" s="3">
        <v>2.7418033572378113</v>
      </c>
      <c r="AX455" s="3">
        <v>3.0526587625181545</v>
      </c>
      <c r="AY455" s="3">
        <v>47.82</v>
      </c>
      <c r="AZ455" s="3">
        <v>69.86</v>
      </c>
      <c r="BA455" s="3">
        <v>77.78</v>
      </c>
    </row>
    <row r="456" spans="1:53" x14ac:dyDescent="0.3">
      <c r="A456" s="1" t="s">
        <v>418</v>
      </c>
      <c r="B456" s="2">
        <v>4987870</v>
      </c>
      <c r="C456" s="9" t="s">
        <v>2401</v>
      </c>
      <c r="D456" s="9" t="s">
        <v>2404</v>
      </c>
      <c r="E456" s="3">
        <v>20643.510892300001</v>
      </c>
      <c r="F456" s="5">
        <v>21403.110892000001</v>
      </c>
      <c r="G456" s="5" t="s">
        <v>2400</v>
      </c>
      <c r="H456" s="4">
        <v>5.3</v>
      </c>
      <c r="I456" s="3">
        <v>19.786491999999999</v>
      </c>
      <c r="J456" s="3">
        <v>5.2510000000000003</v>
      </c>
      <c r="K456" s="3">
        <v>13.053049</v>
      </c>
      <c r="L456" s="3" t="s">
        <v>2397</v>
      </c>
      <c r="M456" s="3">
        <v>6.0439812500000007</v>
      </c>
      <c r="N456" s="3">
        <v>18.868425999999999</v>
      </c>
      <c r="O456" s="3" t="s">
        <v>2400</v>
      </c>
      <c r="P456" s="3" t="s">
        <v>2400</v>
      </c>
      <c r="Q456" s="3">
        <v>3.4806339999999998</v>
      </c>
      <c r="R456" s="3">
        <v>12.801432</v>
      </c>
      <c r="S456" s="3">
        <v>12.801432</v>
      </c>
      <c r="T456" s="9" t="s">
        <v>3429</v>
      </c>
      <c r="U456" s="7">
        <v>4586900</v>
      </c>
      <c r="V456" s="7">
        <v>5449400</v>
      </c>
      <c r="W456" s="7">
        <v>3836700</v>
      </c>
      <c r="X456" s="7">
        <v>3969900</v>
      </c>
      <c r="Y456" s="7">
        <v>5008200</v>
      </c>
      <c r="Z456" s="7">
        <v>4934400</v>
      </c>
      <c r="AA456" s="7">
        <v>4790800</v>
      </c>
      <c r="AB456" s="7">
        <v>4586900</v>
      </c>
      <c r="AC456" s="3">
        <v>35.628</v>
      </c>
      <c r="AD456" s="3">
        <v>37.975999999999999</v>
      </c>
      <c r="AE456" s="3">
        <v>25.872</v>
      </c>
      <c r="AF456" s="3">
        <v>26.518999999999998</v>
      </c>
      <c r="AG456" s="7">
        <v>45274000</v>
      </c>
      <c r="AH456" s="7">
        <v>46274000</v>
      </c>
      <c r="AI456" s="7">
        <v>48675000</v>
      </c>
      <c r="AJ456" s="7">
        <v>44730039</v>
      </c>
      <c r="AK456" s="3">
        <v>98.957049999999995</v>
      </c>
      <c r="AL456" s="7">
        <v>892</v>
      </c>
      <c r="AM456" s="7">
        <v>40957411</v>
      </c>
      <c r="AN456" s="3">
        <v>90.61</v>
      </c>
      <c r="AO456" s="3">
        <v>-2.0215169999999998</v>
      </c>
      <c r="AP456" s="3">
        <v>-19.238012000000001</v>
      </c>
      <c r="AQ456" s="3">
        <v>-17.989993999999999</v>
      </c>
      <c r="AR456" s="3">
        <v>18.980644999999999</v>
      </c>
      <c r="AS456" s="3">
        <v>-19.238012000000001</v>
      </c>
      <c r="AT456" s="3">
        <v>-17.989993999999999</v>
      </c>
      <c r="AU456" s="3">
        <v>18.055243999999998</v>
      </c>
      <c r="AV456" s="3">
        <v>3.0754973914675205</v>
      </c>
      <c r="AW456" s="3">
        <v>3.7935372088339552</v>
      </c>
      <c r="AX456" s="3">
        <v>3.6897820562152357</v>
      </c>
      <c r="AY456" s="4">
        <v>85</v>
      </c>
      <c r="AZ456" s="3">
        <v>104.84</v>
      </c>
      <c r="BA456" s="3">
        <v>101.97</v>
      </c>
    </row>
    <row r="457" spans="1:53" x14ac:dyDescent="0.3">
      <c r="A457" s="1" t="s">
        <v>1522</v>
      </c>
      <c r="B457" s="2">
        <v>4057436</v>
      </c>
      <c r="C457" s="9" t="s">
        <v>2401</v>
      </c>
      <c r="D457" s="9" t="s">
        <v>2457</v>
      </c>
      <c r="E457" s="3">
        <v>20582.769160529999</v>
      </c>
      <c r="F457" s="5">
        <v>31038.76916</v>
      </c>
      <c r="G457" s="5">
        <v>31010.769160529999</v>
      </c>
      <c r="H457" s="3">
        <v>-3.79</v>
      </c>
      <c r="I457" s="3">
        <v>21.661465</v>
      </c>
      <c r="J457" s="3">
        <v>-3.79</v>
      </c>
      <c r="K457" s="3">
        <v>21.661465</v>
      </c>
      <c r="L457" s="3" t="s">
        <v>2397</v>
      </c>
      <c r="M457" s="3">
        <v>9.8871232899999999</v>
      </c>
      <c r="N457" s="3">
        <v>15.990783</v>
      </c>
      <c r="O457" s="3">
        <v>11.808929871705301</v>
      </c>
      <c r="P457" s="3" t="s">
        <v>2397</v>
      </c>
      <c r="Q457" s="4">
        <v>1.02182</v>
      </c>
      <c r="R457" s="3">
        <v>11.651070000000001</v>
      </c>
      <c r="S457" s="3">
        <v>11.651070000000001</v>
      </c>
      <c r="T457" s="9" t="s">
        <v>3429</v>
      </c>
      <c r="U457" s="7">
        <v>28823000</v>
      </c>
      <c r="V457" s="7">
        <v>31543000</v>
      </c>
      <c r="W457" s="7">
        <v>26989000</v>
      </c>
      <c r="X457" s="7">
        <v>9093000</v>
      </c>
      <c r="Y457" s="7">
        <v>28118000</v>
      </c>
      <c r="Z457" s="7">
        <v>28841000</v>
      </c>
      <c r="AA457" s="7">
        <v>28530000</v>
      </c>
      <c r="AB457" s="7">
        <v>28823000</v>
      </c>
      <c r="AC457" s="4">
        <v>7.9450000000000003</v>
      </c>
      <c r="AD457" s="3">
        <v>15.978999999999999</v>
      </c>
      <c r="AE457" s="3">
        <v>0.97799999999999998</v>
      </c>
      <c r="AF457" s="4">
        <v>7.7990000000000004</v>
      </c>
      <c r="AG457" s="7">
        <v>204929327</v>
      </c>
      <c r="AH457" s="7">
        <v>207498428</v>
      </c>
      <c r="AI457" s="7">
        <v>229336853</v>
      </c>
      <c r="AJ457" s="7">
        <v>199947912</v>
      </c>
      <c r="AK457" s="3">
        <v>98.707359999999994</v>
      </c>
      <c r="AL457" s="7">
        <v>949</v>
      </c>
      <c r="AM457" s="7">
        <v>205226614</v>
      </c>
      <c r="AN457" s="3">
        <v>101.31</v>
      </c>
      <c r="AO457" s="3">
        <v>-3.0205310000000001</v>
      </c>
      <c r="AP457" s="3">
        <v>-11.209527</v>
      </c>
      <c r="AQ457" s="3">
        <v>-0.96597200000000005</v>
      </c>
      <c r="AR457" s="3">
        <v>76.039023999999998</v>
      </c>
      <c r="AS457" s="3">
        <v>-11.209527</v>
      </c>
      <c r="AT457" s="3">
        <v>-0.96597200000000005</v>
      </c>
      <c r="AU457" s="3">
        <v>74.506770000000003</v>
      </c>
      <c r="AV457" s="3" t="s">
        <v>2400</v>
      </c>
      <c r="AW457" s="3" t="s">
        <v>2400</v>
      </c>
      <c r="AX457" s="3" t="s">
        <v>2400</v>
      </c>
      <c r="AY457" s="3">
        <v>86.32</v>
      </c>
      <c r="AZ457" s="3">
        <v>75.55</v>
      </c>
      <c r="BA457" s="4">
        <v>81.5</v>
      </c>
    </row>
    <row r="458" spans="1:53" x14ac:dyDescent="0.3">
      <c r="A458" s="1" t="s">
        <v>1682</v>
      </c>
      <c r="B458" s="2">
        <v>4551175</v>
      </c>
      <c r="C458" s="9" t="s">
        <v>2401</v>
      </c>
      <c r="D458" s="9" t="s">
        <v>2461</v>
      </c>
      <c r="E458" s="3">
        <v>20491.051202639999</v>
      </c>
      <c r="F458" s="5">
        <v>18202.895202</v>
      </c>
      <c r="G458" s="5">
        <v>19609.888202639999</v>
      </c>
      <c r="H458" s="3">
        <v>0.04</v>
      </c>
      <c r="I458" s="3">
        <v>92.948718</v>
      </c>
      <c r="J458" s="3">
        <v>0.04</v>
      </c>
      <c r="K458" s="3">
        <v>92.948718</v>
      </c>
      <c r="L458" s="3">
        <v>7.0354197000000003</v>
      </c>
      <c r="M458" s="3">
        <v>6.7646372799999996</v>
      </c>
      <c r="N458" s="3">
        <v>20.848310999999999</v>
      </c>
      <c r="O458" s="3" t="s">
        <v>2400</v>
      </c>
      <c r="P458" s="3" t="s">
        <v>2400</v>
      </c>
      <c r="Q458" s="3">
        <v>4.983968</v>
      </c>
      <c r="R458" s="3">
        <v>80.080699999999993</v>
      </c>
      <c r="S458" s="3">
        <v>80.080699999999993</v>
      </c>
      <c r="T458" s="9" t="s">
        <v>3429</v>
      </c>
      <c r="U458" s="7">
        <v>3055071</v>
      </c>
      <c r="V458" s="7">
        <v>2802574</v>
      </c>
      <c r="W458" s="7">
        <v>2578027</v>
      </c>
      <c r="X458" s="7">
        <v>1692658</v>
      </c>
      <c r="Y458" s="7">
        <v>3473298</v>
      </c>
      <c r="Z458" s="7">
        <v>3338128</v>
      </c>
      <c r="AA458" s="7">
        <v>3192473</v>
      </c>
      <c r="AB458" s="7">
        <v>3055071</v>
      </c>
      <c r="AC458" s="3">
        <v>77.454999999999998</v>
      </c>
      <c r="AD458" s="3">
        <v>78.938999999999993</v>
      </c>
      <c r="AE458" s="3">
        <v>0.74299999999999999</v>
      </c>
      <c r="AF458" s="4">
        <v>5.0999999999999996</v>
      </c>
      <c r="AG458" s="7">
        <v>674979000</v>
      </c>
      <c r="AH458" s="7">
        <v>686193000</v>
      </c>
      <c r="AI458" s="7">
        <v>673639000</v>
      </c>
      <c r="AJ458" s="7">
        <v>589544322</v>
      </c>
      <c r="AK458" s="3">
        <v>87.23312</v>
      </c>
      <c r="AL458" s="7">
        <v>938</v>
      </c>
      <c r="AM458" s="7">
        <v>531646873</v>
      </c>
      <c r="AN458" s="3">
        <v>78.67</v>
      </c>
      <c r="AO458" s="3">
        <v>-3.010033</v>
      </c>
      <c r="AP458" s="3">
        <v>-4.3535620000000002</v>
      </c>
      <c r="AQ458" s="3">
        <v>-10.410874</v>
      </c>
      <c r="AR458" s="3">
        <v>-19.911626999999999</v>
      </c>
      <c r="AS458" s="3">
        <v>-4.3535620000000002</v>
      </c>
      <c r="AT458" s="3">
        <v>-10.410874</v>
      </c>
      <c r="AU458" s="3">
        <v>-21.706264000000001</v>
      </c>
      <c r="AV458" s="3">
        <v>4.6070624500191872</v>
      </c>
      <c r="AW458" s="3">
        <v>7.9625385509326643</v>
      </c>
      <c r="AX458" s="3">
        <v>8.1343696391799512</v>
      </c>
      <c r="AY458" s="3">
        <v>56.92</v>
      </c>
      <c r="AZ458" s="3">
        <v>98.37</v>
      </c>
      <c r="BA458" s="3">
        <v>100.49</v>
      </c>
    </row>
    <row r="459" spans="1:53" x14ac:dyDescent="0.3">
      <c r="A459" s="1" t="s">
        <v>1570</v>
      </c>
      <c r="B459" s="2">
        <v>4070013</v>
      </c>
      <c r="C459" s="9" t="s">
        <v>2401</v>
      </c>
      <c r="D459" s="9" t="s">
        <v>2527</v>
      </c>
      <c r="E459" s="3">
        <v>20449.657903439998</v>
      </c>
      <c r="F459" s="5">
        <v>25729.557903000001</v>
      </c>
      <c r="G459" s="5">
        <v>25729.55790344</v>
      </c>
      <c r="H459" s="3">
        <v>1.95</v>
      </c>
      <c r="I459" s="3">
        <v>11.744472</v>
      </c>
      <c r="J459" s="3">
        <v>1.95</v>
      </c>
      <c r="K459" s="3">
        <v>11.744472</v>
      </c>
      <c r="L459" s="3" t="s">
        <v>2397</v>
      </c>
      <c r="M459" s="3">
        <v>4.2482595199999995</v>
      </c>
      <c r="N459" s="3">
        <v>11.286894999999999</v>
      </c>
      <c r="O459" s="3">
        <v>10.0707966395443</v>
      </c>
      <c r="P459" s="3">
        <v>8.0590190196021396</v>
      </c>
      <c r="Q459" s="3">
        <v>1.430256</v>
      </c>
      <c r="R459" s="4">
        <v>8.0291499999999996</v>
      </c>
      <c r="S459" s="4">
        <v>8.0291499999999996</v>
      </c>
      <c r="T459" s="9" t="s">
        <v>3429</v>
      </c>
      <c r="U459" s="7">
        <v>14692200</v>
      </c>
      <c r="V459" s="7">
        <v>14289100</v>
      </c>
      <c r="W459" s="7">
        <v>14289400</v>
      </c>
      <c r="X459" s="7">
        <v>13171100</v>
      </c>
      <c r="Y459" s="7">
        <v>15427800</v>
      </c>
      <c r="Z459" s="7">
        <v>15123300</v>
      </c>
      <c r="AA459" s="7">
        <v>14879400</v>
      </c>
      <c r="AB459" s="7">
        <v>14692200</v>
      </c>
      <c r="AC459" s="3">
        <v>18.864999999999998</v>
      </c>
      <c r="AD459" s="3">
        <v>18.731000000000002</v>
      </c>
      <c r="AE459" s="3">
        <v>15.792</v>
      </c>
      <c r="AF459" s="4">
        <v>15.69</v>
      </c>
      <c r="AG459" s="7">
        <v>195093092</v>
      </c>
      <c r="AH459" s="7">
        <v>195648843</v>
      </c>
      <c r="AI459" s="7">
        <v>197934170</v>
      </c>
      <c r="AJ459" s="7">
        <v>192921918</v>
      </c>
      <c r="AK459" s="3">
        <v>98.887110000000007</v>
      </c>
      <c r="AL459" s="7">
        <v>1139</v>
      </c>
      <c r="AM459" s="7">
        <v>194647614</v>
      </c>
      <c r="AN459" s="3">
        <v>99.77</v>
      </c>
      <c r="AO459" s="3">
        <v>-0.40514</v>
      </c>
      <c r="AP459" s="3">
        <v>-17.916428</v>
      </c>
      <c r="AQ459" s="3">
        <v>-16.781120000000001</v>
      </c>
      <c r="AR459" s="3">
        <v>-1.3868199999999999</v>
      </c>
      <c r="AS459" s="3">
        <v>-17.916428</v>
      </c>
      <c r="AT459" s="3">
        <v>-16.781120000000001</v>
      </c>
      <c r="AU459" s="3">
        <v>-0.54329000000000005</v>
      </c>
      <c r="AV459" s="3">
        <v>2.9588530997294358</v>
      </c>
      <c r="AW459" s="3">
        <v>6.5370243629874158</v>
      </c>
      <c r="AX459" s="3">
        <v>4.9095350691508699</v>
      </c>
      <c r="AY459" s="3">
        <v>70.540000000000006</v>
      </c>
      <c r="AZ459" s="3">
        <v>155.85</v>
      </c>
      <c r="BA459" s="4">
        <v>117.05</v>
      </c>
    </row>
    <row r="460" spans="1:53" x14ac:dyDescent="0.3">
      <c r="A460" s="1" t="s">
        <v>1137</v>
      </c>
      <c r="B460" s="2">
        <v>4060689</v>
      </c>
      <c r="C460" s="9" t="s">
        <v>2401</v>
      </c>
      <c r="D460" s="9" t="s">
        <v>2466</v>
      </c>
      <c r="E460" s="3">
        <v>20438.029465380001</v>
      </c>
      <c r="F460" s="5">
        <v>25294.029465</v>
      </c>
      <c r="G460" s="5" t="s">
        <v>2400</v>
      </c>
      <c r="H460" s="3">
        <v>0.42</v>
      </c>
      <c r="I460" s="3">
        <v>45.456080999999998</v>
      </c>
      <c r="J460" s="3">
        <v>0.42</v>
      </c>
      <c r="K460" s="3">
        <v>45.456080999999998</v>
      </c>
      <c r="L460" s="3">
        <v>3.4400767000000001</v>
      </c>
      <c r="M460" s="3">
        <v>2.1667538999999998</v>
      </c>
      <c r="N460" s="3">
        <v>23.128492000000001</v>
      </c>
      <c r="O460" s="3" t="s">
        <v>2400</v>
      </c>
      <c r="P460" s="3" t="s">
        <v>2400</v>
      </c>
      <c r="Q460" s="3">
        <v>1.263601</v>
      </c>
      <c r="R460" s="3">
        <v>10.538485</v>
      </c>
      <c r="S460" s="3">
        <v>10.538485</v>
      </c>
      <c r="T460" s="9" t="s">
        <v>3429</v>
      </c>
      <c r="U460" s="7">
        <v>18916000</v>
      </c>
      <c r="V460" s="7">
        <v>21161000</v>
      </c>
      <c r="W460" s="7">
        <v>19363000</v>
      </c>
      <c r="X460" s="7">
        <v>17565000</v>
      </c>
      <c r="Y460" s="7">
        <v>18640000</v>
      </c>
      <c r="Z460" s="7">
        <v>18567000</v>
      </c>
      <c r="AA460" s="7">
        <v>18515000</v>
      </c>
      <c r="AB460" s="7">
        <v>18916000</v>
      </c>
      <c r="AC460" s="4">
        <v>27.95</v>
      </c>
      <c r="AD460" s="3">
        <v>28.068999999999999</v>
      </c>
      <c r="AE460" s="4">
        <v>11.361000000000001</v>
      </c>
      <c r="AF460" s="4">
        <v>10.488</v>
      </c>
      <c r="AG460" s="7">
        <v>347400000</v>
      </c>
      <c r="AH460" s="7">
        <v>347300000</v>
      </c>
      <c r="AI460" s="7">
        <v>346000000</v>
      </c>
      <c r="AJ460" s="7">
        <v>345383625</v>
      </c>
      <c r="AK460" s="3">
        <v>99.417209999999997</v>
      </c>
      <c r="AL460" s="7">
        <v>1074</v>
      </c>
      <c r="AM460" s="7">
        <v>424708060</v>
      </c>
      <c r="AN460" s="3">
        <v>122.25</v>
      </c>
      <c r="AO460" s="3">
        <v>-2.340773</v>
      </c>
      <c r="AP460" s="3">
        <v>-8.5160630000000008</v>
      </c>
      <c r="AQ460" s="3">
        <v>10.174002</v>
      </c>
      <c r="AR460" s="3">
        <v>47.290640000000003</v>
      </c>
      <c r="AS460" s="3">
        <v>-8.5160630000000008</v>
      </c>
      <c r="AT460" s="3">
        <v>10.174002</v>
      </c>
      <c r="AU460" s="3">
        <v>48.879668000000002</v>
      </c>
      <c r="AV460" s="3">
        <v>2.3791476291961557</v>
      </c>
      <c r="AW460" s="3">
        <v>4.1868551800119755</v>
      </c>
      <c r="AX460" s="3">
        <v>6.2392425537555019</v>
      </c>
      <c r="AY460" s="3">
        <v>32.49</v>
      </c>
      <c r="AZ460" s="3">
        <v>57.17</v>
      </c>
      <c r="BA460" s="4">
        <v>85.2</v>
      </c>
    </row>
    <row r="461" spans="1:53" x14ac:dyDescent="0.3">
      <c r="A461" s="1" t="s">
        <v>1188</v>
      </c>
      <c r="B461" s="2">
        <v>14887727</v>
      </c>
      <c r="C461" s="9" t="s">
        <v>2395</v>
      </c>
      <c r="D461" s="9" t="s">
        <v>2460</v>
      </c>
      <c r="E461" s="3">
        <v>20217.673565599998</v>
      </c>
      <c r="F461" s="5">
        <v>19573.559065000001</v>
      </c>
      <c r="G461" s="5" t="s">
        <v>2400</v>
      </c>
      <c r="H461" s="3">
        <v>2.9483835045488975</v>
      </c>
      <c r="I461" s="3">
        <v>8.9778369999999992</v>
      </c>
      <c r="J461" s="3">
        <v>2.9483835045488975</v>
      </c>
      <c r="K461" s="3">
        <v>8.9778369999999992</v>
      </c>
      <c r="L461" s="3">
        <v>6.4532673999999997</v>
      </c>
      <c r="M461" s="3">
        <v>6.4532673999999997</v>
      </c>
      <c r="N461" s="3">
        <v>13.082958</v>
      </c>
      <c r="O461" s="3" t="s">
        <v>2400</v>
      </c>
      <c r="P461" s="3" t="s">
        <v>2400</v>
      </c>
      <c r="Q461" s="3">
        <v>3.5173670000000001</v>
      </c>
      <c r="R461" s="3">
        <v>4.6019930000000002</v>
      </c>
      <c r="S461" s="3">
        <v>4.6019930000000002</v>
      </c>
      <c r="T461" s="9" t="s">
        <v>3429</v>
      </c>
      <c r="U461" s="7">
        <v>4175478.4221753306</v>
      </c>
      <c r="V461" s="7">
        <v>2757936.0949533116</v>
      </c>
      <c r="W461" s="7">
        <v>2076408.2925539794</v>
      </c>
      <c r="X461" s="7">
        <v>1459852.4606888546</v>
      </c>
      <c r="Y461" s="7">
        <v>5156808.9450140409</v>
      </c>
      <c r="Z461" s="7">
        <v>4896169.2937686453</v>
      </c>
      <c r="AA461" s="7">
        <v>4536972.914208659</v>
      </c>
      <c r="AB461" s="7">
        <v>4175478.4221753306</v>
      </c>
      <c r="AC461" s="3">
        <v>89.813000000000002</v>
      </c>
      <c r="AD461" s="3">
        <v>87.379000000000005</v>
      </c>
      <c r="AE461" s="3">
        <v>79.650999999999996</v>
      </c>
      <c r="AF461" s="3">
        <v>76.430999999999997</v>
      </c>
      <c r="AG461" s="7">
        <v>190015729</v>
      </c>
      <c r="AH461" s="7">
        <v>190015729</v>
      </c>
      <c r="AI461" s="7">
        <v>189684528</v>
      </c>
      <c r="AJ461" s="7">
        <v>59288437</v>
      </c>
      <c r="AK461" s="3">
        <v>31.20186</v>
      </c>
      <c r="AL461" s="7">
        <v>237</v>
      </c>
      <c r="AM461" s="7">
        <v>50337174</v>
      </c>
      <c r="AN461" s="3">
        <v>26.49</v>
      </c>
      <c r="AO461" s="3">
        <v>-3.5834269999999999</v>
      </c>
      <c r="AP461" s="3">
        <v>-10.986841999999999</v>
      </c>
      <c r="AQ461" s="3">
        <v>-10.642512999999999</v>
      </c>
      <c r="AR461" s="3">
        <v>2.389189</v>
      </c>
      <c r="AS461" s="3">
        <v>-10.986841999999999</v>
      </c>
      <c r="AT461" s="3">
        <v>-10.642512999999999</v>
      </c>
      <c r="AU461" s="3">
        <v>2.389189</v>
      </c>
      <c r="AV461" s="3" t="s">
        <v>2400</v>
      </c>
      <c r="AW461" s="3" t="s">
        <v>2400</v>
      </c>
      <c r="AX461" s="3" t="s">
        <v>2400</v>
      </c>
      <c r="AY461" s="3">
        <v>69.48</v>
      </c>
      <c r="AZ461" s="3">
        <v>70.37</v>
      </c>
      <c r="BA461" s="3">
        <v>72.38</v>
      </c>
    </row>
    <row r="462" spans="1:53" x14ac:dyDescent="0.3">
      <c r="A462" s="1" t="s">
        <v>1246</v>
      </c>
      <c r="B462" s="2">
        <v>4069312</v>
      </c>
      <c r="C462" s="9" t="s">
        <v>2401</v>
      </c>
      <c r="D462" s="9" t="s">
        <v>2423</v>
      </c>
      <c r="E462" s="3">
        <v>20170.444182759999</v>
      </c>
      <c r="F462" s="5">
        <v>26444.544182000001</v>
      </c>
      <c r="G462" s="5" t="s">
        <v>2400</v>
      </c>
      <c r="H462" s="3">
        <v>2</v>
      </c>
      <c r="I462" s="3">
        <v>44.658228000000001</v>
      </c>
      <c r="J462" s="4">
        <v>2</v>
      </c>
      <c r="K462" s="3">
        <v>44.658228000000001</v>
      </c>
      <c r="L462" s="3" t="s">
        <v>2397</v>
      </c>
      <c r="M462" s="3">
        <v>2.3492772500000001</v>
      </c>
      <c r="N462" s="3">
        <v>22.893082</v>
      </c>
      <c r="O462" s="3" t="s">
        <v>2400</v>
      </c>
      <c r="P462" s="3" t="s">
        <v>2400</v>
      </c>
      <c r="Q462" s="4">
        <v>2.0022540000000002</v>
      </c>
      <c r="R462" s="3">
        <v>13.02441</v>
      </c>
      <c r="S462" s="3">
        <v>13.02441</v>
      </c>
      <c r="T462" s="9" t="s">
        <v>3429</v>
      </c>
      <c r="U462" s="7">
        <v>12161600</v>
      </c>
      <c r="V462" s="7">
        <v>11863900</v>
      </c>
      <c r="W462" s="7">
        <v>13136100</v>
      </c>
      <c r="X462" s="7">
        <v>13978500</v>
      </c>
      <c r="Y462" s="7">
        <v>12712800</v>
      </c>
      <c r="Z462" s="7">
        <v>12487600</v>
      </c>
      <c r="AA462" s="7">
        <v>12300400</v>
      </c>
      <c r="AB462" s="7">
        <v>12161600</v>
      </c>
      <c r="AC462" s="3">
        <v>27.667999999999999</v>
      </c>
      <c r="AD462" s="3">
        <v>27.920999999999999</v>
      </c>
      <c r="AE462" s="3">
        <v>13.308999999999999</v>
      </c>
      <c r="AF462" s="3">
        <v>13.164</v>
      </c>
      <c r="AG462" s="7">
        <v>83700000</v>
      </c>
      <c r="AH462" s="7">
        <v>83800000</v>
      </c>
      <c r="AI462" s="7">
        <v>84900000</v>
      </c>
      <c r="AJ462" s="7">
        <v>83275745</v>
      </c>
      <c r="AK462" s="3">
        <v>99.565380000000005</v>
      </c>
      <c r="AL462" s="7">
        <v>1132</v>
      </c>
      <c r="AM462" s="7">
        <v>78600136</v>
      </c>
      <c r="AN462" s="3">
        <v>93.98</v>
      </c>
      <c r="AO462" s="3">
        <v>-7.4077000000000004E-2</v>
      </c>
      <c r="AP462" s="3">
        <v>-4.9096039999999999</v>
      </c>
      <c r="AQ462" s="3">
        <v>2.6132089999999999</v>
      </c>
      <c r="AR462" s="3">
        <v>-1.393189</v>
      </c>
      <c r="AS462" s="3">
        <v>-4.9096039999999999</v>
      </c>
      <c r="AT462" s="3">
        <v>2.6132089999999999</v>
      </c>
      <c r="AU462" s="3">
        <v>0.89313200000000004</v>
      </c>
      <c r="AV462" s="3">
        <v>1.9362115119596766</v>
      </c>
      <c r="AW462" s="3">
        <v>2.7772945487450409</v>
      </c>
      <c r="AX462" s="3">
        <v>3.4180568160907852</v>
      </c>
      <c r="AY462" s="3">
        <v>49.74</v>
      </c>
      <c r="AZ462" s="3">
        <v>71.349999999999994</v>
      </c>
      <c r="BA462" s="3">
        <v>87.81</v>
      </c>
    </row>
    <row r="463" spans="1:53" x14ac:dyDescent="0.3">
      <c r="A463" s="1" t="s">
        <v>966</v>
      </c>
      <c r="B463" s="2">
        <v>13974567</v>
      </c>
      <c r="C463" s="9" t="s">
        <v>2395</v>
      </c>
      <c r="D463" s="9" t="s">
        <v>2493</v>
      </c>
      <c r="E463" s="3">
        <v>20135</v>
      </c>
      <c r="F463" s="5">
        <v>14710</v>
      </c>
      <c r="G463" s="5" t="s">
        <v>2400</v>
      </c>
      <c r="H463" s="3">
        <v>6.0000000000000001E-3</v>
      </c>
      <c r="I463" s="3" t="s">
        <v>2397</v>
      </c>
      <c r="J463" s="3">
        <v>6.0000000000000001E-3</v>
      </c>
      <c r="K463" s="3" t="s">
        <v>2397</v>
      </c>
      <c r="L463" s="3">
        <v>3.5092936800000003</v>
      </c>
      <c r="M463" s="3">
        <v>2.9892336899999998</v>
      </c>
      <c r="N463" s="3">
        <v>39.008263999999997</v>
      </c>
      <c r="O463" s="3" t="s">
        <v>2400</v>
      </c>
      <c r="P463" s="3" t="s">
        <v>2400</v>
      </c>
      <c r="Q463" s="3">
        <v>5.0567539999999997</v>
      </c>
      <c r="R463" s="3" t="s">
        <v>2397</v>
      </c>
      <c r="S463" s="3" t="s">
        <v>2397</v>
      </c>
      <c r="T463" s="9" t="s">
        <v>3429</v>
      </c>
      <c r="U463" s="7">
        <v>2359000</v>
      </c>
      <c r="V463" s="7">
        <v>1433000</v>
      </c>
      <c r="W463" s="7">
        <v>675000</v>
      </c>
      <c r="X463" s="7">
        <v>469000</v>
      </c>
      <c r="Y463" s="7">
        <v>2686000</v>
      </c>
      <c r="Z463" s="7">
        <v>2584000</v>
      </c>
      <c r="AA463" s="7">
        <v>2487000</v>
      </c>
      <c r="AB463" s="7">
        <v>2359000</v>
      </c>
      <c r="AC463" s="3">
        <v>36.456000000000003</v>
      </c>
      <c r="AD463" s="3">
        <v>41.622999999999998</v>
      </c>
      <c r="AE463" s="3">
        <v>-13.989000000000001</v>
      </c>
      <c r="AF463" s="3">
        <v>-2.6059999999999999</v>
      </c>
      <c r="AG463" s="7">
        <v>4027000000</v>
      </c>
      <c r="AH463" s="7">
        <v>3960861000</v>
      </c>
      <c r="AI463" s="7">
        <v>3912000000</v>
      </c>
      <c r="AJ463" s="7">
        <v>2625911200</v>
      </c>
      <c r="AK463" s="3">
        <v>65.207629999999995</v>
      </c>
      <c r="AL463" s="7">
        <v>466</v>
      </c>
      <c r="AM463" s="7">
        <v>1706270732</v>
      </c>
      <c r="AN463" s="3">
        <v>42.37</v>
      </c>
      <c r="AO463" s="3">
        <v>-4.4534409999999998</v>
      </c>
      <c r="AP463" s="3">
        <v>-5.6</v>
      </c>
      <c r="AQ463" s="3">
        <v>24.210526000000002</v>
      </c>
      <c r="AR463" s="3">
        <v>43.030303000000004</v>
      </c>
      <c r="AS463" s="3">
        <v>-5.6</v>
      </c>
      <c r="AT463" s="3">
        <v>24.210526000000002</v>
      </c>
      <c r="AU463" s="3">
        <v>40.059347000000002</v>
      </c>
      <c r="AV463" s="3">
        <v>1.9193982348426706</v>
      </c>
      <c r="AW463" s="3">
        <v>3.619446603409382</v>
      </c>
      <c r="AX463" s="3">
        <v>4.5682842926579692</v>
      </c>
      <c r="AY463" s="3">
        <v>57.62</v>
      </c>
      <c r="AZ463" s="3">
        <v>108.65</v>
      </c>
      <c r="BA463" s="3">
        <v>137.13</v>
      </c>
    </row>
    <row r="464" spans="1:53" x14ac:dyDescent="0.3">
      <c r="A464" s="1" t="s">
        <v>2263</v>
      </c>
      <c r="B464" s="2">
        <v>5827239</v>
      </c>
      <c r="C464" s="9" t="s">
        <v>2401</v>
      </c>
      <c r="D464" s="9" t="s">
        <v>2442</v>
      </c>
      <c r="E464" s="3">
        <v>20047.983875599999</v>
      </c>
      <c r="F464" s="5">
        <v>22967.930874999998</v>
      </c>
      <c r="G464" s="5" t="s">
        <v>2400</v>
      </c>
      <c r="H464" s="3">
        <v>0.86</v>
      </c>
      <c r="I464" s="3" t="s">
        <v>2397</v>
      </c>
      <c r="J464" s="3">
        <v>0.86</v>
      </c>
      <c r="K464" s="3" t="s">
        <v>2397</v>
      </c>
      <c r="L464" s="3" t="s">
        <v>2397</v>
      </c>
      <c r="M464" s="3" t="s">
        <v>2397</v>
      </c>
      <c r="N464" s="3">
        <v>10.119429999999999</v>
      </c>
      <c r="O464" s="3" t="s">
        <v>2400</v>
      </c>
      <c r="P464" s="3" t="s">
        <v>2400</v>
      </c>
      <c r="Q464" s="3">
        <v>4.2978139999999998</v>
      </c>
      <c r="R464" s="3">
        <v>17.594723999999999</v>
      </c>
      <c r="S464" s="3">
        <v>17.594723999999999</v>
      </c>
      <c r="T464" s="9" t="s">
        <v>3429</v>
      </c>
      <c r="U464" s="7">
        <v>4710493</v>
      </c>
      <c r="V464" s="7">
        <v>3175979</v>
      </c>
      <c r="W464" s="7">
        <v>625101</v>
      </c>
      <c r="X464" s="7" t="s">
        <v>2400</v>
      </c>
      <c r="Y464" s="7">
        <v>5104083</v>
      </c>
      <c r="Z464" s="7">
        <v>4932144</v>
      </c>
      <c r="AA464" s="7">
        <v>4799654</v>
      </c>
      <c r="AB464" s="7">
        <v>4710493</v>
      </c>
      <c r="AC464" s="3">
        <v>40.817</v>
      </c>
      <c r="AD464" s="4">
        <v>42.65</v>
      </c>
      <c r="AE464" s="3">
        <v>22.314</v>
      </c>
      <c r="AF464" s="3">
        <v>24.206</v>
      </c>
      <c r="AG464" s="7">
        <v>431603528</v>
      </c>
      <c r="AH464" s="7">
        <v>431603528</v>
      </c>
      <c r="AI464" s="7">
        <v>221935779</v>
      </c>
      <c r="AJ464" s="7">
        <v>153260064</v>
      </c>
      <c r="AK464" s="3">
        <v>35.509459999999997</v>
      </c>
      <c r="AL464" s="7">
        <v>210</v>
      </c>
      <c r="AM464" s="7">
        <v>162268533</v>
      </c>
      <c r="AN464" s="4">
        <v>37.6</v>
      </c>
      <c r="AO464" s="3">
        <v>-3.52529</v>
      </c>
      <c r="AP464" s="3">
        <v>-5.1453179999999996</v>
      </c>
      <c r="AQ464" s="3">
        <v>26.282603000000002</v>
      </c>
      <c r="AR464" s="3">
        <v>68.812261000000007</v>
      </c>
      <c r="AS464" s="3">
        <v>-5.1453179999999996</v>
      </c>
      <c r="AT464" s="3">
        <v>26.282603000000002</v>
      </c>
      <c r="AU464" s="3">
        <v>68.812261000000007</v>
      </c>
      <c r="AV464" s="3">
        <v>3.2164883900928491</v>
      </c>
      <c r="AW464" s="3">
        <v>3.6162113301719518</v>
      </c>
      <c r="AX464" s="3">
        <v>3.6376290680811807</v>
      </c>
      <c r="AY464" s="4">
        <v>89.5</v>
      </c>
      <c r="AZ464" s="3">
        <v>100.62</v>
      </c>
      <c r="BA464" s="3">
        <v>101.21</v>
      </c>
    </row>
    <row r="465" spans="1:53" x14ac:dyDescent="0.3">
      <c r="A465" s="1" t="s">
        <v>464</v>
      </c>
      <c r="B465" s="2">
        <v>4101218</v>
      </c>
      <c r="C465" s="9" t="s">
        <v>2395</v>
      </c>
      <c r="D465" s="9" t="s">
        <v>2405</v>
      </c>
      <c r="E465" s="3">
        <v>20016.816638</v>
      </c>
      <c r="F465" s="5">
        <v>17179.216638000002</v>
      </c>
      <c r="G465" s="5" t="s">
        <v>2400</v>
      </c>
      <c r="H465" s="3">
        <v>1.83</v>
      </c>
      <c r="I465" s="3">
        <v>25.519410000000001</v>
      </c>
      <c r="J465" s="4">
        <v>1.83</v>
      </c>
      <c r="K465" s="3">
        <v>25.519410000000001</v>
      </c>
      <c r="L465" s="3">
        <v>22.22619048</v>
      </c>
      <c r="M465" s="3">
        <v>7.2935385599999991</v>
      </c>
      <c r="N465" s="3">
        <v>20.379871000000001</v>
      </c>
      <c r="O465" s="3">
        <v>23.935915287258901</v>
      </c>
      <c r="P465" s="3">
        <v>23.9106506619523</v>
      </c>
      <c r="Q465" s="3">
        <v>7.0089249999999996</v>
      </c>
      <c r="R465" s="3">
        <v>18.899059999999999</v>
      </c>
      <c r="S465" s="3">
        <v>18.899059999999999</v>
      </c>
      <c r="T465" s="9" t="s">
        <v>3429</v>
      </c>
      <c r="U465" s="7">
        <v>2414700</v>
      </c>
      <c r="V465" s="7">
        <v>2329900</v>
      </c>
      <c r="W465" s="7">
        <v>2166800</v>
      </c>
      <c r="X465" s="7">
        <v>2064900</v>
      </c>
      <c r="Y465" s="7">
        <v>2524800</v>
      </c>
      <c r="Z465" s="7">
        <v>2486000</v>
      </c>
      <c r="AA465" s="7">
        <v>2447300</v>
      </c>
      <c r="AB465" s="7">
        <v>2414700</v>
      </c>
      <c r="AC465" s="3">
        <v>88.876000000000005</v>
      </c>
      <c r="AD465" s="3">
        <v>88.620999999999995</v>
      </c>
      <c r="AE465" s="3">
        <v>38.618000000000002</v>
      </c>
      <c r="AF465" s="4">
        <v>36.74</v>
      </c>
      <c r="AG465" s="7">
        <v>110500000</v>
      </c>
      <c r="AH465" s="7">
        <v>111100000</v>
      </c>
      <c r="AI465" s="7">
        <v>116000000</v>
      </c>
      <c r="AJ465" s="7">
        <v>84976505</v>
      </c>
      <c r="AK465" s="3">
        <v>77.263649999999998</v>
      </c>
      <c r="AL465" s="7">
        <v>968</v>
      </c>
      <c r="AM465" s="7">
        <v>78789669</v>
      </c>
      <c r="AN465" s="3">
        <v>71.64</v>
      </c>
      <c r="AO465" s="3">
        <v>-1.5554969999999999</v>
      </c>
      <c r="AP465" s="3">
        <v>2.5824180000000001</v>
      </c>
      <c r="AQ465" s="3">
        <v>-3.1689229999999999</v>
      </c>
      <c r="AR465" s="3">
        <v>22.611151</v>
      </c>
      <c r="AS465" s="3">
        <v>2.5824180000000001</v>
      </c>
      <c r="AT465" s="3">
        <v>-3.1689229999999999</v>
      </c>
      <c r="AU465" s="3">
        <v>22.193860999999998</v>
      </c>
      <c r="AV465" s="3">
        <v>1.4918381249149353</v>
      </c>
      <c r="AW465" s="3">
        <v>2.53868487232076</v>
      </c>
      <c r="AX465" s="3">
        <v>3.209581751277867</v>
      </c>
      <c r="AY465" s="3">
        <v>48.13</v>
      </c>
      <c r="AZ465" s="4">
        <v>81.900000000000006</v>
      </c>
      <c r="BA465" s="3">
        <v>103.54</v>
      </c>
    </row>
    <row r="466" spans="1:53" x14ac:dyDescent="0.3">
      <c r="A466" s="1" t="s">
        <v>787</v>
      </c>
      <c r="B466" s="2">
        <v>103163</v>
      </c>
      <c r="C466" s="9" t="s">
        <v>2401</v>
      </c>
      <c r="D466" s="9" t="s">
        <v>2479</v>
      </c>
      <c r="E466" s="3">
        <v>19952.483393099999</v>
      </c>
      <c r="F466" s="5">
        <v>26528.037392999999</v>
      </c>
      <c r="G466" s="5">
        <v>27178.966509639999</v>
      </c>
      <c r="H466" s="3">
        <v>1.84</v>
      </c>
      <c r="I466" s="3">
        <v>33.345794392523402</v>
      </c>
      <c r="J466" s="4">
        <v>1.84</v>
      </c>
      <c r="K466" s="3">
        <v>33.345794392523402</v>
      </c>
      <c r="L466" s="3">
        <v>3.3759905400000001</v>
      </c>
      <c r="M466" s="3">
        <v>3.3759780233337899</v>
      </c>
      <c r="N466" s="3">
        <v>17.394272000000001</v>
      </c>
      <c r="O466" s="3" t="s">
        <v>2400</v>
      </c>
      <c r="P466" s="3" t="s">
        <v>2400</v>
      </c>
      <c r="Q466" s="3">
        <v>14.22021</v>
      </c>
      <c r="R466" s="3">
        <v>22.289059000000002</v>
      </c>
      <c r="S466" s="3">
        <v>18.522207044651999</v>
      </c>
      <c r="T466" s="9" t="s">
        <v>3429</v>
      </c>
      <c r="U466" s="7">
        <v>1744220</v>
      </c>
      <c r="V466" s="7">
        <v>1662779</v>
      </c>
      <c r="W466" s="7">
        <v>1586116</v>
      </c>
      <c r="X466" s="7">
        <v>1597727</v>
      </c>
      <c r="Y466" s="7">
        <v>1826981</v>
      </c>
      <c r="Z466" s="7">
        <v>1798180</v>
      </c>
      <c r="AA466" s="7">
        <v>1771603</v>
      </c>
      <c r="AB466" s="7">
        <v>1744220</v>
      </c>
      <c r="AC466" s="3">
        <v>68.335999999999999</v>
      </c>
      <c r="AD466" s="4">
        <v>68.28</v>
      </c>
      <c r="AE466" s="3">
        <v>64.557000000000002</v>
      </c>
      <c r="AF466" s="3">
        <v>63.308999999999997</v>
      </c>
      <c r="AG466" s="7">
        <v>64267485</v>
      </c>
      <c r="AH466" s="7">
        <v>64210493</v>
      </c>
      <c r="AI466" s="7">
        <v>64184604</v>
      </c>
      <c r="AJ466" s="7">
        <v>63587744</v>
      </c>
      <c r="AK466" s="3">
        <v>98.942329999999998</v>
      </c>
      <c r="AL466" s="7">
        <v>785</v>
      </c>
      <c r="AM466" s="7">
        <v>62467436</v>
      </c>
      <c r="AN466" s="4">
        <v>97.2</v>
      </c>
      <c r="AO466" s="3">
        <v>-0.47072799999999998</v>
      </c>
      <c r="AP466" s="3">
        <v>-8.0590089999999996</v>
      </c>
      <c r="AQ466" s="3">
        <v>-3.378241</v>
      </c>
      <c r="AR466" s="3">
        <v>14.235402000000001</v>
      </c>
      <c r="AS466" s="3">
        <v>-8.0590089999999996</v>
      </c>
      <c r="AT466" s="3">
        <v>-3.378241</v>
      </c>
      <c r="AU466" s="3">
        <v>15.124627</v>
      </c>
      <c r="AV466" s="3">
        <v>1.9315132683346798</v>
      </c>
      <c r="AW466" s="3">
        <v>2.8321295116666056</v>
      </c>
      <c r="AX466" s="3">
        <v>2.7086899745289905</v>
      </c>
      <c r="AY466" s="3">
        <v>66.27</v>
      </c>
      <c r="AZ466" s="3">
        <v>97.17</v>
      </c>
      <c r="BA466" s="3">
        <v>92.93</v>
      </c>
    </row>
    <row r="467" spans="1:53" x14ac:dyDescent="0.3">
      <c r="A467" s="1" t="s">
        <v>1717</v>
      </c>
      <c r="B467" s="2">
        <v>110230</v>
      </c>
      <c r="C467" s="9" t="s">
        <v>2395</v>
      </c>
      <c r="D467" s="9" t="s">
        <v>2436</v>
      </c>
      <c r="E467" s="3">
        <v>19919.73540867</v>
      </c>
      <c r="F467" s="5">
        <v>18304.535408</v>
      </c>
      <c r="G467" s="5">
        <v>18071.23540867</v>
      </c>
      <c r="H467" s="3">
        <v>-0.95399999999999996</v>
      </c>
      <c r="I467" s="3" t="s">
        <v>2397</v>
      </c>
      <c r="J467" s="3">
        <v>-0.95399999999999996</v>
      </c>
      <c r="K467" s="3" t="s">
        <v>2397</v>
      </c>
      <c r="L467" s="3">
        <v>2.16037679229543</v>
      </c>
      <c r="M467" s="3">
        <v>1.5794970089006402</v>
      </c>
      <c r="N467" s="3">
        <v>4.5603794869137797</v>
      </c>
      <c r="O467" s="3" t="s">
        <v>2400</v>
      </c>
      <c r="P467" s="3" t="s">
        <v>2400</v>
      </c>
      <c r="Q467" s="3">
        <v>1.143886</v>
      </c>
      <c r="R467" s="3" t="s">
        <v>2397</v>
      </c>
      <c r="S467" s="3" t="s">
        <v>2397</v>
      </c>
      <c r="T467" s="9" t="s">
        <v>3429</v>
      </c>
      <c r="U467" s="7">
        <v>13665800</v>
      </c>
      <c r="V467" s="7">
        <v>17536100</v>
      </c>
      <c r="W467" s="7">
        <v>14262700</v>
      </c>
      <c r="X467" s="7">
        <v>14741700</v>
      </c>
      <c r="Y467" s="7">
        <v>14066500</v>
      </c>
      <c r="Z467" s="7">
        <v>15653600</v>
      </c>
      <c r="AA467" s="7">
        <v>14900100</v>
      </c>
      <c r="AB467" s="7">
        <v>13665800</v>
      </c>
      <c r="AC467" s="3">
        <v>42.734000000000002</v>
      </c>
      <c r="AD467" s="3">
        <v>35.688000000000002</v>
      </c>
      <c r="AE467" s="4">
        <v>7.6150000000000002</v>
      </c>
      <c r="AF467" s="3">
        <v>-0.107</v>
      </c>
      <c r="AG467" s="7">
        <v>229291302</v>
      </c>
      <c r="AH467" s="7">
        <v>232293387</v>
      </c>
      <c r="AI467" s="7">
        <v>239657860</v>
      </c>
      <c r="AJ467" s="7">
        <v>227499864</v>
      </c>
      <c r="AK467" s="3">
        <v>99.463989999999995</v>
      </c>
      <c r="AL467" s="7">
        <v>938</v>
      </c>
      <c r="AM467" s="7">
        <v>166024645</v>
      </c>
      <c r="AN467" s="3">
        <v>72.59</v>
      </c>
      <c r="AO467" s="3">
        <v>-0.50128499999999998</v>
      </c>
      <c r="AP467" s="3">
        <v>-11.114939</v>
      </c>
      <c r="AQ467" s="3">
        <v>-9.8835859999999993</v>
      </c>
      <c r="AR467" s="3">
        <v>-2.1489069999999999</v>
      </c>
      <c r="AS467" s="3">
        <v>-11.114939</v>
      </c>
      <c r="AT467" s="3">
        <v>-9.8835859999999993</v>
      </c>
      <c r="AU467" s="3">
        <v>-1.6016269999999999</v>
      </c>
      <c r="AV467" s="3">
        <v>1.1217939966850186</v>
      </c>
      <c r="AW467" s="3">
        <v>2.6339605901537646</v>
      </c>
      <c r="AX467" s="3">
        <v>2.5788687011349007</v>
      </c>
      <c r="AY467" s="3">
        <v>44.78</v>
      </c>
      <c r="AZ467" s="3">
        <v>105.14</v>
      </c>
      <c r="BA467" s="3">
        <v>102.94</v>
      </c>
    </row>
    <row r="468" spans="1:53" x14ac:dyDescent="0.3">
      <c r="A468" s="1" t="s">
        <v>1919</v>
      </c>
      <c r="B468" s="2">
        <v>4616846</v>
      </c>
      <c r="C468" s="9" t="s">
        <v>2401</v>
      </c>
      <c r="D468" s="9" t="s">
        <v>2461</v>
      </c>
      <c r="E468" s="3">
        <v>19807.806379379999</v>
      </c>
      <c r="F468" s="5">
        <v>20856.228379</v>
      </c>
      <c r="G468" s="5">
        <v>23083.390379379998</v>
      </c>
      <c r="H468" s="3">
        <v>-9.1999999999999998E-2</v>
      </c>
      <c r="I468" s="3" t="s">
        <v>2397</v>
      </c>
      <c r="J468" s="3">
        <v>-9.1999999999999998E-2</v>
      </c>
      <c r="K468" s="3" t="s">
        <v>2397</v>
      </c>
      <c r="L468" s="3">
        <v>43.253012049999995</v>
      </c>
      <c r="M468" s="3">
        <v>8.1467473500000001</v>
      </c>
      <c r="N468" s="3">
        <v>121.011236</v>
      </c>
      <c r="O468" s="3" t="s">
        <v>2397</v>
      </c>
      <c r="P468" s="3" t="s">
        <v>2397</v>
      </c>
      <c r="Q468" s="3">
        <v>3.6999900000000001</v>
      </c>
      <c r="R468" s="3" t="s">
        <v>2397</v>
      </c>
      <c r="S468" s="3">
        <v>-28.668358999999999</v>
      </c>
      <c r="T468" s="9" t="s">
        <v>3429</v>
      </c>
      <c r="U468" s="7">
        <v>4606115</v>
      </c>
      <c r="V468" s="7">
        <v>4601847</v>
      </c>
      <c r="W468" s="7">
        <v>4117048</v>
      </c>
      <c r="X468" s="7">
        <v>2506626</v>
      </c>
      <c r="Y468" s="7">
        <v>5165402</v>
      </c>
      <c r="Z468" s="7">
        <v>4981379</v>
      </c>
      <c r="AA468" s="7">
        <v>4812280</v>
      </c>
      <c r="AB468" s="7">
        <v>4606115</v>
      </c>
      <c r="AC468" s="3">
        <v>54.101999999999997</v>
      </c>
      <c r="AD468" s="3">
        <v>53.093000000000004</v>
      </c>
      <c r="AE468" s="3">
        <v>-26.702000000000002</v>
      </c>
      <c r="AF468" s="3">
        <v>-14.871</v>
      </c>
      <c r="AG468" s="7">
        <v>1672212000</v>
      </c>
      <c r="AH468" s="7">
        <v>1653820000</v>
      </c>
      <c r="AI468" s="7">
        <v>1638905000</v>
      </c>
      <c r="AJ468" s="7">
        <v>1077973106</v>
      </c>
      <c r="AK468" s="3">
        <v>64.271950000000004</v>
      </c>
      <c r="AL468" s="7">
        <v>692</v>
      </c>
      <c r="AM468" s="7">
        <v>865217959</v>
      </c>
      <c r="AN468" s="3">
        <v>51.59</v>
      </c>
      <c r="AO468" s="3">
        <v>-3.6672630000000002</v>
      </c>
      <c r="AP468" s="3">
        <v>-8.8060969999999994</v>
      </c>
      <c r="AQ468" s="3">
        <v>0.65420599999999995</v>
      </c>
      <c r="AR468" s="3">
        <v>-33.271375999999997</v>
      </c>
      <c r="AS468" s="3">
        <v>-8.8060969999999994</v>
      </c>
      <c r="AT468" s="3">
        <v>0.65420599999999995</v>
      </c>
      <c r="AU468" s="3">
        <v>-36.385114999999999</v>
      </c>
      <c r="AV468" s="3">
        <v>6.0762266594183698</v>
      </c>
      <c r="AW468" s="3">
        <v>9.6866467194575083</v>
      </c>
      <c r="AX468" s="3">
        <v>9.8335314762825643</v>
      </c>
      <c r="AY468" s="3">
        <v>62.51</v>
      </c>
      <c r="AZ468" s="3">
        <v>99.66</v>
      </c>
      <c r="BA468" s="3">
        <v>101.17</v>
      </c>
    </row>
    <row r="469" spans="1:53" x14ac:dyDescent="0.3">
      <c r="A469" s="1" t="s">
        <v>2139</v>
      </c>
      <c r="B469" s="2">
        <v>4313999</v>
      </c>
      <c r="C469" s="9" t="s">
        <v>2401</v>
      </c>
      <c r="D469" s="9" t="s">
        <v>2467</v>
      </c>
      <c r="E469" s="3">
        <v>19782.349999999999</v>
      </c>
      <c r="F469" s="5">
        <v>24508.75</v>
      </c>
      <c r="G469" s="5">
        <v>24511.55</v>
      </c>
      <c r="H469" s="3">
        <v>0.34899999999999998</v>
      </c>
      <c r="I469" s="3">
        <v>81.111110999999994</v>
      </c>
      <c r="J469" s="3">
        <v>0.34899999999999998</v>
      </c>
      <c r="K469" s="3">
        <v>81.111110999999994</v>
      </c>
      <c r="L469" s="3" t="s">
        <v>2397</v>
      </c>
      <c r="M469" s="3">
        <v>4.2832062799999999</v>
      </c>
      <c r="N469" s="3">
        <v>37.188127000000001</v>
      </c>
      <c r="O469" s="3">
        <v>40.144411038903399</v>
      </c>
      <c r="P469" s="3">
        <v>34.719021918713501</v>
      </c>
      <c r="Q469" s="3">
        <v>5.558135</v>
      </c>
      <c r="R469" s="3">
        <v>17.701180000000001</v>
      </c>
      <c r="S469" s="3">
        <v>17.701180000000001</v>
      </c>
      <c r="T469" s="9" t="s">
        <v>3429</v>
      </c>
      <c r="U469" s="7">
        <v>3831200</v>
      </c>
      <c r="V469" s="7">
        <v>3709900</v>
      </c>
      <c r="W469" s="7">
        <v>2960200</v>
      </c>
      <c r="X469" s="7">
        <v>2530600</v>
      </c>
      <c r="Y469" s="7">
        <v>4101300</v>
      </c>
      <c r="Z469" s="7">
        <v>3985000</v>
      </c>
      <c r="AA469" s="7">
        <v>3912100</v>
      </c>
      <c r="AB469" s="7">
        <v>3831200</v>
      </c>
      <c r="AC469" s="3">
        <v>60.396000000000001</v>
      </c>
      <c r="AD469" s="3">
        <v>59.959000000000003</v>
      </c>
      <c r="AE469" s="3">
        <v>29.815999999999999</v>
      </c>
      <c r="AF469" s="3">
        <v>30.065999999999999</v>
      </c>
      <c r="AG469" s="7">
        <v>194800000</v>
      </c>
      <c r="AH469" s="7">
        <v>194300000</v>
      </c>
      <c r="AI469" s="7">
        <v>193700000</v>
      </c>
      <c r="AJ469" s="7">
        <v>194273140</v>
      </c>
      <c r="AK469" s="3">
        <v>99.678370000000001</v>
      </c>
      <c r="AL469" s="7">
        <v>655</v>
      </c>
      <c r="AM469" s="7">
        <v>192416175</v>
      </c>
      <c r="AN469" s="3">
        <v>98.73</v>
      </c>
      <c r="AO469" s="3">
        <v>-2.9519519999999999</v>
      </c>
      <c r="AP469" s="3">
        <v>-8.6600990000000007</v>
      </c>
      <c r="AQ469" s="3">
        <v>-11.451767</v>
      </c>
      <c r="AR469" s="3">
        <v>39.287860999999999</v>
      </c>
      <c r="AS469" s="3">
        <v>-8.6600990000000007</v>
      </c>
      <c r="AT469" s="3">
        <v>-11.451767</v>
      </c>
      <c r="AU469" s="3">
        <v>34.929414000000001</v>
      </c>
      <c r="AV469" s="3">
        <v>1.8113858388917394</v>
      </c>
      <c r="AW469" s="3">
        <v>3.1480635757264799</v>
      </c>
      <c r="AX469" s="3">
        <v>3.7514970201681335</v>
      </c>
      <c r="AY469" s="3">
        <v>44.97</v>
      </c>
      <c r="AZ469" s="3">
        <v>78.16</v>
      </c>
      <c r="BA469" s="3">
        <v>93.14</v>
      </c>
    </row>
    <row r="470" spans="1:53" x14ac:dyDescent="0.3">
      <c r="A470" s="1" t="s">
        <v>371</v>
      </c>
      <c r="B470" s="2">
        <v>4086734</v>
      </c>
      <c r="C470" s="9" t="s">
        <v>2401</v>
      </c>
      <c r="D470" s="9" t="s">
        <v>2512</v>
      </c>
      <c r="E470" s="3">
        <v>19767.790152080001</v>
      </c>
      <c r="F470" s="5">
        <v>22519.790152000001</v>
      </c>
      <c r="G470" s="5" t="s">
        <v>2400</v>
      </c>
      <c r="H470" s="3">
        <v>0.54600000000000004</v>
      </c>
      <c r="I470" s="3">
        <v>17.906648000000001</v>
      </c>
      <c r="J470" s="4">
        <v>0.54600000000000004</v>
      </c>
      <c r="K470" s="3">
        <v>17.906648000000001</v>
      </c>
      <c r="L470" s="3">
        <v>14.51280092</v>
      </c>
      <c r="M470" s="3">
        <v>4.84438776</v>
      </c>
      <c r="N470" s="3">
        <v>39.235537000000001</v>
      </c>
      <c r="O470" s="3" t="s">
        <v>2400</v>
      </c>
      <c r="P470" s="3" t="s">
        <v>2400</v>
      </c>
      <c r="Q470" s="3">
        <v>5.0722310000000004</v>
      </c>
      <c r="R470" s="3">
        <v>16.472636000000001</v>
      </c>
      <c r="S470" s="3">
        <v>16.472636000000001</v>
      </c>
      <c r="T470" s="9" t="s">
        <v>3439</v>
      </c>
      <c r="U470" s="7">
        <v>4178000</v>
      </c>
      <c r="V470" s="7">
        <v>4228000</v>
      </c>
      <c r="W470" s="7">
        <v>3933000</v>
      </c>
      <c r="X470" s="7">
        <v>3461000</v>
      </c>
      <c r="Y470" s="7">
        <v>4079000</v>
      </c>
      <c r="Z470" s="7">
        <v>4091000</v>
      </c>
      <c r="AA470" s="7">
        <v>4178000</v>
      </c>
      <c r="AB470" s="7">
        <v>4260000</v>
      </c>
      <c r="AC470" s="4">
        <v>60.46</v>
      </c>
      <c r="AD470" s="3">
        <v>59.206000000000003</v>
      </c>
      <c r="AE470" s="3">
        <v>29.488</v>
      </c>
      <c r="AF470" s="3">
        <v>29.492999999999999</v>
      </c>
      <c r="AG470" s="7">
        <v>472599527</v>
      </c>
      <c r="AH470" s="7">
        <v>472659528</v>
      </c>
      <c r="AI470" s="7">
        <v>478638521</v>
      </c>
      <c r="AJ470" s="7">
        <v>333806011</v>
      </c>
      <c r="AK470" s="3">
        <v>70.622669999999999</v>
      </c>
      <c r="AL470" s="7">
        <v>773</v>
      </c>
      <c r="AM470" s="7">
        <v>211173036</v>
      </c>
      <c r="AN470" s="3">
        <v>44.68</v>
      </c>
      <c r="AO470" s="3">
        <v>-4.7642930000000003</v>
      </c>
      <c r="AP470" s="3">
        <v>-9.7433460000000007</v>
      </c>
      <c r="AQ470" s="3">
        <v>-22.804877999999999</v>
      </c>
      <c r="AR470" s="3">
        <v>-33.192611999999997</v>
      </c>
      <c r="AS470" s="3">
        <v>-9.7433460000000007</v>
      </c>
      <c r="AT470" s="3">
        <v>-22.804877999999999</v>
      </c>
      <c r="AU470" s="3">
        <v>-33.485114000000003</v>
      </c>
      <c r="AV470" s="3">
        <v>3.7751767613121809</v>
      </c>
      <c r="AW470" s="3">
        <v>4.7105015163042392</v>
      </c>
      <c r="AX470" s="3">
        <v>3.864359360464479</v>
      </c>
      <c r="AY470" s="4">
        <v>109.7</v>
      </c>
      <c r="AZ470" s="3">
        <v>136.88</v>
      </c>
      <c r="BA470" s="3">
        <v>112.29</v>
      </c>
    </row>
    <row r="471" spans="1:53" x14ac:dyDescent="0.3">
      <c r="A471" s="1" t="s">
        <v>573</v>
      </c>
      <c r="B471" s="2">
        <v>4010469</v>
      </c>
      <c r="C471" s="9" t="s">
        <v>2401</v>
      </c>
      <c r="D471" s="9" t="s">
        <v>2478</v>
      </c>
      <c r="E471" s="3">
        <v>19682.299894399999</v>
      </c>
      <c r="F471" s="5">
        <v>21209.299894</v>
      </c>
      <c r="G471" s="5" t="s">
        <v>2400</v>
      </c>
      <c r="H471" s="3">
        <v>0.34</v>
      </c>
      <c r="I471" s="3">
        <v>15.469412</v>
      </c>
      <c r="J471" s="4">
        <v>0.34</v>
      </c>
      <c r="K471" s="3">
        <v>15.469412</v>
      </c>
      <c r="L471" s="3">
        <v>1.4422045299999999</v>
      </c>
      <c r="M471" s="3">
        <v>1.4422045299999999</v>
      </c>
      <c r="N471" s="3">
        <v>16.936340000000001</v>
      </c>
      <c r="O471" s="3" t="s">
        <v>2400</v>
      </c>
      <c r="P471" s="3" t="s">
        <v>2400</v>
      </c>
      <c r="Q471" s="3">
        <v>3.6988720000000002</v>
      </c>
      <c r="R471" s="3">
        <v>5.8973899999999997</v>
      </c>
      <c r="S471" s="3">
        <v>5.8973899999999997</v>
      </c>
      <c r="T471" s="9" t="s">
        <v>3429</v>
      </c>
      <c r="U471" s="7">
        <v>5684000</v>
      </c>
      <c r="V471" s="7">
        <v>9514000</v>
      </c>
      <c r="W471" s="7">
        <v>3670000</v>
      </c>
      <c r="X471" s="7">
        <v>1405000</v>
      </c>
      <c r="Y471" s="7">
        <v>5499000</v>
      </c>
      <c r="Z471" s="7">
        <v>5565000</v>
      </c>
      <c r="AA471" s="7">
        <v>5484000</v>
      </c>
      <c r="AB471" s="7">
        <v>5684000</v>
      </c>
      <c r="AC471" s="3">
        <v>72.959000000000003</v>
      </c>
      <c r="AD471" s="3">
        <v>70.649000000000001</v>
      </c>
      <c r="AE471" s="3">
        <v>66.766000000000005</v>
      </c>
      <c r="AF471" s="4">
        <v>62.72</v>
      </c>
      <c r="AG471" s="7">
        <v>736000000</v>
      </c>
      <c r="AH471" s="7">
        <v>740000000</v>
      </c>
      <c r="AI471" s="7">
        <v>753000000</v>
      </c>
      <c r="AJ471" s="7">
        <v>724549825</v>
      </c>
      <c r="AK471" s="3">
        <v>98.362340000000003</v>
      </c>
      <c r="AL471" s="7">
        <v>1011</v>
      </c>
      <c r="AM471" s="7">
        <v>669515724</v>
      </c>
      <c r="AN471" s="3">
        <v>90.89</v>
      </c>
      <c r="AO471" s="3">
        <v>3.2753739999999998</v>
      </c>
      <c r="AP471" s="3">
        <v>-4.4161679999999999</v>
      </c>
      <c r="AQ471" s="3">
        <v>6.6388309999999997</v>
      </c>
      <c r="AR471" s="3">
        <v>-0.58388499999999999</v>
      </c>
      <c r="AS471" s="3">
        <v>-4.4161679999999999</v>
      </c>
      <c r="AT471" s="3">
        <v>6.6388309999999997</v>
      </c>
      <c r="AU471" s="3">
        <v>7.8369999999999995E-2</v>
      </c>
      <c r="AV471" s="3">
        <v>2.9422102802364258</v>
      </c>
      <c r="AW471" s="3">
        <v>4.0372093884520259</v>
      </c>
      <c r="AX471" s="3">
        <v>4.0160593936576605</v>
      </c>
      <c r="AY471" s="4">
        <v>69.8</v>
      </c>
      <c r="AZ471" s="3">
        <v>95.78</v>
      </c>
      <c r="BA471" s="3">
        <v>95.28</v>
      </c>
    </row>
    <row r="472" spans="1:53" x14ac:dyDescent="0.3">
      <c r="A472" s="1" t="s">
        <v>2374</v>
      </c>
      <c r="B472" s="2">
        <v>4579430</v>
      </c>
      <c r="C472" s="9" t="s">
        <v>2395</v>
      </c>
      <c r="D472" s="9" t="s">
        <v>2516</v>
      </c>
      <c r="E472" s="3">
        <v>19592.270802049999</v>
      </c>
      <c r="F472" s="5">
        <v>18577.270801999999</v>
      </c>
      <c r="G472" s="5">
        <v>19684.270802049999</v>
      </c>
      <c r="H472" s="3">
        <v>-8.5999999999999993E-2</v>
      </c>
      <c r="I472" s="3" t="s">
        <v>2397</v>
      </c>
      <c r="J472" s="3">
        <v>-8.5999999999999993E-2</v>
      </c>
      <c r="K472" s="3" t="s">
        <v>2397</v>
      </c>
      <c r="L472" s="3">
        <v>10.169635162753501</v>
      </c>
      <c r="M472" s="3">
        <v>3.5536933869845302</v>
      </c>
      <c r="N472" s="3">
        <v>74.033438000000004</v>
      </c>
      <c r="O472" s="3" t="s">
        <v>2397</v>
      </c>
      <c r="P472" s="3" t="s">
        <v>2397</v>
      </c>
      <c r="Q472" s="3">
        <v>7.4611869999999998</v>
      </c>
      <c r="R472" s="3" t="s">
        <v>2397</v>
      </c>
      <c r="S472" s="3" t="s">
        <v>2397</v>
      </c>
      <c r="T472" s="9" t="s">
        <v>3429</v>
      </c>
      <c r="U472" s="7">
        <v>1945000</v>
      </c>
      <c r="V472" s="7">
        <v>1958000</v>
      </c>
      <c r="W472" s="7">
        <v>2132000</v>
      </c>
      <c r="X472" s="7">
        <v>3339817</v>
      </c>
      <c r="Y472" s="7">
        <v>2156000</v>
      </c>
      <c r="Z472" s="7">
        <v>2071000</v>
      </c>
      <c r="AA472" s="7">
        <v>2005000</v>
      </c>
      <c r="AB472" s="7">
        <v>1945000</v>
      </c>
      <c r="AC472" s="3">
        <v>78.355000000000004</v>
      </c>
      <c r="AD472" s="3">
        <v>76.438000000000002</v>
      </c>
      <c r="AE472" s="4">
        <v>-8.74</v>
      </c>
      <c r="AF472" s="3">
        <v>-5.7050000000000001</v>
      </c>
      <c r="AG472" s="7">
        <v>233535588</v>
      </c>
      <c r="AH472" s="7">
        <v>231407089</v>
      </c>
      <c r="AI472" s="7">
        <v>233591252</v>
      </c>
      <c r="AJ472" s="7">
        <v>163661778</v>
      </c>
      <c r="AK472" s="3">
        <v>70.072950000000006</v>
      </c>
      <c r="AL472" s="7">
        <v>333</v>
      </c>
      <c r="AM472" s="7">
        <v>164300029</v>
      </c>
      <c r="AN472" s="3">
        <v>70.349999999999994</v>
      </c>
      <c r="AO472" s="3">
        <v>-3.99729</v>
      </c>
      <c r="AP472" s="3">
        <v>-13.099473</v>
      </c>
      <c r="AQ472" s="3">
        <v>14.403359</v>
      </c>
      <c r="AR472" s="3">
        <v>26.022767999999999</v>
      </c>
      <c r="AS472" s="3">
        <v>-13.099473</v>
      </c>
      <c r="AT472" s="3">
        <v>14.403359</v>
      </c>
      <c r="AU472" s="3">
        <v>24.911847999999999</v>
      </c>
      <c r="AV472" s="3">
        <v>2.630120662368471</v>
      </c>
      <c r="AW472" s="3">
        <v>3.5459640866437701</v>
      </c>
      <c r="AX472" s="3">
        <v>4.430475781043647</v>
      </c>
      <c r="AY472" s="3">
        <v>47.42</v>
      </c>
      <c r="AZ472" s="3">
        <v>63.93</v>
      </c>
      <c r="BA472" s="3">
        <v>79.87</v>
      </c>
    </row>
    <row r="473" spans="1:53" x14ac:dyDescent="0.3">
      <c r="A473" s="1" t="s">
        <v>1920</v>
      </c>
      <c r="B473" s="2">
        <v>4007403</v>
      </c>
      <c r="C473" s="9" t="s">
        <v>2401</v>
      </c>
      <c r="D473" s="9" t="s">
        <v>2445</v>
      </c>
      <c r="E473" s="3">
        <v>19411.461445379999</v>
      </c>
      <c r="F473" s="5">
        <v>19404.761445</v>
      </c>
      <c r="G473" s="5" t="s">
        <v>2400</v>
      </c>
      <c r="H473" s="4">
        <v>4.7</v>
      </c>
      <c r="I473" s="3">
        <v>17.453984999999999</v>
      </c>
      <c r="J473" s="3">
        <v>4.7</v>
      </c>
      <c r="K473" s="3">
        <v>17.453984999999999</v>
      </c>
      <c r="L473" s="3">
        <v>4.3357429300000003</v>
      </c>
      <c r="M473" s="3">
        <v>3.2556533700000001</v>
      </c>
      <c r="N473" s="3">
        <v>15.769963000000001</v>
      </c>
      <c r="O473" s="3" t="s">
        <v>2400</v>
      </c>
      <c r="P473" s="3" t="s">
        <v>2400</v>
      </c>
      <c r="Q473" s="3">
        <v>3.490602</v>
      </c>
      <c r="R473" s="3">
        <v>11.798533000000001</v>
      </c>
      <c r="S473" s="3">
        <v>11.798533000000001</v>
      </c>
      <c r="T473" s="9" t="s">
        <v>3429</v>
      </c>
      <c r="U473" s="7">
        <v>5108300</v>
      </c>
      <c r="V473" s="7">
        <v>4842500</v>
      </c>
      <c r="W473" s="7">
        <v>4601700</v>
      </c>
      <c r="X473" s="7">
        <v>3942200</v>
      </c>
      <c r="Y473" s="7">
        <v>5103000</v>
      </c>
      <c r="Z473" s="7">
        <v>5109800</v>
      </c>
      <c r="AA473" s="7">
        <v>5114600</v>
      </c>
      <c r="AB473" s="7">
        <v>5108300</v>
      </c>
      <c r="AC473" s="3">
        <v>51.284999999999997</v>
      </c>
      <c r="AD473" s="3">
        <v>51.686999999999998</v>
      </c>
      <c r="AE473" s="3">
        <v>28.131</v>
      </c>
      <c r="AF473" s="3">
        <v>29.003</v>
      </c>
      <c r="AG473" s="7">
        <v>52506084</v>
      </c>
      <c r="AH473" s="7">
        <v>52656152</v>
      </c>
      <c r="AI473" s="7">
        <v>52779950</v>
      </c>
      <c r="AJ473" s="7">
        <v>51341146</v>
      </c>
      <c r="AK473" s="3">
        <v>97.778869999999998</v>
      </c>
      <c r="AL473" s="7">
        <v>1084</v>
      </c>
      <c r="AM473" s="7">
        <v>48480152</v>
      </c>
      <c r="AN473" s="3">
        <v>92.33</v>
      </c>
      <c r="AO473" s="3">
        <v>-1.722491</v>
      </c>
      <c r="AP473" s="3">
        <v>-8.1717110000000002</v>
      </c>
      <c r="AQ473" s="3">
        <v>17.179248000000001</v>
      </c>
      <c r="AR473" s="3">
        <v>17.572903</v>
      </c>
      <c r="AS473" s="3">
        <v>-8.1717110000000002</v>
      </c>
      <c r="AT473" s="3">
        <v>17.179248000000001</v>
      </c>
      <c r="AU473" s="3">
        <v>17.532198000000001</v>
      </c>
      <c r="AV473" s="3">
        <v>1.8815785248715979</v>
      </c>
      <c r="AW473" s="3">
        <v>3.623826737280341</v>
      </c>
      <c r="AX473" s="3">
        <v>3.7970812044894018</v>
      </c>
      <c r="AY473" s="4">
        <v>62.1</v>
      </c>
      <c r="AZ473" s="3">
        <v>119.61</v>
      </c>
      <c r="BA473" s="3">
        <v>125.33</v>
      </c>
    </row>
    <row r="474" spans="1:53" x14ac:dyDescent="0.3">
      <c r="A474" s="1" t="s">
        <v>1937</v>
      </c>
      <c r="B474" s="2">
        <v>4121199</v>
      </c>
      <c r="C474" s="9" t="s">
        <v>2401</v>
      </c>
      <c r="D474" s="9" t="s">
        <v>2444</v>
      </c>
      <c r="E474" s="3">
        <v>19407.49640684</v>
      </c>
      <c r="F474" s="5">
        <v>19120.496405999998</v>
      </c>
      <c r="G474" s="5" t="s">
        <v>2400</v>
      </c>
      <c r="H474" s="3">
        <v>0.11</v>
      </c>
      <c r="I474" s="3" t="s">
        <v>2397</v>
      </c>
      <c r="J474" s="3">
        <v>0.11</v>
      </c>
      <c r="K474" s="3" t="s">
        <v>2397</v>
      </c>
      <c r="L474" s="3">
        <v>2.2057472799999998</v>
      </c>
      <c r="M474" s="3">
        <v>1.9367475099999998</v>
      </c>
      <c r="N474" s="3" t="s">
        <v>2397</v>
      </c>
      <c r="O474" s="3" t="s">
        <v>2400</v>
      </c>
      <c r="P474" s="3" t="s">
        <v>2400</v>
      </c>
      <c r="Q474" s="3">
        <v>0.72604299999999999</v>
      </c>
      <c r="R474" s="3">
        <v>5.1599599999999999</v>
      </c>
      <c r="S474" s="3">
        <v>5.1599599999999999</v>
      </c>
      <c r="T474" s="9" t="s">
        <v>3429</v>
      </c>
      <c r="U474" s="7">
        <v>26091000</v>
      </c>
      <c r="V474" s="7">
        <v>23814000</v>
      </c>
      <c r="W474" s="7">
        <v>15790000</v>
      </c>
      <c r="X474" s="7">
        <v>9048000</v>
      </c>
      <c r="Y474" s="7">
        <v>27376000</v>
      </c>
      <c r="Z474" s="7">
        <v>27031000</v>
      </c>
      <c r="AA474" s="7">
        <v>26714000</v>
      </c>
      <c r="AB474" s="7">
        <v>26091000</v>
      </c>
      <c r="AC474" s="3">
        <v>23.361000000000001</v>
      </c>
      <c r="AD474" s="3">
        <v>21.690999999999999</v>
      </c>
      <c r="AE474" s="4">
        <v>8.26</v>
      </c>
      <c r="AF474" s="4">
        <v>6.1440000000000001</v>
      </c>
      <c r="AG474" s="7">
        <v>599737219</v>
      </c>
      <c r="AH474" s="7">
        <v>599157019</v>
      </c>
      <c r="AI474" s="7">
        <v>596115380</v>
      </c>
      <c r="AJ474" s="7">
        <v>533683334</v>
      </c>
      <c r="AK474" s="4">
        <v>88.986199999999997</v>
      </c>
      <c r="AL474" s="7">
        <v>947</v>
      </c>
      <c r="AM474" s="7">
        <v>487042866</v>
      </c>
      <c r="AN474" s="3">
        <v>81.209999999999994</v>
      </c>
      <c r="AO474" s="3">
        <v>-2.1251820000000001</v>
      </c>
      <c r="AP474" s="3">
        <v>3.8936959999999998</v>
      </c>
      <c r="AQ474" s="3">
        <v>13.466082</v>
      </c>
      <c r="AR474" s="3">
        <v>18.047753</v>
      </c>
      <c r="AS474" s="3">
        <v>3.8936959999999998</v>
      </c>
      <c r="AT474" s="3">
        <v>13.466082</v>
      </c>
      <c r="AU474" s="3">
        <v>16.412742000000001</v>
      </c>
      <c r="AV474" s="3">
        <v>2.733639914383903</v>
      </c>
      <c r="AW474" s="3">
        <v>5.5506051559558127</v>
      </c>
      <c r="AX474" s="3">
        <v>5.8473657174279081</v>
      </c>
      <c r="AY474" s="3">
        <v>36.79</v>
      </c>
      <c r="AZ474" s="3">
        <v>74.69</v>
      </c>
      <c r="BA474" s="3">
        <v>78.69</v>
      </c>
    </row>
    <row r="475" spans="1:53" x14ac:dyDescent="0.3">
      <c r="A475" s="1" t="s">
        <v>280</v>
      </c>
      <c r="B475" s="2">
        <v>4095864</v>
      </c>
      <c r="C475" s="9" t="s">
        <v>2401</v>
      </c>
      <c r="D475" s="9" t="s">
        <v>2500</v>
      </c>
      <c r="E475" s="3">
        <v>19325.272140000001</v>
      </c>
      <c r="F475" s="5">
        <v>22747.272140000001</v>
      </c>
      <c r="G475" s="5" t="s">
        <v>2400</v>
      </c>
      <c r="H475" s="4">
        <v>1.26</v>
      </c>
      <c r="I475" s="3">
        <v>14.676702000000001</v>
      </c>
      <c r="J475" s="3">
        <v>1.26</v>
      </c>
      <c r="K475" s="3">
        <v>14.676702000000001</v>
      </c>
      <c r="L475" s="3">
        <v>11.558669</v>
      </c>
      <c r="M475" s="3">
        <v>5.9521331899999996</v>
      </c>
      <c r="N475" s="3">
        <v>17.964824</v>
      </c>
      <c r="O475" s="3" t="s">
        <v>2400</v>
      </c>
      <c r="P475" s="3" t="s">
        <v>2400</v>
      </c>
      <c r="Q475" s="3">
        <v>0.51135900000000001</v>
      </c>
      <c r="R475" s="3">
        <v>5.8964129999999999</v>
      </c>
      <c r="S475" s="3">
        <v>5.8964129999999999</v>
      </c>
      <c r="T475" s="9" t="s">
        <v>3433</v>
      </c>
      <c r="U475" s="7">
        <v>43452000</v>
      </c>
      <c r="V475" s="7">
        <v>46298000</v>
      </c>
      <c r="W475" s="7">
        <v>51761000</v>
      </c>
      <c r="X475" s="7">
        <v>47262000</v>
      </c>
      <c r="Y475" s="7">
        <v>42226000</v>
      </c>
      <c r="Z475" s="7">
        <v>42537000</v>
      </c>
      <c r="AA475" s="7">
        <v>42832000</v>
      </c>
      <c r="AB475" s="7">
        <v>43452000</v>
      </c>
      <c r="AC475" s="4">
        <v>22.1</v>
      </c>
      <c r="AD475" s="3">
        <v>22.422000000000001</v>
      </c>
      <c r="AE475" s="4">
        <v>6.0990000000000002</v>
      </c>
      <c r="AF475" s="4">
        <v>6.2759999999999998</v>
      </c>
      <c r="AG475" s="7">
        <v>213800000</v>
      </c>
      <c r="AH475" s="7">
        <v>215000000</v>
      </c>
      <c r="AI475" s="7">
        <v>216300000</v>
      </c>
      <c r="AJ475" s="7">
        <v>196474186</v>
      </c>
      <c r="AK475" s="3">
        <v>91.898139999999998</v>
      </c>
      <c r="AL475" s="7">
        <v>1127</v>
      </c>
      <c r="AM475" s="7">
        <v>185685849</v>
      </c>
      <c r="AN475" s="3">
        <v>86.85</v>
      </c>
      <c r="AO475" s="3">
        <v>-1.2089810000000001</v>
      </c>
      <c r="AP475" s="3">
        <v>-4.6666670000000003</v>
      </c>
      <c r="AQ475" s="3">
        <v>-16.940949</v>
      </c>
      <c r="AR475" s="3">
        <v>11.053585</v>
      </c>
      <c r="AS475" s="3">
        <v>-4.6666670000000003</v>
      </c>
      <c r="AT475" s="3">
        <v>-16.940949</v>
      </c>
      <c r="AU475" s="3">
        <v>9.606541</v>
      </c>
      <c r="AV475" s="3">
        <v>4.4138218314994999</v>
      </c>
      <c r="AW475" s="3">
        <v>7.2161202151911077</v>
      </c>
      <c r="AX475" s="3">
        <v>7.0251728307923225</v>
      </c>
      <c r="AY475" s="3">
        <v>61.62</v>
      </c>
      <c r="AZ475" s="3">
        <v>100.75</v>
      </c>
      <c r="BA475" s="3">
        <v>98.08</v>
      </c>
    </row>
    <row r="476" spans="1:53" x14ac:dyDescent="0.3">
      <c r="A476" s="1" t="s">
        <v>1210</v>
      </c>
      <c r="B476" s="2">
        <v>100334</v>
      </c>
      <c r="C476" s="9" t="s">
        <v>2401</v>
      </c>
      <c r="D476" s="9" t="s">
        <v>2495</v>
      </c>
      <c r="E476" s="3">
        <v>19310.192567279999</v>
      </c>
      <c r="F476" s="5" t="s">
        <v>2400</v>
      </c>
      <c r="G476" s="5">
        <v>15818.192567280001</v>
      </c>
      <c r="H476" s="3">
        <v>-0.47099999999999997</v>
      </c>
      <c r="I476" s="3" t="s">
        <v>2397</v>
      </c>
      <c r="J476" s="3">
        <v>-0.47</v>
      </c>
      <c r="K476" s="3" t="s">
        <v>2397</v>
      </c>
      <c r="L476" s="3">
        <v>1.46896434896074</v>
      </c>
      <c r="M476" s="3">
        <v>1.1838100376309901</v>
      </c>
      <c r="N476" s="3" t="s">
        <v>2397</v>
      </c>
      <c r="O476" s="3" t="s">
        <v>2400</v>
      </c>
      <c r="P476" s="3" t="s">
        <v>2400</v>
      </c>
      <c r="Q476" s="3" t="s">
        <v>2400</v>
      </c>
      <c r="R476" s="3" t="s">
        <v>2400</v>
      </c>
      <c r="S476" s="3" t="s">
        <v>2400</v>
      </c>
      <c r="T476" s="9" t="s">
        <v>3429</v>
      </c>
      <c r="U476" s="7">
        <v>6383000</v>
      </c>
      <c r="V476" s="7">
        <v>7245000</v>
      </c>
      <c r="W476" s="7">
        <v>7265000</v>
      </c>
      <c r="X476" s="7">
        <v>6686000</v>
      </c>
      <c r="Y476" s="7">
        <v>6168000</v>
      </c>
      <c r="Z476" s="7">
        <v>6125000</v>
      </c>
      <c r="AA476" s="7">
        <v>6198000</v>
      </c>
      <c r="AB476" s="7">
        <v>6383000</v>
      </c>
      <c r="AC476" s="3" t="s">
        <v>2400</v>
      </c>
      <c r="AD476" s="3" t="s">
        <v>2400</v>
      </c>
      <c r="AE476" s="3" t="s">
        <v>2400</v>
      </c>
      <c r="AF476" s="3" t="s">
        <v>2400</v>
      </c>
      <c r="AG476" s="7">
        <v>991250972</v>
      </c>
      <c r="AH476" s="7">
        <v>943199530</v>
      </c>
      <c r="AI476" s="7">
        <v>936160617</v>
      </c>
      <c r="AJ476" s="7">
        <v>986506454</v>
      </c>
      <c r="AK476" s="3">
        <v>99.518150000000006</v>
      </c>
      <c r="AL476" s="7">
        <v>965</v>
      </c>
      <c r="AM476" s="7">
        <v>812549320</v>
      </c>
      <c r="AN476" s="3">
        <v>81.97</v>
      </c>
      <c r="AO476" s="3">
        <v>-1.324122</v>
      </c>
      <c r="AP476" s="3">
        <v>-12.012320000000001</v>
      </c>
      <c r="AQ476" s="3">
        <v>2.3283580000000001</v>
      </c>
      <c r="AR476" s="3">
        <v>17.316905999999999</v>
      </c>
      <c r="AS476" s="3">
        <v>-12.012320000000001</v>
      </c>
      <c r="AT476" s="3">
        <v>2.3283580000000001</v>
      </c>
      <c r="AU476" s="3">
        <v>19.027778000000001</v>
      </c>
      <c r="AV476" s="3">
        <v>2.8500613244662305</v>
      </c>
      <c r="AW476" s="3">
        <v>4.8380227942479603</v>
      </c>
      <c r="AX476" s="3">
        <v>4.6699134082508174</v>
      </c>
      <c r="AY476" s="3">
        <v>42.38</v>
      </c>
      <c r="AZ476" s="3">
        <v>71.930000000000007</v>
      </c>
      <c r="BA476" s="3">
        <v>69.430000000000007</v>
      </c>
    </row>
    <row r="477" spans="1:53" x14ac:dyDescent="0.3">
      <c r="A477" s="1" t="s">
        <v>69</v>
      </c>
      <c r="B477" s="2">
        <v>111908</v>
      </c>
      <c r="C477" s="9" t="s">
        <v>2401</v>
      </c>
      <c r="D477" s="9" t="s">
        <v>2451</v>
      </c>
      <c r="E477" s="3">
        <v>19264.043809570001</v>
      </c>
      <c r="F477" s="5">
        <v>36527.195808999997</v>
      </c>
      <c r="G477" s="5">
        <v>36527.195809570003</v>
      </c>
      <c r="H477" s="3">
        <v>0.95699999999999996</v>
      </c>
      <c r="I477" s="3">
        <v>59.481707317073202</v>
      </c>
      <c r="J477" s="3">
        <v>0.95699999999999996</v>
      </c>
      <c r="K477" s="3">
        <v>59.481707317073202</v>
      </c>
      <c r="L477" s="3">
        <v>0.94164088790502998</v>
      </c>
      <c r="M477" s="3">
        <v>0.92231757891846999</v>
      </c>
      <c r="N477" s="3">
        <v>10.100434999999999</v>
      </c>
      <c r="O477" s="3" t="s">
        <v>2400</v>
      </c>
      <c r="P477" s="3" t="s">
        <v>2400</v>
      </c>
      <c r="Q477" s="3">
        <v>11.120319</v>
      </c>
      <c r="R477" s="3">
        <v>17.664674999999999</v>
      </c>
      <c r="S477" s="3">
        <v>19.0212682350205</v>
      </c>
      <c r="T477" s="9" t="s">
        <v>3429</v>
      </c>
      <c r="U477" s="7">
        <v>2886679</v>
      </c>
      <c r="V477" s="7">
        <v>2589607</v>
      </c>
      <c r="W477" s="7">
        <v>2126405</v>
      </c>
      <c r="X477" s="7">
        <v>1901429</v>
      </c>
      <c r="Y477" s="7">
        <v>3085452</v>
      </c>
      <c r="Z477" s="7">
        <v>3007736</v>
      </c>
      <c r="AA477" s="7">
        <v>2954953</v>
      </c>
      <c r="AB477" s="7">
        <v>2886679</v>
      </c>
      <c r="AC477" s="3">
        <v>70.236000000000004</v>
      </c>
      <c r="AD477" s="3">
        <v>71.103999999999999</v>
      </c>
      <c r="AE477" s="3">
        <v>60.097000000000001</v>
      </c>
      <c r="AF477" s="3">
        <v>61.744999999999997</v>
      </c>
      <c r="AG477" s="7">
        <v>172244401</v>
      </c>
      <c r="AH477" s="7">
        <v>172017674</v>
      </c>
      <c r="AI477" s="7">
        <v>170996839</v>
      </c>
      <c r="AJ477" s="7">
        <v>156248187</v>
      </c>
      <c r="AK477" s="3">
        <v>89.406139999999994</v>
      </c>
      <c r="AL477" s="7">
        <v>856</v>
      </c>
      <c r="AM477" s="7">
        <v>145147521</v>
      </c>
      <c r="AN477" s="3">
        <v>83.05</v>
      </c>
      <c r="AO477" s="3">
        <v>-1.900644</v>
      </c>
      <c r="AP477" s="3">
        <v>-11.503221</v>
      </c>
      <c r="AQ477" s="3">
        <v>-17.852632</v>
      </c>
      <c r="AR477" s="3">
        <v>-24.561132000000001</v>
      </c>
      <c r="AS477" s="3">
        <v>-11.503221</v>
      </c>
      <c r="AT477" s="3">
        <v>-17.852632</v>
      </c>
      <c r="AU477" s="3">
        <v>-23.049617000000001</v>
      </c>
      <c r="AV477" s="3">
        <v>2.7264828386087641</v>
      </c>
      <c r="AW477" s="3">
        <v>3.8795054506799223</v>
      </c>
      <c r="AX477" s="3">
        <v>3.7647420818085831</v>
      </c>
      <c r="AY477" s="3">
        <v>92.06</v>
      </c>
      <c r="AZ477" s="3">
        <v>130.99</v>
      </c>
      <c r="BA477" s="4">
        <v>127.11</v>
      </c>
    </row>
    <row r="478" spans="1:53" x14ac:dyDescent="0.3">
      <c r="A478" s="1" t="s">
        <v>1397</v>
      </c>
      <c r="B478" s="2">
        <v>103123</v>
      </c>
      <c r="C478" s="9" t="s">
        <v>2401</v>
      </c>
      <c r="D478" s="9" t="s">
        <v>2479</v>
      </c>
      <c r="E478" s="3">
        <v>19187.068570560001</v>
      </c>
      <c r="F478" s="5">
        <v>24222.187569999998</v>
      </c>
      <c r="G478" s="5">
        <v>24637.409186879999</v>
      </c>
      <c r="H478" s="3">
        <v>0.97799999999999998</v>
      </c>
      <c r="I478" s="3">
        <v>34.891647855530501</v>
      </c>
      <c r="J478" s="4">
        <v>0.97799999999999998</v>
      </c>
      <c r="K478" s="3">
        <v>34.891647855530501</v>
      </c>
      <c r="L478" s="3">
        <v>3.03703704</v>
      </c>
      <c r="M478" s="3">
        <v>3.0593266468680098</v>
      </c>
      <c r="N478" s="3">
        <v>16.104396999999999</v>
      </c>
      <c r="O478" s="3" t="s">
        <v>2400</v>
      </c>
      <c r="P478" s="3" t="s">
        <v>2400</v>
      </c>
      <c r="Q478" s="3">
        <v>10.580282</v>
      </c>
      <c r="R478" s="3">
        <v>18.374632999999999</v>
      </c>
      <c r="S478" s="3">
        <v>18.3695368575207</v>
      </c>
      <c r="T478" s="9" t="s">
        <v>3429</v>
      </c>
      <c r="U478" s="7">
        <v>2174952</v>
      </c>
      <c r="V478" s="7">
        <v>1967959</v>
      </c>
      <c r="W478" s="7">
        <v>1827244</v>
      </c>
      <c r="X478" s="7">
        <v>1688668</v>
      </c>
      <c r="Y478" s="7">
        <v>2194715</v>
      </c>
      <c r="Z478" s="7">
        <v>2196316</v>
      </c>
      <c r="AA478" s="7">
        <v>2207416</v>
      </c>
      <c r="AB478" s="7">
        <v>2174952</v>
      </c>
      <c r="AC478" s="3">
        <v>61.091999999999999</v>
      </c>
      <c r="AD478" s="3">
        <v>59.747999999999998</v>
      </c>
      <c r="AE478" s="3">
        <v>58.402000000000001</v>
      </c>
      <c r="AF478" s="4">
        <v>57.14</v>
      </c>
      <c r="AG478" s="7">
        <v>116880291</v>
      </c>
      <c r="AH478" s="7">
        <v>116858044</v>
      </c>
      <c r="AI478" s="7">
        <v>116686730</v>
      </c>
      <c r="AJ478" s="7">
        <v>115824613</v>
      </c>
      <c r="AK478" s="3">
        <v>99.096789999999999</v>
      </c>
      <c r="AL478" s="7">
        <v>884</v>
      </c>
      <c r="AM478" s="7">
        <v>109858410</v>
      </c>
      <c r="AN478" s="3">
        <v>93.99</v>
      </c>
      <c r="AO478" s="3">
        <v>-0.12277100000000001</v>
      </c>
      <c r="AP478" s="3">
        <v>-5.8418619999999999</v>
      </c>
      <c r="AQ478" s="3">
        <v>-2.7249840000000001</v>
      </c>
      <c r="AR478" s="3">
        <v>13.78828</v>
      </c>
      <c r="AS478" s="3">
        <v>-5.8418619999999999</v>
      </c>
      <c r="AT478" s="3">
        <v>-2.7249840000000001</v>
      </c>
      <c r="AU478" s="3">
        <v>14.956121</v>
      </c>
      <c r="AV478" s="3">
        <v>1.6901027393917083</v>
      </c>
      <c r="AW478" s="3">
        <v>2.8134267424405741</v>
      </c>
      <c r="AX478" s="3">
        <v>2.7113553960291537</v>
      </c>
      <c r="AY478" s="3">
        <v>53.53</v>
      </c>
      <c r="AZ478" s="4">
        <v>89.1</v>
      </c>
      <c r="BA478" s="3">
        <v>85.87</v>
      </c>
    </row>
    <row r="479" spans="1:53" x14ac:dyDescent="0.3">
      <c r="A479" s="1" t="s">
        <v>1953</v>
      </c>
      <c r="B479" s="2">
        <v>4090270</v>
      </c>
      <c r="C479" s="9" t="s">
        <v>2395</v>
      </c>
      <c r="D479" s="9" t="s">
        <v>2510</v>
      </c>
      <c r="E479" s="3">
        <v>19155.89548662</v>
      </c>
      <c r="F479" s="5">
        <v>25891.795485999999</v>
      </c>
      <c r="G479" s="5">
        <v>25913.295486620002</v>
      </c>
      <c r="H479" s="3">
        <v>0.65</v>
      </c>
      <c r="I479" s="3">
        <v>27.141833999999999</v>
      </c>
      <c r="J479" s="3">
        <v>0.65</v>
      </c>
      <c r="K479" s="3">
        <v>27.141833999999999</v>
      </c>
      <c r="L479" s="3" t="s">
        <v>2397</v>
      </c>
      <c r="M479" s="3">
        <v>2.7502359000000003</v>
      </c>
      <c r="N479" s="3">
        <v>18.150898000000002</v>
      </c>
      <c r="O479" s="3" t="s">
        <v>2400</v>
      </c>
      <c r="P479" s="3" t="s">
        <v>2400</v>
      </c>
      <c r="Q479" s="3">
        <v>4.4250259999999999</v>
      </c>
      <c r="R479" s="3">
        <v>12.294577</v>
      </c>
      <c r="S479" s="3">
        <v>12.294577</v>
      </c>
      <c r="T479" s="9" t="s">
        <v>3429</v>
      </c>
      <c r="U479" s="7">
        <v>5502800</v>
      </c>
      <c r="V479" s="7">
        <v>5283000</v>
      </c>
      <c r="W479" s="7">
        <v>5051000</v>
      </c>
      <c r="X479" s="7">
        <v>4667900</v>
      </c>
      <c r="Y479" s="7">
        <v>5763900</v>
      </c>
      <c r="Z479" s="7">
        <v>5664000</v>
      </c>
      <c r="AA479" s="7">
        <v>5575100</v>
      </c>
      <c r="AB479" s="7">
        <v>5502800</v>
      </c>
      <c r="AC479" s="3">
        <v>48.512</v>
      </c>
      <c r="AD479" s="3">
        <v>49.387999999999998</v>
      </c>
      <c r="AE479" s="3">
        <v>33.061</v>
      </c>
      <c r="AF479" s="3">
        <v>33.555</v>
      </c>
      <c r="AG479" s="7">
        <v>247299062</v>
      </c>
      <c r="AH479" s="7">
        <v>244799062</v>
      </c>
      <c r="AI479" s="7">
        <v>247499062</v>
      </c>
      <c r="AJ479" s="7">
        <v>214921498</v>
      </c>
      <c r="AK479" s="3">
        <v>86.772390000000001</v>
      </c>
      <c r="AL479" s="7">
        <v>815</v>
      </c>
      <c r="AM479" s="7">
        <v>209145615</v>
      </c>
      <c r="AN479" s="3">
        <v>84.44</v>
      </c>
      <c r="AO479" s="3">
        <v>-1.250977</v>
      </c>
      <c r="AP479" s="3">
        <v>-2.0170680000000001</v>
      </c>
      <c r="AQ479" s="3">
        <v>2.115618</v>
      </c>
      <c r="AR479" s="3">
        <v>25.422046000000002</v>
      </c>
      <c r="AS479" s="3">
        <v>-2.0170680000000001</v>
      </c>
      <c r="AT479" s="3">
        <v>2.115618</v>
      </c>
      <c r="AU479" s="3">
        <v>24.005890999999998</v>
      </c>
      <c r="AV479" s="3">
        <v>1.1581623216464201</v>
      </c>
      <c r="AW479" s="3">
        <v>2.1506820766129984</v>
      </c>
      <c r="AX479" s="3">
        <v>2.6823320999675651</v>
      </c>
      <c r="AY479" s="4">
        <v>52.7</v>
      </c>
      <c r="AZ479" s="3">
        <v>97.86</v>
      </c>
      <c r="BA479" s="4">
        <v>122.05</v>
      </c>
    </row>
    <row r="480" spans="1:53" x14ac:dyDescent="0.3">
      <c r="A480" s="1" t="s">
        <v>1997</v>
      </c>
      <c r="B480" s="2">
        <v>4276821</v>
      </c>
      <c r="C480" s="9" t="s">
        <v>2395</v>
      </c>
      <c r="D480" s="9" t="s">
        <v>2481</v>
      </c>
      <c r="E480" s="3">
        <v>19112.850412799999</v>
      </c>
      <c r="F480" s="5">
        <v>19617.393412000001</v>
      </c>
      <c r="G480" s="5" t="s">
        <v>2400</v>
      </c>
      <c r="H480" s="3">
        <v>0.55100000000000005</v>
      </c>
      <c r="I480" s="3">
        <v>15.171727000000001</v>
      </c>
      <c r="J480" s="4">
        <v>0.55100000000000005</v>
      </c>
      <c r="K480" s="3">
        <v>15.171727000000001</v>
      </c>
      <c r="L480" s="3">
        <v>3.2703862700000004</v>
      </c>
      <c r="M480" s="3">
        <v>3.2703862700000004</v>
      </c>
      <c r="N480" s="3" t="s">
        <v>2397</v>
      </c>
      <c r="O480" s="3" t="s">
        <v>2400</v>
      </c>
      <c r="P480" s="3" t="s">
        <v>2400</v>
      </c>
      <c r="Q480" s="3">
        <v>1.2281839999999999</v>
      </c>
      <c r="R480" s="3">
        <v>14.048078</v>
      </c>
      <c r="S480" s="3">
        <v>14.048078</v>
      </c>
      <c r="T480" s="9" t="s">
        <v>3430</v>
      </c>
      <c r="U480" s="7">
        <v>14942854</v>
      </c>
      <c r="V480" s="7">
        <v>7123482</v>
      </c>
      <c r="W480" s="7">
        <v>5196099</v>
      </c>
      <c r="X480" s="7">
        <v>3557422</v>
      </c>
      <c r="Y480" s="7">
        <v>14942854</v>
      </c>
      <c r="Z480" s="7">
        <v>11819523</v>
      </c>
      <c r="AA480" s="7">
        <v>9252753</v>
      </c>
      <c r="AB480" s="7">
        <v>7391024</v>
      </c>
      <c r="AC480" s="3">
        <v>14.132</v>
      </c>
      <c r="AD480" s="3">
        <v>14.132</v>
      </c>
      <c r="AE480" s="4">
        <v>8.7309999999999999</v>
      </c>
      <c r="AF480" s="4">
        <v>8.7309999999999999</v>
      </c>
      <c r="AG480" s="7">
        <v>586880000</v>
      </c>
      <c r="AH480" s="7">
        <v>585520000</v>
      </c>
      <c r="AI480" s="7">
        <v>529013580</v>
      </c>
      <c r="AJ480" s="7">
        <v>500653618</v>
      </c>
      <c r="AK480" s="4">
        <v>85.499200000000002</v>
      </c>
      <c r="AL480" s="7">
        <v>933</v>
      </c>
      <c r="AM480" s="7">
        <v>292605783</v>
      </c>
      <c r="AN480" s="3">
        <v>49.97</v>
      </c>
      <c r="AO480" s="3">
        <v>-11.214681000000001</v>
      </c>
      <c r="AP480" s="3">
        <v>-6.6176469999999998</v>
      </c>
      <c r="AQ480" s="3">
        <v>-26.801152999999999</v>
      </c>
      <c r="AR480" s="3">
        <v>6.7787699999999997</v>
      </c>
      <c r="AS480" s="3">
        <v>-6.6176469999999998</v>
      </c>
      <c r="AT480" s="3">
        <v>-26.801152999999999</v>
      </c>
      <c r="AU480" s="3">
        <v>7.2257790000000002</v>
      </c>
      <c r="AV480" s="3">
        <v>27.365533307670383</v>
      </c>
      <c r="AW480" s="3">
        <v>64.19352561515629</v>
      </c>
      <c r="AX480" s="3">
        <v>66.36786516491216</v>
      </c>
      <c r="AY480" s="3">
        <v>39.15</v>
      </c>
      <c r="AZ480" s="3">
        <v>91.83</v>
      </c>
      <c r="BA480" s="3">
        <v>94.94</v>
      </c>
    </row>
    <row r="481" spans="1:53" x14ac:dyDescent="0.3">
      <c r="A481" s="1" t="s">
        <v>1163</v>
      </c>
      <c r="B481" s="2">
        <v>4994170</v>
      </c>
      <c r="C481" s="9" t="s">
        <v>2395</v>
      </c>
      <c r="D481" s="9" t="s">
        <v>2484</v>
      </c>
      <c r="E481" s="3">
        <v>19067.95260094</v>
      </c>
      <c r="F481" s="5">
        <v>20850.2536</v>
      </c>
      <c r="G481" s="5" t="s">
        <v>2400</v>
      </c>
      <c r="H481" s="3">
        <v>1.49</v>
      </c>
      <c r="I481" s="3">
        <v>31.029091000000001</v>
      </c>
      <c r="J481" s="3">
        <v>1.49</v>
      </c>
      <c r="K481" s="3">
        <v>31.029091000000001</v>
      </c>
      <c r="L481" s="3">
        <v>4.5896084300000002</v>
      </c>
      <c r="M481" s="3">
        <v>4.3016661200000001</v>
      </c>
      <c r="N481" s="3">
        <v>40.164745000000003</v>
      </c>
      <c r="O481" s="3" t="s">
        <v>2400</v>
      </c>
      <c r="P481" s="3" t="s">
        <v>2400</v>
      </c>
      <c r="Q481" s="3">
        <v>1.550888</v>
      </c>
      <c r="R481" s="3">
        <v>12.037561999999999</v>
      </c>
      <c r="S481" s="3">
        <v>12.037561999999999</v>
      </c>
      <c r="T481" s="9" t="s">
        <v>3429</v>
      </c>
      <c r="U481" s="7">
        <v>12829665</v>
      </c>
      <c r="V481" s="7">
        <v>14813999</v>
      </c>
      <c r="W481" s="7">
        <v>12168302</v>
      </c>
      <c r="X481" s="7">
        <v>9636573</v>
      </c>
      <c r="Y481" s="7">
        <v>12244556</v>
      </c>
      <c r="Z481" s="7">
        <v>12340138</v>
      </c>
      <c r="AA481" s="7">
        <v>12544078</v>
      </c>
      <c r="AB481" s="7">
        <v>12829665</v>
      </c>
      <c r="AC481" s="3">
        <v>18.678000000000001</v>
      </c>
      <c r="AD481" s="3">
        <v>18.806999999999999</v>
      </c>
      <c r="AE481" s="3">
        <v>13.493</v>
      </c>
      <c r="AF481" s="4">
        <v>12.884</v>
      </c>
      <c r="AG481" s="7">
        <v>100829954</v>
      </c>
      <c r="AH481" s="7">
        <v>101986531</v>
      </c>
      <c r="AI481" s="7">
        <v>103142805</v>
      </c>
      <c r="AJ481" s="7">
        <v>80167044</v>
      </c>
      <c r="AK481" s="3">
        <v>79.507170000000002</v>
      </c>
      <c r="AL481" s="7">
        <v>775</v>
      </c>
      <c r="AM481" s="7">
        <v>75851648</v>
      </c>
      <c r="AN481" s="3">
        <v>75.23</v>
      </c>
      <c r="AO481" s="3">
        <v>-0.53039599999999998</v>
      </c>
      <c r="AP481" s="3">
        <v>-9.7562270000000009</v>
      </c>
      <c r="AQ481" s="3">
        <v>-0.96907100000000002</v>
      </c>
      <c r="AR481" s="3">
        <v>-12.701416999999999</v>
      </c>
      <c r="AS481" s="3">
        <v>-9.7562270000000009</v>
      </c>
      <c r="AT481" s="3">
        <v>-0.96907100000000002</v>
      </c>
      <c r="AU481" s="3">
        <v>-14.558927000000001</v>
      </c>
      <c r="AV481" s="3">
        <v>1.4644675926362121</v>
      </c>
      <c r="AW481" s="3">
        <v>3.1898017942348575</v>
      </c>
      <c r="AX481" s="3">
        <v>4.2022608602079616</v>
      </c>
      <c r="AY481" s="3">
        <v>34.86</v>
      </c>
      <c r="AZ481" s="3">
        <v>75.930000000000007</v>
      </c>
      <c r="BA481" s="4">
        <v>100.03</v>
      </c>
    </row>
    <row r="482" spans="1:53" x14ac:dyDescent="0.3">
      <c r="A482" s="1" t="s">
        <v>2063</v>
      </c>
      <c r="B482" s="2">
        <v>4298459</v>
      </c>
      <c r="C482" s="9" t="s">
        <v>2395</v>
      </c>
      <c r="D482" s="9" t="s">
        <v>2407</v>
      </c>
      <c r="E482" s="3">
        <v>19039.373523030001</v>
      </c>
      <c r="F482" s="5" t="s">
        <v>2400</v>
      </c>
      <c r="G482" s="5">
        <v>27209.773523029999</v>
      </c>
      <c r="H482" s="3">
        <v>1.63</v>
      </c>
      <c r="I482" s="3">
        <v>154.40367000000001</v>
      </c>
      <c r="J482" s="3">
        <v>1.63</v>
      </c>
      <c r="K482" s="3">
        <v>154.40367000000001</v>
      </c>
      <c r="L482" s="3">
        <v>3.7035135300000004</v>
      </c>
      <c r="M482" s="3">
        <v>3.2559489300000002</v>
      </c>
      <c r="N482" s="3" t="s">
        <v>2397</v>
      </c>
      <c r="O482" s="3" t="s">
        <v>2400</v>
      </c>
      <c r="P482" s="3" t="s">
        <v>2400</v>
      </c>
      <c r="Q482" s="3" t="s">
        <v>2400</v>
      </c>
      <c r="R482" s="3" t="s">
        <v>2400</v>
      </c>
      <c r="S482" s="3">
        <v>22.8243359449095</v>
      </c>
      <c r="T482" s="9" t="s">
        <v>3429</v>
      </c>
      <c r="U482" s="7">
        <v>2421000</v>
      </c>
      <c r="V482" s="7">
        <v>4116700</v>
      </c>
      <c r="W482" s="7">
        <v>8490300</v>
      </c>
      <c r="X482" s="7">
        <v>2677100</v>
      </c>
      <c r="Y482" s="7">
        <v>4636500</v>
      </c>
      <c r="Z482" s="7">
        <v>2776300</v>
      </c>
      <c r="AA482" s="7">
        <v>2218400</v>
      </c>
      <c r="AB482" s="7">
        <v>2421000</v>
      </c>
      <c r="AC482" s="3">
        <v>54.411000000000001</v>
      </c>
      <c r="AD482" s="3">
        <v>48.959000000000003</v>
      </c>
      <c r="AE482" s="3" t="s">
        <v>2400</v>
      </c>
      <c r="AF482" s="3" t="s">
        <v>2400</v>
      </c>
      <c r="AG482" s="7">
        <v>357681261</v>
      </c>
      <c r="AH482" s="7">
        <v>356375196</v>
      </c>
      <c r="AI482" s="7">
        <v>360719374</v>
      </c>
      <c r="AJ482" s="7">
        <v>255158022</v>
      </c>
      <c r="AK482" s="4">
        <v>71.336699999999993</v>
      </c>
      <c r="AL482" s="7">
        <v>626</v>
      </c>
      <c r="AM482" s="7">
        <v>211040644</v>
      </c>
      <c r="AN482" s="4">
        <v>59</v>
      </c>
      <c r="AO482" s="3">
        <v>-1.3481829999999999</v>
      </c>
      <c r="AP482" s="3">
        <v>-5.1474729999999997</v>
      </c>
      <c r="AQ482" s="3">
        <v>17.254992999999999</v>
      </c>
      <c r="AR482" s="3">
        <v>26.256564000000001</v>
      </c>
      <c r="AS482" s="3">
        <v>-5.1474729999999997</v>
      </c>
      <c r="AT482" s="3">
        <v>17.254992999999999</v>
      </c>
      <c r="AU482" s="3">
        <v>24.084541999999999</v>
      </c>
      <c r="AV482" s="3">
        <v>1.293159162732878</v>
      </c>
      <c r="AW482" s="3">
        <v>2.8596425916252239</v>
      </c>
      <c r="AX482" s="3">
        <v>3.4195556499200466</v>
      </c>
      <c r="AY482" s="3">
        <v>39.69</v>
      </c>
      <c r="AZ482" s="3">
        <v>87.78</v>
      </c>
      <c r="BA482" s="3">
        <v>104.96</v>
      </c>
    </row>
    <row r="483" spans="1:53" x14ac:dyDescent="0.3">
      <c r="A483" s="1" t="s">
        <v>2043</v>
      </c>
      <c r="B483" s="2">
        <v>4324550</v>
      </c>
      <c r="C483" s="9" t="s">
        <v>2401</v>
      </c>
      <c r="D483" s="9" t="s">
        <v>2463</v>
      </c>
      <c r="E483" s="3">
        <v>19038.460421659998</v>
      </c>
      <c r="F483" s="5">
        <v>35313.460421000003</v>
      </c>
      <c r="G483" s="5" t="s">
        <v>2400</v>
      </c>
      <c r="H483" s="3">
        <v>-0.39</v>
      </c>
      <c r="I483" s="3" t="s">
        <v>2397</v>
      </c>
      <c r="J483" s="3">
        <v>-0.39</v>
      </c>
      <c r="K483" s="3" t="s">
        <v>2397</v>
      </c>
      <c r="L483" s="3" t="s">
        <v>2397</v>
      </c>
      <c r="M483" s="3">
        <v>4.1173173900000002</v>
      </c>
      <c r="N483" s="3">
        <v>18.154859999999999</v>
      </c>
      <c r="O483" s="3" t="s">
        <v>2400</v>
      </c>
      <c r="P483" s="3" t="s">
        <v>2400</v>
      </c>
      <c r="Q483" s="3">
        <v>2.4613290000000001</v>
      </c>
      <c r="R483" s="3">
        <v>8.3901050000000001</v>
      </c>
      <c r="S483" s="3">
        <v>8.3901050000000001</v>
      </c>
      <c r="T483" s="9" t="s">
        <v>3429</v>
      </c>
      <c r="U483" s="7">
        <v>15846000</v>
      </c>
      <c r="V483" s="7">
        <v>14925000</v>
      </c>
      <c r="W483" s="7">
        <v>15878000</v>
      </c>
      <c r="X483" s="7">
        <v>16659000</v>
      </c>
      <c r="Y483" s="7">
        <v>16772000</v>
      </c>
      <c r="Z483" s="7">
        <v>16290000</v>
      </c>
      <c r="AA483" s="7">
        <v>16004000</v>
      </c>
      <c r="AB483" s="7">
        <v>15846000</v>
      </c>
      <c r="AC483" s="3">
        <v>48.252000000000002</v>
      </c>
      <c r="AD483" s="3">
        <v>49.838999999999999</v>
      </c>
      <c r="AE483" s="3">
        <v>27.344000000000001</v>
      </c>
      <c r="AF483" s="3">
        <v>28.536000000000001</v>
      </c>
      <c r="AG483" s="7">
        <v>1133050214</v>
      </c>
      <c r="AH483" s="7">
        <v>1132908864</v>
      </c>
      <c r="AI483" s="7">
        <v>1120971202</v>
      </c>
      <c r="AJ483" s="7">
        <v>1127827265</v>
      </c>
      <c r="AK483" s="3">
        <v>99.403739999999999</v>
      </c>
      <c r="AL483" s="7">
        <v>644</v>
      </c>
      <c r="AM483" s="7">
        <v>776671868</v>
      </c>
      <c r="AN483" s="3">
        <v>68.45</v>
      </c>
      <c r="AO483" s="3">
        <v>-1.6949149999999999</v>
      </c>
      <c r="AP483" s="3">
        <v>31.346841999999999</v>
      </c>
      <c r="AQ483" s="3">
        <v>22.308546</v>
      </c>
      <c r="AR483" s="3">
        <v>106.56045</v>
      </c>
      <c r="AS483" s="3">
        <v>31.346841999999999</v>
      </c>
      <c r="AT483" s="3">
        <v>22.308546</v>
      </c>
      <c r="AU483" s="3">
        <v>111.11111099999999</v>
      </c>
      <c r="AV483" s="3" t="s">
        <v>2400</v>
      </c>
      <c r="AW483" s="3" t="s">
        <v>2400</v>
      </c>
      <c r="AX483" s="3" t="s">
        <v>2400</v>
      </c>
      <c r="AY483" s="3">
        <v>71.14</v>
      </c>
      <c r="AZ483" s="3">
        <v>118.55</v>
      </c>
      <c r="BA483" s="3">
        <v>87.25</v>
      </c>
    </row>
    <row r="484" spans="1:53" x14ac:dyDescent="0.3">
      <c r="A484" s="1" t="s">
        <v>919</v>
      </c>
      <c r="B484" s="2">
        <v>4048156</v>
      </c>
      <c r="C484" s="9" t="s">
        <v>2395</v>
      </c>
      <c r="D484" s="9" t="s">
        <v>2405</v>
      </c>
      <c r="E484" s="3">
        <v>19009.9233245</v>
      </c>
      <c r="F484" s="5">
        <v>26860.923323999999</v>
      </c>
      <c r="G484" s="5">
        <v>26860.9233245</v>
      </c>
      <c r="H484" s="3">
        <v>0.26</v>
      </c>
      <c r="I484" s="3">
        <v>27.712551000000001</v>
      </c>
      <c r="J484" s="3">
        <v>0.26</v>
      </c>
      <c r="K484" s="3">
        <v>27.712551000000001</v>
      </c>
      <c r="L484" s="3" t="s">
        <v>2397</v>
      </c>
      <c r="M484" s="3">
        <v>8.0387551399999992</v>
      </c>
      <c r="N484" s="3">
        <v>8.08385</v>
      </c>
      <c r="O484" s="3">
        <v>9.7145494722963601</v>
      </c>
      <c r="P484" s="3">
        <v>38.886556104446001</v>
      </c>
      <c r="Q484" s="3">
        <v>6.3998689999999998</v>
      </c>
      <c r="R484" s="3">
        <v>13.341982</v>
      </c>
      <c r="S484" s="3">
        <v>13.341982</v>
      </c>
      <c r="T484" s="9" t="s">
        <v>3431</v>
      </c>
      <c r="U484" s="7">
        <v>3812000</v>
      </c>
      <c r="V484" s="7">
        <v>3338000</v>
      </c>
      <c r="W484" s="7">
        <v>2796000</v>
      </c>
      <c r="X484" s="7">
        <v>2551000</v>
      </c>
      <c r="Y484" s="7">
        <v>3863000</v>
      </c>
      <c r="Z484" s="7">
        <v>3834000</v>
      </c>
      <c r="AA484" s="7">
        <v>3812000</v>
      </c>
      <c r="AB484" s="7">
        <v>3786000</v>
      </c>
      <c r="AC484" s="3">
        <v>80.823999999999998</v>
      </c>
      <c r="AD484" s="4">
        <v>80.430000000000007</v>
      </c>
      <c r="AE484" s="3">
        <v>46.616</v>
      </c>
      <c r="AF484" s="3">
        <v>47.423999999999999</v>
      </c>
      <c r="AG484" s="7">
        <v>616000000</v>
      </c>
      <c r="AH484" s="7">
        <v>615000000</v>
      </c>
      <c r="AI484" s="7">
        <v>641000000</v>
      </c>
      <c r="AJ484" s="7">
        <v>558478737</v>
      </c>
      <c r="AK484" s="3">
        <v>90.631979999999999</v>
      </c>
      <c r="AL484" s="7">
        <v>789</v>
      </c>
      <c r="AM484" s="7">
        <v>526279490</v>
      </c>
      <c r="AN484" s="3">
        <v>85.41</v>
      </c>
      <c r="AO484" s="3">
        <v>-1.6876119999999999</v>
      </c>
      <c r="AP484" s="3">
        <v>-11.247973999999999</v>
      </c>
      <c r="AQ484" s="3">
        <v>-0.182282</v>
      </c>
      <c r="AR484" s="3">
        <v>20.140412999999999</v>
      </c>
      <c r="AS484" s="3">
        <v>-11.247973999999999</v>
      </c>
      <c r="AT484" s="3">
        <v>-0.182282</v>
      </c>
      <c r="AU484" s="3">
        <v>19.982472000000001</v>
      </c>
      <c r="AV484" s="3">
        <v>1.3670496685542799</v>
      </c>
      <c r="AW484" s="3">
        <v>2.8954793609134191</v>
      </c>
      <c r="AX484" s="3">
        <v>2.6579552305086454</v>
      </c>
      <c r="AY484" s="3">
        <v>41.67</v>
      </c>
      <c r="AZ484" s="3">
        <v>88.25</v>
      </c>
      <c r="BA484" s="3">
        <v>81.010000000000005</v>
      </c>
    </row>
    <row r="485" spans="1:53" x14ac:dyDescent="0.3">
      <c r="A485" s="1" t="s">
        <v>340</v>
      </c>
      <c r="B485" s="2">
        <v>4963866</v>
      </c>
      <c r="C485" s="9" t="s">
        <v>2401</v>
      </c>
      <c r="D485" s="9" t="s">
        <v>2467</v>
      </c>
      <c r="E485" s="3">
        <v>18933.365205919999</v>
      </c>
      <c r="F485" s="5">
        <v>21990.471205000002</v>
      </c>
      <c r="G485" s="5" t="s">
        <v>2400</v>
      </c>
      <c r="H485" s="4">
        <v>3.01</v>
      </c>
      <c r="I485" s="3">
        <v>20.286885000000002</v>
      </c>
      <c r="J485" s="4">
        <v>3.01</v>
      </c>
      <c r="K485" s="3">
        <v>20.286885000000002</v>
      </c>
      <c r="L485" s="3" t="s">
        <v>2397</v>
      </c>
      <c r="M485" s="3">
        <v>13.708990200000001</v>
      </c>
      <c r="N485" s="3">
        <v>18.06823</v>
      </c>
      <c r="O485" s="3" t="s">
        <v>2400</v>
      </c>
      <c r="P485" s="3" t="s">
        <v>2400</v>
      </c>
      <c r="Q485" s="3">
        <v>1.706267</v>
      </c>
      <c r="R485" s="3">
        <v>13.540191999999999</v>
      </c>
      <c r="S485" s="3">
        <v>13.540191999999999</v>
      </c>
      <c r="T485" s="9" t="s">
        <v>3431</v>
      </c>
      <c r="U485" s="7">
        <v>10661896</v>
      </c>
      <c r="V485" s="7">
        <v>9258911</v>
      </c>
      <c r="W485" s="7">
        <v>8363700</v>
      </c>
      <c r="X485" s="7">
        <v>7858938</v>
      </c>
      <c r="Y485" s="7">
        <v>11429311</v>
      </c>
      <c r="Z485" s="7">
        <v>10949207</v>
      </c>
      <c r="AA485" s="7">
        <v>10661896</v>
      </c>
      <c r="AB485" s="7">
        <v>10323830</v>
      </c>
      <c r="AC485" s="3">
        <v>23.064</v>
      </c>
      <c r="AD485" s="3">
        <v>23.638000000000002</v>
      </c>
      <c r="AE485" s="4">
        <v>11.255000000000001</v>
      </c>
      <c r="AF485" s="4">
        <v>11.933</v>
      </c>
      <c r="AG485" s="7">
        <v>127901888</v>
      </c>
      <c r="AH485" s="7">
        <v>129350374</v>
      </c>
      <c r="AI485" s="7">
        <v>130573866</v>
      </c>
      <c r="AJ485" s="7">
        <v>125479109</v>
      </c>
      <c r="AK485" s="3">
        <v>98.204909999999998</v>
      </c>
      <c r="AL485" s="7">
        <v>843</v>
      </c>
      <c r="AM485" s="7">
        <v>117085383</v>
      </c>
      <c r="AN485" s="3">
        <v>91.64</v>
      </c>
      <c r="AO485" s="3">
        <v>-0.77100999999999997</v>
      </c>
      <c r="AP485" s="3">
        <v>-13.146174</v>
      </c>
      <c r="AQ485" s="3">
        <v>-20.926518000000002</v>
      </c>
      <c r="AR485" s="3">
        <v>0.957013</v>
      </c>
      <c r="AS485" s="3">
        <v>-13.146174</v>
      </c>
      <c r="AT485" s="3">
        <v>-20.926518000000002</v>
      </c>
      <c r="AU485" s="3">
        <v>0.617622</v>
      </c>
      <c r="AV485" s="3">
        <v>2.9351400639873555</v>
      </c>
      <c r="AW485" s="3">
        <v>5.9603462492325079</v>
      </c>
      <c r="AX485" s="3">
        <v>6.0225710036948339</v>
      </c>
      <c r="AY485" s="3">
        <v>84.52</v>
      </c>
      <c r="AZ485" s="3">
        <v>171.63</v>
      </c>
      <c r="BA485" s="3">
        <v>173.43</v>
      </c>
    </row>
    <row r="486" spans="1:53" x14ac:dyDescent="0.3">
      <c r="A486" s="1" t="s">
        <v>1307</v>
      </c>
      <c r="B486" s="2">
        <v>103455</v>
      </c>
      <c r="C486" s="9" t="s">
        <v>2401</v>
      </c>
      <c r="D486" s="9" t="s">
        <v>2465</v>
      </c>
      <c r="E486" s="3">
        <v>18887.77648674</v>
      </c>
      <c r="F486" s="5">
        <v>28764.776485999999</v>
      </c>
      <c r="G486" s="5">
        <v>28764.77648674</v>
      </c>
      <c r="H486" s="3">
        <v>1.82</v>
      </c>
      <c r="I486" s="3">
        <v>11.247011952191199</v>
      </c>
      <c r="J486" s="4">
        <v>1.82</v>
      </c>
      <c r="K486" s="3">
        <v>11.247011952191199</v>
      </c>
      <c r="L486" s="3">
        <v>1.0901503645166999</v>
      </c>
      <c r="M486" s="3">
        <v>1.06823053521346</v>
      </c>
      <c r="N486" s="3">
        <v>9.9625092000932192</v>
      </c>
      <c r="O486" s="3" t="s">
        <v>2400</v>
      </c>
      <c r="P486" s="3" t="s">
        <v>2400</v>
      </c>
      <c r="Q486" s="3">
        <v>1.6444380000000001</v>
      </c>
      <c r="R486" s="3">
        <v>8.3393730000000001</v>
      </c>
      <c r="S486" s="3">
        <v>8.3393730000000001</v>
      </c>
      <c r="T486" s="9" t="s">
        <v>3429</v>
      </c>
      <c r="U486" s="7">
        <v>15855000</v>
      </c>
      <c r="V486" s="7">
        <v>14044000</v>
      </c>
      <c r="W486" s="7">
        <v>14102000</v>
      </c>
      <c r="X486" s="7">
        <v>12549000</v>
      </c>
      <c r="Y486" s="7">
        <v>17222000</v>
      </c>
      <c r="Z486" s="7">
        <v>16682000</v>
      </c>
      <c r="AA486" s="7">
        <v>16303000</v>
      </c>
      <c r="AB486" s="7">
        <v>15855000</v>
      </c>
      <c r="AC486" s="3">
        <v>35.500999999999998</v>
      </c>
      <c r="AD486" s="3">
        <v>37.005000000000003</v>
      </c>
      <c r="AE486" s="3">
        <v>17.622</v>
      </c>
      <c r="AF486" s="3">
        <v>18.777999999999999</v>
      </c>
      <c r="AG486" s="7">
        <v>218931130</v>
      </c>
      <c r="AH486" s="7">
        <v>219706812</v>
      </c>
      <c r="AI486" s="7">
        <v>224254958</v>
      </c>
      <c r="AJ486" s="7">
        <v>180010059</v>
      </c>
      <c r="AK486" s="3">
        <v>82.658079999999998</v>
      </c>
      <c r="AL486" s="7">
        <v>749</v>
      </c>
      <c r="AM486" s="7">
        <v>130068002</v>
      </c>
      <c r="AN486" s="3">
        <v>59.73</v>
      </c>
      <c r="AO486" s="3">
        <v>-0.129717</v>
      </c>
      <c r="AP486" s="3">
        <v>-2.3521269999999999</v>
      </c>
      <c r="AQ486" s="3">
        <v>7.1347250000000004</v>
      </c>
      <c r="AR486" s="3">
        <v>20.195855999999999</v>
      </c>
      <c r="AS486" s="3">
        <v>-2.3521269999999999</v>
      </c>
      <c r="AT486" s="3">
        <v>7.1347250000000004</v>
      </c>
      <c r="AU486" s="3">
        <v>21.698519999999998</v>
      </c>
      <c r="AV486" s="3" t="s">
        <v>2400</v>
      </c>
      <c r="AW486" s="3" t="s">
        <v>2400</v>
      </c>
      <c r="AX486" s="3" t="s">
        <v>2400</v>
      </c>
      <c r="AY486" s="3">
        <v>83.32</v>
      </c>
      <c r="AZ486" s="3">
        <v>113.91</v>
      </c>
      <c r="BA486" s="4">
        <v>104.04</v>
      </c>
    </row>
    <row r="487" spans="1:53" x14ac:dyDescent="0.3">
      <c r="A487" s="1" t="s">
        <v>1122</v>
      </c>
      <c r="B487" s="2">
        <v>4811052</v>
      </c>
      <c r="C487" s="9" t="s">
        <v>2395</v>
      </c>
      <c r="D487" s="9" t="s">
        <v>2409</v>
      </c>
      <c r="E487" s="3">
        <v>18713.223074500002</v>
      </c>
      <c r="F487" s="5">
        <v>19251.823074</v>
      </c>
      <c r="G487" s="5" t="s">
        <v>2400</v>
      </c>
      <c r="H487" s="4">
        <v>1.079</v>
      </c>
      <c r="I487" s="3">
        <v>45.514296000000002</v>
      </c>
      <c r="J487" s="4">
        <v>1.079</v>
      </c>
      <c r="K487" s="3">
        <v>45.514296000000002</v>
      </c>
      <c r="L487" s="3">
        <v>18.942823969999999</v>
      </c>
      <c r="M487" s="3">
        <v>16.37932116</v>
      </c>
      <c r="N487" s="3">
        <v>83.756816999999998</v>
      </c>
      <c r="O487" s="3" t="s">
        <v>2400</v>
      </c>
      <c r="P487" s="3" t="s">
        <v>2400</v>
      </c>
      <c r="Q487" s="3">
        <v>9.5021400000000007</v>
      </c>
      <c r="R487" s="3">
        <v>43.546537999999998</v>
      </c>
      <c r="S487" s="3">
        <v>43.546537999999998</v>
      </c>
      <c r="T487" s="9" t="s">
        <v>3429</v>
      </c>
      <c r="U487" s="7">
        <v>1697100</v>
      </c>
      <c r="V487" s="7">
        <v>1305300</v>
      </c>
      <c r="W487" s="7">
        <v>1098800</v>
      </c>
      <c r="X487" s="7">
        <v>904400</v>
      </c>
      <c r="Y487" s="7">
        <v>1983900</v>
      </c>
      <c r="Z487" s="7">
        <v>1872700</v>
      </c>
      <c r="AA487" s="7">
        <v>1780700</v>
      </c>
      <c r="AB487" s="7">
        <v>1697100</v>
      </c>
      <c r="AC487" s="3">
        <v>67.668000000000006</v>
      </c>
      <c r="AD487" s="3">
        <v>69.998000000000005</v>
      </c>
      <c r="AE487" s="3">
        <v>18.184000000000001</v>
      </c>
      <c r="AF487" s="3">
        <v>21.376999999999999</v>
      </c>
      <c r="AG487" s="7">
        <v>70141692</v>
      </c>
      <c r="AH487" s="7">
        <v>70112039</v>
      </c>
      <c r="AI487" s="7">
        <v>69825875</v>
      </c>
      <c r="AJ487" s="7">
        <v>69848592</v>
      </c>
      <c r="AK487" s="3">
        <v>99.577759999999998</v>
      </c>
      <c r="AL487" s="7">
        <v>822</v>
      </c>
      <c r="AM487" s="7">
        <v>72180039</v>
      </c>
      <c r="AN487" s="4">
        <v>102.9</v>
      </c>
      <c r="AO487" s="3">
        <v>-0.82057500000000005</v>
      </c>
      <c r="AP487" s="3">
        <v>-2.1403400000000001</v>
      </c>
      <c r="AQ487" s="3">
        <v>12.167562</v>
      </c>
      <c r="AR487" s="3">
        <v>24.848165999999999</v>
      </c>
      <c r="AS487" s="3">
        <v>-2.1403400000000001</v>
      </c>
      <c r="AT487" s="3">
        <v>12.167562</v>
      </c>
      <c r="AU487" s="3">
        <v>20.319845000000001</v>
      </c>
      <c r="AV487" s="3">
        <v>1.9433949285602528</v>
      </c>
      <c r="AW487" s="3">
        <v>3.9097410903507654</v>
      </c>
      <c r="AX487" s="3">
        <v>3.8382362105319374</v>
      </c>
      <c r="AY487" s="3">
        <v>36.26</v>
      </c>
      <c r="AZ487" s="3">
        <v>72.95</v>
      </c>
      <c r="BA487" s="3">
        <v>71.61</v>
      </c>
    </row>
    <row r="488" spans="1:53" x14ac:dyDescent="0.3">
      <c r="A488" s="1" t="s">
        <v>1571</v>
      </c>
      <c r="B488" s="2">
        <v>29657689</v>
      </c>
      <c r="C488" s="9" t="s">
        <v>2401</v>
      </c>
      <c r="D488" s="9" t="s">
        <v>2503</v>
      </c>
      <c r="E488" s="3">
        <v>18672.616399039998</v>
      </c>
      <c r="F488" s="5">
        <v>18119.527169000001</v>
      </c>
      <c r="G488" s="5" t="s">
        <v>2400</v>
      </c>
      <c r="H488" s="3">
        <v>0.1073927165574274</v>
      </c>
      <c r="I488" s="3">
        <v>119.856909</v>
      </c>
      <c r="J488" s="3">
        <v>0.1073927165574274</v>
      </c>
      <c r="K488" s="3">
        <v>119.856909</v>
      </c>
      <c r="L488" s="3">
        <v>12.406748909999999</v>
      </c>
      <c r="M488" s="3">
        <v>11.817309499999999</v>
      </c>
      <c r="N488" s="3">
        <v>37.250214999999997</v>
      </c>
      <c r="O488" s="3" t="s">
        <v>2400</v>
      </c>
      <c r="P488" s="3" t="s">
        <v>2400</v>
      </c>
      <c r="Q488" s="3">
        <v>6.6440109999999999</v>
      </c>
      <c r="R488" s="3">
        <v>49.527245999999998</v>
      </c>
      <c r="S488" s="3">
        <v>49.527245999999998</v>
      </c>
      <c r="T488" s="9" t="s">
        <v>3429</v>
      </c>
      <c r="U488" s="7">
        <v>1995690.0600773857</v>
      </c>
      <c r="V488" s="7">
        <v>1280885.9127145277</v>
      </c>
      <c r="W488" s="7">
        <v>792713.29535721149</v>
      </c>
      <c r="X488" s="7">
        <v>453585.54449710099</v>
      </c>
      <c r="Y488" s="7">
        <v>2446644.2970723798</v>
      </c>
      <c r="Z488" s="7">
        <v>2259182.5444470476</v>
      </c>
      <c r="AA488" s="7">
        <v>2123298.416434282</v>
      </c>
      <c r="AB488" s="7">
        <v>1995690.0600773857</v>
      </c>
      <c r="AC488" s="3">
        <v>59.555999999999997</v>
      </c>
      <c r="AD488" s="3">
        <v>60.177</v>
      </c>
      <c r="AE488" s="4">
        <v>11.512</v>
      </c>
      <c r="AF488" s="4">
        <v>11.891</v>
      </c>
      <c r="AG488" s="7">
        <v>323197831</v>
      </c>
      <c r="AH488" s="7">
        <v>320120288</v>
      </c>
      <c r="AI488" s="7">
        <v>319036532</v>
      </c>
      <c r="AJ488" s="7">
        <v>204245082</v>
      </c>
      <c r="AK488" s="3">
        <v>63.802610000000001</v>
      </c>
      <c r="AL488" s="7">
        <v>524</v>
      </c>
      <c r="AM488" s="7">
        <v>188042493</v>
      </c>
      <c r="AN488" s="3">
        <v>58.74</v>
      </c>
      <c r="AO488" s="3">
        <v>-2.9760849999999999</v>
      </c>
      <c r="AP488" s="3">
        <v>-6.1032060000000001</v>
      </c>
      <c r="AQ488" s="3">
        <v>9.2123629999999999</v>
      </c>
      <c r="AR488" s="3">
        <v>104.67115099999999</v>
      </c>
      <c r="AS488" s="3">
        <v>-6.1032060000000001</v>
      </c>
      <c r="AT488" s="3">
        <v>9.2123629999999999</v>
      </c>
      <c r="AU488" s="3">
        <v>103.077494</v>
      </c>
      <c r="AV488" s="3">
        <v>3.2972505605485001</v>
      </c>
      <c r="AW488" s="3">
        <v>4.487432001345101</v>
      </c>
      <c r="AX488" s="3">
        <v>5.7458032224891404</v>
      </c>
      <c r="AY488" s="3">
        <v>39.93</v>
      </c>
      <c r="AZ488" s="3">
        <v>54.35</v>
      </c>
      <c r="BA488" s="3">
        <v>69.59</v>
      </c>
    </row>
    <row r="489" spans="1:53" x14ac:dyDescent="0.3">
      <c r="A489" s="1" t="s">
        <v>818</v>
      </c>
      <c r="B489" s="2">
        <v>4047873</v>
      </c>
      <c r="C489" s="9" t="s">
        <v>2401</v>
      </c>
      <c r="D489" s="9" t="s">
        <v>2522</v>
      </c>
      <c r="E489" s="3">
        <v>18639.98657615</v>
      </c>
      <c r="F489" s="5">
        <v>19722.078576</v>
      </c>
      <c r="G489" s="5">
        <v>19791.57457615</v>
      </c>
      <c r="H489" s="3">
        <v>3.89</v>
      </c>
      <c r="I489" s="3">
        <v>34.406475999999998</v>
      </c>
      <c r="J489" s="3">
        <v>3.89</v>
      </c>
      <c r="K489" s="3">
        <v>34.406475999999998</v>
      </c>
      <c r="L489" s="3" t="s">
        <v>2397</v>
      </c>
      <c r="M489" s="3">
        <v>9.1651241300000006</v>
      </c>
      <c r="N489" s="3">
        <v>34.069659999999999</v>
      </c>
      <c r="O489" s="3" t="s">
        <v>2400</v>
      </c>
      <c r="P489" s="3" t="s">
        <v>2400</v>
      </c>
      <c r="Q489" s="3">
        <v>8.7186990000000009</v>
      </c>
      <c r="R489" s="3">
        <v>21.850504999999998</v>
      </c>
      <c r="S489" s="3">
        <v>21.850504999999998</v>
      </c>
      <c r="T489" s="9" t="s">
        <v>3436</v>
      </c>
      <c r="U489" s="7">
        <v>2203056</v>
      </c>
      <c r="V489" s="7">
        <v>2085508</v>
      </c>
      <c r="W489" s="7">
        <v>1843892</v>
      </c>
      <c r="X489" s="7">
        <v>1591445</v>
      </c>
      <c r="Y489" s="7">
        <v>2229507</v>
      </c>
      <c r="Z489" s="7">
        <v>2203056</v>
      </c>
      <c r="AA489" s="7">
        <v>2176666</v>
      </c>
      <c r="AB489" s="7">
        <v>2153769</v>
      </c>
      <c r="AC489" s="3">
        <v>54.066000000000003</v>
      </c>
      <c r="AD489" s="4">
        <v>54.29</v>
      </c>
      <c r="AE489" s="3">
        <v>37.728000000000002</v>
      </c>
      <c r="AF489" s="3">
        <v>37.771000000000001</v>
      </c>
      <c r="AG489" s="7">
        <v>38005000</v>
      </c>
      <c r="AH489" s="7">
        <v>37952270</v>
      </c>
      <c r="AI489" s="7">
        <v>38059740</v>
      </c>
      <c r="AJ489" s="7">
        <v>37870481</v>
      </c>
      <c r="AK489" s="3">
        <v>99.688419999999994</v>
      </c>
      <c r="AL489" s="7">
        <v>1031</v>
      </c>
      <c r="AM489" s="7">
        <v>37610772</v>
      </c>
      <c r="AN489" s="4">
        <v>99</v>
      </c>
      <c r="AO489" s="3">
        <v>-2.252977</v>
      </c>
      <c r="AP489" s="3">
        <v>-2.1175130000000002</v>
      </c>
      <c r="AQ489" s="3">
        <v>4.4427529999999997</v>
      </c>
      <c r="AR489" s="3">
        <v>3.7904659999999999</v>
      </c>
      <c r="AS489" s="3">
        <v>-2.1175130000000002</v>
      </c>
      <c r="AT489" s="3">
        <v>4.4427529999999997</v>
      </c>
      <c r="AU489" s="3">
        <v>0.67707799999999996</v>
      </c>
      <c r="AV489" s="3">
        <v>2.090389955261867</v>
      </c>
      <c r="AW489" s="3">
        <v>3.7518986285196467</v>
      </c>
      <c r="AX489" s="3">
        <v>3.3016570643708292</v>
      </c>
      <c r="AY489" s="3">
        <v>60.12</v>
      </c>
      <c r="AZ489" s="3">
        <v>107.91</v>
      </c>
      <c r="BA489" s="3">
        <v>94.96</v>
      </c>
    </row>
    <row r="490" spans="1:53" x14ac:dyDescent="0.3">
      <c r="A490" s="1" t="s">
        <v>248</v>
      </c>
      <c r="B490" s="2">
        <v>4014079</v>
      </c>
      <c r="C490" s="9" t="s">
        <v>2401</v>
      </c>
      <c r="D490" s="9" t="s">
        <v>2482</v>
      </c>
      <c r="E490" s="3">
        <v>18550.157797920001</v>
      </c>
      <c r="F490" s="5">
        <v>23310.157797</v>
      </c>
      <c r="G490" s="5" t="s">
        <v>2400</v>
      </c>
      <c r="H490" s="3">
        <v>0.63</v>
      </c>
      <c r="I490" s="3">
        <v>22.904029999999999</v>
      </c>
      <c r="J490" s="4">
        <v>0.65</v>
      </c>
      <c r="K490" s="3">
        <v>4.1138719999999998</v>
      </c>
      <c r="L490" s="3">
        <v>12.71448339</v>
      </c>
      <c r="M490" s="3">
        <v>2.4751941799999999</v>
      </c>
      <c r="N490" s="3" t="s">
        <v>2397</v>
      </c>
      <c r="O490" s="3" t="s">
        <v>2400</v>
      </c>
      <c r="P490" s="3" t="s">
        <v>2400</v>
      </c>
      <c r="Q490" s="3">
        <v>1.5387900000000001</v>
      </c>
      <c r="R490" s="3">
        <v>9.4130120000000002</v>
      </c>
      <c r="S490" s="3">
        <v>9.4130120000000002</v>
      </c>
      <c r="T490" s="9" t="s">
        <v>3429</v>
      </c>
      <c r="U490" s="7">
        <v>14029000</v>
      </c>
      <c r="V490" s="7">
        <v>15349000</v>
      </c>
      <c r="W490" s="7">
        <v>13811000</v>
      </c>
      <c r="X490" s="7">
        <v>11781000</v>
      </c>
      <c r="Y490" s="7">
        <v>13785000</v>
      </c>
      <c r="Z490" s="7">
        <v>13814000</v>
      </c>
      <c r="AA490" s="7">
        <v>13922000</v>
      </c>
      <c r="AB490" s="7">
        <v>14029000</v>
      </c>
      <c r="AC490" s="3">
        <v>19.032</v>
      </c>
      <c r="AD490" s="3">
        <v>20.391999999999999</v>
      </c>
      <c r="AE490" s="3">
        <v>15.055</v>
      </c>
      <c r="AF490" s="3">
        <v>15.183</v>
      </c>
      <c r="AG490" s="7">
        <v>300042837</v>
      </c>
      <c r="AH490" s="7">
        <v>305959679</v>
      </c>
      <c r="AI490" s="7">
        <v>315234058</v>
      </c>
      <c r="AJ490" s="7">
        <v>296251928</v>
      </c>
      <c r="AK490" s="4">
        <v>99.271500000000003</v>
      </c>
      <c r="AL490" s="7">
        <v>916</v>
      </c>
      <c r="AM490" s="7">
        <v>254497279</v>
      </c>
      <c r="AN490" s="3">
        <v>85.28</v>
      </c>
      <c r="AO490" s="3">
        <v>-1.8340460000000001</v>
      </c>
      <c r="AP490" s="3">
        <v>-11.309524</v>
      </c>
      <c r="AQ490" s="3">
        <v>-18.819025</v>
      </c>
      <c r="AR490" s="3">
        <v>-3.246753</v>
      </c>
      <c r="AS490" s="3">
        <v>-11.309524</v>
      </c>
      <c r="AT490" s="3">
        <v>-18.819025</v>
      </c>
      <c r="AU490" s="3">
        <v>-4.1550770000000004</v>
      </c>
      <c r="AV490" s="3">
        <v>1.7881735101854175</v>
      </c>
      <c r="AW490" s="3">
        <v>3.8026346685309811</v>
      </c>
      <c r="AX490" s="3">
        <v>3.1433536809838487</v>
      </c>
      <c r="AY490" s="3">
        <v>57.87</v>
      </c>
      <c r="AZ490" s="4">
        <v>123.07</v>
      </c>
      <c r="BA490" s="3">
        <v>101.73</v>
      </c>
    </row>
    <row r="491" spans="1:53" x14ac:dyDescent="0.3">
      <c r="A491" s="1" t="s">
        <v>562</v>
      </c>
      <c r="B491" s="2">
        <v>102701</v>
      </c>
      <c r="C491" s="9" t="s">
        <v>2401</v>
      </c>
      <c r="D491" s="9" t="s">
        <v>2449</v>
      </c>
      <c r="E491" s="3">
        <v>18414.325687289998</v>
      </c>
      <c r="F491" s="5">
        <v>30732.325687</v>
      </c>
      <c r="G491" s="5">
        <v>30715.325687289998</v>
      </c>
      <c r="H491" s="3">
        <v>-2.02</v>
      </c>
      <c r="I491" s="3" t="s">
        <v>2397</v>
      </c>
      <c r="J491" s="3">
        <v>-2.02</v>
      </c>
      <c r="K491" s="3" t="s">
        <v>2397</v>
      </c>
      <c r="L491" s="3">
        <v>1.2633489500000001</v>
      </c>
      <c r="M491" s="3">
        <v>1.26334082413654</v>
      </c>
      <c r="N491" s="3">
        <v>12.768770999999999</v>
      </c>
      <c r="O491" s="3" t="s">
        <v>2400</v>
      </c>
      <c r="P491" s="3" t="s">
        <v>2400</v>
      </c>
      <c r="Q491" s="3">
        <v>1.836773</v>
      </c>
      <c r="R491" s="3" t="s">
        <v>2397</v>
      </c>
      <c r="S491" s="3" t="s">
        <v>2397</v>
      </c>
      <c r="T491" s="9" t="s">
        <v>3429</v>
      </c>
      <c r="U491" s="7">
        <v>18878000</v>
      </c>
      <c r="V491" s="7">
        <v>24697000</v>
      </c>
      <c r="W491" s="7">
        <v>23257000</v>
      </c>
      <c r="X491" s="7">
        <v>15062000</v>
      </c>
      <c r="Y491" s="7">
        <v>15516000</v>
      </c>
      <c r="Z491" s="7">
        <v>18405000</v>
      </c>
      <c r="AA491" s="7">
        <v>20452000</v>
      </c>
      <c r="AB491" s="7">
        <v>18878000</v>
      </c>
      <c r="AC491" s="4">
        <v>19.2</v>
      </c>
      <c r="AD491" s="4">
        <v>8.9629999999999992</v>
      </c>
      <c r="AE491" s="4">
        <v>7.3840000000000003</v>
      </c>
      <c r="AF491" s="3">
        <v>-5.3460000000000001</v>
      </c>
      <c r="AG491" s="7">
        <v>574391645</v>
      </c>
      <c r="AH491" s="7">
        <v>600327401</v>
      </c>
      <c r="AI491" s="7">
        <v>633484516</v>
      </c>
      <c r="AJ491" s="7">
        <v>256585652</v>
      </c>
      <c r="AK491" s="3">
        <v>45.104439999999997</v>
      </c>
      <c r="AL491" s="7">
        <v>473</v>
      </c>
      <c r="AM491" s="7">
        <v>240897743</v>
      </c>
      <c r="AN491" s="3">
        <v>42.35</v>
      </c>
      <c r="AO491" s="3">
        <v>-0.39933400000000002</v>
      </c>
      <c r="AP491" s="3">
        <v>-7.5378439999999998</v>
      </c>
      <c r="AQ491" s="3">
        <v>2.6406040000000002</v>
      </c>
      <c r="AR491" s="3">
        <v>35.798547999999997</v>
      </c>
      <c r="AS491" s="3">
        <v>-7.5378439999999998</v>
      </c>
      <c r="AT491" s="3">
        <v>2.6406040000000002</v>
      </c>
      <c r="AU491" s="3">
        <v>38.180979000000001</v>
      </c>
      <c r="AV491" s="3">
        <v>1.3369433149535608</v>
      </c>
      <c r="AW491" s="3">
        <v>2.665759523132381</v>
      </c>
      <c r="AX491" s="3">
        <v>3.1238434289616182</v>
      </c>
      <c r="AY491" s="3">
        <v>39.01</v>
      </c>
      <c r="AZ491" s="3">
        <v>77.790000000000006</v>
      </c>
      <c r="BA491" s="3">
        <v>91.16</v>
      </c>
    </row>
    <row r="492" spans="1:53" x14ac:dyDescent="0.3">
      <c r="A492" s="1" t="s">
        <v>41</v>
      </c>
      <c r="B492" s="2">
        <v>4152754</v>
      </c>
      <c r="C492" s="9" t="s">
        <v>2401</v>
      </c>
      <c r="D492" s="9" t="s">
        <v>2434</v>
      </c>
      <c r="E492" s="3">
        <v>18360.02387664</v>
      </c>
      <c r="F492" s="5">
        <v>63048.578876</v>
      </c>
      <c r="G492" s="5">
        <v>63027.206876639997</v>
      </c>
      <c r="H492" s="3">
        <v>1.95</v>
      </c>
      <c r="I492" s="3">
        <v>7.5094159999999999</v>
      </c>
      <c r="J492" s="3">
        <v>1.95</v>
      </c>
      <c r="K492" s="3">
        <v>7.5094159999999999</v>
      </c>
      <c r="L492" s="3">
        <v>1.2465969299999999</v>
      </c>
      <c r="M492" s="3">
        <v>1.0556039699999999</v>
      </c>
      <c r="N492" s="3" t="s">
        <v>2397</v>
      </c>
      <c r="O492" s="3" t="s">
        <v>2400</v>
      </c>
      <c r="P492" s="3" t="s">
        <v>2400</v>
      </c>
      <c r="Q492" s="3">
        <v>7.9787939999999997</v>
      </c>
      <c r="R492" s="3">
        <v>14.197077</v>
      </c>
      <c r="S492" s="3">
        <v>14.197077</v>
      </c>
      <c r="T492" s="9" t="s">
        <v>3429</v>
      </c>
      <c r="U492" s="7">
        <v>7574664</v>
      </c>
      <c r="V492" s="7">
        <v>6914985</v>
      </c>
      <c r="W492" s="7">
        <v>4588930</v>
      </c>
      <c r="X492" s="7">
        <v>4493629</v>
      </c>
      <c r="Y492" s="7">
        <v>7817256</v>
      </c>
      <c r="Z492" s="7">
        <v>7760794</v>
      </c>
      <c r="AA492" s="7">
        <v>7727030</v>
      </c>
      <c r="AB492" s="7">
        <v>7574664</v>
      </c>
      <c r="AC492" s="3">
        <v>57.265000000000001</v>
      </c>
      <c r="AD492" s="3">
        <v>57.968000000000004</v>
      </c>
      <c r="AE492" s="3">
        <v>51.584000000000003</v>
      </c>
      <c r="AF492" s="3">
        <v>52.136000000000003</v>
      </c>
      <c r="AG492" s="7">
        <v>184782849</v>
      </c>
      <c r="AH492" s="7">
        <v>190184075</v>
      </c>
      <c r="AI492" s="7">
        <v>208146653</v>
      </c>
      <c r="AJ492" s="7">
        <v>178333948</v>
      </c>
      <c r="AK492" s="3">
        <v>96.510009999999994</v>
      </c>
      <c r="AL492" s="7">
        <v>706</v>
      </c>
      <c r="AM492" s="7">
        <v>174626860</v>
      </c>
      <c r="AN492" s="4">
        <v>94.5</v>
      </c>
      <c r="AO492" s="3">
        <v>3.1357999999999997E-2</v>
      </c>
      <c r="AP492" s="3">
        <v>-3.6835749999999998</v>
      </c>
      <c r="AQ492" s="3">
        <v>1.0346280000000001</v>
      </c>
      <c r="AR492" s="3">
        <v>32.273670000000003</v>
      </c>
      <c r="AS492" s="3">
        <v>-3.6835749999999998</v>
      </c>
      <c r="AT492" s="3">
        <v>1.0346280000000001</v>
      </c>
      <c r="AU492" s="3">
        <v>28.767492000000001</v>
      </c>
      <c r="AV492" s="3">
        <v>1.1927535547414361</v>
      </c>
      <c r="AW492" s="3">
        <v>2.3886607866650302</v>
      </c>
      <c r="AX492" s="3">
        <v>2.7655832179200033</v>
      </c>
      <c r="AY492" s="3">
        <v>31.94</v>
      </c>
      <c r="AZ492" s="3">
        <v>63.96</v>
      </c>
      <c r="BA492" s="3">
        <v>74.05</v>
      </c>
    </row>
    <row r="493" spans="1:53" x14ac:dyDescent="0.3">
      <c r="A493" s="1" t="s">
        <v>2183</v>
      </c>
      <c r="B493" s="2">
        <v>4107935</v>
      </c>
      <c r="C493" s="9" t="s">
        <v>2395</v>
      </c>
      <c r="D493" s="9" t="s">
        <v>2398</v>
      </c>
      <c r="E493" s="3">
        <v>18216.43804728</v>
      </c>
      <c r="F493" s="5">
        <v>19731.475047</v>
      </c>
      <c r="G493" s="5" t="s">
        <v>2400</v>
      </c>
      <c r="H493" s="4">
        <v>5.14</v>
      </c>
      <c r="I493" s="3">
        <v>17.366634999999999</v>
      </c>
      <c r="J493" s="3">
        <v>5.14</v>
      </c>
      <c r="K493" s="3">
        <v>17.366634999999999</v>
      </c>
      <c r="L493" s="3">
        <v>8.7382717500000009</v>
      </c>
      <c r="M493" s="3">
        <v>8.6965128400000005</v>
      </c>
      <c r="N493" s="3">
        <v>20.860952999999999</v>
      </c>
      <c r="O493" s="3" t="s">
        <v>2400</v>
      </c>
      <c r="P493" s="3" t="s">
        <v>2400</v>
      </c>
      <c r="Q493" s="3">
        <v>1.9478420000000001</v>
      </c>
      <c r="R493" s="3">
        <v>9.7492289999999997</v>
      </c>
      <c r="S493" s="3">
        <v>9.7492289999999997</v>
      </c>
      <c r="T493" s="9" t="s">
        <v>3433</v>
      </c>
      <c r="U493" s="7">
        <v>11207303</v>
      </c>
      <c r="V493" s="7">
        <v>10208580</v>
      </c>
      <c r="W493" s="7">
        <v>8630889</v>
      </c>
      <c r="X493" s="7">
        <v>6151953</v>
      </c>
      <c r="Y493" s="7">
        <v>11362333</v>
      </c>
      <c r="Z493" s="7">
        <v>11321166</v>
      </c>
      <c r="AA493" s="7">
        <v>11298888</v>
      </c>
      <c r="AB493" s="7">
        <v>11207303</v>
      </c>
      <c r="AC493" s="3">
        <v>42.954999999999998</v>
      </c>
      <c r="AD493" s="3">
        <v>42.484000000000002</v>
      </c>
      <c r="AE493" s="4">
        <v>17.14</v>
      </c>
      <c r="AF493" s="3">
        <v>16.056999999999999</v>
      </c>
      <c r="AG493" s="7">
        <v>46569000</v>
      </c>
      <c r="AH493" s="7">
        <v>47300000</v>
      </c>
      <c r="AI493" s="7">
        <v>48659000</v>
      </c>
      <c r="AJ493" s="7">
        <v>46207676</v>
      </c>
      <c r="AK493" s="3">
        <v>99.644480000000001</v>
      </c>
      <c r="AL493" s="7">
        <v>1222</v>
      </c>
      <c r="AM493" s="7">
        <v>43121000</v>
      </c>
      <c r="AN493" s="4">
        <v>92.99</v>
      </c>
      <c r="AO493" s="3">
        <v>-8.7293999999999997E-2</v>
      </c>
      <c r="AP493" s="3">
        <v>12.489655000000001</v>
      </c>
      <c r="AQ493" s="3">
        <v>11.772717999999999</v>
      </c>
      <c r="AR493" s="3">
        <v>-10.620414999999999</v>
      </c>
      <c r="AS493" s="3">
        <v>12.489655000000001</v>
      </c>
      <c r="AT493" s="3">
        <v>11.772717999999999</v>
      </c>
      <c r="AU493" s="3">
        <v>-11.236964</v>
      </c>
      <c r="AV493" s="3">
        <v>6.3515199448432176</v>
      </c>
      <c r="AW493" s="3">
        <v>11.027333285449718</v>
      </c>
      <c r="AX493" s="3">
        <v>11.192006321964488</v>
      </c>
      <c r="AY493" s="3">
        <v>60.67</v>
      </c>
      <c r="AZ493" s="3">
        <v>105.33</v>
      </c>
      <c r="BA493" s="4">
        <v>106.9</v>
      </c>
    </row>
    <row r="494" spans="1:53" x14ac:dyDescent="0.3">
      <c r="A494" s="1" t="s">
        <v>1750</v>
      </c>
      <c r="B494" s="2">
        <v>4070417</v>
      </c>
      <c r="C494" s="9" t="s">
        <v>2401</v>
      </c>
      <c r="D494" s="9" t="s">
        <v>2423</v>
      </c>
      <c r="E494" s="3">
        <v>18155.32534146</v>
      </c>
      <c r="F494" s="5">
        <v>24473.325341</v>
      </c>
      <c r="G494" s="5" t="s">
        <v>2400</v>
      </c>
      <c r="H494" s="3">
        <v>1.99</v>
      </c>
      <c r="I494" s="3">
        <v>20.285060999999999</v>
      </c>
      <c r="J494" s="3">
        <v>1.99</v>
      </c>
      <c r="K494" s="3">
        <v>20.285060999999999</v>
      </c>
      <c r="L494" s="3" t="s">
        <v>2397</v>
      </c>
      <c r="M494" s="3">
        <v>2.4814540699999998</v>
      </c>
      <c r="N494" s="3">
        <v>16.404959000000002</v>
      </c>
      <c r="O494" s="3" t="s">
        <v>2400</v>
      </c>
      <c r="P494" s="3" t="s">
        <v>2400</v>
      </c>
      <c r="Q494" s="3">
        <v>2.4275359999999999</v>
      </c>
      <c r="R494" s="3">
        <v>10.592985000000001</v>
      </c>
      <c r="S494" s="3">
        <v>10.592985000000001</v>
      </c>
      <c r="T494" s="9" t="s">
        <v>3429</v>
      </c>
      <c r="U494" s="7">
        <v>9252000</v>
      </c>
      <c r="V494" s="7">
        <v>9883000</v>
      </c>
      <c r="W494" s="7">
        <v>10788000</v>
      </c>
      <c r="X494" s="7">
        <v>9437000</v>
      </c>
      <c r="Y494" s="7">
        <v>9539000</v>
      </c>
      <c r="Z494" s="7">
        <v>9346000</v>
      </c>
      <c r="AA494" s="7">
        <v>9287000</v>
      </c>
      <c r="AB494" s="7">
        <v>9252000</v>
      </c>
      <c r="AC494" s="3">
        <v>33.170999999999999</v>
      </c>
      <c r="AD494" s="4">
        <v>32.97</v>
      </c>
      <c r="AE494" s="3">
        <v>19.163</v>
      </c>
      <c r="AF494" s="3">
        <v>18.922000000000001</v>
      </c>
      <c r="AG494" s="7">
        <v>112000000</v>
      </c>
      <c r="AH494" s="7">
        <v>111000000</v>
      </c>
      <c r="AI494" s="7">
        <v>112000000</v>
      </c>
      <c r="AJ494" s="7">
        <v>111118398</v>
      </c>
      <c r="AK494" s="3">
        <v>99.554910000000007</v>
      </c>
      <c r="AL494" s="7">
        <v>1067</v>
      </c>
      <c r="AM494" s="7">
        <v>100776123</v>
      </c>
      <c r="AN494" s="3">
        <v>90.29</v>
      </c>
      <c r="AO494" s="3">
        <v>-1.668622</v>
      </c>
      <c r="AP494" s="3">
        <v>-7.2543959999999998</v>
      </c>
      <c r="AQ494" s="3">
        <v>-2.8276970000000001</v>
      </c>
      <c r="AR494" s="3">
        <v>7.1296689999999998</v>
      </c>
      <c r="AS494" s="3">
        <v>-7.2543959999999998</v>
      </c>
      <c r="AT494" s="3">
        <v>-2.8276970000000001</v>
      </c>
      <c r="AU494" s="3">
        <v>9.413983</v>
      </c>
      <c r="AV494" s="3">
        <v>1.8649909280709764</v>
      </c>
      <c r="AW494" s="3">
        <v>3.376271133192569</v>
      </c>
      <c r="AX494" s="3">
        <v>3.6427594365156644</v>
      </c>
      <c r="AY494" s="3">
        <v>46.04</v>
      </c>
      <c r="AZ494" s="3">
        <v>83.36</v>
      </c>
      <c r="BA494" s="3">
        <v>89.94</v>
      </c>
    </row>
    <row r="495" spans="1:53" x14ac:dyDescent="0.3">
      <c r="A495" s="1" t="s">
        <v>2033</v>
      </c>
      <c r="B495" s="2">
        <v>9962087</v>
      </c>
      <c r="C495" s="9" t="s">
        <v>2401</v>
      </c>
      <c r="D495" s="9" t="s">
        <v>2490</v>
      </c>
      <c r="E495" s="3">
        <v>18053.473835000001</v>
      </c>
      <c r="F495" s="5">
        <v>14775.406974</v>
      </c>
      <c r="G495" s="5" t="s">
        <v>2400</v>
      </c>
      <c r="H495" s="3">
        <v>0.13960121493257496</v>
      </c>
      <c r="I495" s="3">
        <v>20.846969000000001</v>
      </c>
      <c r="J495" s="3">
        <v>0.13960121493257496</v>
      </c>
      <c r="K495" s="3">
        <v>20.846969000000001</v>
      </c>
      <c r="L495" s="3">
        <v>3.1195711399999997</v>
      </c>
      <c r="M495" s="3">
        <v>1.9389813699999998</v>
      </c>
      <c r="N495" s="3">
        <v>14.296027</v>
      </c>
      <c r="O495" s="3" t="s">
        <v>2400</v>
      </c>
      <c r="P495" s="3" t="s">
        <v>2400</v>
      </c>
      <c r="Q495" s="3">
        <v>3.6993879999999999</v>
      </c>
      <c r="R495" s="3">
        <v>13.409229</v>
      </c>
      <c r="S495" s="3">
        <v>13.409229</v>
      </c>
      <c r="T495" s="9" t="s">
        <v>3429</v>
      </c>
      <c r="U495" s="7">
        <v>3921789.686317056</v>
      </c>
      <c r="V495" s="7">
        <v>4218027.4092951911</v>
      </c>
      <c r="W495" s="7">
        <v>4843902.2354647294</v>
      </c>
      <c r="X495" s="7">
        <v>4228116.1065476667</v>
      </c>
      <c r="Y495" s="7">
        <v>3865608.668046522</v>
      </c>
      <c r="Z495" s="7">
        <v>3792970.7123039817</v>
      </c>
      <c r="AA495" s="7">
        <v>3841088.9704230307</v>
      </c>
      <c r="AB495" s="7">
        <v>3921789.686317056</v>
      </c>
      <c r="AC495" s="3">
        <v>35.295000000000002</v>
      </c>
      <c r="AD495" s="3">
        <v>41.000999999999998</v>
      </c>
      <c r="AE495" s="3">
        <v>20.608000000000001</v>
      </c>
      <c r="AF495" s="3">
        <v>26.776</v>
      </c>
      <c r="AG495" s="7">
        <v>1546150295</v>
      </c>
      <c r="AH495" s="7">
        <v>1543804399</v>
      </c>
      <c r="AI495" s="7">
        <v>1567486182</v>
      </c>
      <c r="AJ495" s="7">
        <v>573974413</v>
      </c>
      <c r="AK495" s="3">
        <v>36.275829999999999</v>
      </c>
      <c r="AL495" s="7">
        <v>460</v>
      </c>
      <c r="AM495" s="7">
        <v>495138765</v>
      </c>
      <c r="AN495" s="3">
        <v>31.29</v>
      </c>
      <c r="AO495" s="3">
        <v>-4.5416319999999999</v>
      </c>
      <c r="AP495" s="3">
        <v>-0.52585499999999996</v>
      </c>
      <c r="AQ495" s="3">
        <v>-5.8091290000000004</v>
      </c>
      <c r="AR495" s="3">
        <v>30.011455000000002</v>
      </c>
      <c r="AS495" s="3">
        <v>-0.52585499999999996</v>
      </c>
      <c r="AT495" s="3">
        <v>-5.8091290000000004</v>
      </c>
      <c r="AU495" s="3">
        <v>25.971143000000001</v>
      </c>
      <c r="AV495" s="3" t="s">
        <v>2400</v>
      </c>
      <c r="AW495" s="3" t="s">
        <v>2400</v>
      </c>
      <c r="AX495" s="3" t="s">
        <v>2400</v>
      </c>
      <c r="AY495" s="3">
        <v>32.33</v>
      </c>
      <c r="AZ495" s="3">
        <v>77.209999999999994</v>
      </c>
      <c r="BA495" s="3">
        <v>86.91</v>
      </c>
    </row>
    <row r="496" spans="1:53" x14ac:dyDescent="0.3">
      <c r="A496" s="1" t="s">
        <v>1053</v>
      </c>
      <c r="B496" s="2">
        <v>4080680</v>
      </c>
      <c r="C496" s="9" t="s">
        <v>2395</v>
      </c>
      <c r="D496" s="9" t="s">
        <v>2409</v>
      </c>
      <c r="E496" s="3">
        <v>18041.826751500001</v>
      </c>
      <c r="F496" s="5">
        <v>18416.226750999998</v>
      </c>
      <c r="G496" s="5" t="s">
        <v>2400</v>
      </c>
      <c r="H496" s="3">
        <v>0.749</v>
      </c>
      <c r="I496" s="3">
        <v>21.713854999999999</v>
      </c>
      <c r="J496" s="3">
        <v>0.749</v>
      </c>
      <c r="K496" s="3">
        <v>21.713854999999999</v>
      </c>
      <c r="L496" s="3">
        <v>19.83218707</v>
      </c>
      <c r="M496" s="3">
        <v>3.2563917199999999</v>
      </c>
      <c r="N496" s="3">
        <v>14.842495</v>
      </c>
      <c r="O496" s="3" t="s">
        <v>2400</v>
      </c>
      <c r="P496" s="3" t="s">
        <v>2400</v>
      </c>
      <c r="Q496" s="3">
        <v>4.1521949999999999</v>
      </c>
      <c r="R496" s="3">
        <v>12.777424</v>
      </c>
      <c r="S496" s="3">
        <v>12.777424</v>
      </c>
      <c r="T496" s="9" t="s">
        <v>3435</v>
      </c>
      <c r="U496" s="7">
        <v>4030300</v>
      </c>
      <c r="V496" s="7">
        <v>4030400</v>
      </c>
      <c r="W496" s="7">
        <v>4862800</v>
      </c>
      <c r="X496" s="7">
        <v>5632300</v>
      </c>
      <c r="Y496" s="7">
        <v>4030300</v>
      </c>
      <c r="Z496" s="7">
        <v>3987600</v>
      </c>
      <c r="AA496" s="7">
        <v>3960600</v>
      </c>
      <c r="AB496" s="7">
        <v>3969300</v>
      </c>
      <c r="AC496" s="3">
        <v>60.726999999999997</v>
      </c>
      <c r="AD496" s="3">
        <v>60.726999999999997</v>
      </c>
      <c r="AE496" s="3">
        <v>31.561</v>
      </c>
      <c r="AF496" s="3">
        <v>31.561</v>
      </c>
      <c r="AG496" s="7">
        <v>231725000</v>
      </c>
      <c r="AH496" s="7">
        <v>232056000</v>
      </c>
      <c r="AI496" s="7">
        <v>241709000</v>
      </c>
      <c r="AJ496" s="7">
        <v>223504737</v>
      </c>
      <c r="AK496" s="3">
        <v>98.485740000000007</v>
      </c>
      <c r="AL496" s="7">
        <v>962</v>
      </c>
      <c r="AM496" s="7">
        <v>239588729</v>
      </c>
      <c r="AN496" s="3">
        <v>105.57</v>
      </c>
      <c r="AO496" s="3">
        <v>-0.811778</v>
      </c>
      <c r="AP496" s="3">
        <v>-9.3207550000000001</v>
      </c>
      <c r="AQ496" s="3">
        <v>-11.502578</v>
      </c>
      <c r="AR496" s="3">
        <v>-0.51062700000000005</v>
      </c>
      <c r="AS496" s="3">
        <v>-9.3207550000000001</v>
      </c>
      <c r="AT496" s="3">
        <v>-11.502578</v>
      </c>
      <c r="AU496" s="3">
        <v>0.89573100000000005</v>
      </c>
      <c r="AV496" s="3">
        <v>2.8690909857947928</v>
      </c>
      <c r="AW496" s="3">
        <v>5.3852352475447018</v>
      </c>
      <c r="AX496" s="3">
        <v>4.1015162631638322</v>
      </c>
      <c r="AY496" s="4">
        <v>78.099999999999994</v>
      </c>
      <c r="AZ496" s="3">
        <v>146.59</v>
      </c>
      <c r="BA496" s="3">
        <v>111.65</v>
      </c>
    </row>
    <row r="497" spans="1:53" x14ac:dyDescent="0.3">
      <c r="A497" s="1" t="s">
        <v>1764</v>
      </c>
      <c r="B497" s="2">
        <v>4324933</v>
      </c>
      <c r="C497" s="9" t="s">
        <v>2401</v>
      </c>
      <c r="D497" s="9" t="s">
        <v>2421</v>
      </c>
      <c r="E497" s="3">
        <v>18028.400037439998</v>
      </c>
      <c r="F497" s="5">
        <v>22331.100037</v>
      </c>
      <c r="G497" s="5" t="s">
        <v>2400</v>
      </c>
      <c r="H497" s="3">
        <v>0.36</v>
      </c>
      <c r="I497" s="3">
        <v>49.000543</v>
      </c>
      <c r="J497" s="4">
        <v>0.36</v>
      </c>
      <c r="K497" s="3">
        <v>49.000543</v>
      </c>
      <c r="L497" s="3" t="s">
        <v>2397</v>
      </c>
      <c r="M497" s="3">
        <v>3.1935004199999999</v>
      </c>
      <c r="N497" s="3">
        <v>22.159175000000001</v>
      </c>
      <c r="O497" s="3" t="s">
        <v>2400</v>
      </c>
      <c r="P497" s="3" t="s">
        <v>2400</v>
      </c>
      <c r="Q497" s="3">
        <v>5.0050840000000001</v>
      </c>
      <c r="R497" s="3">
        <v>14.339657000000001</v>
      </c>
      <c r="S497" s="3">
        <v>14.339657000000001</v>
      </c>
      <c r="T497" s="9" t="s">
        <v>3429</v>
      </c>
      <c r="U497" s="7">
        <v>3679600</v>
      </c>
      <c r="V497" s="7">
        <v>1733800</v>
      </c>
      <c r="W497" s="7">
        <v>1417000</v>
      </c>
      <c r="X497" s="7">
        <v>1377260</v>
      </c>
      <c r="Y497" s="7">
        <v>4183500</v>
      </c>
      <c r="Z497" s="7">
        <v>4221500</v>
      </c>
      <c r="AA497" s="7">
        <v>4231900</v>
      </c>
      <c r="AB497" s="7">
        <v>3679600</v>
      </c>
      <c r="AC497" s="3">
        <v>48.587000000000003</v>
      </c>
      <c r="AD497" s="3">
        <v>47.598999999999997</v>
      </c>
      <c r="AE497" s="4">
        <v>28.12</v>
      </c>
      <c r="AF497" s="3">
        <v>28.681999999999999</v>
      </c>
      <c r="AG497" s="7">
        <v>184407685</v>
      </c>
      <c r="AH497" s="7">
        <v>184238275</v>
      </c>
      <c r="AI497" s="7">
        <v>182249852</v>
      </c>
      <c r="AJ497" s="7">
        <v>184091363</v>
      </c>
      <c r="AK497" s="3">
        <v>99.824560000000005</v>
      </c>
      <c r="AL497" s="7">
        <v>577</v>
      </c>
      <c r="AM497" s="7">
        <v>173976907</v>
      </c>
      <c r="AN497" s="3">
        <v>94.34</v>
      </c>
      <c r="AO497" s="3">
        <v>-0.78090599999999999</v>
      </c>
      <c r="AP497" s="3">
        <v>-7.7229950000000001</v>
      </c>
      <c r="AQ497" s="3">
        <v>12.076034</v>
      </c>
      <c r="AR497" s="3">
        <v>35.592965999999997</v>
      </c>
      <c r="AS497" s="3">
        <v>-7.7229950000000001</v>
      </c>
      <c r="AT497" s="3">
        <v>12.076034</v>
      </c>
      <c r="AU497" s="3">
        <v>34.863208</v>
      </c>
      <c r="AV497" s="3">
        <v>1.1692314830059225</v>
      </c>
      <c r="AW497" s="3">
        <v>2.0906008373606841</v>
      </c>
      <c r="AX497" s="3">
        <v>2.2818970776422627</v>
      </c>
      <c r="AY497" s="3">
        <v>43.58</v>
      </c>
      <c r="AZ497" s="3">
        <v>77.92</v>
      </c>
      <c r="BA497" s="3">
        <v>85.05</v>
      </c>
    </row>
    <row r="498" spans="1:53" x14ac:dyDescent="0.3">
      <c r="A498" s="1" t="s">
        <v>1652</v>
      </c>
      <c r="B498" s="2">
        <v>4765589</v>
      </c>
      <c r="C498" s="9" t="s">
        <v>2401</v>
      </c>
      <c r="D498" s="9" t="s">
        <v>2445</v>
      </c>
      <c r="E498" s="3">
        <v>18008.543910420001</v>
      </c>
      <c r="F498" s="5">
        <v>19531.943910000002</v>
      </c>
      <c r="G498" s="5" t="s">
        <v>2400</v>
      </c>
      <c r="H498" s="3">
        <v>0.84</v>
      </c>
      <c r="I498" s="3">
        <v>25.172585999999999</v>
      </c>
      <c r="J498" s="4">
        <v>0.84</v>
      </c>
      <c r="K498" s="3">
        <v>25.178884</v>
      </c>
      <c r="L498" s="3" t="s">
        <v>2397</v>
      </c>
      <c r="M498" s="3">
        <v>4.7527745000000001</v>
      </c>
      <c r="N498" s="3">
        <v>22.966681999999999</v>
      </c>
      <c r="O498" s="3" t="s">
        <v>2400</v>
      </c>
      <c r="P498" s="3" t="s">
        <v>2400</v>
      </c>
      <c r="Q498" s="3">
        <v>4.4333289999999996</v>
      </c>
      <c r="R498" s="3">
        <v>17.62912</v>
      </c>
      <c r="S498" s="3">
        <v>17.62912</v>
      </c>
      <c r="T498" s="9" t="s">
        <v>3429</v>
      </c>
      <c r="U498" s="7">
        <v>4104500</v>
      </c>
      <c r="V498" s="7">
        <v>4121800</v>
      </c>
      <c r="W498" s="7">
        <v>3764800</v>
      </c>
      <c r="X498" s="7">
        <v>3017800</v>
      </c>
      <c r="Y498" s="7">
        <v>4094500</v>
      </c>
      <c r="Z498" s="7">
        <v>4109900</v>
      </c>
      <c r="AA498" s="7">
        <v>4093100</v>
      </c>
      <c r="AB498" s="7">
        <v>4104500</v>
      </c>
      <c r="AC498" s="3">
        <v>37.012999999999998</v>
      </c>
      <c r="AD498" s="3">
        <v>38.722999999999999</v>
      </c>
      <c r="AE498" s="3">
        <v>21.853999999999999</v>
      </c>
      <c r="AF498" s="3">
        <v>23.902999999999999</v>
      </c>
      <c r="AG498" s="7">
        <v>165231158</v>
      </c>
      <c r="AH498" s="7">
        <v>165497736</v>
      </c>
      <c r="AI498" s="7">
        <v>165298959</v>
      </c>
      <c r="AJ498" s="7">
        <v>164322630</v>
      </c>
      <c r="AK498" s="3">
        <v>99.450149999999994</v>
      </c>
      <c r="AL498" s="7">
        <v>901</v>
      </c>
      <c r="AM498" s="7">
        <v>159872027</v>
      </c>
      <c r="AN498" s="3">
        <v>96.76</v>
      </c>
      <c r="AO498" s="3">
        <v>-1.6707380000000001</v>
      </c>
      <c r="AP498" s="3">
        <v>-7.6612530000000003</v>
      </c>
      <c r="AQ498" s="3">
        <v>2.9144079999999999</v>
      </c>
      <c r="AR498" s="3">
        <v>41.906373000000002</v>
      </c>
      <c r="AS498" s="3">
        <v>-7.6612530000000003</v>
      </c>
      <c r="AT498" s="3">
        <v>2.9144079999999999</v>
      </c>
      <c r="AU498" s="3">
        <v>38.412872999999998</v>
      </c>
      <c r="AV498" s="3">
        <v>1.9334313447104208</v>
      </c>
      <c r="AW498" s="3">
        <v>3.2510001698788109</v>
      </c>
      <c r="AX498" s="3">
        <v>4.1014998468434696</v>
      </c>
      <c r="AY498" s="3">
        <v>42.65</v>
      </c>
      <c r="AZ498" s="3">
        <v>71.709999999999994</v>
      </c>
      <c r="BA498" s="3">
        <v>90.47</v>
      </c>
    </row>
    <row r="499" spans="1:53" x14ac:dyDescent="0.3">
      <c r="A499" s="1" t="s">
        <v>2250</v>
      </c>
      <c r="B499" s="2">
        <v>4087927</v>
      </c>
      <c r="C499" s="9" t="s">
        <v>2395</v>
      </c>
      <c r="D499" s="9" t="s">
        <v>2443</v>
      </c>
      <c r="E499" s="3">
        <v>17987.998</v>
      </c>
      <c r="F499" s="5">
        <v>19145.198</v>
      </c>
      <c r="G499" s="5" t="s">
        <v>2400</v>
      </c>
      <c r="H499" s="4">
        <v>2.069</v>
      </c>
      <c r="I499" s="3">
        <v>24.051133</v>
      </c>
      <c r="J499" s="4">
        <v>2.069</v>
      </c>
      <c r="K499" s="3">
        <v>24.051133</v>
      </c>
      <c r="L499" s="3" t="s">
        <v>2397</v>
      </c>
      <c r="M499" s="3" t="s">
        <v>2397</v>
      </c>
      <c r="N499" s="3">
        <v>24.234192</v>
      </c>
      <c r="O499" s="3" t="s">
        <v>2400</v>
      </c>
      <c r="P499" s="3" t="s">
        <v>2400</v>
      </c>
      <c r="Q499" s="3">
        <v>13.645004999999999</v>
      </c>
      <c r="R499" s="3">
        <v>19.322489999999998</v>
      </c>
      <c r="S499" s="3">
        <v>19.322489999999998</v>
      </c>
      <c r="T499" s="9" t="s">
        <v>3429</v>
      </c>
      <c r="U499" s="7">
        <v>1493100</v>
      </c>
      <c r="V499" s="7">
        <v>1424900</v>
      </c>
      <c r="W499" s="7">
        <v>1327600</v>
      </c>
      <c r="X499" s="7">
        <v>1265100</v>
      </c>
      <c r="Y499" s="7">
        <v>1542400</v>
      </c>
      <c r="Z499" s="7">
        <v>1528100</v>
      </c>
      <c r="AA499" s="7">
        <v>1513000</v>
      </c>
      <c r="AB499" s="7">
        <v>1493100</v>
      </c>
      <c r="AC499" s="3">
        <v>86.786000000000001</v>
      </c>
      <c r="AD499" s="3">
        <v>87.584000000000003</v>
      </c>
      <c r="AE499" s="3">
        <v>69.968999999999994</v>
      </c>
      <c r="AF499" s="3">
        <v>70.617000000000004</v>
      </c>
      <c r="AG499" s="7">
        <v>96400000</v>
      </c>
      <c r="AH499" s="7">
        <v>98000000</v>
      </c>
      <c r="AI499" s="7">
        <v>102400000</v>
      </c>
      <c r="AJ499" s="7">
        <v>95156871</v>
      </c>
      <c r="AK499" s="4">
        <v>99.018600000000006</v>
      </c>
      <c r="AL499" s="7">
        <v>892</v>
      </c>
      <c r="AM499" s="7">
        <v>80617688</v>
      </c>
      <c r="AN499" s="3">
        <v>83.89</v>
      </c>
      <c r="AO499" s="3">
        <v>2.7198730000000002</v>
      </c>
      <c r="AP499" s="3">
        <v>10.567368</v>
      </c>
      <c r="AQ499" s="3">
        <v>8.9492530000000006</v>
      </c>
      <c r="AR499" s="3">
        <v>2.679103</v>
      </c>
      <c r="AS499" s="3">
        <v>10.567368</v>
      </c>
      <c r="AT499" s="3">
        <v>8.9492530000000006</v>
      </c>
      <c r="AU499" s="3">
        <v>0.48553099999999999</v>
      </c>
      <c r="AV499" s="3">
        <v>3.173411030176899</v>
      </c>
      <c r="AW499" s="3">
        <v>3.4047325229401197</v>
      </c>
      <c r="AX499" s="3">
        <v>3.2683389898343065</v>
      </c>
      <c r="AY499" s="3">
        <v>92.17</v>
      </c>
      <c r="AZ499" s="3">
        <v>98.89</v>
      </c>
      <c r="BA499" s="3">
        <v>94.93</v>
      </c>
    </row>
    <row r="500" spans="1:53" x14ac:dyDescent="0.3">
      <c r="A500" s="1" t="s">
        <v>2037</v>
      </c>
      <c r="B500" s="2">
        <v>4071231</v>
      </c>
      <c r="C500" s="9" t="s">
        <v>2395</v>
      </c>
      <c r="D500" s="9" t="s">
        <v>2418</v>
      </c>
      <c r="E500" s="3">
        <v>17914.76082</v>
      </c>
      <c r="F500" s="5">
        <v>17316.611819999998</v>
      </c>
      <c r="G500" s="5" t="s">
        <v>2400</v>
      </c>
      <c r="H500" s="3">
        <v>0.89</v>
      </c>
      <c r="I500" s="3">
        <v>40.089143999999997</v>
      </c>
      <c r="J500" s="3">
        <v>0.89</v>
      </c>
      <c r="K500" s="3">
        <v>40.089143999999997</v>
      </c>
      <c r="L500" s="3">
        <v>8.33520884</v>
      </c>
      <c r="M500" s="3">
        <v>7.0697883299999997</v>
      </c>
      <c r="N500" s="3">
        <v>43.510711999999998</v>
      </c>
      <c r="O500" s="3" t="s">
        <v>2400</v>
      </c>
      <c r="P500" s="3" t="s">
        <v>2400</v>
      </c>
      <c r="Q500" s="3">
        <v>7.2725749999999998</v>
      </c>
      <c r="R500" s="3">
        <v>29.094840000000001</v>
      </c>
      <c r="S500" s="3">
        <v>29.094840000000001</v>
      </c>
      <c r="T500" s="9" t="s">
        <v>3429</v>
      </c>
      <c r="U500" s="7">
        <v>2676298</v>
      </c>
      <c r="V500" s="7">
        <v>3155045</v>
      </c>
      <c r="W500" s="7">
        <v>3702881</v>
      </c>
      <c r="X500" s="7">
        <v>3121469</v>
      </c>
      <c r="Y500" s="7">
        <v>2737595</v>
      </c>
      <c r="Z500" s="7">
        <v>2704030</v>
      </c>
      <c r="AA500" s="7">
        <v>2658588</v>
      </c>
      <c r="AB500" s="7">
        <v>2676298</v>
      </c>
      <c r="AC500" s="3">
        <v>57.420999999999999</v>
      </c>
      <c r="AD500" s="4">
        <v>57.89</v>
      </c>
      <c r="AE500" s="3">
        <v>23.449000000000002</v>
      </c>
      <c r="AF500" s="3">
        <v>23.404</v>
      </c>
      <c r="AG500" s="7">
        <v>162959000</v>
      </c>
      <c r="AH500" s="7">
        <v>161802000</v>
      </c>
      <c r="AI500" s="7">
        <v>153235000</v>
      </c>
      <c r="AJ500" s="7">
        <v>162222238</v>
      </c>
      <c r="AK500" s="4">
        <v>99.607500000000002</v>
      </c>
      <c r="AL500" s="7">
        <v>967</v>
      </c>
      <c r="AM500" s="7">
        <v>162119830</v>
      </c>
      <c r="AN500" s="3">
        <v>99.54</v>
      </c>
      <c r="AO500" s="3">
        <v>-3.1086490000000002</v>
      </c>
      <c r="AP500" s="3">
        <v>14.472727000000001</v>
      </c>
      <c r="AQ500" s="3">
        <v>-5.9807360000000003</v>
      </c>
      <c r="AR500" s="3">
        <v>20.187076999999999</v>
      </c>
      <c r="AS500" s="3">
        <v>14.472727000000001</v>
      </c>
      <c r="AT500" s="3">
        <v>-5.9807360000000003</v>
      </c>
      <c r="AU500" s="3">
        <v>16.033911</v>
      </c>
      <c r="AV500" s="3">
        <v>4.2565920229796292</v>
      </c>
      <c r="AW500" s="3">
        <v>7.9897042130870055</v>
      </c>
      <c r="AX500" s="3">
        <v>7.0601568665198968</v>
      </c>
      <c r="AY500" s="3">
        <v>66.34</v>
      </c>
      <c r="AZ500" s="3">
        <v>124.52</v>
      </c>
      <c r="BA500" s="4">
        <v>110.03</v>
      </c>
    </row>
    <row r="501" spans="1:53" x14ac:dyDescent="0.3">
      <c r="A501" s="1" t="s">
        <v>1823</v>
      </c>
      <c r="B501" s="2">
        <v>4985921</v>
      </c>
      <c r="C501" s="9" t="s">
        <v>2401</v>
      </c>
      <c r="D501" s="9" t="s">
        <v>2446</v>
      </c>
      <c r="E501" s="3">
        <v>17861.255927099999</v>
      </c>
      <c r="F501" s="5">
        <v>20000.030927</v>
      </c>
      <c r="G501" s="5" t="s">
        <v>2400</v>
      </c>
      <c r="H501" s="4">
        <v>1.766</v>
      </c>
      <c r="I501" s="3">
        <v>25.804151999999998</v>
      </c>
      <c r="J501" s="4">
        <v>1.766</v>
      </c>
      <c r="K501" s="3">
        <v>25.804151999999998</v>
      </c>
      <c r="L501" s="3">
        <v>19.102763119999999</v>
      </c>
      <c r="M501" s="3">
        <v>5.9778490199999998</v>
      </c>
      <c r="N501" s="3">
        <v>19.689599999999999</v>
      </c>
      <c r="O501" s="3" t="s">
        <v>2400</v>
      </c>
      <c r="P501" s="3" t="s">
        <v>2400</v>
      </c>
      <c r="Q501" s="3">
        <v>2.465211</v>
      </c>
      <c r="R501" s="3">
        <v>15.208517000000001</v>
      </c>
      <c r="S501" s="3">
        <v>15.208517000000001</v>
      </c>
      <c r="T501" s="9" t="s">
        <v>3432</v>
      </c>
      <c r="U501" s="7">
        <v>7335277</v>
      </c>
      <c r="V501" s="7">
        <v>7256414</v>
      </c>
      <c r="W501" s="7">
        <v>6707728</v>
      </c>
      <c r="X501" s="7">
        <v>6106288</v>
      </c>
      <c r="Y501" s="7">
        <v>7292209</v>
      </c>
      <c r="Z501" s="7">
        <v>7335277</v>
      </c>
      <c r="AA501" s="7">
        <v>7343324</v>
      </c>
      <c r="AB501" s="7">
        <v>7336518</v>
      </c>
      <c r="AC501" s="3">
        <v>41.097000000000001</v>
      </c>
      <c r="AD501" s="4">
        <v>41.45</v>
      </c>
      <c r="AE501" s="3">
        <v>14.401999999999999</v>
      </c>
      <c r="AF501" s="3">
        <v>14.739000000000001</v>
      </c>
      <c r="AG501" s="7">
        <v>128702000</v>
      </c>
      <c r="AH501" s="7">
        <v>128629000</v>
      </c>
      <c r="AI501" s="7">
        <v>128962000</v>
      </c>
      <c r="AJ501" s="7">
        <v>126980423</v>
      </c>
      <c r="AK501" s="4">
        <v>98.662400000000005</v>
      </c>
      <c r="AL501" s="7">
        <v>848</v>
      </c>
      <c r="AM501" s="7">
        <v>105889936</v>
      </c>
      <c r="AN501" s="3">
        <v>82.28</v>
      </c>
      <c r="AO501" s="3">
        <v>-2.4339970000000002</v>
      </c>
      <c r="AP501" s="3">
        <v>-11.327280999999999</v>
      </c>
      <c r="AQ501" s="3">
        <v>1.7024790000000001</v>
      </c>
      <c r="AR501" s="3">
        <v>12.137779999999999</v>
      </c>
      <c r="AS501" s="3">
        <v>-11.327280999999999</v>
      </c>
      <c r="AT501" s="3">
        <v>1.7024790000000001</v>
      </c>
      <c r="AU501" s="3">
        <v>10.239183000000001</v>
      </c>
      <c r="AV501" s="3">
        <v>1.3523183352046466</v>
      </c>
      <c r="AW501" s="3">
        <v>2.2479006188926038</v>
      </c>
      <c r="AX501" s="3">
        <v>2.2688737263330525</v>
      </c>
      <c r="AY501" s="3">
        <v>55.57</v>
      </c>
      <c r="AZ501" s="3">
        <v>92.37</v>
      </c>
      <c r="BA501" s="3">
        <v>93.23</v>
      </c>
    </row>
    <row r="502" spans="1:53" x14ac:dyDescent="0.3">
      <c r="A502" s="1" t="s">
        <v>2147</v>
      </c>
      <c r="B502" s="2">
        <v>4104139</v>
      </c>
      <c r="C502" s="9" t="s">
        <v>2395</v>
      </c>
      <c r="D502" s="9" t="s">
        <v>2430</v>
      </c>
      <c r="E502" s="3">
        <v>17819.82937467</v>
      </c>
      <c r="F502" s="5">
        <v>18694.929373999999</v>
      </c>
      <c r="G502" s="5" t="s">
        <v>2400</v>
      </c>
      <c r="H502" s="3">
        <v>0.16</v>
      </c>
      <c r="I502" s="3">
        <v>11.837828999999999</v>
      </c>
      <c r="J502" s="4">
        <v>0.16</v>
      </c>
      <c r="K502" s="3">
        <v>11.837828999999999</v>
      </c>
      <c r="L502" s="3" t="s">
        <v>2397</v>
      </c>
      <c r="M502" s="3">
        <v>2.9538898899999997</v>
      </c>
      <c r="N502" s="3">
        <v>36.366444000000001</v>
      </c>
      <c r="O502" s="3" t="s">
        <v>2400</v>
      </c>
      <c r="P502" s="3" t="s">
        <v>2400</v>
      </c>
      <c r="Q502" s="3">
        <v>4.9915510000000003</v>
      </c>
      <c r="R502" s="3">
        <v>22.642992</v>
      </c>
      <c r="S502" s="3">
        <v>22.642992</v>
      </c>
      <c r="T502" s="9" t="s">
        <v>3429</v>
      </c>
      <c r="U502" s="7">
        <v>3798700</v>
      </c>
      <c r="V502" s="7">
        <v>3676300</v>
      </c>
      <c r="W502" s="7">
        <v>3659100</v>
      </c>
      <c r="X502" s="7">
        <v>3147700</v>
      </c>
      <c r="Y502" s="7">
        <v>3632300</v>
      </c>
      <c r="Z502" s="7">
        <v>3713800</v>
      </c>
      <c r="AA502" s="7">
        <v>3836600</v>
      </c>
      <c r="AB502" s="7">
        <v>3798700</v>
      </c>
      <c r="AC502" s="3">
        <v>64.283000000000001</v>
      </c>
      <c r="AD502" s="4">
        <v>66.03</v>
      </c>
      <c r="AE502" s="3">
        <v>21.515000000000001</v>
      </c>
      <c r="AF502" s="3">
        <v>20.309000000000001</v>
      </c>
      <c r="AG502" s="7">
        <v>245600000</v>
      </c>
      <c r="AH502" s="7">
        <v>245100000</v>
      </c>
      <c r="AI502" s="7">
        <v>248800000</v>
      </c>
      <c r="AJ502" s="7">
        <v>242612465</v>
      </c>
      <c r="AK502" s="3">
        <v>99.346810000000005</v>
      </c>
      <c r="AL502" s="7">
        <v>839</v>
      </c>
      <c r="AM502" s="7">
        <v>236284357</v>
      </c>
      <c r="AN502" s="3">
        <v>96.76</v>
      </c>
      <c r="AO502" s="3">
        <v>-1.683595</v>
      </c>
      <c r="AP502" s="3">
        <v>-3.1656849999999999</v>
      </c>
      <c r="AQ502" s="3">
        <v>13.802545</v>
      </c>
      <c r="AR502" s="3">
        <v>34.718780000000002</v>
      </c>
      <c r="AS502" s="3">
        <v>-3.1656849999999999</v>
      </c>
      <c r="AT502" s="3">
        <v>13.802545</v>
      </c>
      <c r="AU502" s="3">
        <v>32.819549000000002</v>
      </c>
      <c r="AV502" s="3">
        <v>1.1489240603561697</v>
      </c>
      <c r="AW502" s="3">
        <v>2.594278648052009</v>
      </c>
      <c r="AX502" s="3">
        <v>2.5254148326970984</v>
      </c>
      <c r="AY502" s="3">
        <v>42.05</v>
      </c>
      <c r="AZ502" s="3">
        <v>94.96</v>
      </c>
      <c r="BA502" s="3">
        <v>92.44</v>
      </c>
    </row>
    <row r="503" spans="1:53" x14ac:dyDescent="0.3">
      <c r="A503" s="1" t="s">
        <v>1923</v>
      </c>
      <c r="B503" s="2">
        <v>4346995</v>
      </c>
      <c r="C503" s="9" t="s">
        <v>2395</v>
      </c>
      <c r="D503" s="9" t="s">
        <v>2460</v>
      </c>
      <c r="E503" s="3">
        <v>17807.260218750002</v>
      </c>
      <c r="F503" s="5" t="s">
        <v>2400</v>
      </c>
      <c r="G503" s="5">
        <v>18734.186218750001</v>
      </c>
      <c r="H503" s="3">
        <v>5.2999999999999999E-2</v>
      </c>
      <c r="I503" s="3">
        <v>130.508475</v>
      </c>
      <c r="J503" s="3">
        <v>5.2999999999999999E-2</v>
      </c>
      <c r="K503" s="3">
        <v>130.508475</v>
      </c>
      <c r="L503" s="3">
        <v>3.7828543400000001</v>
      </c>
      <c r="M503" s="3">
        <v>2.7275947600000001</v>
      </c>
      <c r="N503" s="3" t="s">
        <v>2397</v>
      </c>
      <c r="O503" s="3" t="s">
        <v>2400</v>
      </c>
      <c r="P503" s="3" t="s">
        <v>2400</v>
      </c>
      <c r="Q503" s="3" t="s">
        <v>2400</v>
      </c>
      <c r="R503" s="3" t="s">
        <v>2400</v>
      </c>
      <c r="S503" s="3">
        <v>11.749822885197601</v>
      </c>
      <c r="T503" s="9" t="s">
        <v>3429</v>
      </c>
      <c r="U503" s="7">
        <v>2067844</v>
      </c>
      <c r="V503" s="7">
        <v>1519203</v>
      </c>
      <c r="W503" s="7">
        <v>977299</v>
      </c>
      <c r="X503" s="7">
        <v>565532</v>
      </c>
      <c r="Y503" s="7">
        <v>2519211</v>
      </c>
      <c r="Z503" s="7">
        <v>2343481</v>
      </c>
      <c r="AA503" s="7">
        <v>2241906</v>
      </c>
      <c r="AB503" s="7">
        <v>2067844</v>
      </c>
      <c r="AC503" s="3">
        <v>81.623000000000005</v>
      </c>
      <c r="AD503" s="3">
        <v>82.635999999999996</v>
      </c>
      <c r="AE503" s="3" t="s">
        <v>2400</v>
      </c>
      <c r="AF503" s="3" t="s">
        <v>2400</v>
      </c>
      <c r="AG503" s="7">
        <v>1084136516</v>
      </c>
      <c r="AH503" s="7">
        <v>1065112270</v>
      </c>
      <c r="AI503" s="7">
        <v>957860430</v>
      </c>
      <c r="AJ503" s="7">
        <v>1064383511</v>
      </c>
      <c r="AK503" s="3">
        <v>98.086590000000001</v>
      </c>
      <c r="AL503" s="7">
        <v>702</v>
      </c>
      <c r="AM503" s="7">
        <v>479721096</v>
      </c>
      <c r="AN503" s="3">
        <v>44.21</v>
      </c>
      <c r="AO503" s="3">
        <v>-3.8701620000000001</v>
      </c>
      <c r="AP503" s="3">
        <v>-6.1547840000000003</v>
      </c>
      <c r="AQ503" s="3">
        <v>95.928753</v>
      </c>
      <c r="AR503" s="3">
        <v>59.585492000000002</v>
      </c>
      <c r="AS503" s="3">
        <v>-6.1547840000000003</v>
      </c>
      <c r="AT503" s="3">
        <v>95.928753</v>
      </c>
      <c r="AU503" s="3">
        <v>54.773868999999998</v>
      </c>
      <c r="AV503" s="3">
        <v>13.262119102540842</v>
      </c>
      <c r="AW503" s="3">
        <v>20.616845300319369</v>
      </c>
      <c r="AX503" s="3">
        <v>23.946605675277475</v>
      </c>
      <c r="AY503" s="3">
        <v>60.85</v>
      </c>
      <c r="AZ503" s="4">
        <v>94.6</v>
      </c>
      <c r="BA503" s="3">
        <v>109.87</v>
      </c>
    </row>
    <row r="504" spans="1:53" x14ac:dyDescent="0.3">
      <c r="A504" s="1" t="s">
        <v>1060</v>
      </c>
      <c r="B504" s="2">
        <v>4068867</v>
      </c>
      <c r="C504" s="9" t="s">
        <v>2401</v>
      </c>
      <c r="D504" s="9" t="s">
        <v>2424</v>
      </c>
      <c r="E504" s="3">
        <v>17783.432164170001</v>
      </c>
      <c r="F504" s="5">
        <v>20091.461164</v>
      </c>
      <c r="G504" s="5" t="s">
        <v>2400</v>
      </c>
      <c r="H504" s="3">
        <v>0.4</v>
      </c>
      <c r="I504" s="3">
        <v>21.354662999999999</v>
      </c>
      <c r="J504" s="4">
        <v>0.4</v>
      </c>
      <c r="K504" s="3">
        <v>21.354662999999999</v>
      </c>
      <c r="L504" s="3">
        <v>12.867104179999998</v>
      </c>
      <c r="M504" s="3">
        <v>2.15305422</v>
      </c>
      <c r="N504" s="3">
        <v>17.021160999999999</v>
      </c>
      <c r="O504" s="3" t="s">
        <v>2400</v>
      </c>
      <c r="P504" s="3" t="s">
        <v>2400</v>
      </c>
      <c r="Q504" s="3">
        <v>1.6340030000000001</v>
      </c>
      <c r="R504" s="3">
        <v>10.588027</v>
      </c>
      <c r="S504" s="3">
        <v>10.588027</v>
      </c>
      <c r="T504" s="9" t="s">
        <v>3434</v>
      </c>
      <c r="U504" s="7">
        <v>11920797</v>
      </c>
      <c r="V504" s="7">
        <v>12110010</v>
      </c>
      <c r="W504" s="7">
        <v>12458806</v>
      </c>
      <c r="X504" s="7">
        <v>11386189</v>
      </c>
      <c r="Y504" s="7">
        <v>11920797</v>
      </c>
      <c r="Z504" s="7">
        <v>11980786</v>
      </c>
      <c r="AA504" s="7">
        <v>12045641</v>
      </c>
      <c r="AB504" s="7">
        <v>12135929</v>
      </c>
      <c r="AC504" s="4">
        <v>17.010000000000002</v>
      </c>
      <c r="AD504" s="4">
        <v>17.010000000000002</v>
      </c>
      <c r="AE504" s="4">
        <v>11.378</v>
      </c>
      <c r="AF504" s="4">
        <v>11.378</v>
      </c>
      <c r="AG504" s="7">
        <v>548605305</v>
      </c>
      <c r="AH504" s="7">
        <v>548328587</v>
      </c>
      <c r="AI504" s="7">
        <v>546599420</v>
      </c>
      <c r="AJ504" s="7">
        <v>290731949</v>
      </c>
      <c r="AK504" s="3">
        <v>52.955390000000001</v>
      </c>
      <c r="AL504" s="7">
        <v>796</v>
      </c>
      <c r="AM504" s="7">
        <v>225072982</v>
      </c>
      <c r="AN504" s="4">
        <v>41</v>
      </c>
      <c r="AO504" s="3">
        <v>-0.75925299999999996</v>
      </c>
      <c r="AP504" s="3">
        <v>-3.2685789999999999</v>
      </c>
      <c r="AQ504" s="3">
        <v>-1.04101</v>
      </c>
      <c r="AR504" s="3">
        <v>-4.359756</v>
      </c>
      <c r="AS504" s="3">
        <v>-3.2685789999999999</v>
      </c>
      <c r="AT504" s="3">
        <v>-1.04101</v>
      </c>
      <c r="AU504" s="3">
        <v>-2.3045779999999998</v>
      </c>
      <c r="AV504" s="3">
        <v>1.2697446126778051</v>
      </c>
      <c r="AW504" s="3">
        <v>2.3379344976510406</v>
      </c>
      <c r="AX504" s="3">
        <v>2.0941047946913214</v>
      </c>
      <c r="AY504" s="4">
        <v>53.9</v>
      </c>
      <c r="AZ504" s="3">
        <v>99.25</v>
      </c>
      <c r="BA504" s="4">
        <v>88.9</v>
      </c>
    </row>
    <row r="505" spans="1:53" x14ac:dyDescent="0.3">
      <c r="A505" s="1" t="s">
        <v>1499</v>
      </c>
      <c r="B505" s="2">
        <v>4057051</v>
      </c>
      <c r="C505" s="9" t="s">
        <v>2401</v>
      </c>
      <c r="D505" s="9" t="s">
        <v>2469</v>
      </c>
      <c r="E505" s="3">
        <v>17779.609938869999</v>
      </c>
      <c r="F505" s="5">
        <v>33251.709938</v>
      </c>
      <c r="G505" s="5">
        <v>33251.709938870001</v>
      </c>
      <c r="H505" s="3">
        <v>0.189</v>
      </c>
      <c r="I505" s="3">
        <v>22.400974999999999</v>
      </c>
      <c r="J505" s="4">
        <v>0.189</v>
      </c>
      <c r="K505" s="3">
        <v>22.400974999999999</v>
      </c>
      <c r="L505" s="3">
        <v>2.5011907199999999</v>
      </c>
      <c r="M505" s="3">
        <v>2.0558134300000002</v>
      </c>
      <c r="N505" s="3" t="s">
        <v>2397</v>
      </c>
      <c r="O505" s="3" t="s">
        <v>2397</v>
      </c>
      <c r="P505" s="3" t="s">
        <v>2397</v>
      </c>
      <c r="Q505" s="3">
        <v>6.1692270000000002</v>
      </c>
      <c r="R505" s="3">
        <v>13.966911</v>
      </c>
      <c r="S505" s="3">
        <v>13.966911</v>
      </c>
      <c r="T505" s="9" t="s">
        <v>3429</v>
      </c>
      <c r="U505" s="7">
        <v>5505400</v>
      </c>
      <c r="V505" s="7">
        <v>5850600</v>
      </c>
      <c r="W505" s="7">
        <v>4899600</v>
      </c>
      <c r="X505" s="7">
        <v>4681700</v>
      </c>
      <c r="Y505" s="7">
        <v>5289300</v>
      </c>
      <c r="Z505" s="7">
        <v>5240400</v>
      </c>
      <c r="AA505" s="7">
        <v>5245700</v>
      </c>
      <c r="AB505" s="7">
        <v>5505400</v>
      </c>
      <c r="AC505" s="3">
        <v>45.201000000000001</v>
      </c>
      <c r="AD505" s="3">
        <v>51.491</v>
      </c>
      <c r="AE505" s="3">
        <v>38.008000000000003</v>
      </c>
      <c r="AF505" s="3">
        <v>43.957000000000001</v>
      </c>
      <c r="AG505" s="7">
        <v>466707452</v>
      </c>
      <c r="AH505" s="7">
        <v>448398632</v>
      </c>
      <c r="AI505" s="7">
        <v>413324607</v>
      </c>
      <c r="AJ505" s="7">
        <v>465429411</v>
      </c>
      <c r="AK505" s="3">
        <v>99.710880000000003</v>
      </c>
      <c r="AL505" s="7">
        <v>819</v>
      </c>
      <c r="AM505" s="7">
        <v>462310420</v>
      </c>
      <c r="AN505" s="3">
        <v>99.04</v>
      </c>
      <c r="AO505" s="3">
        <v>-0.27129700000000001</v>
      </c>
      <c r="AP505" s="3">
        <v>-3.49173</v>
      </c>
      <c r="AQ505" s="3">
        <v>6.0894659999999998</v>
      </c>
      <c r="AR505" s="3">
        <v>36.097741999999997</v>
      </c>
      <c r="AS505" s="3">
        <v>-3.49173</v>
      </c>
      <c r="AT505" s="3">
        <v>6.0894659999999998</v>
      </c>
      <c r="AU505" s="3">
        <v>38.455744000000003</v>
      </c>
      <c r="AV505" s="3">
        <v>1.7595133891890233</v>
      </c>
      <c r="AW505" s="3">
        <v>3.8595676034247255</v>
      </c>
      <c r="AX505" s="3">
        <v>3.6070464531842235</v>
      </c>
      <c r="AY505" s="3">
        <v>41.17</v>
      </c>
      <c r="AZ505" s="4">
        <v>90.3</v>
      </c>
      <c r="BA505" s="4">
        <v>84.4</v>
      </c>
    </row>
    <row r="506" spans="1:53" x14ac:dyDescent="0.3">
      <c r="A506" s="1" t="s">
        <v>2360</v>
      </c>
      <c r="B506" s="2">
        <v>4631409</v>
      </c>
      <c r="C506" s="9" t="s">
        <v>2401</v>
      </c>
      <c r="D506" s="9" t="s">
        <v>2484</v>
      </c>
      <c r="E506" s="3">
        <v>17740.812054999999</v>
      </c>
      <c r="F506" s="5">
        <v>21561.812054000002</v>
      </c>
      <c r="G506" s="5" t="s">
        <v>2400</v>
      </c>
      <c r="H506" s="3">
        <v>0.79</v>
      </c>
      <c r="I506" s="3">
        <v>42.512155999999997</v>
      </c>
      <c r="J506" s="4">
        <v>0.79</v>
      </c>
      <c r="K506" s="3">
        <v>42.512155999999997</v>
      </c>
      <c r="L506" s="3" t="s">
        <v>2397</v>
      </c>
      <c r="M506" s="3">
        <v>9.3027379799999999</v>
      </c>
      <c r="N506" s="3" t="s">
        <v>2397</v>
      </c>
      <c r="O506" s="3" t="s">
        <v>2400</v>
      </c>
      <c r="P506" s="3" t="s">
        <v>2400</v>
      </c>
      <c r="Q506" s="3">
        <v>2.3593459999999999</v>
      </c>
      <c r="R506" s="3">
        <v>12.720497999999999</v>
      </c>
      <c r="S506" s="3">
        <v>12.720497999999999</v>
      </c>
      <c r="T506" s="9" t="s">
        <v>3429</v>
      </c>
      <c r="U506" s="7">
        <v>7744000</v>
      </c>
      <c r="V506" s="7">
        <v>7718000</v>
      </c>
      <c r="W506" s="7">
        <v>7202000</v>
      </c>
      <c r="X506" s="7">
        <v>6168000</v>
      </c>
      <c r="Y506" s="7">
        <v>8090000</v>
      </c>
      <c r="Z506" s="7">
        <v>8017000</v>
      </c>
      <c r="AA506" s="7">
        <v>7855000</v>
      </c>
      <c r="AB506" s="7">
        <v>7744000</v>
      </c>
      <c r="AC506" s="3">
        <v>15.522</v>
      </c>
      <c r="AD506" s="3">
        <v>17.379000000000001</v>
      </c>
      <c r="AE506" s="4">
        <v>12.823</v>
      </c>
      <c r="AF506" s="3">
        <v>14.895</v>
      </c>
      <c r="AG506" s="7">
        <v>116401000</v>
      </c>
      <c r="AH506" s="7">
        <v>116344000</v>
      </c>
      <c r="AI506" s="7">
        <v>115972000</v>
      </c>
      <c r="AJ506" s="7">
        <v>103894374</v>
      </c>
      <c r="AK506" s="3">
        <v>89.254890000000003</v>
      </c>
      <c r="AL506" s="7">
        <v>605</v>
      </c>
      <c r="AM506" s="7">
        <v>103442921</v>
      </c>
      <c r="AN506" s="3">
        <v>88.87</v>
      </c>
      <c r="AO506" s="3">
        <v>-2.8734359999999999</v>
      </c>
      <c r="AP506" s="3">
        <v>-13.949216</v>
      </c>
      <c r="AQ506" s="3">
        <v>21.988651999999998</v>
      </c>
      <c r="AR506" s="3">
        <v>54.512253000000001</v>
      </c>
      <c r="AS506" s="3">
        <v>-13.949216</v>
      </c>
      <c r="AT506" s="3">
        <v>21.988651999999998</v>
      </c>
      <c r="AU506" s="3">
        <v>49.731704999999998</v>
      </c>
      <c r="AV506" s="3">
        <v>4.1896364397519665</v>
      </c>
      <c r="AW506" s="3">
        <v>7.4602412539708922</v>
      </c>
      <c r="AX506" s="3">
        <v>6.7610231837565262</v>
      </c>
      <c r="AY506" s="3">
        <v>65.569999999999993</v>
      </c>
      <c r="AZ506" s="3">
        <v>116.76</v>
      </c>
      <c r="BA506" s="3">
        <v>105.81</v>
      </c>
    </row>
    <row r="507" spans="1:53" x14ac:dyDescent="0.3">
      <c r="A507" s="1" t="s">
        <v>378</v>
      </c>
      <c r="B507" s="2">
        <v>4911216</v>
      </c>
      <c r="C507" s="9" t="s">
        <v>2401</v>
      </c>
      <c r="D507" s="9" t="s">
        <v>2410</v>
      </c>
      <c r="E507" s="3">
        <v>17704.191066480002</v>
      </c>
      <c r="F507" s="5">
        <v>22085.882065999998</v>
      </c>
      <c r="G507" s="5" t="s">
        <v>2400</v>
      </c>
      <c r="H507" s="4">
        <v>1.4</v>
      </c>
      <c r="I507" s="3">
        <v>39.102880999999996</v>
      </c>
      <c r="J507" s="4">
        <v>1.4</v>
      </c>
      <c r="K507" s="3">
        <v>39.102880999999996</v>
      </c>
      <c r="L507" s="3">
        <v>20.784542470000002</v>
      </c>
      <c r="M507" s="3">
        <v>15.61630328</v>
      </c>
      <c r="N507" s="3">
        <v>89.416561999999999</v>
      </c>
      <c r="O507" s="3" t="s">
        <v>2400</v>
      </c>
      <c r="P507" s="3" t="s">
        <v>2400</v>
      </c>
      <c r="Q507" s="3">
        <v>2.1274929999999999</v>
      </c>
      <c r="R507" s="3">
        <v>11.800936999999999</v>
      </c>
      <c r="S507" s="3">
        <v>11.800936999999999</v>
      </c>
      <c r="T507" s="9" t="s">
        <v>3433</v>
      </c>
      <c r="U507" s="7">
        <v>9718150</v>
      </c>
      <c r="V507" s="7">
        <v>8693160</v>
      </c>
      <c r="W507" s="7">
        <v>9312727</v>
      </c>
      <c r="X507" s="7">
        <v>5756390</v>
      </c>
      <c r="Y507" s="7">
        <v>10475057</v>
      </c>
      <c r="Z507" s="7">
        <v>10233584</v>
      </c>
      <c r="AA507" s="7">
        <v>9942766</v>
      </c>
      <c r="AB507" s="7">
        <v>9718150</v>
      </c>
      <c r="AC507" s="4">
        <v>42.54</v>
      </c>
      <c r="AD507" s="3">
        <v>43.241999999999997</v>
      </c>
      <c r="AE507" s="4">
        <v>8.7189999999999994</v>
      </c>
      <c r="AF507" s="4">
        <v>9.6920000000000002</v>
      </c>
      <c r="AG507" s="7">
        <v>62807546</v>
      </c>
      <c r="AH507" s="7">
        <v>62980025</v>
      </c>
      <c r="AI507" s="7">
        <v>63940335</v>
      </c>
      <c r="AJ507" s="7">
        <v>62543444</v>
      </c>
      <c r="AK507" s="3">
        <v>99.579509999999999</v>
      </c>
      <c r="AL507" s="7">
        <v>689</v>
      </c>
      <c r="AM507" s="7">
        <v>64595906</v>
      </c>
      <c r="AN507" s="3">
        <v>102.85</v>
      </c>
      <c r="AO507" s="3">
        <v>-1.3769720000000001</v>
      </c>
      <c r="AP507" s="3">
        <v>1.1281399999999999</v>
      </c>
      <c r="AQ507" s="3">
        <v>8.1903749999999995</v>
      </c>
      <c r="AR507" s="3">
        <v>46.289644000000003</v>
      </c>
      <c r="AS507" s="3">
        <v>1.1281399999999999</v>
      </c>
      <c r="AT507" s="3">
        <v>8.1903749999999995</v>
      </c>
      <c r="AU507" s="3">
        <v>46.575482999999998</v>
      </c>
      <c r="AV507" s="3">
        <v>4.4117628795750115</v>
      </c>
      <c r="AW507" s="3">
        <v>6.0240405594807758</v>
      </c>
      <c r="AX507" s="3">
        <v>6.8142849488915775</v>
      </c>
      <c r="AY507" s="3">
        <v>62.34</v>
      </c>
      <c r="AZ507" s="3">
        <v>85.13</v>
      </c>
      <c r="BA507" s="4">
        <v>96.3</v>
      </c>
    </row>
    <row r="508" spans="1:53" x14ac:dyDescent="0.3">
      <c r="A508" s="1" t="s">
        <v>2366</v>
      </c>
      <c r="B508" s="2">
        <v>4912608</v>
      </c>
      <c r="C508" s="9" t="s">
        <v>2401</v>
      </c>
      <c r="D508" s="9" t="s">
        <v>2483</v>
      </c>
      <c r="E508" s="3">
        <v>17655.91612365</v>
      </c>
      <c r="F508" s="5">
        <v>18082.916122999999</v>
      </c>
      <c r="G508" s="5" t="s">
        <v>2400</v>
      </c>
      <c r="H508" s="3">
        <v>0.77</v>
      </c>
      <c r="I508" s="3">
        <v>21.427935999999999</v>
      </c>
      <c r="J508" s="3">
        <v>0.77</v>
      </c>
      <c r="K508" s="3">
        <v>21.427935999999999</v>
      </c>
      <c r="L508" s="3">
        <v>4.6926449100000003</v>
      </c>
      <c r="M508" s="3">
        <v>3.0506649800000001</v>
      </c>
      <c r="N508" s="3">
        <v>29.070609999999999</v>
      </c>
      <c r="O508" s="3" t="s">
        <v>2400</v>
      </c>
      <c r="P508" s="3" t="s">
        <v>2400</v>
      </c>
      <c r="Q508" s="3">
        <v>1.666887</v>
      </c>
      <c r="R508" s="3">
        <v>7.3132770000000002</v>
      </c>
      <c r="S508" s="3">
        <v>7.3132770000000002</v>
      </c>
      <c r="T508" s="9" t="s">
        <v>3429</v>
      </c>
      <c r="U508" s="7">
        <v>10978000</v>
      </c>
      <c r="V508" s="7">
        <v>9569000</v>
      </c>
      <c r="W508" s="7">
        <v>9853000</v>
      </c>
      <c r="X508" s="7">
        <v>8263000</v>
      </c>
      <c r="Y508" s="7">
        <v>11201000</v>
      </c>
      <c r="Z508" s="7">
        <v>11044000</v>
      </c>
      <c r="AA508" s="7">
        <v>11019000</v>
      </c>
      <c r="AB508" s="7">
        <v>10978000</v>
      </c>
      <c r="AC508" s="3">
        <v>20.640999999999998</v>
      </c>
      <c r="AD508" s="3">
        <v>19.855</v>
      </c>
      <c r="AE508" s="3">
        <v>14.282999999999999</v>
      </c>
      <c r="AF508" s="4">
        <v>14.32</v>
      </c>
      <c r="AG508" s="7">
        <v>381000000</v>
      </c>
      <c r="AH508" s="7">
        <v>386000000</v>
      </c>
      <c r="AI508" s="7">
        <v>415000000</v>
      </c>
      <c r="AJ508" s="7">
        <v>373428097</v>
      </c>
      <c r="AK508" s="3">
        <v>98.598070000000007</v>
      </c>
      <c r="AL508" s="7">
        <v>908</v>
      </c>
      <c r="AM508" s="7">
        <v>318825600</v>
      </c>
      <c r="AN508" s="3">
        <v>84.18</v>
      </c>
      <c r="AO508" s="3">
        <v>-4.4625149999999998</v>
      </c>
      <c r="AP508" s="3">
        <v>3.4801289999999998</v>
      </c>
      <c r="AQ508" s="3">
        <v>6.9968899999999996</v>
      </c>
      <c r="AR508" s="3">
        <v>13.501414</v>
      </c>
      <c r="AS508" s="3">
        <v>3.4801289999999998</v>
      </c>
      <c r="AT508" s="3">
        <v>6.9968899999999996</v>
      </c>
      <c r="AU508" s="3">
        <v>13.528164</v>
      </c>
      <c r="AV508" s="3">
        <v>1.7008736328160652</v>
      </c>
      <c r="AW508" s="3">
        <v>2.7961151467125793</v>
      </c>
      <c r="AX508" s="3">
        <v>3.9179016612853874</v>
      </c>
      <c r="AY508" s="3">
        <v>41.54</v>
      </c>
      <c r="AZ508" s="3">
        <v>68.290000000000006</v>
      </c>
      <c r="BA508" s="3">
        <v>95.69</v>
      </c>
    </row>
    <row r="509" spans="1:53" x14ac:dyDescent="0.3">
      <c r="A509" s="1" t="s">
        <v>1601</v>
      </c>
      <c r="B509" s="2">
        <v>4014547</v>
      </c>
      <c r="C509" s="9" t="s">
        <v>2401</v>
      </c>
      <c r="D509" s="9" t="s">
        <v>2404</v>
      </c>
      <c r="E509" s="3">
        <v>17638.972084019999</v>
      </c>
      <c r="F509" s="5">
        <v>23146.972084000001</v>
      </c>
      <c r="G509" s="5" t="s">
        <v>2400</v>
      </c>
      <c r="H509" s="3">
        <v>3.65</v>
      </c>
      <c r="I509" s="3">
        <v>14.538626000000001</v>
      </c>
      <c r="J509" s="3">
        <v>3.65</v>
      </c>
      <c r="K509" s="3">
        <v>14.538626000000001</v>
      </c>
      <c r="L509" s="3" t="s">
        <v>2397</v>
      </c>
      <c r="M509" s="3">
        <v>2.5988769500000002</v>
      </c>
      <c r="N509" s="3">
        <v>11.228903000000001</v>
      </c>
      <c r="O509" s="3" t="s">
        <v>2400</v>
      </c>
      <c r="P509" s="3" t="s">
        <v>2400</v>
      </c>
      <c r="Q509" s="3">
        <v>1.927271</v>
      </c>
      <c r="R509" s="3">
        <v>7.9820609999999999</v>
      </c>
      <c r="S509" s="3">
        <v>7.9820609999999999</v>
      </c>
      <c r="T509" s="9" t="s">
        <v>3429</v>
      </c>
      <c r="U509" s="7">
        <v>9677000</v>
      </c>
      <c r="V509" s="7">
        <v>9761000</v>
      </c>
      <c r="W509" s="7">
        <v>8498000</v>
      </c>
      <c r="X509" s="7">
        <v>7055000</v>
      </c>
      <c r="Y509" s="7">
        <v>10439000</v>
      </c>
      <c r="Z509" s="7">
        <v>9872000</v>
      </c>
      <c r="AA509" s="7">
        <v>9646000</v>
      </c>
      <c r="AB509" s="7">
        <v>9677000</v>
      </c>
      <c r="AC509" s="4">
        <v>28.78</v>
      </c>
      <c r="AD509" s="3">
        <v>30.108000000000001</v>
      </c>
      <c r="AE509" s="4">
        <v>22.28</v>
      </c>
      <c r="AF509" s="3">
        <v>23.114999999999998</v>
      </c>
      <c r="AG509" s="7">
        <v>85800000</v>
      </c>
      <c r="AH509" s="7">
        <v>86900000</v>
      </c>
      <c r="AI509" s="7">
        <v>88900000</v>
      </c>
      <c r="AJ509" s="7">
        <v>85131469</v>
      </c>
      <c r="AK509" s="3">
        <v>99.238960000000006</v>
      </c>
      <c r="AL509" s="7">
        <v>955</v>
      </c>
      <c r="AM509" s="7">
        <v>81225588</v>
      </c>
      <c r="AN509" s="3">
        <v>94.69</v>
      </c>
      <c r="AO509" s="3">
        <v>-0.45005600000000001</v>
      </c>
      <c r="AP509" s="3">
        <v>-17.167591000000002</v>
      </c>
      <c r="AQ509" s="3">
        <v>-3.5123500000000001</v>
      </c>
      <c r="AR509" s="3">
        <v>14.485447000000001</v>
      </c>
      <c r="AS509" s="3">
        <v>-17.167591000000002</v>
      </c>
      <c r="AT509" s="3">
        <v>-3.5123500000000001</v>
      </c>
      <c r="AU509" s="3">
        <v>14.902516</v>
      </c>
      <c r="AV509" s="3">
        <v>2.522670780363232</v>
      </c>
      <c r="AW509" s="3">
        <v>5.5316508140328944</v>
      </c>
      <c r="AX509" s="3">
        <v>4.7650992970184811</v>
      </c>
      <c r="AY509" s="3">
        <v>60.72</v>
      </c>
      <c r="AZ509" s="3">
        <v>133.13999999999999</v>
      </c>
      <c r="BA509" s="3">
        <v>114.69</v>
      </c>
    </row>
    <row r="510" spans="1:53" x14ac:dyDescent="0.3">
      <c r="A510" s="1" t="s">
        <v>933</v>
      </c>
      <c r="B510" s="2">
        <v>4004397</v>
      </c>
      <c r="C510" s="9" t="s">
        <v>2401</v>
      </c>
      <c r="D510" s="9" t="s">
        <v>2464</v>
      </c>
      <c r="E510" s="3">
        <v>17620.093997510001</v>
      </c>
      <c r="F510" s="5">
        <v>22545.872996999999</v>
      </c>
      <c r="G510" s="5" t="s">
        <v>2400</v>
      </c>
      <c r="H510" s="3">
        <v>1.62</v>
      </c>
      <c r="I510" s="3">
        <v>15.046392000000001</v>
      </c>
      <c r="J510" s="3">
        <v>1.62</v>
      </c>
      <c r="K510" s="3">
        <v>15.046392000000001</v>
      </c>
      <c r="L510" s="3" t="s">
        <v>2397</v>
      </c>
      <c r="M510" s="3">
        <v>3.4576090499999999</v>
      </c>
      <c r="N510" s="3">
        <v>18.068708999999998</v>
      </c>
      <c r="O510" s="3" t="s">
        <v>2400</v>
      </c>
      <c r="P510" s="3" t="s">
        <v>2400</v>
      </c>
      <c r="Q510" s="3">
        <v>0.90805199999999997</v>
      </c>
      <c r="R510" s="3">
        <v>8.6057989999999993</v>
      </c>
      <c r="S510" s="3">
        <v>8.6057989999999993</v>
      </c>
      <c r="T510" s="9" t="s">
        <v>3429</v>
      </c>
      <c r="U510" s="7">
        <v>23090610</v>
      </c>
      <c r="V510" s="7">
        <v>22095973</v>
      </c>
      <c r="W510" s="7">
        <v>18870510</v>
      </c>
      <c r="X510" s="7">
        <v>16537433</v>
      </c>
      <c r="Y510" s="7">
        <v>23302280</v>
      </c>
      <c r="Z510" s="7">
        <v>23156684</v>
      </c>
      <c r="AA510" s="7">
        <v>23109123</v>
      </c>
      <c r="AB510" s="7">
        <v>23090610</v>
      </c>
      <c r="AC510" s="3">
        <v>35.905000000000001</v>
      </c>
      <c r="AD510" s="4">
        <v>36.42</v>
      </c>
      <c r="AE510" s="4">
        <v>9.3030000000000008</v>
      </c>
      <c r="AF510" s="4">
        <v>8.8190000000000008</v>
      </c>
      <c r="AG510" s="7">
        <v>139078065</v>
      </c>
      <c r="AH510" s="7">
        <v>139346018</v>
      </c>
      <c r="AI510" s="7">
        <v>140234786</v>
      </c>
      <c r="AJ510" s="7">
        <v>138407300</v>
      </c>
      <c r="AK510" s="3">
        <v>99.547470000000004</v>
      </c>
      <c r="AL510" s="7">
        <v>1302</v>
      </c>
      <c r="AM510" s="7">
        <v>113875361</v>
      </c>
      <c r="AN510" s="4">
        <v>81.900000000000006</v>
      </c>
      <c r="AO510" s="3">
        <v>-0.45187100000000002</v>
      </c>
      <c r="AP510" s="3">
        <v>-7.8671189999999998</v>
      </c>
      <c r="AQ510" s="3">
        <v>-16.408935</v>
      </c>
      <c r="AR510" s="3">
        <v>-15.446448</v>
      </c>
      <c r="AS510" s="3">
        <v>-7.8671189999999998</v>
      </c>
      <c r="AT510" s="3">
        <v>-16.408935</v>
      </c>
      <c r="AU510" s="3">
        <v>-15.696751000000001</v>
      </c>
      <c r="AV510" s="3">
        <v>3.0589265391896729</v>
      </c>
      <c r="AW510" s="3">
        <v>4.3550535113066466</v>
      </c>
      <c r="AX510" s="3">
        <v>4.854378537782952</v>
      </c>
      <c r="AY510" s="3">
        <v>79.53</v>
      </c>
      <c r="AZ510" s="3">
        <v>113.23</v>
      </c>
      <c r="BA510" s="3">
        <v>126.22</v>
      </c>
    </row>
    <row r="511" spans="1:53" x14ac:dyDescent="0.3">
      <c r="A511" s="1" t="s">
        <v>1168</v>
      </c>
      <c r="B511" s="2">
        <v>4004212</v>
      </c>
      <c r="C511" s="9" t="s">
        <v>2401</v>
      </c>
      <c r="D511" s="9" t="s">
        <v>2467</v>
      </c>
      <c r="E511" s="3">
        <v>17507.836530740002</v>
      </c>
      <c r="F511" s="5">
        <v>19203.759529999999</v>
      </c>
      <c r="G511" s="5" t="s">
        <v>2400</v>
      </c>
      <c r="H511" s="3">
        <v>0.95699999999999996</v>
      </c>
      <c r="I511" s="3">
        <v>27.895616</v>
      </c>
      <c r="J511" s="4">
        <v>2.512</v>
      </c>
      <c r="K511" s="3">
        <v>21.125692000000001</v>
      </c>
      <c r="L511" s="3" t="s">
        <v>2397</v>
      </c>
      <c r="M511" s="3">
        <v>3.6494237199999997</v>
      </c>
      <c r="N511" s="3">
        <v>17.937978000000001</v>
      </c>
      <c r="O511" s="3" t="s">
        <v>2400</v>
      </c>
      <c r="P511" s="3" t="s">
        <v>2400</v>
      </c>
      <c r="Q511" s="3">
        <v>1.5877289999999999</v>
      </c>
      <c r="R511" s="3">
        <v>13.581068999999999</v>
      </c>
      <c r="S511" s="3">
        <v>13.581068999999999</v>
      </c>
      <c r="T511" s="9" t="s">
        <v>3435</v>
      </c>
      <c r="U511" s="7">
        <v>11500941</v>
      </c>
      <c r="V511" s="7">
        <v>10851420</v>
      </c>
      <c r="W511" s="7">
        <v>9783074</v>
      </c>
      <c r="X511" s="7">
        <v>14092632</v>
      </c>
      <c r="Y511" s="7">
        <v>11500941</v>
      </c>
      <c r="Z511" s="7">
        <v>16948610</v>
      </c>
      <c r="AA511" s="7">
        <v>16903731</v>
      </c>
      <c r="AB511" s="7">
        <v>16712971</v>
      </c>
      <c r="AC511" s="3">
        <v>24.710999999999999</v>
      </c>
      <c r="AD511" s="3">
        <v>24.710999999999999</v>
      </c>
      <c r="AE511" s="4">
        <v>10.589</v>
      </c>
      <c r="AF511" s="4">
        <v>10.589</v>
      </c>
      <c r="AG511" s="7">
        <v>124253511</v>
      </c>
      <c r="AH511" s="7">
        <v>124253511</v>
      </c>
      <c r="AI511" s="7">
        <v>125976998</v>
      </c>
      <c r="AJ511" s="7">
        <v>122468422</v>
      </c>
      <c r="AK511" s="3">
        <v>98.79128</v>
      </c>
      <c r="AL511" s="7">
        <v>969</v>
      </c>
      <c r="AM511" s="7">
        <v>106584245</v>
      </c>
      <c r="AN511" s="3">
        <v>85.98</v>
      </c>
      <c r="AO511" s="3">
        <v>-1.75</v>
      </c>
      <c r="AP511" s="3">
        <v>-5.3883739999999998</v>
      </c>
      <c r="AQ511" s="3">
        <v>2.077922</v>
      </c>
      <c r="AR511" s="3">
        <v>4.4150970000000003</v>
      </c>
      <c r="AS511" s="3">
        <v>-5.3883739999999998</v>
      </c>
      <c r="AT511" s="3">
        <v>2.077922</v>
      </c>
      <c r="AU511" s="3">
        <v>2.9429889999999999</v>
      </c>
      <c r="AV511" s="3">
        <v>1.9098656045417564</v>
      </c>
      <c r="AW511" s="3">
        <v>3.0633670903034713</v>
      </c>
      <c r="AX511" s="3">
        <v>3.2880876019191771</v>
      </c>
      <c r="AY511" s="3">
        <v>67.150000000000006</v>
      </c>
      <c r="AZ511" s="3">
        <v>107.71</v>
      </c>
      <c r="BA511" s="3">
        <v>115.61</v>
      </c>
    </row>
    <row r="512" spans="1:53" x14ac:dyDescent="0.3">
      <c r="A512" s="1" t="s">
        <v>531</v>
      </c>
      <c r="B512" s="2">
        <v>4990366</v>
      </c>
      <c r="C512" s="9" t="s">
        <v>2401</v>
      </c>
      <c r="D512" s="9" t="s">
        <v>2433</v>
      </c>
      <c r="E512" s="3">
        <v>17501.00157466</v>
      </c>
      <c r="F512" s="5">
        <v>17389.026574</v>
      </c>
      <c r="G512" s="5" t="s">
        <v>2400</v>
      </c>
      <c r="H512" s="4">
        <v>4.09</v>
      </c>
      <c r="I512" s="3">
        <v>32.445295000000002</v>
      </c>
      <c r="J512" s="4">
        <v>4.09</v>
      </c>
      <c r="K512" s="3">
        <v>32.445295000000002</v>
      </c>
      <c r="L512" s="3">
        <v>58.758486910000002</v>
      </c>
      <c r="M512" s="3">
        <v>9.4762011199999989</v>
      </c>
      <c r="N512" s="3">
        <v>21.160678999999998</v>
      </c>
      <c r="O512" s="3" t="s">
        <v>2400</v>
      </c>
      <c r="P512" s="3" t="s">
        <v>2400</v>
      </c>
      <c r="Q512" s="3">
        <v>2.2913830000000002</v>
      </c>
      <c r="R512" s="3">
        <v>16.619748999999999</v>
      </c>
      <c r="S512" s="3">
        <v>16.619748999999999</v>
      </c>
      <c r="T512" s="9" t="s">
        <v>3429</v>
      </c>
      <c r="U512" s="7">
        <v>5206760</v>
      </c>
      <c r="V512" s="7">
        <v>4140364</v>
      </c>
      <c r="W512" s="7">
        <v>3073636</v>
      </c>
      <c r="X512" s="7">
        <v>2856659</v>
      </c>
      <c r="Y512" s="7">
        <v>6517238</v>
      </c>
      <c r="Z512" s="7">
        <v>6082996</v>
      </c>
      <c r="AA512" s="7">
        <v>5569136</v>
      </c>
      <c r="AB512" s="7">
        <v>5206760</v>
      </c>
      <c r="AC512" s="3">
        <v>19.024000000000001</v>
      </c>
      <c r="AD512" s="3">
        <v>20.390999999999998</v>
      </c>
      <c r="AE512" s="4">
        <v>9.5579999999999998</v>
      </c>
      <c r="AF512" s="4">
        <v>11.959</v>
      </c>
      <c r="AG512" s="7">
        <v>35479558</v>
      </c>
      <c r="AH512" s="7">
        <v>35578394</v>
      </c>
      <c r="AI512" s="7">
        <v>35656065</v>
      </c>
      <c r="AJ512" s="7">
        <v>34963677</v>
      </c>
      <c r="AK512" s="3">
        <v>98.54598</v>
      </c>
      <c r="AL512" s="7">
        <v>703</v>
      </c>
      <c r="AM512" s="7">
        <v>33701149</v>
      </c>
      <c r="AN512" s="4">
        <v>94.99</v>
      </c>
      <c r="AO512" s="3">
        <v>-2.9233340000000001</v>
      </c>
      <c r="AP512" s="3">
        <v>-14.030855000000001</v>
      </c>
      <c r="AQ512" s="3">
        <v>8.63584</v>
      </c>
      <c r="AR512" s="3">
        <v>109.847585</v>
      </c>
      <c r="AS512" s="3">
        <v>-14.030855000000001</v>
      </c>
      <c r="AT512" s="3">
        <v>8.63584</v>
      </c>
      <c r="AU512" s="3">
        <v>106.184665</v>
      </c>
      <c r="AV512" s="3">
        <v>2.2652452434723114</v>
      </c>
      <c r="AW512" s="3">
        <v>3.9673639164788401</v>
      </c>
      <c r="AX512" s="3">
        <v>4.480041068242083</v>
      </c>
      <c r="AY512" s="3">
        <v>42.97</v>
      </c>
      <c r="AZ512" s="3">
        <v>75.260000000000005</v>
      </c>
      <c r="BA512" s="3">
        <v>84.99</v>
      </c>
    </row>
    <row r="513" spans="1:53" x14ac:dyDescent="0.3">
      <c r="A513" s="1" t="s">
        <v>1526</v>
      </c>
      <c r="B513" s="2">
        <v>4781455</v>
      </c>
      <c r="C513" s="9" t="s">
        <v>2395</v>
      </c>
      <c r="D513" s="9" t="s">
        <v>2417</v>
      </c>
      <c r="E513" s="3">
        <v>17484.343741000001</v>
      </c>
      <c r="F513" s="5">
        <v>17103.381741000001</v>
      </c>
      <c r="G513" s="5" t="s">
        <v>2400</v>
      </c>
      <c r="H513" s="3">
        <v>0.1</v>
      </c>
      <c r="I513" s="3" t="s">
        <v>2397</v>
      </c>
      <c r="J513" s="3">
        <v>0.1</v>
      </c>
      <c r="K513" s="3" t="s">
        <v>2397</v>
      </c>
      <c r="L513" s="3" t="s">
        <v>2397</v>
      </c>
      <c r="M513" s="3" t="s">
        <v>2397</v>
      </c>
      <c r="N513" s="3">
        <v>24.880033000000001</v>
      </c>
      <c r="O513" s="3" t="s">
        <v>2400</v>
      </c>
      <c r="P513" s="3" t="s">
        <v>2400</v>
      </c>
      <c r="Q513" s="3">
        <v>7.1882330000000003</v>
      </c>
      <c r="R513" s="3">
        <v>95.969335999999998</v>
      </c>
      <c r="S513" s="3">
        <v>95.969335999999998</v>
      </c>
      <c r="T513" s="9" t="s">
        <v>3440</v>
      </c>
      <c r="U513" s="7">
        <v>2148816</v>
      </c>
      <c r="V513" s="7">
        <v>1862895</v>
      </c>
      <c r="W513" s="7">
        <v>1580796</v>
      </c>
      <c r="X513" s="7">
        <v>1394364</v>
      </c>
      <c r="Y513" s="7">
        <v>2228718</v>
      </c>
      <c r="Z513" s="7">
        <v>2148816</v>
      </c>
      <c r="AA513" s="7">
        <v>2095074</v>
      </c>
      <c r="AB513" s="7">
        <v>2019078</v>
      </c>
      <c r="AC513" s="3">
        <v>84.935000000000002</v>
      </c>
      <c r="AD513" s="3">
        <v>85.444000000000003</v>
      </c>
      <c r="AE513" s="4">
        <v>4.4509999999999996</v>
      </c>
      <c r="AF513" s="4">
        <v>5.7850000000000001</v>
      </c>
      <c r="AG513" s="7">
        <v>267845000</v>
      </c>
      <c r="AH513" s="7">
        <v>265181000</v>
      </c>
      <c r="AI513" s="7">
        <v>243052000</v>
      </c>
      <c r="AJ513" s="7">
        <v>249598543</v>
      </c>
      <c r="AK513" s="3">
        <v>93.158730000000006</v>
      </c>
      <c r="AL513" s="7">
        <v>578</v>
      </c>
      <c r="AM513" s="7">
        <v>207734432</v>
      </c>
      <c r="AN513" s="3">
        <v>77.53</v>
      </c>
      <c r="AO513" s="3">
        <v>-5.0737009999999998</v>
      </c>
      <c r="AP513" s="3">
        <v>-6.2806369999999996</v>
      </c>
      <c r="AQ513" s="3">
        <v>3.2573840000000001</v>
      </c>
      <c r="AR513" s="3">
        <v>33.435115000000003</v>
      </c>
      <c r="AS513" s="3">
        <v>-6.2806369999999996</v>
      </c>
      <c r="AT513" s="3">
        <v>3.2573840000000001</v>
      </c>
      <c r="AU513" s="3">
        <v>28.286853000000001</v>
      </c>
      <c r="AV513" s="3">
        <v>2.4494289415084665</v>
      </c>
      <c r="AW513" s="3">
        <v>5.121442273968178</v>
      </c>
      <c r="AX513" s="3">
        <v>4.5809080310485584</v>
      </c>
      <c r="AY513" s="3">
        <v>50.64</v>
      </c>
      <c r="AZ513" s="3">
        <v>105.88</v>
      </c>
      <c r="BA513" s="3">
        <v>94.71</v>
      </c>
    </row>
    <row r="514" spans="1:53" x14ac:dyDescent="0.3">
      <c r="A514" s="1" t="s">
        <v>1087</v>
      </c>
      <c r="B514" s="2">
        <v>4992897</v>
      </c>
      <c r="C514" s="9" t="s">
        <v>2401</v>
      </c>
      <c r="D514" s="9" t="s">
        <v>2445</v>
      </c>
      <c r="E514" s="3">
        <v>17464.066524040001</v>
      </c>
      <c r="F514" s="5">
        <v>18932.566524000002</v>
      </c>
      <c r="G514" s="5" t="s">
        <v>2400</v>
      </c>
      <c r="H514" s="3">
        <v>1.57</v>
      </c>
      <c r="I514" s="3">
        <v>32.448062</v>
      </c>
      <c r="J514" s="3">
        <v>1.57</v>
      </c>
      <c r="K514" s="3">
        <v>32.448062</v>
      </c>
      <c r="L514" s="3" t="s">
        <v>2397</v>
      </c>
      <c r="M514" s="3">
        <v>4.1595945499999996</v>
      </c>
      <c r="N514" s="3">
        <v>25.328572999999999</v>
      </c>
      <c r="O514" s="3" t="s">
        <v>2400</v>
      </c>
      <c r="P514" s="3" t="s">
        <v>2400</v>
      </c>
      <c r="Q514" s="3">
        <v>5.420255</v>
      </c>
      <c r="R514" s="3">
        <v>19.260497000000001</v>
      </c>
      <c r="S514" s="3">
        <v>19.260497000000001</v>
      </c>
      <c r="T514" s="9" t="s">
        <v>3429</v>
      </c>
      <c r="U514" s="7">
        <v>3273900</v>
      </c>
      <c r="V514" s="7">
        <v>3181900</v>
      </c>
      <c r="W514" s="7">
        <v>2764800</v>
      </c>
      <c r="X514" s="7">
        <v>2351600</v>
      </c>
      <c r="Y514" s="7">
        <v>3194800</v>
      </c>
      <c r="Z514" s="7">
        <v>3190000</v>
      </c>
      <c r="AA514" s="7">
        <v>3229000</v>
      </c>
      <c r="AB514" s="7">
        <v>3273900</v>
      </c>
      <c r="AC514" s="3">
        <v>44.244</v>
      </c>
      <c r="AD514" s="3">
        <v>44.444000000000003</v>
      </c>
      <c r="AE514" s="4">
        <v>27.67</v>
      </c>
      <c r="AF514" s="3">
        <v>27.003</v>
      </c>
      <c r="AG514" s="7">
        <v>75900000</v>
      </c>
      <c r="AH514" s="7">
        <v>75900000</v>
      </c>
      <c r="AI514" s="7">
        <v>75624799</v>
      </c>
      <c r="AJ514" s="7">
        <v>75532494</v>
      </c>
      <c r="AK514" s="3">
        <v>99.748009999999994</v>
      </c>
      <c r="AL514" s="7">
        <v>803</v>
      </c>
      <c r="AM514" s="7">
        <v>77996959</v>
      </c>
      <c r="AN514" s="4">
        <v>103</v>
      </c>
      <c r="AO514" s="3">
        <v>-1.408517</v>
      </c>
      <c r="AP514" s="3">
        <v>-9.2529160000000008</v>
      </c>
      <c r="AQ514" s="3">
        <v>-2.4289040000000002</v>
      </c>
      <c r="AR514" s="3">
        <v>-2.6784469999999998</v>
      </c>
      <c r="AS514" s="3">
        <v>-9.2529160000000008</v>
      </c>
      <c r="AT514" s="3">
        <v>-2.4289040000000002</v>
      </c>
      <c r="AU514" s="3">
        <v>-3.601861</v>
      </c>
      <c r="AV514" s="3">
        <v>1.6191580008628255</v>
      </c>
      <c r="AW514" s="3">
        <v>3.3529042339249098</v>
      </c>
      <c r="AX514" s="3">
        <v>3.5310630766827695</v>
      </c>
      <c r="AY514" s="3">
        <v>50.56</v>
      </c>
      <c r="AZ514" s="4">
        <v>104.7</v>
      </c>
      <c r="BA514" s="3">
        <v>110.26</v>
      </c>
    </row>
    <row r="515" spans="1:53" x14ac:dyDescent="0.3">
      <c r="A515" s="1" t="s">
        <v>1335</v>
      </c>
      <c r="B515" s="2">
        <v>4553149</v>
      </c>
      <c r="C515" s="9" t="s">
        <v>2395</v>
      </c>
      <c r="D515" s="9" t="s">
        <v>2417</v>
      </c>
      <c r="E515" s="3">
        <v>17433.327637760001</v>
      </c>
      <c r="F515" s="5">
        <v>17268.403636999999</v>
      </c>
      <c r="G515" s="5" t="s">
        <v>2400</v>
      </c>
      <c r="H515" s="4">
        <v>1.03</v>
      </c>
      <c r="I515" s="3">
        <v>77.035347999999999</v>
      </c>
      <c r="J515" s="3">
        <v>1.03</v>
      </c>
      <c r="K515" s="3">
        <v>77.035347999999999</v>
      </c>
      <c r="L515" s="3">
        <v>76.51189128</v>
      </c>
      <c r="M515" s="3">
        <v>59.380355970000004</v>
      </c>
      <c r="N515" s="3">
        <v>61.237254</v>
      </c>
      <c r="O515" s="3" t="s">
        <v>2400</v>
      </c>
      <c r="P515" s="3" t="s">
        <v>2400</v>
      </c>
      <c r="Q515" s="3">
        <v>15.944539000000001</v>
      </c>
      <c r="R515" s="3">
        <v>59.559607999999997</v>
      </c>
      <c r="S515" s="3">
        <v>59.559607999999997</v>
      </c>
      <c r="T515" s="9" t="s">
        <v>3429</v>
      </c>
      <c r="U515" s="7">
        <v>928725</v>
      </c>
      <c r="V515" s="7">
        <v>767084</v>
      </c>
      <c r="W515" s="7">
        <v>663643</v>
      </c>
      <c r="X515" s="7">
        <v>586372</v>
      </c>
      <c r="Y515" s="7">
        <v>1024806</v>
      </c>
      <c r="Z515" s="7">
        <v>996566</v>
      </c>
      <c r="AA515" s="7">
        <v>962264</v>
      </c>
      <c r="AB515" s="7">
        <v>928725</v>
      </c>
      <c r="AC515" s="3">
        <v>53.634</v>
      </c>
      <c r="AD515" s="3">
        <v>54.652999999999999</v>
      </c>
      <c r="AE515" s="3">
        <v>23.218</v>
      </c>
      <c r="AF515" s="3">
        <v>25.951000000000001</v>
      </c>
      <c r="AG515" s="7">
        <v>61072619</v>
      </c>
      <c r="AH515" s="7">
        <v>61245638</v>
      </c>
      <c r="AI515" s="7">
        <v>61562480</v>
      </c>
      <c r="AJ515" s="7">
        <v>60548636</v>
      </c>
      <c r="AK515" s="3">
        <v>99.137720000000002</v>
      </c>
      <c r="AL515" s="7">
        <v>772</v>
      </c>
      <c r="AM515" s="7">
        <v>61166552</v>
      </c>
      <c r="AN515" s="3">
        <v>100.15</v>
      </c>
      <c r="AO515" s="3">
        <v>-4.2618770000000001</v>
      </c>
      <c r="AP515" s="3">
        <v>-5.3251119999999998</v>
      </c>
      <c r="AQ515" s="3">
        <v>-3.9590589999999999</v>
      </c>
      <c r="AR515" s="3">
        <v>30.695941999999999</v>
      </c>
      <c r="AS515" s="3">
        <v>-5.3251119999999998</v>
      </c>
      <c r="AT515" s="3">
        <v>-3.9590589999999999</v>
      </c>
      <c r="AU515" s="3">
        <v>25.506222999999999</v>
      </c>
      <c r="AV515" s="3">
        <v>2.3250077989819746</v>
      </c>
      <c r="AW515" s="3">
        <v>2.9690174347270384</v>
      </c>
      <c r="AX515" s="3">
        <v>3.396133231178275</v>
      </c>
      <c r="AY515" s="3">
        <v>69.150000000000006</v>
      </c>
      <c r="AZ515" s="3">
        <v>88.31</v>
      </c>
      <c r="BA515" s="4">
        <v>101.01</v>
      </c>
    </row>
    <row r="516" spans="1:53" x14ac:dyDescent="0.3">
      <c r="A516" s="1" t="s">
        <v>1779</v>
      </c>
      <c r="B516" s="2">
        <v>4365157</v>
      </c>
      <c r="C516" s="9" t="s">
        <v>2401</v>
      </c>
      <c r="D516" s="9" t="s">
        <v>2452</v>
      </c>
      <c r="E516" s="3">
        <v>17385.593607359999</v>
      </c>
      <c r="F516" s="5">
        <v>18619.893607000002</v>
      </c>
      <c r="G516" s="5" t="s">
        <v>2400</v>
      </c>
      <c r="H516" s="3">
        <v>3.61</v>
      </c>
      <c r="I516" s="3">
        <v>14.752356000000001</v>
      </c>
      <c r="J516" s="3">
        <v>3.61</v>
      </c>
      <c r="K516" s="3">
        <v>14.752356000000001</v>
      </c>
      <c r="L516" s="3">
        <v>3.5129422799999999</v>
      </c>
      <c r="M516" s="3">
        <v>1.98246221</v>
      </c>
      <c r="N516" s="3">
        <v>14.474788</v>
      </c>
      <c r="O516" s="3" t="s">
        <v>2400</v>
      </c>
      <c r="P516" s="3" t="s">
        <v>2400</v>
      </c>
      <c r="Q516" s="3">
        <v>1.125378</v>
      </c>
      <c r="R516" s="3">
        <v>9.2258929999999992</v>
      </c>
      <c r="S516" s="3">
        <v>9.2258929999999992</v>
      </c>
      <c r="T516" s="9" t="s">
        <v>3429</v>
      </c>
      <c r="U516" s="7">
        <v>14805900</v>
      </c>
      <c r="V516" s="7">
        <v>17025000</v>
      </c>
      <c r="W516" s="7">
        <v>14093300</v>
      </c>
      <c r="X516" s="7">
        <v>8811900</v>
      </c>
      <c r="Y516" s="7">
        <v>14045700</v>
      </c>
      <c r="Z516" s="7">
        <v>14248400</v>
      </c>
      <c r="AA516" s="7">
        <v>14485400</v>
      </c>
      <c r="AB516" s="7">
        <v>14805900</v>
      </c>
      <c r="AC516" s="3">
        <v>30.713000000000001</v>
      </c>
      <c r="AD516" s="3">
        <v>30.202000000000002</v>
      </c>
      <c r="AE516" s="3">
        <v>13.406000000000001</v>
      </c>
      <c r="AF516" s="4">
        <v>11.458</v>
      </c>
      <c r="AG516" s="7">
        <v>54119000</v>
      </c>
      <c r="AH516" s="7">
        <v>55627000</v>
      </c>
      <c r="AI516" s="7">
        <v>58090000</v>
      </c>
      <c r="AJ516" s="7">
        <v>53738967</v>
      </c>
      <c r="AK516" s="3">
        <v>99.295460000000006</v>
      </c>
      <c r="AL516" s="7">
        <v>740</v>
      </c>
      <c r="AM516" s="7">
        <v>44586539</v>
      </c>
      <c r="AN516" s="3">
        <v>82.38</v>
      </c>
      <c r="AO516" s="3">
        <v>-0.63473299999999999</v>
      </c>
      <c r="AP516" s="3">
        <v>-16.181048000000001</v>
      </c>
      <c r="AQ516" s="3">
        <v>-6.8981019999999997</v>
      </c>
      <c r="AR516" s="3">
        <v>-4.324344</v>
      </c>
      <c r="AS516" s="3">
        <v>-16.181048000000001</v>
      </c>
      <c r="AT516" s="3">
        <v>-6.8981019999999997</v>
      </c>
      <c r="AU516" s="3">
        <v>-3.7256870000000002</v>
      </c>
      <c r="AV516" s="3">
        <v>2.5793222294702773</v>
      </c>
      <c r="AW516" s="3">
        <v>4.5944020154816689</v>
      </c>
      <c r="AX516" s="3">
        <v>3.4430449193669861</v>
      </c>
      <c r="AY516" s="3">
        <v>83.05</v>
      </c>
      <c r="AZ516" s="3">
        <v>147.93</v>
      </c>
      <c r="BA516" s="3">
        <v>110.86</v>
      </c>
    </row>
    <row r="517" spans="1:53" x14ac:dyDescent="0.3">
      <c r="A517" s="1" t="s">
        <v>1351</v>
      </c>
      <c r="B517" s="2">
        <v>6331137</v>
      </c>
      <c r="C517" s="9" t="s">
        <v>2401</v>
      </c>
      <c r="D517" s="9" t="s">
        <v>2404</v>
      </c>
      <c r="E517" s="3">
        <v>17380.73082008</v>
      </c>
      <c r="F517" s="5">
        <v>20142.730820000001</v>
      </c>
      <c r="G517" s="5" t="s">
        <v>2400</v>
      </c>
      <c r="H517" s="3">
        <v>0.77</v>
      </c>
      <c r="I517" s="3">
        <v>19.310804000000001</v>
      </c>
      <c r="J517" s="4">
        <v>0.77</v>
      </c>
      <c r="K517" s="3">
        <v>19.310804000000001</v>
      </c>
      <c r="L517" s="3" t="s">
        <v>2397</v>
      </c>
      <c r="M517" s="3" t="s">
        <v>2397</v>
      </c>
      <c r="N517" s="3">
        <v>16.344595000000002</v>
      </c>
      <c r="O517" s="3" t="s">
        <v>2400</v>
      </c>
      <c r="P517" s="3" t="s">
        <v>2400</v>
      </c>
      <c r="Q517" s="3">
        <v>2.33683</v>
      </c>
      <c r="R517" s="3">
        <v>11.685264</v>
      </c>
      <c r="S517" s="3">
        <v>11.685264</v>
      </c>
      <c r="T517" s="9" t="s">
        <v>3429</v>
      </c>
      <c r="U517" s="7">
        <v>7967000</v>
      </c>
      <c r="V517" s="7">
        <v>8680000</v>
      </c>
      <c r="W517" s="7">
        <v>8375000</v>
      </c>
      <c r="X517" s="7">
        <v>7188000</v>
      </c>
      <c r="Y517" s="7">
        <v>7882000</v>
      </c>
      <c r="Z517" s="7">
        <v>7878000</v>
      </c>
      <c r="AA517" s="7">
        <v>7914000</v>
      </c>
      <c r="AB517" s="7">
        <v>7967000</v>
      </c>
      <c r="AC517" s="4">
        <v>35.76</v>
      </c>
      <c r="AD517" s="3">
        <v>36.311</v>
      </c>
      <c r="AE517" s="3">
        <v>19.041</v>
      </c>
      <c r="AF517" s="3">
        <v>18.954999999999998</v>
      </c>
      <c r="AG517" s="7">
        <v>215748893</v>
      </c>
      <c r="AH517" s="7">
        <v>218248839</v>
      </c>
      <c r="AI517" s="7">
        <v>224400000</v>
      </c>
      <c r="AJ517" s="7">
        <v>214789510</v>
      </c>
      <c r="AK517" s="3">
        <v>99.555319999999995</v>
      </c>
      <c r="AL517" s="7">
        <v>1037</v>
      </c>
      <c r="AM517" s="7">
        <v>207199573</v>
      </c>
      <c r="AN517" s="3">
        <v>96.04</v>
      </c>
      <c r="AO517" s="3">
        <v>-2.1044109999999998</v>
      </c>
      <c r="AP517" s="3">
        <v>-9.9180740000000007</v>
      </c>
      <c r="AQ517" s="3">
        <v>-13.545389999999999</v>
      </c>
      <c r="AR517" s="3">
        <v>9.0130689999999998</v>
      </c>
      <c r="AS517" s="3">
        <v>-9.9180740000000007</v>
      </c>
      <c r="AT517" s="3">
        <v>-13.545389999999999</v>
      </c>
      <c r="AU517" s="3">
        <v>8.3457749999999997</v>
      </c>
      <c r="AV517" s="3">
        <v>1.5151493732113841</v>
      </c>
      <c r="AW517" s="3">
        <v>2.9748822185360893</v>
      </c>
      <c r="AX517" s="3">
        <v>3.2816094573996617</v>
      </c>
      <c r="AY517" s="3">
        <v>37.42</v>
      </c>
      <c r="AZ517" s="3">
        <v>73.48</v>
      </c>
      <c r="BA517" s="3">
        <v>81.06</v>
      </c>
    </row>
    <row r="518" spans="1:53" x14ac:dyDescent="0.3">
      <c r="A518" s="1" t="s">
        <v>72</v>
      </c>
      <c r="B518" s="2">
        <v>4811737</v>
      </c>
      <c r="C518" s="9" t="s">
        <v>2395</v>
      </c>
      <c r="D518" s="9" t="s">
        <v>2455</v>
      </c>
      <c r="E518" s="3">
        <v>17376.992776200001</v>
      </c>
      <c r="F518" s="5">
        <v>16462.660776000001</v>
      </c>
      <c r="G518" s="5" t="s">
        <v>2400</v>
      </c>
      <c r="H518" s="3">
        <v>1.55</v>
      </c>
      <c r="I518" s="3">
        <v>35.557639999999999</v>
      </c>
      <c r="J518" s="3">
        <v>1.55</v>
      </c>
      <c r="K518" s="3">
        <v>35.557639999999999</v>
      </c>
      <c r="L518" s="3">
        <v>4.6433581999999998</v>
      </c>
      <c r="M518" s="3">
        <v>3.9518972000000003</v>
      </c>
      <c r="N518" s="3">
        <v>42.029833000000004</v>
      </c>
      <c r="O518" s="3" t="s">
        <v>2400</v>
      </c>
      <c r="P518" s="3" t="s">
        <v>2400</v>
      </c>
      <c r="Q518" s="3">
        <v>3.699408</v>
      </c>
      <c r="R518" s="3">
        <v>16.625921999999999</v>
      </c>
      <c r="S518" s="3">
        <v>16.625921999999999</v>
      </c>
      <c r="T518" s="9" t="s">
        <v>3429</v>
      </c>
      <c r="U518" s="7">
        <v>3862260</v>
      </c>
      <c r="V518" s="7">
        <v>3734635</v>
      </c>
      <c r="W518" s="7">
        <v>3952584</v>
      </c>
      <c r="X518" s="7">
        <v>2471941</v>
      </c>
      <c r="Y518" s="7">
        <v>3960519</v>
      </c>
      <c r="Z518" s="7">
        <v>3942861</v>
      </c>
      <c r="AA518" s="7">
        <v>3916544</v>
      </c>
      <c r="AB518" s="7">
        <v>3862260</v>
      </c>
      <c r="AC518" s="3">
        <v>70.429000000000002</v>
      </c>
      <c r="AD518" s="4">
        <v>70.319999999999993</v>
      </c>
      <c r="AE518" s="3">
        <v>20.687999999999999</v>
      </c>
      <c r="AF518" s="3">
        <v>20.707999999999998</v>
      </c>
      <c r="AG518" s="7">
        <v>74757000</v>
      </c>
      <c r="AH518" s="7">
        <v>74696000</v>
      </c>
      <c r="AI518" s="7">
        <v>76588000</v>
      </c>
      <c r="AJ518" s="7">
        <v>70170426</v>
      </c>
      <c r="AK518" s="3">
        <v>93.995379999999997</v>
      </c>
      <c r="AL518" s="7">
        <v>962</v>
      </c>
      <c r="AM518" s="7">
        <v>67129257</v>
      </c>
      <c r="AN518" s="3">
        <v>89.92</v>
      </c>
      <c r="AO518" s="3">
        <v>-2.337237</v>
      </c>
      <c r="AP518" s="3">
        <v>-10.422305</v>
      </c>
      <c r="AQ518" s="3">
        <v>-18.012740000000001</v>
      </c>
      <c r="AR518" s="3">
        <v>-22.463930000000001</v>
      </c>
      <c r="AS518" s="3">
        <v>-10.422305</v>
      </c>
      <c r="AT518" s="3">
        <v>-18.012740000000001</v>
      </c>
      <c r="AU518" s="3">
        <v>-23.90146</v>
      </c>
      <c r="AV518" s="3">
        <v>3.115092670012455</v>
      </c>
      <c r="AW518" s="3">
        <v>4.2210663933571198</v>
      </c>
      <c r="AX518" s="3">
        <v>5.2374895694419372</v>
      </c>
      <c r="AY518" s="4">
        <v>60.1</v>
      </c>
      <c r="AZ518" s="3">
        <v>81.44</v>
      </c>
      <c r="BA518" s="4">
        <v>101.05</v>
      </c>
    </row>
    <row r="519" spans="1:53" x14ac:dyDescent="0.3">
      <c r="A519" s="1" t="s">
        <v>1738</v>
      </c>
      <c r="B519" s="2">
        <v>4972136</v>
      </c>
      <c r="C519" s="9" t="s">
        <v>2401</v>
      </c>
      <c r="D519" s="9" t="s">
        <v>2481</v>
      </c>
      <c r="E519" s="3">
        <v>17364.393463060002</v>
      </c>
      <c r="F519" s="5">
        <v>15824.260463000001</v>
      </c>
      <c r="G519" s="5" t="s">
        <v>2400</v>
      </c>
      <c r="H519" s="3">
        <v>0.19</v>
      </c>
      <c r="I519" s="3">
        <v>168.30136999999999</v>
      </c>
      <c r="J519" s="3">
        <v>0.19</v>
      </c>
      <c r="K519" s="3">
        <v>168.30136999999999</v>
      </c>
      <c r="L519" s="3">
        <v>19.58240357</v>
      </c>
      <c r="M519" s="3">
        <v>14.24628942</v>
      </c>
      <c r="N519" s="3">
        <v>34.550055999999998</v>
      </c>
      <c r="O519" s="3" t="s">
        <v>2400</v>
      </c>
      <c r="P519" s="3" t="s">
        <v>2400</v>
      </c>
      <c r="Q519" s="3">
        <v>6.0709739999999996</v>
      </c>
      <c r="R519" s="3">
        <v>57.040564000000003</v>
      </c>
      <c r="S519" s="3">
        <v>57.040564000000003</v>
      </c>
      <c r="T519" s="9" t="s">
        <v>3433</v>
      </c>
      <c r="U519" s="7">
        <v>2830621</v>
      </c>
      <c r="V519" s="7">
        <v>2753434</v>
      </c>
      <c r="W519" s="7">
        <v>2180848</v>
      </c>
      <c r="X519" s="7">
        <v>1684179</v>
      </c>
      <c r="Y519" s="7">
        <v>3078127</v>
      </c>
      <c r="Z519" s="7">
        <v>3009893</v>
      </c>
      <c r="AA519" s="7">
        <v>2934793</v>
      </c>
      <c r="AB519" s="7">
        <v>2830621</v>
      </c>
      <c r="AC519" s="3">
        <v>71.405000000000001</v>
      </c>
      <c r="AD519" s="4">
        <v>71.069999999999993</v>
      </c>
      <c r="AE519" s="4">
        <v>7.4749999999999996</v>
      </c>
      <c r="AF519" s="4">
        <v>8.5670000000000002</v>
      </c>
      <c r="AG519" s="7">
        <v>327132000</v>
      </c>
      <c r="AH519" s="7">
        <v>327465000</v>
      </c>
      <c r="AI519" s="7">
        <v>315986000</v>
      </c>
      <c r="AJ519" s="7">
        <v>309227082</v>
      </c>
      <c r="AK519" s="3">
        <v>94.786029999999997</v>
      </c>
      <c r="AL519" s="7">
        <v>759</v>
      </c>
      <c r="AM519" s="7">
        <v>276208326</v>
      </c>
      <c r="AN519" s="3">
        <v>84.66</v>
      </c>
      <c r="AO519" s="3">
        <v>-5.1274129999999998</v>
      </c>
      <c r="AP519" s="3">
        <v>15.927534</v>
      </c>
      <c r="AQ519" s="3">
        <v>22.273088999999999</v>
      </c>
      <c r="AR519" s="3">
        <v>76.421597000000006</v>
      </c>
      <c r="AS519" s="3">
        <v>15.927534</v>
      </c>
      <c r="AT519" s="3">
        <v>22.273088999999999</v>
      </c>
      <c r="AU519" s="3">
        <v>72.265844000000001</v>
      </c>
      <c r="AV519" s="3">
        <v>2.4024959378301243</v>
      </c>
      <c r="AW519" s="3">
        <v>5.5945097841889666</v>
      </c>
      <c r="AX519" s="3">
        <v>4.5358016154446918</v>
      </c>
      <c r="AY519" s="3">
        <v>43.21</v>
      </c>
      <c r="AZ519" s="3">
        <v>100.62</v>
      </c>
      <c r="BA519" s="3">
        <v>81.58</v>
      </c>
    </row>
    <row r="520" spans="1:53" x14ac:dyDescent="0.3">
      <c r="A520" s="1" t="s">
        <v>1083</v>
      </c>
      <c r="B520" s="2">
        <v>4812451</v>
      </c>
      <c r="C520" s="9" t="s">
        <v>2395</v>
      </c>
      <c r="D520" s="9" t="s">
        <v>2396</v>
      </c>
      <c r="E520" s="3">
        <v>17358.106701500001</v>
      </c>
      <c r="F520" s="5">
        <v>20278.943701</v>
      </c>
      <c r="G520" s="5" t="s">
        <v>2400</v>
      </c>
      <c r="H520" s="3">
        <v>2.36</v>
      </c>
      <c r="I520" s="3">
        <v>23.332221000000001</v>
      </c>
      <c r="J520" s="4">
        <v>2.36</v>
      </c>
      <c r="K520" s="3">
        <v>23.332221000000001</v>
      </c>
      <c r="L520" s="3" t="s">
        <v>2397</v>
      </c>
      <c r="M520" s="3">
        <v>1.77128909</v>
      </c>
      <c r="N520" s="3">
        <v>14.100994999999999</v>
      </c>
      <c r="O520" s="3" t="s">
        <v>2400</v>
      </c>
      <c r="P520" s="3" t="s">
        <v>2400</v>
      </c>
      <c r="Q520" s="3">
        <v>2.4358719999999998</v>
      </c>
      <c r="R520" s="3">
        <v>11.711035000000001</v>
      </c>
      <c r="S520" s="3">
        <v>11.711035000000001</v>
      </c>
      <c r="T520" s="9" t="s">
        <v>3429</v>
      </c>
      <c r="U520" s="7">
        <v>8120176</v>
      </c>
      <c r="V520" s="7">
        <v>7741386</v>
      </c>
      <c r="W520" s="7">
        <v>5480826</v>
      </c>
      <c r="X520" s="7">
        <v>2797288</v>
      </c>
      <c r="Y520" s="7">
        <v>8306823</v>
      </c>
      <c r="Z520" s="7">
        <v>8331892</v>
      </c>
      <c r="AA520" s="7">
        <v>8231984</v>
      </c>
      <c r="AB520" s="7">
        <v>8120176</v>
      </c>
      <c r="AC520" s="3">
        <v>29.655000000000001</v>
      </c>
      <c r="AD520" s="3">
        <v>29.635999999999999</v>
      </c>
      <c r="AE520" s="3">
        <v>20.094000000000001</v>
      </c>
      <c r="AF520" s="3">
        <v>20.285</v>
      </c>
      <c r="AG520" s="7">
        <v>82559366</v>
      </c>
      <c r="AH520" s="7">
        <v>82816600</v>
      </c>
      <c r="AI520" s="7">
        <v>82326976</v>
      </c>
      <c r="AJ520" s="7">
        <v>81405945</v>
      </c>
      <c r="AK520" s="3">
        <v>98.602919999999997</v>
      </c>
      <c r="AL520" s="7">
        <v>819</v>
      </c>
      <c r="AM520" s="7">
        <v>80149697</v>
      </c>
      <c r="AN520" s="3">
        <v>97.08</v>
      </c>
      <c r="AO520" s="3">
        <v>-1.6646350000000001</v>
      </c>
      <c r="AP520" s="3">
        <v>-0.25683699999999998</v>
      </c>
      <c r="AQ520" s="3">
        <v>-27.009153999999999</v>
      </c>
      <c r="AR520" s="3">
        <v>-25.319610999999998</v>
      </c>
      <c r="AS520" s="3">
        <v>-0.25683699999999998</v>
      </c>
      <c r="AT520" s="3">
        <v>-27.009153999999999</v>
      </c>
      <c r="AU520" s="3">
        <v>-25.915851</v>
      </c>
      <c r="AV520" s="3">
        <v>2.6300008166244884</v>
      </c>
      <c r="AW520" s="3">
        <v>5.7845416461784716</v>
      </c>
      <c r="AX520" s="3">
        <v>7.7040509436380802</v>
      </c>
      <c r="AY520" s="3">
        <v>57.59</v>
      </c>
      <c r="AZ520" s="3">
        <v>126.67</v>
      </c>
      <c r="BA520" s="3">
        <v>168.71</v>
      </c>
    </row>
    <row r="521" spans="1:53" x14ac:dyDescent="0.3">
      <c r="A521" s="1" t="s">
        <v>833</v>
      </c>
      <c r="B521" s="2">
        <v>4107778</v>
      </c>
      <c r="C521" s="9" t="s">
        <v>2401</v>
      </c>
      <c r="D521" s="9" t="s">
        <v>2465</v>
      </c>
      <c r="E521" s="3">
        <v>17345.989331730001</v>
      </c>
      <c r="F521" s="5">
        <v>18053.989331000001</v>
      </c>
      <c r="G521" s="5">
        <v>17764.989331730001</v>
      </c>
      <c r="H521" s="3">
        <v>0.97</v>
      </c>
      <c r="I521" s="3">
        <v>20.4145454545455</v>
      </c>
      <c r="J521" s="3">
        <v>0.97</v>
      </c>
      <c r="K521" s="3">
        <v>20.4145454545455</v>
      </c>
      <c r="L521" s="3">
        <v>8.3781917211329002</v>
      </c>
      <c r="M521" s="3">
        <v>1.9032863152684998</v>
      </c>
      <c r="N521" s="3">
        <v>2.0702730827974798</v>
      </c>
      <c r="O521" s="3" t="s">
        <v>2400</v>
      </c>
      <c r="P521" s="3" t="s">
        <v>2400</v>
      </c>
      <c r="Q521" s="3">
        <v>1.1877390000000001</v>
      </c>
      <c r="R521" s="3">
        <v>7.7250839999999998</v>
      </c>
      <c r="S521" s="3">
        <v>8.6188449377280207</v>
      </c>
      <c r="T521" s="9" t="s">
        <v>3429</v>
      </c>
      <c r="U521" s="7">
        <v>11752000</v>
      </c>
      <c r="V521" s="7">
        <v>11565000</v>
      </c>
      <c r="W521" s="7">
        <v>15643000</v>
      </c>
      <c r="X521" s="7">
        <v>10778000</v>
      </c>
      <c r="Y521" s="7">
        <v>13492000</v>
      </c>
      <c r="Z521" s="7">
        <v>12667000</v>
      </c>
      <c r="AA521" s="7">
        <v>12577000</v>
      </c>
      <c r="AB521" s="7">
        <v>11752000</v>
      </c>
      <c r="AC521" s="3">
        <v>51.069000000000003</v>
      </c>
      <c r="AD521" s="3">
        <v>49.231000000000002</v>
      </c>
      <c r="AE521" s="3">
        <v>13.191000000000001</v>
      </c>
      <c r="AF521" s="3">
        <v>14.353</v>
      </c>
      <c r="AG521" s="7">
        <v>274000000</v>
      </c>
      <c r="AH521" s="7">
        <v>273000000</v>
      </c>
      <c r="AI521" s="7">
        <v>272158235</v>
      </c>
      <c r="AJ521" s="7">
        <v>258786332</v>
      </c>
      <c r="AK521" s="4">
        <v>94.572100000000006</v>
      </c>
      <c r="AL521" s="7">
        <v>814</v>
      </c>
      <c r="AM521" s="7">
        <v>221477768</v>
      </c>
      <c r="AN521" s="3">
        <v>80.94</v>
      </c>
      <c r="AO521" s="3">
        <v>-1.231527</v>
      </c>
      <c r="AP521" s="3">
        <v>-11.437135</v>
      </c>
      <c r="AQ521" s="3">
        <v>-9.5391560000000002</v>
      </c>
      <c r="AR521" s="3">
        <v>13.253984000000001</v>
      </c>
      <c r="AS521" s="3">
        <v>-11.437135</v>
      </c>
      <c r="AT521" s="3">
        <v>-9.5391560000000002</v>
      </c>
      <c r="AU521" s="4">
        <v>10.03528</v>
      </c>
      <c r="AV521" s="3">
        <v>0.96239681033719704</v>
      </c>
      <c r="AW521" s="3">
        <v>1.8205444547611589</v>
      </c>
      <c r="AX521" s="3">
        <v>1.8695960649212984</v>
      </c>
      <c r="AY521" s="3">
        <v>44.35</v>
      </c>
      <c r="AZ521" s="3">
        <v>83.89</v>
      </c>
      <c r="BA521" s="3">
        <v>86.16</v>
      </c>
    </row>
    <row r="522" spans="1:53" x14ac:dyDescent="0.3">
      <c r="A522" s="1" t="s">
        <v>902</v>
      </c>
      <c r="B522" s="2">
        <v>4424169</v>
      </c>
      <c r="C522" s="9" t="s">
        <v>2395</v>
      </c>
      <c r="D522" s="9" t="s">
        <v>2434</v>
      </c>
      <c r="E522" s="3">
        <v>17312.436808779999</v>
      </c>
      <c r="F522" s="5">
        <v>20438.650807999999</v>
      </c>
      <c r="G522" s="5">
        <v>20836.49180878</v>
      </c>
      <c r="H522" s="3">
        <v>0.76</v>
      </c>
      <c r="I522" s="3" t="s">
        <v>2397</v>
      </c>
      <c r="J522" s="4">
        <v>0.76</v>
      </c>
      <c r="K522" s="3" t="s">
        <v>2397</v>
      </c>
      <c r="L522" s="3" t="s">
        <v>2397</v>
      </c>
      <c r="M522" s="3">
        <v>124.81802426</v>
      </c>
      <c r="N522" s="3" t="s">
        <v>2397</v>
      </c>
      <c r="O522" s="3" t="s">
        <v>2400</v>
      </c>
      <c r="P522" s="3" t="s">
        <v>2400</v>
      </c>
      <c r="Q522" s="3">
        <v>11.555559000000001</v>
      </c>
      <c r="R522" s="3">
        <v>42.482439999999997</v>
      </c>
      <c r="S522" s="3">
        <v>42.482439999999997</v>
      </c>
      <c r="T522" s="9" t="s">
        <v>3429</v>
      </c>
      <c r="U522" s="7">
        <v>1170896</v>
      </c>
      <c r="V522" s="7">
        <v>708411</v>
      </c>
      <c r="W522" s="7">
        <v>335583</v>
      </c>
      <c r="X522" s="7">
        <v>297934</v>
      </c>
      <c r="Y522" s="7">
        <v>1548819</v>
      </c>
      <c r="Z522" s="7">
        <v>1374121</v>
      </c>
      <c r="AA522" s="7">
        <v>1204872</v>
      </c>
      <c r="AB522" s="7">
        <v>1170896</v>
      </c>
      <c r="AC522" s="3">
        <v>47.707000000000001</v>
      </c>
      <c r="AD522" s="4">
        <v>47.47</v>
      </c>
      <c r="AE522" s="3">
        <v>46.287999999999997</v>
      </c>
      <c r="AF522" s="3">
        <v>27.312999999999999</v>
      </c>
      <c r="AG522" s="7">
        <v>102549679</v>
      </c>
      <c r="AH522" s="7">
        <v>102211402</v>
      </c>
      <c r="AI522" s="7">
        <v>100238075</v>
      </c>
      <c r="AJ522" s="7">
        <v>101164239</v>
      </c>
      <c r="AK522" s="3">
        <v>98.649010000000004</v>
      </c>
      <c r="AL522" s="7">
        <v>444</v>
      </c>
      <c r="AM522" s="7">
        <v>95182337</v>
      </c>
      <c r="AN522" s="3">
        <v>92.82</v>
      </c>
      <c r="AO522" s="3">
        <v>11.330963000000001</v>
      </c>
      <c r="AP522" s="3">
        <v>-14.678356000000001</v>
      </c>
      <c r="AQ522" s="3">
        <v>8.3822419999999997</v>
      </c>
      <c r="AR522" s="3">
        <v>217.75865899999999</v>
      </c>
      <c r="AS522" s="3">
        <v>-14.678356000000001</v>
      </c>
      <c r="AT522" s="3">
        <v>8.3822419999999997</v>
      </c>
      <c r="AU522" s="3">
        <v>210.43103500000001</v>
      </c>
      <c r="AV522" s="3">
        <v>6.0513421987405733</v>
      </c>
      <c r="AW522" s="3">
        <v>7.3622656319843509</v>
      </c>
      <c r="AX522" s="3">
        <v>6.2448124814180588</v>
      </c>
      <c r="AY522" s="4">
        <v>114.8</v>
      </c>
      <c r="AZ522" s="3">
        <v>139.66999999999999</v>
      </c>
      <c r="BA522" s="3">
        <v>118.47</v>
      </c>
    </row>
    <row r="523" spans="1:53" x14ac:dyDescent="0.3">
      <c r="A523" s="1" t="s">
        <v>1216</v>
      </c>
      <c r="B523" s="2">
        <v>102965</v>
      </c>
      <c r="C523" s="9" t="s">
        <v>2401</v>
      </c>
      <c r="D523" s="9" t="s">
        <v>2413</v>
      </c>
      <c r="E523" s="3">
        <v>17236.26157699</v>
      </c>
      <c r="F523" s="5">
        <v>25127.838575999998</v>
      </c>
      <c r="G523" s="5">
        <v>25583.43027393</v>
      </c>
      <c r="H523" s="3">
        <v>0.19</v>
      </c>
      <c r="I523" s="3">
        <v>42.6</v>
      </c>
      <c r="J523" s="4">
        <v>0.19</v>
      </c>
      <c r="K523" s="3">
        <v>42.6</v>
      </c>
      <c r="L523" s="3">
        <v>1.5878516595200098</v>
      </c>
      <c r="M523" s="3">
        <v>1.5878516595200098</v>
      </c>
      <c r="N523" s="3">
        <v>16.103093000000001</v>
      </c>
      <c r="O523" s="3" t="s">
        <v>2400</v>
      </c>
      <c r="P523" s="3" t="s">
        <v>2400</v>
      </c>
      <c r="Q523" s="3">
        <v>12.064519000000001</v>
      </c>
      <c r="R523" s="3">
        <v>18.18141</v>
      </c>
      <c r="S523" s="3">
        <v>18.1562975151129</v>
      </c>
      <c r="T523" s="9" t="s">
        <v>3429</v>
      </c>
      <c r="U523" s="7">
        <v>2087463</v>
      </c>
      <c r="V523" s="7">
        <v>1849792</v>
      </c>
      <c r="W523" s="7">
        <v>1475391</v>
      </c>
      <c r="X523" s="7">
        <v>1138790</v>
      </c>
      <c r="Y523" s="7">
        <v>2113156</v>
      </c>
      <c r="Z523" s="7">
        <v>2029020</v>
      </c>
      <c r="AA523" s="7">
        <v>1967070</v>
      </c>
      <c r="AB523" s="7">
        <v>2087463</v>
      </c>
      <c r="AC523" s="3">
        <v>68.783000000000001</v>
      </c>
      <c r="AD523" s="3">
        <v>68.712000000000003</v>
      </c>
      <c r="AE523" s="3">
        <v>60.514000000000003</v>
      </c>
      <c r="AF523" s="3">
        <v>60.911999999999999</v>
      </c>
      <c r="AG523" s="7">
        <v>674082065</v>
      </c>
      <c r="AH523" s="7">
        <v>674112166</v>
      </c>
      <c r="AI523" s="7">
        <v>619874590</v>
      </c>
      <c r="AJ523" s="7">
        <v>654166400</v>
      </c>
      <c r="AK523" s="3">
        <v>97.045609999999996</v>
      </c>
      <c r="AL523" s="7">
        <v>723</v>
      </c>
      <c r="AM523" s="7">
        <v>637899845</v>
      </c>
      <c r="AN523" s="4">
        <v>94.63</v>
      </c>
      <c r="AO523" s="3">
        <v>-0.80440299999999998</v>
      </c>
      <c r="AP523" s="3">
        <v>-8.3691829999999996</v>
      </c>
      <c r="AQ523" s="3">
        <v>0.904393</v>
      </c>
      <c r="AR523" s="3">
        <v>10.103384</v>
      </c>
      <c r="AS523" s="3">
        <v>-8.3691829999999996</v>
      </c>
      <c r="AT523" s="3">
        <v>0.904393</v>
      </c>
      <c r="AU523" s="3">
        <v>9.9483809999999995</v>
      </c>
      <c r="AV523" s="3">
        <v>1.6576466705600739</v>
      </c>
      <c r="AW523" s="3">
        <v>2.7261793254810027</v>
      </c>
      <c r="AX523" s="3">
        <v>2.9143832041182987</v>
      </c>
      <c r="AY523" s="3">
        <v>49.09</v>
      </c>
      <c r="AZ523" s="3">
        <v>80.73</v>
      </c>
      <c r="BA523" s="4">
        <v>86.3</v>
      </c>
    </row>
    <row r="524" spans="1:53" x14ac:dyDescent="0.3">
      <c r="A524" s="1" t="s">
        <v>265</v>
      </c>
      <c r="B524" s="2">
        <v>4081442</v>
      </c>
      <c r="C524" s="9" t="s">
        <v>2401</v>
      </c>
      <c r="D524" s="9" t="s">
        <v>2409</v>
      </c>
      <c r="E524" s="3">
        <v>17211.90735551</v>
      </c>
      <c r="F524" s="5">
        <v>29055.907354999999</v>
      </c>
      <c r="G524" s="5" t="s">
        <v>2400</v>
      </c>
      <c r="H524" s="3">
        <v>0.108</v>
      </c>
      <c r="I524" s="3">
        <v>122.52100799999999</v>
      </c>
      <c r="J524" s="4">
        <v>0.27</v>
      </c>
      <c r="K524" s="3">
        <v>137.54716999999999</v>
      </c>
      <c r="L524" s="3" t="s">
        <v>2397</v>
      </c>
      <c r="M524" s="3">
        <v>1.89092796</v>
      </c>
      <c r="N524" s="3">
        <v>37.919376</v>
      </c>
      <c r="O524" s="3" t="s">
        <v>2400</v>
      </c>
      <c r="P524" s="3" t="s">
        <v>2400</v>
      </c>
      <c r="Q524" s="3">
        <v>1.7748459999999999</v>
      </c>
      <c r="R524" s="4">
        <v>9.0435499999999998</v>
      </c>
      <c r="S524" s="4">
        <v>9.0435499999999998</v>
      </c>
      <c r="T524" s="9" t="s">
        <v>3429</v>
      </c>
      <c r="U524" s="7">
        <v>14813000</v>
      </c>
      <c r="V524" s="7">
        <v>14506000</v>
      </c>
      <c r="W524" s="7">
        <v>12146000</v>
      </c>
      <c r="X524" s="7">
        <v>11673000</v>
      </c>
      <c r="Y524" s="7">
        <v>15062000</v>
      </c>
      <c r="Z524" s="7">
        <v>14962000</v>
      </c>
      <c r="AA524" s="7">
        <v>14892000</v>
      </c>
      <c r="AB524" s="7">
        <v>14813000</v>
      </c>
      <c r="AC524" s="3">
        <v>38.222999999999999</v>
      </c>
      <c r="AD524" s="3">
        <v>37.465000000000003</v>
      </c>
      <c r="AE524" s="4">
        <v>18.739999999999998</v>
      </c>
      <c r="AF524" s="3">
        <v>18.344000000000001</v>
      </c>
      <c r="AG524" s="7">
        <v>510462122</v>
      </c>
      <c r="AH524" s="7">
        <v>510065101</v>
      </c>
      <c r="AI524" s="7">
        <v>507296322</v>
      </c>
      <c r="AJ524" s="7">
        <v>508367385</v>
      </c>
      <c r="AK524" s="3">
        <v>99.565169999999995</v>
      </c>
      <c r="AL524" s="7">
        <v>1096</v>
      </c>
      <c r="AM524" s="7">
        <v>477380377</v>
      </c>
      <c r="AN524" s="3">
        <v>93.5</v>
      </c>
      <c r="AO524" s="3">
        <v>0.27510299999999999</v>
      </c>
      <c r="AP524" s="3">
        <v>-13.497479</v>
      </c>
      <c r="AQ524" s="3">
        <v>-23.202528000000001</v>
      </c>
      <c r="AR524" s="3">
        <v>-24.942084999999999</v>
      </c>
      <c r="AS524" s="3">
        <v>-13.497479</v>
      </c>
      <c r="AT524" s="3">
        <v>-23.202528000000001</v>
      </c>
      <c r="AU524" s="3">
        <v>-24.573201999999998</v>
      </c>
      <c r="AV524" s="3">
        <v>3.019218370004269</v>
      </c>
      <c r="AW524" s="3">
        <v>4.5091048511874874</v>
      </c>
      <c r="AX524" s="3">
        <v>4.1265276547634278</v>
      </c>
      <c r="AY524" s="3">
        <v>74.23</v>
      </c>
      <c r="AZ524" s="3">
        <v>110.87</v>
      </c>
      <c r="BA524" s="3">
        <v>101.46</v>
      </c>
    </row>
    <row r="525" spans="1:53" x14ac:dyDescent="0.3">
      <c r="A525" s="1" t="s">
        <v>1490</v>
      </c>
      <c r="B525" s="2">
        <v>4382367</v>
      </c>
      <c r="C525" s="9" t="s">
        <v>2395</v>
      </c>
      <c r="D525" s="9" t="s">
        <v>2540</v>
      </c>
      <c r="E525" s="3">
        <v>17199.524166399999</v>
      </c>
      <c r="F525" s="5">
        <v>20385.524165999999</v>
      </c>
      <c r="G525" s="5">
        <v>20388.653265100002</v>
      </c>
      <c r="H525" s="3">
        <v>0.20899999999999999</v>
      </c>
      <c r="I525" s="3">
        <v>44.419355000000003</v>
      </c>
      <c r="J525" s="3">
        <v>0.20899999999999999</v>
      </c>
      <c r="K525" s="3">
        <v>44.419355000000003</v>
      </c>
      <c r="L525" s="3">
        <v>23.358778630000003</v>
      </c>
      <c r="M525" s="3">
        <v>1.8995723499999999</v>
      </c>
      <c r="N525" s="3">
        <v>20.942965999999998</v>
      </c>
      <c r="O525" s="3">
        <v>23.260081799372099</v>
      </c>
      <c r="P525" s="3">
        <v>16.673076923076898</v>
      </c>
      <c r="Q525" s="3">
        <v>1.907154</v>
      </c>
      <c r="R525" s="3">
        <v>13.323532</v>
      </c>
      <c r="S525" s="3">
        <v>13.323532</v>
      </c>
      <c r="T525" s="9" t="s">
        <v>3430</v>
      </c>
      <c r="U525" s="7">
        <v>10085000</v>
      </c>
      <c r="V525" s="7">
        <v>9879000</v>
      </c>
      <c r="W525" s="7">
        <v>10385000</v>
      </c>
      <c r="X525" s="7">
        <v>9358000</v>
      </c>
      <c r="Y525" s="7">
        <v>10163000</v>
      </c>
      <c r="Z525" s="7">
        <v>10085000</v>
      </c>
      <c r="AA525" s="7">
        <v>9941000</v>
      </c>
      <c r="AB525" s="7">
        <v>9965000</v>
      </c>
      <c r="AC525" s="3">
        <v>50.411999999999999</v>
      </c>
      <c r="AD525" s="4">
        <v>50.89</v>
      </c>
      <c r="AE525" s="4">
        <v>12.097</v>
      </c>
      <c r="AF525" s="4">
        <v>12.496</v>
      </c>
      <c r="AG525" s="7">
        <v>569263076</v>
      </c>
      <c r="AH525" s="7">
        <v>569093921</v>
      </c>
      <c r="AI525" s="7">
        <v>572625133</v>
      </c>
      <c r="AJ525" s="7">
        <v>487356643</v>
      </c>
      <c r="AK525" s="4">
        <v>85.770899999999997</v>
      </c>
      <c r="AL525" s="7">
        <v>644</v>
      </c>
      <c r="AM525" s="7">
        <v>472446037</v>
      </c>
      <c r="AN525" s="3">
        <v>83.15</v>
      </c>
      <c r="AO525" s="3">
        <v>-2.513274</v>
      </c>
      <c r="AP525" s="3">
        <v>-6.1669510000000001</v>
      </c>
      <c r="AQ525" s="3">
        <v>3.4171990000000001</v>
      </c>
      <c r="AR525" s="3">
        <v>12.776413</v>
      </c>
      <c r="AS525" s="3">
        <v>-6.1669510000000001</v>
      </c>
      <c r="AT525" s="3">
        <v>3.4171990000000001</v>
      </c>
      <c r="AU525" s="3">
        <v>12.179226</v>
      </c>
      <c r="AV525" s="3">
        <v>1.9134803859930982</v>
      </c>
      <c r="AW525" s="3">
        <v>2.7862156166331657</v>
      </c>
      <c r="AX525" s="3">
        <v>3.1431058882547229</v>
      </c>
      <c r="AY525" s="3">
        <v>55.29</v>
      </c>
      <c r="AZ525" s="3">
        <v>80.510000000000005</v>
      </c>
      <c r="BA525" s="3">
        <v>90.83</v>
      </c>
    </row>
    <row r="526" spans="1:53" x14ac:dyDescent="0.3">
      <c r="A526" s="1" t="s">
        <v>1418</v>
      </c>
      <c r="B526" s="2">
        <v>4080702</v>
      </c>
      <c r="C526" s="9" t="s">
        <v>2401</v>
      </c>
      <c r="D526" s="9" t="s">
        <v>2456</v>
      </c>
      <c r="E526" s="3">
        <v>17039.88</v>
      </c>
      <c r="F526" s="5">
        <v>14836.88</v>
      </c>
      <c r="G526" s="5">
        <v>14689.88</v>
      </c>
      <c r="H526" s="3">
        <v>5.65</v>
      </c>
      <c r="I526" s="3">
        <v>14.7816150330117</v>
      </c>
      <c r="J526" s="3">
        <v>5.65</v>
      </c>
      <c r="K526" s="3">
        <v>14.7816150330117</v>
      </c>
      <c r="L526" s="3">
        <v>5.8271338250790299</v>
      </c>
      <c r="M526" s="3">
        <v>3.4779559748427697</v>
      </c>
      <c r="N526" s="3">
        <v>163.83940893406501</v>
      </c>
      <c r="O526" s="3" t="s">
        <v>2400</v>
      </c>
      <c r="P526" s="3" t="s">
        <v>2400</v>
      </c>
      <c r="Q526" s="3">
        <v>0.38474999999999998</v>
      </c>
      <c r="R526" s="3">
        <v>7.8977909999999998</v>
      </c>
      <c r="S526" s="3">
        <v>7.8388486842105296</v>
      </c>
      <c r="T526" s="9" t="s">
        <v>3429</v>
      </c>
      <c r="U526" s="7">
        <v>34072000</v>
      </c>
      <c r="V526" s="7">
        <v>31974000</v>
      </c>
      <c r="W526" s="7">
        <v>27771000</v>
      </c>
      <c r="X526" s="7">
        <v>19152000</v>
      </c>
      <c r="Y526" s="7">
        <v>39199000</v>
      </c>
      <c r="Z526" s="7">
        <v>37407000</v>
      </c>
      <c r="AA526" s="7">
        <v>35854000</v>
      </c>
      <c r="AB526" s="7">
        <v>34072000</v>
      </c>
      <c r="AC526" s="3">
        <v>13.132</v>
      </c>
      <c r="AD526" s="4">
        <v>12.425000000000001</v>
      </c>
      <c r="AE526" s="4">
        <v>5.2450000000000001</v>
      </c>
      <c r="AF526" s="4">
        <v>4.8319999999999999</v>
      </c>
      <c r="AG526" s="7">
        <v>57000000</v>
      </c>
      <c r="AH526" s="7">
        <v>59000000</v>
      </c>
      <c r="AI526" s="7">
        <v>58000000</v>
      </c>
      <c r="AJ526" s="7">
        <v>56496350</v>
      </c>
      <c r="AK526" s="3">
        <v>98.769840000000002</v>
      </c>
      <c r="AL526" s="7">
        <v>825</v>
      </c>
      <c r="AM526" s="7">
        <v>56971983</v>
      </c>
      <c r="AN526" s="4">
        <v>99.6</v>
      </c>
      <c r="AO526" s="3">
        <v>-1.402487</v>
      </c>
      <c r="AP526" s="3">
        <v>-2.2994289999999999</v>
      </c>
      <c r="AQ526" s="3">
        <v>-15.529951000000001</v>
      </c>
      <c r="AR526" s="3">
        <v>-21.661777000000001</v>
      </c>
      <c r="AS526" s="3">
        <v>-2.2994289999999999</v>
      </c>
      <c r="AT526" s="3">
        <v>-15.529951000000001</v>
      </c>
      <c r="AU526" s="3">
        <v>-19.445905</v>
      </c>
      <c r="AV526" s="3">
        <v>2.1916416083916084</v>
      </c>
      <c r="AW526" s="3">
        <v>5.2545684996821356</v>
      </c>
      <c r="AX526" s="3">
        <v>6.2767161108122638</v>
      </c>
      <c r="AY526" s="3">
        <v>45.52</v>
      </c>
      <c r="AZ526" s="3">
        <v>109.14</v>
      </c>
      <c r="BA526" s="3">
        <v>130.37</v>
      </c>
    </row>
    <row r="527" spans="1:53" x14ac:dyDescent="0.3">
      <c r="A527" s="1" t="s">
        <v>807</v>
      </c>
      <c r="B527" s="2">
        <v>4077460</v>
      </c>
      <c r="C527" s="9" t="s">
        <v>2401</v>
      </c>
      <c r="D527" s="9" t="s">
        <v>2441</v>
      </c>
      <c r="E527" s="3">
        <v>17026.66494844</v>
      </c>
      <c r="F527" s="5">
        <v>16278.787947999999</v>
      </c>
      <c r="G527" s="5" t="s">
        <v>2400</v>
      </c>
      <c r="H527" s="3">
        <v>1.63</v>
      </c>
      <c r="I527" s="3">
        <v>21.638991999999998</v>
      </c>
      <c r="J527" s="4">
        <v>1.63</v>
      </c>
      <c r="K527" s="3">
        <v>21.638991999999998</v>
      </c>
      <c r="L527" s="3">
        <v>6.6013110800000003</v>
      </c>
      <c r="M527" s="3">
        <v>6.5789629999999999</v>
      </c>
      <c r="N527" s="3">
        <v>26.691566000000002</v>
      </c>
      <c r="O527" s="3" t="s">
        <v>2400</v>
      </c>
      <c r="P527" s="3" t="s">
        <v>2400</v>
      </c>
      <c r="Q527" s="3">
        <v>1.48709</v>
      </c>
      <c r="R527" s="3">
        <v>11.834924000000001</v>
      </c>
      <c r="S527" s="3">
        <v>11.834924000000001</v>
      </c>
      <c r="T527" s="9" t="s">
        <v>3429</v>
      </c>
      <c r="U527" s="7">
        <v>9300110</v>
      </c>
      <c r="V527" s="7">
        <v>17071284</v>
      </c>
      <c r="W527" s="7">
        <v>16523517</v>
      </c>
      <c r="X527" s="7">
        <v>9584393</v>
      </c>
      <c r="Y527" s="7">
        <v>9923578</v>
      </c>
      <c r="Z527" s="7">
        <v>9113448</v>
      </c>
      <c r="AA527" s="7">
        <v>8914199</v>
      </c>
      <c r="AB527" s="7">
        <v>9300110</v>
      </c>
      <c r="AC527" s="3">
        <v>14.121</v>
      </c>
      <c r="AD527" s="3">
        <v>13.138</v>
      </c>
      <c r="AE527" s="4">
        <v>10.835000000000001</v>
      </c>
      <c r="AF527" s="4">
        <v>10.147</v>
      </c>
      <c r="AG527" s="7">
        <v>139971000</v>
      </c>
      <c r="AH527" s="7">
        <v>140633000</v>
      </c>
      <c r="AI527" s="7">
        <v>145386000</v>
      </c>
      <c r="AJ527" s="7">
        <v>138847410</v>
      </c>
      <c r="AK527" s="3">
        <v>99.193820000000002</v>
      </c>
      <c r="AL527" s="7">
        <v>1032</v>
      </c>
      <c r="AM527" s="7">
        <v>131420249</v>
      </c>
      <c r="AN527" s="3">
        <v>93.89</v>
      </c>
      <c r="AO527" s="3">
        <v>-0.37773200000000001</v>
      </c>
      <c r="AP527" s="3">
        <v>-8.9362049999999993</v>
      </c>
      <c r="AQ527" s="3">
        <v>-15.700151999999999</v>
      </c>
      <c r="AR527" s="3">
        <v>-12.834434999999999</v>
      </c>
      <c r="AS527" s="3">
        <v>-8.9362049999999993</v>
      </c>
      <c r="AT527" s="3">
        <v>-15.700151999999999</v>
      </c>
      <c r="AU527" s="3">
        <v>-12.916667</v>
      </c>
      <c r="AV527" s="3">
        <v>2.3741684736507196</v>
      </c>
      <c r="AW527" s="3">
        <v>3.3655631716957584</v>
      </c>
      <c r="AX527" s="3">
        <v>3.9416537396264202</v>
      </c>
      <c r="AY527" s="3">
        <v>55.78</v>
      </c>
      <c r="AZ527" s="3">
        <v>79.08</v>
      </c>
      <c r="BA527" s="3">
        <v>92.61</v>
      </c>
    </row>
    <row r="528" spans="1:53" x14ac:dyDescent="0.3">
      <c r="A528" s="1" t="s">
        <v>667</v>
      </c>
      <c r="B528" s="2">
        <v>4022058</v>
      </c>
      <c r="C528" s="9" t="s">
        <v>2401</v>
      </c>
      <c r="D528" s="9" t="s">
        <v>2504</v>
      </c>
      <c r="E528" s="3">
        <v>16992.846267680001</v>
      </c>
      <c r="F528" s="5">
        <v>33984.149267000001</v>
      </c>
      <c r="G528" s="5" t="s">
        <v>2400</v>
      </c>
      <c r="H528" s="3">
        <v>0.89</v>
      </c>
      <c r="I528" s="3">
        <v>12.511551000000001</v>
      </c>
      <c r="J528" s="3">
        <v>0.89</v>
      </c>
      <c r="K528" s="3">
        <v>12.511551000000001</v>
      </c>
      <c r="L528" s="3">
        <v>9.2418332499999991</v>
      </c>
      <c r="M528" s="3">
        <v>2.2709437800000001</v>
      </c>
      <c r="N528" s="3">
        <v>10.110681</v>
      </c>
      <c r="O528" s="3" t="s">
        <v>2400</v>
      </c>
      <c r="P528" s="3" t="s">
        <v>2400</v>
      </c>
      <c r="Q528" s="3">
        <v>0.83910300000000004</v>
      </c>
      <c r="R528" s="3">
        <v>6.5225070000000001</v>
      </c>
      <c r="S528" s="3">
        <v>6.5225070000000001</v>
      </c>
      <c r="T528" s="9" t="s">
        <v>3433</v>
      </c>
      <c r="U528" s="7">
        <v>38691609</v>
      </c>
      <c r="V528" s="7">
        <v>37844863</v>
      </c>
      <c r="W528" s="7">
        <v>34220449</v>
      </c>
      <c r="X528" s="7">
        <v>33746839</v>
      </c>
      <c r="Y528" s="7">
        <v>40166324</v>
      </c>
      <c r="Z528" s="7">
        <v>39676978</v>
      </c>
      <c r="AA528" s="7">
        <v>39262798</v>
      </c>
      <c r="AB528" s="7">
        <v>38691609</v>
      </c>
      <c r="AC528" s="3">
        <v>30.288</v>
      </c>
      <c r="AD528" s="3">
        <v>29.613</v>
      </c>
      <c r="AE528" s="4">
        <v>8.5340000000000007</v>
      </c>
      <c r="AF528" s="4">
        <v>7.3380000000000001</v>
      </c>
      <c r="AG528" s="7">
        <v>219925000</v>
      </c>
      <c r="AH528" s="7">
        <v>219911000</v>
      </c>
      <c r="AI528" s="7">
        <v>219490000</v>
      </c>
      <c r="AJ528" s="7">
        <v>218206916</v>
      </c>
      <c r="AK528" s="3">
        <v>99.21848</v>
      </c>
      <c r="AL528" s="7">
        <v>1133</v>
      </c>
      <c r="AM528" s="7">
        <v>197933973</v>
      </c>
      <c r="AN528" s="4">
        <v>90</v>
      </c>
      <c r="AO528" s="3">
        <v>1.5809219999999999</v>
      </c>
      <c r="AP528" s="3">
        <v>-1.8765369999999999</v>
      </c>
      <c r="AQ528" s="3">
        <v>-10.346458999999999</v>
      </c>
      <c r="AR528" s="3">
        <v>-46.008687999999999</v>
      </c>
      <c r="AS528" s="3">
        <v>-1.8765369999999999</v>
      </c>
      <c r="AT528" s="3">
        <v>-10.346458999999999</v>
      </c>
      <c r="AU528" s="3">
        <v>-44.229495999999997</v>
      </c>
      <c r="AV528" s="3">
        <v>6.85686486711624</v>
      </c>
      <c r="AW528" s="3">
        <v>9.514053708981022</v>
      </c>
      <c r="AX528" s="3">
        <v>9.3985310162712281</v>
      </c>
      <c r="AY528" s="3">
        <v>91.32</v>
      </c>
      <c r="AZ528" s="3">
        <v>126.71</v>
      </c>
      <c r="BA528" s="3">
        <v>125.17</v>
      </c>
    </row>
    <row r="529" spans="1:53" x14ac:dyDescent="0.3">
      <c r="A529" s="1" t="s">
        <v>989</v>
      </c>
      <c r="B529" s="2">
        <v>4298345</v>
      </c>
      <c r="C529" s="9" t="s">
        <v>2401</v>
      </c>
      <c r="D529" s="9" t="s">
        <v>2417</v>
      </c>
      <c r="E529" s="3">
        <v>16945.196082809998</v>
      </c>
      <c r="F529" s="5">
        <v>16366.740082</v>
      </c>
      <c r="G529" s="5">
        <v>16840.123082810002</v>
      </c>
      <c r="H529" s="3">
        <v>0.11</v>
      </c>
      <c r="I529" s="3" t="s">
        <v>2397</v>
      </c>
      <c r="J529" s="3">
        <v>0.11</v>
      </c>
      <c r="K529" s="3" t="s">
        <v>2397</v>
      </c>
      <c r="L529" s="3">
        <v>15.85292458</v>
      </c>
      <c r="M529" s="3">
        <v>11.10393887</v>
      </c>
      <c r="N529" s="3">
        <v>74.692069000000004</v>
      </c>
      <c r="O529" s="3" t="s">
        <v>2397</v>
      </c>
      <c r="P529" s="3" t="s">
        <v>2397</v>
      </c>
      <c r="Q529" s="3">
        <v>13.247890999999999</v>
      </c>
      <c r="R529" s="3" t="s">
        <v>2397</v>
      </c>
      <c r="S529" s="3" t="s">
        <v>2397</v>
      </c>
      <c r="T529" s="9" t="s">
        <v>3440</v>
      </c>
      <c r="U529" s="7">
        <v>980497</v>
      </c>
      <c r="V529" s="7">
        <v>905341</v>
      </c>
      <c r="W529" s="7">
        <v>812614</v>
      </c>
      <c r="X529" s="7">
        <v>743267</v>
      </c>
      <c r="Y529" s="7">
        <v>1035991</v>
      </c>
      <c r="Z529" s="7">
        <v>980497</v>
      </c>
      <c r="AA529" s="7">
        <v>958940</v>
      </c>
      <c r="AB529" s="7">
        <v>925752</v>
      </c>
      <c r="AC529" s="3">
        <v>59.496000000000002</v>
      </c>
      <c r="AD529" s="3">
        <v>60.759</v>
      </c>
      <c r="AE529" s="4">
        <v>-4.2699999999999996</v>
      </c>
      <c r="AF529" s="3">
        <v>-1.234</v>
      </c>
      <c r="AG529" s="7">
        <v>83519129</v>
      </c>
      <c r="AH529" s="7">
        <v>83025637</v>
      </c>
      <c r="AI529" s="7">
        <v>81930494</v>
      </c>
      <c r="AJ529" s="7">
        <v>82978266</v>
      </c>
      <c r="AK529" s="3">
        <v>99.352260000000001</v>
      </c>
      <c r="AL529" s="7">
        <v>587</v>
      </c>
      <c r="AM529" s="7">
        <v>83403692</v>
      </c>
      <c r="AN529" s="3">
        <v>99.86</v>
      </c>
      <c r="AO529" s="3">
        <v>-3.458939</v>
      </c>
      <c r="AP529" s="3">
        <v>-16.910640999999998</v>
      </c>
      <c r="AQ529" s="3">
        <v>-7.8495679999999997</v>
      </c>
      <c r="AR529" s="3">
        <v>57.920375</v>
      </c>
      <c r="AS529" s="3">
        <v>-16.910640999999998</v>
      </c>
      <c r="AT529" s="3">
        <v>-7.8495679999999997</v>
      </c>
      <c r="AU529" s="3">
        <v>54.603814999999997</v>
      </c>
      <c r="AV529" s="3">
        <v>4.0274603975464007</v>
      </c>
      <c r="AW529" s="3">
        <v>7.7758354579231943</v>
      </c>
      <c r="AX529" s="3">
        <v>5.7965303461967785</v>
      </c>
      <c r="AY529" s="3">
        <v>89.74</v>
      </c>
      <c r="AZ529" s="3">
        <v>173.27</v>
      </c>
      <c r="BA529" s="3">
        <v>129.16</v>
      </c>
    </row>
    <row r="530" spans="1:53" x14ac:dyDescent="0.3">
      <c r="A530" s="1" t="s">
        <v>648</v>
      </c>
      <c r="B530" s="2">
        <v>4193280</v>
      </c>
      <c r="C530" s="9" t="s">
        <v>2401</v>
      </c>
      <c r="D530" s="9" t="s">
        <v>2398</v>
      </c>
      <c r="E530" s="3">
        <v>16884.797969160001</v>
      </c>
      <c r="F530" s="5">
        <v>19915.388969</v>
      </c>
      <c r="G530" s="5" t="s">
        <v>2400</v>
      </c>
      <c r="H530" s="3">
        <v>2.75</v>
      </c>
      <c r="I530" s="3">
        <v>16.342212</v>
      </c>
      <c r="J530" s="4">
        <v>2.75</v>
      </c>
      <c r="K530" s="3">
        <v>16.342212</v>
      </c>
      <c r="L530" s="3">
        <v>6.6701643900000001</v>
      </c>
      <c r="M530" s="3">
        <v>6.0119798200000005</v>
      </c>
      <c r="N530" s="3">
        <v>26.306471999999999</v>
      </c>
      <c r="O530" s="3" t="s">
        <v>2400</v>
      </c>
      <c r="P530" s="3" t="s">
        <v>2400</v>
      </c>
      <c r="Q530" s="3">
        <v>1.614498</v>
      </c>
      <c r="R530" s="3">
        <v>8.1541370000000004</v>
      </c>
      <c r="S530" s="3">
        <v>8.1541370000000004</v>
      </c>
      <c r="T530" s="9" t="s">
        <v>3433</v>
      </c>
      <c r="U530" s="7">
        <v>12984399</v>
      </c>
      <c r="V530" s="7">
        <v>12368198</v>
      </c>
      <c r="W530" s="7">
        <v>12293368</v>
      </c>
      <c r="X530" s="7">
        <v>9584019</v>
      </c>
      <c r="Y530" s="7">
        <v>13425371</v>
      </c>
      <c r="Z530" s="7">
        <v>13410595</v>
      </c>
      <c r="AA530" s="7">
        <v>13160601</v>
      </c>
      <c r="AB530" s="7">
        <v>12984399</v>
      </c>
      <c r="AC530" s="3">
        <v>35.009</v>
      </c>
      <c r="AD530" s="3">
        <v>35.784999999999997</v>
      </c>
      <c r="AE530" s="4">
        <v>13.29</v>
      </c>
      <c r="AF530" s="3">
        <v>13.919</v>
      </c>
      <c r="AG530" s="7">
        <v>80479000</v>
      </c>
      <c r="AH530" s="7">
        <v>80395633</v>
      </c>
      <c r="AI530" s="7">
        <v>80338633</v>
      </c>
      <c r="AJ530" s="7">
        <v>55711133</v>
      </c>
      <c r="AK530" s="3">
        <v>68.378519999999995</v>
      </c>
      <c r="AL530" s="7">
        <v>843</v>
      </c>
      <c r="AM530" s="7">
        <v>52924560</v>
      </c>
      <c r="AN530" s="3">
        <v>64.959999999999994</v>
      </c>
      <c r="AO530" s="3">
        <v>1.611829</v>
      </c>
      <c r="AP530" s="3">
        <v>10.422698</v>
      </c>
      <c r="AQ530" s="3">
        <v>9.6502160000000003</v>
      </c>
      <c r="AR530" s="3">
        <v>56.739725999999997</v>
      </c>
      <c r="AS530" s="3">
        <v>10.422698</v>
      </c>
      <c r="AT530" s="3">
        <v>9.6502160000000003</v>
      </c>
      <c r="AU530" s="3">
        <v>55.726438000000002</v>
      </c>
      <c r="AV530" s="3">
        <v>7.6903095566356274</v>
      </c>
      <c r="AW530" s="3">
        <v>10.542865673146364</v>
      </c>
      <c r="AX530" s="3">
        <v>9.1162865648731692</v>
      </c>
      <c r="AY530" s="3">
        <v>80.760000000000005</v>
      </c>
      <c r="AZ530" s="3">
        <v>110.72</v>
      </c>
      <c r="BA530" s="3">
        <v>95.74</v>
      </c>
    </row>
    <row r="531" spans="1:53" x14ac:dyDescent="0.3">
      <c r="A531" s="1" t="s">
        <v>2294</v>
      </c>
      <c r="B531" s="2">
        <v>4121664</v>
      </c>
      <c r="C531" s="9" t="s">
        <v>2395</v>
      </c>
      <c r="D531" s="9" t="s">
        <v>2490</v>
      </c>
      <c r="E531" s="3">
        <v>16845.17889612</v>
      </c>
      <c r="F531" s="5">
        <v>20595.178896000001</v>
      </c>
      <c r="G531" s="5">
        <v>20595.17889612</v>
      </c>
      <c r="H531" s="3">
        <v>7.6999999999999999E-2</v>
      </c>
      <c r="I531" s="3">
        <v>37.394450999999997</v>
      </c>
      <c r="J531" s="3">
        <v>7.6999999999999999E-2</v>
      </c>
      <c r="K531" s="3">
        <v>37.394450999999997</v>
      </c>
      <c r="L531" s="3" t="s">
        <v>2397</v>
      </c>
      <c r="M531" s="3">
        <v>31</v>
      </c>
      <c r="N531" s="3">
        <v>35.591273999999999</v>
      </c>
      <c r="O531" s="3">
        <v>24.804561758484301</v>
      </c>
      <c r="P531" s="3">
        <v>74.941037735849406</v>
      </c>
      <c r="Q531" s="3">
        <v>3.0824509999999998</v>
      </c>
      <c r="R531" s="3">
        <v>13.717332000000001</v>
      </c>
      <c r="S531" s="3">
        <v>13.717332000000001</v>
      </c>
      <c r="T531" s="9" t="s">
        <v>3435</v>
      </c>
      <c r="U531" s="7">
        <v>6426000</v>
      </c>
      <c r="V531" s="7">
        <v>6037000</v>
      </c>
      <c r="W531" s="7">
        <v>5919000</v>
      </c>
      <c r="X531" s="7">
        <v>5301000</v>
      </c>
      <c r="Y531" s="7">
        <v>6426000</v>
      </c>
      <c r="Z531" s="7">
        <v>6382000</v>
      </c>
      <c r="AA531" s="7">
        <v>6392000</v>
      </c>
      <c r="AB531" s="7">
        <v>6297000</v>
      </c>
      <c r="AC531" s="4">
        <v>47.79</v>
      </c>
      <c r="AD531" s="4">
        <v>47.79</v>
      </c>
      <c r="AE531" s="3">
        <v>21.335000000000001</v>
      </c>
      <c r="AF531" s="3">
        <v>21.335000000000001</v>
      </c>
      <c r="AG531" s="7">
        <v>517939487</v>
      </c>
      <c r="AH531" s="7">
        <v>517918000</v>
      </c>
      <c r="AI531" s="7">
        <v>515995000</v>
      </c>
      <c r="AJ531" s="7">
        <v>135255894</v>
      </c>
      <c r="AK531" s="3">
        <v>26.111460000000001</v>
      </c>
      <c r="AL531" s="7">
        <v>329</v>
      </c>
      <c r="AM531" s="7">
        <v>152627173</v>
      </c>
      <c r="AN531" s="3">
        <v>29.47</v>
      </c>
      <c r="AO531" s="3">
        <v>-0.225298</v>
      </c>
      <c r="AP531" s="3">
        <v>-4.6740469999999998</v>
      </c>
      <c r="AQ531" s="3">
        <v>-0.95846699999999996</v>
      </c>
      <c r="AR531" s="3">
        <v>-13.45617</v>
      </c>
      <c r="AS531" s="3">
        <v>-4.6740469999999998</v>
      </c>
      <c r="AT531" s="3">
        <v>-0.95846699999999996</v>
      </c>
      <c r="AU531" s="3">
        <v>-13.383627000000001</v>
      </c>
      <c r="AV531" s="3">
        <v>2.4075456540705176</v>
      </c>
      <c r="AW531" s="3">
        <v>4.9892249033220475</v>
      </c>
      <c r="AX531" s="3">
        <v>5.2609711041802596</v>
      </c>
      <c r="AY531" s="3">
        <v>38.549999999999997</v>
      </c>
      <c r="AZ531" s="3">
        <v>79.88</v>
      </c>
      <c r="BA531" s="3">
        <v>84.23</v>
      </c>
    </row>
    <row r="532" spans="1:53" x14ac:dyDescent="0.3">
      <c r="A532" s="1" t="s">
        <v>701</v>
      </c>
      <c r="B532" s="2">
        <v>15568188</v>
      </c>
      <c r="C532" s="9" t="s">
        <v>2401</v>
      </c>
      <c r="D532" s="9" t="s">
        <v>2417</v>
      </c>
      <c r="E532" s="3">
        <v>16771.817139989998</v>
      </c>
      <c r="F532" s="5">
        <v>15847.409138999999</v>
      </c>
      <c r="G532" s="5" t="s">
        <v>2400</v>
      </c>
      <c r="H532" s="3">
        <v>0.14799999999999999</v>
      </c>
      <c r="I532" s="3">
        <v>100.64814800000001</v>
      </c>
      <c r="J532" s="3">
        <v>0.14799999999999999</v>
      </c>
      <c r="K532" s="3">
        <v>100.64814800000001</v>
      </c>
      <c r="L532" s="3">
        <v>20.936055469999999</v>
      </c>
      <c r="M532" s="3">
        <v>7.5675299399999991</v>
      </c>
      <c r="N532" s="3">
        <v>36.972788999999999</v>
      </c>
      <c r="O532" s="3" t="s">
        <v>2400</v>
      </c>
      <c r="P532" s="3" t="s">
        <v>2400</v>
      </c>
      <c r="Q532" s="3">
        <v>9.7858809999999998</v>
      </c>
      <c r="R532" s="3">
        <v>73.104429999999994</v>
      </c>
      <c r="S532" s="3">
        <v>73.104429999999994</v>
      </c>
      <c r="T532" s="9" t="s">
        <v>3431</v>
      </c>
      <c r="U532" s="7">
        <v>1430530</v>
      </c>
      <c r="V532" s="7">
        <v>1158530</v>
      </c>
      <c r="W532" s="7">
        <v>929445</v>
      </c>
      <c r="X532" s="7">
        <v>703509</v>
      </c>
      <c r="Y532" s="7">
        <v>1563293</v>
      </c>
      <c r="Z532" s="7">
        <v>1496864</v>
      </c>
      <c r="AA532" s="7">
        <v>1430530</v>
      </c>
      <c r="AB532" s="7">
        <v>1364157</v>
      </c>
      <c r="AC532" s="3">
        <v>82.510999999999996</v>
      </c>
      <c r="AD532" s="3">
        <v>82.406000000000006</v>
      </c>
      <c r="AE532" s="4">
        <v>12.029</v>
      </c>
      <c r="AF532" s="4">
        <v>12.249000000000001</v>
      </c>
      <c r="AG532" s="7">
        <v>298519163</v>
      </c>
      <c r="AH532" s="7">
        <v>298215657</v>
      </c>
      <c r="AI532" s="7">
        <v>294293922</v>
      </c>
      <c r="AJ532" s="7">
        <v>296720949</v>
      </c>
      <c r="AK532" s="3">
        <v>99.409319999999994</v>
      </c>
      <c r="AL532" s="7">
        <v>688</v>
      </c>
      <c r="AM532" s="7">
        <v>291538531</v>
      </c>
      <c r="AN532" s="3">
        <v>97.67</v>
      </c>
      <c r="AO532" s="3">
        <v>-1.3074269999999999</v>
      </c>
      <c r="AP532" s="3">
        <v>-3.2746040000000001</v>
      </c>
      <c r="AQ532" s="3">
        <v>1.645783</v>
      </c>
      <c r="AR532" s="3">
        <v>2.9356059999999999</v>
      </c>
      <c r="AS532" s="3">
        <v>-3.2746040000000001</v>
      </c>
      <c r="AT532" s="3">
        <v>1.645783</v>
      </c>
      <c r="AU532" s="3">
        <v>-0.62168599999999996</v>
      </c>
      <c r="AV532" s="3">
        <v>1.8054929647305977</v>
      </c>
      <c r="AW532" s="3">
        <v>4.6176539182005625</v>
      </c>
      <c r="AX532" s="3">
        <v>4.7565524196274893</v>
      </c>
      <c r="AY532" s="3">
        <v>32.450000000000003</v>
      </c>
      <c r="AZ532" s="3">
        <v>82.98</v>
      </c>
      <c r="BA532" s="3">
        <v>85.48</v>
      </c>
    </row>
    <row r="533" spans="1:53" x14ac:dyDescent="0.3">
      <c r="A533" s="1" t="s">
        <v>509</v>
      </c>
      <c r="B533" s="2">
        <v>4914563</v>
      </c>
      <c r="C533" s="9" t="s">
        <v>2401</v>
      </c>
      <c r="D533" s="9" t="s">
        <v>2517</v>
      </c>
      <c r="E533" s="3">
        <v>16728.92728638</v>
      </c>
      <c r="F533" s="5">
        <v>19008.443646</v>
      </c>
      <c r="G533" s="5" t="s">
        <v>2400</v>
      </c>
      <c r="H533" s="3">
        <v>1.4753050153324432</v>
      </c>
      <c r="I533" s="3">
        <v>14.719103</v>
      </c>
      <c r="J533" s="3">
        <v>1.4753050153324432</v>
      </c>
      <c r="K533" s="3">
        <v>14.719103</v>
      </c>
      <c r="L533" s="3">
        <v>8.8036136999999997</v>
      </c>
      <c r="M533" s="3">
        <v>2.2839079500000001</v>
      </c>
      <c r="N533" s="3">
        <v>16.536888999999999</v>
      </c>
      <c r="O533" s="3" t="s">
        <v>2400</v>
      </c>
      <c r="P533" s="3" t="s">
        <v>2400</v>
      </c>
      <c r="Q533" s="3">
        <v>1.364344</v>
      </c>
      <c r="R533" s="3">
        <v>7.7018760000000004</v>
      </c>
      <c r="S533" s="3">
        <v>7.7018760000000004</v>
      </c>
      <c r="T533" s="9" t="s">
        <v>3429</v>
      </c>
      <c r="U533" s="7">
        <v>13834169.336518962</v>
      </c>
      <c r="V533" s="7">
        <v>11275573.418980228</v>
      </c>
      <c r="W533" s="7">
        <v>9607434.8608047608</v>
      </c>
      <c r="X533" s="7">
        <v>8599740.8703819457</v>
      </c>
      <c r="Y533" s="7">
        <v>15174243.707947344</v>
      </c>
      <c r="Z533" s="7">
        <v>15169006.703478856</v>
      </c>
      <c r="AA533" s="7">
        <v>14563872.533026647</v>
      </c>
      <c r="AB533" s="7">
        <v>13834169.336518962</v>
      </c>
      <c r="AC533" s="3">
        <v>45.232999999999997</v>
      </c>
      <c r="AD533" s="3">
        <v>45.703000000000003</v>
      </c>
      <c r="AE533" s="3">
        <v>17.206</v>
      </c>
      <c r="AF533" s="3">
        <v>17.236999999999998</v>
      </c>
      <c r="AG533" s="7">
        <v>210083227</v>
      </c>
      <c r="AH533" s="7">
        <v>210083227</v>
      </c>
      <c r="AI533" s="7">
        <v>210083227</v>
      </c>
      <c r="AJ533" s="7">
        <v>52520808</v>
      </c>
      <c r="AK533" s="4">
        <v>25</v>
      </c>
      <c r="AL533" s="7">
        <v>285</v>
      </c>
      <c r="AM533" s="7">
        <v>32195659</v>
      </c>
      <c r="AN533" s="3">
        <v>15.33</v>
      </c>
      <c r="AO533" s="3">
        <v>-1.2175020000000001</v>
      </c>
      <c r="AP533" s="3">
        <v>-2.1851060000000002</v>
      </c>
      <c r="AQ533" s="3">
        <v>-12.206943000000001</v>
      </c>
      <c r="AR533" s="3">
        <v>-16.048717</v>
      </c>
      <c r="AS533" s="3">
        <v>-2.1851060000000002</v>
      </c>
      <c r="AT533" s="3">
        <v>-12.206943000000001</v>
      </c>
      <c r="AU533" s="3">
        <v>-17.698647999999999</v>
      </c>
      <c r="AV533" s="3">
        <v>0.17728164551319295</v>
      </c>
      <c r="AW533" s="3">
        <v>0.27613212333633563</v>
      </c>
      <c r="AX533" s="3">
        <v>0.37083804989815722</v>
      </c>
      <c r="AY533" s="3">
        <v>44.74</v>
      </c>
      <c r="AZ533" s="3">
        <v>69.680000000000007</v>
      </c>
      <c r="BA533" s="3">
        <v>93.59</v>
      </c>
    </row>
    <row r="534" spans="1:53" x14ac:dyDescent="0.3">
      <c r="A534" s="1" t="s">
        <v>2126</v>
      </c>
      <c r="B534" s="2">
        <v>4094404</v>
      </c>
      <c r="C534" s="9" t="s">
        <v>2401</v>
      </c>
      <c r="D534" s="9" t="s">
        <v>2496</v>
      </c>
      <c r="E534" s="3">
        <v>16677.545239999999</v>
      </c>
      <c r="F534" s="5">
        <v>18749.805240000002</v>
      </c>
      <c r="G534" s="5">
        <v>18749.805240000002</v>
      </c>
      <c r="H534" s="4">
        <v>4.6319999999999997</v>
      </c>
      <c r="I534" s="3">
        <v>8.3910730000000004</v>
      </c>
      <c r="J534" s="3">
        <v>4.6319999999999997</v>
      </c>
      <c r="K534" s="3">
        <v>8.3910730000000004</v>
      </c>
      <c r="L534" s="3">
        <v>1.6384379200000001</v>
      </c>
      <c r="M534" s="3">
        <v>1.6384379200000001</v>
      </c>
      <c r="N534" s="3">
        <v>13.940232</v>
      </c>
      <c r="O534" s="3" t="s">
        <v>2400</v>
      </c>
      <c r="P534" s="3" t="s">
        <v>2400</v>
      </c>
      <c r="Q534" s="3">
        <v>1.3159639999999999</v>
      </c>
      <c r="R534" s="4">
        <v>6.532</v>
      </c>
      <c r="S534" s="4">
        <v>6.532</v>
      </c>
      <c r="T534" s="9" t="s">
        <v>3434</v>
      </c>
      <c r="U534" s="7">
        <v>10846740</v>
      </c>
      <c r="V534" s="7">
        <v>9994937</v>
      </c>
      <c r="W534" s="7">
        <v>10275558</v>
      </c>
      <c r="X534" s="7">
        <v>8790361</v>
      </c>
      <c r="Y534" s="7">
        <v>10846740</v>
      </c>
      <c r="Z534" s="7">
        <v>10533425</v>
      </c>
      <c r="AA534" s="7">
        <v>10493123</v>
      </c>
      <c r="AB534" s="7">
        <v>10162616</v>
      </c>
      <c r="AC534" s="3">
        <v>28.454000000000001</v>
      </c>
      <c r="AD534" s="3">
        <v>28.454000000000001</v>
      </c>
      <c r="AE534" s="3">
        <v>20.141999999999999</v>
      </c>
      <c r="AF534" s="3">
        <v>20.141999999999999</v>
      </c>
      <c r="AG534" s="7">
        <v>99788000</v>
      </c>
      <c r="AH534" s="7">
        <v>100939000</v>
      </c>
      <c r="AI534" s="7">
        <v>103791000</v>
      </c>
      <c r="AJ534" s="7">
        <v>99269449</v>
      </c>
      <c r="AK534" s="3">
        <v>99.232730000000004</v>
      </c>
      <c r="AL534" s="7">
        <v>823</v>
      </c>
      <c r="AM534" s="7">
        <v>89836392</v>
      </c>
      <c r="AN534" s="4">
        <v>89.8</v>
      </c>
      <c r="AO534" s="3">
        <v>-1.501525</v>
      </c>
      <c r="AP534" s="3">
        <v>-23.745232000000001</v>
      </c>
      <c r="AQ534" s="3">
        <v>-18.473687999999999</v>
      </c>
      <c r="AR534" s="3">
        <v>24.975193999999998</v>
      </c>
      <c r="AS534" s="3">
        <v>-23.745232000000001</v>
      </c>
      <c r="AT534" s="3">
        <v>-18.473687999999999</v>
      </c>
      <c r="AU534" s="3">
        <v>22.531375000000001</v>
      </c>
      <c r="AV534" s="3">
        <v>4.3652798464568114</v>
      </c>
      <c r="AW534" s="3">
        <v>8.4453531738711209</v>
      </c>
      <c r="AX534" s="3">
        <v>6.3443929592204737</v>
      </c>
      <c r="AY534" s="3">
        <v>63.23</v>
      </c>
      <c r="AZ534" s="3">
        <v>122.33</v>
      </c>
      <c r="BA534" s="3">
        <v>91.89</v>
      </c>
    </row>
    <row r="535" spans="1:53" x14ac:dyDescent="0.3">
      <c r="A535" s="1" t="s">
        <v>793</v>
      </c>
      <c r="B535" s="2">
        <v>4050636</v>
      </c>
      <c r="C535" s="9" t="s">
        <v>2401</v>
      </c>
      <c r="D535" s="9" t="s">
        <v>2511</v>
      </c>
      <c r="E535" s="3">
        <v>16656.780402600001</v>
      </c>
      <c r="F535" s="5">
        <v>18444.780402</v>
      </c>
      <c r="G535" s="5">
        <v>18444.780402600001</v>
      </c>
      <c r="H535" s="4">
        <v>11.8</v>
      </c>
      <c r="I535" s="3">
        <v>5.6723004694835701</v>
      </c>
      <c r="J535" s="3">
        <v>11.8</v>
      </c>
      <c r="K535" s="3">
        <v>5.6723004694835701</v>
      </c>
      <c r="L535" s="3">
        <v>1.0163534398434999</v>
      </c>
      <c r="M535" s="3">
        <v>1.0163534398434999</v>
      </c>
      <c r="N535" s="3">
        <v>2.986774</v>
      </c>
      <c r="O535" s="3" t="s">
        <v>2400</v>
      </c>
      <c r="P535" s="3" t="s">
        <v>2400</v>
      </c>
      <c r="Q535" s="3">
        <v>1.0565519999999999</v>
      </c>
      <c r="R535" s="3">
        <v>6.1527079999999996</v>
      </c>
      <c r="S535" s="3">
        <v>6.1527079999999996</v>
      </c>
      <c r="T535" s="9" t="s">
        <v>3429</v>
      </c>
      <c r="U535" s="7">
        <v>14586000</v>
      </c>
      <c r="V535" s="7">
        <v>12060000</v>
      </c>
      <c r="W535" s="7">
        <v>11866263</v>
      </c>
      <c r="X535" s="7">
        <v>9598114</v>
      </c>
      <c r="Y535" s="7">
        <v>16303000</v>
      </c>
      <c r="Z535" s="7">
        <v>16009000</v>
      </c>
      <c r="AA535" s="7">
        <v>15433000</v>
      </c>
      <c r="AB535" s="7">
        <v>14586000</v>
      </c>
      <c r="AC535" s="3">
        <v>16.321999999999999</v>
      </c>
      <c r="AD535" s="3">
        <v>17.518999999999998</v>
      </c>
      <c r="AE535" s="3" t="s">
        <v>2400</v>
      </c>
      <c r="AF535" s="3" t="s">
        <v>2400</v>
      </c>
      <c r="AG535" s="7">
        <v>43000000</v>
      </c>
      <c r="AH535" s="7">
        <v>43300000</v>
      </c>
      <c r="AI535" s="7">
        <v>43400000</v>
      </c>
      <c r="AJ535" s="7">
        <v>32607365</v>
      </c>
      <c r="AK535" s="3">
        <v>75.868870000000001</v>
      </c>
      <c r="AL535" s="7">
        <v>883</v>
      </c>
      <c r="AM535" s="7">
        <v>41062716</v>
      </c>
      <c r="AN535" s="3">
        <v>95.54</v>
      </c>
      <c r="AO535" s="3">
        <v>2.2075999999999998E-2</v>
      </c>
      <c r="AP535" s="3">
        <v>-6.4764169999999996</v>
      </c>
      <c r="AQ535" s="3">
        <v>-7.4955980000000002</v>
      </c>
      <c r="AR535" s="3">
        <v>0.22397400000000001</v>
      </c>
      <c r="AS535" s="3">
        <v>-6.4764169999999996</v>
      </c>
      <c r="AT535" s="3">
        <v>-7.4955980000000002</v>
      </c>
      <c r="AU535" s="3">
        <v>2.5114540000000001</v>
      </c>
      <c r="AV535" s="3">
        <v>2.100620576503391</v>
      </c>
      <c r="AW535" s="3">
        <v>3.94100763946002</v>
      </c>
      <c r="AX535" s="3">
        <v>4.9486031598867566</v>
      </c>
      <c r="AY535" s="3">
        <v>50.98</v>
      </c>
      <c r="AZ535" s="3">
        <v>95.64</v>
      </c>
      <c r="BA535" s="4">
        <v>120.09</v>
      </c>
    </row>
    <row r="536" spans="1:53" x14ac:dyDescent="0.3">
      <c r="A536" s="1" t="s">
        <v>1414</v>
      </c>
      <c r="B536" s="2">
        <v>4430411</v>
      </c>
      <c r="C536" s="9" t="s">
        <v>2395</v>
      </c>
      <c r="D536" s="9" t="s">
        <v>2403</v>
      </c>
      <c r="E536" s="3">
        <v>16570.254941660001</v>
      </c>
      <c r="F536" s="5">
        <v>8723.2549409999992</v>
      </c>
      <c r="G536" s="5" t="s">
        <v>2400</v>
      </c>
      <c r="H536" s="3">
        <v>0.03</v>
      </c>
      <c r="I536" s="3" t="s">
        <v>2397</v>
      </c>
      <c r="J536" s="3">
        <v>0.03</v>
      </c>
      <c r="K536" s="3" t="s">
        <v>2397</v>
      </c>
      <c r="L536" s="3">
        <v>1.3527230100000001</v>
      </c>
      <c r="M536" s="3">
        <v>1.3421995499999999</v>
      </c>
      <c r="N536" s="3" t="s">
        <v>2397</v>
      </c>
      <c r="O536" s="3" t="s">
        <v>2400</v>
      </c>
      <c r="P536" s="3" t="s">
        <v>2400</v>
      </c>
      <c r="Q536" s="3">
        <v>1.6047480000000001</v>
      </c>
      <c r="R536" s="3" t="s">
        <v>2397</v>
      </c>
      <c r="S536" s="3">
        <v>-3.763547</v>
      </c>
      <c r="T536" s="9" t="s">
        <v>3429</v>
      </c>
      <c r="U536" s="7">
        <v>6848000</v>
      </c>
      <c r="V536" s="7">
        <v>19263000</v>
      </c>
      <c r="W536" s="7">
        <v>18471000</v>
      </c>
      <c r="X536" s="7">
        <v>803000</v>
      </c>
      <c r="Y536" s="7">
        <v>5081000</v>
      </c>
      <c r="Z536" s="7">
        <v>5050000</v>
      </c>
      <c r="AA536" s="7">
        <v>5153000</v>
      </c>
      <c r="AB536" s="7">
        <v>6848000</v>
      </c>
      <c r="AC536" s="3">
        <v>-39.281999999999996</v>
      </c>
      <c r="AD536" s="3">
        <v>-27.553999999999998</v>
      </c>
      <c r="AE536" s="3">
        <v>-52.832999999999998</v>
      </c>
      <c r="AF536" s="3">
        <v>-46.487000000000002</v>
      </c>
      <c r="AG536" s="7">
        <v>385000000</v>
      </c>
      <c r="AH536" s="7">
        <v>384000000</v>
      </c>
      <c r="AI536" s="7">
        <v>381000000</v>
      </c>
      <c r="AJ536" s="7">
        <v>347520967</v>
      </c>
      <c r="AK536" s="3">
        <v>90.307919999999996</v>
      </c>
      <c r="AL536" s="7">
        <v>1094</v>
      </c>
      <c r="AM536" s="7">
        <v>263978117</v>
      </c>
      <c r="AN536" s="4">
        <v>68.599999999999994</v>
      </c>
      <c r="AO536" s="3">
        <v>3.2530420000000002</v>
      </c>
      <c r="AP536" s="3">
        <v>-3.437065</v>
      </c>
      <c r="AQ536" s="3">
        <v>-37.782432999999997</v>
      </c>
      <c r="AR536" s="3">
        <v>-63.04</v>
      </c>
      <c r="AS536" s="3">
        <v>-3.437065</v>
      </c>
      <c r="AT536" s="3">
        <v>-37.782432999999997</v>
      </c>
      <c r="AU536" s="3">
        <v>-58.190044999999998</v>
      </c>
      <c r="AV536" s="3">
        <v>6.4094504710957887</v>
      </c>
      <c r="AW536" s="3">
        <v>9.9565051647967326</v>
      </c>
      <c r="AX536" s="3">
        <v>9.7310972198457577</v>
      </c>
      <c r="AY536" s="3">
        <v>95.97</v>
      </c>
      <c r="AZ536" s="4">
        <v>149.08000000000001</v>
      </c>
      <c r="BA536" s="3">
        <v>145.71</v>
      </c>
    </row>
    <row r="537" spans="1:53" x14ac:dyDescent="0.3">
      <c r="A537" s="1" t="s">
        <v>229</v>
      </c>
      <c r="B537" s="2">
        <v>3001622</v>
      </c>
      <c r="C537" s="9" t="s">
        <v>2401</v>
      </c>
      <c r="D537" s="9" t="s">
        <v>2466</v>
      </c>
      <c r="E537" s="3">
        <v>16547.343757350001</v>
      </c>
      <c r="F537" s="5">
        <v>19455.643757000002</v>
      </c>
      <c r="G537" s="5" t="s">
        <v>2400</v>
      </c>
      <c r="H537" s="4">
        <v>2.25</v>
      </c>
      <c r="I537" s="3">
        <v>22.461888999999999</v>
      </c>
      <c r="J537" s="4">
        <v>2.25</v>
      </c>
      <c r="K537" s="3">
        <v>22.461888999999999</v>
      </c>
      <c r="L537" s="3" t="s">
        <v>2397</v>
      </c>
      <c r="M537" s="3">
        <v>6.2879704300000006</v>
      </c>
      <c r="N537" s="3">
        <v>23.502889</v>
      </c>
      <c r="O537" s="3" t="s">
        <v>2400</v>
      </c>
      <c r="P537" s="3" t="s">
        <v>2400</v>
      </c>
      <c r="Q537" s="3">
        <v>2.067107</v>
      </c>
      <c r="R537" s="3">
        <v>12.043442000000001</v>
      </c>
      <c r="S537" s="3">
        <v>12.043442000000001</v>
      </c>
      <c r="T537" s="9" t="s">
        <v>3429</v>
      </c>
      <c r="U537" s="7">
        <v>8364300</v>
      </c>
      <c r="V537" s="7">
        <v>9039300</v>
      </c>
      <c r="W537" s="7">
        <v>8408300</v>
      </c>
      <c r="X537" s="7">
        <v>6971500</v>
      </c>
      <c r="Y537" s="7">
        <v>8680500</v>
      </c>
      <c r="Z537" s="7">
        <v>8595400</v>
      </c>
      <c r="AA537" s="7">
        <v>8450600</v>
      </c>
      <c r="AB537" s="7">
        <v>8364300</v>
      </c>
      <c r="AC537" s="3">
        <v>27.228999999999999</v>
      </c>
      <c r="AD537" s="3">
        <v>29.001999999999999</v>
      </c>
      <c r="AE537" s="3">
        <v>15.194000000000001</v>
      </c>
      <c r="AF537" s="3">
        <v>16.315999999999999</v>
      </c>
      <c r="AG537" s="7">
        <v>80440716</v>
      </c>
      <c r="AH537" s="7">
        <v>80570966</v>
      </c>
      <c r="AI537" s="7">
        <v>80555148</v>
      </c>
      <c r="AJ537" s="7">
        <v>79631029</v>
      </c>
      <c r="AK537" s="3">
        <v>99.109629999999996</v>
      </c>
      <c r="AL537" s="7">
        <v>972</v>
      </c>
      <c r="AM537" s="7">
        <v>75592351</v>
      </c>
      <c r="AN537" s="3">
        <v>94.08</v>
      </c>
      <c r="AO537" s="3">
        <v>-1.1880869999999999</v>
      </c>
      <c r="AP537" s="3">
        <v>-9.1381399999999999</v>
      </c>
      <c r="AQ537" s="3">
        <v>-15.233738000000001</v>
      </c>
      <c r="AR537" s="3">
        <v>-6.2803630000000004</v>
      </c>
      <c r="AS537" s="3">
        <v>-9.1381399999999999</v>
      </c>
      <c r="AT537" s="3">
        <v>-15.233738000000001</v>
      </c>
      <c r="AU537" s="3">
        <v>-7.4347050000000001</v>
      </c>
      <c r="AV537" s="3">
        <v>2.5230833889249045</v>
      </c>
      <c r="AW537" s="3">
        <v>3.3705167624369472</v>
      </c>
      <c r="AX537" s="3">
        <v>3.2760004434222174</v>
      </c>
      <c r="AY537" s="3">
        <v>84.87</v>
      </c>
      <c r="AZ537" s="3">
        <v>113.38</v>
      </c>
      <c r="BA537" s="4">
        <v>110.2</v>
      </c>
    </row>
    <row r="538" spans="1:53" x14ac:dyDescent="0.3">
      <c r="A538" s="1" t="s">
        <v>2203</v>
      </c>
      <c r="B538" s="2">
        <v>4437855</v>
      </c>
      <c r="C538" s="9" t="s">
        <v>2395</v>
      </c>
      <c r="D538" s="9" t="s">
        <v>2403</v>
      </c>
      <c r="E538" s="3">
        <v>16540.347844309999</v>
      </c>
      <c r="F538" s="5">
        <v>12334.447844</v>
      </c>
      <c r="G538" s="5" t="s">
        <v>2400</v>
      </c>
      <c r="H538" s="3">
        <v>6.39</v>
      </c>
      <c r="I538" s="3">
        <v>15.527879</v>
      </c>
      <c r="J538" s="3">
        <v>6.39</v>
      </c>
      <c r="K538" s="3">
        <v>15.527879</v>
      </c>
      <c r="L538" s="3">
        <v>2.62860293</v>
      </c>
      <c r="M538" s="3">
        <v>2.5803149000000003</v>
      </c>
      <c r="N538" s="3">
        <v>17.973613</v>
      </c>
      <c r="O538" s="3" t="s">
        <v>2400</v>
      </c>
      <c r="P538" s="3" t="s">
        <v>2400</v>
      </c>
      <c r="Q538" s="3">
        <v>4.1892719999999999</v>
      </c>
      <c r="R538" s="3">
        <v>8.1439360000000001</v>
      </c>
      <c r="S538" s="3">
        <v>8.1439360000000001</v>
      </c>
      <c r="T538" s="9" t="s">
        <v>3429</v>
      </c>
      <c r="U538" s="7">
        <v>2327500</v>
      </c>
      <c r="V538" s="7">
        <v>1936300</v>
      </c>
      <c r="W538" s="7">
        <v>1685500</v>
      </c>
      <c r="X538" s="7">
        <v>1483300</v>
      </c>
      <c r="Y538" s="7">
        <v>2756200</v>
      </c>
      <c r="Z538" s="7">
        <v>2616700</v>
      </c>
      <c r="AA538" s="7">
        <v>2498300</v>
      </c>
      <c r="AB538" s="7">
        <v>2327500</v>
      </c>
      <c r="AC538" s="3">
        <v>88.936999999999998</v>
      </c>
      <c r="AD538" s="3">
        <v>88.941000000000003</v>
      </c>
      <c r="AE538" s="3">
        <v>53.241999999999997</v>
      </c>
      <c r="AF538" s="3">
        <v>51.234000000000002</v>
      </c>
      <c r="AG538" s="7">
        <v>44615658</v>
      </c>
      <c r="AH538" s="7">
        <v>44421650</v>
      </c>
      <c r="AI538" s="7">
        <v>46981211</v>
      </c>
      <c r="AJ538" s="7">
        <v>40934544</v>
      </c>
      <c r="AK538" s="3">
        <v>91.689970000000002</v>
      </c>
      <c r="AL538" s="7">
        <v>802</v>
      </c>
      <c r="AM538" s="7">
        <v>41593919</v>
      </c>
      <c r="AN538" s="3">
        <v>93.17</v>
      </c>
      <c r="AO538" s="3">
        <v>-2.2251780000000001</v>
      </c>
      <c r="AP538" s="3">
        <v>-4.7639610000000001</v>
      </c>
      <c r="AQ538" s="3">
        <v>-1.5376030000000001</v>
      </c>
      <c r="AR538" s="3">
        <v>55.196832999999998</v>
      </c>
      <c r="AS538" s="3">
        <v>-4.7639610000000001</v>
      </c>
      <c r="AT538" s="3">
        <v>-1.5376030000000001</v>
      </c>
      <c r="AU538" s="3">
        <v>60.462049</v>
      </c>
      <c r="AV538" s="3">
        <v>2.3032301008775571</v>
      </c>
      <c r="AW538" s="3">
        <v>3.281291524681492</v>
      </c>
      <c r="AX538" s="3">
        <v>3.5482034975343435</v>
      </c>
      <c r="AY538" s="3">
        <v>46.45</v>
      </c>
      <c r="AZ538" s="3">
        <v>66.180000000000007</v>
      </c>
      <c r="BA538" s="3">
        <v>71.56</v>
      </c>
    </row>
    <row r="539" spans="1:53" x14ac:dyDescent="0.3">
      <c r="A539" s="1" t="s">
        <v>2327</v>
      </c>
      <c r="B539" s="2">
        <v>4121144</v>
      </c>
      <c r="C539" s="9" t="s">
        <v>2401</v>
      </c>
      <c r="D539" s="9" t="s">
        <v>2432</v>
      </c>
      <c r="E539" s="3">
        <v>16525.824591600001</v>
      </c>
      <c r="F539" s="5">
        <v>19610.824591000001</v>
      </c>
      <c r="G539" s="5" t="s">
        <v>2400</v>
      </c>
      <c r="H539" s="3">
        <v>0.83</v>
      </c>
      <c r="I539" s="3">
        <v>153.892617</v>
      </c>
      <c r="J539" s="4">
        <v>0.83</v>
      </c>
      <c r="K539" s="3">
        <v>153.892617</v>
      </c>
      <c r="L539" s="3">
        <v>2.0182371900000002</v>
      </c>
      <c r="M539" s="3">
        <v>1.3839264199999999</v>
      </c>
      <c r="N539" s="3">
        <v>32.869838999999999</v>
      </c>
      <c r="O539" s="3" t="s">
        <v>2400</v>
      </c>
      <c r="P539" s="3" t="s">
        <v>2400</v>
      </c>
      <c r="Q539" s="3">
        <v>1.471433</v>
      </c>
      <c r="R539" s="3">
        <v>9.0564060000000008</v>
      </c>
      <c r="S539" s="3">
        <v>9.0564060000000008</v>
      </c>
      <c r="T539" s="9" t="s">
        <v>3429</v>
      </c>
      <c r="U539" s="7">
        <v>12548000</v>
      </c>
      <c r="V539" s="7">
        <v>15794000</v>
      </c>
      <c r="W539" s="7">
        <v>11778000</v>
      </c>
      <c r="X539" s="7">
        <v>7504000</v>
      </c>
      <c r="Y539" s="7">
        <v>12125000</v>
      </c>
      <c r="Z539" s="7">
        <v>12123000</v>
      </c>
      <c r="AA539" s="7">
        <v>12167000</v>
      </c>
      <c r="AB539" s="7">
        <v>12548000</v>
      </c>
      <c r="AC539" s="3">
        <v>17.684000000000001</v>
      </c>
      <c r="AD539" s="3">
        <v>15.076000000000001</v>
      </c>
      <c r="AE539" s="3">
        <v>17.469000000000001</v>
      </c>
      <c r="AF539" s="3">
        <v>14.968999999999999</v>
      </c>
      <c r="AG539" s="7">
        <v>128699078</v>
      </c>
      <c r="AH539" s="7">
        <v>128583367</v>
      </c>
      <c r="AI539" s="7">
        <v>128132689</v>
      </c>
      <c r="AJ539" s="7">
        <v>34323894</v>
      </c>
      <c r="AK539" s="3">
        <v>26.668489999999998</v>
      </c>
      <c r="AL539" s="7">
        <v>495</v>
      </c>
      <c r="AM539" s="7">
        <v>34104385</v>
      </c>
      <c r="AN539" s="4">
        <v>26.5</v>
      </c>
      <c r="AO539" s="3">
        <v>-0.26098300000000002</v>
      </c>
      <c r="AP539" s="3">
        <v>-10.708723000000001</v>
      </c>
      <c r="AQ539" s="3">
        <v>-23.714153</v>
      </c>
      <c r="AR539" s="3">
        <v>-18.543517000000001</v>
      </c>
      <c r="AS539" s="3">
        <v>-10.708723000000001</v>
      </c>
      <c r="AT539" s="3">
        <v>-23.714153</v>
      </c>
      <c r="AU539" s="3">
        <v>-18.083738</v>
      </c>
      <c r="AV539" s="3">
        <v>1.2972546822794586</v>
      </c>
      <c r="AW539" s="3">
        <v>2.4440514956478894</v>
      </c>
      <c r="AX539" s="3">
        <v>2.0892373766729531</v>
      </c>
      <c r="AY539" s="3">
        <v>72.11</v>
      </c>
      <c r="AZ539" s="3">
        <v>135.86000000000001</v>
      </c>
      <c r="BA539" s="3">
        <v>116.14</v>
      </c>
    </row>
    <row r="540" spans="1:53" x14ac:dyDescent="0.3">
      <c r="A540" s="1" t="s">
        <v>670</v>
      </c>
      <c r="B540" s="2">
        <v>4206221</v>
      </c>
      <c r="C540" s="9" t="s">
        <v>2395</v>
      </c>
      <c r="D540" s="9" t="s">
        <v>2483</v>
      </c>
      <c r="E540" s="3">
        <v>16443.78260382</v>
      </c>
      <c r="F540" s="5">
        <v>21458.118602999999</v>
      </c>
      <c r="G540" s="5" t="s">
        <v>2400</v>
      </c>
      <c r="H540" s="4">
        <v>4.1900000000000004</v>
      </c>
      <c r="I540" s="3">
        <v>25.783784000000001</v>
      </c>
      <c r="J540" s="3">
        <v>4.1900000000000004</v>
      </c>
      <c r="K540" s="3">
        <v>25.783784000000001</v>
      </c>
      <c r="L540" s="3" t="s">
        <v>2397</v>
      </c>
      <c r="M540" s="3" t="s">
        <v>2397</v>
      </c>
      <c r="N540" s="3">
        <v>29.294438</v>
      </c>
      <c r="O540" s="3" t="s">
        <v>2400</v>
      </c>
      <c r="P540" s="3" t="s">
        <v>2400</v>
      </c>
      <c r="Q540" s="3">
        <v>4.1816709999999997</v>
      </c>
      <c r="R540" s="3">
        <v>19.349900000000002</v>
      </c>
      <c r="S540" s="3">
        <v>19.349900000000002</v>
      </c>
      <c r="T540" s="9" t="s">
        <v>3429</v>
      </c>
      <c r="U540" s="7">
        <v>4479358</v>
      </c>
      <c r="V540" s="7">
        <v>4537158</v>
      </c>
      <c r="W540" s="7">
        <v>4357373</v>
      </c>
      <c r="X540" s="7">
        <v>4117411</v>
      </c>
      <c r="Y540" s="7">
        <v>4665474</v>
      </c>
      <c r="Z540" s="7">
        <v>4612716</v>
      </c>
      <c r="AA540" s="7">
        <v>4539607</v>
      </c>
      <c r="AB540" s="7">
        <v>4479358</v>
      </c>
      <c r="AC540" s="4">
        <v>28</v>
      </c>
      <c r="AD540" s="3">
        <v>28.465</v>
      </c>
      <c r="AE540" s="3">
        <v>19.469000000000001</v>
      </c>
      <c r="AF540" s="3">
        <v>19.742999999999999</v>
      </c>
      <c r="AG540" s="7">
        <v>34530370</v>
      </c>
      <c r="AH540" s="7">
        <v>34956623</v>
      </c>
      <c r="AI540" s="7">
        <v>34879123</v>
      </c>
      <c r="AJ540" s="7">
        <v>33085134</v>
      </c>
      <c r="AK540" s="3">
        <v>95.810130000000001</v>
      </c>
      <c r="AL540" s="7">
        <v>900</v>
      </c>
      <c r="AM540" s="7">
        <v>34347411</v>
      </c>
      <c r="AN540" s="3">
        <v>99.47</v>
      </c>
      <c r="AO540" s="3">
        <v>-2.6078890000000001</v>
      </c>
      <c r="AP540" s="3">
        <v>-11.850312000000001</v>
      </c>
      <c r="AQ540" s="3">
        <v>-2.4131680000000002</v>
      </c>
      <c r="AR540" s="3">
        <v>1.6023620000000001</v>
      </c>
      <c r="AS540" s="3">
        <v>-11.850312000000001</v>
      </c>
      <c r="AT540" s="3">
        <v>-2.4131680000000002</v>
      </c>
      <c r="AU540" s="3">
        <v>1.8266500000000001</v>
      </c>
      <c r="AV540" s="3">
        <v>4.461469016690538</v>
      </c>
      <c r="AW540" s="3">
        <v>6.5884023812501695</v>
      </c>
      <c r="AX540" s="3">
        <v>8.4656330609446133</v>
      </c>
      <c r="AY540" s="3">
        <v>51.76</v>
      </c>
      <c r="AZ540" s="3">
        <v>76.430000000000007</v>
      </c>
      <c r="BA540" s="3">
        <v>98.21</v>
      </c>
    </row>
    <row r="541" spans="1:53" x14ac:dyDescent="0.3">
      <c r="A541" s="1" t="s">
        <v>203</v>
      </c>
      <c r="B541" s="2">
        <v>10461017</v>
      </c>
      <c r="C541" s="9" t="s">
        <v>2395</v>
      </c>
      <c r="D541" s="9" t="s">
        <v>2431</v>
      </c>
      <c r="E541" s="3">
        <v>16376.570572250001</v>
      </c>
      <c r="F541" s="5">
        <v>15489.769571999999</v>
      </c>
      <c r="G541" s="5" t="s">
        <v>2400</v>
      </c>
      <c r="H541" s="3">
        <v>-4.8000000000000001E-2</v>
      </c>
      <c r="I541" s="3" t="s">
        <v>2397</v>
      </c>
      <c r="J541" s="3">
        <v>-4.8000000000000001E-2</v>
      </c>
      <c r="K541" s="3" t="s">
        <v>2397</v>
      </c>
      <c r="L541" s="3">
        <v>23.605417929999998</v>
      </c>
      <c r="M541" s="3">
        <v>23.605417929999998</v>
      </c>
      <c r="N541" s="3">
        <v>146.03087099999999</v>
      </c>
      <c r="O541" s="3" t="s">
        <v>2400</v>
      </c>
      <c r="P541" s="3" t="s">
        <v>2400</v>
      </c>
      <c r="Q541" s="3">
        <v>65.818383999999995</v>
      </c>
      <c r="R541" s="3" t="s">
        <v>2397</v>
      </c>
      <c r="S541" s="3" t="s">
        <v>2397</v>
      </c>
      <c r="T541" s="9" t="s">
        <v>3429</v>
      </c>
      <c r="U541" s="7">
        <v>115794</v>
      </c>
      <c r="V541" s="7">
        <v>79872</v>
      </c>
      <c r="W541" s="7" t="s">
        <v>2400</v>
      </c>
      <c r="X541" s="7" t="s">
        <v>2400</v>
      </c>
      <c r="Y541" s="7">
        <v>305708</v>
      </c>
      <c r="Z541" s="7">
        <v>229550</v>
      </c>
      <c r="AA541" s="7">
        <v>163388</v>
      </c>
      <c r="AB541" s="7">
        <v>115794</v>
      </c>
      <c r="AC541" s="3">
        <v>68.938999999999993</v>
      </c>
      <c r="AD541" s="3">
        <v>77.614999999999995</v>
      </c>
      <c r="AE541" s="3">
        <v>-23.936</v>
      </c>
      <c r="AF541" s="3">
        <v>-34.173000000000002</v>
      </c>
      <c r="AG541" s="7">
        <v>158561000</v>
      </c>
      <c r="AH541" s="7">
        <v>156656000</v>
      </c>
      <c r="AI541" s="7">
        <v>36567000</v>
      </c>
      <c r="AJ541" s="7">
        <v>113499890</v>
      </c>
      <c r="AK541" s="3">
        <v>71.558719999999994</v>
      </c>
      <c r="AL541" s="7">
        <v>282</v>
      </c>
      <c r="AM541" s="7">
        <v>67290485</v>
      </c>
      <c r="AN541" s="3">
        <v>42.42</v>
      </c>
      <c r="AO541" s="3">
        <v>-6.4618640000000003</v>
      </c>
      <c r="AP541" s="3">
        <v>28.280871999999999</v>
      </c>
      <c r="AQ541" s="3">
        <v>152.81542300000001</v>
      </c>
      <c r="AR541" s="3">
        <v>113.525713</v>
      </c>
      <c r="AS541" s="3">
        <v>28.280871999999999</v>
      </c>
      <c r="AT541" s="3">
        <v>152.81542300000001</v>
      </c>
      <c r="AU541" s="3">
        <v>113.525713</v>
      </c>
      <c r="AV541" s="3">
        <v>9.887497421125401</v>
      </c>
      <c r="AW541" s="3">
        <v>13.990305253575555</v>
      </c>
      <c r="AX541" s="3">
        <v>15.390845485013758</v>
      </c>
      <c r="AY541" s="3">
        <v>92.29</v>
      </c>
      <c r="AZ541" s="3">
        <v>130.58000000000001</v>
      </c>
      <c r="BA541" s="3">
        <v>143.66</v>
      </c>
    </row>
    <row r="542" spans="1:53" x14ac:dyDescent="0.3">
      <c r="A542" s="1" t="s">
        <v>1175</v>
      </c>
      <c r="B542" s="2">
        <v>103464</v>
      </c>
      <c r="C542" s="9" t="s">
        <v>2401</v>
      </c>
      <c r="D542" s="9" t="s">
        <v>2502</v>
      </c>
      <c r="E542" s="3">
        <v>16263.1595997</v>
      </c>
      <c r="F542" s="5" t="s">
        <v>2400</v>
      </c>
      <c r="G542" s="5">
        <v>26364.428599700001</v>
      </c>
      <c r="H542" s="3">
        <v>0.72299999999999998</v>
      </c>
      <c r="I542" s="3">
        <v>33.504273504273499</v>
      </c>
      <c r="J542" s="4">
        <v>0.751</v>
      </c>
      <c r="K542" s="3">
        <v>33.504273504273499</v>
      </c>
      <c r="L542" s="3">
        <v>2.29860655432755</v>
      </c>
      <c r="M542" s="3">
        <v>1.7740749932580899</v>
      </c>
      <c r="N542" s="3" t="s">
        <v>2397</v>
      </c>
      <c r="O542" s="3" t="s">
        <v>2400</v>
      </c>
      <c r="P542" s="3" t="s">
        <v>2400</v>
      </c>
      <c r="Q542" s="3" t="s">
        <v>2400</v>
      </c>
      <c r="R542" s="3" t="s">
        <v>2400</v>
      </c>
      <c r="S542" s="3">
        <v>6.0743280736380498</v>
      </c>
      <c r="T542" s="9" t="s">
        <v>3438</v>
      </c>
      <c r="U542" s="7">
        <v>4700417</v>
      </c>
      <c r="V542" s="7">
        <v>5659797</v>
      </c>
      <c r="W542" s="7">
        <v>8013826</v>
      </c>
      <c r="X542" s="7">
        <v>5850521</v>
      </c>
      <c r="Y542" s="7">
        <v>6275406</v>
      </c>
      <c r="Z542" s="7">
        <v>5773963</v>
      </c>
      <c r="AA542" s="7">
        <v>5155128</v>
      </c>
      <c r="AB542" s="7">
        <v>4700417</v>
      </c>
      <c r="AC542" s="3">
        <v>75.563000000000002</v>
      </c>
      <c r="AD542" s="3">
        <v>77.974999999999994</v>
      </c>
      <c r="AE542" s="3" t="s">
        <v>2400</v>
      </c>
      <c r="AF542" s="3" t="s">
        <v>2400</v>
      </c>
      <c r="AG542" s="7">
        <v>205495338</v>
      </c>
      <c r="AH542" s="7">
        <v>212053183</v>
      </c>
      <c r="AI542" s="7">
        <v>210427746</v>
      </c>
      <c r="AJ542" s="7">
        <v>162628004</v>
      </c>
      <c r="AK542" s="3">
        <v>79.138249999999999</v>
      </c>
      <c r="AL542" s="7">
        <v>609</v>
      </c>
      <c r="AM542" s="7">
        <v>148492621</v>
      </c>
      <c r="AN542" s="3">
        <v>72.260000000000005</v>
      </c>
      <c r="AO542" s="3">
        <v>-0.241761</v>
      </c>
      <c r="AP542" s="3">
        <v>-0.93505199999999999</v>
      </c>
      <c r="AQ542" s="3">
        <v>27.376117000000001</v>
      </c>
      <c r="AR542" s="3">
        <v>93.963385000000002</v>
      </c>
      <c r="AS542" s="3">
        <v>-0.93505199999999999</v>
      </c>
      <c r="AT542" s="3">
        <v>27.376117000000001</v>
      </c>
      <c r="AU542" s="3">
        <v>94.011382999999995</v>
      </c>
      <c r="AV542" s="3">
        <v>2.5334279033183704</v>
      </c>
      <c r="AW542" s="3">
        <v>3.2725945445535443</v>
      </c>
      <c r="AX542" s="3">
        <v>3.5775749127160932</v>
      </c>
      <c r="AY542" s="3">
        <v>81.489999999999995</v>
      </c>
      <c r="AZ542" s="3">
        <v>105.27</v>
      </c>
      <c r="BA542" s="4">
        <v>115.07</v>
      </c>
    </row>
    <row r="543" spans="1:53" x14ac:dyDescent="0.3">
      <c r="A543" s="1" t="s">
        <v>2224</v>
      </c>
      <c r="B543" s="2">
        <v>4912674</v>
      </c>
      <c r="C543" s="9" t="s">
        <v>2401</v>
      </c>
      <c r="D543" s="9" t="s">
        <v>2552</v>
      </c>
      <c r="E543" s="3">
        <v>16252.13233153</v>
      </c>
      <c r="F543" s="5">
        <v>21139.132331000001</v>
      </c>
      <c r="G543" s="5" t="s">
        <v>2400</v>
      </c>
      <c r="H543" s="3">
        <v>0.61</v>
      </c>
      <c r="I543" s="3">
        <v>28.890792000000001</v>
      </c>
      <c r="J543" s="4">
        <v>0.61</v>
      </c>
      <c r="K543" s="3">
        <v>28.890792000000001</v>
      </c>
      <c r="L543" s="3" t="s">
        <v>2397</v>
      </c>
      <c r="M543" s="3">
        <v>3.4476414399999999</v>
      </c>
      <c r="N543" s="3">
        <v>22.945578000000001</v>
      </c>
      <c r="O543" s="3" t="s">
        <v>2400</v>
      </c>
      <c r="P543" s="3" t="s">
        <v>2400</v>
      </c>
      <c r="Q543" s="3">
        <v>0.55198100000000005</v>
      </c>
      <c r="R543" s="3">
        <v>12.724548</v>
      </c>
      <c r="S543" s="3">
        <v>12.724548</v>
      </c>
      <c r="T543" s="9" t="s">
        <v>3429</v>
      </c>
      <c r="U543" s="7">
        <v>35597000</v>
      </c>
      <c r="V543" s="7">
        <v>34057000</v>
      </c>
      <c r="W543" s="7">
        <v>29487000</v>
      </c>
      <c r="X543" s="7">
        <v>22885000</v>
      </c>
      <c r="Y543" s="7">
        <v>37322000</v>
      </c>
      <c r="Z543" s="7">
        <v>36700000</v>
      </c>
      <c r="AA543" s="7">
        <v>36004000</v>
      </c>
      <c r="AB543" s="7">
        <v>35597000</v>
      </c>
      <c r="AC543" s="3">
        <v>17.271000000000001</v>
      </c>
      <c r="AD543" s="3">
        <v>17.303000000000001</v>
      </c>
      <c r="AE543" s="4">
        <v>4.04</v>
      </c>
      <c r="AF543" s="4">
        <v>4.1420000000000003</v>
      </c>
      <c r="AG543" s="7">
        <v>235400000</v>
      </c>
      <c r="AH543" s="7">
        <v>245500000</v>
      </c>
      <c r="AI543" s="7">
        <v>246300000</v>
      </c>
      <c r="AJ543" s="7">
        <v>231998403</v>
      </c>
      <c r="AK543" s="3">
        <v>99.596339999999998</v>
      </c>
      <c r="AL543" s="7">
        <v>601</v>
      </c>
      <c r="AM543" s="7">
        <v>226203720</v>
      </c>
      <c r="AN543" s="3">
        <v>97.11</v>
      </c>
      <c r="AO543" s="3">
        <v>-1.9049</v>
      </c>
      <c r="AP543" s="3">
        <v>-3.3108789999999999</v>
      </c>
      <c r="AQ543" s="3">
        <v>9.6910570000000007</v>
      </c>
      <c r="AR543" s="3">
        <v>46.684061999999997</v>
      </c>
      <c r="AS543" s="3">
        <v>-3.3108789999999999</v>
      </c>
      <c r="AT543" s="3">
        <v>9.6910570000000007</v>
      </c>
      <c r="AU543" s="3">
        <v>48.557586000000001</v>
      </c>
      <c r="AV543" s="3">
        <v>2.177404716139705</v>
      </c>
      <c r="AW543" s="3">
        <v>4.1297788566470066</v>
      </c>
      <c r="AX543" s="3">
        <v>3.7637326037390824</v>
      </c>
      <c r="AY543" s="3">
        <v>55.94</v>
      </c>
      <c r="AZ543" s="4">
        <v>106.09</v>
      </c>
      <c r="BA543" s="3">
        <v>96.69</v>
      </c>
    </row>
    <row r="544" spans="1:53" x14ac:dyDescent="0.3">
      <c r="A544" s="1" t="s">
        <v>83</v>
      </c>
      <c r="B544" s="2">
        <v>4057038</v>
      </c>
      <c r="C544" s="9" t="s">
        <v>2395</v>
      </c>
      <c r="D544" s="9" t="s">
        <v>2457</v>
      </c>
      <c r="E544" s="3">
        <v>16217.0695664</v>
      </c>
      <c r="F544" s="5">
        <v>26069.069565999998</v>
      </c>
      <c r="G544" s="5">
        <v>26069.069566400001</v>
      </c>
      <c r="H544" s="4">
        <v>1.1499999999999999</v>
      </c>
      <c r="I544" s="3">
        <v>22.975912999999998</v>
      </c>
      <c r="J544" s="4">
        <v>1.1499999999999999</v>
      </c>
      <c r="K544" s="3">
        <v>22.975912999999998</v>
      </c>
      <c r="L544" s="3">
        <v>2.1778678</v>
      </c>
      <c r="M544" s="3">
        <v>2.1778678</v>
      </c>
      <c r="N544" s="3" t="s">
        <v>2397</v>
      </c>
      <c r="O544" s="3" t="s">
        <v>2397</v>
      </c>
      <c r="P544" s="3">
        <v>210.704106280193</v>
      </c>
      <c r="Q544" s="3">
        <v>6.3104579999999997</v>
      </c>
      <c r="R544" s="3">
        <v>14.747953000000001</v>
      </c>
      <c r="S544" s="3">
        <v>14.747953000000001</v>
      </c>
      <c r="T544" s="9" t="s">
        <v>3429</v>
      </c>
      <c r="U544" s="7">
        <v>4027000</v>
      </c>
      <c r="V544" s="7">
        <v>4205000</v>
      </c>
      <c r="W544" s="7">
        <v>3669000</v>
      </c>
      <c r="X544" s="7">
        <v>3416000</v>
      </c>
      <c r="Y544" s="7">
        <v>3966000</v>
      </c>
      <c r="Z544" s="7">
        <v>3962000</v>
      </c>
      <c r="AA544" s="7">
        <v>3981000</v>
      </c>
      <c r="AB544" s="7">
        <v>4027000</v>
      </c>
      <c r="AC544" s="3">
        <v>43.058999999999997</v>
      </c>
      <c r="AD544" s="3">
        <v>44.906999999999996</v>
      </c>
      <c r="AE544" s="3">
        <v>39.558</v>
      </c>
      <c r="AF544" s="3">
        <v>41.276000000000003</v>
      </c>
      <c r="AG544" s="7">
        <v>256599202</v>
      </c>
      <c r="AH544" s="7">
        <v>256499575</v>
      </c>
      <c r="AI544" s="7">
        <v>255179087</v>
      </c>
      <c r="AJ544" s="7">
        <v>255912668</v>
      </c>
      <c r="AK544" s="3">
        <v>99.73245</v>
      </c>
      <c r="AL544" s="7">
        <v>792</v>
      </c>
      <c r="AM544" s="7">
        <v>210985524</v>
      </c>
      <c r="AN544" s="3">
        <v>82.22</v>
      </c>
      <c r="AO544" s="3">
        <v>-0.80509900000000001</v>
      </c>
      <c r="AP544" s="3">
        <v>-6.4240510000000004</v>
      </c>
      <c r="AQ544" s="3">
        <v>-2.553963</v>
      </c>
      <c r="AR544" s="3">
        <v>13.993831999999999</v>
      </c>
      <c r="AS544" s="3">
        <v>-6.4240510000000004</v>
      </c>
      <c r="AT544" s="3">
        <v>-2.553963</v>
      </c>
      <c r="AU544" s="3">
        <v>15.282651</v>
      </c>
      <c r="AV544" s="3">
        <v>1.5988818234906281</v>
      </c>
      <c r="AW544" s="3">
        <v>2.5062136858016486</v>
      </c>
      <c r="AX544" s="3">
        <v>3.0344948677527901</v>
      </c>
      <c r="AY544" s="3">
        <v>51.31</v>
      </c>
      <c r="AZ544" s="3">
        <v>80.42</v>
      </c>
      <c r="BA544" s="3">
        <v>97.38</v>
      </c>
    </row>
    <row r="545" spans="1:53" x14ac:dyDescent="0.3">
      <c r="A545" s="1" t="s">
        <v>664</v>
      </c>
      <c r="B545" s="2">
        <v>4556424</v>
      </c>
      <c r="C545" s="9" t="s">
        <v>2395</v>
      </c>
      <c r="D545" s="9" t="s">
        <v>2417</v>
      </c>
      <c r="E545" s="3">
        <v>16172.82355897</v>
      </c>
      <c r="F545" s="5">
        <v>15370.071558</v>
      </c>
      <c r="G545" s="5" t="s">
        <v>2400</v>
      </c>
      <c r="H545" s="3">
        <v>0.3</v>
      </c>
      <c r="I545" s="3">
        <v>18.671372000000002</v>
      </c>
      <c r="J545" s="3">
        <v>0.3</v>
      </c>
      <c r="K545" s="3">
        <v>18.671372000000002</v>
      </c>
      <c r="L545" s="3">
        <v>12.524718009999999</v>
      </c>
      <c r="M545" s="3">
        <v>9.1309644700000003</v>
      </c>
      <c r="N545" s="3">
        <v>20.718727999999999</v>
      </c>
      <c r="O545" s="3" t="s">
        <v>2400</v>
      </c>
      <c r="P545" s="3" t="s">
        <v>2400</v>
      </c>
      <c r="Q545" s="3">
        <v>5.9582160000000002</v>
      </c>
      <c r="R545" s="3">
        <v>67.241073</v>
      </c>
      <c r="S545" s="3">
        <v>67.241073</v>
      </c>
      <c r="T545" s="9" t="s">
        <v>3433</v>
      </c>
      <c r="U545" s="7">
        <v>2761882</v>
      </c>
      <c r="V545" s="7">
        <v>2515915</v>
      </c>
      <c r="W545" s="7">
        <v>2107213</v>
      </c>
      <c r="X545" s="7">
        <v>1453047</v>
      </c>
      <c r="Y545" s="7">
        <v>2912873</v>
      </c>
      <c r="Z545" s="7">
        <v>2858474</v>
      </c>
      <c r="AA545" s="7">
        <v>2810134</v>
      </c>
      <c r="AB545" s="7">
        <v>2761882</v>
      </c>
      <c r="AC545" s="3">
        <v>80.400999999999996</v>
      </c>
      <c r="AD545" s="3">
        <v>80.159000000000006</v>
      </c>
      <c r="AE545" s="4">
        <v>4.4429999999999996</v>
      </c>
      <c r="AF545" s="4">
        <v>8.0039999999999996</v>
      </c>
      <c r="AG545" s="7">
        <v>201970000</v>
      </c>
      <c r="AH545" s="7">
        <v>202270000</v>
      </c>
      <c r="AI545" s="7">
        <v>203904000</v>
      </c>
      <c r="AJ545" s="7">
        <v>199754385</v>
      </c>
      <c r="AK545" s="3">
        <v>98.891670000000005</v>
      </c>
      <c r="AL545" s="7">
        <v>846</v>
      </c>
      <c r="AM545" s="7">
        <v>175035202</v>
      </c>
      <c r="AN545" s="3">
        <v>86.65</v>
      </c>
      <c r="AO545" s="3">
        <v>-5.1765949999999998</v>
      </c>
      <c r="AP545" s="3">
        <v>12.862342</v>
      </c>
      <c r="AQ545" s="3">
        <v>44.854244000000001</v>
      </c>
      <c r="AR545" s="3">
        <v>57.734127999999998</v>
      </c>
      <c r="AS545" s="3">
        <v>12.862342</v>
      </c>
      <c r="AT545" s="3">
        <v>44.854244000000001</v>
      </c>
      <c r="AU545" s="3">
        <v>51.286796000000002</v>
      </c>
      <c r="AV545" s="3">
        <v>4.2181214460148428</v>
      </c>
      <c r="AW545" s="3">
        <v>11.032373371529482</v>
      </c>
      <c r="AX545" s="3">
        <v>9.7886252560351128</v>
      </c>
      <c r="AY545" s="3">
        <v>56.52</v>
      </c>
      <c r="AZ545" s="3">
        <v>147.84</v>
      </c>
      <c r="BA545" s="3">
        <v>131.16999999999999</v>
      </c>
    </row>
    <row r="546" spans="1:53" x14ac:dyDescent="0.3">
      <c r="A546" s="1" t="s">
        <v>367</v>
      </c>
      <c r="B546" s="2">
        <v>4292388</v>
      </c>
      <c r="C546" s="9" t="s">
        <v>2401</v>
      </c>
      <c r="D546" s="9" t="s">
        <v>2469</v>
      </c>
      <c r="E546" s="3">
        <v>16148.053851930001</v>
      </c>
      <c r="F546" s="5">
        <v>96839.053851000004</v>
      </c>
      <c r="G546" s="5" t="s">
        <v>2400</v>
      </c>
      <c r="H546" s="3">
        <v>-0.18</v>
      </c>
      <c r="I546" s="3" t="s">
        <v>2397</v>
      </c>
      <c r="J546" s="3">
        <v>-0.18</v>
      </c>
      <c r="K546" s="3" t="s">
        <v>2397</v>
      </c>
      <c r="L546" s="3" t="s">
        <v>2397</v>
      </c>
      <c r="M546" s="3">
        <v>3.1628693700000001</v>
      </c>
      <c r="N546" s="3" t="s">
        <v>2397</v>
      </c>
      <c r="O546" s="3" t="s">
        <v>2400</v>
      </c>
      <c r="P546" s="3" t="s">
        <v>2400</v>
      </c>
      <c r="Q546" s="3">
        <v>4.6375260000000003</v>
      </c>
      <c r="R546" s="3">
        <v>11.162303</v>
      </c>
      <c r="S546" s="3">
        <v>11.162303</v>
      </c>
      <c r="T546" s="9" t="s">
        <v>3429</v>
      </c>
      <c r="U546" s="7">
        <v>17931000</v>
      </c>
      <c r="V546" s="7">
        <v>14427000</v>
      </c>
      <c r="W546" s="7">
        <v>11537000</v>
      </c>
      <c r="X546" s="7">
        <v>8885000</v>
      </c>
      <c r="Y546" s="7">
        <v>20565000</v>
      </c>
      <c r="Z546" s="7">
        <v>19782000</v>
      </c>
      <c r="AA546" s="7">
        <v>18900000</v>
      </c>
      <c r="AB546" s="7">
        <v>17931000</v>
      </c>
      <c r="AC546" s="3">
        <v>24.879000000000001</v>
      </c>
      <c r="AD546" s="3">
        <v>25.786999999999999</v>
      </c>
      <c r="AE546" s="3">
        <v>37.850999999999999</v>
      </c>
      <c r="AF546" s="3">
        <v>40.676000000000002</v>
      </c>
      <c r="AG546" s="7">
        <v>461745019</v>
      </c>
      <c r="AH546" s="7">
        <v>461658884</v>
      </c>
      <c r="AI546" s="7">
        <v>462131431</v>
      </c>
      <c r="AJ546" s="7">
        <v>455465792</v>
      </c>
      <c r="AK546" s="3">
        <v>98.634460000000004</v>
      </c>
      <c r="AL546" s="7">
        <v>399</v>
      </c>
      <c r="AM546" s="7">
        <v>275299880</v>
      </c>
      <c r="AN546" s="3">
        <v>59.62</v>
      </c>
      <c r="AO546" s="3">
        <v>-0.65625</v>
      </c>
      <c r="AP546" s="3">
        <v>-9.0935089999999992</v>
      </c>
      <c r="AQ546" s="3">
        <v>-9.2751140000000003</v>
      </c>
      <c r="AR546" s="3">
        <v>2.1857920000000002</v>
      </c>
      <c r="AS546" s="3">
        <v>-9.0935089999999992</v>
      </c>
      <c r="AT546" s="3">
        <v>-9.2751140000000003</v>
      </c>
      <c r="AU546" s="3">
        <v>0.95268299999999995</v>
      </c>
      <c r="AV546" s="3">
        <v>0.22075704333821417</v>
      </c>
      <c r="AW546" s="3">
        <v>0.42394157030791668</v>
      </c>
      <c r="AX546" s="3">
        <v>0.37017786446253714</v>
      </c>
      <c r="AY546" s="3">
        <v>48.15</v>
      </c>
      <c r="AZ546" s="3">
        <v>92.47</v>
      </c>
      <c r="BA546" s="3">
        <v>80.739999999999995</v>
      </c>
    </row>
    <row r="547" spans="1:53" x14ac:dyDescent="0.3">
      <c r="A547" s="1" t="s">
        <v>433</v>
      </c>
      <c r="B547" s="2">
        <v>7660826</v>
      </c>
      <c r="C547" s="9" t="s">
        <v>2401</v>
      </c>
      <c r="D547" s="9" t="s">
        <v>2483</v>
      </c>
      <c r="E547" s="3">
        <v>16144.281702599999</v>
      </c>
      <c r="F547" s="5">
        <v>16146.914702</v>
      </c>
      <c r="G547" s="5" t="s">
        <v>2400</v>
      </c>
      <c r="H547" s="3">
        <v>0.15</v>
      </c>
      <c r="I547" s="3">
        <v>244.155844</v>
      </c>
      <c r="J547" s="3">
        <v>0.15</v>
      </c>
      <c r="K547" s="3">
        <v>244.155844</v>
      </c>
      <c r="L547" s="3">
        <v>21.076233179999999</v>
      </c>
      <c r="M547" s="3">
        <v>20.96264635</v>
      </c>
      <c r="N547" s="3">
        <v>294.51697100000001</v>
      </c>
      <c r="O547" s="3" t="s">
        <v>2400</v>
      </c>
      <c r="P547" s="3" t="s">
        <v>2400</v>
      </c>
      <c r="Q547" s="3">
        <v>14.151498999999999</v>
      </c>
      <c r="R547" s="3">
        <v>76.557687000000001</v>
      </c>
      <c r="S547" s="3">
        <v>76.557687000000001</v>
      </c>
      <c r="T547" s="9" t="s">
        <v>3429</v>
      </c>
      <c r="U547" s="7">
        <v>728700</v>
      </c>
      <c r="V547" s="7">
        <v>564119</v>
      </c>
      <c r="W547" s="7">
        <v>500072</v>
      </c>
      <c r="X547" s="7" t="s">
        <v>2400</v>
      </c>
      <c r="Y547" s="7">
        <v>913488</v>
      </c>
      <c r="Z547" s="7">
        <v>845224</v>
      </c>
      <c r="AA547" s="7">
        <v>784623</v>
      </c>
      <c r="AB547" s="7">
        <v>728700</v>
      </c>
      <c r="AC547" s="3">
        <v>36.997</v>
      </c>
      <c r="AD547" s="3">
        <v>37.588999999999999</v>
      </c>
      <c r="AE547" s="4">
        <v>8.6639999999999997</v>
      </c>
      <c r="AF547" s="4">
        <v>11.079000000000001</v>
      </c>
      <c r="AG547" s="7">
        <v>114563000</v>
      </c>
      <c r="AH547" s="7">
        <v>114306000</v>
      </c>
      <c r="AI547" s="7">
        <v>113589500</v>
      </c>
      <c r="AJ547" s="7">
        <v>102666505</v>
      </c>
      <c r="AK547" s="3">
        <v>89.602689999999996</v>
      </c>
      <c r="AL547" s="7">
        <v>518</v>
      </c>
      <c r="AM547" s="7">
        <v>71300081</v>
      </c>
      <c r="AN547" s="3">
        <v>62.23</v>
      </c>
      <c r="AO547" s="3">
        <v>-4.8261900000000004</v>
      </c>
      <c r="AP547" s="3">
        <v>-19.943221999999999</v>
      </c>
      <c r="AQ547" s="3">
        <v>-8.9220830000000007</v>
      </c>
      <c r="AR547" s="3">
        <v>175.99706399999999</v>
      </c>
      <c r="AS547" s="3">
        <v>-19.943221999999999</v>
      </c>
      <c r="AT547" s="3">
        <v>-8.9220830000000007</v>
      </c>
      <c r="AU547" s="3">
        <v>162.44765000000001</v>
      </c>
      <c r="AV547" s="3">
        <v>7.2177165671752332</v>
      </c>
      <c r="AW547" s="3">
        <v>11.359364823752943</v>
      </c>
      <c r="AX547" s="3">
        <v>11.481409487412542</v>
      </c>
      <c r="AY547" s="3">
        <v>59.86</v>
      </c>
      <c r="AZ547" s="4">
        <v>94.2</v>
      </c>
      <c r="BA547" s="3">
        <v>95.21</v>
      </c>
    </row>
    <row r="548" spans="1:53" x14ac:dyDescent="0.3">
      <c r="A548" s="1" t="s">
        <v>1989</v>
      </c>
      <c r="B548" s="2">
        <v>103122</v>
      </c>
      <c r="C548" s="9" t="s">
        <v>2401</v>
      </c>
      <c r="D548" s="9" t="s">
        <v>2470</v>
      </c>
      <c r="E548" s="3">
        <v>16093.21748331</v>
      </c>
      <c r="F548" s="5">
        <v>23637.717483</v>
      </c>
      <c r="G548" s="5">
        <v>24586.04591085</v>
      </c>
      <c r="H548" s="3">
        <v>2.31</v>
      </c>
      <c r="I548" s="3">
        <v>66.112903225806406</v>
      </c>
      <c r="J548" s="3">
        <v>2.31</v>
      </c>
      <c r="K548" s="3">
        <v>66.112903225806406</v>
      </c>
      <c r="L548" s="3">
        <v>2.46234940902833</v>
      </c>
      <c r="M548" s="3">
        <v>2.10126207633559</v>
      </c>
      <c r="N548" s="3">
        <v>17.675722</v>
      </c>
      <c r="O548" s="3" t="s">
        <v>2400</v>
      </c>
      <c r="P548" s="3" t="s">
        <v>2400</v>
      </c>
      <c r="Q548" s="3">
        <v>7.2858130000000001</v>
      </c>
      <c r="R548" s="3">
        <v>18.753786000000002</v>
      </c>
      <c r="S548" s="3">
        <v>18.8938242450904</v>
      </c>
      <c r="T548" s="9" t="s">
        <v>3429</v>
      </c>
      <c r="U548" s="7">
        <v>3240600</v>
      </c>
      <c r="V548" s="7">
        <v>2972600</v>
      </c>
      <c r="W548" s="7">
        <v>2276597</v>
      </c>
      <c r="X548" s="7">
        <v>1400087</v>
      </c>
      <c r="Y548" s="7">
        <v>3223900</v>
      </c>
      <c r="Z548" s="7">
        <v>3266600</v>
      </c>
      <c r="AA548" s="7">
        <v>3262300</v>
      </c>
      <c r="AB548" s="7">
        <v>3240600</v>
      </c>
      <c r="AC548" s="3">
        <v>46.908999999999999</v>
      </c>
      <c r="AD548" s="3">
        <v>46.685000000000002</v>
      </c>
      <c r="AE548" s="3">
        <v>39.725999999999999</v>
      </c>
      <c r="AF548" s="3">
        <v>38.209000000000003</v>
      </c>
      <c r="AG548" s="7">
        <v>127396596</v>
      </c>
      <c r="AH548" s="7">
        <v>124653364</v>
      </c>
      <c r="AI548" s="7">
        <v>124447044</v>
      </c>
      <c r="AJ548" s="7">
        <v>118505323</v>
      </c>
      <c r="AK548" s="3">
        <v>93.025390000000002</v>
      </c>
      <c r="AL548" s="7">
        <v>662</v>
      </c>
      <c r="AM548" s="7">
        <v>117301927</v>
      </c>
      <c r="AN548" s="3">
        <v>92.08</v>
      </c>
      <c r="AO548" s="3">
        <v>-1.8752</v>
      </c>
      <c r="AP548" s="3">
        <v>-2.6597010000000001</v>
      </c>
      <c r="AQ548" s="3">
        <v>-9.0122090000000004</v>
      </c>
      <c r="AR548" s="3">
        <v>-9.2606260000000002</v>
      </c>
      <c r="AS548" s="3">
        <v>-2.6597010000000001</v>
      </c>
      <c r="AT548" s="3">
        <v>-9.0122090000000004</v>
      </c>
      <c r="AU548" s="3">
        <v>-7.9910209999999999</v>
      </c>
      <c r="AV548" s="3">
        <v>2.3522582452054221</v>
      </c>
      <c r="AW548" s="3">
        <v>3.4210075696375748</v>
      </c>
      <c r="AX548" s="3">
        <v>3.8418786446601469</v>
      </c>
      <c r="AY548" s="3">
        <v>72.05</v>
      </c>
      <c r="AZ548" s="3">
        <v>104.79</v>
      </c>
      <c r="BA548" s="3">
        <v>117.68</v>
      </c>
    </row>
    <row r="549" spans="1:53" x14ac:dyDescent="0.3">
      <c r="A549" s="1" t="s">
        <v>2164</v>
      </c>
      <c r="B549" s="2">
        <v>4757889</v>
      </c>
      <c r="C549" s="9" t="s">
        <v>2401</v>
      </c>
      <c r="D549" s="9" t="s">
        <v>2443</v>
      </c>
      <c r="E549" s="3">
        <v>16034.731684</v>
      </c>
      <c r="F549" s="5">
        <v>14462.418684</v>
      </c>
      <c r="G549" s="5" t="s">
        <v>2400</v>
      </c>
      <c r="H549" s="3">
        <v>-6.0999999999999999E-2</v>
      </c>
      <c r="I549" s="3" t="s">
        <v>2397</v>
      </c>
      <c r="J549" s="3">
        <v>-6.0999999999999999E-2</v>
      </c>
      <c r="K549" s="3" t="s">
        <v>2397</v>
      </c>
      <c r="L549" s="3">
        <v>6.1749414400000004</v>
      </c>
      <c r="M549" s="3">
        <v>2.0409011100000001</v>
      </c>
      <c r="N549" s="3">
        <v>24.130386000000001</v>
      </c>
      <c r="O549" s="3" t="s">
        <v>2400</v>
      </c>
      <c r="P549" s="3" t="s">
        <v>2400</v>
      </c>
      <c r="Q549" s="3">
        <v>3.4581409999999999</v>
      </c>
      <c r="R549" s="3" t="s">
        <v>2397</v>
      </c>
      <c r="S549" s="3" t="s">
        <v>2397</v>
      </c>
      <c r="T549" s="9" t="s">
        <v>3429</v>
      </c>
      <c r="U549" s="7">
        <v>4153945</v>
      </c>
      <c r="V549" s="7">
        <v>3826321</v>
      </c>
      <c r="W549" s="7">
        <v>2841839</v>
      </c>
      <c r="X549" s="7">
        <v>1761776</v>
      </c>
      <c r="Y549" s="7">
        <v>4339151</v>
      </c>
      <c r="Z549" s="7">
        <v>4239172</v>
      </c>
      <c r="AA549" s="7">
        <v>4194431</v>
      </c>
      <c r="AB549" s="7">
        <v>4153945</v>
      </c>
      <c r="AC549" s="3">
        <v>49.220999999999997</v>
      </c>
      <c r="AD549" s="4">
        <v>50.94</v>
      </c>
      <c r="AE549" s="3">
        <v>-2.415</v>
      </c>
      <c r="AF549" s="4">
        <v>2.7080000000000002</v>
      </c>
      <c r="AG549" s="7">
        <v>155386309</v>
      </c>
      <c r="AH549" s="7">
        <v>164150089</v>
      </c>
      <c r="AI549" s="7">
        <v>182066098</v>
      </c>
      <c r="AJ549" s="7">
        <v>144437566</v>
      </c>
      <c r="AK549" s="3">
        <v>94.167479999999998</v>
      </c>
      <c r="AL549" s="7">
        <v>772</v>
      </c>
      <c r="AM549" s="7">
        <v>120964431</v>
      </c>
      <c r="AN549" s="3">
        <v>78.86</v>
      </c>
      <c r="AO549" s="3">
        <v>-2.9628299999999999</v>
      </c>
      <c r="AP549" s="3">
        <v>3.3862640000000002</v>
      </c>
      <c r="AQ549" s="3">
        <v>65.716037999999998</v>
      </c>
      <c r="AR549" s="3">
        <v>51.947139</v>
      </c>
      <c r="AS549" s="3">
        <v>3.3862640000000002</v>
      </c>
      <c r="AT549" s="3">
        <v>65.716037999999998</v>
      </c>
      <c r="AU549" s="3">
        <v>42.454197999999998</v>
      </c>
      <c r="AV549" s="3">
        <v>3.5981438105511305</v>
      </c>
      <c r="AW549" s="3">
        <v>7.897372442510509</v>
      </c>
      <c r="AX549" s="3">
        <v>8.6050668184015766</v>
      </c>
      <c r="AY549" s="4">
        <v>41.1</v>
      </c>
      <c r="AZ549" s="4">
        <v>90.2</v>
      </c>
      <c r="BA549" s="3">
        <v>98.28</v>
      </c>
    </row>
    <row r="550" spans="1:53" x14ac:dyDescent="0.3">
      <c r="A550" s="1" t="s">
        <v>762</v>
      </c>
      <c r="B550" s="2">
        <v>4192968</v>
      </c>
      <c r="C550" s="9" t="s">
        <v>2395</v>
      </c>
      <c r="D550" s="9" t="s">
        <v>2418</v>
      </c>
      <c r="E550" s="3">
        <v>15949.91462043</v>
      </c>
      <c r="F550" s="5">
        <v>19710.252619999999</v>
      </c>
      <c r="G550" s="5" t="s">
        <v>2400</v>
      </c>
      <c r="H550" s="3">
        <v>0.51</v>
      </c>
      <c r="I550" s="3">
        <v>65.559231999999994</v>
      </c>
      <c r="J550" s="4">
        <v>0.51</v>
      </c>
      <c r="K550" s="3">
        <v>65.559231999999994</v>
      </c>
      <c r="L550" s="3" t="s">
        <v>2397</v>
      </c>
      <c r="M550" s="3">
        <v>4.1634094099999999</v>
      </c>
      <c r="N550" s="3">
        <v>56.963771999999999</v>
      </c>
      <c r="O550" s="3" t="s">
        <v>2400</v>
      </c>
      <c r="P550" s="3" t="s">
        <v>2400</v>
      </c>
      <c r="Q550" s="3">
        <v>5.8427499999999997</v>
      </c>
      <c r="R550" s="3">
        <v>20.464995999999999</v>
      </c>
      <c r="S550" s="3">
        <v>20.464995999999999</v>
      </c>
      <c r="T550" s="9" t="s">
        <v>3429</v>
      </c>
      <c r="U550" s="7">
        <v>3523926</v>
      </c>
      <c r="V550" s="7">
        <v>3282033</v>
      </c>
      <c r="W550" s="7">
        <v>2298893</v>
      </c>
      <c r="X550" s="7">
        <v>1859313</v>
      </c>
      <c r="Y550" s="7">
        <v>3203662</v>
      </c>
      <c r="Z550" s="7">
        <v>3284207</v>
      </c>
      <c r="AA550" s="7">
        <v>3372555</v>
      </c>
      <c r="AB550" s="7">
        <v>3523926</v>
      </c>
      <c r="AC550" s="3">
        <v>42.497999999999998</v>
      </c>
      <c r="AD550" s="3">
        <v>45.078000000000003</v>
      </c>
      <c r="AE550" s="3">
        <v>25.646999999999998</v>
      </c>
      <c r="AF550" s="3">
        <v>28.007999999999999</v>
      </c>
      <c r="AG550" s="7">
        <v>150991000</v>
      </c>
      <c r="AH550" s="7">
        <v>150827000</v>
      </c>
      <c r="AI550" s="7">
        <v>150154837</v>
      </c>
      <c r="AJ550" s="7">
        <v>150572848</v>
      </c>
      <c r="AK550" s="3">
        <v>99.718459999999993</v>
      </c>
      <c r="AL550" s="7">
        <v>721</v>
      </c>
      <c r="AM550" s="7">
        <v>155221920</v>
      </c>
      <c r="AN550" s="4">
        <v>102.8</v>
      </c>
      <c r="AO550" s="3">
        <v>-3.6849780000000001</v>
      </c>
      <c r="AP550" s="3">
        <v>-6.219824</v>
      </c>
      <c r="AQ550" s="3">
        <v>-11.970141</v>
      </c>
      <c r="AR550" s="3">
        <v>-13.135742</v>
      </c>
      <c r="AS550" s="3">
        <v>-6.219824</v>
      </c>
      <c r="AT550" s="3">
        <v>-11.970141</v>
      </c>
      <c r="AU550" s="3">
        <v>-17.325989</v>
      </c>
      <c r="AV550" s="3">
        <v>4.5118006593479763</v>
      </c>
      <c r="AW550" s="3">
        <v>6.0444285493605854</v>
      </c>
      <c r="AX550" s="3">
        <v>6.8018845631961877</v>
      </c>
      <c r="AY550" s="3">
        <v>79.209999999999994</v>
      </c>
      <c r="AZ550" s="4">
        <v>106.12</v>
      </c>
      <c r="BA550" s="3">
        <v>119.41</v>
      </c>
    </row>
    <row r="551" spans="1:53" x14ac:dyDescent="0.3">
      <c r="A551" s="1" t="s">
        <v>2048</v>
      </c>
      <c r="B551" s="2">
        <v>3002287</v>
      </c>
      <c r="C551" s="9" t="s">
        <v>2401</v>
      </c>
      <c r="D551" s="9" t="s">
        <v>2406</v>
      </c>
      <c r="E551" s="3">
        <v>15885.357023549999</v>
      </c>
      <c r="F551" s="5">
        <v>18554.357023</v>
      </c>
      <c r="G551" s="5" t="s">
        <v>2400</v>
      </c>
      <c r="H551" s="4">
        <v>1.18</v>
      </c>
      <c r="I551" s="3">
        <v>16.766769</v>
      </c>
      <c r="J551" s="4">
        <v>1.18</v>
      </c>
      <c r="K551" s="3">
        <v>16.803602999999999</v>
      </c>
      <c r="L551" s="3">
        <v>3.0554446</v>
      </c>
      <c r="M551" s="3">
        <v>2.0413119499999999</v>
      </c>
      <c r="N551" s="3">
        <v>20.091936</v>
      </c>
      <c r="O551" s="3" t="s">
        <v>2400</v>
      </c>
      <c r="P551" s="3" t="s">
        <v>2400</v>
      </c>
      <c r="Q551" s="3">
        <v>1.205835</v>
      </c>
      <c r="R551" s="3">
        <v>9.8187429999999996</v>
      </c>
      <c r="S551" s="3">
        <v>9.8187429999999996</v>
      </c>
      <c r="T551" s="9" t="s">
        <v>3429</v>
      </c>
      <c r="U551" s="7">
        <v>13683000</v>
      </c>
      <c r="V551" s="7">
        <v>12869000</v>
      </c>
      <c r="W551" s="7">
        <v>12382000</v>
      </c>
      <c r="X551" s="7">
        <v>11651000</v>
      </c>
      <c r="Y551" s="7">
        <v>13981000</v>
      </c>
      <c r="Z551" s="7">
        <v>13897000</v>
      </c>
      <c r="AA551" s="7">
        <v>13794000</v>
      </c>
      <c r="AB551" s="7">
        <v>13683000</v>
      </c>
      <c r="AC551" s="3">
        <v>16.539000000000001</v>
      </c>
      <c r="AD551" s="3">
        <v>15.907</v>
      </c>
      <c r="AE551" s="4">
        <v>12.205</v>
      </c>
      <c r="AF551" s="4">
        <v>11.766</v>
      </c>
      <c r="AG551" s="7">
        <v>185505000</v>
      </c>
      <c r="AH551" s="7">
        <v>187499000</v>
      </c>
      <c r="AI551" s="7">
        <v>196191000</v>
      </c>
      <c r="AJ551" s="7">
        <v>184418174</v>
      </c>
      <c r="AK551" s="4">
        <v>99.410600000000002</v>
      </c>
      <c r="AL551" s="7">
        <v>797</v>
      </c>
      <c r="AM551" s="7">
        <v>159003777</v>
      </c>
      <c r="AN551" s="3">
        <v>85.71</v>
      </c>
      <c r="AO551" s="3">
        <v>-0.97099999999999997</v>
      </c>
      <c r="AP551" s="3">
        <v>-10.673829</v>
      </c>
      <c r="AQ551" s="3">
        <v>-13.648679</v>
      </c>
      <c r="AR551" s="3">
        <v>-4.8986700000000001</v>
      </c>
      <c r="AS551" s="3">
        <v>-10.673829</v>
      </c>
      <c r="AT551" s="3">
        <v>-13.648679</v>
      </c>
      <c r="AU551" s="3">
        <v>-4.886844</v>
      </c>
      <c r="AV551" s="3">
        <v>1.8532891086020316</v>
      </c>
      <c r="AW551" s="3">
        <v>3.0407129413116025</v>
      </c>
      <c r="AX551" s="3">
        <v>3.0111008555486833</v>
      </c>
      <c r="AY551" s="3">
        <v>63.22</v>
      </c>
      <c r="AZ551" s="3">
        <v>103.73</v>
      </c>
      <c r="BA551" s="3">
        <v>102.72</v>
      </c>
    </row>
    <row r="552" spans="1:53" x14ac:dyDescent="0.3">
      <c r="A552" s="1" t="s">
        <v>196</v>
      </c>
      <c r="B552" s="2">
        <v>101510404</v>
      </c>
      <c r="C552" s="9" t="s">
        <v>2395</v>
      </c>
      <c r="D552" s="9" t="s">
        <v>2417</v>
      </c>
      <c r="E552" s="3">
        <v>15812.429749999999</v>
      </c>
      <c r="F552" s="5">
        <v>15713.84575</v>
      </c>
      <c r="G552" s="5" t="s">
        <v>2400</v>
      </c>
      <c r="H552" s="3">
        <v>-0.96</v>
      </c>
      <c r="I552" s="3" t="s">
        <v>2397</v>
      </c>
      <c r="J552" s="3">
        <v>-0.96</v>
      </c>
      <c r="K552" s="3" t="s">
        <v>2397</v>
      </c>
      <c r="L552" s="3">
        <v>43.979915429999998</v>
      </c>
      <c r="M552" s="3">
        <v>1.2379738500000002</v>
      </c>
      <c r="N552" s="3">
        <v>50.62462</v>
      </c>
      <c r="O552" s="3" t="s">
        <v>2400</v>
      </c>
      <c r="P552" s="3" t="s">
        <v>2400</v>
      </c>
      <c r="Q552" s="3">
        <v>14.341601000000001</v>
      </c>
      <c r="R552" s="3">
        <v>39.301174000000003</v>
      </c>
      <c r="S552" s="3">
        <v>39.301174000000003</v>
      </c>
      <c r="T552" s="9" t="s">
        <v>3430</v>
      </c>
      <c r="U552" s="7">
        <v>1127482</v>
      </c>
      <c r="V552" s="7">
        <v>1044178</v>
      </c>
      <c r="W552" s="7">
        <v>482311</v>
      </c>
      <c r="X552" s="7">
        <v>300640</v>
      </c>
      <c r="Y552" s="7">
        <v>1094051</v>
      </c>
      <c r="Z552" s="7">
        <v>1127482</v>
      </c>
      <c r="AA552" s="7">
        <v>1105220</v>
      </c>
      <c r="AB552" s="7">
        <v>1056992</v>
      </c>
      <c r="AC552" s="3">
        <v>66.067999999999998</v>
      </c>
      <c r="AD552" s="4">
        <v>65.27</v>
      </c>
      <c r="AE552" s="3">
        <v>35.957999999999998</v>
      </c>
      <c r="AF552" s="3">
        <v>34.460999999999999</v>
      </c>
      <c r="AG552" s="7">
        <v>63245006</v>
      </c>
      <c r="AH552" s="7">
        <v>63251495</v>
      </c>
      <c r="AI552" s="7">
        <v>63855939</v>
      </c>
      <c r="AJ552" s="7">
        <v>26744360</v>
      </c>
      <c r="AK552" s="3">
        <v>42.283760000000001</v>
      </c>
      <c r="AL552" s="7">
        <v>532</v>
      </c>
      <c r="AM552" s="7">
        <v>29760618</v>
      </c>
      <c r="AN552" s="3">
        <v>47.05</v>
      </c>
      <c r="AO552" s="3">
        <v>-0.46650700000000001</v>
      </c>
      <c r="AP552" s="3">
        <v>-0.14799999999999999</v>
      </c>
      <c r="AQ552" s="3">
        <v>4.5264220000000002</v>
      </c>
      <c r="AR552" s="3">
        <v>15.09521</v>
      </c>
      <c r="AS552" s="3">
        <v>-0.14799999999999999</v>
      </c>
      <c r="AT552" s="3">
        <v>4.5264220000000002</v>
      </c>
      <c r="AU552" s="3">
        <v>13.39087</v>
      </c>
      <c r="AV552" s="3">
        <v>2.2317221678091568</v>
      </c>
      <c r="AW552" s="3">
        <v>3.9216498337328582</v>
      </c>
      <c r="AX552" s="3">
        <v>3.1711675089995865</v>
      </c>
      <c r="AY552" s="3">
        <v>108.71</v>
      </c>
      <c r="AZ552" s="4">
        <v>191.02</v>
      </c>
      <c r="BA552" s="3">
        <v>154.47</v>
      </c>
    </row>
    <row r="553" spans="1:53" x14ac:dyDescent="0.3">
      <c r="A553" s="1" t="s">
        <v>504</v>
      </c>
      <c r="B553" s="2">
        <v>4996309</v>
      </c>
      <c r="C553" s="9" t="s">
        <v>2401</v>
      </c>
      <c r="D553" s="9" t="s">
        <v>2437</v>
      </c>
      <c r="E553" s="3">
        <v>15687.226479999999</v>
      </c>
      <c r="F553" s="5">
        <v>42030.226479999998</v>
      </c>
      <c r="G553" s="5" t="s">
        <v>2400</v>
      </c>
      <c r="H553" s="3">
        <v>0.24</v>
      </c>
      <c r="I553" s="3">
        <v>8.2640410000000006</v>
      </c>
      <c r="J553" s="3">
        <v>0.24</v>
      </c>
      <c r="K553" s="3">
        <v>8.2640410000000006</v>
      </c>
      <c r="L553" s="3">
        <v>5.0967161499999998</v>
      </c>
      <c r="M553" s="3">
        <v>1.85160974</v>
      </c>
      <c r="N553" s="3">
        <v>21.499051000000001</v>
      </c>
      <c r="O553" s="3" t="s">
        <v>2400</v>
      </c>
      <c r="P553" s="3" t="s">
        <v>2400</v>
      </c>
      <c r="Q553" s="3">
        <v>1.861621</v>
      </c>
      <c r="R553" s="3">
        <v>13.534083000000001</v>
      </c>
      <c r="S553" s="3">
        <v>13.534083000000001</v>
      </c>
      <c r="T553" s="9" t="s">
        <v>3429</v>
      </c>
      <c r="U553" s="7">
        <v>24687000</v>
      </c>
      <c r="V553" s="7">
        <v>23551000</v>
      </c>
      <c r="W553" s="7">
        <v>19496000</v>
      </c>
      <c r="X553" s="7">
        <v>14779000</v>
      </c>
      <c r="Y553" s="7">
        <v>21752000</v>
      </c>
      <c r="Z553" s="7">
        <v>23084000</v>
      </c>
      <c r="AA553" s="7">
        <v>24163000</v>
      </c>
      <c r="AB553" s="7">
        <v>24687000</v>
      </c>
      <c r="AC553" s="3">
        <v>23.364999999999998</v>
      </c>
      <c r="AD553" s="3">
        <v>21.638999999999999</v>
      </c>
      <c r="AE553" s="3">
        <v>13.473000000000001</v>
      </c>
      <c r="AF553" s="4">
        <v>12.003</v>
      </c>
      <c r="AG553" s="7">
        <v>1248983000</v>
      </c>
      <c r="AH553" s="7">
        <v>1253775140</v>
      </c>
      <c r="AI553" s="7">
        <v>1330483676</v>
      </c>
      <c r="AJ553" s="7">
        <v>874168576</v>
      </c>
      <c r="AK553" s="3">
        <v>69.990430000000003</v>
      </c>
      <c r="AL553" s="7">
        <v>629</v>
      </c>
      <c r="AM553" s="7">
        <v>851288545</v>
      </c>
      <c r="AN553" s="3">
        <v>68.16</v>
      </c>
      <c r="AO553" s="3">
        <v>1.251117</v>
      </c>
      <c r="AP553" s="3">
        <v>-9.7929940000000002</v>
      </c>
      <c r="AQ553" s="3">
        <v>2.0720719999999999</v>
      </c>
      <c r="AR553" s="3">
        <v>-6.8256579999999998</v>
      </c>
      <c r="AS553" s="3">
        <v>-9.7929940000000002</v>
      </c>
      <c r="AT553" s="3">
        <v>2.0720719999999999</v>
      </c>
      <c r="AU553" s="3">
        <v>-6.9786539999999997</v>
      </c>
      <c r="AV553" s="3">
        <v>1.6497121789468143</v>
      </c>
      <c r="AW553" s="3">
        <v>3.390343411730397</v>
      </c>
      <c r="AX553" s="3">
        <v>4.1588426659387885</v>
      </c>
      <c r="AY553" s="3">
        <v>38.14</v>
      </c>
      <c r="AZ553" s="3">
        <v>78.39</v>
      </c>
      <c r="BA553" s="3">
        <v>96.16</v>
      </c>
    </row>
    <row r="554" spans="1:53" x14ac:dyDescent="0.3">
      <c r="A554" s="1" t="s">
        <v>2257</v>
      </c>
      <c r="B554" s="2">
        <v>4761964</v>
      </c>
      <c r="C554" s="9" t="s">
        <v>2395</v>
      </c>
      <c r="D554" s="9" t="s">
        <v>2463</v>
      </c>
      <c r="E554" s="3">
        <v>15624.13108718</v>
      </c>
      <c r="F554" s="5">
        <v>29590.831086999999</v>
      </c>
      <c r="G554" s="5" t="s">
        <v>2400</v>
      </c>
      <c r="H554" s="3">
        <v>7.9000000000000001E-2</v>
      </c>
      <c r="I554" s="3" t="s">
        <v>2397</v>
      </c>
      <c r="J554" s="3">
        <v>7.9000000000000001E-2</v>
      </c>
      <c r="K554" s="3" t="s">
        <v>2397</v>
      </c>
      <c r="L554" s="3" t="s">
        <v>2397</v>
      </c>
      <c r="M554" s="3">
        <v>0.75081413999999991</v>
      </c>
      <c r="N554" s="3">
        <v>7.8056429999999999</v>
      </c>
      <c r="O554" s="3" t="s">
        <v>2400</v>
      </c>
      <c r="P554" s="3" t="s">
        <v>2400</v>
      </c>
      <c r="Q554" s="3">
        <v>1.915602</v>
      </c>
      <c r="R554" s="3">
        <v>6.1703789999999996</v>
      </c>
      <c r="S554" s="3">
        <v>6.1703789999999996</v>
      </c>
      <c r="T554" s="9" t="s">
        <v>3429</v>
      </c>
      <c r="U554" s="7">
        <v>15426900</v>
      </c>
      <c r="V554" s="7">
        <v>16262700</v>
      </c>
      <c r="W554" s="7">
        <v>17886300</v>
      </c>
      <c r="X554" s="7">
        <v>11946000</v>
      </c>
      <c r="Y554" s="7">
        <v>15048500</v>
      </c>
      <c r="Z554" s="7">
        <v>15239200</v>
      </c>
      <c r="AA554" s="7">
        <v>15361200</v>
      </c>
      <c r="AB554" s="7">
        <v>15426900</v>
      </c>
      <c r="AC554" s="4">
        <v>43.64</v>
      </c>
      <c r="AD554" s="3">
        <v>42.024999999999999</v>
      </c>
      <c r="AE554" s="3">
        <v>31.483000000000001</v>
      </c>
      <c r="AF554" s="3">
        <v>30.478999999999999</v>
      </c>
      <c r="AG554" s="7">
        <v>1193580965</v>
      </c>
      <c r="AH554" s="7">
        <v>1193269177</v>
      </c>
      <c r="AI554" s="7">
        <v>1199659912</v>
      </c>
      <c r="AJ554" s="7">
        <v>1186953341</v>
      </c>
      <c r="AK554" s="3">
        <v>99.443730000000002</v>
      </c>
      <c r="AL554" s="7">
        <v>1222</v>
      </c>
      <c r="AM554" s="7">
        <v>983875203</v>
      </c>
      <c r="AN554" s="3">
        <v>82.43</v>
      </c>
      <c r="AO554" s="3">
        <v>0.40322599999999997</v>
      </c>
      <c r="AP554" s="3">
        <v>-4.8892280000000001</v>
      </c>
      <c r="AQ554" s="3">
        <v>7.2351419999999997</v>
      </c>
      <c r="AR554" s="3">
        <v>9.3064090000000004</v>
      </c>
      <c r="AS554" s="3">
        <v>-4.8892280000000001</v>
      </c>
      <c r="AT554" s="3">
        <v>7.2351419999999997</v>
      </c>
      <c r="AU554" s="3">
        <v>14.958449</v>
      </c>
      <c r="AV554" s="3">
        <v>2.2685083795848509</v>
      </c>
      <c r="AW554" s="3">
        <v>3.8003933270709078</v>
      </c>
      <c r="AX554" s="3">
        <v>3.1172394720660854</v>
      </c>
      <c r="AY554" s="3">
        <v>62.75</v>
      </c>
      <c r="AZ554" s="4">
        <v>105.12</v>
      </c>
      <c r="BA554" s="3">
        <v>86.22</v>
      </c>
    </row>
    <row r="555" spans="1:53" x14ac:dyDescent="0.3">
      <c r="A555" s="1" t="s">
        <v>429</v>
      </c>
      <c r="B555" s="2">
        <v>4097130</v>
      </c>
      <c r="C555" s="9" t="s">
        <v>2395</v>
      </c>
      <c r="D555" s="9" t="s">
        <v>2447</v>
      </c>
      <c r="E555" s="3">
        <v>15621.74566398</v>
      </c>
      <c r="F555" s="5">
        <v>16923.678662999999</v>
      </c>
      <c r="G555" s="5" t="s">
        <v>2400</v>
      </c>
      <c r="H555" s="3">
        <v>4.8499999999999996</v>
      </c>
      <c r="I555" s="3">
        <v>27.627248999999999</v>
      </c>
      <c r="J555" s="3">
        <v>4.8499999999999996</v>
      </c>
      <c r="K555" s="3">
        <v>27.627248999999999</v>
      </c>
      <c r="L555" s="3">
        <v>5.4877981199999999</v>
      </c>
      <c r="M555" s="3">
        <v>4.4066194400000001</v>
      </c>
      <c r="N555" s="3">
        <v>36.195304999999998</v>
      </c>
      <c r="O555" s="3" t="s">
        <v>2400</v>
      </c>
      <c r="P555" s="3" t="s">
        <v>2400</v>
      </c>
      <c r="Q555" s="3">
        <v>1.139516</v>
      </c>
      <c r="R555" s="3">
        <v>14.962866999999999</v>
      </c>
      <c r="S555" s="3">
        <v>14.962866999999999</v>
      </c>
      <c r="T555" s="9" t="s">
        <v>3439</v>
      </c>
      <c r="U555" s="7">
        <v>14862913</v>
      </c>
      <c r="V555" s="7">
        <v>15094475</v>
      </c>
      <c r="W555" s="7">
        <v>12952594</v>
      </c>
      <c r="X555" s="7">
        <v>8707189</v>
      </c>
      <c r="Y555" s="7">
        <v>14973770</v>
      </c>
      <c r="Z555" s="7">
        <v>15091399</v>
      </c>
      <c r="AA555" s="7">
        <v>14862913</v>
      </c>
      <c r="AB555" s="7">
        <v>14591599</v>
      </c>
      <c r="AC555" s="3">
        <v>22.524999999999999</v>
      </c>
      <c r="AD555" s="3">
        <v>23.364000000000001</v>
      </c>
      <c r="AE555" s="4">
        <v>7.12</v>
      </c>
      <c r="AF555" s="4">
        <v>7.548</v>
      </c>
      <c r="AG555" s="7">
        <v>37116981</v>
      </c>
      <c r="AH555" s="7">
        <v>37111151</v>
      </c>
      <c r="AI555" s="7">
        <v>37164195</v>
      </c>
      <c r="AJ555" s="7">
        <v>36863811</v>
      </c>
      <c r="AK555" s="3">
        <v>99.316379999999995</v>
      </c>
      <c r="AL555" s="7">
        <v>745</v>
      </c>
      <c r="AM555" s="7">
        <v>31669810</v>
      </c>
      <c r="AN555" s="3">
        <v>85.32</v>
      </c>
      <c r="AO555" s="3">
        <v>-1.8430899999999999</v>
      </c>
      <c r="AP555" s="3">
        <v>-5.859013</v>
      </c>
      <c r="AQ555" s="3">
        <v>5.461659</v>
      </c>
      <c r="AR555" s="3">
        <v>42.744433999999998</v>
      </c>
      <c r="AS555" s="3">
        <v>-5.859013</v>
      </c>
      <c r="AT555" s="3">
        <v>5.461659</v>
      </c>
      <c r="AU555" s="3">
        <v>44.219990000000003</v>
      </c>
      <c r="AV555" s="3">
        <v>1.8854798460049387</v>
      </c>
      <c r="AW555" s="3">
        <v>3.4114200569848476</v>
      </c>
      <c r="AX555" s="3">
        <v>3.0025488541289445</v>
      </c>
      <c r="AY555" s="3">
        <v>52.78</v>
      </c>
      <c r="AZ555" s="3">
        <v>95.49</v>
      </c>
      <c r="BA555" s="3">
        <v>84.05</v>
      </c>
    </row>
    <row r="556" spans="1:53" x14ac:dyDescent="0.3">
      <c r="A556" s="1" t="s">
        <v>457</v>
      </c>
      <c r="B556" s="2">
        <v>4533245</v>
      </c>
      <c r="C556" s="9" t="s">
        <v>2401</v>
      </c>
      <c r="D556" s="9" t="s">
        <v>2520</v>
      </c>
      <c r="E556" s="3">
        <v>15602.626834139999</v>
      </c>
      <c r="F556" s="5">
        <v>19518.626833999999</v>
      </c>
      <c r="G556" s="5" t="s">
        <v>2400</v>
      </c>
      <c r="H556" s="4">
        <v>1.5469999999999999</v>
      </c>
      <c r="I556" s="3">
        <v>13.557922</v>
      </c>
      <c r="J556" s="3">
        <v>1.5469999999999999</v>
      </c>
      <c r="K556" s="3">
        <v>13.557922</v>
      </c>
      <c r="L556" s="3">
        <v>6.80382775</v>
      </c>
      <c r="M556" s="3">
        <v>2.8635677099999999</v>
      </c>
      <c r="N556" s="3">
        <v>8.6478819999999992</v>
      </c>
      <c r="O556" s="3" t="s">
        <v>2400</v>
      </c>
      <c r="P556" s="3" t="s">
        <v>2400</v>
      </c>
      <c r="Q556" s="3">
        <v>3.1361159999999999</v>
      </c>
      <c r="R556" s="3">
        <v>6.7119939999999998</v>
      </c>
      <c r="S556" s="3">
        <v>6.7119939999999998</v>
      </c>
      <c r="T556" s="9" t="s">
        <v>3429</v>
      </c>
      <c r="U556" s="7">
        <v>6631000</v>
      </c>
      <c r="V556" s="7">
        <v>11186000</v>
      </c>
      <c r="W556" s="7">
        <v>6538000</v>
      </c>
      <c r="X556" s="7">
        <v>4124000</v>
      </c>
      <c r="Y556" s="7">
        <v>5983000</v>
      </c>
      <c r="Z556" s="7">
        <v>5886000</v>
      </c>
      <c r="AA556" s="7">
        <v>6089000</v>
      </c>
      <c r="AB556" s="7">
        <v>6631000</v>
      </c>
      <c r="AC556" s="4">
        <v>38.380000000000003</v>
      </c>
      <c r="AD556" s="4">
        <v>33.979999999999997</v>
      </c>
      <c r="AE556" s="3">
        <v>47.232999999999997</v>
      </c>
      <c r="AF556" s="3">
        <v>44.308999999999997</v>
      </c>
      <c r="AG556" s="7">
        <v>174325517</v>
      </c>
      <c r="AH556" s="7">
        <v>180361733</v>
      </c>
      <c r="AI556" s="7">
        <v>191051520</v>
      </c>
      <c r="AJ556" s="7">
        <v>172548049</v>
      </c>
      <c r="AK556" s="3">
        <v>99.15419</v>
      </c>
      <c r="AL556" s="7">
        <v>905</v>
      </c>
      <c r="AM556" s="7">
        <v>166467275</v>
      </c>
      <c r="AN556" s="3">
        <v>95.66</v>
      </c>
      <c r="AO556" s="3">
        <v>-9.3676999999999996E-2</v>
      </c>
      <c r="AP556" s="3">
        <v>-4.840509</v>
      </c>
      <c r="AQ556" s="3">
        <v>-0.55944099999999997</v>
      </c>
      <c r="AR556" s="3">
        <v>4.5460120000000002</v>
      </c>
      <c r="AS556" s="3">
        <v>-4.840509</v>
      </c>
      <c r="AT556" s="3">
        <v>-0.55944099999999997</v>
      </c>
      <c r="AU556" s="3">
        <v>7.3207550000000001</v>
      </c>
      <c r="AV556" s="3">
        <v>2.5342264103555632</v>
      </c>
      <c r="AW556" s="3">
        <v>4.6839159856956805</v>
      </c>
      <c r="AX556" s="3">
        <v>4.7984863936961011</v>
      </c>
      <c r="AY556" s="3">
        <v>43.51</v>
      </c>
      <c r="AZ556" s="3">
        <v>80.41</v>
      </c>
      <c r="BA556" s="3">
        <v>82.38</v>
      </c>
    </row>
    <row r="557" spans="1:53" x14ac:dyDescent="0.3">
      <c r="A557" s="1" t="s">
        <v>276</v>
      </c>
      <c r="B557" s="2">
        <v>4162851</v>
      </c>
      <c r="C557" s="9" t="s">
        <v>2395</v>
      </c>
      <c r="D557" s="9" t="s">
        <v>2417</v>
      </c>
      <c r="E557" s="3">
        <v>15593.220670500001</v>
      </c>
      <c r="F557" s="5">
        <v>16980.652669999999</v>
      </c>
      <c r="G557" s="5" t="s">
        <v>2400</v>
      </c>
      <c r="H557" s="3">
        <v>0.13200000000000001</v>
      </c>
      <c r="I557" s="3">
        <v>41.996403000000001</v>
      </c>
      <c r="J557" s="4">
        <v>0.13200000000000001</v>
      </c>
      <c r="K557" s="3">
        <v>41.996403000000001</v>
      </c>
      <c r="L557" s="3" t="s">
        <v>2397</v>
      </c>
      <c r="M557" s="3">
        <v>14.229128579999999</v>
      </c>
      <c r="N557" s="3">
        <v>34.464945</v>
      </c>
      <c r="O557" s="3" t="s">
        <v>2400</v>
      </c>
      <c r="P557" s="3" t="s">
        <v>2400</v>
      </c>
      <c r="Q557" s="3">
        <v>12.252409</v>
      </c>
      <c r="R557" s="3">
        <v>43.30133</v>
      </c>
      <c r="S557" s="3">
        <v>43.30133</v>
      </c>
      <c r="T557" s="9" t="s">
        <v>3429</v>
      </c>
      <c r="U557" s="7">
        <v>1228413</v>
      </c>
      <c r="V557" s="7">
        <v>1099082</v>
      </c>
      <c r="W557" s="7">
        <v>965046</v>
      </c>
      <c r="X557" s="7">
        <v>801544</v>
      </c>
      <c r="Y557" s="7">
        <v>1313914</v>
      </c>
      <c r="Z557" s="7">
        <v>1285353</v>
      </c>
      <c r="AA557" s="7">
        <v>1251765</v>
      </c>
      <c r="AB557" s="7">
        <v>1228413</v>
      </c>
      <c r="AC557" s="3">
        <v>78.658000000000001</v>
      </c>
      <c r="AD557" s="3">
        <v>80.775999999999996</v>
      </c>
      <c r="AE557" s="3">
        <v>25.492000000000001</v>
      </c>
      <c r="AF557" s="4">
        <v>26.57</v>
      </c>
      <c r="AG557" s="7">
        <v>314807437</v>
      </c>
      <c r="AH557" s="7">
        <v>314677007</v>
      </c>
      <c r="AI557" s="7">
        <v>313155816</v>
      </c>
      <c r="AJ557" s="7">
        <v>156286374</v>
      </c>
      <c r="AK557" s="3">
        <v>49.612430000000003</v>
      </c>
      <c r="AL557" s="7">
        <v>536</v>
      </c>
      <c r="AM557" s="7">
        <v>124837686</v>
      </c>
      <c r="AN557" s="3">
        <v>39.630000000000003</v>
      </c>
      <c r="AO557" s="3">
        <v>-2.7285979999999999</v>
      </c>
      <c r="AP557" s="3">
        <v>-5.6565659999999998</v>
      </c>
      <c r="AQ557" s="3">
        <v>-8.0889589999999991</v>
      </c>
      <c r="AR557" s="3">
        <v>-5.388979</v>
      </c>
      <c r="AS557" s="3">
        <v>-5.6565659999999998</v>
      </c>
      <c r="AT557" s="3">
        <v>-8.0889589999999991</v>
      </c>
      <c r="AU557" s="3">
        <v>-10.502108</v>
      </c>
      <c r="AV557" s="3">
        <v>0.84929327912124752</v>
      </c>
      <c r="AW557" s="3">
        <v>1.5842228654738266</v>
      </c>
      <c r="AX557" s="3">
        <v>1.5136085134104516</v>
      </c>
      <c r="AY557" s="3">
        <v>41.88</v>
      </c>
      <c r="AZ557" s="3">
        <v>78.12</v>
      </c>
      <c r="BA557" s="3">
        <v>74.64</v>
      </c>
    </row>
    <row r="558" spans="1:53" x14ac:dyDescent="0.3">
      <c r="A558" s="1" t="s">
        <v>40</v>
      </c>
      <c r="B558" s="2">
        <v>4509697</v>
      </c>
      <c r="C558" s="9" t="s">
        <v>2401</v>
      </c>
      <c r="D558" s="9" t="s">
        <v>2433</v>
      </c>
      <c r="E558" s="3">
        <v>15494.27945688</v>
      </c>
      <c r="F558" s="5">
        <v>17256.934455999999</v>
      </c>
      <c r="G558" s="5" t="s">
        <v>2400</v>
      </c>
      <c r="H558" s="4">
        <v>1.244</v>
      </c>
      <c r="I558" s="3">
        <v>28.792452999999998</v>
      </c>
      <c r="J558" s="3">
        <v>1.2749999999999999</v>
      </c>
      <c r="K558" s="3">
        <v>36.210169</v>
      </c>
      <c r="L558" s="3" t="s">
        <v>2397</v>
      </c>
      <c r="M558" s="3">
        <v>6.4825828400000001</v>
      </c>
      <c r="N558" s="3">
        <v>20.451847999999998</v>
      </c>
      <c r="O558" s="3" t="s">
        <v>2400</v>
      </c>
      <c r="P558" s="3" t="s">
        <v>2400</v>
      </c>
      <c r="Q558" s="3">
        <v>0.988012</v>
      </c>
      <c r="R558" s="3">
        <v>12.337396</v>
      </c>
      <c r="S558" s="3">
        <v>12.337396</v>
      </c>
      <c r="T558" s="9" t="s">
        <v>3435</v>
      </c>
      <c r="U558" s="7">
        <v>16105498</v>
      </c>
      <c r="V558" s="7">
        <v>14378461</v>
      </c>
      <c r="W558" s="7">
        <v>13148182</v>
      </c>
      <c r="X558" s="7">
        <v>13340852</v>
      </c>
      <c r="Y558" s="7">
        <v>16105498</v>
      </c>
      <c r="Z558" s="7">
        <v>15837389</v>
      </c>
      <c r="AA558" s="7">
        <v>15349687</v>
      </c>
      <c r="AB558" s="7">
        <v>14896026</v>
      </c>
      <c r="AC558" s="4">
        <v>6.7329999999999997</v>
      </c>
      <c r="AD558" s="4">
        <v>6.7329999999999997</v>
      </c>
      <c r="AE558" s="4">
        <v>6.8540000000000001</v>
      </c>
      <c r="AF558" s="4">
        <v>6.8540000000000001</v>
      </c>
      <c r="AG558" s="7">
        <v>132552407</v>
      </c>
      <c r="AH558" s="7">
        <v>135702623</v>
      </c>
      <c r="AI558" s="7">
        <v>136210883</v>
      </c>
      <c r="AJ558" s="7">
        <v>131771722</v>
      </c>
      <c r="AK558" s="3">
        <v>99.477609999999999</v>
      </c>
      <c r="AL558" s="7">
        <v>645</v>
      </c>
      <c r="AM558" s="7">
        <v>120185816</v>
      </c>
      <c r="AN558" s="3">
        <v>90.73</v>
      </c>
      <c r="AO558" s="3">
        <v>-1.4666539999999999</v>
      </c>
      <c r="AP558" s="3">
        <v>-8.6774389999999997</v>
      </c>
      <c r="AQ558" s="3">
        <v>3.4375909999999998</v>
      </c>
      <c r="AR558" s="3">
        <v>16.641188</v>
      </c>
      <c r="AS558" s="3">
        <v>-8.6774389999999997</v>
      </c>
      <c r="AT558" s="3">
        <v>3.4375909999999998</v>
      </c>
      <c r="AU558" s="3">
        <v>15.568538</v>
      </c>
      <c r="AV558" s="3">
        <v>1.1396223677997106</v>
      </c>
      <c r="AW558" s="3">
        <v>2.6113451768301341</v>
      </c>
      <c r="AX558" s="3">
        <v>2.9437551262518498</v>
      </c>
      <c r="AY558" s="3">
        <v>37.89</v>
      </c>
      <c r="AZ558" s="3">
        <v>86.82</v>
      </c>
      <c r="BA558" s="3">
        <v>97.88</v>
      </c>
    </row>
    <row r="559" spans="1:53" x14ac:dyDescent="0.3">
      <c r="A559" s="1" t="s">
        <v>2324</v>
      </c>
      <c r="B559" s="2">
        <v>4344540</v>
      </c>
      <c r="C559" s="9" t="s">
        <v>2401</v>
      </c>
      <c r="D559" s="9" t="s">
        <v>2477</v>
      </c>
      <c r="E559" s="3">
        <v>15492.41143317</v>
      </c>
      <c r="F559" s="5">
        <v>22456.566433</v>
      </c>
      <c r="G559" s="5">
        <v>22456.566433169999</v>
      </c>
      <c r="H559" s="3">
        <v>0.74</v>
      </c>
      <c r="I559" s="3">
        <v>9.8261310000000002</v>
      </c>
      <c r="J559" s="4">
        <v>0.74</v>
      </c>
      <c r="K559" s="3">
        <v>9.8261310000000002</v>
      </c>
      <c r="L559" s="3">
        <v>5.7051662699999994</v>
      </c>
      <c r="M559" s="3">
        <v>4.5334434400000001</v>
      </c>
      <c r="N559" s="3">
        <v>11.575301</v>
      </c>
      <c r="O559" s="3">
        <v>10.5248578798751</v>
      </c>
      <c r="P559" s="3">
        <v>15.301089724357899</v>
      </c>
      <c r="Q559" s="3">
        <v>6.10731</v>
      </c>
      <c r="R559" s="3">
        <v>9.0511680000000005</v>
      </c>
      <c r="S559" s="3">
        <v>9.0511680000000005</v>
      </c>
      <c r="T559" s="9" t="s">
        <v>3429</v>
      </c>
      <c r="U559" s="7">
        <v>3106476</v>
      </c>
      <c r="V559" s="7">
        <v>3251721</v>
      </c>
      <c r="W559" s="7">
        <v>2877155</v>
      </c>
      <c r="X559" s="7">
        <v>2772592</v>
      </c>
      <c r="Y559" s="7">
        <v>3534928</v>
      </c>
      <c r="Z559" s="7">
        <v>3427579</v>
      </c>
      <c r="AA559" s="7">
        <v>3260223</v>
      </c>
      <c r="AB559" s="7">
        <v>3106476</v>
      </c>
      <c r="AC559" s="3">
        <v>70.155000000000001</v>
      </c>
      <c r="AD559" s="3">
        <v>71.046000000000006</v>
      </c>
      <c r="AE559" s="3">
        <v>61.332999999999998</v>
      </c>
      <c r="AF559" s="3">
        <v>62.164000000000001</v>
      </c>
      <c r="AG559" s="7">
        <v>380555427</v>
      </c>
      <c r="AH559" s="7">
        <v>380491374</v>
      </c>
      <c r="AI559" s="7">
        <v>379516369</v>
      </c>
      <c r="AJ559" s="7">
        <v>213794384</v>
      </c>
      <c r="AK559" s="3">
        <v>56.179569999999998</v>
      </c>
      <c r="AL559" s="7">
        <v>293</v>
      </c>
      <c r="AM559" s="7">
        <v>157276626</v>
      </c>
      <c r="AN559" s="3">
        <v>41.33</v>
      </c>
      <c r="AO559" s="3">
        <v>-3.4179439999999999</v>
      </c>
      <c r="AP559" s="3">
        <v>-5.6005900000000004</v>
      </c>
      <c r="AQ559" s="3">
        <v>0.444328</v>
      </c>
      <c r="AR559" s="3">
        <v>33.530228999999999</v>
      </c>
      <c r="AS559" s="3">
        <v>-5.6005900000000004</v>
      </c>
      <c r="AT559" s="3">
        <v>0.444328</v>
      </c>
      <c r="AU559" s="3">
        <v>31.339713</v>
      </c>
      <c r="AV559" s="3">
        <v>0.88731384718894057</v>
      </c>
      <c r="AW559" s="3">
        <v>1.5104344385746276</v>
      </c>
      <c r="AX559" s="3">
        <v>1.5860102089877499</v>
      </c>
      <c r="AY559" s="3">
        <v>54.44</v>
      </c>
      <c r="AZ559" s="3">
        <v>92.67</v>
      </c>
      <c r="BA559" s="3">
        <v>97.31</v>
      </c>
    </row>
    <row r="560" spans="1:53" x14ac:dyDescent="0.3">
      <c r="A560" s="1" t="s">
        <v>520</v>
      </c>
      <c r="B560" s="2">
        <v>4964205</v>
      </c>
      <c r="C560" s="9" t="s">
        <v>2401</v>
      </c>
      <c r="D560" s="9" t="s">
        <v>2475</v>
      </c>
      <c r="E560" s="3">
        <v>15491.14443712</v>
      </c>
      <c r="F560" s="5">
        <v>21424.119437000001</v>
      </c>
      <c r="G560" s="5" t="s">
        <v>2400</v>
      </c>
      <c r="H560" s="3">
        <v>-0.04</v>
      </c>
      <c r="I560" s="3" t="s">
        <v>2397</v>
      </c>
      <c r="J560" s="3">
        <v>-0.04</v>
      </c>
      <c r="K560" s="3" t="s">
        <v>2397</v>
      </c>
      <c r="L560" s="3" t="s">
        <v>2397</v>
      </c>
      <c r="M560" s="3">
        <v>2.66080557</v>
      </c>
      <c r="N560" s="3">
        <v>117.095179</v>
      </c>
      <c r="O560" s="3" t="s">
        <v>2400</v>
      </c>
      <c r="P560" s="3" t="s">
        <v>2400</v>
      </c>
      <c r="Q560" s="3">
        <v>4.1146039999999999</v>
      </c>
      <c r="R560" s="3">
        <v>24.091992000000001</v>
      </c>
      <c r="S560" s="3">
        <v>24.091992000000001</v>
      </c>
      <c r="T560" s="9" t="s">
        <v>3430</v>
      </c>
      <c r="U560" s="7">
        <v>4707688</v>
      </c>
      <c r="V560" s="7">
        <v>5160100</v>
      </c>
      <c r="W560" s="7">
        <v>3316616</v>
      </c>
      <c r="X560" s="7">
        <v>3105891</v>
      </c>
      <c r="Y560" s="7">
        <v>5002740</v>
      </c>
      <c r="Z560" s="7">
        <v>4707688</v>
      </c>
      <c r="AA560" s="7">
        <v>4598377</v>
      </c>
      <c r="AB560" s="7">
        <v>4629762</v>
      </c>
      <c r="AC560" s="3">
        <v>30.927</v>
      </c>
      <c r="AD560" s="3">
        <v>32.165999999999997</v>
      </c>
      <c r="AE560" s="3">
        <v>14.507</v>
      </c>
      <c r="AF560" s="3">
        <v>15.994999999999999</v>
      </c>
      <c r="AG560" s="7">
        <v>154515655</v>
      </c>
      <c r="AH560" s="7">
        <v>152779583</v>
      </c>
      <c r="AI560" s="7">
        <v>151262831</v>
      </c>
      <c r="AJ560" s="7">
        <v>125125293</v>
      </c>
      <c r="AK560" s="3">
        <v>80.901380000000003</v>
      </c>
      <c r="AL560" s="7">
        <v>637</v>
      </c>
      <c r="AM560" s="7">
        <v>146050741</v>
      </c>
      <c r="AN560" s="3">
        <v>94.43</v>
      </c>
      <c r="AO560" s="3">
        <v>-5.0611350000000002</v>
      </c>
      <c r="AP560" s="3">
        <v>-5.4213259999999996</v>
      </c>
      <c r="AQ560" s="3">
        <v>6.5459449999999997</v>
      </c>
      <c r="AR560" s="3">
        <v>124.905033</v>
      </c>
      <c r="AS560" s="3">
        <v>-5.4213259999999996</v>
      </c>
      <c r="AT560" s="3">
        <v>6.5459449999999997</v>
      </c>
      <c r="AU560" s="3">
        <v>117.62003199999999</v>
      </c>
      <c r="AV560" s="3">
        <v>4.0621804241403794</v>
      </c>
      <c r="AW560" s="3">
        <v>6.6763748994431511</v>
      </c>
      <c r="AX560" s="3">
        <v>7.6808849144582751</v>
      </c>
      <c r="AY560" s="3">
        <v>53.94</v>
      </c>
      <c r="AZ560" s="3">
        <v>88.65</v>
      </c>
      <c r="BA560" s="3">
        <v>101.98</v>
      </c>
    </row>
    <row r="561" spans="1:53" x14ac:dyDescent="0.3">
      <c r="A561" s="1" t="s">
        <v>1948</v>
      </c>
      <c r="B561" s="2">
        <v>4096386</v>
      </c>
      <c r="C561" s="9" t="s">
        <v>2395</v>
      </c>
      <c r="D561" s="9" t="s">
        <v>2447</v>
      </c>
      <c r="E561" s="3">
        <v>15446.655097119999</v>
      </c>
      <c r="F561" s="5">
        <v>16790.615097000002</v>
      </c>
      <c r="G561" s="5" t="s">
        <v>2400</v>
      </c>
      <c r="H561" s="3">
        <v>0.91</v>
      </c>
      <c r="I561" s="3">
        <v>36.778582</v>
      </c>
      <c r="J561" s="4">
        <v>0.91</v>
      </c>
      <c r="K561" s="3">
        <v>36.778582</v>
      </c>
      <c r="L561" s="3">
        <v>16.866206529999999</v>
      </c>
      <c r="M561" s="3">
        <v>9.46165302</v>
      </c>
      <c r="N561" s="3">
        <v>36.130225000000003</v>
      </c>
      <c r="O561" s="3" t="s">
        <v>2400</v>
      </c>
      <c r="P561" s="3" t="s">
        <v>2400</v>
      </c>
      <c r="Q561" s="3">
        <v>1.8931009999999999</v>
      </c>
      <c r="R561" s="3">
        <v>15.032792000000001</v>
      </c>
      <c r="S561" s="3">
        <v>15.032792000000001</v>
      </c>
      <c r="T561" s="9" t="s">
        <v>3429</v>
      </c>
      <c r="U561" s="7">
        <v>6837384</v>
      </c>
      <c r="V561" s="7">
        <v>6404223</v>
      </c>
      <c r="W561" s="7">
        <v>6099869</v>
      </c>
      <c r="X561" s="7">
        <v>6468759</v>
      </c>
      <c r="Y561" s="7">
        <v>7421607</v>
      </c>
      <c r="Z561" s="7">
        <v>7189154</v>
      </c>
      <c r="AA561" s="7">
        <v>6987882</v>
      </c>
      <c r="AB561" s="7">
        <v>6837384</v>
      </c>
      <c r="AC561" s="3">
        <v>37.149000000000001</v>
      </c>
      <c r="AD561" s="4">
        <v>38</v>
      </c>
      <c r="AE561" s="4">
        <v>7.585</v>
      </c>
      <c r="AF561" s="4">
        <v>8.1950000000000003</v>
      </c>
      <c r="AG561" s="7">
        <v>100039217</v>
      </c>
      <c r="AH561" s="7">
        <v>100214345</v>
      </c>
      <c r="AI561" s="7">
        <v>101623482</v>
      </c>
      <c r="AJ561" s="7">
        <v>99617361</v>
      </c>
      <c r="AK561" s="3">
        <v>99.62603</v>
      </c>
      <c r="AL561" s="7">
        <v>714</v>
      </c>
      <c r="AM561" s="7">
        <v>101635060</v>
      </c>
      <c r="AN561" s="3">
        <v>101.64</v>
      </c>
      <c r="AO561" s="3">
        <v>-3.3173550000000001</v>
      </c>
      <c r="AP561" s="3">
        <v>-17.743397000000002</v>
      </c>
      <c r="AQ561" s="3">
        <v>15.089213000000001</v>
      </c>
      <c r="AR561" s="3">
        <v>159.11500799999999</v>
      </c>
      <c r="AS561" s="3">
        <v>-17.743397000000002</v>
      </c>
      <c r="AT561" s="3">
        <v>15.089213000000001</v>
      </c>
      <c r="AU561" s="3">
        <v>164.12388300000001</v>
      </c>
      <c r="AV561" s="3">
        <v>4.6285819643458161</v>
      </c>
      <c r="AW561" s="3">
        <v>6.2137557423021983</v>
      </c>
      <c r="AX561" s="3">
        <v>6.4014907753253611</v>
      </c>
      <c r="AY561" s="3">
        <v>69.55</v>
      </c>
      <c r="AZ561" s="3">
        <v>93.37</v>
      </c>
      <c r="BA561" s="3">
        <v>96.19</v>
      </c>
    </row>
    <row r="562" spans="1:53" x14ac:dyDescent="0.3">
      <c r="A562" s="1" t="s">
        <v>1021</v>
      </c>
      <c r="B562" s="2">
        <v>102953</v>
      </c>
      <c r="C562" s="9" t="s">
        <v>2401</v>
      </c>
      <c r="D562" s="9" t="s">
        <v>2451</v>
      </c>
      <c r="E562" s="3">
        <v>15380.751108210001</v>
      </c>
      <c r="F562" s="5">
        <v>24755.631108000001</v>
      </c>
      <c r="G562" s="5">
        <v>24723.102108210001</v>
      </c>
      <c r="H562" s="3">
        <v>0.122</v>
      </c>
      <c r="I562" s="3">
        <v>43.127659574468098</v>
      </c>
      <c r="J562" s="3">
        <v>0.122</v>
      </c>
      <c r="K562" s="3">
        <v>43.127659574468098</v>
      </c>
      <c r="L562" s="3">
        <v>1.8655597769333201</v>
      </c>
      <c r="M562" s="3">
        <v>1.65563580211773</v>
      </c>
      <c r="N562" s="3">
        <v>12.692549</v>
      </c>
      <c r="O562" s="3" t="s">
        <v>2400</v>
      </c>
      <c r="P562" s="3" t="s">
        <v>2400</v>
      </c>
      <c r="Q562" s="3">
        <v>9.2142210000000002</v>
      </c>
      <c r="R562" s="3">
        <v>16.589756000000001</v>
      </c>
      <c r="S562" s="3">
        <v>14.8328900703199</v>
      </c>
      <c r="T562" s="9" t="s">
        <v>3429</v>
      </c>
      <c r="U562" s="7">
        <v>2193748</v>
      </c>
      <c r="V562" s="7">
        <v>2082528</v>
      </c>
      <c r="W562" s="7">
        <v>1905974</v>
      </c>
      <c r="X562" s="7">
        <v>1644208</v>
      </c>
      <c r="Y562" s="7">
        <v>2563981</v>
      </c>
      <c r="Z562" s="7">
        <v>2423672</v>
      </c>
      <c r="AA562" s="7">
        <v>2274804</v>
      </c>
      <c r="AB562" s="7">
        <v>2193748</v>
      </c>
      <c r="AC562" s="3">
        <v>58.612000000000002</v>
      </c>
      <c r="AD562" s="3">
        <v>59.743000000000002</v>
      </c>
      <c r="AE562" s="3">
        <v>52.783000000000001</v>
      </c>
      <c r="AF562" s="3">
        <v>54.783000000000001</v>
      </c>
      <c r="AG562" s="7">
        <v>699405171</v>
      </c>
      <c r="AH562" s="7">
        <v>700316807</v>
      </c>
      <c r="AI562" s="7">
        <v>547072311</v>
      </c>
      <c r="AJ562" s="7">
        <v>696783731</v>
      </c>
      <c r="AK562" s="3">
        <v>99.619810000000001</v>
      </c>
      <c r="AL562" s="7">
        <v>926</v>
      </c>
      <c r="AM562" s="7">
        <v>656637741</v>
      </c>
      <c r="AN562" s="3">
        <v>93.88</v>
      </c>
      <c r="AO562" s="3">
        <v>-0.58852400000000005</v>
      </c>
      <c r="AP562" s="3">
        <v>-7.8217369999999997</v>
      </c>
      <c r="AQ562" s="3">
        <v>-11.368605000000001</v>
      </c>
      <c r="AR562" s="3">
        <v>1.1982029999999999</v>
      </c>
      <c r="AS562" s="3">
        <v>-7.8217369999999997</v>
      </c>
      <c r="AT562" s="3">
        <v>-11.368605000000001</v>
      </c>
      <c r="AU562" s="3">
        <v>2.3737370000000002</v>
      </c>
      <c r="AV562" s="3">
        <v>1.8258825069999023</v>
      </c>
      <c r="AW562" s="3">
        <v>3.0809588632021216</v>
      </c>
      <c r="AX562" s="3">
        <v>3.5404700340730817</v>
      </c>
      <c r="AY562" s="3">
        <v>45.77</v>
      </c>
      <c r="AZ562" s="3">
        <v>77.22</v>
      </c>
      <c r="BA562" s="3">
        <v>88.74</v>
      </c>
    </row>
    <row r="563" spans="1:53" x14ac:dyDescent="0.3">
      <c r="A563" s="1" t="s">
        <v>967</v>
      </c>
      <c r="B563" s="2">
        <v>4992927</v>
      </c>
      <c r="C563" s="9" t="s">
        <v>2401</v>
      </c>
      <c r="D563" s="9" t="s">
        <v>2445</v>
      </c>
      <c r="E563" s="3">
        <v>15378.819382080001</v>
      </c>
      <c r="F563" s="5">
        <v>14661.127382000001</v>
      </c>
      <c r="G563" s="5" t="s">
        <v>2400</v>
      </c>
      <c r="H563" s="3">
        <v>0.71</v>
      </c>
      <c r="I563" s="3">
        <v>29.784452000000002</v>
      </c>
      <c r="J563" s="3">
        <v>0.71</v>
      </c>
      <c r="K563" s="3">
        <v>29.784452000000002</v>
      </c>
      <c r="L563" s="3">
        <v>7.0382431499999996</v>
      </c>
      <c r="M563" s="3">
        <v>5.6619869700000001</v>
      </c>
      <c r="N563" s="3">
        <v>30.617508000000001</v>
      </c>
      <c r="O563" s="3" t="s">
        <v>2400</v>
      </c>
      <c r="P563" s="3" t="s">
        <v>2400</v>
      </c>
      <c r="Q563" s="3">
        <v>6.3410659999999996</v>
      </c>
      <c r="R563" s="3">
        <v>20.528427000000001</v>
      </c>
      <c r="S563" s="3">
        <v>20.528427000000001</v>
      </c>
      <c r="T563" s="9" t="s">
        <v>3429</v>
      </c>
      <c r="U563" s="7">
        <v>2195606</v>
      </c>
      <c r="V563" s="7">
        <v>2143521</v>
      </c>
      <c r="W563" s="7">
        <v>1987608</v>
      </c>
      <c r="X563" s="7">
        <v>1650115</v>
      </c>
      <c r="Y563" s="7">
        <v>2131288</v>
      </c>
      <c r="Z563" s="7">
        <v>2151748</v>
      </c>
      <c r="AA563" s="7">
        <v>2158149</v>
      </c>
      <c r="AB563" s="7">
        <v>2195606</v>
      </c>
      <c r="AC563" s="3">
        <v>52.878999999999998</v>
      </c>
      <c r="AD563" s="3">
        <v>53.634999999999998</v>
      </c>
      <c r="AE563" s="3">
        <v>30.805</v>
      </c>
      <c r="AF563" s="3">
        <v>30.363</v>
      </c>
      <c r="AG563" s="7">
        <v>168829000</v>
      </c>
      <c r="AH563" s="7">
        <v>168927000</v>
      </c>
      <c r="AI563" s="7">
        <v>168775000</v>
      </c>
      <c r="AJ563" s="7">
        <v>167074956</v>
      </c>
      <c r="AK563" s="3">
        <v>98.948989999999995</v>
      </c>
      <c r="AL563" s="7">
        <v>796</v>
      </c>
      <c r="AM563" s="7">
        <v>147918582</v>
      </c>
      <c r="AN563" s="4">
        <v>87.6</v>
      </c>
      <c r="AO563" s="3">
        <v>-0.54277299999999995</v>
      </c>
      <c r="AP563" s="3">
        <v>-7.4549849999999998</v>
      </c>
      <c r="AQ563" s="3">
        <v>-3.6795800000000001</v>
      </c>
      <c r="AR563" s="3">
        <v>-1.184056</v>
      </c>
      <c r="AS563" s="3">
        <v>-7.4549849999999998</v>
      </c>
      <c r="AT563" s="3">
        <v>-3.6795800000000001</v>
      </c>
      <c r="AU563" s="3">
        <v>-2.8469340000000001</v>
      </c>
      <c r="AV563" s="3">
        <v>1.2133284835728577</v>
      </c>
      <c r="AW563" s="3">
        <v>1.9505023808884188</v>
      </c>
      <c r="AX563" s="3">
        <v>2.1811987985548291</v>
      </c>
      <c r="AY563" s="3">
        <v>55.16</v>
      </c>
      <c r="AZ563" s="3">
        <v>88.68</v>
      </c>
      <c r="BA563" s="3">
        <v>99.17</v>
      </c>
    </row>
    <row r="564" spans="1:53" x14ac:dyDescent="0.3">
      <c r="A564" s="1" t="s">
        <v>1164</v>
      </c>
      <c r="B564" s="2">
        <v>4069059</v>
      </c>
      <c r="C564" s="9" t="s">
        <v>2401</v>
      </c>
      <c r="D564" s="9" t="s">
        <v>2498</v>
      </c>
      <c r="E564" s="3">
        <v>15327.491041019999</v>
      </c>
      <c r="F564" s="5">
        <v>16710.491041000001</v>
      </c>
      <c r="G564" s="5" t="s">
        <v>2400</v>
      </c>
      <c r="H564" s="3">
        <v>0.88</v>
      </c>
      <c r="I564" s="3">
        <v>13.314211999999999</v>
      </c>
      <c r="J564" s="4">
        <v>0.88</v>
      </c>
      <c r="K564" s="3">
        <v>13.314211999999999</v>
      </c>
      <c r="L564" s="3">
        <v>21.480818030000002</v>
      </c>
      <c r="M564" s="3">
        <v>10.180403250000001</v>
      </c>
      <c r="N564" s="3">
        <v>17.229406000000001</v>
      </c>
      <c r="O564" s="3" t="s">
        <v>2400</v>
      </c>
      <c r="P564" s="3" t="s">
        <v>2400</v>
      </c>
      <c r="Q564" s="3">
        <v>0.63510900000000003</v>
      </c>
      <c r="R564" s="3">
        <v>8.4558110000000006</v>
      </c>
      <c r="S564" s="3">
        <v>8.4558110000000006</v>
      </c>
      <c r="T564" s="9" t="s">
        <v>3436</v>
      </c>
      <c r="U564" s="7">
        <v>28883000</v>
      </c>
      <c r="V564" s="7">
        <v>34702000</v>
      </c>
      <c r="W564" s="7">
        <v>33478000</v>
      </c>
      <c r="X564" s="7">
        <v>29285000</v>
      </c>
      <c r="Y564" s="7">
        <v>27490000</v>
      </c>
      <c r="Z564" s="7">
        <v>28883000</v>
      </c>
      <c r="AA564" s="7">
        <v>30377000</v>
      </c>
      <c r="AB564" s="7">
        <v>32087000</v>
      </c>
      <c r="AC564" s="4">
        <v>9.2650000000000006</v>
      </c>
      <c r="AD564" s="4">
        <v>9.1199999999999992</v>
      </c>
      <c r="AE564" s="4">
        <v>7.42</v>
      </c>
      <c r="AF564" s="4">
        <v>7.1079999999999997</v>
      </c>
      <c r="AG564" s="7">
        <v>112700000</v>
      </c>
      <c r="AH564" s="7">
        <v>113744167</v>
      </c>
      <c r="AI564" s="7">
        <v>128647431</v>
      </c>
      <c r="AJ564" s="7">
        <v>109241367</v>
      </c>
      <c r="AK564" s="3">
        <v>96.808109999999999</v>
      </c>
      <c r="AL564" s="7">
        <v>851</v>
      </c>
      <c r="AM564" s="7">
        <v>107397524</v>
      </c>
      <c r="AN564" s="3">
        <v>95.17</v>
      </c>
      <c r="AO564" s="3">
        <v>-2.618935</v>
      </c>
      <c r="AP564" s="3">
        <v>5.9412500000000001</v>
      </c>
      <c r="AQ564" s="3">
        <v>20.086790000000001</v>
      </c>
      <c r="AR564" s="3">
        <v>12.299048000000001</v>
      </c>
      <c r="AS564" s="3">
        <v>5.9412500000000001</v>
      </c>
      <c r="AT564" s="3">
        <v>20.086790000000001</v>
      </c>
      <c r="AU564" s="3">
        <v>12.951333999999999</v>
      </c>
      <c r="AV564" s="3">
        <v>3.1310412925745434</v>
      </c>
      <c r="AW564" s="3">
        <v>6.2937954173180115</v>
      </c>
      <c r="AX564" s="3">
        <v>5.6864593753127757</v>
      </c>
      <c r="AY564" s="3">
        <v>49.05</v>
      </c>
      <c r="AZ564" s="3">
        <v>98.59</v>
      </c>
      <c r="BA564" s="3">
        <v>89.08</v>
      </c>
    </row>
    <row r="565" spans="1:53" x14ac:dyDescent="0.3">
      <c r="A565" s="1" t="s">
        <v>98</v>
      </c>
      <c r="B565" s="2">
        <v>4160328</v>
      </c>
      <c r="C565" s="9" t="s">
        <v>2401</v>
      </c>
      <c r="D565" s="9" t="s">
        <v>2466</v>
      </c>
      <c r="E565" s="3">
        <v>15325.251775680001</v>
      </c>
      <c r="F565" s="5">
        <v>22818.251775000001</v>
      </c>
      <c r="G565" s="5" t="s">
        <v>2400</v>
      </c>
      <c r="H565" s="3">
        <v>0.13200000000000001</v>
      </c>
      <c r="I565" s="3">
        <v>17.68797</v>
      </c>
      <c r="J565" s="3">
        <v>0.13200000000000001</v>
      </c>
      <c r="K565" s="3">
        <v>17.68797</v>
      </c>
      <c r="L565" s="3" t="s">
        <v>2397</v>
      </c>
      <c r="M565" s="3">
        <v>3.4684850699999998</v>
      </c>
      <c r="N565" s="3">
        <v>20.106838</v>
      </c>
      <c r="O565" s="3" t="s">
        <v>2400</v>
      </c>
      <c r="P565" s="3" t="s">
        <v>2400</v>
      </c>
      <c r="Q565" s="3">
        <v>1.5532570000000001</v>
      </c>
      <c r="R565" s="3">
        <v>10.265397</v>
      </c>
      <c r="S565" s="3">
        <v>10.265397</v>
      </c>
      <c r="T565" s="9" t="s">
        <v>3430</v>
      </c>
      <c r="U565" s="7">
        <v>13640000</v>
      </c>
      <c r="V565" s="7">
        <v>14694000</v>
      </c>
      <c r="W565" s="7">
        <v>14544000</v>
      </c>
      <c r="X565" s="7">
        <v>12861000</v>
      </c>
      <c r="Y565" s="7">
        <v>13550000</v>
      </c>
      <c r="Z565" s="7">
        <v>13640000</v>
      </c>
      <c r="AA565" s="7">
        <v>13778000</v>
      </c>
      <c r="AB565" s="7">
        <v>14034000</v>
      </c>
      <c r="AC565" s="3">
        <v>19.882999999999999</v>
      </c>
      <c r="AD565" s="3">
        <v>20.117999999999999</v>
      </c>
      <c r="AE565" s="3">
        <v>13.614000000000001</v>
      </c>
      <c r="AF565" s="3">
        <v>14.052</v>
      </c>
      <c r="AG565" s="7">
        <v>1444343212</v>
      </c>
      <c r="AH565" s="7">
        <v>1444343212</v>
      </c>
      <c r="AI565" s="7">
        <v>1444000000</v>
      </c>
      <c r="AJ565" s="7">
        <v>1431944551</v>
      </c>
      <c r="AK565" s="4">
        <v>99.416899999999998</v>
      </c>
      <c r="AL565" s="7">
        <v>771</v>
      </c>
      <c r="AM565" s="7">
        <v>904047160</v>
      </c>
      <c r="AN565" s="3">
        <v>62.77</v>
      </c>
      <c r="AO565" s="3">
        <v>-0.84299299999999999</v>
      </c>
      <c r="AP565" s="3">
        <v>-11.56015</v>
      </c>
      <c r="AQ565" s="3">
        <v>-16.946161</v>
      </c>
      <c r="AR565" s="3">
        <v>-3.4871799999999999</v>
      </c>
      <c r="AS565" s="3">
        <v>-11.56015</v>
      </c>
      <c r="AT565" s="3">
        <v>-16.946161</v>
      </c>
      <c r="AU565" s="3">
        <v>-2.3858920000000001</v>
      </c>
      <c r="AV565" s="3">
        <v>3.1088311887708606</v>
      </c>
      <c r="AW565" s="3">
        <v>5.3704886756469188</v>
      </c>
      <c r="AX565" s="3">
        <v>4.209700824897773</v>
      </c>
      <c r="AY565" s="4">
        <v>90.7</v>
      </c>
      <c r="AZ565" s="3">
        <v>156.68</v>
      </c>
      <c r="BA565" s="3">
        <v>122.81</v>
      </c>
    </row>
    <row r="566" spans="1:53" x14ac:dyDescent="0.3">
      <c r="A566" s="1" t="s">
        <v>668</v>
      </c>
      <c r="B566" s="2">
        <v>4911259</v>
      </c>
      <c r="C566" s="9" t="s">
        <v>2395</v>
      </c>
      <c r="D566" s="9" t="s">
        <v>2504</v>
      </c>
      <c r="E566" s="3">
        <v>15322.48832113</v>
      </c>
      <c r="F566" s="5">
        <v>25549.788321</v>
      </c>
      <c r="G566" s="5" t="s">
        <v>2400</v>
      </c>
      <c r="H566" s="4">
        <v>1.08</v>
      </c>
      <c r="I566" s="3" t="s">
        <v>2397</v>
      </c>
      <c r="J566" s="3">
        <v>1.08</v>
      </c>
      <c r="K566" s="3" t="s">
        <v>2397</v>
      </c>
      <c r="L566" s="3">
        <v>3.5236035399999999</v>
      </c>
      <c r="M566" s="3">
        <v>2.1102725799999997</v>
      </c>
      <c r="N566" s="3">
        <v>18.867069000000001</v>
      </c>
      <c r="O566" s="3" t="s">
        <v>2400</v>
      </c>
      <c r="P566" s="3" t="s">
        <v>2400</v>
      </c>
      <c r="Q566" s="3">
        <v>0.83175399999999999</v>
      </c>
      <c r="R566" s="3">
        <v>5.2691100000000004</v>
      </c>
      <c r="S566" s="3">
        <v>5.2691100000000004</v>
      </c>
      <c r="T566" s="9" t="s">
        <v>3433</v>
      </c>
      <c r="U566" s="7">
        <v>30603800</v>
      </c>
      <c r="V566" s="7">
        <v>28331700</v>
      </c>
      <c r="W566" s="7">
        <v>26321200</v>
      </c>
      <c r="X566" s="7">
        <v>25509300</v>
      </c>
      <c r="Y566" s="7">
        <v>31219700</v>
      </c>
      <c r="Z566" s="7">
        <v>30966300</v>
      </c>
      <c r="AA566" s="7">
        <v>30912800</v>
      </c>
      <c r="AB566" s="7">
        <v>30603800</v>
      </c>
      <c r="AC566" s="3">
        <v>30.774000000000001</v>
      </c>
      <c r="AD566" s="3">
        <v>31.337</v>
      </c>
      <c r="AE566" s="4">
        <v>8.6159999999999997</v>
      </c>
      <c r="AF566" s="4">
        <v>8.5739999999999998</v>
      </c>
      <c r="AG566" s="7">
        <v>215031619</v>
      </c>
      <c r="AH566" s="7">
        <v>214985820</v>
      </c>
      <c r="AI566" s="7">
        <v>217858778</v>
      </c>
      <c r="AJ566" s="7">
        <v>202187236</v>
      </c>
      <c r="AK566" s="3">
        <v>94.023679999999999</v>
      </c>
      <c r="AL566" s="7">
        <v>868</v>
      </c>
      <c r="AM566" s="7">
        <v>198116249</v>
      </c>
      <c r="AN566" s="3">
        <v>92.13</v>
      </c>
      <c r="AO566" s="3">
        <v>2.1259199999999998</v>
      </c>
      <c r="AP566" s="3">
        <v>5.149432</v>
      </c>
      <c r="AQ566" s="3">
        <v>6.569966</v>
      </c>
      <c r="AR566" s="3">
        <v>-47.425283999999998</v>
      </c>
      <c r="AS566" s="3">
        <v>5.149432</v>
      </c>
      <c r="AT566" s="3">
        <v>6.569966</v>
      </c>
      <c r="AU566" s="3">
        <v>-47.243927999999997</v>
      </c>
      <c r="AV566" s="3">
        <v>5.0965199100637903</v>
      </c>
      <c r="AW566" s="3">
        <v>8.0929118886997422</v>
      </c>
      <c r="AX566" s="3">
        <v>9.332605863352585</v>
      </c>
      <c r="AY566" s="3">
        <v>64.23</v>
      </c>
      <c r="AZ566" s="3">
        <v>101.99</v>
      </c>
      <c r="BA566" s="3">
        <v>117.62</v>
      </c>
    </row>
    <row r="567" spans="1:53" x14ac:dyDescent="0.3">
      <c r="A567" s="1" t="s">
        <v>695</v>
      </c>
      <c r="B567" s="2">
        <v>5242080</v>
      </c>
      <c r="C567" s="9" t="s">
        <v>2395</v>
      </c>
      <c r="D567" s="9" t="s">
        <v>2427</v>
      </c>
      <c r="E567" s="3">
        <v>15318.50201466</v>
      </c>
      <c r="F567" s="5">
        <v>14495.006014000001</v>
      </c>
      <c r="G567" s="5" t="s">
        <v>2400</v>
      </c>
      <c r="H567" s="3">
        <v>0.49</v>
      </c>
      <c r="I567" s="3">
        <v>177.07809900000001</v>
      </c>
      <c r="J567" s="3">
        <v>0.49</v>
      </c>
      <c r="K567" s="3">
        <v>177.07809900000001</v>
      </c>
      <c r="L567" s="3">
        <v>18.03482034</v>
      </c>
      <c r="M567" s="3">
        <v>17.323680270000001</v>
      </c>
      <c r="N567" s="3">
        <v>61.014302000000001</v>
      </c>
      <c r="O567" s="3" t="s">
        <v>2400</v>
      </c>
      <c r="P567" s="3" t="s">
        <v>2400</v>
      </c>
      <c r="Q567" s="3">
        <v>19.490089000000001</v>
      </c>
      <c r="R567" s="3">
        <v>182.34343699999999</v>
      </c>
      <c r="S567" s="3">
        <v>182.34343699999999</v>
      </c>
      <c r="T567" s="9" t="s">
        <v>3429</v>
      </c>
      <c r="U567" s="7">
        <v>531109</v>
      </c>
      <c r="V567" s="7">
        <v>369495</v>
      </c>
      <c r="W567" s="7">
        <v>250772</v>
      </c>
      <c r="X567" s="7">
        <v>161696</v>
      </c>
      <c r="Y567" s="7">
        <v>689459</v>
      </c>
      <c r="Z567" s="7">
        <v>634489</v>
      </c>
      <c r="AA567" s="7">
        <v>583001</v>
      </c>
      <c r="AB567" s="7">
        <v>531109</v>
      </c>
      <c r="AC567" s="3">
        <v>73.244</v>
      </c>
      <c r="AD567" s="3">
        <v>73.125</v>
      </c>
      <c r="AE567" s="3">
        <v>-1.097</v>
      </c>
      <c r="AF567" s="4">
        <v>9.2219999999999995</v>
      </c>
      <c r="AG567" s="7">
        <v>43944000</v>
      </c>
      <c r="AH567" s="7">
        <v>43500000</v>
      </c>
      <c r="AI567" s="7">
        <v>41972000</v>
      </c>
      <c r="AJ567" s="7">
        <v>34507471</v>
      </c>
      <c r="AK567" s="4">
        <v>78.453599999999994</v>
      </c>
      <c r="AL567" s="7">
        <v>492</v>
      </c>
      <c r="AM567" s="7">
        <v>33785358</v>
      </c>
      <c r="AN567" s="4">
        <v>76.81</v>
      </c>
      <c r="AO567" s="3">
        <v>-4.7474959999999999</v>
      </c>
      <c r="AP567" s="3">
        <v>-6.9026899999999998</v>
      </c>
      <c r="AQ567" s="3">
        <v>14.967024</v>
      </c>
      <c r="AR567" s="3">
        <v>51.261955</v>
      </c>
      <c r="AS567" s="3">
        <v>-6.9026899999999998</v>
      </c>
      <c r="AT567" s="3">
        <v>14.967024</v>
      </c>
      <c r="AU567" s="3">
        <v>42.927044000000002</v>
      </c>
      <c r="AV567" s="3">
        <v>4.1220760820488307</v>
      </c>
      <c r="AW567" s="3">
        <v>6.8632182127931358</v>
      </c>
      <c r="AX567" s="3">
        <v>6.8559297973068256</v>
      </c>
      <c r="AY567" s="3">
        <v>45.96</v>
      </c>
      <c r="AZ567" s="3">
        <v>76.53</v>
      </c>
      <c r="BA567" s="3">
        <v>76.45</v>
      </c>
    </row>
    <row r="568" spans="1:53" x14ac:dyDescent="0.3">
      <c r="A568" s="1" t="s">
        <v>2382</v>
      </c>
      <c r="B568" s="2">
        <v>4995227</v>
      </c>
      <c r="C568" s="9" t="s">
        <v>2401</v>
      </c>
      <c r="D568" s="9" t="s">
        <v>2441</v>
      </c>
      <c r="E568" s="3">
        <v>15278.671780000001</v>
      </c>
      <c r="F568" s="5">
        <v>14694.735930000001</v>
      </c>
      <c r="G568" s="5" t="s">
        <v>2400</v>
      </c>
      <c r="H568" s="3">
        <v>0.40484352330446738</v>
      </c>
      <c r="I568" s="3">
        <v>13.107768999999999</v>
      </c>
      <c r="J568" s="3">
        <v>0.40484352330446738</v>
      </c>
      <c r="K568" s="3">
        <v>13.107768999999999</v>
      </c>
      <c r="L568" s="3">
        <v>2.1952244300000001</v>
      </c>
      <c r="M568" s="3">
        <v>1.8199773699999999</v>
      </c>
      <c r="N568" s="3">
        <v>18.798283000000001</v>
      </c>
      <c r="O568" s="3" t="s">
        <v>2400</v>
      </c>
      <c r="P568" s="3" t="s">
        <v>2400</v>
      </c>
      <c r="Q568" s="3">
        <v>2.529239</v>
      </c>
      <c r="R568" s="3">
        <v>7.3572309999999996</v>
      </c>
      <c r="S568" s="3">
        <v>7.3572309999999996</v>
      </c>
      <c r="T568" s="9" t="s">
        <v>3429</v>
      </c>
      <c r="U568" s="7">
        <v>5429190.8549470901</v>
      </c>
      <c r="V568" s="7">
        <v>5265575.3126972141</v>
      </c>
      <c r="W568" s="7">
        <v>4713958.2480886141</v>
      </c>
      <c r="X568" s="7">
        <v>3656877.3595912517</v>
      </c>
      <c r="Y568" s="7">
        <v>5829860.5812512916</v>
      </c>
      <c r="Z568" s="7">
        <v>5592010.6487811776</v>
      </c>
      <c r="AA568" s="7">
        <v>5499430.1356480997</v>
      </c>
      <c r="AB568" s="7">
        <v>5429190.8549470901</v>
      </c>
      <c r="AC568" s="3">
        <v>30.356000000000002</v>
      </c>
      <c r="AD568" s="3">
        <v>31.170999999999999</v>
      </c>
      <c r="AE568" s="3">
        <v>33.838000000000001</v>
      </c>
      <c r="AF568" s="3">
        <v>33.194000000000003</v>
      </c>
      <c r="AG568" s="7">
        <v>804140620</v>
      </c>
      <c r="AH568" s="7">
        <v>806668101</v>
      </c>
      <c r="AI568" s="7">
        <v>806961599</v>
      </c>
      <c r="AJ568" s="7">
        <v>412273668</v>
      </c>
      <c r="AK568" s="3">
        <v>51.26885</v>
      </c>
      <c r="AL568" s="7">
        <v>306</v>
      </c>
      <c r="AM568" s="7">
        <v>244468062</v>
      </c>
      <c r="AN568" s="3">
        <v>30.4</v>
      </c>
      <c r="AO568" s="3">
        <v>-1.0627530000000001</v>
      </c>
      <c r="AP568" s="3">
        <v>2.8947370000000001</v>
      </c>
      <c r="AQ568" s="3">
        <v>-21.073879999999999</v>
      </c>
      <c r="AR568" s="3">
        <v>-5.5555560000000002</v>
      </c>
      <c r="AS568" s="3">
        <v>2.8947370000000001</v>
      </c>
      <c r="AT568" s="3">
        <v>-21.073879999999999</v>
      </c>
      <c r="AU568" s="3">
        <v>-8.1296990000000005</v>
      </c>
      <c r="AV568" s="3">
        <v>5.3104662922377415</v>
      </c>
      <c r="AW568" s="3">
        <v>10.227148140891746</v>
      </c>
      <c r="AX568" s="3">
        <v>11.17104331454483</v>
      </c>
      <c r="AY568" s="4">
        <v>42.3</v>
      </c>
      <c r="AZ568" s="3">
        <v>81.459999999999994</v>
      </c>
      <c r="BA568" s="3">
        <v>88.98</v>
      </c>
    </row>
    <row r="569" spans="1:53" x14ac:dyDescent="0.3">
      <c r="A569" s="1" t="s">
        <v>708</v>
      </c>
      <c r="B569" s="2">
        <v>4040606</v>
      </c>
      <c r="C569" s="9" t="s">
        <v>2395</v>
      </c>
      <c r="D569" s="9" t="s">
        <v>2399</v>
      </c>
      <c r="E569" s="3">
        <v>15204.844404240001</v>
      </c>
      <c r="F569" s="5" t="s">
        <v>2400</v>
      </c>
      <c r="G569" s="5">
        <v>13430.094404240001</v>
      </c>
      <c r="H569" s="4">
        <v>2.14</v>
      </c>
      <c r="I569" s="3">
        <v>12.090909090909101</v>
      </c>
      <c r="J569" s="4">
        <v>2.14</v>
      </c>
      <c r="K569" s="3">
        <v>12.090909090909101</v>
      </c>
      <c r="L569" s="3">
        <v>1.84379960933717</v>
      </c>
      <c r="M569" s="3">
        <v>1.7317704388065598</v>
      </c>
      <c r="N569" s="3">
        <v>9.0604600000000008</v>
      </c>
      <c r="O569" s="3" t="s">
        <v>2400</v>
      </c>
      <c r="P569" s="3" t="s">
        <v>2400</v>
      </c>
      <c r="Q569" s="3" t="s">
        <v>2400</v>
      </c>
      <c r="R569" s="3" t="s">
        <v>2400</v>
      </c>
      <c r="S569" s="3" t="s">
        <v>2400</v>
      </c>
      <c r="T569" s="9" t="s">
        <v>3429</v>
      </c>
      <c r="U569" s="7">
        <v>2607518</v>
      </c>
      <c r="V569" s="7">
        <v>2344547</v>
      </c>
      <c r="W569" s="7">
        <v>1817466</v>
      </c>
      <c r="X569" s="7">
        <v>1609340</v>
      </c>
      <c r="Y569" s="7">
        <v>2594249</v>
      </c>
      <c r="Z569" s="7">
        <v>2584331</v>
      </c>
      <c r="AA569" s="7">
        <v>2591806</v>
      </c>
      <c r="AB569" s="7">
        <v>2607518</v>
      </c>
      <c r="AC569" s="3" t="s">
        <v>2400</v>
      </c>
      <c r="AD569" s="3" t="s">
        <v>2400</v>
      </c>
      <c r="AE569" s="3" t="s">
        <v>2400</v>
      </c>
      <c r="AF569" s="3" t="s">
        <v>2400</v>
      </c>
      <c r="AG569" s="7">
        <v>138609253</v>
      </c>
      <c r="AH569" s="7">
        <v>138604437</v>
      </c>
      <c r="AI569" s="7">
        <v>141485949</v>
      </c>
      <c r="AJ569" s="7">
        <v>137095462</v>
      </c>
      <c r="AK569" s="3">
        <v>98.893680000000003</v>
      </c>
      <c r="AL569" s="7">
        <v>538</v>
      </c>
      <c r="AM569" s="7">
        <v>125887190</v>
      </c>
      <c r="AN569" s="3">
        <v>90.81</v>
      </c>
      <c r="AO569" s="3">
        <v>-0.920848</v>
      </c>
      <c r="AP569" s="3">
        <v>-12.691466</v>
      </c>
      <c r="AQ569" s="3">
        <v>15.736041</v>
      </c>
      <c r="AR569" s="3">
        <v>31.376045999999999</v>
      </c>
      <c r="AS569" s="3">
        <v>-12.691466</v>
      </c>
      <c r="AT569" s="3">
        <v>15.736041</v>
      </c>
      <c r="AU569" s="3">
        <v>33.092424999999999</v>
      </c>
      <c r="AV569" s="3">
        <v>2.1414263521776227</v>
      </c>
      <c r="AW569" s="3">
        <v>3.3551249098401401</v>
      </c>
      <c r="AX569" s="3">
        <v>3.2097339124318287</v>
      </c>
      <c r="AY569" s="3">
        <v>64.06</v>
      </c>
      <c r="AZ569" s="3">
        <v>100.37</v>
      </c>
      <c r="BA569" s="3">
        <v>96.02</v>
      </c>
    </row>
    <row r="570" spans="1:53" x14ac:dyDescent="0.3">
      <c r="A570" s="1" t="s">
        <v>1433</v>
      </c>
      <c r="B570" s="2">
        <v>4048147</v>
      </c>
      <c r="C570" s="9" t="s">
        <v>2395</v>
      </c>
      <c r="D570" s="9" t="s">
        <v>2522</v>
      </c>
      <c r="E570" s="3">
        <v>15187.432701150001</v>
      </c>
      <c r="F570" s="5">
        <v>15628.332700999999</v>
      </c>
      <c r="G570" s="5">
        <v>15677.13270115</v>
      </c>
      <c r="H570" s="3">
        <v>2.77</v>
      </c>
      <c r="I570" s="3">
        <v>44.480254000000002</v>
      </c>
      <c r="J570" s="4">
        <v>2.77</v>
      </c>
      <c r="K570" s="3">
        <v>44.480254000000002</v>
      </c>
      <c r="L570" s="3" t="s">
        <v>2397</v>
      </c>
      <c r="M570" s="3">
        <v>9.2237743099999996</v>
      </c>
      <c r="N570" s="3">
        <v>32.430663000000003</v>
      </c>
      <c r="O570" s="3">
        <v>39.970107918114799</v>
      </c>
      <c r="P570" s="3">
        <v>27.109554143554298</v>
      </c>
      <c r="Q570" s="3">
        <v>6.6954190000000002</v>
      </c>
      <c r="R570" s="3">
        <v>26.164867999999998</v>
      </c>
      <c r="S570" s="3">
        <v>26.164867999999998</v>
      </c>
      <c r="T570" s="9" t="s">
        <v>3429</v>
      </c>
      <c r="U570" s="7">
        <v>2038600</v>
      </c>
      <c r="V570" s="7">
        <v>1870600</v>
      </c>
      <c r="W570" s="7">
        <v>1699300</v>
      </c>
      <c r="X570" s="7">
        <v>1389500</v>
      </c>
      <c r="Y570" s="7">
        <v>2222800</v>
      </c>
      <c r="Z570" s="7">
        <v>2168900</v>
      </c>
      <c r="AA570" s="7">
        <v>2101700</v>
      </c>
      <c r="AB570" s="7">
        <v>2038600</v>
      </c>
      <c r="AC570" s="3">
        <v>58.624000000000002</v>
      </c>
      <c r="AD570" s="4">
        <v>60.91</v>
      </c>
      <c r="AE570" s="3">
        <v>16.399000000000001</v>
      </c>
      <c r="AF570" s="3">
        <v>23.317</v>
      </c>
      <c r="AG570" s="7">
        <v>42884181</v>
      </c>
      <c r="AH570" s="7">
        <v>42838572</v>
      </c>
      <c r="AI570" s="7">
        <v>42699798</v>
      </c>
      <c r="AJ570" s="7">
        <v>25066958</v>
      </c>
      <c r="AK570" s="3">
        <v>58.452689999999997</v>
      </c>
      <c r="AL570" s="7">
        <v>484</v>
      </c>
      <c r="AM570" s="7">
        <v>27263435</v>
      </c>
      <c r="AN570" s="3">
        <v>63.57</v>
      </c>
      <c r="AO570" s="3">
        <v>-1.176747</v>
      </c>
      <c r="AP570" s="3">
        <v>-4.9103490000000001</v>
      </c>
      <c r="AQ570" s="3">
        <v>5.5277010000000004</v>
      </c>
      <c r="AR570" s="3">
        <v>21.311239</v>
      </c>
      <c r="AS570" s="3">
        <v>-4.9103490000000001</v>
      </c>
      <c r="AT570" s="3">
        <v>5.5277010000000004</v>
      </c>
      <c r="AU570" s="3">
        <v>17.649525000000001</v>
      </c>
      <c r="AV570" s="3">
        <v>0.6592384264025003</v>
      </c>
      <c r="AW570" s="3">
        <v>1.5029106165998813</v>
      </c>
      <c r="AX570" s="3">
        <v>1.6311347282830684</v>
      </c>
      <c r="AY570" s="4">
        <v>47</v>
      </c>
      <c r="AZ570" s="3">
        <v>107.15</v>
      </c>
      <c r="BA570" s="3">
        <v>116.29</v>
      </c>
    </row>
    <row r="571" spans="1:53" x14ac:dyDescent="0.3">
      <c r="A571" s="1" t="s">
        <v>1075</v>
      </c>
      <c r="B571" s="2">
        <v>4239194</v>
      </c>
      <c r="C571" s="9" t="s">
        <v>2401</v>
      </c>
      <c r="D571" s="9" t="s">
        <v>2442</v>
      </c>
      <c r="E571" s="3">
        <v>15168.30347454</v>
      </c>
      <c r="F571" s="5">
        <v>17464.303474</v>
      </c>
      <c r="G571" s="5">
        <v>17503.30347454</v>
      </c>
      <c r="H571" s="3">
        <v>4.63</v>
      </c>
      <c r="I571" s="3">
        <v>11.909566999999999</v>
      </c>
      <c r="J571" s="4">
        <v>4.63</v>
      </c>
      <c r="K571" s="3">
        <v>11.909566999999999</v>
      </c>
      <c r="L571" s="3" t="s">
        <v>2397</v>
      </c>
      <c r="M571" s="3">
        <v>4.0774026000000001</v>
      </c>
      <c r="N571" s="3">
        <v>27.065517</v>
      </c>
      <c r="O571" s="3" t="s">
        <v>2400</v>
      </c>
      <c r="P571" s="3" t="s">
        <v>2400</v>
      </c>
      <c r="Q571" s="3">
        <v>2.688348</v>
      </c>
      <c r="R571" s="3">
        <v>20.656488</v>
      </c>
      <c r="S571" s="3">
        <v>20.656488</v>
      </c>
      <c r="T571" s="9" t="s">
        <v>3429</v>
      </c>
      <c r="U571" s="7">
        <v>6667000</v>
      </c>
      <c r="V571" s="7">
        <v>5891000</v>
      </c>
      <c r="W571" s="7">
        <v>3028000</v>
      </c>
      <c r="X571" s="7">
        <v>780000</v>
      </c>
      <c r="Y571" s="7">
        <v>6462000</v>
      </c>
      <c r="Z571" s="7">
        <v>6568000</v>
      </c>
      <c r="AA571" s="7">
        <v>6628000</v>
      </c>
      <c r="AB571" s="7">
        <v>6667000</v>
      </c>
      <c r="AC571" s="3">
        <v>66.912000000000006</v>
      </c>
      <c r="AD571" s="3">
        <v>68.971999999999994</v>
      </c>
      <c r="AE571" s="4">
        <v>10.529</v>
      </c>
      <c r="AF571" s="4">
        <v>10.414999999999999</v>
      </c>
      <c r="AG571" s="7">
        <v>96025973</v>
      </c>
      <c r="AH571" s="7">
        <v>100306803</v>
      </c>
      <c r="AI571" s="7">
        <v>103595267</v>
      </c>
      <c r="AJ571" s="7">
        <v>40541411</v>
      </c>
      <c r="AK571" s="3">
        <v>42.213760000000001</v>
      </c>
      <c r="AL571" s="7">
        <v>539</v>
      </c>
      <c r="AM571" s="7">
        <v>48035027</v>
      </c>
      <c r="AN571" s="3">
        <v>50.02</v>
      </c>
      <c r="AO571" s="3">
        <v>-1.0214380000000001</v>
      </c>
      <c r="AP571" s="3">
        <v>-0.60782599999999998</v>
      </c>
      <c r="AQ571" s="3">
        <v>3.1406049999999999</v>
      </c>
      <c r="AR571" s="3">
        <v>20.772427</v>
      </c>
      <c r="AS571" s="3">
        <v>-0.60782599999999998</v>
      </c>
      <c r="AT571" s="3">
        <v>3.1406049999999999</v>
      </c>
      <c r="AU571" s="3">
        <v>20.374203999999999</v>
      </c>
      <c r="AV571" s="3">
        <v>3.3281916694261962</v>
      </c>
      <c r="AW571" s="3">
        <v>6.8542776599802266</v>
      </c>
      <c r="AX571" s="3">
        <v>6.3002199060287953</v>
      </c>
      <c r="AY571" s="3">
        <v>48.29</v>
      </c>
      <c r="AZ571" s="3">
        <v>99.45</v>
      </c>
      <c r="BA571" s="3">
        <v>91.41</v>
      </c>
    </row>
    <row r="572" spans="1:53" x14ac:dyDescent="0.3">
      <c r="A572" s="1" t="s">
        <v>2177</v>
      </c>
      <c r="B572" s="2">
        <v>103025</v>
      </c>
      <c r="C572" s="9" t="s">
        <v>2401</v>
      </c>
      <c r="D572" s="9" t="s">
        <v>2479</v>
      </c>
      <c r="E572" s="3">
        <v>15131.9745427</v>
      </c>
      <c r="F572" s="5">
        <v>22316.065542</v>
      </c>
      <c r="G572" s="5">
        <v>23265.774542700001</v>
      </c>
      <c r="H572" s="3">
        <v>0.06</v>
      </c>
      <c r="I572" s="3">
        <v>117.324324324324</v>
      </c>
      <c r="J572" s="4">
        <v>0.06</v>
      </c>
      <c r="K572" s="3">
        <v>117.324324324324</v>
      </c>
      <c r="L572" s="3">
        <v>4.1624316800000001</v>
      </c>
      <c r="M572" s="3">
        <v>4.1267787974178098</v>
      </c>
      <c r="N572" s="3">
        <v>17.178471999999999</v>
      </c>
      <c r="O572" s="3" t="s">
        <v>2400</v>
      </c>
      <c r="P572" s="3" t="s">
        <v>2400</v>
      </c>
      <c r="Q572" s="3">
        <v>12.819585999999999</v>
      </c>
      <c r="R572" s="3">
        <v>21.44746</v>
      </c>
      <c r="S572" s="3">
        <v>21.698497647360899</v>
      </c>
      <c r="T572" s="9" t="s">
        <v>3429</v>
      </c>
      <c r="U572" s="7">
        <v>1650653</v>
      </c>
      <c r="V572" s="7">
        <v>1515500</v>
      </c>
      <c r="W572" s="7">
        <v>1368438</v>
      </c>
      <c r="X572" s="7">
        <v>1270083</v>
      </c>
      <c r="Y572" s="7">
        <v>1689695</v>
      </c>
      <c r="Z572" s="7">
        <v>1669643</v>
      </c>
      <c r="AA572" s="7">
        <v>1668471</v>
      </c>
      <c r="AB572" s="7">
        <v>1650653</v>
      </c>
      <c r="AC572" s="3">
        <v>66.835999999999999</v>
      </c>
      <c r="AD572" s="3">
        <v>66.215000000000003</v>
      </c>
      <c r="AE572" s="3">
        <v>60.627000000000002</v>
      </c>
      <c r="AF572" s="3">
        <v>58.966999999999999</v>
      </c>
      <c r="AG572" s="7">
        <v>329926696</v>
      </c>
      <c r="AH572" s="7">
        <v>329539663</v>
      </c>
      <c r="AI572" s="7">
        <v>328904161</v>
      </c>
      <c r="AJ572" s="7">
        <v>299567571</v>
      </c>
      <c r="AK572" s="4">
        <v>90.789000000000001</v>
      </c>
      <c r="AL572" s="7">
        <v>648</v>
      </c>
      <c r="AM572" s="7">
        <v>302605482</v>
      </c>
      <c r="AN572" s="3">
        <v>91.71</v>
      </c>
      <c r="AO572" s="3">
        <v>-0.57260699999999998</v>
      </c>
      <c r="AP572" s="3">
        <v>-5.342346</v>
      </c>
      <c r="AQ572" s="3">
        <v>-4.2567269999999997</v>
      </c>
      <c r="AR572" s="3">
        <v>12.344721</v>
      </c>
      <c r="AS572" s="3">
        <v>-5.342346</v>
      </c>
      <c r="AT572" s="3">
        <v>-4.2567269999999997</v>
      </c>
      <c r="AU572" s="3">
        <v>13.371638000000001</v>
      </c>
      <c r="AV572" s="3">
        <v>1.8909793043369976</v>
      </c>
      <c r="AW572" s="3">
        <v>2.5445028576580548</v>
      </c>
      <c r="AX572" s="3">
        <v>2.8834014590526822</v>
      </c>
      <c r="AY572" s="3">
        <v>51.77</v>
      </c>
      <c r="AZ572" s="3">
        <v>69.66</v>
      </c>
      <c r="BA572" s="3">
        <v>78.930000000000007</v>
      </c>
    </row>
    <row r="573" spans="1:53" x14ac:dyDescent="0.3">
      <c r="A573" s="1" t="s">
        <v>775</v>
      </c>
      <c r="B573" s="2">
        <v>9170810</v>
      </c>
      <c r="C573" s="9" t="s">
        <v>2401</v>
      </c>
      <c r="D573" s="9" t="s">
        <v>2449</v>
      </c>
      <c r="E573" s="3">
        <v>15112.26342899</v>
      </c>
      <c r="F573" s="5">
        <v>13433.263428</v>
      </c>
      <c r="G573" s="5">
        <v>13942.26342899</v>
      </c>
      <c r="H573" s="3">
        <v>-0.47</v>
      </c>
      <c r="I573" s="3" t="s">
        <v>2397</v>
      </c>
      <c r="J573" s="3">
        <v>-0.47</v>
      </c>
      <c r="K573" s="3" t="s">
        <v>2397</v>
      </c>
      <c r="L573" s="3" t="s">
        <v>2397</v>
      </c>
      <c r="M573" s="3">
        <v>8.9779215800000003</v>
      </c>
      <c r="N573" s="3">
        <v>15.892856999999999</v>
      </c>
      <c r="O573" s="3" t="s">
        <v>2400</v>
      </c>
      <c r="P573" s="3" t="s">
        <v>2400</v>
      </c>
      <c r="Q573" s="3">
        <v>1.214529</v>
      </c>
      <c r="R573" s="3">
        <v>11.792192</v>
      </c>
      <c r="S573" s="3">
        <v>11.792192</v>
      </c>
      <c r="T573" s="9" t="s">
        <v>3429</v>
      </c>
      <c r="U573" s="7">
        <v>10516000</v>
      </c>
      <c r="V573" s="7">
        <v>13136000</v>
      </c>
      <c r="W573" s="7">
        <v>9931000</v>
      </c>
      <c r="X573" s="7">
        <v>9583000</v>
      </c>
      <c r="Y573" s="7">
        <v>10787000</v>
      </c>
      <c r="Z573" s="7">
        <v>11766000</v>
      </c>
      <c r="AA573" s="7">
        <v>10389000</v>
      </c>
      <c r="AB573" s="7">
        <v>10516000</v>
      </c>
      <c r="AC573" s="3">
        <v>27.120999999999999</v>
      </c>
      <c r="AD573" s="3">
        <v>18.513000000000002</v>
      </c>
      <c r="AE573" s="3">
        <v>16.289000000000001</v>
      </c>
      <c r="AF573" s="4">
        <v>8.8249999999999993</v>
      </c>
      <c r="AG573" s="7">
        <v>315579364</v>
      </c>
      <c r="AH573" s="7">
        <v>321591488</v>
      </c>
      <c r="AI573" s="7">
        <v>341970030</v>
      </c>
      <c r="AJ573" s="7">
        <v>311636022</v>
      </c>
      <c r="AK573" s="3">
        <v>99.457009999999997</v>
      </c>
      <c r="AL573" s="7">
        <v>650</v>
      </c>
      <c r="AM573" s="7">
        <v>400159443</v>
      </c>
      <c r="AN573" s="3">
        <v>127.71</v>
      </c>
      <c r="AO573" s="3">
        <v>-0.42220800000000003</v>
      </c>
      <c r="AP573" s="3">
        <v>-2.1978019999999998</v>
      </c>
      <c r="AQ573" s="3">
        <v>12.22936</v>
      </c>
      <c r="AR573" s="3">
        <v>42.421498</v>
      </c>
      <c r="AS573" s="3">
        <v>-2.1978019999999998</v>
      </c>
      <c r="AT573" s="3">
        <v>12.22936</v>
      </c>
      <c r="AU573" s="3">
        <v>41.651651999999999</v>
      </c>
      <c r="AV573" s="3">
        <v>1.7894377649693558</v>
      </c>
      <c r="AW573" s="3">
        <v>3.676720648624352</v>
      </c>
      <c r="AX573" s="3">
        <v>3.8548408320654453</v>
      </c>
      <c r="AY573" s="4">
        <v>45.1</v>
      </c>
      <c r="AZ573" s="3">
        <v>92.66</v>
      </c>
      <c r="BA573" s="3">
        <v>97.15</v>
      </c>
    </row>
    <row r="574" spans="1:53" x14ac:dyDescent="0.3">
      <c r="A574" s="1" t="s">
        <v>867</v>
      </c>
      <c r="B574" s="2">
        <v>4122208</v>
      </c>
      <c r="C574" s="9" t="s">
        <v>2395</v>
      </c>
      <c r="D574" s="9" t="s">
        <v>2498</v>
      </c>
      <c r="E574" s="3">
        <v>15111.92085165</v>
      </c>
      <c r="F574" s="5">
        <v>16695.920850999999</v>
      </c>
      <c r="G574" s="5" t="s">
        <v>2400</v>
      </c>
      <c r="H574" s="3">
        <v>0.54</v>
      </c>
      <c r="I574" s="3">
        <v>19.128052</v>
      </c>
      <c r="J574" s="4">
        <v>0.54</v>
      </c>
      <c r="K574" s="3">
        <v>17.016843999999999</v>
      </c>
      <c r="L574" s="3">
        <v>4.1177732499999999</v>
      </c>
      <c r="M574" s="3">
        <v>2.99080711</v>
      </c>
      <c r="N574" s="3">
        <v>13.196975</v>
      </c>
      <c r="O574" s="3" t="s">
        <v>2400</v>
      </c>
      <c r="P574" s="3" t="s">
        <v>2400</v>
      </c>
      <c r="Q574" s="3">
        <v>0.64721600000000001</v>
      </c>
      <c r="R574" s="3">
        <v>9.1607380000000003</v>
      </c>
      <c r="S574" s="3">
        <v>9.1607380000000003</v>
      </c>
      <c r="T574" s="9" t="s">
        <v>3431</v>
      </c>
      <c r="U574" s="7">
        <v>26415000</v>
      </c>
      <c r="V574" s="7">
        <v>28502000</v>
      </c>
      <c r="W574" s="7">
        <v>24633000</v>
      </c>
      <c r="X574" s="7">
        <v>24124000</v>
      </c>
      <c r="Y574" s="7">
        <v>25449000</v>
      </c>
      <c r="Z574" s="7">
        <v>25837000</v>
      </c>
      <c r="AA574" s="7">
        <v>26415000</v>
      </c>
      <c r="AB574" s="7">
        <v>26561000</v>
      </c>
      <c r="AC574" s="4">
        <v>7.6470000000000002</v>
      </c>
      <c r="AD574" s="4">
        <v>8.0120000000000005</v>
      </c>
      <c r="AE574" s="4">
        <v>5.8719999999999999</v>
      </c>
      <c r="AF574" s="4">
        <v>6.2830000000000004</v>
      </c>
      <c r="AG574" s="7">
        <v>389775099</v>
      </c>
      <c r="AH574" s="7">
        <v>399382891</v>
      </c>
      <c r="AI574" s="7">
        <v>387674601</v>
      </c>
      <c r="AJ574" s="7">
        <v>385412602</v>
      </c>
      <c r="AK574" s="3">
        <v>99.388620000000003</v>
      </c>
      <c r="AL574" s="7">
        <v>609</v>
      </c>
      <c r="AM574" s="7">
        <v>399137337</v>
      </c>
      <c r="AN574" s="3">
        <v>102.93</v>
      </c>
      <c r="AO574" s="3">
        <v>-1.941252</v>
      </c>
      <c r="AP574" s="3">
        <v>-1.488324</v>
      </c>
      <c r="AQ574" s="3">
        <v>14.836973</v>
      </c>
      <c r="AR574" s="3">
        <v>26.699670000000001</v>
      </c>
      <c r="AS574" s="3">
        <v>-1.488324</v>
      </c>
      <c r="AT574" s="3">
        <v>14.836973</v>
      </c>
      <c r="AU574" s="3">
        <v>26.034143</v>
      </c>
      <c r="AV574" s="3">
        <v>2.0749462370679597</v>
      </c>
      <c r="AW574" s="3">
        <v>3.916162713397469</v>
      </c>
      <c r="AX574" s="3">
        <v>5.2275525345576082</v>
      </c>
      <c r="AY574" s="3">
        <v>37.520000000000003</v>
      </c>
      <c r="AZ574" s="3">
        <v>70.81</v>
      </c>
      <c r="BA574" s="3">
        <v>94.52</v>
      </c>
    </row>
    <row r="575" spans="1:53" x14ac:dyDescent="0.3">
      <c r="A575" s="1" t="s">
        <v>1840</v>
      </c>
      <c r="B575" s="2">
        <v>4994166</v>
      </c>
      <c r="C575" s="9" t="s">
        <v>2395</v>
      </c>
      <c r="D575" s="9" t="s">
        <v>2484</v>
      </c>
      <c r="E575" s="3">
        <v>15094.5709962</v>
      </c>
      <c r="F575" s="5">
        <v>15389.132996</v>
      </c>
      <c r="G575" s="5" t="s">
        <v>2400</v>
      </c>
      <c r="H575" s="3">
        <v>3.46</v>
      </c>
      <c r="I575" s="3">
        <v>32.528908000000001</v>
      </c>
      <c r="J575" s="3">
        <v>3.46</v>
      </c>
      <c r="K575" s="3">
        <v>32.528908000000001</v>
      </c>
      <c r="L575" s="3">
        <v>5.4577789499999998</v>
      </c>
      <c r="M575" s="3">
        <v>5.41703812</v>
      </c>
      <c r="N575" s="3" t="s">
        <v>2397</v>
      </c>
      <c r="O575" s="3" t="s">
        <v>2400</v>
      </c>
      <c r="P575" s="3" t="s">
        <v>2400</v>
      </c>
      <c r="Q575" s="3">
        <v>3.9046319999999999</v>
      </c>
      <c r="R575" s="3">
        <v>16.572123999999999</v>
      </c>
      <c r="S575" s="3">
        <v>16.572123999999999</v>
      </c>
      <c r="T575" s="9" t="s">
        <v>3429</v>
      </c>
      <c r="U575" s="7">
        <v>2881433</v>
      </c>
      <c r="V575" s="7">
        <v>2792057</v>
      </c>
      <c r="W575" s="7">
        <v>2288704</v>
      </c>
      <c r="X575" s="7">
        <v>1822366</v>
      </c>
      <c r="Y575" s="7">
        <v>3171254</v>
      </c>
      <c r="Z575" s="7">
        <v>3104295</v>
      </c>
      <c r="AA575" s="7">
        <v>2975673</v>
      </c>
      <c r="AB575" s="7">
        <v>2881433</v>
      </c>
      <c r="AC575" s="3">
        <v>26.992999999999999</v>
      </c>
      <c r="AD575" s="3">
        <v>26.757000000000001</v>
      </c>
      <c r="AE575" s="4">
        <v>22.22</v>
      </c>
      <c r="AF575" s="3">
        <v>21.946000000000002</v>
      </c>
      <c r="AG575" s="7">
        <v>26524515</v>
      </c>
      <c r="AH575" s="7">
        <v>26518611</v>
      </c>
      <c r="AI575" s="7">
        <v>26478255</v>
      </c>
      <c r="AJ575" s="7">
        <v>26435120</v>
      </c>
      <c r="AK575" s="3">
        <v>99.662970000000001</v>
      </c>
      <c r="AL575" s="7">
        <v>548</v>
      </c>
      <c r="AM575" s="7">
        <v>29702616</v>
      </c>
      <c r="AN575" s="3">
        <v>111.98</v>
      </c>
      <c r="AO575" s="3">
        <v>-4.264437</v>
      </c>
      <c r="AP575" s="3">
        <v>-19.918113000000002</v>
      </c>
      <c r="AQ575" s="3">
        <v>4.2240320000000002</v>
      </c>
      <c r="AR575" s="3">
        <v>6.6035089999999999</v>
      </c>
      <c r="AS575" s="3">
        <v>-19.918113000000002</v>
      </c>
      <c r="AT575" s="3">
        <v>4.2240320000000002</v>
      </c>
      <c r="AU575" s="3">
        <v>3.9957099999999999</v>
      </c>
      <c r="AV575" s="3">
        <v>4.5559061117611384</v>
      </c>
      <c r="AW575" s="3">
        <v>6.7589865793621833</v>
      </c>
      <c r="AX575" s="3">
        <v>6.8496842956847228</v>
      </c>
      <c r="AY575" s="3">
        <v>63.16</v>
      </c>
      <c r="AZ575" s="4">
        <v>93.7</v>
      </c>
      <c r="BA575" s="3">
        <v>94.96</v>
      </c>
    </row>
    <row r="576" spans="1:53" x14ac:dyDescent="0.3">
      <c r="A576" s="1" t="s">
        <v>1778</v>
      </c>
      <c r="B576" s="2">
        <v>103450</v>
      </c>
      <c r="C576" s="9" t="s">
        <v>2401</v>
      </c>
      <c r="D576" s="9" t="s">
        <v>2511</v>
      </c>
      <c r="E576" s="3">
        <v>15043.412972</v>
      </c>
      <c r="F576" s="5">
        <v>15005.412972</v>
      </c>
      <c r="G576" s="5">
        <v>15005.412972</v>
      </c>
      <c r="H576" s="3">
        <v>2.33</v>
      </c>
      <c r="I576" s="3">
        <v>19.617079889807201</v>
      </c>
      <c r="J576" s="3">
        <v>2.33</v>
      </c>
      <c r="K576" s="3">
        <v>19.617079889807201</v>
      </c>
      <c r="L576" s="3">
        <v>1.2645368508061501</v>
      </c>
      <c r="M576" s="3">
        <v>1.2645368508061501</v>
      </c>
      <c r="N576" s="3">
        <v>1.574444</v>
      </c>
      <c r="O576" s="3" t="s">
        <v>2400</v>
      </c>
      <c r="P576" s="3" t="s">
        <v>2400</v>
      </c>
      <c r="Q576" s="3">
        <v>0.64154900000000004</v>
      </c>
      <c r="R576" s="3">
        <v>11.232817000000001</v>
      </c>
      <c r="S576" s="3">
        <v>11.232817000000001</v>
      </c>
      <c r="T576" s="9" t="s">
        <v>3429</v>
      </c>
      <c r="U576" s="7">
        <v>18567000</v>
      </c>
      <c r="V576" s="7">
        <v>16227000</v>
      </c>
      <c r="W576" s="7">
        <v>16667000</v>
      </c>
      <c r="X576" s="7">
        <v>14596000</v>
      </c>
      <c r="Y576" s="7">
        <v>21873000</v>
      </c>
      <c r="Z576" s="7">
        <v>21375000</v>
      </c>
      <c r="AA576" s="7">
        <v>20653000</v>
      </c>
      <c r="AB576" s="7">
        <v>18567000</v>
      </c>
      <c r="AC576" s="3">
        <v>13.497</v>
      </c>
      <c r="AD576" s="4">
        <v>10.875999999999999</v>
      </c>
      <c r="AE576" s="4">
        <v>7.8529999999999998</v>
      </c>
      <c r="AF576" s="4">
        <v>5.7110000000000003</v>
      </c>
      <c r="AG576" s="7">
        <v>65863884</v>
      </c>
      <c r="AH576" s="7">
        <v>65872213</v>
      </c>
      <c r="AI576" s="7">
        <v>65872213</v>
      </c>
      <c r="AJ576" s="7">
        <v>65505445</v>
      </c>
      <c r="AK576" s="3">
        <v>99.455119999999994</v>
      </c>
      <c r="AL576" s="7">
        <v>712</v>
      </c>
      <c r="AM576" s="7">
        <v>63594192</v>
      </c>
      <c r="AN576" s="3">
        <v>96.55</v>
      </c>
      <c r="AO576" s="3">
        <v>1.3040590000000001</v>
      </c>
      <c r="AP576" s="3">
        <v>-6.4667250000000003</v>
      </c>
      <c r="AQ576" s="3">
        <v>-1.946115</v>
      </c>
      <c r="AR576" s="3">
        <v>30.924802</v>
      </c>
      <c r="AS576" s="3">
        <v>-6.4667250000000003</v>
      </c>
      <c r="AT576" s="3">
        <v>-1.946115</v>
      </c>
      <c r="AU576" s="3">
        <v>32.049697000000002</v>
      </c>
      <c r="AV576" s="3">
        <v>2.5954564481260189</v>
      </c>
      <c r="AW576" s="3">
        <v>3.1026105273729141</v>
      </c>
      <c r="AX576" s="3">
        <v>2.7988824206458247</v>
      </c>
      <c r="AY576" s="3">
        <v>95.06</v>
      </c>
      <c r="AZ576" s="3">
        <v>113.63</v>
      </c>
      <c r="BA576" s="3">
        <v>102.51</v>
      </c>
    </row>
    <row r="577" spans="1:53" x14ac:dyDescent="0.3">
      <c r="A577" s="1" t="s">
        <v>1505</v>
      </c>
      <c r="B577" s="2">
        <v>4298336</v>
      </c>
      <c r="C577" s="9" t="s">
        <v>2395</v>
      </c>
      <c r="D577" s="9" t="s">
        <v>2445</v>
      </c>
      <c r="E577" s="3">
        <v>14923.808297670001</v>
      </c>
      <c r="F577" s="5">
        <v>16371.610296999999</v>
      </c>
      <c r="G577" s="5" t="s">
        <v>2400</v>
      </c>
      <c r="H577" s="4">
        <v>2.12</v>
      </c>
      <c r="I577" s="3">
        <v>25.800246999999999</v>
      </c>
      <c r="J577" s="4">
        <v>2.12</v>
      </c>
      <c r="K577" s="3">
        <v>25.800246999999999</v>
      </c>
      <c r="L577" s="3" t="s">
        <v>2397</v>
      </c>
      <c r="M577" s="3">
        <v>4.0815371100000002</v>
      </c>
      <c r="N577" s="3">
        <v>24.327404000000001</v>
      </c>
      <c r="O577" s="3" t="s">
        <v>2400</v>
      </c>
      <c r="P577" s="3" t="s">
        <v>2400</v>
      </c>
      <c r="Q577" s="3">
        <v>5.2545900000000003</v>
      </c>
      <c r="R577" s="3">
        <v>16.835905</v>
      </c>
      <c r="S577" s="3">
        <v>16.835905</v>
      </c>
      <c r="T577" s="9" t="s">
        <v>3434</v>
      </c>
      <c r="U577" s="7">
        <v>2689921</v>
      </c>
      <c r="V577" s="7">
        <v>2628632</v>
      </c>
      <c r="W577" s="7">
        <v>2590278</v>
      </c>
      <c r="X577" s="7">
        <v>2362209</v>
      </c>
      <c r="Y577" s="7">
        <v>2689921</v>
      </c>
      <c r="Z577" s="7">
        <v>2664752</v>
      </c>
      <c r="AA577" s="7">
        <v>2651825</v>
      </c>
      <c r="AB577" s="7">
        <v>2651348</v>
      </c>
      <c r="AC577" s="3">
        <v>55.247999999999998</v>
      </c>
      <c r="AD577" s="3">
        <v>55.247999999999998</v>
      </c>
      <c r="AE577" s="3">
        <v>30.353999999999999</v>
      </c>
      <c r="AF577" s="3">
        <v>30.353999999999999</v>
      </c>
      <c r="AG577" s="7">
        <v>57197000</v>
      </c>
      <c r="AH577" s="7">
        <v>57181533</v>
      </c>
      <c r="AI577" s="7">
        <v>57007000</v>
      </c>
      <c r="AJ577" s="7">
        <v>53805204</v>
      </c>
      <c r="AK577" s="3">
        <v>94.368560000000002</v>
      </c>
      <c r="AL577" s="7">
        <v>742</v>
      </c>
      <c r="AM577" s="7">
        <v>43055219</v>
      </c>
      <c r="AN577" s="3">
        <v>75.510000000000005</v>
      </c>
      <c r="AO577" s="3">
        <v>-1.436714</v>
      </c>
      <c r="AP577" s="3">
        <v>-19.828346</v>
      </c>
      <c r="AQ577" s="3">
        <v>-20.328980000000001</v>
      </c>
      <c r="AR577" s="3">
        <v>-19.103034999999998</v>
      </c>
      <c r="AS577" s="3">
        <v>-19.828346</v>
      </c>
      <c r="AT577" s="3">
        <v>-20.328980000000001</v>
      </c>
      <c r="AU577" s="3">
        <v>-20.790430000000001</v>
      </c>
      <c r="AV577" s="3">
        <v>2.9546289318725929</v>
      </c>
      <c r="AW577" s="3">
        <v>3.797887935450416</v>
      </c>
      <c r="AX577" s="3">
        <v>2.5318654739688049</v>
      </c>
      <c r="AY577" s="3">
        <v>134.38999999999999</v>
      </c>
      <c r="AZ577" s="3">
        <v>172.74</v>
      </c>
      <c r="BA577" s="3">
        <v>115.16</v>
      </c>
    </row>
    <row r="578" spans="1:53" x14ac:dyDescent="0.3">
      <c r="A578" s="1" t="s">
        <v>794</v>
      </c>
      <c r="B578" s="2">
        <v>8603803</v>
      </c>
      <c r="C578" s="9" t="s">
        <v>2395</v>
      </c>
      <c r="D578" s="9" t="s">
        <v>2457</v>
      </c>
      <c r="E578" s="3">
        <v>14863.35993173</v>
      </c>
      <c r="F578" s="5">
        <v>28683.559931</v>
      </c>
      <c r="G578" s="5">
        <v>28683.55993173</v>
      </c>
      <c r="H578" s="4">
        <v>2.02</v>
      </c>
      <c r="I578" s="3">
        <v>16.635134999999998</v>
      </c>
      <c r="J578" s="4">
        <v>2.02</v>
      </c>
      <c r="K578" s="3">
        <v>16.635134999999998</v>
      </c>
      <c r="L578" s="3">
        <v>1.84105049</v>
      </c>
      <c r="M578" s="3">
        <v>1.4119239300000002</v>
      </c>
      <c r="N578" s="3" t="s">
        <v>2397</v>
      </c>
      <c r="O578" s="3" t="s">
        <v>2397</v>
      </c>
      <c r="P578" s="3">
        <v>11.897828159199699</v>
      </c>
      <c r="Q578" s="3">
        <v>4.8418489999999998</v>
      </c>
      <c r="R578" s="3">
        <v>9.7709589999999995</v>
      </c>
      <c r="S578" s="3">
        <v>9.7709589999999995</v>
      </c>
      <c r="T578" s="9" t="s">
        <v>3429</v>
      </c>
      <c r="U578" s="7">
        <v>5508200</v>
      </c>
      <c r="V578" s="7">
        <v>5859100</v>
      </c>
      <c r="W578" s="7">
        <v>5586700</v>
      </c>
      <c r="X578" s="7">
        <v>4913400</v>
      </c>
      <c r="Y578" s="7">
        <v>5777800</v>
      </c>
      <c r="Z578" s="7">
        <v>5635700</v>
      </c>
      <c r="AA578" s="7">
        <v>5542400</v>
      </c>
      <c r="AB578" s="7">
        <v>5508200</v>
      </c>
      <c r="AC578" s="3">
        <v>50.207000000000001</v>
      </c>
      <c r="AD578" s="3">
        <v>51.564999999999998</v>
      </c>
      <c r="AE578" s="3">
        <v>43.029000000000003</v>
      </c>
      <c r="AF578" s="4">
        <v>44.38</v>
      </c>
      <c r="AG578" s="7">
        <v>229972832</v>
      </c>
      <c r="AH578" s="7">
        <v>229954524</v>
      </c>
      <c r="AI578" s="7">
        <v>229716510</v>
      </c>
      <c r="AJ578" s="7">
        <v>228986725</v>
      </c>
      <c r="AK578" s="3">
        <v>99.569760000000002</v>
      </c>
      <c r="AL578" s="7">
        <v>841</v>
      </c>
      <c r="AM578" s="7">
        <v>200979752</v>
      </c>
      <c r="AN578" s="3">
        <v>87.39</v>
      </c>
      <c r="AO578" s="3">
        <v>-0.32388699999999998</v>
      </c>
      <c r="AP578" s="3">
        <v>-4.7655890000000003</v>
      </c>
      <c r="AQ578" s="3">
        <v>-0.74181600000000003</v>
      </c>
      <c r="AR578" s="3">
        <v>15.197455</v>
      </c>
      <c r="AS578" s="3">
        <v>-4.7655890000000003</v>
      </c>
      <c r="AT578" s="3">
        <v>-0.74181600000000003</v>
      </c>
      <c r="AU578" s="3">
        <v>17.911877</v>
      </c>
      <c r="AV578" s="3">
        <v>3.1272631284916903</v>
      </c>
      <c r="AW578" s="3">
        <v>4.1296416828253992</v>
      </c>
      <c r="AX578" s="3">
        <v>4.0674732473779773</v>
      </c>
      <c r="AY578" s="3">
        <v>70.489999999999995</v>
      </c>
      <c r="AZ578" s="3">
        <v>93.09</v>
      </c>
      <c r="BA578" s="3">
        <v>91.68</v>
      </c>
    </row>
    <row r="579" spans="1:53" x14ac:dyDescent="0.3">
      <c r="A579" s="1" t="s">
        <v>1781</v>
      </c>
      <c r="B579" s="2">
        <v>103554</v>
      </c>
      <c r="C579" s="9" t="s">
        <v>2401</v>
      </c>
      <c r="D579" s="9" t="s">
        <v>2511</v>
      </c>
      <c r="E579" s="3">
        <v>14862.61812325</v>
      </c>
      <c r="F579" s="5">
        <v>22852.558122999999</v>
      </c>
      <c r="G579" s="5">
        <v>22836.634123250002</v>
      </c>
      <c r="H579" s="3">
        <v>22.62</v>
      </c>
      <c r="I579" s="3">
        <v>3.5851585014409202</v>
      </c>
      <c r="J579" s="3">
        <v>22.62</v>
      </c>
      <c r="K579" s="3">
        <v>3.5851585014409202</v>
      </c>
      <c r="L579" s="3">
        <v>1.3220603160262399</v>
      </c>
      <c r="M579" s="3">
        <v>1.2316584482478299</v>
      </c>
      <c r="N579" s="3">
        <v>3.304996</v>
      </c>
      <c r="O579" s="3" t="s">
        <v>2400</v>
      </c>
      <c r="P579" s="3" t="s">
        <v>2400</v>
      </c>
      <c r="Q579" s="3">
        <v>1.6522570000000001</v>
      </c>
      <c r="R579" s="3">
        <v>4.3983759999999998</v>
      </c>
      <c r="S579" s="3">
        <v>4.3155838268111797</v>
      </c>
      <c r="T579" s="9" t="s">
        <v>3429</v>
      </c>
      <c r="U579" s="7">
        <v>9134608</v>
      </c>
      <c r="V579" s="7">
        <v>5060412</v>
      </c>
      <c r="W579" s="7">
        <v>5277709</v>
      </c>
      <c r="X579" s="7">
        <v>5172316</v>
      </c>
      <c r="Y579" s="7">
        <v>12642010</v>
      </c>
      <c r="Z579" s="7">
        <v>10504222</v>
      </c>
      <c r="AA579" s="7">
        <v>9528933</v>
      </c>
      <c r="AB579" s="7">
        <v>9134608</v>
      </c>
      <c r="AC579" s="3">
        <v>40.622</v>
      </c>
      <c r="AD579" s="3">
        <v>41.622999999999998</v>
      </c>
      <c r="AE579" s="3" t="s">
        <v>2400</v>
      </c>
      <c r="AF579" s="3" t="s">
        <v>2400</v>
      </c>
      <c r="AG579" s="7">
        <v>51940355</v>
      </c>
      <c r="AH579" s="7">
        <v>52420586</v>
      </c>
      <c r="AI579" s="7">
        <v>51173930</v>
      </c>
      <c r="AJ579" s="7">
        <v>50863261</v>
      </c>
      <c r="AK579" s="3">
        <v>97.927040000000005</v>
      </c>
      <c r="AL579" s="7">
        <v>521</v>
      </c>
      <c r="AM579" s="7">
        <v>51936923</v>
      </c>
      <c r="AN579" s="3">
        <v>99.99</v>
      </c>
      <c r="AO579" s="3">
        <v>-0.45609100000000002</v>
      </c>
      <c r="AP579" s="3">
        <v>-13.049099999999999</v>
      </c>
      <c r="AQ579" s="3">
        <v>-8.6600590000000004</v>
      </c>
      <c r="AR579" s="3">
        <v>24.317976999999999</v>
      </c>
      <c r="AS579" s="3">
        <v>-13.049099999999999</v>
      </c>
      <c r="AT579" s="3">
        <v>-8.6600590000000004</v>
      </c>
      <c r="AU579" s="3">
        <v>26.943878000000002</v>
      </c>
      <c r="AV579" s="3">
        <v>2.6964193557734117</v>
      </c>
      <c r="AW579" s="3">
        <v>4.4648693599438749</v>
      </c>
      <c r="AX579" s="3">
        <v>4.5786941715827298</v>
      </c>
      <c r="AY579" s="3">
        <v>76.040000000000006</v>
      </c>
      <c r="AZ579" s="4">
        <v>125.9</v>
      </c>
      <c r="BA579" s="4">
        <v>129.11000000000001</v>
      </c>
    </row>
    <row r="580" spans="1:53" x14ac:dyDescent="0.3">
      <c r="A580" s="1" t="s">
        <v>585</v>
      </c>
      <c r="B580" s="2">
        <v>4097662</v>
      </c>
      <c r="C580" s="9" t="s">
        <v>2401</v>
      </c>
      <c r="D580" s="9" t="s">
        <v>2495</v>
      </c>
      <c r="E580" s="3">
        <v>14732.646607340001</v>
      </c>
      <c r="F580" s="5" t="s">
        <v>2400</v>
      </c>
      <c r="G580" s="5">
        <v>13277.2626894843</v>
      </c>
      <c r="H580" s="3">
        <v>5.0901338086978551</v>
      </c>
      <c r="I580" s="3">
        <v>10.544241477001499</v>
      </c>
      <c r="J580" s="3">
        <v>5.0901338086978551</v>
      </c>
      <c r="K580" s="3">
        <v>10.544241477001499</v>
      </c>
      <c r="L580" s="3">
        <v>1.8128730357302398</v>
      </c>
      <c r="M580" s="3">
        <v>1.64128125688154</v>
      </c>
      <c r="N580" s="3">
        <v>43.951416000000002</v>
      </c>
      <c r="O580" s="3" t="s">
        <v>2400</v>
      </c>
      <c r="P580" s="3" t="s">
        <v>2400</v>
      </c>
      <c r="Q580" s="3" t="s">
        <v>2400</v>
      </c>
      <c r="R580" s="3" t="s">
        <v>2400</v>
      </c>
      <c r="S580" s="3">
        <v>3.5447626851167202</v>
      </c>
      <c r="T580" s="9" t="s">
        <v>3429</v>
      </c>
      <c r="U580" s="7">
        <v>5295313.3717549862</v>
      </c>
      <c r="V580" s="7">
        <v>4451125.4933422012</v>
      </c>
      <c r="W580" s="7">
        <v>3687752.7550334246</v>
      </c>
      <c r="X580" s="7">
        <v>3833086.1543230684</v>
      </c>
      <c r="Y580" s="7">
        <v>5645136.9739820538</v>
      </c>
      <c r="Z580" s="7">
        <v>5541183.4959002519</v>
      </c>
      <c r="AA580" s="7">
        <v>5419634.8881624201</v>
      </c>
      <c r="AB580" s="7">
        <v>5295313.3717549862</v>
      </c>
      <c r="AC580" s="3" t="s">
        <v>2400</v>
      </c>
      <c r="AD580" s="3" t="s">
        <v>2400</v>
      </c>
      <c r="AE580" s="3" t="s">
        <v>2400</v>
      </c>
      <c r="AF580" s="3" t="s">
        <v>2400</v>
      </c>
      <c r="AG580" s="7">
        <v>79434122</v>
      </c>
      <c r="AH580" s="7">
        <v>79432917</v>
      </c>
      <c r="AI580" s="7">
        <v>79535530</v>
      </c>
      <c r="AJ580" s="7">
        <v>53980566</v>
      </c>
      <c r="AK580" s="4">
        <v>67.956400000000002</v>
      </c>
      <c r="AL580" s="7">
        <v>426</v>
      </c>
      <c r="AM580" s="7">
        <v>59025496</v>
      </c>
      <c r="AN580" s="3">
        <v>74.31</v>
      </c>
      <c r="AO580" s="3">
        <v>0.19128800000000001</v>
      </c>
      <c r="AP580" s="3">
        <v>-1.1592169999999999</v>
      </c>
      <c r="AQ580" s="3">
        <v>1.2985580000000001</v>
      </c>
      <c r="AR580" s="3">
        <v>23.348136</v>
      </c>
      <c r="AS580" s="3">
        <v>-1.1592169999999999</v>
      </c>
      <c r="AT580" s="3">
        <v>1.2985580000000001</v>
      </c>
      <c r="AU580" s="3">
        <v>22.270392999999999</v>
      </c>
      <c r="AV580" s="3">
        <v>1.217860757622524</v>
      </c>
      <c r="AW580" s="3">
        <v>1.8650889669990254</v>
      </c>
      <c r="AX580" s="3">
        <v>1.5383914852495875</v>
      </c>
      <c r="AY580" s="3">
        <v>81.93</v>
      </c>
      <c r="AZ580" s="3">
        <v>125.46</v>
      </c>
      <c r="BA580" s="3">
        <v>103.49</v>
      </c>
    </row>
    <row r="581" spans="1:53" x14ac:dyDescent="0.3">
      <c r="A581" s="1" t="s">
        <v>816</v>
      </c>
      <c r="B581" s="2">
        <v>4135450</v>
      </c>
      <c r="C581" s="9" t="s">
        <v>2395</v>
      </c>
      <c r="D581" s="9" t="s">
        <v>2428</v>
      </c>
      <c r="E581" s="3">
        <v>14674.23145275</v>
      </c>
      <c r="F581" s="5">
        <v>13849.193452</v>
      </c>
      <c r="G581" s="5">
        <v>13849.19345275</v>
      </c>
      <c r="H581" s="4">
        <v>2.8029999999999999</v>
      </c>
      <c r="I581" s="3">
        <v>26.331937</v>
      </c>
      <c r="J581" s="3">
        <v>2.8029999999999999</v>
      </c>
      <c r="K581" s="3">
        <v>26.331937</v>
      </c>
      <c r="L581" s="3">
        <v>20.709050480000002</v>
      </c>
      <c r="M581" s="3">
        <v>4.6683498200000004</v>
      </c>
      <c r="N581" s="3">
        <v>19.378131</v>
      </c>
      <c r="O581" s="3" t="s">
        <v>2400</v>
      </c>
      <c r="P581" s="3" t="s">
        <v>2400</v>
      </c>
      <c r="Q581" s="3">
        <v>4.9411399999999999</v>
      </c>
      <c r="R581" s="3">
        <v>16.546555000000001</v>
      </c>
      <c r="S581" s="3">
        <v>16.546555000000001</v>
      </c>
      <c r="T581" s="9" t="s">
        <v>3435</v>
      </c>
      <c r="U581" s="7">
        <v>2816120</v>
      </c>
      <c r="V581" s="7">
        <v>2813169</v>
      </c>
      <c r="W581" s="7">
        <v>2695845</v>
      </c>
      <c r="X581" s="7">
        <v>2603416</v>
      </c>
      <c r="Y581" s="7">
        <v>2816120</v>
      </c>
      <c r="Z581" s="7">
        <v>2776420</v>
      </c>
      <c r="AA581" s="7">
        <v>2783567</v>
      </c>
      <c r="AB581" s="7">
        <v>2805388</v>
      </c>
      <c r="AC581" s="3">
        <v>80.197999999999993</v>
      </c>
      <c r="AD581" s="3">
        <v>80.197999999999993</v>
      </c>
      <c r="AE581" s="3">
        <v>27.492999999999999</v>
      </c>
      <c r="AF581" s="3">
        <v>27.492999999999999</v>
      </c>
      <c r="AG581" s="7">
        <v>58094000</v>
      </c>
      <c r="AH581" s="7">
        <v>58284000</v>
      </c>
      <c r="AI581" s="7">
        <v>59207000</v>
      </c>
      <c r="AJ581" s="7">
        <v>58090585</v>
      </c>
      <c r="AK581" s="3">
        <v>99.105549999999994</v>
      </c>
      <c r="AL581" s="7">
        <v>782</v>
      </c>
      <c r="AM581" s="7">
        <v>56550555</v>
      </c>
      <c r="AN581" s="3">
        <v>96.48</v>
      </c>
      <c r="AO581" s="3">
        <v>-1.846214</v>
      </c>
      <c r="AP581" s="3">
        <v>0.44737399999999999</v>
      </c>
      <c r="AQ581" s="3">
        <v>14.200727000000001</v>
      </c>
      <c r="AR581" s="3">
        <v>42.686109999999999</v>
      </c>
      <c r="AS581" s="3">
        <v>0.44737399999999999</v>
      </c>
      <c r="AT581" s="3">
        <v>14.200727000000001</v>
      </c>
      <c r="AU581" s="3">
        <v>40.501731999999997</v>
      </c>
      <c r="AV581" s="3">
        <v>1.9190677996102183</v>
      </c>
      <c r="AW581" s="3">
        <v>4.0439481908339676</v>
      </c>
      <c r="AX581" s="3">
        <v>4.7575726212638534</v>
      </c>
      <c r="AY581" s="3">
        <v>42.59</v>
      </c>
      <c r="AZ581" s="3">
        <v>89.74</v>
      </c>
      <c r="BA581" s="3">
        <v>105.58</v>
      </c>
    </row>
    <row r="582" spans="1:53" x14ac:dyDescent="0.3">
      <c r="A582" s="1" t="s">
        <v>1413</v>
      </c>
      <c r="B582" s="2">
        <v>107571976</v>
      </c>
      <c r="C582" s="9" t="s">
        <v>2395</v>
      </c>
      <c r="D582" s="9" t="s">
        <v>2425</v>
      </c>
      <c r="E582" s="3">
        <v>14639.41869235</v>
      </c>
      <c r="F582" s="5">
        <v>13389.418691999999</v>
      </c>
      <c r="G582" s="5" t="s">
        <v>2400</v>
      </c>
      <c r="H582" s="3">
        <v>-3.35</v>
      </c>
      <c r="I582" s="3" t="s">
        <v>2397</v>
      </c>
      <c r="J582" s="3">
        <v>-3.35</v>
      </c>
      <c r="K582" s="3" t="s">
        <v>2397</v>
      </c>
      <c r="L582" s="3">
        <v>7.4859075499999994</v>
      </c>
      <c r="M582" s="3">
        <v>1.3376309399999999</v>
      </c>
      <c r="N582" s="3">
        <v>75.169810999999996</v>
      </c>
      <c r="O582" s="3" t="s">
        <v>2400</v>
      </c>
      <c r="P582" s="3" t="s">
        <v>2400</v>
      </c>
      <c r="Q582" s="3">
        <v>8.2765570000000004</v>
      </c>
      <c r="R582" s="3" t="s">
        <v>2397</v>
      </c>
      <c r="S582" s="3">
        <v>-68.220039999999997</v>
      </c>
      <c r="T582" s="9" t="s">
        <v>3429</v>
      </c>
      <c r="U582" s="7">
        <v>2079000</v>
      </c>
      <c r="V582" s="7">
        <v>1869000</v>
      </c>
      <c r="W582" s="7">
        <v>1386000</v>
      </c>
      <c r="X582" s="7">
        <v>967000</v>
      </c>
      <c r="Y582" s="7">
        <v>1801000</v>
      </c>
      <c r="Z582" s="7">
        <v>1845000</v>
      </c>
      <c r="AA582" s="7">
        <v>1860000</v>
      </c>
      <c r="AB582" s="7">
        <v>2079000</v>
      </c>
      <c r="AC582" s="3">
        <v>50.360999999999997</v>
      </c>
      <c r="AD582" s="3">
        <v>46.863</v>
      </c>
      <c r="AE582" s="4">
        <v>3.5590000000000002</v>
      </c>
      <c r="AF582" s="3">
        <v>-13.436999999999999</v>
      </c>
      <c r="AG582" s="7">
        <v>811048127</v>
      </c>
      <c r="AH582" s="7">
        <v>809236898</v>
      </c>
      <c r="AI582" s="7">
        <v>805664300</v>
      </c>
      <c r="AJ582" s="7">
        <v>96674190</v>
      </c>
      <c r="AK582" s="3">
        <v>11.91966</v>
      </c>
      <c r="AL582" s="7">
        <v>321</v>
      </c>
      <c r="AM582" s="7">
        <v>96210188</v>
      </c>
      <c r="AN582" s="3">
        <v>11.86</v>
      </c>
      <c r="AO582" s="3">
        <v>5.1742340000000002</v>
      </c>
      <c r="AP582" s="3">
        <v>10.360111</v>
      </c>
      <c r="AQ582" s="3">
        <v>45.40146</v>
      </c>
      <c r="AR582" s="3">
        <v>-51.814224000000003</v>
      </c>
      <c r="AS582" s="3">
        <v>10.360111</v>
      </c>
      <c r="AT582" s="3">
        <v>45.40146</v>
      </c>
      <c r="AU582" s="3">
        <v>-54.016621000000001</v>
      </c>
      <c r="AV582" s="3">
        <v>24.672915242292806</v>
      </c>
      <c r="AW582" s="3">
        <v>32.633134186077015</v>
      </c>
      <c r="AX582" s="3">
        <v>32.569509743841714</v>
      </c>
      <c r="AY582" s="3">
        <v>94.21</v>
      </c>
      <c r="AZ582" s="3">
        <v>124.61</v>
      </c>
      <c r="BA582" s="3">
        <v>124.36</v>
      </c>
    </row>
    <row r="583" spans="1:53" x14ac:dyDescent="0.3">
      <c r="A583" s="1" t="s">
        <v>2014</v>
      </c>
      <c r="B583" s="2">
        <v>4112718</v>
      </c>
      <c r="C583" s="9" t="s">
        <v>2401</v>
      </c>
      <c r="D583" s="9" t="s">
        <v>2468</v>
      </c>
      <c r="E583" s="3">
        <v>14513.46651</v>
      </c>
      <c r="F583" s="5">
        <v>16013.766509999999</v>
      </c>
      <c r="G583" s="5" t="s">
        <v>2400</v>
      </c>
      <c r="H583" s="3">
        <v>0.79</v>
      </c>
      <c r="I583" s="3">
        <v>18.941721999999999</v>
      </c>
      <c r="J583" s="4">
        <v>0.79</v>
      </c>
      <c r="K583" s="3">
        <v>18.941721999999999</v>
      </c>
      <c r="L583" s="3">
        <v>38.249414520000002</v>
      </c>
      <c r="M583" s="3">
        <v>5.1047038599999999</v>
      </c>
      <c r="N583" s="3">
        <v>12.668218</v>
      </c>
      <c r="O583" s="3" t="s">
        <v>2400</v>
      </c>
      <c r="P583" s="3" t="s">
        <v>2400</v>
      </c>
      <c r="Q583" s="3">
        <v>2.509118</v>
      </c>
      <c r="R583" s="3">
        <v>8.3081560000000003</v>
      </c>
      <c r="S583" s="3">
        <v>8.3081560000000003</v>
      </c>
      <c r="T583" s="9" t="s">
        <v>3430</v>
      </c>
      <c r="U583" s="7">
        <v>6671200</v>
      </c>
      <c r="V583" s="7">
        <v>6660900</v>
      </c>
      <c r="W583" s="7">
        <v>6684500</v>
      </c>
      <c r="X583" s="7">
        <v>5746300</v>
      </c>
      <c r="Y583" s="7">
        <v>6665500</v>
      </c>
      <c r="Z583" s="7">
        <v>6671200</v>
      </c>
      <c r="AA583" s="7">
        <v>6699600</v>
      </c>
      <c r="AB583" s="7">
        <v>6726700</v>
      </c>
      <c r="AC583" s="3">
        <v>73.293000000000006</v>
      </c>
      <c r="AD583" s="3">
        <v>73.912999999999997</v>
      </c>
      <c r="AE583" s="4">
        <v>21.44</v>
      </c>
      <c r="AF583" s="3">
        <v>21.596</v>
      </c>
      <c r="AG583" s="7">
        <v>233000000</v>
      </c>
      <c r="AH583" s="7">
        <v>230200000</v>
      </c>
      <c r="AI583" s="7">
        <v>229200000</v>
      </c>
      <c r="AJ583" s="7">
        <v>231955718</v>
      </c>
      <c r="AK583" s="3">
        <v>99.536540000000002</v>
      </c>
      <c r="AL583" s="7">
        <v>816</v>
      </c>
      <c r="AM583" s="7">
        <v>212406618</v>
      </c>
      <c r="AN583" s="3">
        <v>91.15</v>
      </c>
      <c r="AO583" s="3">
        <v>7.6592999999999994E-2</v>
      </c>
      <c r="AP583" s="3">
        <v>4.8972379999999998</v>
      </c>
      <c r="AQ583" s="3">
        <v>39.059173999999999</v>
      </c>
      <c r="AR583" s="3">
        <v>71.155358000000007</v>
      </c>
      <c r="AS583" s="3">
        <v>4.8972379999999998</v>
      </c>
      <c r="AT583" s="3">
        <v>39.059173999999999</v>
      </c>
      <c r="AU583" s="3">
        <v>77.478945999999993</v>
      </c>
      <c r="AV583" s="3">
        <v>4.879292125778985</v>
      </c>
      <c r="AW583" s="3">
        <v>10.68381294988586</v>
      </c>
      <c r="AX583" s="3">
        <v>9.3575986979218033</v>
      </c>
      <c r="AY583" s="3">
        <v>64.040000000000006</v>
      </c>
      <c r="AZ583" s="3">
        <v>140.22</v>
      </c>
      <c r="BA583" s="3">
        <v>122.81</v>
      </c>
    </row>
    <row r="584" spans="1:53" x14ac:dyDescent="0.3">
      <c r="A584" s="1" t="s">
        <v>1293</v>
      </c>
      <c r="B584" s="2">
        <v>118457377</v>
      </c>
      <c r="C584" s="9" t="s">
        <v>2395</v>
      </c>
      <c r="D584" s="9" t="s">
        <v>2474</v>
      </c>
      <c r="E584" s="3">
        <v>14471.804028779999</v>
      </c>
      <c r="F584" s="5">
        <v>22626.804027999999</v>
      </c>
      <c r="G584" s="5">
        <v>22788.0983763</v>
      </c>
      <c r="H584" s="3">
        <v>-2.44</v>
      </c>
      <c r="I584" s="3" t="s">
        <v>2397</v>
      </c>
      <c r="J584" s="3">
        <v>-2.44</v>
      </c>
      <c r="K584" s="3" t="s">
        <v>2397</v>
      </c>
      <c r="L584" s="3">
        <v>3.0679933451312702</v>
      </c>
      <c r="M584" s="3">
        <v>1.4822202460741201</v>
      </c>
      <c r="N584" s="3">
        <v>15.064299999999999</v>
      </c>
      <c r="O584" s="3" t="s">
        <v>2400</v>
      </c>
      <c r="P584" s="3" t="s">
        <v>2400</v>
      </c>
      <c r="Q584" s="3">
        <v>4.0361000000000002</v>
      </c>
      <c r="R584" s="3">
        <v>17.469372</v>
      </c>
      <c r="S584" s="3">
        <v>18.822187219453699</v>
      </c>
      <c r="T584" s="9" t="s">
        <v>3429</v>
      </c>
      <c r="U584" s="7">
        <v>5346300</v>
      </c>
      <c r="V584" s="7">
        <v>4931800</v>
      </c>
      <c r="W584" s="7">
        <v>3701700</v>
      </c>
      <c r="X584" s="7" t="s">
        <v>2400</v>
      </c>
      <c r="Y584" s="7">
        <v>5331900</v>
      </c>
      <c r="Z584" s="7">
        <v>5325900</v>
      </c>
      <c r="AA584" s="7">
        <v>5333400</v>
      </c>
      <c r="AB584" s="7">
        <v>5346300</v>
      </c>
      <c r="AC584" s="3">
        <v>32.761000000000003</v>
      </c>
      <c r="AD584" s="3">
        <v>33.085999999999999</v>
      </c>
      <c r="AE584" s="3">
        <v>23.361999999999998</v>
      </c>
      <c r="AF584" s="3">
        <v>20.617000000000001</v>
      </c>
      <c r="AG584" s="7">
        <v>228403383</v>
      </c>
      <c r="AH584" s="7">
        <v>161749791</v>
      </c>
      <c r="AI584" s="7">
        <v>162000000</v>
      </c>
      <c r="AJ584" s="7">
        <v>59006062</v>
      </c>
      <c r="AK584" s="3">
        <v>25.858309999999999</v>
      </c>
      <c r="AL584" s="7">
        <v>242</v>
      </c>
      <c r="AM584" s="7">
        <v>68138390</v>
      </c>
      <c r="AN584" s="3">
        <v>29.86</v>
      </c>
      <c r="AO584" s="3">
        <v>1.7076999999999998E-2</v>
      </c>
      <c r="AP584" s="3">
        <v>-7.6474299999999999</v>
      </c>
      <c r="AQ584" s="3">
        <v>-25.274304999999998</v>
      </c>
      <c r="AR584" s="3">
        <v>-27.494429</v>
      </c>
      <c r="AS584" s="3">
        <v>-7.6474299999999999</v>
      </c>
      <c r="AT584" s="3">
        <v>-25.274304999999998</v>
      </c>
      <c r="AU584" s="3">
        <v>-27.494429</v>
      </c>
      <c r="AV584" s="3">
        <v>2.0396559253634656</v>
      </c>
      <c r="AW584" s="3">
        <v>2.3980677587121684</v>
      </c>
      <c r="AX584" s="3">
        <v>2.3602653295647302</v>
      </c>
      <c r="AY584" s="3">
        <v>64.290000000000006</v>
      </c>
      <c r="AZ584" s="3">
        <v>75.59</v>
      </c>
      <c r="BA584" s="4">
        <v>74.400000000000006</v>
      </c>
    </row>
    <row r="585" spans="1:53" x14ac:dyDescent="0.3">
      <c r="A585" s="1" t="s">
        <v>1099</v>
      </c>
      <c r="B585" s="2">
        <v>4810794</v>
      </c>
      <c r="C585" s="9" t="s">
        <v>2395</v>
      </c>
      <c r="D585" s="9" t="s">
        <v>2403</v>
      </c>
      <c r="E585" s="3">
        <v>14369.78207291</v>
      </c>
      <c r="F585" s="5">
        <v>12631.601071999999</v>
      </c>
      <c r="G585" s="5" t="s">
        <v>2400</v>
      </c>
      <c r="H585" s="3">
        <v>0.54</v>
      </c>
      <c r="I585" s="3" t="s">
        <v>2397</v>
      </c>
      <c r="J585" s="3">
        <v>0.54</v>
      </c>
      <c r="K585" s="3" t="s">
        <v>2397</v>
      </c>
      <c r="L585" s="3">
        <v>4.59884147</v>
      </c>
      <c r="M585" s="3">
        <v>4.19929475</v>
      </c>
      <c r="N585" s="3" t="s">
        <v>2397</v>
      </c>
      <c r="O585" s="3" t="s">
        <v>2400</v>
      </c>
      <c r="P585" s="3" t="s">
        <v>2400</v>
      </c>
      <c r="Q585" s="3">
        <v>2.8382160000000001</v>
      </c>
      <c r="R585" s="3">
        <v>130.17545200000001</v>
      </c>
      <c r="S585" s="3">
        <v>130.17545200000001</v>
      </c>
      <c r="T585" s="9" t="s">
        <v>3429</v>
      </c>
      <c r="U585" s="7">
        <v>3695649</v>
      </c>
      <c r="V585" s="7">
        <v>3394635</v>
      </c>
      <c r="W585" s="7">
        <v>2986267</v>
      </c>
      <c r="X585" s="7">
        <v>2666702</v>
      </c>
      <c r="Y585" s="7">
        <v>4075860</v>
      </c>
      <c r="Z585" s="7">
        <v>3857014</v>
      </c>
      <c r="AA585" s="7">
        <v>3767865</v>
      </c>
      <c r="AB585" s="7">
        <v>3695649</v>
      </c>
      <c r="AC585" s="3">
        <v>49.003999999999998</v>
      </c>
      <c r="AD585" s="3">
        <v>29.327000000000002</v>
      </c>
      <c r="AE585" s="3">
        <v>19.984000000000002</v>
      </c>
      <c r="AF585" s="4">
        <v>1.9750000000000001</v>
      </c>
      <c r="AG585" s="7">
        <v>192798328</v>
      </c>
      <c r="AH585" s="7">
        <v>191572449</v>
      </c>
      <c r="AI585" s="7">
        <v>224101839</v>
      </c>
      <c r="AJ585" s="7">
        <v>160504187</v>
      </c>
      <c r="AK585" s="3">
        <v>83.313770000000005</v>
      </c>
      <c r="AL585" s="7">
        <v>803</v>
      </c>
      <c r="AM585" s="7">
        <v>155204634</v>
      </c>
      <c r="AN585" s="3">
        <v>80.56</v>
      </c>
      <c r="AO585" s="3">
        <v>-1.2015450000000001</v>
      </c>
      <c r="AP585" s="3">
        <v>-7.4004560000000001</v>
      </c>
      <c r="AQ585" s="3">
        <v>4.4931919999999996</v>
      </c>
      <c r="AR585" s="3">
        <v>5.5309400000000002</v>
      </c>
      <c r="AS585" s="3">
        <v>-7.4004560000000001</v>
      </c>
      <c r="AT585" s="3">
        <v>4.4931919999999996</v>
      </c>
      <c r="AU585" s="4">
        <v>10.001593</v>
      </c>
      <c r="AV585" s="3">
        <v>2.0564042977177777</v>
      </c>
      <c r="AW585" s="3">
        <v>4.6905627976068223</v>
      </c>
      <c r="AX585" s="3">
        <v>5.0850475911680997</v>
      </c>
      <c r="AY585" s="3">
        <v>34.24</v>
      </c>
      <c r="AZ585" s="3">
        <v>78.11</v>
      </c>
      <c r="BA585" s="3">
        <v>84.68</v>
      </c>
    </row>
    <row r="586" spans="1:53" x14ac:dyDescent="0.3">
      <c r="A586" s="1" t="s">
        <v>1756</v>
      </c>
      <c r="B586" s="2">
        <v>4157135</v>
      </c>
      <c r="C586" s="9" t="s">
        <v>2401</v>
      </c>
      <c r="D586" s="9" t="s">
        <v>2468</v>
      </c>
      <c r="E586" s="3">
        <v>14369.5568016</v>
      </c>
      <c r="F586" s="5">
        <v>15347.756801</v>
      </c>
      <c r="G586" s="5" t="s">
        <v>2400</v>
      </c>
      <c r="H586" s="3">
        <v>2.31</v>
      </c>
      <c r="I586" s="3">
        <v>21.968803999999999</v>
      </c>
      <c r="J586" s="3">
        <v>2.31</v>
      </c>
      <c r="K586" s="3">
        <v>21.968803999999999</v>
      </c>
      <c r="L586" s="3">
        <v>9.741881059999999</v>
      </c>
      <c r="M586" s="3">
        <v>5.87301991</v>
      </c>
      <c r="N586" s="3">
        <v>15.625761000000001</v>
      </c>
      <c r="O586" s="3" t="s">
        <v>2400</v>
      </c>
      <c r="P586" s="3" t="s">
        <v>2400</v>
      </c>
      <c r="Q586" s="3">
        <v>2.273212</v>
      </c>
      <c r="R586" s="3">
        <v>8.9997799999999994</v>
      </c>
      <c r="S586" s="3">
        <v>8.9997799999999994</v>
      </c>
      <c r="T586" s="9" t="s">
        <v>3431</v>
      </c>
      <c r="U586" s="7">
        <v>6631400</v>
      </c>
      <c r="V586" s="7">
        <v>6443600</v>
      </c>
      <c r="W586" s="7">
        <v>6218500</v>
      </c>
      <c r="X586" s="7">
        <v>4400800</v>
      </c>
      <c r="Y586" s="7">
        <v>6740100</v>
      </c>
      <c r="Z586" s="7">
        <v>6647100</v>
      </c>
      <c r="AA586" s="7">
        <v>6631400</v>
      </c>
      <c r="AB586" s="7">
        <v>6604300</v>
      </c>
      <c r="AC586" s="3">
        <v>66.763000000000005</v>
      </c>
      <c r="AD586" s="3">
        <v>67.510999999999996</v>
      </c>
      <c r="AE586" s="3">
        <v>15.455</v>
      </c>
      <c r="AF586" s="3">
        <v>15.724</v>
      </c>
      <c r="AG586" s="7">
        <v>62100000</v>
      </c>
      <c r="AH586" s="7">
        <v>62400000</v>
      </c>
      <c r="AI586" s="7">
        <v>64700000</v>
      </c>
      <c r="AJ586" s="7">
        <v>39384616</v>
      </c>
      <c r="AK586" s="3">
        <v>63.422969999999999</v>
      </c>
      <c r="AL586" s="7">
        <v>643</v>
      </c>
      <c r="AM586" s="7">
        <v>42706002</v>
      </c>
      <c r="AN586" s="3">
        <v>68.77</v>
      </c>
      <c r="AO586" s="3">
        <v>-0.25478299999999998</v>
      </c>
      <c r="AP586" s="3">
        <v>-0.181504</v>
      </c>
      <c r="AQ586" s="3">
        <v>19.141693</v>
      </c>
      <c r="AR586" s="3">
        <v>58.172978000000001</v>
      </c>
      <c r="AS586" s="3">
        <v>-0.181504</v>
      </c>
      <c r="AT586" s="3">
        <v>19.141693</v>
      </c>
      <c r="AU586" s="3">
        <v>60.180304999999997</v>
      </c>
      <c r="AV586" s="3">
        <v>5.9236093491449946</v>
      </c>
      <c r="AW586" s="3">
        <v>7.8099252649284496</v>
      </c>
      <c r="AX586" s="3">
        <v>7.9734546842342962</v>
      </c>
      <c r="AY586" s="3">
        <v>56.87</v>
      </c>
      <c r="AZ586" s="3">
        <v>74.98</v>
      </c>
      <c r="BA586" s="3">
        <v>76.55</v>
      </c>
    </row>
    <row r="587" spans="1:53" x14ac:dyDescent="0.3">
      <c r="A587" s="1" t="s">
        <v>1696</v>
      </c>
      <c r="B587" s="2">
        <v>4104752</v>
      </c>
      <c r="C587" s="9" t="s">
        <v>2395</v>
      </c>
      <c r="D587" s="9" t="s">
        <v>2464</v>
      </c>
      <c r="E587" s="3">
        <v>14350.35867643</v>
      </c>
      <c r="F587" s="5">
        <v>15496.448676</v>
      </c>
      <c r="G587" s="5" t="s">
        <v>2400</v>
      </c>
      <c r="H587" s="4">
        <v>3.27</v>
      </c>
      <c r="I587" s="3">
        <v>29.358478000000002</v>
      </c>
      <c r="J587" s="3">
        <v>3.27</v>
      </c>
      <c r="K587" s="3">
        <v>29.358478000000002</v>
      </c>
      <c r="L587" s="3">
        <v>29.53395703</v>
      </c>
      <c r="M587" s="3">
        <v>9.0639372599999994</v>
      </c>
      <c r="N587" s="3">
        <v>23.08484</v>
      </c>
      <c r="O587" s="3" t="s">
        <v>2400</v>
      </c>
      <c r="P587" s="3" t="s">
        <v>2400</v>
      </c>
      <c r="Q587" s="3">
        <v>2.651024</v>
      </c>
      <c r="R587" s="3">
        <v>17.496531000000001</v>
      </c>
      <c r="S587" s="3">
        <v>17.496531000000001</v>
      </c>
      <c r="T587" s="9" t="s">
        <v>3429</v>
      </c>
      <c r="U587" s="7">
        <v>5541595</v>
      </c>
      <c r="V587" s="7">
        <v>6179727</v>
      </c>
      <c r="W587" s="7">
        <v>5295584</v>
      </c>
      <c r="X587" s="7">
        <v>3936623</v>
      </c>
      <c r="Y587" s="7">
        <v>5326524</v>
      </c>
      <c r="Z587" s="7">
        <v>5368051</v>
      </c>
      <c r="AA587" s="7">
        <v>5455631</v>
      </c>
      <c r="AB587" s="7">
        <v>5541595</v>
      </c>
      <c r="AC587" s="3">
        <v>29.956</v>
      </c>
      <c r="AD587" s="3">
        <v>29.641999999999999</v>
      </c>
      <c r="AE587" s="3">
        <v>14.193</v>
      </c>
      <c r="AF587" s="4">
        <v>12.755000000000001</v>
      </c>
      <c r="AG587" s="7">
        <v>38083401</v>
      </c>
      <c r="AH587" s="7">
        <v>38289105</v>
      </c>
      <c r="AI587" s="7">
        <v>38676960</v>
      </c>
      <c r="AJ587" s="7">
        <v>36464180</v>
      </c>
      <c r="AK587" s="3">
        <v>95.818359999999998</v>
      </c>
      <c r="AL587" s="7">
        <v>919</v>
      </c>
      <c r="AM587" s="7">
        <v>38313507</v>
      </c>
      <c r="AN587" s="3">
        <v>100.68</v>
      </c>
      <c r="AO587" s="3">
        <v>-3.045642</v>
      </c>
      <c r="AP587" s="3">
        <v>-9.5865709999999993</v>
      </c>
      <c r="AQ587" s="3">
        <v>-9.516985</v>
      </c>
      <c r="AR587" s="3">
        <v>-12.162824000000001</v>
      </c>
      <c r="AS587" s="3">
        <v>-9.5865709999999993</v>
      </c>
      <c r="AT587" s="3">
        <v>-9.516985</v>
      </c>
      <c r="AU587" s="3">
        <v>-14.489228000000001</v>
      </c>
      <c r="AV587" s="3">
        <v>3.6449239029064029</v>
      </c>
      <c r="AW587" s="3">
        <v>4.362208913593788</v>
      </c>
      <c r="AX587" s="3">
        <v>4.2127898652287339</v>
      </c>
      <c r="AY587" s="3">
        <v>79.959999999999994</v>
      </c>
      <c r="AZ587" s="4">
        <v>95.7</v>
      </c>
      <c r="BA587" s="3">
        <v>92.42</v>
      </c>
    </row>
    <row r="588" spans="1:53" x14ac:dyDescent="0.3">
      <c r="A588" s="1" t="s">
        <v>226</v>
      </c>
      <c r="B588" s="2">
        <v>8386692</v>
      </c>
      <c r="C588" s="9" t="s">
        <v>2401</v>
      </c>
      <c r="D588" s="9" t="s">
        <v>2396</v>
      </c>
      <c r="E588" s="3">
        <v>14333.726628</v>
      </c>
      <c r="F588" s="5">
        <v>18969.626628000002</v>
      </c>
      <c r="G588" s="5" t="s">
        <v>2400</v>
      </c>
      <c r="H588" s="3">
        <v>0.08</v>
      </c>
      <c r="I588" s="3">
        <v>46.822221999999996</v>
      </c>
      <c r="J588" s="3">
        <v>0.08</v>
      </c>
      <c r="K588" s="3">
        <v>46.822221999999996</v>
      </c>
      <c r="L588" s="3" t="s">
        <v>2397</v>
      </c>
      <c r="M588" s="3">
        <v>2.5824243199999999</v>
      </c>
      <c r="N588" s="3">
        <v>19.137148</v>
      </c>
      <c r="O588" s="3" t="s">
        <v>2400</v>
      </c>
      <c r="P588" s="3" t="s">
        <v>2400</v>
      </c>
      <c r="Q588" s="3">
        <v>2.7825500000000001</v>
      </c>
      <c r="R588" s="3">
        <v>16.808178000000002</v>
      </c>
      <c r="S588" s="3">
        <v>16.808178000000002</v>
      </c>
      <c r="T588" s="9" t="s">
        <v>3429</v>
      </c>
      <c r="U588" s="7">
        <v>6967200</v>
      </c>
      <c r="V588" s="7">
        <v>7512400</v>
      </c>
      <c r="W588" s="7">
        <v>7386100</v>
      </c>
      <c r="X588" s="7">
        <v>6393600</v>
      </c>
      <c r="Y588" s="7">
        <v>6819800</v>
      </c>
      <c r="Z588" s="7">
        <v>6825600</v>
      </c>
      <c r="AA588" s="7">
        <v>6866700</v>
      </c>
      <c r="AB588" s="7">
        <v>6967200</v>
      </c>
      <c r="AC588" s="3">
        <v>33.927999999999997</v>
      </c>
      <c r="AD588" s="3">
        <v>33.531999999999996</v>
      </c>
      <c r="AE588" s="3">
        <v>18.661999999999999</v>
      </c>
      <c r="AF588" s="3">
        <v>15.785</v>
      </c>
      <c r="AG588" s="7">
        <v>680600000</v>
      </c>
      <c r="AH588" s="7">
        <v>679600000</v>
      </c>
      <c r="AI588" s="7">
        <v>676300000</v>
      </c>
      <c r="AJ588" s="7">
        <v>677390732</v>
      </c>
      <c r="AK588" s="3">
        <v>99.526449999999997</v>
      </c>
      <c r="AL588" s="7">
        <v>641</v>
      </c>
      <c r="AM588" s="7">
        <v>688918935</v>
      </c>
      <c r="AN588" s="3">
        <v>101.22</v>
      </c>
      <c r="AO588" s="3">
        <v>-1.3576779999999999</v>
      </c>
      <c r="AP588" s="3">
        <v>4.7482999999999997E-2</v>
      </c>
      <c r="AQ588" s="3">
        <v>-18.554310000000001</v>
      </c>
      <c r="AR588" s="3">
        <v>-7.3846150000000002</v>
      </c>
      <c r="AS588" s="3">
        <v>4.7482999999999997E-2</v>
      </c>
      <c r="AT588" s="3">
        <v>-18.554310000000001</v>
      </c>
      <c r="AU588" s="3">
        <v>-7.709155</v>
      </c>
      <c r="AV588" s="3">
        <v>1.4108281377779881</v>
      </c>
      <c r="AW588" s="3">
        <v>3.5373764828159522</v>
      </c>
      <c r="AX588" s="3">
        <v>4.2207459253352244</v>
      </c>
      <c r="AY588" s="3">
        <v>30.26</v>
      </c>
      <c r="AZ588" s="3">
        <v>75.87</v>
      </c>
      <c r="BA588" s="3">
        <v>90.53</v>
      </c>
    </row>
    <row r="589" spans="1:53" x14ac:dyDescent="0.3">
      <c r="A589" s="1" t="s">
        <v>173</v>
      </c>
      <c r="B589" s="2">
        <v>4092627</v>
      </c>
      <c r="C589" s="9" t="s">
        <v>2395</v>
      </c>
      <c r="D589" s="9" t="s">
        <v>2407</v>
      </c>
      <c r="E589" s="3">
        <v>14310.58647885</v>
      </c>
      <c r="F589" s="5">
        <v>27396.586478000001</v>
      </c>
      <c r="G589" s="5">
        <v>27371.58647885</v>
      </c>
      <c r="H589" s="3">
        <v>0.62</v>
      </c>
      <c r="I589" s="3">
        <v>8.4257120000000008</v>
      </c>
      <c r="J589" s="4">
        <v>0.62</v>
      </c>
      <c r="K589" s="3">
        <v>8.4257120000000008</v>
      </c>
      <c r="L589" s="3">
        <v>1.10712118</v>
      </c>
      <c r="M589" s="3">
        <v>1.10712118</v>
      </c>
      <c r="N589" s="3" t="s">
        <v>2397</v>
      </c>
      <c r="O589" s="3" t="s">
        <v>2400</v>
      </c>
      <c r="P589" s="3" t="s">
        <v>2400</v>
      </c>
      <c r="Q589" s="3">
        <v>9.2677350000000001</v>
      </c>
      <c r="R589" s="3" t="s">
        <v>2400</v>
      </c>
      <c r="S589" s="3" t="s">
        <v>2400</v>
      </c>
      <c r="T589" s="9" t="s">
        <v>3429</v>
      </c>
      <c r="U589" s="7">
        <v>2614000</v>
      </c>
      <c r="V589" s="7">
        <v>2096000</v>
      </c>
      <c r="W589" s="7">
        <v>1820000</v>
      </c>
      <c r="X589" s="7">
        <v>1511000</v>
      </c>
      <c r="Y589" s="7">
        <v>2938000</v>
      </c>
      <c r="Z589" s="7">
        <v>2818000</v>
      </c>
      <c r="AA589" s="7">
        <v>2697000</v>
      </c>
      <c r="AB589" s="7">
        <v>2614000</v>
      </c>
      <c r="AC589" s="4">
        <v>100</v>
      </c>
      <c r="AD589" s="4">
        <v>100</v>
      </c>
      <c r="AE589" s="3" t="s">
        <v>2400</v>
      </c>
      <c r="AF589" s="3" t="s">
        <v>2400</v>
      </c>
      <c r="AG589" s="7">
        <v>646000000</v>
      </c>
      <c r="AH589" s="7">
        <v>630000000</v>
      </c>
      <c r="AI589" s="7">
        <v>569000000</v>
      </c>
      <c r="AJ589" s="7" t="s">
        <v>2400</v>
      </c>
      <c r="AK589" s="3" t="s">
        <v>2400</v>
      </c>
      <c r="AL589" s="7">
        <v>797</v>
      </c>
      <c r="AM589" s="7">
        <v>186865077</v>
      </c>
      <c r="AN589" s="3">
        <v>28.92</v>
      </c>
      <c r="AO589" s="3">
        <v>0.64367799999999997</v>
      </c>
      <c r="AP589" s="3">
        <v>-1.1738150000000001</v>
      </c>
      <c r="AQ589" s="3">
        <v>4.536772</v>
      </c>
      <c r="AR589" s="3">
        <v>9.2860709999999997</v>
      </c>
      <c r="AS589" s="3">
        <v>-1.1738150000000001</v>
      </c>
      <c r="AT589" s="3">
        <v>4.536772</v>
      </c>
      <c r="AU589" s="3">
        <v>9.2860709999999997</v>
      </c>
      <c r="AV589" s="3">
        <v>3.8772159329041558</v>
      </c>
      <c r="AW589" s="3">
        <v>4.0184552740181267</v>
      </c>
      <c r="AX589" s="3">
        <v>2.9885088655638605</v>
      </c>
      <c r="AY589" s="3">
        <v>140.47</v>
      </c>
      <c r="AZ589" s="3">
        <v>145.59</v>
      </c>
      <c r="BA589" s="3">
        <v>108.27</v>
      </c>
    </row>
    <row r="590" spans="1:53" x14ac:dyDescent="0.3">
      <c r="A590" s="1" t="s">
        <v>1421</v>
      </c>
      <c r="B590" s="2">
        <v>5244284</v>
      </c>
      <c r="C590" s="9" t="s">
        <v>2395</v>
      </c>
      <c r="D590" s="9" t="s">
        <v>2405</v>
      </c>
      <c r="E590" s="3">
        <v>14227.70345832</v>
      </c>
      <c r="F590" s="5">
        <v>12930.958457999999</v>
      </c>
      <c r="G590" s="5" t="s">
        <v>2400</v>
      </c>
      <c r="H590" s="3">
        <v>-0.24</v>
      </c>
      <c r="I590" s="3" t="s">
        <v>2397</v>
      </c>
      <c r="J590" s="3">
        <v>-0.24</v>
      </c>
      <c r="K590" s="3" t="s">
        <v>2397</v>
      </c>
      <c r="L590" s="3">
        <v>12.154878679999999</v>
      </c>
      <c r="M590" s="3">
        <v>12.154878679999999</v>
      </c>
      <c r="N590" s="3">
        <v>41.796556000000002</v>
      </c>
      <c r="O590" s="3" t="s">
        <v>2400</v>
      </c>
      <c r="P590" s="3" t="s">
        <v>2400</v>
      </c>
      <c r="Q590" s="3">
        <v>11.517906999999999</v>
      </c>
      <c r="R590" s="3" t="s">
        <v>2397</v>
      </c>
      <c r="S590" s="3" t="s">
        <v>2397</v>
      </c>
      <c r="T590" s="9" t="s">
        <v>3429</v>
      </c>
      <c r="U590" s="7">
        <v>729695</v>
      </c>
      <c r="V590" s="7">
        <v>519029</v>
      </c>
      <c r="W590" s="7">
        <v>308150</v>
      </c>
      <c r="X590" s="7">
        <v>161123</v>
      </c>
      <c r="Y590" s="7">
        <v>906589</v>
      </c>
      <c r="Z590" s="7">
        <v>844779</v>
      </c>
      <c r="AA590" s="7">
        <v>784352</v>
      </c>
      <c r="AB590" s="7">
        <v>729695</v>
      </c>
      <c r="AC590" s="3">
        <v>88.947999999999993</v>
      </c>
      <c r="AD590" s="3">
        <v>89.454999999999998</v>
      </c>
      <c r="AE590" s="3">
        <v>-4.4020000000000001</v>
      </c>
      <c r="AF590" s="4">
        <v>-2.5499999999999998</v>
      </c>
      <c r="AG590" s="7">
        <v>50134930</v>
      </c>
      <c r="AH590" s="7">
        <v>49858787</v>
      </c>
      <c r="AI590" s="7">
        <v>48536315</v>
      </c>
      <c r="AJ590" s="7">
        <v>38036074</v>
      </c>
      <c r="AK590" s="4">
        <v>76.287599999999998</v>
      </c>
      <c r="AL590" s="7">
        <v>536</v>
      </c>
      <c r="AM590" s="7">
        <v>37184238</v>
      </c>
      <c r="AN590" s="3">
        <v>74.58</v>
      </c>
      <c r="AO590" s="3">
        <v>0.27257199999999998</v>
      </c>
      <c r="AP590" s="3">
        <v>-17.493691999999999</v>
      </c>
      <c r="AQ590" s="3">
        <v>-15.239227</v>
      </c>
      <c r="AR590" s="3">
        <v>32.351452999999999</v>
      </c>
      <c r="AS590" s="3">
        <v>-17.493691999999999</v>
      </c>
      <c r="AT590" s="3">
        <v>-15.239227</v>
      </c>
      <c r="AU590" s="3">
        <v>25.360737</v>
      </c>
      <c r="AV590" s="3">
        <v>4.7959429899487924</v>
      </c>
      <c r="AW590" s="3">
        <v>9.2720206880575429</v>
      </c>
      <c r="AX590" s="3">
        <v>7.7265952986535584</v>
      </c>
      <c r="AY590" s="3">
        <v>64.16</v>
      </c>
      <c r="AZ590" s="4">
        <v>124.04</v>
      </c>
      <c r="BA590" s="3">
        <v>103.36</v>
      </c>
    </row>
    <row r="591" spans="1:53" x14ac:dyDescent="0.3">
      <c r="A591" s="1" t="s">
        <v>609</v>
      </c>
      <c r="B591" s="2">
        <v>4251140</v>
      </c>
      <c r="C591" s="9" t="s">
        <v>2401</v>
      </c>
      <c r="D591" s="9" t="s">
        <v>2406</v>
      </c>
      <c r="E591" s="3">
        <v>14178.57961429</v>
      </c>
      <c r="F591" s="5">
        <v>14918.897614</v>
      </c>
      <c r="G591" s="5" t="s">
        <v>2400</v>
      </c>
      <c r="H591" s="3">
        <v>2.89</v>
      </c>
      <c r="I591" s="3">
        <v>33.538418</v>
      </c>
      <c r="J591" s="4">
        <v>2.89</v>
      </c>
      <c r="K591" s="3">
        <v>33.538418</v>
      </c>
      <c r="L591" s="3">
        <v>35.961694370000004</v>
      </c>
      <c r="M591" s="3">
        <v>5.4091089199999995</v>
      </c>
      <c r="N591" s="3">
        <v>28.567862999999999</v>
      </c>
      <c r="O591" s="3" t="s">
        <v>2400</v>
      </c>
      <c r="P591" s="3" t="s">
        <v>2400</v>
      </c>
      <c r="Q591" s="3">
        <v>4.6086679999999998</v>
      </c>
      <c r="R591" s="3">
        <v>19.482666999999999</v>
      </c>
      <c r="S591" s="3">
        <v>19.482666999999999</v>
      </c>
      <c r="T591" s="9" t="s">
        <v>3429</v>
      </c>
      <c r="U591" s="7">
        <v>2845373</v>
      </c>
      <c r="V591" s="7">
        <v>2557025</v>
      </c>
      <c r="W591" s="7">
        <v>2500761</v>
      </c>
      <c r="X591" s="7">
        <v>2391336</v>
      </c>
      <c r="Y591" s="7">
        <v>3082667</v>
      </c>
      <c r="Z591" s="7">
        <v>3008075</v>
      </c>
      <c r="AA591" s="7">
        <v>2927680</v>
      </c>
      <c r="AB591" s="7">
        <v>2845373</v>
      </c>
      <c r="AC591" s="3">
        <v>37.506</v>
      </c>
      <c r="AD591" s="3">
        <v>37.054000000000002</v>
      </c>
      <c r="AE591" s="4">
        <v>22.13</v>
      </c>
      <c r="AF591" s="3">
        <v>22.164000000000001</v>
      </c>
      <c r="AG591" s="7">
        <v>37960122</v>
      </c>
      <c r="AH591" s="7">
        <v>38289678</v>
      </c>
      <c r="AI591" s="7">
        <v>38263012</v>
      </c>
      <c r="AJ591" s="7">
        <v>37726049</v>
      </c>
      <c r="AK591" s="3">
        <v>99.414640000000006</v>
      </c>
      <c r="AL591" s="7">
        <v>645</v>
      </c>
      <c r="AM591" s="7">
        <v>31214026</v>
      </c>
      <c r="AN591" s="3">
        <v>82.25</v>
      </c>
      <c r="AO591" s="3">
        <v>-1.771528</v>
      </c>
      <c r="AP591" s="3">
        <v>-5.0210100000000004</v>
      </c>
      <c r="AQ591" s="3">
        <v>7.9649520000000003</v>
      </c>
      <c r="AR591" s="3">
        <v>59.592553000000002</v>
      </c>
      <c r="AS591" s="3">
        <v>-5.0210100000000004</v>
      </c>
      <c r="AT591" s="3">
        <v>7.9649520000000003</v>
      </c>
      <c r="AU591" s="3">
        <v>59.284528000000002</v>
      </c>
      <c r="AV591" s="3">
        <v>1.6858224806178466</v>
      </c>
      <c r="AW591" s="3">
        <v>3.4510449779278334</v>
      </c>
      <c r="AX591" s="3">
        <v>3.5087201367758198</v>
      </c>
      <c r="AY591" s="3">
        <v>55.86</v>
      </c>
      <c r="AZ591" s="3">
        <v>114.36</v>
      </c>
      <c r="BA591" s="3">
        <v>116.27</v>
      </c>
    </row>
    <row r="592" spans="1:53" x14ac:dyDescent="0.3">
      <c r="A592" s="1" t="s">
        <v>909</v>
      </c>
      <c r="B592" s="2">
        <v>4389214</v>
      </c>
      <c r="C592" s="9" t="s">
        <v>2395</v>
      </c>
      <c r="D592" s="9" t="s">
        <v>2533</v>
      </c>
      <c r="E592" s="3">
        <v>14161.34805033</v>
      </c>
      <c r="F592" s="5">
        <v>21707.20505</v>
      </c>
      <c r="G592" s="5">
        <v>21754.73263463</v>
      </c>
      <c r="H592" s="3">
        <v>0.67200000000000004</v>
      </c>
      <c r="I592" s="3">
        <v>16.839160839160801</v>
      </c>
      <c r="J592" s="4">
        <v>0.67200000000000004</v>
      </c>
      <c r="K592" s="3">
        <v>16.839160839160801</v>
      </c>
      <c r="L592" s="3">
        <v>3.64499530331799</v>
      </c>
      <c r="M592" s="3">
        <v>3.1057765459448201</v>
      </c>
      <c r="N592" s="3">
        <v>12.525358000000001</v>
      </c>
      <c r="O592" s="3" t="s">
        <v>2400</v>
      </c>
      <c r="P592" s="3" t="s">
        <v>2400</v>
      </c>
      <c r="Q592" s="3">
        <v>13.739976</v>
      </c>
      <c r="R592" s="3">
        <v>14.485212000000001</v>
      </c>
      <c r="S592" s="3">
        <v>14.666298332573399</v>
      </c>
      <c r="T592" s="9" t="s">
        <v>3429</v>
      </c>
      <c r="U592" s="7">
        <v>1452999</v>
      </c>
      <c r="V592" s="7">
        <v>1313590</v>
      </c>
      <c r="W592" s="7">
        <v>1216548</v>
      </c>
      <c r="X592" s="7">
        <v>1153734</v>
      </c>
      <c r="Y592" s="7">
        <v>1548939</v>
      </c>
      <c r="Z592" s="7">
        <v>1509555</v>
      </c>
      <c r="AA592" s="7">
        <v>1478726</v>
      </c>
      <c r="AB592" s="7">
        <v>1452999</v>
      </c>
      <c r="AC592" s="3">
        <v>96.210999999999999</v>
      </c>
      <c r="AD592" s="3">
        <v>94.911000000000001</v>
      </c>
      <c r="AE592" s="3">
        <v>93.233000000000004</v>
      </c>
      <c r="AF592" s="3">
        <v>91.730999999999995</v>
      </c>
      <c r="AG592" s="7">
        <v>274391553</v>
      </c>
      <c r="AH592" s="7">
        <v>271500584</v>
      </c>
      <c r="AI592" s="7">
        <v>267015730</v>
      </c>
      <c r="AJ592" s="7">
        <v>262343405</v>
      </c>
      <c r="AK592" s="3">
        <v>95.609139999999996</v>
      </c>
      <c r="AL592" s="7">
        <v>658</v>
      </c>
      <c r="AM592" s="7">
        <v>261926171</v>
      </c>
      <c r="AN592" s="3">
        <v>95.46</v>
      </c>
      <c r="AO592" s="3">
        <v>0.27066400000000002</v>
      </c>
      <c r="AP592" s="3">
        <v>-6.6847510000000003</v>
      </c>
      <c r="AQ592" s="3">
        <v>-6.394558</v>
      </c>
      <c r="AR592" s="3">
        <v>-3.4482759999999999</v>
      </c>
      <c r="AS592" s="3">
        <v>-6.6847510000000003</v>
      </c>
      <c r="AT592" s="3">
        <v>-6.394558</v>
      </c>
      <c r="AU592" s="3">
        <v>-2.4113479999999998</v>
      </c>
      <c r="AV592" s="3">
        <v>1.3870649290723611</v>
      </c>
      <c r="AW592" s="3">
        <v>2.1555442574561918</v>
      </c>
      <c r="AX592" s="3">
        <v>2.2337832176409824</v>
      </c>
      <c r="AY592" s="3">
        <v>58.58</v>
      </c>
      <c r="AZ592" s="3">
        <v>91.03</v>
      </c>
      <c r="BA592" s="3">
        <v>94.34</v>
      </c>
    </row>
    <row r="593" spans="1:53" x14ac:dyDescent="0.3">
      <c r="A593" s="1" t="s">
        <v>114</v>
      </c>
      <c r="B593" s="2">
        <v>4392539</v>
      </c>
      <c r="C593" s="9" t="s">
        <v>2401</v>
      </c>
      <c r="D593" s="9" t="s">
        <v>2470</v>
      </c>
      <c r="E593" s="3">
        <v>14148.434019230001</v>
      </c>
      <c r="F593" s="5">
        <v>19205.001018999999</v>
      </c>
      <c r="G593" s="5">
        <v>20718.02358343</v>
      </c>
      <c r="H593" s="3">
        <v>0.2</v>
      </c>
      <c r="I593" s="3">
        <v>38.9791666666667</v>
      </c>
      <c r="J593" s="4">
        <v>0.2</v>
      </c>
      <c r="K593" s="3">
        <v>38.9791666666667</v>
      </c>
      <c r="L593" s="3">
        <v>2.05896195235553</v>
      </c>
      <c r="M593" s="3">
        <v>2.0224434676872001</v>
      </c>
      <c r="N593" s="3">
        <v>16.886282000000001</v>
      </c>
      <c r="O593" s="3" t="s">
        <v>2400</v>
      </c>
      <c r="P593" s="3" t="s">
        <v>2400</v>
      </c>
      <c r="Q593" s="3">
        <v>11.102988</v>
      </c>
      <c r="R593" s="3">
        <v>21.960426999999999</v>
      </c>
      <c r="S593" s="3">
        <v>19.569956239545199</v>
      </c>
      <c r="T593" s="9" t="s">
        <v>3429</v>
      </c>
      <c r="U593" s="7">
        <v>1633403</v>
      </c>
      <c r="V593" s="7">
        <v>1497399</v>
      </c>
      <c r="W593" s="7">
        <v>1307867</v>
      </c>
      <c r="X593" s="7">
        <v>1182836</v>
      </c>
      <c r="Y593" s="7">
        <v>1717141</v>
      </c>
      <c r="Z593" s="7">
        <v>1687392</v>
      </c>
      <c r="AA593" s="7">
        <v>1657954</v>
      </c>
      <c r="AB593" s="7">
        <v>1633403</v>
      </c>
      <c r="AC593" s="3">
        <v>54.439</v>
      </c>
      <c r="AD593" s="3">
        <v>55.301000000000002</v>
      </c>
      <c r="AE593" s="3">
        <v>49.658999999999999</v>
      </c>
      <c r="AF593" s="3">
        <v>50.326000000000001</v>
      </c>
      <c r="AG593" s="7">
        <v>366520263</v>
      </c>
      <c r="AH593" s="7">
        <v>366498620</v>
      </c>
      <c r="AI593" s="7">
        <v>362055923</v>
      </c>
      <c r="AJ593" s="7">
        <v>318226598</v>
      </c>
      <c r="AK593" s="3">
        <v>86.121870000000001</v>
      </c>
      <c r="AL593" s="7">
        <v>584</v>
      </c>
      <c r="AM593" s="7">
        <v>299229700</v>
      </c>
      <c r="AN593" s="3">
        <v>80.98</v>
      </c>
      <c r="AO593" s="3">
        <v>0.72678299999999996</v>
      </c>
      <c r="AP593" s="3">
        <v>-2.2721339999999999</v>
      </c>
      <c r="AQ593" s="3">
        <v>-2.5266999999999999</v>
      </c>
      <c r="AR593" s="3">
        <v>2.4083199999999998</v>
      </c>
      <c r="AS593" s="3">
        <v>-2.2721339999999999</v>
      </c>
      <c r="AT593" s="3">
        <v>-2.5266999999999999</v>
      </c>
      <c r="AU593" s="3">
        <v>4.0600670000000001</v>
      </c>
      <c r="AV593" s="3">
        <v>1.8340215879422224</v>
      </c>
      <c r="AW593" s="3">
        <v>3.1174659083686826</v>
      </c>
      <c r="AX593" s="3">
        <v>2.9732659412560594</v>
      </c>
      <c r="AY593" s="3">
        <v>53.69</v>
      </c>
      <c r="AZ593" s="3">
        <v>91.26</v>
      </c>
      <c r="BA593" s="3">
        <v>87.04</v>
      </c>
    </row>
    <row r="594" spans="1:53" x14ac:dyDescent="0.3">
      <c r="A594" s="1" t="s">
        <v>1795</v>
      </c>
      <c r="B594" s="2">
        <v>4812263</v>
      </c>
      <c r="C594" s="9" t="s">
        <v>2401</v>
      </c>
      <c r="D594" s="9" t="s">
        <v>2396</v>
      </c>
      <c r="E594" s="3">
        <v>14134.4871203</v>
      </c>
      <c r="F594" s="5">
        <v>16219.85212</v>
      </c>
      <c r="G594" s="5" t="s">
        <v>2400</v>
      </c>
      <c r="H594" s="3">
        <v>0.76</v>
      </c>
      <c r="I594" s="3">
        <v>53.325369999999999</v>
      </c>
      <c r="J594" s="4">
        <v>0.76800000000000002</v>
      </c>
      <c r="K594" s="3">
        <v>54.153323999999998</v>
      </c>
      <c r="L594" s="3" t="s">
        <v>2397</v>
      </c>
      <c r="M594" s="3">
        <v>1.7201467199999998</v>
      </c>
      <c r="N594" s="3">
        <v>24.368995999999999</v>
      </c>
      <c r="O594" s="3" t="s">
        <v>2400</v>
      </c>
      <c r="P594" s="3" t="s">
        <v>2400</v>
      </c>
      <c r="Q594" s="3">
        <v>5.7572020000000004</v>
      </c>
      <c r="R594" s="3">
        <v>18.616330000000001</v>
      </c>
      <c r="S594" s="3">
        <v>18.616330000000001</v>
      </c>
      <c r="T594" s="9" t="s">
        <v>3429</v>
      </c>
      <c r="U594" s="7">
        <v>2750571</v>
      </c>
      <c r="V594" s="7">
        <v>3311822</v>
      </c>
      <c r="W594" s="7">
        <v>3827808</v>
      </c>
      <c r="X594" s="7">
        <v>2663230</v>
      </c>
      <c r="Y594" s="7">
        <v>2721555</v>
      </c>
      <c r="Z594" s="7">
        <v>2708245</v>
      </c>
      <c r="AA594" s="7">
        <v>2725626</v>
      </c>
      <c r="AB594" s="7">
        <v>2750571</v>
      </c>
      <c r="AC594" s="3">
        <v>55.976999999999997</v>
      </c>
      <c r="AD594" s="3">
        <v>55.371000000000002</v>
      </c>
      <c r="AE594" s="3">
        <v>29.567</v>
      </c>
      <c r="AF594" s="3">
        <v>28.957999999999998</v>
      </c>
      <c r="AG594" s="7">
        <v>122091000</v>
      </c>
      <c r="AH594" s="7">
        <v>123368000</v>
      </c>
      <c r="AI594" s="7">
        <v>123349000</v>
      </c>
      <c r="AJ594" s="7">
        <v>121117038</v>
      </c>
      <c r="AK594" s="3">
        <v>99.519229999999993</v>
      </c>
      <c r="AL594" s="7">
        <v>702</v>
      </c>
      <c r="AM594" s="7">
        <v>113102375</v>
      </c>
      <c r="AN594" s="3">
        <v>92.93</v>
      </c>
      <c r="AO594" s="3">
        <v>-0.64981299999999997</v>
      </c>
      <c r="AP594" s="3">
        <v>-3.9004650000000001</v>
      </c>
      <c r="AQ594" s="3">
        <v>-12.634050999999999</v>
      </c>
      <c r="AR594" s="4">
        <v>1.0685500000000001</v>
      </c>
      <c r="AS594" s="3">
        <v>-3.9004650000000001</v>
      </c>
      <c r="AT594" s="3">
        <v>-12.634050999999999</v>
      </c>
      <c r="AU594" s="3">
        <v>2.1041080000000001</v>
      </c>
      <c r="AV594" s="3">
        <v>1.2855089776766055</v>
      </c>
      <c r="AW594" s="3">
        <v>3.2030493568763911</v>
      </c>
      <c r="AX594" s="3">
        <v>3.5060151284799583</v>
      </c>
      <c r="AY594" s="3">
        <v>37.43</v>
      </c>
      <c r="AZ594" s="3">
        <v>93.26</v>
      </c>
      <c r="BA594" s="4">
        <v>102.08</v>
      </c>
    </row>
    <row r="595" spans="1:53" x14ac:dyDescent="0.3">
      <c r="A595" s="1" t="s">
        <v>58</v>
      </c>
      <c r="B595" s="2">
        <v>4186103</v>
      </c>
      <c r="C595" s="9" t="s">
        <v>2395</v>
      </c>
      <c r="D595" s="9" t="s">
        <v>2443</v>
      </c>
      <c r="E595" s="3">
        <v>14124.341223719999</v>
      </c>
      <c r="F595" s="5">
        <v>16795.971223</v>
      </c>
      <c r="G595" s="5" t="s">
        <v>2400</v>
      </c>
      <c r="H595" s="3">
        <v>0.38</v>
      </c>
      <c r="I595" s="3">
        <v>28.290447</v>
      </c>
      <c r="J595" s="3">
        <v>0.38</v>
      </c>
      <c r="K595" s="3">
        <v>28.290447</v>
      </c>
      <c r="L595" s="3">
        <v>13.67600801</v>
      </c>
      <c r="M595" s="3">
        <v>3.0052155299999996</v>
      </c>
      <c r="N595" s="3">
        <v>17.706405</v>
      </c>
      <c r="O595" s="3" t="s">
        <v>2400</v>
      </c>
      <c r="P595" s="3" t="s">
        <v>2400</v>
      </c>
      <c r="Q595" s="3">
        <v>4.2964659999999997</v>
      </c>
      <c r="R595" s="3">
        <v>11.770089</v>
      </c>
      <c r="S595" s="3">
        <v>11.770089</v>
      </c>
      <c r="T595" s="9" t="s">
        <v>3429</v>
      </c>
      <c r="U595" s="7">
        <v>3811920</v>
      </c>
      <c r="V595" s="7">
        <v>3616654</v>
      </c>
      <c r="W595" s="7">
        <v>3461223</v>
      </c>
      <c r="X595" s="7">
        <v>3198149</v>
      </c>
      <c r="Y595" s="7">
        <v>3966246</v>
      </c>
      <c r="Z595" s="7">
        <v>3927051</v>
      </c>
      <c r="AA595" s="7">
        <v>3883192</v>
      </c>
      <c r="AB595" s="7">
        <v>3811920</v>
      </c>
      <c r="AC595" s="3">
        <v>60.442999999999998</v>
      </c>
      <c r="AD595" s="3">
        <v>59.677999999999997</v>
      </c>
      <c r="AE595" s="3">
        <v>28.884</v>
      </c>
      <c r="AF595" s="3">
        <v>28.198</v>
      </c>
      <c r="AG595" s="7">
        <v>150624544</v>
      </c>
      <c r="AH595" s="7">
        <v>151913207</v>
      </c>
      <c r="AI595" s="7">
        <v>150955849</v>
      </c>
      <c r="AJ595" s="7">
        <v>147297188</v>
      </c>
      <c r="AK595" s="3">
        <v>98.049750000000003</v>
      </c>
      <c r="AL595" s="7">
        <v>925</v>
      </c>
      <c r="AM595" s="7">
        <v>149602330</v>
      </c>
      <c r="AN595" s="3">
        <v>99.58</v>
      </c>
      <c r="AO595" s="3">
        <v>-1.3001750000000001</v>
      </c>
      <c r="AP595" s="3">
        <v>1.7336739999999999</v>
      </c>
      <c r="AQ595" s="3">
        <v>-5.2501239999999996</v>
      </c>
      <c r="AR595" s="3">
        <v>-18.163929</v>
      </c>
      <c r="AS595" s="3">
        <v>1.7336739999999999</v>
      </c>
      <c r="AT595" s="3">
        <v>-5.2501239999999996</v>
      </c>
      <c r="AU595" s="3">
        <v>-19.180396999999999</v>
      </c>
      <c r="AV595" s="3">
        <v>2.8180036841050646</v>
      </c>
      <c r="AW595" s="3">
        <v>4.9009759199262035</v>
      </c>
      <c r="AX595" s="3">
        <v>5.8174920204262923</v>
      </c>
      <c r="AY595" s="3">
        <v>51.01</v>
      </c>
      <c r="AZ595" s="3">
        <v>88.71</v>
      </c>
      <c r="BA595" s="4">
        <v>105.3</v>
      </c>
    </row>
    <row r="596" spans="1:53" x14ac:dyDescent="0.3">
      <c r="A596" s="1" t="s">
        <v>1881</v>
      </c>
      <c r="B596" s="2">
        <v>109836805</v>
      </c>
      <c r="C596" s="9" t="s">
        <v>2401</v>
      </c>
      <c r="D596" s="9" t="s">
        <v>2526</v>
      </c>
      <c r="E596" s="3">
        <v>14099.114263150001</v>
      </c>
      <c r="F596" s="5">
        <v>15098.330263</v>
      </c>
      <c r="G596" s="5" t="s">
        <v>2400</v>
      </c>
      <c r="H596" s="3">
        <v>0.94</v>
      </c>
      <c r="I596" s="3">
        <v>38.165424999999999</v>
      </c>
      <c r="J596" s="4">
        <v>0.94</v>
      </c>
      <c r="K596" s="3">
        <v>38.165424999999999</v>
      </c>
      <c r="L596" s="3">
        <v>27.698435279999998</v>
      </c>
      <c r="M596" s="3">
        <v>7.6074386600000006</v>
      </c>
      <c r="N596" s="3" t="s">
        <v>2397</v>
      </c>
      <c r="O596" s="3" t="s">
        <v>2400</v>
      </c>
      <c r="P596" s="3" t="s">
        <v>2400</v>
      </c>
      <c r="Q596" s="3">
        <v>2.8621150000000002</v>
      </c>
      <c r="R596" s="3">
        <v>21.053505000000001</v>
      </c>
      <c r="S596" s="3">
        <v>21.053505000000001</v>
      </c>
      <c r="T596" s="9" t="s">
        <v>3429</v>
      </c>
      <c r="U596" s="7">
        <v>4253710</v>
      </c>
      <c r="V596" s="7">
        <v>3717366</v>
      </c>
      <c r="W596" s="7">
        <v>3726994</v>
      </c>
      <c r="X596" s="7">
        <v>2753166</v>
      </c>
      <c r="Y596" s="7">
        <v>5118951</v>
      </c>
      <c r="Z596" s="7">
        <v>4763002</v>
      </c>
      <c r="AA596" s="7">
        <v>4464656</v>
      </c>
      <c r="AB596" s="7">
        <v>4253710</v>
      </c>
      <c r="AC596" s="3">
        <v>44.850999999999999</v>
      </c>
      <c r="AD596" s="3">
        <v>47.771999999999998</v>
      </c>
      <c r="AE596" s="4">
        <v>11.223000000000001</v>
      </c>
      <c r="AF596" s="4">
        <v>12.757999999999999</v>
      </c>
      <c r="AG596" s="7">
        <v>140219933</v>
      </c>
      <c r="AH596" s="7">
        <v>139936246</v>
      </c>
      <c r="AI596" s="7">
        <v>138982872</v>
      </c>
      <c r="AJ596" s="7">
        <v>68362178</v>
      </c>
      <c r="AK596" s="3">
        <v>48.753540000000001</v>
      </c>
      <c r="AL596" s="7">
        <v>366</v>
      </c>
      <c r="AM596" s="7">
        <v>73244489</v>
      </c>
      <c r="AN596" s="3">
        <v>52.24</v>
      </c>
      <c r="AO596" s="3">
        <v>-0.55158300000000005</v>
      </c>
      <c r="AP596" s="3">
        <v>-3.1725509999999999</v>
      </c>
      <c r="AQ596" s="3">
        <v>-10.440621999999999</v>
      </c>
      <c r="AR596" s="3">
        <v>93.021411999999998</v>
      </c>
      <c r="AS596" s="3">
        <v>-3.1725509999999999</v>
      </c>
      <c r="AT596" s="3">
        <v>-10.440621999999999</v>
      </c>
      <c r="AU596" s="3">
        <v>90.267735000000002</v>
      </c>
      <c r="AV596" s="3">
        <v>1.9237685700505931</v>
      </c>
      <c r="AW596" s="3">
        <v>3.3222452046101032</v>
      </c>
      <c r="AX596" s="3">
        <v>4.9595895021024416</v>
      </c>
      <c r="AY596" s="3">
        <v>45.31</v>
      </c>
      <c r="AZ596" s="3">
        <v>78.239999999999995</v>
      </c>
      <c r="BA596" s="3">
        <v>116.81</v>
      </c>
    </row>
    <row r="597" spans="1:53" x14ac:dyDescent="0.3">
      <c r="A597" s="1" t="s">
        <v>617</v>
      </c>
      <c r="B597" s="2">
        <v>4971799</v>
      </c>
      <c r="C597" s="9" t="s">
        <v>2395</v>
      </c>
      <c r="D597" s="9" t="s">
        <v>2405</v>
      </c>
      <c r="E597" s="3">
        <v>14096.47139626</v>
      </c>
      <c r="F597" s="5">
        <v>13137.231395999999</v>
      </c>
      <c r="G597" s="5" t="s">
        <v>2400</v>
      </c>
      <c r="H597" s="3">
        <v>0.224</v>
      </c>
      <c r="I597" s="3" t="s">
        <v>2397</v>
      </c>
      <c r="J597" s="3">
        <v>0.224</v>
      </c>
      <c r="K597" s="3" t="s">
        <v>2397</v>
      </c>
      <c r="L597" s="3">
        <v>13.664889250000002</v>
      </c>
      <c r="M597" s="3">
        <v>11.797096320000001</v>
      </c>
      <c r="N597" s="3">
        <v>68.903825999999995</v>
      </c>
      <c r="O597" s="3" t="s">
        <v>2400</v>
      </c>
      <c r="P597" s="3" t="s">
        <v>2400</v>
      </c>
      <c r="Q597" s="3">
        <v>14.906923000000001</v>
      </c>
      <c r="R597" s="3" t="s">
        <v>2397</v>
      </c>
      <c r="S597" s="3" t="s">
        <v>2397</v>
      </c>
      <c r="T597" s="9" t="s">
        <v>3429</v>
      </c>
      <c r="U597" s="7">
        <v>751888</v>
      </c>
      <c r="V597" s="7">
        <v>591710</v>
      </c>
      <c r="W597" s="7">
        <v>502917</v>
      </c>
      <c r="X597" s="7">
        <v>464431</v>
      </c>
      <c r="Y597" s="7">
        <v>909462</v>
      </c>
      <c r="Z597" s="7">
        <v>860596</v>
      </c>
      <c r="AA597" s="7">
        <v>811733</v>
      </c>
      <c r="AB597" s="7">
        <v>751888</v>
      </c>
      <c r="AC597" s="4">
        <v>79.510000000000005</v>
      </c>
      <c r="AD597" s="3">
        <v>81.066000000000003</v>
      </c>
      <c r="AE597" s="3">
        <v>-13.273</v>
      </c>
      <c r="AF597" s="3">
        <v>-3.5840000000000001</v>
      </c>
      <c r="AG597" s="7">
        <v>43573526</v>
      </c>
      <c r="AH597" s="7">
        <v>42255336</v>
      </c>
      <c r="AI597" s="7">
        <v>41899371</v>
      </c>
      <c r="AJ597" s="7">
        <v>40839353</v>
      </c>
      <c r="AK597" s="3">
        <v>93.725149999999999</v>
      </c>
      <c r="AL597" s="7">
        <v>714</v>
      </c>
      <c r="AM597" s="7">
        <v>44509455</v>
      </c>
      <c r="AN597" s="3">
        <v>102.15</v>
      </c>
      <c r="AO597" s="3">
        <v>3.9112939999999998</v>
      </c>
      <c r="AP597" s="3">
        <v>2.9798149999999999</v>
      </c>
      <c r="AQ597" s="3">
        <v>14.245053</v>
      </c>
      <c r="AR597" s="3">
        <v>54.143340000000002</v>
      </c>
      <c r="AS597" s="3">
        <v>2.9798149999999999</v>
      </c>
      <c r="AT597" s="3">
        <v>14.245053</v>
      </c>
      <c r="AU597" s="3">
        <v>52.088563999999998</v>
      </c>
      <c r="AV597" s="3">
        <v>4.2877549087948497</v>
      </c>
      <c r="AW597" s="3">
        <v>4.8005629506653786</v>
      </c>
      <c r="AX597" s="3">
        <v>5.2893422558388385</v>
      </c>
      <c r="AY597" s="3">
        <v>72.930000000000007</v>
      </c>
      <c r="AZ597" s="3">
        <v>81.66</v>
      </c>
      <c r="BA597" s="3">
        <v>89.97</v>
      </c>
    </row>
    <row r="598" spans="1:53" x14ac:dyDescent="0.3">
      <c r="A598" s="1" t="s">
        <v>2216</v>
      </c>
      <c r="B598" s="2">
        <v>103324</v>
      </c>
      <c r="C598" s="9" t="s">
        <v>2401</v>
      </c>
      <c r="D598" s="9" t="s">
        <v>2436</v>
      </c>
      <c r="E598" s="3">
        <v>14042.854956200001</v>
      </c>
      <c r="F598" s="5">
        <v>17479.554956</v>
      </c>
      <c r="G598" s="5">
        <v>17422.954956199999</v>
      </c>
      <c r="H598" s="3">
        <v>3.46</v>
      </c>
      <c r="I598" s="3">
        <v>7.9036796536796503</v>
      </c>
      <c r="J598" s="4">
        <v>3.46</v>
      </c>
      <c r="K598" s="3">
        <v>7.9036796536796503</v>
      </c>
      <c r="L598" s="3">
        <v>1.27121542825537</v>
      </c>
      <c r="M598" s="3">
        <v>1.23035601021331</v>
      </c>
      <c r="N598" s="3">
        <v>11.3351166510593</v>
      </c>
      <c r="O598" s="3" t="s">
        <v>2400</v>
      </c>
      <c r="P598" s="3" t="s">
        <v>2400</v>
      </c>
      <c r="Q598" s="3">
        <v>1.3108089999999999</v>
      </c>
      <c r="R598" s="3">
        <v>6.5003479999999998</v>
      </c>
      <c r="S598" s="3">
        <v>6.5551338813928899</v>
      </c>
      <c r="T598" s="9" t="s">
        <v>3429</v>
      </c>
      <c r="U598" s="7">
        <v>12385900</v>
      </c>
      <c r="V598" s="7">
        <v>11984100</v>
      </c>
      <c r="W598" s="7">
        <v>12013800</v>
      </c>
      <c r="X598" s="7">
        <v>13162100</v>
      </c>
      <c r="Y598" s="7">
        <v>12795800</v>
      </c>
      <c r="Z598" s="7">
        <v>12671300</v>
      </c>
      <c r="AA598" s="7">
        <v>12550100</v>
      </c>
      <c r="AB598" s="7">
        <v>12385900</v>
      </c>
      <c r="AC598" s="3">
        <v>33.179000000000002</v>
      </c>
      <c r="AD598" s="4">
        <v>37.67</v>
      </c>
      <c r="AE598" s="3">
        <v>15.693</v>
      </c>
      <c r="AF598" s="3">
        <v>20.048999999999999</v>
      </c>
      <c r="AG598" s="7">
        <v>184501175</v>
      </c>
      <c r="AH598" s="7">
        <v>188114912</v>
      </c>
      <c r="AI598" s="7">
        <v>195016956</v>
      </c>
      <c r="AJ598" s="7">
        <v>166562771</v>
      </c>
      <c r="AK598" s="3">
        <v>91.211349999999996</v>
      </c>
      <c r="AL598" s="7">
        <v>727</v>
      </c>
      <c r="AM598" s="7">
        <v>146088136</v>
      </c>
      <c r="AN598" s="3">
        <v>80</v>
      </c>
      <c r="AO598" s="3">
        <v>-0.42268899999999998</v>
      </c>
      <c r="AP598" s="3">
        <v>-5.0325100000000003</v>
      </c>
      <c r="AQ598" s="3">
        <v>22.863392000000001</v>
      </c>
      <c r="AR598" s="3">
        <v>59.803063999999999</v>
      </c>
      <c r="AS598" s="3">
        <v>-5.0325100000000003</v>
      </c>
      <c r="AT598" s="3">
        <v>22.863392000000001</v>
      </c>
      <c r="AU598" s="3">
        <v>61.499336999999997</v>
      </c>
      <c r="AV598" s="3">
        <v>1.882498368205997</v>
      </c>
      <c r="AW598" s="3">
        <v>3.5895918557189619</v>
      </c>
      <c r="AX598" s="3">
        <v>3.5722236371560987</v>
      </c>
      <c r="AY598" s="3">
        <v>54.58</v>
      </c>
      <c r="AZ598" s="4">
        <v>104.08</v>
      </c>
      <c r="BA598" s="3">
        <v>103.58</v>
      </c>
    </row>
    <row r="599" spans="1:53" x14ac:dyDescent="0.3">
      <c r="A599" s="1" t="s">
        <v>494</v>
      </c>
      <c r="B599" s="2">
        <v>4100570</v>
      </c>
      <c r="C599" s="9" t="s">
        <v>2401</v>
      </c>
      <c r="D599" s="9" t="s">
        <v>2411</v>
      </c>
      <c r="E599" s="3">
        <v>14018.61769927</v>
      </c>
      <c r="F599" s="5">
        <v>16609.456698999998</v>
      </c>
      <c r="G599" s="5" t="s">
        <v>2400</v>
      </c>
      <c r="H599" s="4">
        <v>2.12</v>
      </c>
      <c r="I599" s="3">
        <v>29.966145999999998</v>
      </c>
      <c r="J599" s="3">
        <v>2.12</v>
      </c>
      <c r="K599" s="3">
        <v>29.966145999999998</v>
      </c>
      <c r="L599" s="3">
        <v>37.101402549999996</v>
      </c>
      <c r="M599" s="3">
        <v>4.9061993699999995</v>
      </c>
      <c r="N599" s="3">
        <v>46.194299000000001</v>
      </c>
      <c r="O599" s="3" t="s">
        <v>2400</v>
      </c>
      <c r="P599" s="3" t="s">
        <v>2400</v>
      </c>
      <c r="Q599" s="3">
        <v>2.5867110000000002</v>
      </c>
      <c r="R599" s="3">
        <v>11.271045000000001</v>
      </c>
      <c r="S599" s="3">
        <v>11.271045000000001</v>
      </c>
      <c r="T599" s="9" t="s">
        <v>3429</v>
      </c>
      <c r="U599" s="7">
        <v>5409152</v>
      </c>
      <c r="V599" s="7">
        <v>5166605</v>
      </c>
      <c r="W599" s="7">
        <v>3805566</v>
      </c>
      <c r="X599" s="7">
        <v>3144097</v>
      </c>
      <c r="Y599" s="7">
        <v>5797005</v>
      </c>
      <c r="Z599" s="7">
        <v>5633279</v>
      </c>
      <c r="AA599" s="7">
        <v>5478460</v>
      </c>
      <c r="AB599" s="7">
        <v>5409152</v>
      </c>
      <c r="AC599" s="3">
        <v>30.745000000000001</v>
      </c>
      <c r="AD599" s="3">
        <v>31.251000000000001</v>
      </c>
      <c r="AE599" s="3">
        <v>18.084</v>
      </c>
      <c r="AF599" s="3">
        <v>18.536000000000001</v>
      </c>
      <c r="AG599" s="7">
        <v>53898805</v>
      </c>
      <c r="AH599" s="7">
        <v>53930201</v>
      </c>
      <c r="AI599" s="7">
        <v>54102982</v>
      </c>
      <c r="AJ599" s="7">
        <v>50702466</v>
      </c>
      <c r="AK599" s="3">
        <v>94.069220000000001</v>
      </c>
      <c r="AL599" s="7">
        <v>697</v>
      </c>
      <c r="AM599" s="7">
        <v>48737987</v>
      </c>
      <c r="AN599" s="3">
        <v>90.42</v>
      </c>
      <c r="AO599" s="3">
        <v>-0.34641</v>
      </c>
      <c r="AP599" s="3">
        <v>-11.515245</v>
      </c>
      <c r="AQ599" s="3">
        <v>-4.7867280000000001</v>
      </c>
      <c r="AR599" s="3">
        <v>34.868729999999999</v>
      </c>
      <c r="AS599" s="3">
        <v>-11.515245</v>
      </c>
      <c r="AT599" s="3">
        <v>-4.7867280000000001</v>
      </c>
      <c r="AU599" s="3">
        <v>31.877828999999998</v>
      </c>
      <c r="AV599" s="3">
        <v>1.7461978912710292</v>
      </c>
      <c r="AW599" s="3">
        <v>2.6909344770627177</v>
      </c>
      <c r="AX599" s="3">
        <v>2.7721055023865611</v>
      </c>
      <c r="AY599" s="4">
        <v>63.4</v>
      </c>
      <c r="AZ599" s="3">
        <v>97.71</v>
      </c>
      <c r="BA599" s="3">
        <v>100.66</v>
      </c>
    </row>
    <row r="600" spans="1:53" x14ac:dyDescent="0.3">
      <c r="A600" s="1" t="s">
        <v>1910</v>
      </c>
      <c r="B600" s="2">
        <v>4967090</v>
      </c>
      <c r="C600" s="9" t="s">
        <v>2395</v>
      </c>
      <c r="D600" s="9" t="s">
        <v>2431</v>
      </c>
      <c r="E600" s="3">
        <v>14007.449645909999</v>
      </c>
      <c r="F600" s="5">
        <v>13633.749645</v>
      </c>
      <c r="G600" s="5" t="s">
        <v>2400</v>
      </c>
      <c r="H600" s="3">
        <v>0.372</v>
      </c>
      <c r="I600" s="3">
        <v>24.032520000000002</v>
      </c>
      <c r="J600" s="3">
        <v>0.372</v>
      </c>
      <c r="K600" s="3">
        <v>24.032520000000002</v>
      </c>
      <c r="L600" s="3">
        <v>4.3502575400000003</v>
      </c>
      <c r="M600" s="3">
        <v>2.2377551800000002</v>
      </c>
      <c r="N600" s="3">
        <v>8.6483319999999999</v>
      </c>
      <c r="O600" s="3" t="s">
        <v>2400</v>
      </c>
      <c r="P600" s="3" t="s">
        <v>2400</v>
      </c>
      <c r="Q600" s="3">
        <v>3.3049460000000002</v>
      </c>
      <c r="R600" s="3">
        <v>12.448669000000001</v>
      </c>
      <c r="S600" s="3">
        <v>12.448669000000001</v>
      </c>
      <c r="T600" s="9" t="s">
        <v>3435</v>
      </c>
      <c r="U600" s="7">
        <v>4178000</v>
      </c>
      <c r="V600" s="7">
        <v>4772400</v>
      </c>
      <c r="W600" s="7">
        <v>5485500</v>
      </c>
      <c r="X600" s="7">
        <v>5109100</v>
      </c>
      <c r="Y600" s="7">
        <v>4178000</v>
      </c>
      <c r="Z600" s="7">
        <v>4371800</v>
      </c>
      <c r="AA600" s="7">
        <v>4537500</v>
      </c>
      <c r="AB600" s="7">
        <v>4644600</v>
      </c>
      <c r="AC600" s="3">
        <v>41.186999999999998</v>
      </c>
      <c r="AD600" s="3">
        <v>41.186999999999998</v>
      </c>
      <c r="AE600" s="3">
        <v>25.206</v>
      </c>
      <c r="AF600" s="3">
        <v>25.206</v>
      </c>
      <c r="AG600" s="7">
        <v>159900000</v>
      </c>
      <c r="AH600" s="7">
        <v>159700000</v>
      </c>
      <c r="AI600" s="7">
        <v>159500000</v>
      </c>
      <c r="AJ600" s="7">
        <v>159110221</v>
      </c>
      <c r="AK600" s="3">
        <v>99.493229999999997</v>
      </c>
      <c r="AL600" s="7">
        <v>1084</v>
      </c>
      <c r="AM600" s="7">
        <v>145508801</v>
      </c>
      <c r="AN600" s="3">
        <v>90.99</v>
      </c>
      <c r="AO600" s="3">
        <v>-1.848368</v>
      </c>
      <c r="AP600" s="3">
        <v>1.244434</v>
      </c>
      <c r="AQ600" s="3">
        <v>-10.215653</v>
      </c>
      <c r="AR600" s="3">
        <v>-18.724222999999999</v>
      </c>
      <c r="AS600" s="3">
        <v>1.244434</v>
      </c>
      <c r="AT600" s="3">
        <v>-10.215653</v>
      </c>
      <c r="AU600" s="3">
        <v>-21.117239000000001</v>
      </c>
      <c r="AV600" s="3">
        <v>4.5018007649531242</v>
      </c>
      <c r="AW600" s="3">
        <v>7.4570458605152572</v>
      </c>
      <c r="AX600" s="3">
        <v>7.2159004595797054</v>
      </c>
      <c r="AY600" s="3">
        <v>60.49</v>
      </c>
      <c r="AZ600" s="3">
        <v>100.19</v>
      </c>
      <c r="BA600" s="3">
        <v>96.95</v>
      </c>
    </row>
    <row r="601" spans="1:53" x14ac:dyDescent="0.3">
      <c r="A601" s="1" t="s">
        <v>470</v>
      </c>
      <c r="B601" s="2">
        <v>5284747</v>
      </c>
      <c r="C601" s="9" t="s">
        <v>2401</v>
      </c>
      <c r="D601" s="9" t="s">
        <v>2398</v>
      </c>
      <c r="E601" s="3">
        <v>13968.97364642</v>
      </c>
      <c r="F601" s="5">
        <v>13822.488646</v>
      </c>
      <c r="G601" s="5" t="s">
        <v>2400</v>
      </c>
      <c r="H601" s="3">
        <v>8.9999999999999993E-3</v>
      </c>
      <c r="I601" s="3">
        <v>36.402174000000002</v>
      </c>
      <c r="J601" s="3">
        <v>8.9999999999999993E-3</v>
      </c>
      <c r="K601" s="3">
        <v>36.402174000000002</v>
      </c>
      <c r="L601" s="3">
        <v>168.29145729000001</v>
      </c>
      <c r="M601" s="3">
        <v>61.11313869</v>
      </c>
      <c r="N601" s="3">
        <v>39.446407999999998</v>
      </c>
      <c r="O601" s="3" t="s">
        <v>2400</v>
      </c>
      <c r="P601" s="3" t="s">
        <v>2400</v>
      </c>
      <c r="Q601" s="3">
        <v>1.198288</v>
      </c>
      <c r="R601" s="3">
        <v>48.286318000000001</v>
      </c>
      <c r="S601" s="3">
        <v>48.286318000000001</v>
      </c>
      <c r="T601" s="9" t="s">
        <v>3433</v>
      </c>
      <c r="U601" s="7">
        <v>11147720</v>
      </c>
      <c r="V601" s="7">
        <v>10119000</v>
      </c>
      <c r="W601" s="7">
        <v>8967407</v>
      </c>
      <c r="X601" s="7">
        <v>7146264</v>
      </c>
      <c r="Y601" s="7">
        <v>11439853</v>
      </c>
      <c r="Z601" s="7">
        <v>11308093</v>
      </c>
      <c r="AA601" s="7">
        <v>11234806</v>
      </c>
      <c r="AB601" s="7">
        <v>11147720</v>
      </c>
      <c r="AC601" s="4">
        <v>28.36</v>
      </c>
      <c r="AD601" s="3">
        <v>29.193999999999999</v>
      </c>
      <c r="AE601" s="3">
        <v>0.501</v>
      </c>
      <c r="AF601" s="4">
        <v>1.5469999999999999</v>
      </c>
      <c r="AG601" s="7">
        <v>408048040</v>
      </c>
      <c r="AH601" s="7">
        <v>417614496</v>
      </c>
      <c r="AI601" s="7">
        <v>431138378</v>
      </c>
      <c r="AJ601" s="7">
        <v>159111331</v>
      </c>
      <c r="AK601" s="3">
        <v>38.974440000000001</v>
      </c>
      <c r="AL601" s="7">
        <v>460</v>
      </c>
      <c r="AM601" s="7">
        <v>131519791</v>
      </c>
      <c r="AN601" s="3">
        <v>32.22</v>
      </c>
      <c r="AO601" s="3">
        <v>-4.3416170000000003</v>
      </c>
      <c r="AP601" s="3">
        <v>0.239449</v>
      </c>
      <c r="AQ601" s="3">
        <v>14.339365000000001</v>
      </c>
      <c r="AR601" s="3">
        <v>49.843400000000003</v>
      </c>
      <c r="AS601" s="3">
        <v>0.239449</v>
      </c>
      <c r="AT601" s="3">
        <v>14.339365000000001</v>
      </c>
      <c r="AU601" s="3">
        <v>41.726618999999999</v>
      </c>
      <c r="AV601" s="3">
        <v>11.566424980127168</v>
      </c>
      <c r="AW601" s="3">
        <v>19.677707654196567</v>
      </c>
      <c r="AX601" s="3">
        <v>17.298740092175262</v>
      </c>
      <c r="AY601" s="3">
        <v>44.31</v>
      </c>
      <c r="AZ601" s="3">
        <v>75.38</v>
      </c>
      <c r="BA601" s="3">
        <v>66.27</v>
      </c>
    </row>
    <row r="602" spans="1:53" x14ac:dyDescent="0.3">
      <c r="A602" s="1" t="s">
        <v>769</v>
      </c>
      <c r="B602" s="2">
        <v>4309704</v>
      </c>
      <c r="C602" s="9" t="s">
        <v>2401</v>
      </c>
      <c r="D602" s="9" t="s">
        <v>2415</v>
      </c>
      <c r="E602" s="3">
        <v>13835.49047384</v>
      </c>
      <c r="F602" s="5">
        <v>11942.805473</v>
      </c>
      <c r="G602" s="5" t="s">
        <v>2400</v>
      </c>
      <c r="H602" s="3">
        <v>2.37</v>
      </c>
      <c r="I602" s="3">
        <v>30.382017000000001</v>
      </c>
      <c r="J602" s="4">
        <v>2.37</v>
      </c>
      <c r="K602" s="3">
        <v>30.382017000000001</v>
      </c>
      <c r="L602" s="3">
        <v>4.6400222300000005</v>
      </c>
      <c r="M602" s="3">
        <v>3.7307931600000002</v>
      </c>
      <c r="N602" s="3">
        <v>23.438251999999999</v>
      </c>
      <c r="O602" s="3" t="s">
        <v>2400</v>
      </c>
      <c r="P602" s="3" t="s">
        <v>2400</v>
      </c>
      <c r="Q602" s="3">
        <v>2.45208</v>
      </c>
      <c r="R602" s="3">
        <v>15.789887999999999</v>
      </c>
      <c r="S602" s="3">
        <v>15.789887999999999</v>
      </c>
      <c r="T602" s="9" t="s">
        <v>3429</v>
      </c>
      <c r="U602" s="7">
        <v>4690540</v>
      </c>
      <c r="V602" s="7">
        <v>4824698</v>
      </c>
      <c r="W602" s="7">
        <v>3758144</v>
      </c>
      <c r="X602" s="7">
        <v>2659478</v>
      </c>
      <c r="Y602" s="7">
        <v>4636846</v>
      </c>
      <c r="Z602" s="7">
        <v>4621455</v>
      </c>
      <c r="AA602" s="7">
        <v>4645064</v>
      </c>
      <c r="AB602" s="7">
        <v>4690540</v>
      </c>
      <c r="AC602" s="3">
        <v>31.013999999999999</v>
      </c>
      <c r="AD602" s="3">
        <v>30.943999999999999</v>
      </c>
      <c r="AE602" s="4">
        <v>14.4</v>
      </c>
      <c r="AF602" s="3">
        <v>14.221</v>
      </c>
      <c r="AG602" s="7">
        <v>56708000</v>
      </c>
      <c r="AH602" s="7">
        <v>56932000</v>
      </c>
      <c r="AI602" s="7">
        <v>57693000</v>
      </c>
      <c r="AJ602" s="7">
        <v>54843275</v>
      </c>
      <c r="AK602" s="3">
        <v>96.688810000000004</v>
      </c>
      <c r="AL602" s="7">
        <v>730</v>
      </c>
      <c r="AM602" s="7">
        <v>52093710</v>
      </c>
      <c r="AN602" s="3">
        <v>91.84</v>
      </c>
      <c r="AO602" s="3">
        <v>-3.5674519999999998</v>
      </c>
      <c r="AP602" s="3">
        <v>-4.1407020000000001</v>
      </c>
      <c r="AQ602" s="3">
        <v>17.479776999999999</v>
      </c>
      <c r="AR602" s="3">
        <v>-19.710184999999999</v>
      </c>
      <c r="AS602" s="3">
        <v>-4.1407020000000001</v>
      </c>
      <c r="AT602" s="3">
        <v>17.479776999999999</v>
      </c>
      <c r="AU602" s="3">
        <v>-21.362749999999998</v>
      </c>
      <c r="AV602" s="3">
        <v>2.611004479841454</v>
      </c>
      <c r="AW602" s="3">
        <v>6.2935756342852738</v>
      </c>
      <c r="AX602" s="3">
        <v>5.4913640958346788</v>
      </c>
      <c r="AY602" s="3">
        <v>47.15</v>
      </c>
      <c r="AZ602" s="3">
        <v>113.65</v>
      </c>
      <c r="BA602" s="3">
        <v>99.16</v>
      </c>
    </row>
    <row r="603" spans="1:53" x14ac:dyDescent="0.3">
      <c r="A603" s="1" t="s">
        <v>1959</v>
      </c>
      <c r="B603" s="2">
        <v>4102347</v>
      </c>
      <c r="C603" s="9" t="s">
        <v>2401</v>
      </c>
      <c r="D603" s="9" t="s">
        <v>2445</v>
      </c>
      <c r="E603" s="3">
        <v>13789.9585293</v>
      </c>
      <c r="F603" s="5">
        <v>20497.158529</v>
      </c>
      <c r="G603" s="5" t="s">
        <v>2400</v>
      </c>
      <c r="H603" s="3">
        <v>0.6</v>
      </c>
      <c r="I603" s="3" t="s">
        <v>2397</v>
      </c>
      <c r="J603" s="3">
        <v>0.6</v>
      </c>
      <c r="K603" s="3" t="s">
        <v>2397</v>
      </c>
      <c r="L603" s="3" t="s">
        <v>2397</v>
      </c>
      <c r="M603" s="3">
        <v>1.3970281199999999</v>
      </c>
      <c r="N603" s="3">
        <v>14.443244999999999</v>
      </c>
      <c r="O603" s="3" t="s">
        <v>2400</v>
      </c>
      <c r="P603" s="3" t="s">
        <v>2400</v>
      </c>
      <c r="Q603" s="3">
        <v>1.240761</v>
      </c>
      <c r="R603" s="3">
        <v>10.312184</v>
      </c>
      <c r="S603" s="3">
        <v>10.312184</v>
      </c>
      <c r="T603" s="9" t="s">
        <v>3429</v>
      </c>
      <c r="U603" s="7">
        <v>15781100</v>
      </c>
      <c r="V603" s="7">
        <v>16947400</v>
      </c>
      <c r="W603" s="7">
        <v>15281300</v>
      </c>
      <c r="X603" s="7">
        <v>12750000</v>
      </c>
      <c r="Y603" s="7">
        <v>15381700</v>
      </c>
      <c r="Z603" s="7">
        <v>15584300</v>
      </c>
      <c r="AA603" s="7">
        <v>15718800</v>
      </c>
      <c r="AB603" s="7">
        <v>15781100</v>
      </c>
      <c r="AC603" s="3">
        <v>25.968</v>
      </c>
      <c r="AD603" s="3">
        <v>30.334</v>
      </c>
      <c r="AE603" s="4">
        <v>7.5810000000000004</v>
      </c>
      <c r="AF603" s="4">
        <v>10.816000000000001</v>
      </c>
      <c r="AG603" s="7">
        <v>154147510</v>
      </c>
      <c r="AH603" s="7">
        <v>153933758</v>
      </c>
      <c r="AI603" s="7">
        <v>153309784</v>
      </c>
      <c r="AJ603" s="7">
        <v>153756800</v>
      </c>
      <c r="AK603" s="3">
        <v>99.735950000000003</v>
      </c>
      <c r="AL603" s="7">
        <v>984</v>
      </c>
      <c r="AM603" s="7">
        <v>136737105</v>
      </c>
      <c r="AN603" s="4">
        <v>88.7</v>
      </c>
      <c r="AO603" s="3">
        <v>-1.0231760000000001</v>
      </c>
      <c r="AP603" s="3">
        <v>-10.240358000000001</v>
      </c>
      <c r="AQ603" s="3">
        <v>-27.095251000000001</v>
      </c>
      <c r="AR603" s="3">
        <v>-18.238289000000002</v>
      </c>
      <c r="AS603" s="3">
        <v>-10.240358000000001</v>
      </c>
      <c r="AT603" s="3">
        <v>-27.095251000000001</v>
      </c>
      <c r="AU603" s="3">
        <v>-18.154944</v>
      </c>
      <c r="AV603" s="3">
        <v>2.6635416543826604</v>
      </c>
      <c r="AW603" s="3">
        <v>5.3215021462397631</v>
      </c>
      <c r="AX603" s="3">
        <v>5.2817513774086517</v>
      </c>
      <c r="AY603" s="3">
        <v>56.06</v>
      </c>
      <c r="AZ603" s="3">
        <v>111.99</v>
      </c>
      <c r="BA603" s="3">
        <v>111.16</v>
      </c>
    </row>
    <row r="604" spans="1:53" x14ac:dyDescent="0.3">
      <c r="A604" s="1" t="s">
        <v>2062</v>
      </c>
      <c r="B604" s="2">
        <v>4133211</v>
      </c>
      <c r="C604" s="9" t="s">
        <v>2395</v>
      </c>
      <c r="D604" s="9" t="s">
        <v>2424</v>
      </c>
      <c r="E604" s="3">
        <v>13772.6470728</v>
      </c>
      <c r="F604" s="5">
        <v>21208.647072</v>
      </c>
      <c r="G604" s="5" t="s">
        <v>2400</v>
      </c>
      <c r="H604" s="3">
        <v>0.72</v>
      </c>
      <c r="I604" s="3">
        <v>22.860261999999999</v>
      </c>
      <c r="J604" s="3">
        <v>0.72</v>
      </c>
      <c r="K604" s="3">
        <v>22.860261999999999</v>
      </c>
      <c r="L604" s="3" t="s">
        <v>2397</v>
      </c>
      <c r="M604" s="3">
        <v>3.2482742600000001</v>
      </c>
      <c r="N604" s="3">
        <v>16.599287</v>
      </c>
      <c r="O604" s="3" t="s">
        <v>2400</v>
      </c>
      <c r="P604" s="3" t="s">
        <v>2400</v>
      </c>
      <c r="Q604" s="3">
        <v>2.0177770000000002</v>
      </c>
      <c r="R604" s="3">
        <v>8.9287759999999992</v>
      </c>
      <c r="S604" s="3">
        <v>8.9287759999999992</v>
      </c>
      <c r="T604" s="9" t="s">
        <v>3440</v>
      </c>
      <c r="U604" s="7">
        <v>9636000</v>
      </c>
      <c r="V604" s="7">
        <v>9357000</v>
      </c>
      <c r="W604" s="7">
        <v>8562000</v>
      </c>
      <c r="X604" s="7">
        <v>8476000</v>
      </c>
      <c r="Y604" s="7">
        <v>9890000</v>
      </c>
      <c r="Z604" s="7">
        <v>9636000</v>
      </c>
      <c r="AA604" s="7">
        <v>9411000</v>
      </c>
      <c r="AB604" s="7">
        <v>9271000</v>
      </c>
      <c r="AC604" s="4">
        <v>31.31</v>
      </c>
      <c r="AD604" s="3">
        <v>31.335000000000001</v>
      </c>
      <c r="AE604" s="3">
        <v>18.504000000000001</v>
      </c>
      <c r="AF604" s="3">
        <v>18.584</v>
      </c>
      <c r="AG604" s="7">
        <v>298000000</v>
      </c>
      <c r="AH604" s="7">
        <v>298000000</v>
      </c>
      <c r="AI604" s="7">
        <v>298000000</v>
      </c>
      <c r="AJ604" s="7">
        <v>191784474</v>
      </c>
      <c r="AK604" s="3">
        <v>64.333619999999996</v>
      </c>
      <c r="AL604" s="7">
        <v>837</v>
      </c>
      <c r="AM604" s="7">
        <v>162190229</v>
      </c>
      <c r="AN604" s="3">
        <v>54.41</v>
      </c>
      <c r="AO604" s="3">
        <v>0.57636900000000002</v>
      </c>
      <c r="AP604" s="3">
        <v>-9.3506490000000007</v>
      </c>
      <c r="AQ604" s="3">
        <v>-14.390841999999999</v>
      </c>
      <c r="AR604" s="3">
        <v>-6.3924899999999996</v>
      </c>
      <c r="AS604" s="3">
        <v>-9.3506490000000007</v>
      </c>
      <c r="AT604" s="3">
        <v>-14.390841999999999</v>
      </c>
      <c r="AU604" s="3">
        <v>-3.1228310000000001</v>
      </c>
      <c r="AV604" s="3">
        <v>2.6536899338820903</v>
      </c>
      <c r="AW604" s="3">
        <v>5.2002922184398344</v>
      </c>
      <c r="AX604" s="3">
        <v>4.0463968560877897</v>
      </c>
      <c r="AY604" s="3">
        <v>61.51</v>
      </c>
      <c r="AZ604" s="3">
        <v>120.54</v>
      </c>
      <c r="BA604" s="3">
        <v>93.79</v>
      </c>
    </row>
    <row r="605" spans="1:53" x14ac:dyDescent="0.3">
      <c r="A605" s="1" t="s">
        <v>1659</v>
      </c>
      <c r="B605" s="2">
        <v>4930148</v>
      </c>
      <c r="C605" s="9" t="s">
        <v>2401</v>
      </c>
      <c r="D605" s="9" t="s">
        <v>2552</v>
      </c>
      <c r="E605" s="3">
        <v>13748.24008272</v>
      </c>
      <c r="F605" s="5">
        <v>19485.540082</v>
      </c>
      <c r="G605" s="5" t="s">
        <v>2400</v>
      </c>
      <c r="H605" s="3">
        <v>0.69</v>
      </c>
      <c r="I605" s="3">
        <v>31.199262000000001</v>
      </c>
      <c r="J605" s="3">
        <v>0.69</v>
      </c>
      <c r="K605" s="3">
        <v>31.199262000000001</v>
      </c>
      <c r="L605" s="3">
        <v>49.156976739999998</v>
      </c>
      <c r="M605" s="3">
        <v>3.1041192500000001</v>
      </c>
      <c r="N605" s="3">
        <v>18.898078000000002</v>
      </c>
      <c r="O605" s="3" t="s">
        <v>2400</v>
      </c>
      <c r="P605" s="3" t="s">
        <v>2400</v>
      </c>
      <c r="Q605" s="3">
        <v>0.34284399999999998</v>
      </c>
      <c r="R605" s="3">
        <v>11.619427999999999</v>
      </c>
      <c r="S605" s="3">
        <v>11.619427999999999</v>
      </c>
      <c r="T605" s="9" t="s">
        <v>3430</v>
      </c>
      <c r="U605" s="7">
        <v>54681200</v>
      </c>
      <c r="V605" s="7">
        <v>53354700</v>
      </c>
      <c r="W605" s="7">
        <v>47194100</v>
      </c>
      <c r="X605" s="7">
        <v>29198900</v>
      </c>
      <c r="Y605" s="7">
        <v>55158100</v>
      </c>
      <c r="Z605" s="7">
        <v>54681200</v>
      </c>
      <c r="AA605" s="7">
        <v>54057200</v>
      </c>
      <c r="AB605" s="7">
        <v>53970800</v>
      </c>
      <c r="AC605" s="4">
        <v>12.028</v>
      </c>
      <c r="AD605" s="4">
        <v>12.108000000000001</v>
      </c>
      <c r="AE605" s="4">
        <v>2.5289999999999999</v>
      </c>
      <c r="AF605" s="4">
        <v>2.5489999999999999</v>
      </c>
      <c r="AG605" s="7">
        <v>154500000</v>
      </c>
      <c r="AH605" s="7">
        <v>154200000</v>
      </c>
      <c r="AI605" s="7">
        <v>154700000</v>
      </c>
      <c r="AJ605" s="7">
        <v>152413739</v>
      </c>
      <c r="AK605" s="3">
        <v>97.823350000000005</v>
      </c>
      <c r="AL605" s="7">
        <v>472</v>
      </c>
      <c r="AM605" s="7">
        <v>151136472</v>
      </c>
      <c r="AN605" s="4">
        <v>97</v>
      </c>
      <c r="AO605" s="3">
        <v>-0.78620000000000001</v>
      </c>
      <c r="AP605" s="3">
        <v>-4.1817770000000003</v>
      </c>
      <c r="AQ605" s="3">
        <v>7.8856710000000003</v>
      </c>
      <c r="AR605" s="3">
        <v>21.166523000000002</v>
      </c>
      <c r="AS605" s="3">
        <v>-4.1817770000000003</v>
      </c>
      <c r="AT605" s="3">
        <v>7.8856710000000003</v>
      </c>
      <c r="AU605" s="3">
        <v>22.270427000000002</v>
      </c>
      <c r="AV605" s="3">
        <v>1.889145744017406</v>
      </c>
      <c r="AW605" s="3">
        <v>3.2345670869130934</v>
      </c>
      <c r="AX605" s="3">
        <v>3.0983047143836204</v>
      </c>
      <c r="AY605" s="4">
        <v>57.7</v>
      </c>
      <c r="AZ605" s="3">
        <v>98.79</v>
      </c>
      <c r="BA605" s="3">
        <v>94.63</v>
      </c>
    </row>
    <row r="606" spans="1:53" x14ac:dyDescent="0.3">
      <c r="A606" s="1" t="s">
        <v>1250</v>
      </c>
      <c r="B606" s="2">
        <v>4417220</v>
      </c>
      <c r="C606" s="9" t="s">
        <v>2395</v>
      </c>
      <c r="D606" s="9" t="s">
        <v>2533</v>
      </c>
      <c r="E606" s="3">
        <v>13717.99329414</v>
      </c>
      <c r="F606" s="5">
        <v>18232.754293999998</v>
      </c>
      <c r="G606" s="5">
        <v>18236.40329414</v>
      </c>
      <c r="H606" s="3">
        <v>1.44</v>
      </c>
      <c r="I606" s="3">
        <v>24.347999999999999</v>
      </c>
      <c r="J606" s="3">
        <v>1.44</v>
      </c>
      <c r="K606" s="3">
        <v>24.347999999999999</v>
      </c>
      <c r="L606" s="3" t="s">
        <v>2397</v>
      </c>
      <c r="M606" s="3">
        <v>10.309873920743101</v>
      </c>
      <c r="N606" s="3">
        <v>16.622064000000002</v>
      </c>
      <c r="O606" s="3" t="s">
        <v>2400</v>
      </c>
      <c r="P606" s="3" t="s">
        <v>2400</v>
      </c>
      <c r="Q606" s="3">
        <v>7.7589399999999999</v>
      </c>
      <c r="R606" s="3">
        <v>12.413665999999999</v>
      </c>
      <c r="S606" s="3">
        <v>17.123803084179599</v>
      </c>
      <c r="T606" s="9" t="s">
        <v>3429</v>
      </c>
      <c r="U606" s="7">
        <v>2116798</v>
      </c>
      <c r="V606" s="7">
        <v>2037748</v>
      </c>
      <c r="W606" s="7">
        <v>1791548</v>
      </c>
      <c r="X606" s="7">
        <v>1569653</v>
      </c>
      <c r="Y606" s="7">
        <v>2190159</v>
      </c>
      <c r="Z606" s="7">
        <v>2166649</v>
      </c>
      <c r="AA606" s="7">
        <v>2142885</v>
      </c>
      <c r="AB606" s="7">
        <v>2116798</v>
      </c>
      <c r="AC606" s="3">
        <v>67.049000000000007</v>
      </c>
      <c r="AD606" s="4">
        <v>66.959999999999994</v>
      </c>
      <c r="AE606" s="3">
        <v>45.731999999999999</v>
      </c>
      <c r="AF606" s="3">
        <v>44.969000000000001</v>
      </c>
      <c r="AG606" s="7">
        <v>102357807</v>
      </c>
      <c r="AH606" s="7">
        <v>102295158</v>
      </c>
      <c r="AI606" s="7">
        <v>101998161</v>
      </c>
      <c r="AJ606" s="7">
        <v>87178981</v>
      </c>
      <c r="AK606" s="3">
        <v>85.170820000000006</v>
      </c>
      <c r="AL606" s="7">
        <v>669</v>
      </c>
      <c r="AM606" s="7">
        <v>83439182</v>
      </c>
      <c r="AN606" s="3">
        <v>81.52</v>
      </c>
      <c r="AO606" s="3">
        <v>-1.3771869999999999</v>
      </c>
      <c r="AP606" s="3">
        <v>-9.1628120000000006</v>
      </c>
      <c r="AQ606" s="3">
        <v>-8.8772459999999995</v>
      </c>
      <c r="AR606" s="3">
        <v>14.256218000000001</v>
      </c>
      <c r="AS606" s="3">
        <v>-9.1628120000000006</v>
      </c>
      <c r="AT606" s="3">
        <v>-8.8772459999999995</v>
      </c>
      <c r="AU606" s="3">
        <v>14.546481</v>
      </c>
      <c r="AV606" s="3">
        <v>1.9414455607571914</v>
      </c>
      <c r="AW606" s="3">
        <v>2.5433585724555052</v>
      </c>
      <c r="AX606" s="3">
        <v>2.3594789048549609</v>
      </c>
      <c r="AY606" s="3">
        <v>82.46</v>
      </c>
      <c r="AZ606" s="4">
        <v>108.02</v>
      </c>
      <c r="BA606" s="3">
        <v>100.21</v>
      </c>
    </row>
    <row r="607" spans="1:53" x14ac:dyDescent="0.3">
      <c r="A607" s="1" t="s">
        <v>2047</v>
      </c>
      <c r="B607" s="2">
        <v>4422944</v>
      </c>
      <c r="C607" s="9" t="s">
        <v>2395</v>
      </c>
      <c r="D607" s="9" t="s">
        <v>2483</v>
      </c>
      <c r="E607" s="3">
        <v>13694.396943629999</v>
      </c>
      <c r="F607" s="5">
        <v>14351.197942999999</v>
      </c>
      <c r="G607" s="5" t="s">
        <v>2400</v>
      </c>
      <c r="H607" s="4">
        <v>1.26</v>
      </c>
      <c r="I607" s="3">
        <v>31.001718</v>
      </c>
      <c r="J607" s="3">
        <v>1.26</v>
      </c>
      <c r="K607" s="3">
        <v>31.001718</v>
      </c>
      <c r="L607" s="3">
        <v>10.587372370000001</v>
      </c>
      <c r="M607" s="3">
        <v>9.2009179000000003</v>
      </c>
      <c r="N607" s="3">
        <v>35.371496</v>
      </c>
      <c r="O607" s="3" t="s">
        <v>2400</v>
      </c>
      <c r="P607" s="3" t="s">
        <v>2400</v>
      </c>
      <c r="Q607" s="3">
        <v>2.489131</v>
      </c>
      <c r="R607" s="3">
        <v>17.654810000000001</v>
      </c>
      <c r="S607" s="3">
        <v>17.654810000000001</v>
      </c>
      <c r="T607" s="9" t="s">
        <v>3429</v>
      </c>
      <c r="U607" s="7">
        <v>4631672</v>
      </c>
      <c r="V607" s="7">
        <v>4014919</v>
      </c>
      <c r="W607" s="7">
        <v>3463946</v>
      </c>
      <c r="X607" s="7">
        <v>2398123</v>
      </c>
      <c r="Y607" s="7">
        <v>5099779</v>
      </c>
      <c r="Z607" s="7">
        <v>4948532</v>
      </c>
      <c r="AA607" s="7">
        <v>4778533</v>
      </c>
      <c r="AB607" s="7">
        <v>4631672</v>
      </c>
      <c r="AC607" s="3">
        <v>16.481999999999999</v>
      </c>
      <c r="AD607" s="3">
        <v>17.794</v>
      </c>
      <c r="AE607" s="4">
        <v>10.956</v>
      </c>
      <c r="AF607" s="4">
        <v>12.4</v>
      </c>
      <c r="AG607" s="7">
        <v>66713823</v>
      </c>
      <c r="AH607" s="7">
        <v>66727898</v>
      </c>
      <c r="AI607" s="7">
        <v>66783010</v>
      </c>
      <c r="AJ607" s="7">
        <v>66312439</v>
      </c>
      <c r="AK607" s="3">
        <v>99.397980000000004</v>
      </c>
      <c r="AL607" s="7">
        <v>662</v>
      </c>
      <c r="AM607" s="7">
        <v>62800780</v>
      </c>
      <c r="AN607" s="3">
        <v>94.13</v>
      </c>
      <c r="AO607" s="3">
        <v>-1.1775659999999999</v>
      </c>
      <c r="AP607" s="3">
        <v>-12.101134999999999</v>
      </c>
      <c r="AQ607" s="3">
        <v>2.1687430000000001</v>
      </c>
      <c r="AR607" s="3">
        <v>51.253247999999999</v>
      </c>
      <c r="AS607" s="3">
        <v>-12.101134999999999</v>
      </c>
      <c r="AT607" s="3">
        <v>2.1687430000000001</v>
      </c>
      <c r="AU607" s="3">
        <v>47.615152000000002</v>
      </c>
      <c r="AV607" s="3">
        <v>2.8323426052756577</v>
      </c>
      <c r="AW607" s="3">
        <v>4.674600740716869</v>
      </c>
      <c r="AX607" s="3">
        <v>5.0629366901951025</v>
      </c>
      <c r="AY607" s="3">
        <v>50.02</v>
      </c>
      <c r="AZ607" s="3">
        <v>82.55</v>
      </c>
      <c r="BA607" s="3">
        <v>89.41</v>
      </c>
    </row>
    <row r="608" spans="1:53" x14ac:dyDescent="0.3">
      <c r="A608" s="1" t="s">
        <v>1775</v>
      </c>
      <c r="B608" s="2">
        <v>103091</v>
      </c>
      <c r="C608" s="9" t="s">
        <v>2395</v>
      </c>
      <c r="D608" s="9" t="s">
        <v>2413</v>
      </c>
      <c r="E608" s="3">
        <v>13684.20321075</v>
      </c>
      <c r="F608" s="5">
        <v>18606.52821</v>
      </c>
      <c r="G608" s="5">
        <v>18658.045664559999</v>
      </c>
      <c r="H608" s="3">
        <v>0.54</v>
      </c>
      <c r="I608" s="3">
        <v>34.708920187793403</v>
      </c>
      <c r="J608" s="4">
        <v>0.54</v>
      </c>
      <c r="K608" s="3">
        <v>34.708920187793403</v>
      </c>
      <c r="L608" s="3">
        <v>2.1878447306234099</v>
      </c>
      <c r="M608" s="3">
        <v>2.0509827527066999</v>
      </c>
      <c r="N608" s="3">
        <v>17.931118000000001</v>
      </c>
      <c r="O608" s="3" t="s">
        <v>2400</v>
      </c>
      <c r="P608" s="3" t="s">
        <v>2400</v>
      </c>
      <c r="Q608" s="3">
        <v>12.287458000000001</v>
      </c>
      <c r="R608" s="3">
        <v>19.482588</v>
      </c>
      <c r="S608" s="3">
        <v>18.432409470928501</v>
      </c>
      <c r="T608" s="9" t="s">
        <v>3429</v>
      </c>
      <c r="U608" s="7">
        <v>1371811</v>
      </c>
      <c r="V608" s="7">
        <v>1272045</v>
      </c>
      <c r="W608" s="7">
        <v>1215917</v>
      </c>
      <c r="X608" s="7">
        <v>1049772</v>
      </c>
      <c r="Y608" s="7">
        <v>1499485</v>
      </c>
      <c r="Z608" s="7">
        <v>1467040</v>
      </c>
      <c r="AA608" s="7">
        <v>1419978</v>
      </c>
      <c r="AB608" s="7">
        <v>1371811</v>
      </c>
      <c r="AC608" s="3">
        <v>71.182000000000002</v>
      </c>
      <c r="AD608" s="3">
        <v>71.022000000000006</v>
      </c>
      <c r="AE608" s="4">
        <v>61.29</v>
      </c>
      <c r="AF608" s="3">
        <v>61.613999999999997</v>
      </c>
      <c r="AG608" s="7">
        <v>181502569</v>
      </c>
      <c r="AH608" s="7">
        <v>181493494</v>
      </c>
      <c r="AI608" s="7">
        <v>184576090</v>
      </c>
      <c r="AJ608" s="7">
        <v>162421104</v>
      </c>
      <c r="AK608" s="3">
        <v>89.719589999999997</v>
      </c>
      <c r="AL608" s="7">
        <v>642</v>
      </c>
      <c r="AM608" s="7">
        <v>162567279</v>
      </c>
      <c r="AN608" s="4">
        <v>89.8</v>
      </c>
      <c r="AO608" s="3">
        <v>-0.76510100000000003</v>
      </c>
      <c r="AP608" s="3">
        <v>-2.1960579999999998</v>
      </c>
      <c r="AQ608" s="3">
        <v>2.353593</v>
      </c>
      <c r="AR608" s="3">
        <v>9.1539940000000009</v>
      </c>
      <c r="AS608" s="3">
        <v>-2.1960579999999998</v>
      </c>
      <c r="AT608" s="3">
        <v>2.353593</v>
      </c>
      <c r="AU608" s="3">
        <v>10.343284000000001</v>
      </c>
      <c r="AV608" s="3">
        <v>2.0017060526755155</v>
      </c>
      <c r="AW608" s="3">
        <v>3.1775902108275798</v>
      </c>
      <c r="AX608" s="3">
        <v>2.8991897423617408</v>
      </c>
      <c r="AY608" s="3">
        <v>65.59</v>
      </c>
      <c r="AZ608" s="4">
        <v>104.12</v>
      </c>
      <c r="BA608" s="4">
        <v>95</v>
      </c>
    </row>
    <row r="609" spans="1:53" x14ac:dyDescent="0.3">
      <c r="A609" s="1" t="s">
        <v>502</v>
      </c>
      <c r="B609" s="2">
        <v>103343</v>
      </c>
      <c r="C609" s="9" t="s">
        <v>2401</v>
      </c>
      <c r="D609" s="9" t="s">
        <v>2465</v>
      </c>
      <c r="E609" s="3">
        <v>13661.291463039999</v>
      </c>
      <c r="F609" s="5">
        <v>16177.291463</v>
      </c>
      <c r="G609" s="5">
        <v>16177.291463039999</v>
      </c>
      <c r="H609" s="4">
        <v>1.04</v>
      </c>
      <c r="I609" s="3">
        <v>10.077083333333301</v>
      </c>
      <c r="J609" s="3">
        <v>1.04</v>
      </c>
      <c r="K609" s="3">
        <v>10.077083333333301</v>
      </c>
      <c r="L609" s="3">
        <v>1.2346289380755799</v>
      </c>
      <c r="M609" s="3">
        <v>1.21775865978063</v>
      </c>
      <c r="N609" s="3">
        <v>5.6973265405928304</v>
      </c>
      <c r="O609" s="3" t="s">
        <v>2400</v>
      </c>
      <c r="P609" s="3" t="s">
        <v>2400</v>
      </c>
      <c r="Q609" s="3">
        <v>1.1085069999999999</v>
      </c>
      <c r="R609" s="3">
        <v>8.1336709999999997</v>
      </c>
      <c r="S609" s="3">
        <v>8.3735376203324403</v>
      </c>
      <c r="T609" s="9" t="s">
        <v>3429</v>
      </c>
      <c r="U609" s="7">
        <v>13299000</v>
      </c>
      <c r="V609" s="7">
        <v>11879000</v>
      </c>
      <c r="W609" s="7">
        <v>11908000</v>
      </c>
      <c r="X609" s="7">
        <v>10808000</v>
      </c>
      <c r="Y609" s="7">
        <v>14088000</v>
      </c>
      <c r="Z609" s="7">
        <v>13806000</v>
      </c>
      <c r="AA609" s="7">
        <v>13591000</v>
      </c>
      <c r="AB609" s="7">
        <v>13299000</v>
      </c>
      <c r="AC609" s="3">
        <v>34.491</v>
      </c>
      <c r="AD609" s="3">
        <v>34.057000000000002</v>
      </c>
      <c r="AE609" s="4">
        <v>12.917999999999999</v>
      </c>
      <c r="AF609" s="3">
        <v>13.238</v>
      </c>
      <c r="AG609" s="7">
        <v>270842416</v>
      </c>
      <c r="AH609" s="7">
        <v>270835170</v>
      </c>
      <c r="AI609" s="7">
        <v>270865467</v>
      </c>
      <c r="AJ609" s="7">
        <v>21020643</v>
      </c>
      <c r="AK609" s="3">
        <v>7.7612100000000002</v>
      </c>
      <c r="AL609" s="7">
        <v>327</v>
      </c>
      <c r="AM609" s="7">
        <v>20091169</v>
      </c>
      <c r="AN609" s="3">
        <v>7.42</v>
      </c>
      <c r="AO609" s="3">
        <v>-0.51419199999999998</v>
      </c>
      <c r="AP609" s="3">
        <v>-4.1038860000000001</v>
      </c>
      <c r="AQ609" s="3">
        <v>-1.1646920000000001</v>
      </c>
      <c r="AR609" s="3">
        <v>13.172672</v>
      </c>
      <c r="AS609" s="3">
        <v>-4.1038860000000001</v>
      </c>
      <c r="AT609" s="3">
        <v>-1.1646920000000001</v>
      </c>
      <c r="AU609" s="3">
        <v>14.322855000000001</v>
      </c>
      <c r="AV609" s="3">
        <v>0.32118159808469587</v>
      </c>
      <c r="AW609" s="3">
        <v>0.49192299937378958</v>
      </c>
      <c r="AX609" s="3">
        <v>0.49876984840229299</v>
      </c>
      <c r="AY609" s="3">
        <v>63.65</v>
      </c>
      <c r="AZ609" s="3">
        <v>97.49</v>
      </c>
      <c r="BA609" s="3">
        <v>98.85</v>
      </c>
    </row>
    <row r="610" spans="1:53" x14ac:dyDescent="0.3">
      <c r="A610" s="1" t="s">
        <v>778</v>
      </c>
      <c r="B610" s="2">
        <v>103066</v>
      </c>
      <c r="C610" s="9" t="s">
        <v>2401</v>
      </c>
      <c r="D610" s="9" t="s">
        <v>2470</v>
      </c>
      <c r="E610" s="3">
        <v>13627.54136191</v>
      </c>
      <c r="F610" s="5">
        <v>17185.523361</v>
      </c>
      <c r="G610" s="5">
        <v>17760.468331730001</v>
      </c>
      <c r="H610" s="3">
        <v>0.44400000000000001</v>
      </c>
      <c r="I610" s="3">
        <v>34.329896907216501</v>
      </c>
      <c r="J610" s="4">
        <v>0.44400000000000001</v>
      </c>
      <c r="K610" s="3">
        <v>34.329896907216501</v>
      </c>
      <c r="L610" s="3">
        <v>8.7115761899999988</v>
      </c>
      <c r="M610" s="3">
        <v>8.71203990944114</v>
      </c>
      <c r="N610" s="3">
        <v>19.987995000000002</v>
      </c>
      <c r="O610" s="3" t="s">
        <v>2400</v>
      </c>
      <c r="P610" s="3" t="s">
        <v>2400</v>
      </c>
      <c r="Q610" s="3">
        <v>10.702161</v>
      </c>
      <c r="R610" s="3">
        <v>22.860396999999999</v>
      </c>
      <c r="S610" s="3">
        <v>23.3893204759176</v>
      </c>
      <c r="T610" s="9" t="s">
        <v>3429</v>
      </c>
      <c r="U610" s="7">
        <v>1491720</v>
      </c>
      <c r="V610" s="7">
        <v>1450443</v>
      </c>
      <c r="W610" s="7" t="s">
        <v>2400</v>
      </c>
      <c r="X610" s="7">
        <v>1120473</v>
      </c>
      <c r="Y610" s="7">
        <v>1521778</v>
      </c>
      <c r="Z610" s="7">
        <v>1518122</v>
      </c>
      <c r="AA610" s="7">
        <v>1508511</v>
      </c>
      <c r="AB610" s="7">
        <v>1491720</v>
      </c>
      <c r="AC610" s="3">
        <v>50.945999999999998</v>
      </c>
      <c r="AD610" s="3">
        <v>51.889000000000003</v>
      </c>
      <c r="AE610" s="4">
        <v>44.89</v>
      </c>
      <c r="AF610" s="3">
        <v>46.375999999999998</v>
      </c>
      <c r="AG610" s="7">
        <v>186512609</v>
      </c>
      <c r="AH610" s="7">
        <v>186516405</v>
      </c>
      <c r="AI610" s="7">
        <v>186390612</v>
      </c>
      <c r="AJ610" s="7">
        <v>188322539</v>
      </c>
      <c r="AK610" s="3">
        <v>98.572779999999995</v>
      </c>
      <c r="AL610" s="7">
        <v>614</v>
      </c>
      <c r="AM610" s="7">
        <v>194220578</v>
      </c>
      <c r="AN610" s="3">
        <v>101.66</v>
      </c>
      <c r="AO610" s="3">
        <v>-1.7409269999999999</v>
      </c>
      <c r="AP610" s="3">
        <v>-6.631151</v>
      </c>
      <c r="AQ610" s="3">
        <v>-6.6442389999999998</v>
      </c>
      <c r="AR610" s="3">
        <v>-6.3686210000000001</v>
      </c>
      <c r="AS610" s="3">
        <v>-6.631151</v>
      </c>
      <c r="AT610" s="3">
        <v>-6.6442389999999998</v>
      </c>
      <c r="AU610" s="3">
        <v>-5.585483</v>
      </c>
      <c r="AV610" s="3">
        <v>2.2330244759378166</v>
      </c>
      <c r="AW610" s="3">
        <v>3.1255440396378709</v>
      </c>
      <c r="AX610" s="3">
        <v>3.2738332288165068</v>
      </c>
      <c r="AY610" s="3">
        <v>70.650000000000006</v>
      </c>
      <c r="AZ610" s="3">
        <v>98.89</v>
      </c>
      <c r="BA610" s="3">
        <v>103.58</v>
      </c>
    </row>
    <row r="611" spans="1:53" x14ac:dyDescent="0.3">
      <c r="A611" s="1" t="s">
        <v>630</v>
      </c>
      <c r="B611" s="2">
        <v>4189919</v>
      </c>
      <c r="C611" s="9" t="s">
        <v>2401</v>
      </c>
      <c r="D611" s="9" t="s">
        <v>2423</v>
      </c>
      <c r="E611" s="3">
        <v>13625.94</v>
      </c>
      <c r="F611" s="5">
        <v>26565.388999999999</v>
      </c>
      <c r="G611" s="5" t="s">
        <v>2400</v>
      </c>
      <c r="H611" s="4">
        <v>2.5</v>
      </c>
      <c r="I611" s="3">
        <v>16.176311999999999</v>
      </c>
      <c r="J611" s="3">
        <v>2.5</v>
      </c>
      <c r="K611" s="3">
        <v>16.176311999999999</v>
      </c>
      <c r="L611" s="3" t="s">
        <v>2397</v>
      </c>
      <c r="M611" s="3">
        <v>31.955128209999998</v>
      </c>
      <c r="N611" s="3">
        <v>9.2081769999999992</v>
      </c>
      <c r="O611" s="3" t="s">
        <v>2400</v>
      </c>
      <c r="P611" s="3" t="s">
        <v>2400</v>
      </c>
      <c r="Q611" s="3">
        <v>1.9896830000000001</v>
      </c>
      <c r="R611" s="3">
        <v>7.4528489999999996</v>
      </c>
      <c r="S611" s="3">
        <v>7.4528489999999996</v>
      </c>
      <c r="T611" s="9" t="s">
        <v>3429</v>
      </c>
      <c r="U611" s="7">
        <v>12140147</v>
      </c>
      <c r="V611" s="7">
        <v>11609894</v>
      </c>
      <c r="W611" s="7">
        <v>11618797</v>
      </c>
      <c r="X611" s="7">
        <v>11550604</v>
      </c>
      <c r="Y611" s="7">
        <v>12666614</v>
      </c>
      <c r="Z611" s="7">
        <v>12524356</v>
      </c>
      <c r="AA611" s="7">
        <v>12338003</v>
      </c>
      <c r="AB611" s="7">
        <v>12140147</v>
      </c>
      <c r="AC611" s="3">
        <v>31.469000000000001</v>
      </c>
      <c r="AD611" s="3">
        <v>32.804000000000002</v>
      </c>
      <c r="AE611" s="3">
        <v>19.327999999999999</v>
      </c>
      <c r="AF611" s="3">
        <v>20.981999999999999</v>
      </c>
      <c r="AG611" s="7">
        <v>82624000</v>
      </c>
      <c r="AH611" s="7">
        <v>85081000</v>
      </c>
      <c r="AI611" s="7">
        <v>91348000</v>
      </c>
      <c r="AJ611" s="7">
        <v>42304438</v>
      </c>
      <c r="AK611" s="3">
        <v>51.590780000000002</v>
      </c>
      <c r="AL611" s="7">
        <v>786</v>
      </c>
      <c r="AM611" s="7">
        <v>39682036</v>
      </c>
      <c r="AN611" s="3">
        <v>48.39</v>
      </c>
      <c r="AO611" s="3">
        <v>-3.5534629999999998</v>
      </c>
      <c r="AP611" s="3">
        <v>-10.001804999999999</v>
      </c>
      <c r="AQ611" s="3">
        <v>-8.7720369999999992</v>
      </c>
      <c r="AR611" s="3">
        <v>39.910187999999998</v>
      </c>
      <c r="AS611" s="3">
        <v>-10.001804999999999</v>
      </c>
      <c r="AT611" s="3">
        <v>-8.7720369999999992</v>
      </c>
      <c r="AU611" s="3">
        <v>42.754868000000002</v>
      </c>
      <c r="AV611" s="3">
        <v>3.0671268292682927</v>
      </c>
      <c r="AW611" s="3">
        <v>4.0151870842572057</v>
      </c>
      <c r="AX611" s="3">
        <v>4.6840861163227023</v>
      </c>
      <c r="AY611" s="3">
        <v>62.28</v>
      </c>
      <c r="AZ611" s="3">
        <v>81.53</v>
      </c>
      <c r="BA611" s="3">
        <v>95.11</v>
      </c>
    </row>
    <row r="612" spans="1:53" x14ac:dyDescent="0.3">
      <c r="A612" s="1" t="s">
        <v>2034</v>
      </c>
      <c r="B612" s="2">
        <v>4020861</v>
      </c>
      <c r="C612" s="9" t="s">
        <v>2401</v>
      </c>
      <c r="D612" s="9" t="s">
        <v>2412</v>
      </c>
      <c r="E612" s="3">
        <v>13568.43996</v>
      </c>
      <c r="F612" s="5">
        <v>26586.43996</v>
      </c>
      <c r="G612" s="5" t="s">
        <v>2400</v>
      </c>
      <c r="H612" s="4">
        <v>4.8940000000000001</v>
      </c>
      <c r="I612" s="3">
        <v>4.0375509999999997</v>
      </c>
      <c r="J612" s="4">
        <v>4.8940000000000001</v>
      </c>
      <c r="K612" s="3">
        <v>4.0375509999999997</v>
      </c>
      <c r="L612" s="3" t="s">
        <v>2397</v>
      </c>
      <c r="M612" s="3">
        <v>3.13047144</v>
      </c>
      <c r="N612" s="3">
        <v>5.1886710000000003</v>
      </c>
      <c r="O612" s="3" t="s">
        <v>2400</v>
      </c>
      <c r="P612" s="3" t="s">
        <v>2400</v>
      </c>
      <c r="Q612" s="3">
        <v>1.193119</v>
      </c>
      <c r="R612" s="3">
        <v>5.3227169999999999</v>
      </c>
      <c r="S612" s="3">
        <v>5.3227169999999999</v>
      </c>
      <c r="T612" s="9" t="s">
        <v>3429</v>
      </c>
      <c r="U612" s="7">
        <v>20548000</v>
      </c>
      <c r="V612" s="7">
        <v>19174000</v>
      </c>
      <c r="W612" s="7">
        <v>19485000</v>
      </c>
      <c r="X612" s="7">
        <v>17640000</v>
      </c>
      <c r="Y612" s="7">
        <v>20972000</v>
      </c>
      <c r="Z612" s="7">
        <v>20916000</v>
      </c>
      <c r="AA612" s="7">
        <v>20895000</v>
      </c>
      <c r="AB612" s="7">
        <v>20548000</v>
      </c>
      <c r="AC612" s="3">
        <v>37.984000000000002</v>
      </c>
      <c r="AD612" s="3">
        <v>39.548000000000002</v>
      </c>
      <c r="AE612" s="3">
        <v>17.806999999999999</v>
      </c>
      <c r="AF612" s="3">
        <v>19.207000000000001</v>
      </c>
      <c r="AG612" s="7">
        <v>95083000</v>
      </c>
      <c r="AH612" s="7">
        <v>95819000</v>
      </c>
      <c r="AI612" s="7">
        <v>101551000</v>
      </c>
      <c r="AJ612" s="7">
        <v>94004578</v>
      </c>
      <c r="AK612" s="3">
        <v>98.851259999999996</v>
      </c>
      <c r="AL612" s="7">
        <v>688</v>
      </c>
      <c r="AM612" s="7">
        <v>89946949</v>
      </c>
      <c r="AN612" s="3">
        <v>94.58</v>
      </c>
      <c r="AO612" s="3">
        <v>-2.6829079999999998</v>
      </c>
      <c r="AP612" s="3">
        <v>-11.529296</v>
      </c>
      <c r="AQ612" s="3">
        <v>-24.049337999999999</v>
      </c>
      <c r="AR612" s="3">
        <v>66.026568999999995</v>
      </c>
      <c r="AS612" s="3">
        <v>-11.529296</v>
      </c>
      <c r="AT612" s="3">
        <v>-24.049337999999999</v>
      </c>
      <c r="AU612" s="3">
        <v>67.037183999999996</v>
      </c>
      <c r="AV612" s="3">
        <v>3.7251206662670748</v>
      </c>
      <c r="AW612" s="3">
        <v>7.0593946181267544</v>
      </c>
      <c r="AX612" s="3">
        <v>7.1137092410097873</v>
      </c>
      <c r="AY612" s="3">
        <v>57.19</v>
      </c>
      <c r="AZ612" s="3">
        <v>108.38</v>
      </c>
      <c r="BA612" s="3">
        <v>109.22</v>
      </c>
    </row>
    <row r="613" spans="1:53" x14ac:dyDescent="0.3">
      <c r="A613" s="1" t="s">
        <v>2211</v>
      </c>
      <c r="B613" s="2">
        <v>4540311</v>
      </c>
      <c r="C613" s="9" t="s">
        <v>2401</v>
      </c>
      <c r="D613" s="9" t="s">
        <v>2412</v>
      </c>
      <c r="E613" s="3">
        <v>13522.957839999999</v>
      </c>
      <c r="F613" s="5">
        <v>18604.74984</v>
      </c>
      <c r="G613" s="5" t="s">
        <v>2400</v>
      </c>
      <c r="H613" s="4">
        <v>3.8</v>
      </c>
      <c r="I613" s="3">
        <v>11.934282</v>
      </c>
      <c r="J613" s="4">
        <v>3.8</v>
      </c>
      <c r="K613" s="3">
        <v>11.934282</v>
      </c>
      <c r="L613" s="3">
        <v>4.4828103099999996</v>
      </c>
      <c r="M613" s="3">
        <v>1.79172742</v>
      </c>
      <c r="N613" s="3">
        <v>12.583812999999999</v>
      </c>
      <c r="O613" s="3" t="s">
        <v>2400</v>
      </c>
      <c r="P613" s="3" t="s">
        <v>2400</v>
      </c>
      <c r="Q613" s="3">
        <v>1.097264</v>
      </c>
      <c r="R613" s="3">
        <v>7.4572219999999998</v>
      </c>
      <c r="S613" s="3">
        <v>7.4572219999999998</v>
      </c>
      <c r="T613" s="9" t="s">
        <v>3429</v>
      </c>
      <c r="U613" s="7">
        <v>14281976</v>
      </c>
      <c r="V613" s="7">
        <v>13399370</v>
      </c>
      <c r="W613" s="7">
        <v>12642117</v>
      </c>
      <c r="X613" s="7">
        <v>11558897</v>
      </c>
      <c r="Y613" s="7">
        <v>15417759</v>
      </c>
      <c r="Z613" s="7">
        <v>15017506</v>
      </c>
      <c r="AA613" s="7">
        <v>14658040</v>
      </c>
      <c r="AB613" s="7">
        <v>14281976</v>
      </c>
      <c r="AC613" s="3">
        <v>39.502000000000002</v>
      </c>
      <c r="AD613" s="3">
        <v>41.716000000000001</v>
      </c>
      <c r="AE613" s="4">
        <v>12.207000000000001</v>
      </c>
      <c r="AF613" s="3">
        <v>13.776999999999999</v>
      </c>
      <c r="AG613" s="7">
        <v>65965648</v>
      </c>
      <c r="AH613" s="7">
        <v>66713156</v>
      </c>
      <c r="AI613" s="7">
        <v>68258704</v>
      </c>
      <c r="AJ613" s="7">
        <v>56265286</v>
      </c>
      <c r="AK613" s="3">
        <v>85.294830000000005</v>
      </c>
      <c r="AL613" s="7">
        <v>759</v>
      </c>
      <c r="AM613" s="7">
        <v>54521752</v>
      </c>
      <c r="AN613" s="3">
        <v>82.65</v>
      </c>
      <c r="AO613" s="3">
        <v>-0.99326800000000004</v>
      </c>
      <c r="AP613" s="3">
        <v>-12.478049</v>
      </c>
      <c r="AQ613" s="3">
        <v>-21.654076</v>
      </c>
      <c r="AR613" s="3">
        <v>14.711335999999999</v>
      </c>
      <c r="AS613" s="3">
        <v>-12.478049</v>
      </c>
      <c r="AT613" s="3">
        <v>-21.654076</v>
      </c>
      <c r="AU613" s="3">
        <v>17.698767</v>
      </c>
      <c r="AV613" s="3">
        <v>2.2904907085381039</v>
      </c>
      <c r="AW613" s="3">
        <v>4.8605578591709326</v>
      </c>
      <c r="AX613" s="3">
        <v>6.4769341261786222</v>
      </c>
      <c r="AY613" s="4">
        <v>39.799999999999997</v>
      </c>
      <c r="AZ613" s="3">
        <v>84.46</v>
      </c>
      <c r="BA613" s="3">
        <v>112.54</v>
      </c>
    </row>
    <row r="614" spans="1:53" x14ac:dyDescent="0.3">
      <c r="A614" s="1" t="s">
        <v>333</v>
      </c>
      <c r="B614" s="2">
        <v>28978057</v>
      </c>
      <c r="C614" s="9" t="s">
        <v>2401</v>
      </c>
      <c r="D614" s="9" t="s">
        <v>2407</v>
      </c>
      <c r="E614" s="3">
        <v>13488.85941942</v>
      </c>
      <c r="F614" s="5">
        <v>20152.163419</v>
      </c>
      <c r="G614" s="5">
        <v>20152.163419420001</v>
      </c>
      <c r="H614" s="3">
        <v>4.4999999999999998E-2</v>
      </c>
      <c r="I614" s="3" t="s">
        <v>2397</v>
      </c>
      <c r="J614" s="3">
        <v>4.4999999999999998E-2</v>
      </c>
      <c r="K614" s="3" t="s">
        <v>2397</v>
      </c>
      <c r="L614" s="3" t="s">
        <v>2397</v>
      </c>
      <c r="M614" s="3">
        <v>6.5967101499999998</v>
      </c>
      <c r="N614" s="3">
        <v>13.344808</v>
      </c>
      <c r="O614" s="3" t="s">
        <v>2400</v>
      </c>
      <c r="P614" s="3" t="s">
        <v>2400</v>
      </c>
      <c r="Q614" s="3">
        <v>9.2141199999999994</v>
      </c>
      <c r="R614" s="3">
        <v>18.986902000000001</v>
      </c>
      <c r="S614" s="3">
        <v>18.986902000000001</v>
      </c>
      <c r="T614" s="9" t="s">
        <v>3429</v>
      </c>
      <c r="U614" s="7">
        <v>1731608</v>
      </c>
      <c r="V614" s="7">
        <v>1369722</v>
      </c>
      <c r="W614" s="7">
        <v>823878</v>
      </c>
      <c r="X614" s="7">
        <v>249815</v>
      </c>
      <c r="Y614" s="7">
        <v>2158101</v>
      </c>
      <c r="Z614" s="7">
        <v>1986873</v>
      </c>
      <c r="AA614" s="7">
        <v>1853962</v>
      </c>
      <c r="AB614" s="7">
        <v>1731608</v>
      </c>
      <c r="AC614" s="4">
        <v>60.1</v>
      </c>
      <c r="AD614" s="3">
        <v>59.677999999999997</v>
      </c>
      <c r="AE614" s="3">
        <v>47.436</v>
      </c>
      <c r="AF614" s="3">
        <v>46.601999999999997</v>
      </c>
      <c r="AG614" s="7">
        <v>568254126</v>
      </c>
      <c r="AH614" s="7">
        <v>537618016</v>
      </c>
      <c r="AI614" s="7">
        <v>455586790</v>
      </c>
      <c r="AJ614" s="7">
        <v>534547778</v>
      </c>
      <c r="AK614" s="3">
        <v>94.03922</v>
      </c>
      <c r="AL614" s="7">
        <v>427</v>
      </c>
      <c r="AM614" s="7">
        <v>547452788</v>
      </c>
      <c r="AN614" s="3">
        <v>96.31</v>
      </c>
      <c r="AO614" s="3">
        <v>-3.3651849999999999</v>
      </c>
      <c r="AP614" s="3">
        <v>-1.980615</v>
      </c>
      <c r="AQ614" s="3">
        <v>20.144628000000001</v>
      </c>
      <c r="AR614" s="3">
        <v>59.315069000000001</v>
      </c>
      <c r="AS614" s="3">
        <v>-1.980615</v>
      </c>
      <c r="AT614" s="3">
        <v>20.144628000000001</v>
      </c>
      <c r="AU614" s="3">
        <v>56.107382999999999</v>
      </c>
      <c r="AV614" s="3">
        <v>1.9134006801821775</v>
      </c>
      <c r="AW614" s="3">
        <v>5.0879129832175707</v>
      </c>
      <c r="AX614" s="3">
        <v>5.4080462002345477</v>
      </c>
      <c r="AY614" s="3">
        <v>39.68</v>
      </c>
      <c r="AZ614" s="3">
        <v>105.51</v>
      </c>
      <c r="BA614" s="3">
        <v>112.15</v>
      </c>
    </row>
    <row r="615" spans="1:53" x14ac:dyDescent="0.3">
      <c r="A615" s="1" t="s">
        <v>1117</v>
      </c>
      <c r="B615" s="2">
        <v>4810503</v>
      </c>
      <c r="C615" s="9" t="s">
        <v>2395</v>
      </c>
      <c r="D615" s="9" t="s">
        <v>2403</v>
      </c>
      <c r="E615" s="3">
        <v>13446.328510359999</v>
      </c>
      <c r="F615" s="5">
        <v>13138.337509999999</v>
      </c>
      <c r="G615" s="5" t="s">
        <v>2400</v>
      </c>
      <c r="H615" s="3">
        <v>-1.27</v>
      </c>
      <c r="I615" s="3" t="s">
        <v>2397</v>
      </c>
      <c r="J615" s="3">
        <v>-1.27</v>
      </c>
      <c r="K615" s="3" t="s">
        <v>2397</v>
      </c>
      <c r="L615" s="3">
        <v>39.005649720000001</v>
      </c>
      <c r="M615" s="3">
        <v>25.541990380000001</v>
      </c>
      <c r="N615" s="3" t="s">
        <v>2397</v>
      </c>
      <c r="O615" s="3" t="s">
        <v>2400</v>
      </c>
      <c r="P615" s="3" t="s">
        <v>2400</v>
      </c>
      <c r="Q615" s="3">
        <v>35.116407000000002</v>
      </c>
      <c r="R615" s="3" t="s">
        <v>2397</v>
      </c>
      <c r="S615" s="3">
        <v>-18.352682999999999</v>
      </c>
      <c r="T615" s="9" t="s">
        <v>3429</v>
      </c>
      <c r="U615" s="7">
        <v>305208</v>
      </c>
      <c r="V615" s="7">
        <v>245358</v>
      </c>
      <c r="W615" s="7">
        <v>188461</v>
      </c>
      <c r="X615" s="7">
        <v>164413</v>
      </c>
      <c r="Y615" s="7">
        <v>342958</v>
      </c>
      <c r="Z615" s="7">
        <v>328605</v>
      </c>
      <c r="AA615" s="7">
        <v>315494</v>
      </c>
      <c r="AB615" s="7">
        <v>305208</v>
      </c>
      <c r="AC615" s="3">
        <v>78.515000000000001</v>
      </c>
      <c r="AD615" s="3">
        <v>77.247</v>
      </c>
      <c r="AE615" s="3">
        <v>-220.33799999999999</v>
      </c>
      <c r="AF615" s="3">
        <v>-202.66499999999999</v>
      </c>
      <c r="AG615" s="7">
        <v>178846991</v>
      </c>
      <c r="AH615" s="7">
        <v>166666599</v>
      </c>
      <c r="AI615" s="7">
        <v>143049197</v>
      </c>
      <c r="AJ615" s="7">
        <v>166608820</v>
      </c>
      <c r="AK615" s="3">
        <v>93.128159999999994</v>
      </c>
      <c r="AL615" s="7">
        <v>494</v>
      </c>
      <c r="AM615" s="7">
        <v>180743185</v>
      </c>
      <c r="AN615" s="4">
        <v>101.03</v>
      </c>
      <c r="AO615" s="3">
        <v>-2.1125759999999998</v>
      </c>
      <c r="AP615" s="3">
        <v>-8.1426289999999995</v>
      </c>
      <c r="AQ615" s="3">
        <v>-5.424658</v>
      </c>
      <c r="AR615" s="3">
        <v>130.59452200000001</v>
      </c>
      <c r="AS615" s="3">
        <v>-8.1426289999999995</v>
      </c>
      <c r="AT615" s="3">
        <v>-5.424658</v>
      </c>
      <c r="AU615" s="3">
        <v>122.781542</v>
      </c>
      <c r="AV615" s="3">
        <v>2.5265222209784053</v>
      </c>
      <c r="AW615" s="3">
        <v>4.8216161564138531</v>
      </c>
      <c r="AX615" s="3">
        <v>4.2152149869717794</v>
      </c>
      <c r="AY615" s="3">
        <v>41.45</v>
      </c>
      <c r="AZ615" s="4">
        <v>79.099999999999994</v>
      </c>
      <c r="BA615" s="3">
        <v>69.150000000000006</v>
      </c>
    </row>
    <row r="616" spans="1:53" x14ac:dyDescent="0.3">
      <c r="A616" s="1" t="s">
        <v>403</v>
      </c>
      <c r="B616" s="2">
        <v>103094</v>
      </c>
      <c r="C616" s="9" t="s">
        <v>2401</v>
      </c>
      <c r="D616" s="9" t="s">
        <v>2479</v>
      </c>
      <c r="E616" s="3">
        <v>13420.5101818</v>
      </c>
      <c r="F616" s="5">
        <v>16916.590181</v>
      </c>
      <c r="G616" s="5">
        <v>17083.894181799998</v>
      </c>
      <c r="H616" s="3">
        <v>-0.04</v>
      </c>
      <c r="I616" s="3">
        <v>36.721518987341803</v>
      </c>
      <c r="J616" s="4">
        <v>-0.04</v>
      </c>
      <c r="K616" s="3">
        <v>36.721518987341803</v>
      </c>
      <c r="L616" s="3">
        <v>2.61025867481754</v>
      </c>
      <c r="M616" s="3">
        <v>2.61025867481754</v>
      </c>
      <c r="N616" s="3">
        <v>15.550791</v>
      </c>
      <c r="O616" s="3" t="s">
        <v>2400</v>
      </c>
      <c r="P616" s="3" t="s">
        <v>2400</v>
      </c>
      <c r="Q616" s="3">
        <v>10.199088</v>
      </c>
      <c r="R616" s="3">
        <v>17.69876</v>
      </c>
      <c r="S616" s="3">
        <v>14.998666651228801</v>
      </c>
      <c r="T616" s="9" t="s">
        <v>3429</v>
      </c>
      <c r="U616" s="7">
        <v>1561755</v>
      </c>
      <c r="V616" s="7">
        <v>1414374</v>
      </c>
      <c r="W616" s="7">
        <v>1179486</v>
      </c>
      <c r="X616" s="7">
        <v>1077683</v>
      </c>
      <c r="Y616" s="7">
        <v>1581670</v>
      </c>
      <c r="Z616" s="7">
        <v>1571987</v>
      </c>
      <c r="AA616" s="7">
        <v>1569052</v>
      </c>
      <c r="AB616" s="7">
        <v>1561755</v>
      </c>
      <c r="AC616" s="3">
        <v>62.212000000000003</v>
      </c>
      <c r="AD616" s="3">
        <v>61.848999999999997</v>
      </c>
      <c r="AE616" s="3">
        <v>58.168999999999997</v>
      </c>
      <c r="AF616" s="3">
        <v>57.387999999999998</v>
      </c>
      <c r="AG616" s="7">
        <v>106681434</v>
      </c>
      <c r="AH616" s="7">
        <v>106593131</v>
      </c>
      <c r="AI616" s="7">
        <v>106771453</v>
      </c>
      <c r="AJ616" s="7">
        <v>104901526</v>
      </c>
      <c r="AK616" s="3">
        <v>98.331670000000003</v>
      </c>
      <c r="AL616" s="7">
        <v>745</v>
      </c>
      <c r="AM616" s="7">
        <v>104351727</v>
      </c>
      <c r="AN616" s="3">
        <v>97.82</v>
      </c>
      <c r="AO616" s="3">
        <v>-0.33496500000000001</v>
      </c>
      <c r="AP616" s="3">
        <v>-7.7583469999999997</v>
      </c>
      <c r="AQ616" s="3">
        <v>-6.0633049999999997</v>
      </c>
      <c r="AR616" s="3">
        <v>15.600717</v>
      </c>
      <c r="AS616" s="3">
        <v>-7.7583469999999997</v>
      </c>
      <c r="AT616" s="3">
        <v>-6.0633049999999997</v>
      </c>
      <c r="AU616" s="3">
        <v>16.869775000000001</v>
      </c>
      <c r="AV616" s="3">
        <v>1.5791780456111899</v>
      </c>
      <c r="AW616" s="3">
        <v>2.9431967160995662</v>
      </c>
      <c r="AX616" s="3">
        <v>3.6648912367849147</v>
      </c>
      <c r="AY616" s="3">
        <v>35.56</v>
      </c>
      <c r="AZ616" s="3">
        <v>66.28</v>
      </c>
      <c r="BA616" s="3">
        <v>82.53</v>
      </c>
    </row>
    <row r="617" spans="1:53" x14ac:dyDescent="0.3">
      <c r="A617" s="1" t="s">
        <v>2022</v>
      </c>
      <c r="B617" s="2">
        <v>6618669</v>
      </c>
      <c r="C617" s="9" t="s">
        <v>2401</v>
      </c>
      <c r="D617" s="9" t="s">
        <v>2486</v>
      </c>
      <c r="E617" s="3">
        <v>13345.26851863</v>
      </c>
      <c r="F617" s="5">
        <v>14466.068518</v>
      </c>
      <c r="G617" s="5" t="s">
        <v>2400</v>
      </c>
      <c r="H617" s="3">
        <v>0.63</v>
      </c>
      <c r="I617" s="3">
        <v>20.181311000000001</v>
      </c>
      <c r="J617" s="3">
        <v>0.63</v>
      </c>
      <c r="K617" s="3">
        <v>20.181311000000001</v>
      </c>
      <c r="L617" s="3">
        <v>4.5303694400000003</v>
      </c>
      <c r="M617" s="3">
        <v>3.77757473</v>
      </c>
      <c r="N617" s="3">
        <v>13.696167000000001</v>
      </c>
      <c r="O617" s="3" t="s">
        <v>2400</v>
      </c>
      <c r="P617" s="3" t="s">
        <v>2400</v>
      </c>
      <c r="Q617" s="3">
        <v>1.5269889999999999</v>
      </c>
      <c r="R617" s="3">
        <v>8.5802040000000002</v>
      </c>
      <c r="S617" s="3">
        <v>8.5802040000000002</v>
      </c>
      <c r="T617" s="9" t="s">
        <v>3429</v>
      </c>
      <c r="U617" s="7">
        <v>7827100</v>
      </c>
      <c r="V617" s="7">
        <v>6725700</v>
      </c>
      <c r="W617" s="7">
        <v>6403500</v>
      </c>
      <c r="X617" s="7">
        <v>6530600</v>
      </c>
      <c r="Y617" s="7">
        <v>8796600</v>
      </c>
      <c r="Z617" s="7">
        <v>8505100</v>
      </c>
      <c r="AA617" s="7">
        <v>8151700</v>
      </c>
      <c r="AB617" s="7">
        <v>7827100</v>
      </c>
      <c r="AC617" s="4">
        <v>17.170000000000002</v>
      </c>
      <c r="AD617" s="3">
        <v>20.033999999999999</v>
      </c>
      <c r="AE617" s="4">
        <v>12.335000000000001</v>
      </c>
      <c r="AF617" s="3">
        <v>15.364000000000001</v>
      </c>
      <c r="AG617" s="7">
        <v>425400000</v>
      </c>
      <c r="AH617" s="7">
        <v>428500000</v>
      </c>
      <c r="AI617" s="7">
        <v>435500000</v>
      </c>
      <c r="AJ617" s="7">
        <v>422535156</v>
      </c>
      <c r="AK617" s="3">
        <v>99.323049999999995</v>
      </c>
      <c r="AL617" s="7">
        <v>507</v>
      </c>
      <c r="AM617" s="7">
        <v>416999147</v>
      </c>
      <c r="AN617" s="3">
        <v>98.02</v>
      </c>
      <c r="AO617" s="3">
        <v>-0.51564100000000002</v>
      </c>
      <c r="AP617" s="3">
        <v>-7.7462540000000004</v>
      </c>
      <c r="AQ617" s="3">
        <v>10.331681</v>
      </c>
      <c r="AR617" s="3">
        <v>44.339151999999999</v>
      </c>
      <c r="AS617" s="3">
        <v>-7.7462540000000004</v>
      </c>
      <c r="AT617" s="3">
        <v>10.331681</v>
      </c>
      <c r="AU617" s="3">
        <v>43.694141000000002</v>
      </c>
      <c r="AV617" s="3">
        <v>2.5096181434825242</v>
      </c>
      <c r="AW617" s="3">
        <v>4.2450061697390815</v>
      </c>
      <c r="AX617" s="3">
        <v>4.0504853365186948</v>
      </c>
      <c r="AY617" s="3">
        <v>53.84</v>
      </c>
      <c r="AZ617" s="3">
        <v>91.06</v>
      </c>
      <c r="BA617" s="3">
        <v>86.89</v>
      </c>
    </row>
    <row r="618" spans="1:53" x14ac:dyDescent="0.3">
      <c r="A618" s="1" t="s">
        <v>1189</v>
      </c>
      <c r="B618" s="2">
        <v>113071</v>
      </c>
      <c r="C618" s="9" t="s">
        <v>2401</v>
      </c>
      <c r="D618" s="9" t="s">
        <v>2516</v>
      </c>
      <c r="E618" s="3">
        <v>13312.973279600001</v>
      </c>
      <c r="F618" s="5">
        <v>18010.373278999999</v>
      </c>
      <c r="G618" s="5">
        <v>18010.3732796</v>
      </c>
      <c r="H618" s="4">
        <v>3.2</v>
      </c>
      <c r="I618" s="3">
        <v>25.595551061678499</v>
      </c>
      <c r="J618" s="3">
        <v>3.2</v>
      </c>
      <c r="K618" s="3">
        <v>25.595551061678499</v>
      </c>
      <c r="L618" s="3">
        <v>9.5478842781662099</v>
      </c>
      <c r="M618" s="3">
        <v>1.8079055127202199</v>
      </c>
      <c r="N618" s="3">
        <v>29.200600000000001</v>
      </c>
      <c r="O618" s="3" t="s">
        <v>2400</v>
      </c>
      <c r="P618" s="3" t="s">
        <v>2400</v>
      </c>
      <c r="Q618" s="3">
        <v>0.74244500000000002</v>
      </c>
      <c r="R618" s="3">
        <v>12.724709000000001</v>
      </c>
      <c r="S618" s="3">
        <v>12.724709000000001</v>
      </c>
      <c r="T618" s="9" t="s">
        <v>3429</v>
      </c>
      <c r="U618" s="7">
        <v>20572100</v>
      </c>
      <c r="V618" s="7">
        <v>21070900</v>
      </c>
      <c r="W618" s="7">
        <v>19574800</v>
      </c>
      <c r="X618" s="7">
        <v>16608400</v>
      </c>
      <c r="Y618" s="7">
        <v>22423700</v>
      </c>
      <c r="Z618" s="7">
        <v>21654800</v>
      </c>
      <c r="AA618" s="7">
        <v>20981400</v>
      </c>
      <c r="AB618" s="7">
        <v>20572100</v>
      </c>
      <c r="AC618" s="3">
        <v>51.472999999999999</v>
      </c>
      <c r="AD618" s="3">
        <v>51.536999999999999</v>
      </c>
      <c r="AE618" s="4">
        <v>4.9290000000000003</v>
      </c>
      <c r="AF618" s="4">
        <v>5.2089999999999996</v>
      </c>
      <c r="AG618" s="7">
        <v>47471625</v>
      </c>
      <c r="AH618" s="7">
        <v>47497305</v>
      </c>
      <c r="AI618" s="7">
        <v>47612205</v>
      </c>
      <c r="AJ618" s="7">
        <v>46903226</v>
      </c>
      <c r="AK618" s="4">
        <v>98.858800000000002</v>
      </c>
      <c r="AL618" s="7">
        <v>615</v>
      </c>
      <c r="AM618" s="7">
        <v>45592738</v>
      </c>
      <c r="AN618" s="4">
        <v>96.1</v>
      </c>
      <c r="AO618" s="3">
        <v>-0.91592300000000004</v>
      </c>
      <c r="AP618" s="3">
        <v>-9.7861729999999998</v>
      </c>
      <c r="AQ618" s="3">
        <v>-6.1784220000000003</v>
      </c>
      <c r="AR618" s="3">
        <v>35.441412999999997</v>
      </c>
      <c r="AS618" s="3">
        <v>-9.7861729999999998</v>
      </c>
      <c r="AT618" s="3">
        <v>-6.1784220000000003</v>
      </c>
      <c r="AU618" s="3">
        <v>34.028697000000001</v>
      </c>
      <c r="AV618" s="3">
        <v>1.341343619111999</v>
      </c>
      <c r="AW618" s="3">
        <v>2.9208073099877505</v>
      </c>
      <c r="AX618" s="3">
        <v>3.1399851387687328</v>
      </c>
      <c r="AY618" s="3">
        <v>44.37</v>
      </c>
      <c r="AZ618" s="3">
        <v>96.62</v>
      </c>
      <c r="BA618" s="3">
        <v>103.87</v>
      </c>
    </row>
    <row r="619" spans="1:53" x14ac:dyDescent="0.3">
      <c r="A619" s="1" t="s">
        <v>102</v>
      </c>
      <c r="B619" s="2">
        <v>115686890</v>
      </c>
      <c r="C619" s="9" t="s">
        <v>2401</v>
      </c>
      <c r="D619" s="9" t="s">
        <v>2468</v>
      </c>
      <c r="E619" s="3">
        <v>13311.38603211</v>
      </c>
      <c r="F619" s="5">
        <v>15794.286032</v>
      </c>
      <c r="G619" s="5" t="s">
        <v>2400</v>
      </c>
      <c r="H619" s="3">
        <v>0.11</v>
      </c>
      <c r="I619" s="3" t="s">
        <v>2397</v>
      </c>
      <c r="J619" s="3">
        <v>0.11</v>
      </c>
      <c r="K619" s="3" t="s">
        <v>2397</v>
      </c>
      <c r="L619" s="3" t="s">
        <v>2397</v>
      </c>
      <c r="M619" s="3">
        <v>3.4437738599999999</v>
      </c>
      <c r="N619" s="3">
        <v>195.52447599999999</v>
      </c>
      <c r="O619" s="3" t="s">
        <v>2400</v>
      </c>
      <c r="P619" s="3" t="s">
        <v>2400</v>
      </c>
      <c r="Q619" s="3">
        <v>3.4312040000000001</v>
      </c>
      <c r="R619" s="3">
        <v>27.897176999999999</v>
      </c>
      <c r="S619" s="3">
        <v>27.897176999999999</v>
      </c>
      <c r="T619" s="9" t="s">
        <v>3429</v>
      </c>
      <c r="U619" s="7">
        <v>4368400</v>
      </c>
      <c r="V619" s="7">
        <v>3548800</v>
      </c>
      <c r="W619" s="7">
        <v>3066500</v>
      </c>
      <c r="X619" s="7">
        <v>2446300</v>
      </c>
      <c r="Y619" s="7">
        <v>4843300</v>
      </c>
      <c r="Z619" s="7">
        <v>4642600</v>
      </c>
      <c r="AA619" s="7">
        <v>4501000</v>
      </c>
      <c r="AB619" s="7">
        <v>4368400</v>
      </c>
      <c r="AC619" s="3">
        <v>52.103999999999999</v>
      </c>
      <c r="AD619" s="3">
        <v>54.054000000000002</v>
      </c>
      <c r="AE619" s="4">
        <v>10.022</v>
      </c>
      <c r="AF619" s="4">
        <v>9.9039999999999999</v>
      </c>
      <c r="AG619" s="7">
        <v>505559667</v>
      </c>
      <c r="AH619" s="7">
        <v>505249607</v>
      </c>
      <c r="AI619" s="7">
        <v>384499608</v>
      </c>
      <c r="AJ619" s="7">
        <v>58354315</v>
      </c>
      <c r="AK619" s="3">
        <v>11.54252</v>
      </c>
      <c r="AL619" s="7">
        <v>159</v>
      </c>
      <c r="AM619" s="7">
        <v>49408961</v>
      </c>
      <c r="AN619" s="3">
        <v>9.77</v>
      </c>
      <c r="AO619" s="3">
        <v>-2.8492009999999999</v>
      </c>
      <c r="AP619" s="3">
        <v>6.1906569999999999</v>
      </c>
      <c r="AQ619" s="3">
        <v>75.297805999999994</v>
      </c>
      <c r="AR619" s="3">
        <v>108.656716</v>
      </c>
      <c r="AS619" s="3">
        <v>6.1906569999999999</v>
      </c>
      <c r="AT619" s="3">
        <v>75.297805999999994</v>
      </c>
      <c r="AU619" s="3">
        <v>108.656716</v>
      </c>
      <c r="AV619" s="3">
        <v>1.412584600029021</v>
      </c>
      <c r="AW619" s="3">
        <v>3.3812530812870047</v>
      </c>
      <c r="AX619" s="3">
        <v>2.7581127918880934</v>
      </c>
      <c r="AY619" s="3">
        <v>71.63</v>
      </c>
      <c r="AZ619" s="3">
        <v>171.47</v>
      </c>
      <c r="BA619" s="3">
        <v>139.87</v>
      </c>
    </row>
    <row r="620" spans="1:53" x14ac:dyDescent="0.3">
      <c r="A620" s="1" t="s">
        <v>1560</v>
      </c>
      <c r="B620" s="2">
        <v>5202047</v>
      </c>
      <c r="C620" s="9" t="s">
        <v>2395</v>
      </c>
      <c r="D620" s="9" t="s">
        <v>2443</v>
      </c>
      <c r="E620" s="3">
        <v>13174.50106336</v>
      </c>
      <c r="F620" s="5">
        <v>12036.501063</v>
      </c>
      <c r="G620" s="5" t="s">
        <v>2400</v>
      </c>
      <c r="H620" s="3">
        <v>9.4E-2</v>
      </c>
      <c r="I620" s="3" t="s">
        <v>2397</v>
      </c>
      <c r="J620" s="3">
        <v>9.4E-2</v>
      </c>
      <c r="K620" s="3" t="s">
        <v>2397</v>
      </c>
      <c r="L620" s="3">
        <v>20.272703879999998</v>
      </c>
      <c r="M620" s="3">
        <v>2.15524315</v>
      </c>
      <c r="N620" s="3">
        <v>21.642406000000001</v>
      </c>
      <c r="O620" s="3" t="s">
        <v>2400</v>
      </c>
      <c r="P620" s="3" t="s">
        <v>2400</v>
      </c>
      <c r="Q620" s="3">
        <v>4.8222519999999998</v>
      </c>
      <c r="R620" s="3" t="s">
        <v>2397</v>
      </c>
      <c r="S620" s="3" t="s">
        <v>2397</v>
      </c>
      <c r="T620" s="9" t="s">
        <v>3433</v>
      </c>
      <c r="U620" s="7">
        <v>2263000</v>
      </c>
      <c r="V620" s="7">
        <v>1858000</v>
      </c>
      <c r="W620" s="7">
        <v>1300000</v>
      </c>
      <c r="X620" s="7">
        <v>835000</v>
      </c>
      <c r="Y620" s="7">
        <v>2533000</v>
      </c>
      <c r="Z620" s="7">
        <v>2452000</v>
      </c>
      <c r="AA620" s="7">
        <v>2362000</v>
      </c>
      <c r="AB620" s="7">
        <v>2263000</v>
      </c>
      <c r="AC620" s="3">
        <v>74.325999999999993</v>
      </c>
      <c r="AD620" s="3">
        <v>76.114999999999995</v>
      </c>
      <c r="AE620" s="3">
        <v>-16.614999999999998</v>
      </c>
      <c r="AF620" s="3">
        <v>-2.0920000000000001</v>
      </c>
      <c r="AG620" s="7">
        <v>171352000</v>
      </c>
      <c r="AH620" s="7">
        <v>169845000</v>
      </c>
      <c r="AI620" s="7">
        <v>165324000</v>
      </c>
      <c r="AJ620" s="7">
        <v>162614245</v>
      </c>
      <c r="AK620" s="3">
        <v>94.899109999999993</v>
      </c>
      <c r="AL620" s="7">
        <v>800</v>
      </c>
      <c r="AM620" s="7">
        <v>142306188</v>
      </c>
      <c r="AN620" s="3">
        <v>83.05</v>
      </c>
      <c r="AO620" s="3">
        <v>-5.2770770000000002</v>
      </c>
      <c r="AP620" s="3">
        <v>1.598762</v>
      </c>
      <c r="AQ620" s="3">
        <v>5.9994620000000003</v>
      </c>
      <c r="AR620" s="3">
        <v>-9.4252870000000009</v>
      </c>
      <c r="AS620" s="3">
        <v>1.598762</v>
      </c>
      <c r="AT620" s="3">
        <v>5.9994620000000003</v>
      </c>
      <c r="AU620" s="3">
        <v>-12.957031000000001</v>
      </c>
      <c r="AV620" s="3">
        <v>7.9064689404686375</v>
      </c>
      <c r="AW620" s="3">
        <v>14.002126100419249</v>
      </c>
      <c r="AX620" s="3">
        <v>8.8791003109150104</v>
      </c>
      <c r="AY620" s="3">
        <v>118.19</v>
      </c>
      <c r="AZ620" s="4">
        <v>209.3</v>
      </c>
      <c r="BA620" s="3">
        <v>132.72</v>
      </c>
    </row>
    <row r="621" spans="1:53" x14ac:dyDescent="0.3">
      <c r="A621" s="1" t="s">
        <v>543</v>
      </c>
      <c r="B621" s="2">
        <v>4101861</v>
      </c>
      <c r="C621" s="9" t="s">
        <v>2401</v>
      </c>
      <c r="D621" s="9" t="s">
        <v>2424</v>
      </c>
      <c r="E621" s="3">
        <v>13148.871315300001</v>
      </c>
      <c r="F621" s="5">
        <v>21792.371315</v>
      </c>
      <c r="G621" s="5" t="s">
        <v>2400</v>
      </c>
      <c r="H621" s="3">
        <v>0.59</v>
      </c>
      <c r="I621" s="3">
        <v>26.967929999999999</v>
      </c>
      <c r="J621" s="3">
        <v>0.59</v>
      </c>
      <c r="K621" s="3">
        <v>26.967929999999999</v>
      </c>
      <c r="L621" s="3" t="s">
        <v>2397</v>
      </c>
      <c r="M621" s="3">
        <v>1.50504393</v>
      </c>
      <c r="N621" s="3">
        <v>8.7045169999999992</v>
      </c>
      <c r="O621" s="3" t="s">
        <v>2400</v>
      </c>
      <c r="P621" s="3" t="s">
        <v>2400</v>
      </c>
      <c r="Q621" s="3">
        <v>1.8167660000000001</v>
      </c>
      <c r="R621" s="3">
        <v>8.6642320000000002</v>
      </c>
      <c r="S621" s="3">
        <v>8.6642320000000002</v>
      </c>
      <c r="T621" s="9" t="s">
        <v>3432</v>
      </c>
      <c r="U621" s="7">
        <v>12050900</v>
      </c>
      <c r="V621" s="7">
        <v>12277000</v>
      </c>
      <c r="W621" s="7">
        <v>11535900</v>
      </c>
      <c r="X621" s="7">
        <v>11184700</v>
      </c>
      <c r="Y621" s="7">
        <v>11928800</v>
      </c>
      <c r="Z621" s="7">
        <v>11941800</v>
      </c>
      <c r="AA621" s="7">
        <v>12050900</v>
      </c>
      <c r="AB621" s="7">
        <v>12118300</v>
      </c>
      <c r="AC621" s="3">
        <v>27.818999999999999</v>
      </c>
      <c r="AD621" s="3">
        <v>27.472000000000001</v>
      </c>
      <c r="AE621" s="3">
        <v>19.379000000000001</v>
      </c>
      <c r="AF621" s="3">
        <v>19.042999999999999</v>
      </c>
      <c r="AG621" s="7">
        <v>477320462</v>
      </c>
      <c r="AH621" s="7">
        <v>477273006</v>
      </c>
      <c r="AI621" s="7">
        <v>478005028</v>
      </c>
      <c r="AJ621" s="7">
        <v>474333733</v>
      </c>
      <c r="AK621" s="3">
        <v>99.374269999999996</v>
      </c>
      <c r="AL621" s="7">
        <v>1078</v>
      </c>
      <c r="AM621" s="7">
        <v>420947156</v>
      </c>
      <c r="AN621" s="3">
        <v>88.19</v>
      </c>
      <c r="AO621" s="3">
        <v>0.39797399999999999</v>
      </c>
      <c r="AP621" s="3">
        <v>0.72595299999999996</v>
      </c>
      <c r="AQ621" s="3">
        <v>-14.667897</v>
      </c>
      <c r="AR621" s="3">
        <v>-6.027768</v>
      </c>
      <c r="AS621" s="3">
        <v>0.72595299999999996</v>
      </c>
      <c r="AT621" s="3">
        <v>-14.667897</v>
      </c>
      <c r="AU621" s="3">
        <v>-3.175157</v>
      </c>
      <c r="AV621" s="3">
        <v>3.3739555041325677</v>
      </c>
      <c r="AW621" s="3">
        <v>5.5011229446403771</v>
      </c>
      <c r="AX621" s="3">
        <v>5.3635510746720874</v>
      </c>
      <c r="AY621" s="3">
        <v>67.069999999999993</v>
      </c>
      <c r="AZ621" s="3">
        <v>109.36</v>
      </c>
      <c r="BA621" s="3">
        <v>106.62</v>
      </c>
    </row>
    <row r="622" spans="1:53" x14ac:dyDescent="0.3">
      <c r="A622" s="1" t="s">
        <v>1062</v>
      </c>
      <c r="B622" s="2">
        <v>105600</v>
      </c>
      <c r="C622" s="9" t="s">
        <v>2401</v>
      </c>
      <c r="D622" s="9" t="s">
        <v>2502</v>
      </c>
      <c r="E622" s="3">
        <v>13141.829501460001</v>
      </c>
      <c r="F622" s="5" t="s">
        <v>2400</v>
      </c>
      <c r="G622" s="5">
        <v>12881.641501460001</v>
      </c>
      <c r="H622" s="3">
        <v>1.37</v>
      </c>
      <c r="I622" s="3">
        <v>35.513292433537799</v>
      </c>
      <c r="J622" s="4">
        <v>1.37</v>
      </c>
      <c r="K622" s="3">
        <v>35.513292433537799</v>
      </c>
      <c r="L622" s="3">
        <v>20.709257129995599</v>
      </c>
      <c r="M622" s="3">
        <v>6.1658251921452703</v>
      </c>
      <c r="N622" s="3">
        <v>23.6771966005787</v>
      </c>
      <c r="O622" s="3" t="s">
        <v>2400</v>
      </c>
      <c r="P622" s="3" t="s">
        <v>2400</v>
      </c>
      <c r="Q622" s="3" t="s">
        <v>2400</v>
      </c>
      <c r="R622" s="3" t="s">
        <v>2400</v>
      </c>
      <c r="S622" s="3" t="s">
        <v>2400</v>
      </c>
      <c r="T622" s="9" t="s">
        <v>3431</v>
      </c>
      <c r="U622" s="7">
        <v>1914404</v>
      </c>
      <c r="V622" s="7">
        <v>1809447</v>
      </c>
      <c r="W622" s="7">
        <v>2269958</v>
      </c>
      <c r="X622" s="7">
        <v>1525452</v>
      </c>
      <c r="Y622" s="7">
        <v>2120152</v>
      </c>
      <c r="Z622" s="7">
        <v>2012184</v>
      </c>
      <c r="AA622" s="7">
        <v>1914404</v>
      </c>
      <c r="AB622" s="7">
        <v>1838715</v>
      </c>
      <c r="AC622" s="3">
        <v>93.445999999999998</v>
      </c>
      <c r="AD622" s="3">
        <v>93.704999999999998</v>
      </c>
      <c r="AE622" s="3" t="s">
        <v>2400</v>
      </c>
      <c r="AF622" s="3" t="s">
        <v>2400</v>
      </c>
      <c r="AG622" s="7">
        <v>69486677</v>
      </c>
      <c r="AH622" s="7">
        <v>69510292</v>
      </c>
      <c r="AI622" s="7">
        <v>68993617</v>
      </c>
      <c r="AJ622" s="7">
        <v>53473085</v>
      </c>
      <c r="AK622" s="3">
        <v>76.939250000000001</v>
      </c>
      <c r="AL622" s="7">
        <v>518</v>
      </c>
      <c r="AM622" s="7">
        <v>53440877</v>
      </c>
      <c r="AN622" s="3">
        <v>76.89</v>
      </c>
      <c r="AO622" s="3">
        <v>-0.98637300000000006</v>
      </c>
      <c r="AP622" s="3">
        <v>-8.1601350000000004</v>
      </c>
      <c r="AQ622" s="3">
        <v>9.8974810000000009</v>
      </c>
      <c r="AR622" s="3">
        <v>45.822487000000002</v>
      </c>
      <c r="AS622" s="3">
        <v>-8.1601350000000004</v>
      </c>
      <c r="AT622" s="3">
        <v>9.8974810000000009</v>
      </c>
      <c r="AU622" s="3">
        <v>44.825285999999998</v>
      </c>
      <c r="AV622" s="3">
        <v>1.7931306092832624</v>
      </c>
      <c r="AW622" s="3">
        <v>3.2036185722685913</v>
      </c>
      <c r="AX622" s="3">
        <v>3.0357260809794018</v>
      </c>
      <c r="AY622" s="3">
        <v>59.41</v>
      </c>
      <c r="AZ622" s="3">
        <v>106.14</v>
      </c>
      <c r="BA622" s="3">
        <v>100.57</v>
      </c>
    </row>
    <row r="623" spans="1:53" x14ac:dyDescent="0.3">
      <c r="A623" s="1" t="s">
        <v>1686</v>
      </c>
      <c r="B623" s="2">
        <v>4095757</v>
      </c>
      <c r="C623" s="9" t="s">
        <v>2395</v>
      </c>
      <c r="D623" s="9" t="s">
        <v>2477</v>
      </c>
      <c r="E623" s="3">
        <v>13137.50133153</v>
      </c>
      <c r="F623" s="5">
        <v>26340.501330999999</v>
      </c>
      <c r="G623" s="5">
        <v>26340.501331529998</v>
      </c>
      <c r="H623" s="3">
        <v>0.224</v>
      </c>
      <c r="I623" s="3">
        <v>15.195729999999999</v>
      </c>
      <c r="J623" s="4">
        <v>0.224</v>
      </c>
      <c r="K623" s="3">
        <v>15.195729999999999</v>
      </c>
      <c r="L623" s="3">
        <v>1.91953248</v>
      </c>
      <c r="M623" s="3">
        <v>1.51458721</v>
      </c>
      <c r="N623" s="3">
        <v>6.2609969999999997</v>
      </c>
      <c r="O623" s="3">
        <v>9.8702415061916895</v>
      </c>
      <c r="P623" s="3">
        <v>9.2903270509977904</v>
      </c>
      <c r="Q623" s="3">
        <v>0.50073800000000002</v>
      </c>
      <c r="R623" s="3">
        <v>7.9967240000000004</v>
      </c>
      <c r="S623" s="3">
        <v>7.9967240000000004</v>
      </c>
      <c r="T623" s="9" t="s">
        <v>3429</v>
      </c>
      <c r="U623" s="7">
        <v>48712000</v>
      </c>
      <c r="V623" s="7">
        <v>57342000</v>
      </c>
      <c r="W623" s="7">
        <v>42078000</v>
      </c>
      <c r="X623" s="7">
        <v>23290000</v>
      </c>
      <c r="Y623" s="7">
        <v>50369000</v>
      </c>
      <c r="Z623" s="7">
        <v>49697000</v>
      </c>
      <c r="AA623" s="7">
        <v>48366000</v>
      </c>
      <c r="AB623" s="7">
        <v>48712000</v>
      </c>
      <c r="AC623" s="4">
        <v>5.6580000000000004</v>
      </c>
      <c r="AD623" s="4">
        <v>6.0410000000000004</v>
      </c>
      <c r="AE623" s="4">
        <v>4.9390000000000001</v>
      </c>
      <c r="AF623" s="4">
        <v>5.2990000000000004</v>
      </c>
      <c r="AG623" s="7">
        <v>703669059</v>
      </c>
      <c r="AH623" s="7">
        <v>701081299</v>
      </c>
      <c r="AI623" s="7">
        <v>700992512</v>
      </c>
      <c r="AJ623" s="7">
        <v>464163884</v>
      </c>
      <c r="AK623" s="3">
        <v>65.963380000000001</v>
      </c>
      <c r="AL623" s="7">
        <v>391</v>
      </c>
      <c r="AM623" s="7">
        <v>295179361</v>
      </c>
      <c r="AN623" s="3">
        <v>41.95</v>
      </c>
      <c r="AO623" s="3">
        <v>-0.29188599999999998</v>
      </c>
      <c r="AP623" s="3">
        <v>-8.5163360000000008</v>
      </c>
      <c r="AQ623" s="3">
        <v>-1.6695450000000001</v>
      </c>
      <c r="AR623" s="3">
        <v>11.633986999999999</v>
      </c>
      <c r="AS623" s="3">
        <v>-8.5163360000000008</v>
      </c>
      <c r="AT623" s="3">
        <v>-1.6695450000000001</v>
      </c>
      <c r="AU623" s="3">
        <v>12.739274</v>
      </c>
      <c r="AV623" s="3">
        <v>1.7876849691070471</v>
      </c>
      <c r="AW623" s="3">
        <v>2.5255264466329446</v>
      </c>
      <c r="AX623" s="3">
        <v>2.1712860006866905</v>
      </c>
      <c r="AY623" s="3">
        <v>88.48</v>
      </c>
      <c r="AZ623" s="3">
        <v>124.99</v>
      </c>
      <c r="BA623" s="3">
        <v>107.46</v>
      </c>
    </row>
    <row r="624" spans="1:53" x14ac:dyDescent="0.3">
      <c r="A624" s="1" t="s">
        <v>156</v>
      </c>
      <c r="B624" s="2">
        <v>4306801</v>
      </c>
      <c r="C624" s="9" t="s">
        <v>2401</v>
      </c>
      <c r="D624" s="9" t="s">
        <v>2425</v>
      </c>
      <c r="E624" s="3">
        <v>13051.534586670001</v>
      </c>
      <c r="F624" s="5">
        <v>21609.534586000002</v>
      </c>
      <c r="G624" s="5" t="s">
        <v>2400</v>
      </c>
      <c r="H624" s="4">
        <v>1.4790000000000001</v>
      </c>
      <c r="I624" s="3">
        <v>6.6887860000000003</v>
      </c>
      <c r="J624" s="4">
        <v>1.4790000000000001</v>
      </c>
      <c r="K624" s="3">
        <v>6.6887860000000003</v>
      </c>
      <c r="L624" s="3">
        <v>9.6229116900000005</v>
      </c>
      <c r="M624" s="3">
        <v>1.6001269899999999</v>
      </c>
      <c r="N624" s="3">
        <v>14.177215</v>
      </c>
      <c r="O624" s="3" t="s">
        <v>2400</v>
      </c>
      <c r="P624" s="3" t="s">
        <v>2400</v>
      </c>
      <c r="Q624" s="3">
        <v>1.154523</v>
      </c>
      <c r="R624" s="3">
        <v>7.5238990000000001</v>
      </c>
      <c r="S624" s="3">
        <v>7.5238990000000001</v>
      </c>
      <c r="T624" s="9" t="s">
        <v>3429</v>
      </c>
      <c r="U624" s="7">
        <v>20051000</v>
      </c>
      <c r="V624" s="7">
        <v>17489000</v>
      </c>
      <c r="W624" s="7">
        <v>15618000</v>
      </c>
      <c r="X624" s="7">
        <v>13066000</v>
      </c>
      <c r="Y624" s="7">
        <v>19725000</v>
      </c>
      <c r="Z624" s="7">
        <v>19985000</v>
      </c>
      <c r="AA624" s="7">
        <v>20134000</v>
      </c>
      <c r="AB624" s="7">
        <v>20051000</v>
      </c>
      <c r="AC624" s="3">
        <v>17.241</v>
      </c>
      <c r="AD624" s="3">
        <v>18.788</v>
      </c>
      <c r="AE624" s="3">
        <v>13.685</v>
      </c>
      <c r="AF624" s="3">
        <v>15.375999999999999</v>
      </c>
      <c r="AG624" s="7">
        <v>234992960</v>
      </c>
      <c r="AH624" s="7">
        <v>266704200</v>
      </c>
      <c r="AI624" s="7">
        <v>282824285</v>
      </c>
      <c r="AJ624" s="7">
        <v>233444615</v>
      </c>
      <c r="AK624" s="3">
        <v>99.323030000000003</v>
      </c>
      <c r="AL624" s="7">
        <v>995</v>
      </c>
      <c r="AM624" s="7">
        <v>266767153</v>
      </c>
      <c r="AN624" s="4">
        <v>113.5</v>
      </c>
      <c r="AO624" s="3">
        <v>0.88407000000000002</v>
      </c>
      <c r="AP624" s="3">
        <v>8.9141010000000005</v>
      </c>
      <c r="AQ624" s="3">
        <v>-16.011665000000001</v>
      </c>
      <c r="AR624" s="3">
        <v>-32.926693999999998</v>
      </c>
      <c r="AS624" s="3">
        <v>8.9141010000000005</v>
      </c>
      <c r="AT624" s="3">
        <v>-16.011665000000001</v>
      </c>
      <c r="AU624" s="3">
        <v>-32.590280999999997</v>
      </c>
      <c r="AV624" s="3">
        <v>5.0264551468915117</v>
      </c>
      <c r="AW624" s="3">
        <v>8.403536199697232</v>
      </c>
      <c r="AX624" s="3">
        <v>8.2324247652461846</v>
      </c>
      <c r="AY624" s="3">
        <v>73.39</v>
      </c>
      <c r="AZ624" s="3">
        <v>122.69</v>
      </c>
      <c r="BA624" s="3">
        <v>120.19</v>
      </c>
    </row>
    <row r="625" spans="1:53" x14ac:dyDescent="0.3">
      <c r="A625" s="1" t="s">
        <v>420</v>
      </c>
      <c r="B625" s="2">
        <v>4099394</v>
      </c>
      <c r="C625" s="9" t="s">
        <v>2401</v>
      </c>
      <c r="D625" s="9" t="s">
        <v>2429</v>
      </c>
      <c r="E625" s="3">
        <v>13008.996913770001</v>
      </c>
      <c r="F625" s="5">
        <v>31927.663913</v>
      </c>
      <c r="G625" s="5" t="s">
        <v>2400</v>
      </c>
      <c r="H625" s="3">
        <v>0.81</v>
      </c>
      <c r="I625" s="3">
        <v>27.866394</v>
      </c>
      <c r="J625" s="4">
        <v>0.81</v>
      </c>
      <c r="K625" s="3">
        <v>27.866394</v>
      </c>
      <c r="L625" s="3">
        <v>2.0730748800000001</v>
      </c>
      <c r="M625" s="3">
        <v>2.0259186800000002</v>
      </c>
      <c r="N625" s="3">
        <v>37.869383999999997</v>
      </c>
      <c r="O625" s="3" t="s">
        <v>2400</v>
      </c>
      <c r="P625" s="3" t="s">
        <v>2400</v>
      </c>
      <c r="Q625" s="3">
        <v>1.134228</v>
      </c>
      <c r="R625" s="3">
        <v>24.66722</v>
      </c>
      <c r="S625" s="3">
        <v>24.66722</v>
      </c>
      <c r="T625" s="9" t="s">
        <v>3437</v>
      </c>
      <c r="U625" s="7">
        <v>28213440</v>
      </c>
      <c r="V625" s="7">
        <v>31126373</v>
      </c>
      <c r="W625" s="7">
        <v>33197212</v>
      </c>
      <c r="X625" s="7">
        <v>20092149</v>
      </c>
      <c r="Y625" s="7">
        <v>27796200</v>
      </c>
      <c r="Z625" s="7">
        <v>27679067</v>
      </c>
      <c r="AA625" s="7">
        <v>27691774</v>
      </c>
      <c r="AB625" s="7">
        <v>28213440</v>
      </c>
      <c r="AC625" s="4">
        <v>11.631</v>
      </c>
      <c r="AD625" s="4">
        <v>12.180999999999999</v>
      </c>
      <c r="AE625" s="4">
        <v>3.5289999999999999</v>
      </c>
      <c r="AF625" s="4">
        <v>3.569</v>
      </c>
      <c r="AG625" s="7">
        <v>153908030</v>
      </c>
      <c r="AH625" s="7">
        <v>155332046</v>
      </c>
      <c r="AI625" s="7">
        <v>158021407</v>
      </c>
      <c r="AJ625" s="7">
        <v>153123656</v>
      </c>
      <c r="AK625" s="3">
        <v>99.490359999999995</v>
      </c>
      <c r="AL625" s="7">
        <v>907</v>
      </c>
      <c r="AM625" s="7">
        <v>168430979</v>
      </c>
      <c r="AN625" s="3">
        <v>109.44</v>
      </c>
      <c r="AO625" s="3">
        <v>-3.7098100000000001</v>
      </c>
      <c r="AP625" s="3">
        <v>-2.6318920000000001</v>
      </c>
      <c r="AQ625" s="3">
        <v>5.6603770000000004</v>
      </c>
      <c r="AR625" s="3">
        <v>7.2965879999999999</v>
      </c>
      <c r="AS625" s="3">
        <v>-2.6318920000000001</v>
      </c>
      <c r="AT625" s="3">
        <v>5.6603770000000004</v>
      </c>
      <c r="AU625" s="3">
        <v>6.541569</v>
      </c>
      <c r="AV625" s="3">
        <v>3.7757016316822454</v>
      </c>
      <c r="AW625" s="3">
        <v>7.0714140717083387</v>
      </c>
      <c r="AX625" s="3">
        <v>6.0554149923671456</v>
      </c>
      <c r="AY625" s="3">
        <v>60.29</v>
      </c>
      <c r="AZ625" s="3">
        <v>112.91</v>
      </c>
      <c r="BA625" s="3">
        <v>96.69</v>
      </c>
    </row>
    <row r="626" spans="1:53" x14ac:dyDescent="0.3">
      <c r="A626" s="1" t="s">
        <v>908</v>
      </c>
      <c r="B626" s="2">
        <v>4263230</v>
      </c>
      <c r="C626" s="9" t="s">
        <v>2401</v>
      </c>
      <c r="D626" s="9" t="s">
        <v>2500</v>
      </c>
      <c r="E626" s="3">
        <v>12971.103647600001</v>
      </c>
      <c r="F626" s="5">
        <v>9300.4036469999992</v>
      </c>
      <c r="G626" s="5" t="s">
        <v>2400</v>
      </c>
      <c r="H626" s="3">
        <v>0.04</v>
      </c>
      <c r="I626" s="3">
        <v>184.35294099999999</v>
      </c>
      <c r="J626" s="3">
        <v>0.04</v>
      </c>
      <c r="K626" s="3">
        <v>184.35294099999999</v>
      </c>
      <c r="L626" s="3">
        <v>2.9145354800000001</v>
      </c>
      <c r="M626" s="3">
        <v>2.9145354800000001</v>
      </c>
      <c r="N626" s="3" t="s">
        <v>2397</v>
      </c>
      <c r="O626" s="3" t="s">
        <v>2400</v>
      </c>
      <c r="P626" s="3" t="s">
        <v>2400</v>
      </c>
      <c r="Q626" s="3">
        <v>2.2727330000000001</v>
      </c>
      <c r="R626" s="3">
        <v>24.669772999999999</v>
      </c>
      <c r="S626" s="3">
        <v>24.669772999999999</v>
      </c>
      <c r="T626" s="9" t="s">
        <v>3433</v>
      </c>
      <c r="U626" s="7">
        <v>5272800</v>
      </c>
      <c r="V626" s="7">
        <v>5927200</v>
      </c>
      <c r="W626" s="7">
        <v>6010700</v>
      </c>
      <c r="X626" s="7">
        <v>5089800</v>
      </c>
      <c r="Y626" s="7">
        <v>4334000</v>
      </c>
      <c r="Z626" s="7">
        <v>4552000</v>
      </c>
      <c r="AA626" s="7">
        <v>4917500</v>
      </c>
      <c r="AB626" s="7">
        <v>5272800</v>
      </c>
      <c r="AC626" s="3">
        <v>24.545000000000002</v>
      </c>
      <c r="AD626" s="3">
        <v>26.989000000000001</v>
      </c>
      <c r="AE626" s="3">
        <v>0.46500000000000002</v>
      </c>
      <c r="AF626" s="4">
        <v>1.3520000000000001</v>
      </c>
      <c r="AG626" s="7">
        <v>446800000</v>
      </c>
      <c r="AH626" s="7">
        <v>426500000</v>
      </c>
      <c r="AI626" s="7">
        <v>305219980</v>
      </c>
      <c r="AJ626" s="7">
        <v>408708167</v>
      </c>
      <c r="AK626" s="3">
        <v>91.474450000000004</v>
      </c>
      <c r="AL626" s="7">
        <v>336</v>
      </c>
      <c r="AM626" s="7">
        <v>125998019</v>
      </c>
      <c r="AN626" s="4">
        <v>28.2</v>
      </c>
      <c r="AO626" s="3">
        <v>0.64226099999999997</v>
      </c>
      <c r="AP626" s="3">
        <v>7.8829599999999997</v>
      </c>
      <c r="AQ626" s="3">
        <v>36.676842999999998</v>
      </c>
      <c r="AR626" s="3">
        <v>88.002399999999994</v>
      </c>
      <c r="AS626" s="3">
        <v>7.8829599999999997</v>
      </c>
      <c r="AT626" s="3">
        <v>36.676842999999998</v>
      </c>
      <c r="AU626" s="3">
        <v>78.779235999999997</v>
      </c>
      <c r="AV626" s="3">
        <v>11.894893371450133</v>
      </c>
      <c r="AW626" s="3">
        <v>14.845681796733864</v>
      </c>
      <c r="AX626" s="3">
        <v>11.722817191521319</v>
      </c>
      <c r="AY626" s="4">
        <v>56.9</v>
      </c>
      <c r="AZ626" s="3">
        <v>71.02</v>
      </c>
      <c r="BA626" s="3">
        <v>56.08</v>
      </c>
    </row>
    <row r="627" spans="1:53" x14ac:dyDescent="0.3">
      <c r="A627" s="1" t="s">
        <v>381</v>
      </c>
      <c r="B627" s="2">
        <v>112885</v>
      </c>
      <c r="C627" s="9" t="s">
        <v>2401</v>
      </c>
      <c r="D627" s="9" t="s">
        <v>2508</v>
      </c>
      <c r="E627" s="3">
        <v>12963.496047029999</v>
      </c>
      <c r="F627" s="5">
        <v>31043.563047</v>
      </c>
      <c r="G627" s="5">
        <v>31903.322417030002</v>
      </c>
      <c r="H627" s="3">
        <v>0.53</v>
      </c>
      <c r="I627" s="3">
        <v>32.190476190476197</v>
      </c>
      <c r="J627" s="4">
        <v>0.53</v>
      </c>
      <c r="K627" s="3">
        <v>32.190476190476197</v>
      </c>
      <c r="L627" s="3">
        <v>2.0428284699912997</v>
      </c>
      <c r="M627" s="3">
        <v>2.0397567122985101</v>
      </c>
      <c r="N627" s="3">
        <v>9.4413409999999995</v>
      </c>
      <c r="O627" s="3" t="s">
        <v>2400</v>
      </c>
      <c r="P627" s="3" t="s">
        <v>2400</v>
      </c>
      <c r="Q627" s="3">
        <v>8.9225879999999993</v>
      </c>
      <c r="R627" s="3">
        <v>15.905417</v>
      </c>
      <c r="S627" s="3">
        <v>15.447310262109401</v>
      </c>
      <c r="T627" s="9" t="s">
        <v>3429</v>
      </c>
      <c r="U627" s="7">
        <v>3373491</v>
      </c>
      <c r="V627" s="7">
        <v>3110313</v>
      </c>
      <c r="W627" s="7">
        <v>2875041</v>
      </c>
      <c r="X627" s="7">
        <v>2742944</v>
      </c>
      <c r="Y627" s="7">
        <v>3463465</v>
      </c>
      <c r="Z627" s="7">
        <v>3466115</v>
      </c>
      <c r="AA627" s="7">
        <v>3438454</v>
      </c>
      <c r="AB627" s="7">
        <v>3373491</v>
      </c>
      <c r="AC627" s="3">
        <v>62.286000000000001</v>
      </c>
      <c r="AD627" s="3">
        <v>61.058999999999997</v>
      </c>
      <c r="AE627" s="3">
        <v>57.029000000000003</v>
      </c>
      <c r="AF627" s="3">
        <v>55.942999999999998</v>
      </c>
      <c r="AG627" s="7">
        <v>157979898</v>
      </c>
      <c r="AH627" s="7">
        <v>157097841</v>
      </c>
      <c r="AI627" s="7">
        <v>156939180</v>
      </c>
      <c r="AJ627" s="7">
        <v>144485033</v>
      </c>
      <c r="AK627" s="4">
        <v>91.382199999999997</v>
      </c>
      <c r="AL627" s="7">
        <v>766</v>
      </c>
      <c r="AM627" s="7">
        <v>148438467</v>
      </c>
      <c r="AN627" s="3">
        <v>93.88</v>
      </c>
      <c r="AO627" s="3">
        <v>-2.32497</v>
      </c>
      <c r="AP627" s="3">
        <v>-9.3060130000000001</v>
      </c>
      <c r="AQ627" s="3">
        <v>-7.5814069999999996</v>
      </c>
      <c r="AR627" s="3">
        <v>3.1345350000000001</v>
      </c>
      <c r="AS627" s="3">
        <v>-9.3060130000000001</v>
      </c>
      <c r="AT627" s="3">
        <v>-7.5814069999999996</v>
      </c>
      <c r="AU627" s="3">
        <v>5.9712129999999997</v>
      </c>
      <c r="AV627" s="3">
        <v>1.9698762064150537</v>
      </c>
      <c r="AW627" s="3">
        <v>3.4137028174518877</v>
      </c>
      <c r="AX627" s="3">
        <v>3.6484061445984173</v>
      </c>
      <c r="AY627" s="3">
        <v>49.68</v>
      </c>
      <c r="AZ627" s="3">
        <v>86.09</v>
      </c>
      <c r="BA627" s="3">
        <v>92.01</v>
      </c>
    </row>
    <row r="628" spans="1:53" x14ac:dyDescent="0.3">
      <c r="A628" s="1" t="s">
        <v>1630</v>
      </c>
      <c r="B628" s="2">
        <v>4432560</v>
      </c>
      <c r="C628" s="9" t="s">
        <v>2401</v>
      </c>
      <c r="D628" s="9" t="s">
        <v>2454</v>
      </c>
      <c r="E628" s="3">
        <v>12961.140259600001</v>
      </c>
      <c r="F628" s="5">
        <v>12716.167259</v>
      </c>
      <c r="G628" s="5">
        <v>12716.167259600001</v>
      </c>
      <c r="H628" s="4">
        <v>1.31</v>
      </c>
      <c r="I628" s="3">
        <v>24.713045999999999</v>
      </c>
      <c r="J628" s="3">
        <v>1.31</v>
      </c>
      <c r="K628" s="3">
        <v>24.713045999999999</v>
      </c>
      <c r="L628" s="3">
        <v>8.1674370399999994</v>
      </c>
      <c r="M628" s="3">
        <v>7.6148902199999995</v>
      </c>
      <c r="N628" s="3">
        <v>37.957407000000003</v>
      </c>
      <c r="O628" s="3">
        <v>28.350967470565902</v>
      </c>
      <c r="P628" s="3">
        <v>45.397093034502198</v>
      </c>
      <c r="Q628" s="3">
        <v>6.1461139999999999</v>
      </c>
      <c r="R628" s="3">
        <v>16.343585999999998</v>
      </c>
      <c r="S628" s="3">
        <v>16.343585999999998</v>
      </c>
      <c r="T628" s="9" t="s">
        <v>3429</v>
      </c>
      <c r="U628" s="7">
        <v>1693674</v>
      </c>
      <c r="V628" s="7">
        <v>1375218</v>
      </c>
      <c r="W628" s="7">
        <v>1055524</v>
      </c>
      <c r="X628" s="7">
        <v>841434</v>
      </c>
      <c r="Y628" s="7">
        <v>1823922</v>
      </c>
      <c r="Z628" s="7">
        <v>1778291</v>
      </c>
      <c r="AA628" s="7">
        <v>1741918</v>
      </c>
      <c r="AB628" s="7">
        <v>1693674</v>
      </c>
      <c r="AC628" s="3">
        <v>86.792000000000002</v>
      </c>
      <c r="AD628" s="3">
        <v>85.617000000000004</v>
      </c>
      <c r="AE628" s="3">
        <v>29.721</v>
      </c>
      <c r="AF628" s="3">
        <v>36.613</v>
      </c>
      <c r="AG628" s="7">
        <v>54413700</v>
      </c>
      <c r="AH628" s="7">
        <v>54645200</v>
      </c>
      <c r="AI628" s="7">
        <v>55176900</v>
      </c>
      <c r="AJ628" s="7">
        <v>49170288</v>
      </c>
      <c r="AK628" s="3">
        <v>87.982789999999994</v>
      </c>
      <c r="AL628" s="7">
        <v>843</v>
      </c>
      <c r="AM628" s="7">
        <v>48168504</v>
      </c>
      <c r="AN628" s="3">
        <v>86.19</v>
      </c>
      <c r="AO628" s="3">
        <v>-2.2789039999999998</v>
      </c>
      <c r="AP628" s="3">
        <v>-11.620386</v>
      </c>
      <c r="AQ628" s="3">
        <v>23.053370999999999</v>
      </c>
      <c r="AR628" s="3">
        <v>0.180841</v>
      </c>
      <c r="AS628" s="3">
        <v>-11.620386</v>
      </c>
      <c r="AT628" s="3">
        <v>23.053370999999999</v>
      </c>
      <c r="AU628" s="3">
        <v>-0.84655599999999998</v>
      </c>
      <c r="AV628" s="3">
        <v>2.7535088905134186</v>
      </c>
      <c r="AW628" s="3">
        <v>5.1779624850185764</v>
      </c>
      <c r="AX628" s="3">
        <v>5.3611332793450108</v>
      </c>
      <c r="AY628" s="3">
        <v>39.43</v>
      </c>
      <c r="AZ628" s="3">
        <v>74.150000000000006</v>
      </c>
      <c r="BA628" s="3">
        <v>76.78</v>
      </c>
    </row>
    <row r="629" spans="1:53" x14ac:dyDescent="0.3">
      <c r="A629" s="1" t="s">
        <v>1547</v>
      </c>
      <c r="B629" s="2">
        <v>10498680</v>
      </c>
      <c r="C629" s="9" t="s">
        <v>2401</v>
      </c>
      <c r="D629" s="9" t="s">
        <v>2419</v>
      </c>
      <c r="E629" s="3">
        <v>12906.723418559999</v>
      </c>
      <c r="F629" s="5">
        <v>15140.323418</v>
      </c>
      <c r="G629" s="5" t="s">
        <v>2400</v>
      </c>
      <c r="H629" s="3">
        <v>0.47</v>
      </c>
      <c r="I629" s="3">
        <v>19.883313999999999</v>
      </c>
      <c r="J629" s="3">
        <v>0.625</v>
      </c>
      <c r="K629" s="3">
        <v>19.918177</v>
      </c>
      <c r="L629" s="3" t="s">
        <v>2397</v>
      </c>
      <c r="M629" s="3">
        <v>3.4211715099999997</v>
      </c>
      <c r="N629" s="3">
        <v>19.424337000000001</v>
      </c>
      <c r="O629" s="3" t="s">
        <v>2400</v>
      </c>
      <c r="P629" s="3" t="s">
        <v>2400</v>
      </c>
      <c r="Q629" s="3">
        <v>3.8053300000000001</v>
      </c>
      <c r="R629" s="3">
        <v>15.880483</v>
      </c>
      <c r="S629" s="3">
        <v>15.880483</v>
      </c>
      <c r="T629" s="9" t="s">
        <v>3429</v>
      </c>
      <c r="U629" s="7">
        <v>3263600</v>
      </c>
      <c r="V629" s="7">
        <v>2909000</v>
      </c>
      <c r="W629" s="7">
        <v>2462000</v>
      </c>
      <c r="X629" s="7">
        <v>1998600</v>
      </c>
      <c r="Y629" s="7">
        <v>3539100</v>
      </c>
      <c r="Z629" s="7">
        <v>3472100</v>
      </c>
      <c r="AA629" s="7">
        <v>3397600</v>
      </c>
      <c r="AB629" s="7">
        <v>3263600</v>
      </c>
      <c r="AC629" s="3">
        <v>41.665999999999997</v>
      </c>
      <c r="AD629" s="3">
        <v>41.055999999999997</v>
      </c>
      <c r="AE629" s="3">
        <v>22.687000000000001</v>
      </c>
      <c r="AF629" s="3">
        <v>23.042999999999999</v>
      </c>
      <c r="AG629" s="7">
        <v>164815776</v>
      </c>
      <c r="AH629" s="7">
        <v>166215120</v>
      </c>
      <c r="AI629" s="7">
        <v>165911804</v>
      </c>
      <c r="AJ629" s="7">
        <v>164136120</v>
      </c>
      <c r="AK629" s="3">
        <v>99.587630000000004</v>
      </c>
      <c r="AL629" s="7">
        <v>746</v>
      </c>
      <c r="AM629" s="7">
        <v>154737171</v>
      </c>
      <c r="AN629" s="3">
        <v>93.88</v>
      </c>
      <c r="AO629" s="3">
        <v>-2.377542</v>
      </c>
      <c r="AP629" s="3">
        <v>-12.961308000000001</v>
      </c>
      <c r="AQ629" s="3">
        <v>-2.9888979999999998</v>
      </c>
      <c r="AR629" s="3">
        <v>17.254429999999999</v>
      </c>
      <c r="AS629" s="3">
        <v>-12.961308000000001</v>
      </c>
      <c r="AT629" s="3">
        <v>-2.9888979999999998</v>
      </c>
      <c r="AU629" s="3">
        <v>15.349467000000001</v>
      </c>
      <c r="AV629" s="3">
        <v>2.3395424234146129</v>
      </c>
      <c r="AW629" s="3">
        <v>3.9133552471225923</v>
      </c>
      <c r="AX629" s="3">
        <v>4.9018665916656312</v>
      </c>
      <c r="AY629" s="3">
        <v>49.52</v>
      </c>
      <c r="AZ629" s="3">
        <v>82.84</v>
      </c>
      <c r="BA629" s="3">
        <v>103.76</v>
      </c>
    </row>
    <row r="630" spans="1:53" x14ac:dyDescent="0.3">
      <c r="A630" s="1" t="s">
        <v>1061</v>
      </c>
      <c r="B630" s="2">
        <v>4041118</v>
      </c>
      <c r="C630" s="9" t="s">
        <v>2395</v>
      </c>
      <c r="D630" s="9" t="s">
        <v>2480</v>
      </c>
      <c r="E630" s="3">
        <v>12876.11922708</v>
      </c>
      <c r="F630" s="5">
        <v>18122.119226999999</v>
      </c>
      <c r="G630" s="5">
        <v>18300.860956364199</v>
      </c>
      <c r="H630" s="3">
        <v>0.11700000000000001</v>
      </c>
      <c r="I630" s="3">
        <v>17.009708737864099</v>
      </c>
      <c r="J630" s="4">
        <v>0.11700000000000001</v>
      </c>
      <c r="K630" s="3">
        <v>17.009708737864099</v>
      </c>
      <c r="L630" s="3">
        <v>1.8261974351327199</v>
      </c>
      <c r="M630" s="3">
        <v>1.82456495828367</v>
      </c>
      <c r="N630" s="3">
        <v>8.3627680000000009</v>
      </c>
      <c r="O630" s="3" t="s">
        <v>2400</v>
      </c>
      <c r="P630" s="3" t="s">
        <v>2400</v>
      </c>
      <c r="Q630" s="3">
        <v>3.129337</v>
      </c>
      <c r="R630" s="3">
        <v>10.948517000000001</v>
      </c>
      <c r="S630" s="3">
        <v>10.2871294703062</v>
      </c>
      <c r="T630" s="9" t="s">
        <v>3429</v>
      </c>
      <c r="U630" s="7">
        <v>5392000</v>
      </c>
      <c r="V630" s="7">
        <v>4940000</v>
      </c>
      <c r="W630" s="7">
        <v>2923000</v>
      </c>
      <c r="X630" s="7">
        <v>1612000</v>
      </c>
      <c r="Y630" s="7">
        <v>5652000</v>
      </c>
      <c r="Z630" s="7">
        <v>5552000</v>
      </c>
      <c r="AA630" s="7">
        <v>5487000</v>
      </c>
      <c r="AB630" s="7">
        <v>5392000</v>
      </c>
      <c r="AC630" s="3">
        <v>29.640999999999998</v>
      </c>
      <c r="AD630" s="3">
        <v>29.177</v>
      </c>
      <c r="AE630" s="3">
        <v>27.478000000000002</v>
      </c>
      <c r="AF630" s="3">
        <v>27.102</v>
      </c>
      <c r="AG630" s="7">
        <v>699000000</v>
      </c>
      <c r="AH630" s="7">
        <v>702300000</v>
      </c>
      <c r="AI630" s="7">
        <v>705400000</v>
      </c>
      <c r="AJ630" s="7">
        <v>642447469</v>
      </c>
      <c r="AK630" s="3">
        <v>91.905659999999997</v>
      </c>
      <c r="AL630" s="7">
        <v>794</v>
      </c>
      <c r="AM630" s="7">
        <v>701092038</v>
      </c>
      <c r="AN630" s="4">
        <v>100.3</v>
      </c>
      <c r="AO630" s="3">
        <v>-3.8419319999999999</v>
      </c>
      <c r="AP630" s="3">
        <v>-4.8859940000000002</v>
      </c>
      <c r="AQ630" s="3">
        <v>-0.45454600000000001</v>
      </c>
      <c r="AR630" s="3">
        <v>-11.065989999999999</v>
      </c>
      <c r="AS630" s="3">
        <v>-4.8859940000000002</v>
      </c>
      <c r="AT630" s="3">
        <v>-0.45454600000000001</v>
      </c>
      <c r="AU630" s="3">
        <v>-10.015408000000001</v>
      </c>
      <c r="AV630" s="3">
        <v>3.2959041712464816</v>
      </c>
      <c r="AW630" s="3">
        <v>4.9120861281697907</v>
      </c>
      <c r="AX630" s="3">
        <v>5.0117898429881995</v>
      </c>
      <c r="AY630" s="3">
        <v>67.39</v>
      </c>
      <c r="AZ630" s="3">
        <v>100.44</v>
      </c>
      <c r="BA630" s="3">
        <v>102.48</v>
      </c>
    </row>
    <row r="631" spans="1:53" x14ac:dyDescent="0.3">
      <c r="A631" s="1" t="s">
        <v>1165</v>
      </c>
      <c r="B631" s="2">
        <v>3008229</v>
      </c>
      <c r="C631" s="9" t="s">
        <v>2395</v>
      </c>
      <c r="D631" s="9" t="s">
        <v>2435</v>
      </c>
      <c r="E631" s="3">
        <v>12853.973878500001</v>
      </c>
      <c r="F631" s="5">
        <v>13008.663877999999</v>
      </c>
      <c r="G631" s="5">
        <v>13008.6638785</v>
      </c>
      <c r="H631" s="3">
        <v>1.63</v>
      </c>
      <c r="I631" s="3">
        <v>32.047531999999997</v>
      </c>
      <c r="J631" s="4">
        <v>1.63</v>
      </c>
      <c r="K631" s="3">
        <v>32.047531999999997</v>
      </c>
      <c r="L631" s="3">
        <v>28.808545600000002</v>
      </c>
      <c r="M631" s="3">
        <v>6.6439264700000003</v>
      </c>
      <c r="N631" s="3">
        <v>44.200705999999997</v>
      </c>
      <c r="O631" s="3">
        <v>24.4410392562834</v>
      </c>
      <c r="P631" s="3">
        <v>17.381039658937301</v>
      </c>
      <c r="Q631" s="3">
        <v>5.7655029999999998</v>
      </c>
      <c r="R631" s="3">
        <v>22.233889999999999</v>
      </c>
      <c r="S631" s="3">
        <v>22.233889999999999</v>
      </c>
      <c r="T631" s="9" t="s">
        <v>3430</v>
      </c>
      <c r="U631" s="7">
        <v>2215543</v>
      </c>
      <c r="V631" s="7">
        <v>2077702</v>
      </c>
      <c r="W631" s="7">
        <v>1942884</v>
      </c>
      <c r="X631" s="7">
        <v>1758225</v>
      </c>
      <c r="Y631" s="7">
        <v>2245157</v>
      </c>
      <c r="Z631" s="7">
        <v>2215543</v>
      </c>
      <c r="AA631" s="7">
        <v>2190264</v>
      </c>
      <c r="AB631" s="7">
        <v>2160255</v>
      </c>
      <c r="AC631" s="3">
        <v>41.347000000000001</v>
      </c>
      <c r="AD631" s="3">
        <v>41.210999999999999</v>
      </c>
      <c r="AE631" s="3">
        <v>24.885000000000002</v>
      </c>
      <c r="AF631" s="4">
        <v>25.44</v>
      </c>
      <c r="AG631" s="7">
        <v>72959064</v>
      </c>
      <c r="AH631" s="7">
        <v>72872130</v>
      </c>
      <c r="AI631" s="7">
        <v>72821430</v>
      </c>
      <c r="AJ631" s="7">
        <v>72418240</v>
      </c>
      <c r="AK631" s="3">
        <v>99.258369999999999</v>
      </c>
      <c r="AL631" s="7">
        <v>872</v>
      </c>
      <c r="AM631" s="7">
        <v>71047811</v>
      </c>
      <c r="AN631" s="3">
        <v>97.38</v>
      </c>
      <c r="AO631" s="3">
        <v>-0.98842099999999999</v>
      </c>
      <c r="AP631" s="3">
        <v>-0.49948900000000002</v>
      </c>
      <c r="AQ631" s="3">
        <v>-0.70238999999999996</v>
      </c>
      <c r="AR631" s="4">
        <v>6.4618000000000002</v>
      </c>
      <c r="AS631" s="3">
        <v>-0.49948900000000002</v>
      </c>
      <c r="AT631" s="3">
        <v>-0.70238999999999996</v>
      </c>
      <c r="AU631" s="3">
        <v>7.2761769999999997</v>
      </c>
      <c r="AV631" s="3">
        <v>1.8351691164905926</v>
      </c>
      <c r="AW631" s="3">
        <v>4.1092429365141587</v>
      </c>
      <c r="AX631" s="3">
        <v>3.898558018984708</v>
      </c>
      <c r="AY631" s="3">
        <v>56.78</v>
      </c>
      <c r="AZ631" s="3">
        <v>127.14</v>
      </c>
      <c r="BA631" s="3">
        <v>120.62</v>
      </c>
    </row>
    <row r="632" spans="1:53" x14ac:dyDescent="0.3">
      <c r="A632" s="1" t="s">
        <v>1480</v>
      </c>
      <c r="B632" s="2">
        <v>4112883</v>
      </c>
      <c r="C632" s="9" t="s">
        <v>2395</v>
      </c>
      <c r="D632" s="9" t="s">
        <v>2403</v>
      </c>
      <c r="E632" s="3">
        <v>12833.045969250001</v>
      </c>
      <c r="F632" s="5">
        <v>11891.245969</v>
      </c>
      <c r="G632" s="5" t="s">
        <v>2400</v>
      </c>
      <c r="H632" s="4">
        <v>1.24</v>
      </c>
      <c r="I632" s="3">
        <v>36.614806999999999</v>
      </c>
      <c r="J632" s="3">
        <v>1.24</v>
      </c>
      <c r="K632" s="3">
        <v>36.614806999999999</v>
      </c>
      <c r="L632" s="3">
        <v>5.1577555299999993</v>
      </c>
      <c r="M632" s="3">
        <v>5.0805821299999998</v>
      </c>
      <c r="N632" s="3">
        <v>31.022727</v>
      </c>
      <c r="O632" s="3" t="s">
        <v>2400</v>
      </c>
      <c r="P632" s="3" t="s">
        <v>2400</v>
      </c>
      <c r="Q632" s="3">
        <v>5.7421100000000003</v>
      </c>
      <c r="R632" s="3">
        <v>19.512732</v>
      </c>
      <c r="S632" s="3">
        <v>19.512732</v>
      </c>
      <c r="T632" s="9" t="s">
        <v>3429</v>
      </c>
      <c r="U632" s="7">
        <v>1887100</v>
      </c>
      <c r="V632" s="7">
        <v>1488700</v>
      </c>
      <c r="W632" s="7">
        <v>1133500</v>
      </c>
      <c r="X632" s="7">
        <v>1045900</v>
      </c>
      <c r="Y632" s="7">
        <v>2242800</v>
      </c>
      <c r="Z632" s="7">
        <v>2119500</v>
      </c>
      <c r="AA632" s="7">
        <v>1982000</v>
      </c>
      <c r="AB632" s="7">
        <v>1887100</v>
      </c>
      <c r="AC632" s="3">
        <v>67.956000000000003</v>
      </c>
      <c r="AD632" s="3">
        <v>68.066999999999993</v>
      </c>
      <c r="AE632" s="4">
        <v>22.05</v>
      </c>
      <c r="AF632" s="3">
        <v>28.001000000000001</v>
      </c>
      <c r="AG632" s="7">
        <v>101200000</v>
      </c>
      <c r="AH632" s="7">
        <v>100900000</v>
      </c>
      <c r="AI632" s="7">
        <v>98200000</v>
      </c>
      <c r="AJ632" s="7">
        <v>100083356</v>
      </c>
      <c r="AK632" s="3">
        <v>98.85078</v>
      </c>
      <c r="AL632" s="7">
        <v>762</v>
      </c>
      <c r="AM632" s="7">
        <v>95205747</v>
      </c>
      <c r="AN632" s="3">
        <v>94.03</v>
      </c>
      <c r="AO632" s="3">
        <v>-2.1972999999999999E-2</v>
      </c>
      <c r="AP632" s="3">
        <v>7.6923079999999997</v>
      </c>
      <c r="AQ632" s="3">
        <v>18.469016</v>
      </c>
      <c r="AR632" s="3">
        <v>3.6210429999999998</v>
      </c>
      <c r="AS632" s="3">
        <v>7.6923079999999997</v>
      </c>
      <c r="AT632" s="3">
        <v>18.469016</v>
      </c>
      <c r="AU632" s="3">
        <v>3.5974499999999998</v>
      </c>
      <c r="AV632" s="3">
        <v>3.2611602343107533</v>
      </c>
      <c r="AW632" s="3">
        <v>4.6094530860663623</v>
      </c>
      <c r="AX632" s="3">
        <v>4.6569502063813388</v>
      </c>
      <c r="AY632" s="4">
        <v>75</v>
      </c>
      <c r="AZ632" s="4">
        <v>106</v>
      </c>
      <c r="BA632" s="4">
        <v>107.09</v>
      </c>
    </row>
    <row r="633" spans="1:53" x14ac:dyDescent="0.3">
      <c r="A633" s="1" t="s">
        <v>1876</v>
      </c>
      <c r="B633" s="2">
        <v>4024109</v>
      </c>
      <c r="C633" s="9" t="s">
        <v>2401</v>
      </c>
      <c r="D633" s="9" t="s">
        <v>2426</v>
      </c>
      <c r="E633" s="3">
        <v>12812.67938922</v>
      </c>
      <c r="F633" s="5">
        <v>17455.913389000001</v>
      </c>
      <c r="G633" s="5" t="s">
        <v>2400</v>
      </c>
      <c r="H633" s="3">
        <v>0.81</v>
      </c>
      <c r="I633" s="3">
        <v>23.257576</v>
      </c>
      <c r="J633" s="3">
        <v>0.81</v>
      </c>
      <c r="K633" s="3">
        <v>23.257576</v>
      </c>
      <c r="L633" s="3" t="s">
        <v>2397</v>
      </c>
      <c r="M633" s="3">
        <v>7.1115466899999999</v>
      </c>
      <c r="N633" s="3">
        <v>19.821207000000001</v>
      </c>
      <c r="O633" s="3" t="s">
        <v>2400</v>
      </c>
      <c r="P633" s="3" t="s">
        <v>2400</v>
      </c>
      <c r="Q633" s="3">
        <v>3.9014039999999999</v>
      </c>
      <c r="R633" s="3">
        <v>13.115394</v>
      </c>
      <c r="S633" s="3">
        <v>13.115394</v>
      </c>
      <c r="T633" s="9" t="s">
        <v>3429</v>
      </c>
      <c r="U633" s="7">
        <v>4099778</v>
      </c>
      <c r="V633" s="7">
        <v>4108661</v>
      </c>
      <c r="W633" s="7">
        <v>4143143</v>
      </c>
      <c r="X633" s="7">
        <v>3511509</v>
      </c>
      <c r="Y633" s="7">
        <v>4149152</v>
      </c>
      <c r="Z633" s="7">
        <v>4137053</v>
      </c>
      <c r="AA633" s="7">
        <v>4116451</v>
      </c>
      <c r="AB633" s="7">
        <v>4099778</v>
      </c>
      <c r="AC633" s="3">
        <v>26.631</v>
      </c>
      <c r="AD633" s="3">
        <v>25.844999999999999</v>
      </c>
      <c r="AE633" s="3">
        <v>30.349</v>
      </c>
      <c r="AF633" s="3">
        <v>29.472000000000001</v>
      </c>
      <c r="AG633" s="7">
        <v>144979108</v>
      </c>
      <c r="AH633" s="7">
        <v>144537780</v>
      </c>
      <c r="AI633" s="7">
        <v>149555188</v>
      </c>
      <c r="AJ633" s="7">
        <v>132099816</v>
      </c>
      <c r="AK633" s="3">
        <v>91.337050000000005</v>
      </c>
      <c r="AL633" s="7">
        <v>607</v>
      </c>
      <c r="AM633" s="7">
        <v>123949434</v>
      </c>
      <c r="AN633" s="3">
        <v>85.7</v>
      </c>
      <c r="AO633" s="3">
        <v>-1.2373179999999999</v>
      </c>
      <c r="AP633" s="3">
        <v>-9.8995370000000005</v>
      </c>
      <c r="AQ633" s="3">
        <v>1.1275809999999999</v>
      </c>
      <c r="AR633" s="3">
        <v>15.563921000000001</v>
      </c>
      <c r="AS633" s="3">
        <v>-9.8995370000000005</v>
      </c>
      <c r="AT633" s="3">
        <v>1.1275809999999999</v>
      </c>
      <c r="AU633" s="3">
        <v>16.610665000000001</v>
      </c>
      <c r="AV633" s="3">
        <v>1.7783547883958344</v>
      </c>
      <c r="AW633" s="3">
        <v>2.8305757915557082</v>
      </c>
      <c r="AX633" s="3">
        <v>3.1493128676315187</v>
      </c>
      <c r="AY633" s="3">
        <v>57.06</v>
      </c>
      <c r="AZ633" s="3">
        <v>90.81</v>
      </c>
      <c r="BA633" s="4">
        <v>101.04</v>
      </c>
    </row>
    <row r="634" spans="1:53" x14ac:dyDescent="0.3">
      <c r="A634" s="1" t="s">
        <v>1419</v>
      </c>
      <c r="B634" s="2">
        <v>4209632</v>
      </c>
      <c r="C634" s="9" t="s">
        <v>2401</v>
      </c>
      <c r="D634" s="9" t="s">
        <v>2550</v>
      </c>
      <c r="E634" s="3">
        <v>12779.65692874</v>
      </c>
      <c r="F634" s="5">
        <v>18606.556928000002</v>
      </c>
      <c r="G634" s="5" t="s">
        <v>2400</v>
      </c>
      <c r="H634" s="3">
        <v>0.96</v>
      </c>
      <c r="I634" s="3">
        <v>12.965392</v>
      </c>
      <c r="J634" s="3">
        <v>0.96</v>
      </c>
      <c r="K634" s="3">
        <v>12.965392</v>
      </c>
      <c r="L634" s="3" t="s">
        <v>2397</v>
      </c>
      <c r="M634" s="3">
        <v>0.88694952000000005</v>
      </c>
      <c r="N634" s="3">
        <v>10.527089</v>
      </c>
      <c r="O634" s="3" t="s">
        <v>2400</v>
      </c>
      <c r="P634" s="3" t="s">
        <v>2400</v>
      </c>
      <c r="Q634" s="3">
        <v>1.5095970000000001</v>
      </c>
      <c r="R634" s="3">
        <v>7.0488080000000002</v>
      </c>
      <c r="S634" s="3">
        <v>7.0488080000000002</v>
      </c>
      <c r="T634" s="9" t="s">
        <v>3429</v>
      </c>
      <c r="U634" s="7">
        <v>11702100</v>
      </c>
      <c r="V634" s="7">
        <v>10701000</v>
      </c>
      <c r="W634" s="7">
        <v>10279700</v>
      </c>
      <c r="X634" s="7">
        <v>9654000</v>
      </c>
      <c r="Y634" s="7">
        <v>11682200</v>
      </c>
      <c r="Z634" s="7">
        <v>11937900</v>
      </c>
      <c r="AA634" s="7">
        <v>11952200</v>
      </c>
      <c r="AB634" s="7">
        <v>11702100</v>
      </c>
      <c r="AC634" s="3">
        <v>37.332999999999998</v>
      </c>
      <c r="AD634" s="3">
        <v>38.768000000000001</v>
      </c>
      <c r="AE634" s="4">
        <v>19.5</v>
      </c>
      <c r="AF634" s="3">
        <v>20.702000000000002</v>
      </c>
      <c r="AG634" s="7">
        <v>206500000</v>
      </c>
      <c r="AH634" s="7">
        <v>227900000</v>
      </c>
      <c r="AI634" s="7">
        <v>215800000</v>
      </c>
      <c r="AJ634" s="7">
        <v>186198398</v>
      </c>
      <c r="AK634" s="3">
        <v>90.381810000000002</v>
      </c>
      <c r="AL634" s="7">
        <v>840</v>
      </c>
      <c r="AM634" s="7">
        <v>171439966</v>
      </c>
      <c r="AN634" s="3">
        <v>83.22</v>
      </c>
      <c r="AO634" s="3">
        <v>-2.1842999999999999</v>
      </c>
      <c r="AP634" s="3">
        <v>-7.6377699999999997</v>
      </c>
      <c r="AQ634" s="3">
        <v>-0.34770499999999999</v>
      </c>
      <c r="AR634" s="3">
        <v>-7.6526500000000004</v>
      </c>
      <c r="AS634" s="3">
        <v>-7.6377699999999997</v>
      </c>
      <c r="AT634" s="3">
        <v>-0.34770499999999999</v>
      </c>
      <c r="AU634" s="3">
        <v>-6.3551710000000003</v>
      </c>
      <c r="AV634" s="3">
        <v>2.6486042049325196</v>
      </c>
      <c r="AW634" s="3">
        <v>4.3215688834080703</v>
      </c>
      <c r="AX634" s="3">
        <v>4.39681217219694</v>
      </c>
      <c r="AY634" s="3">
        <v>54.27</v>
      </c>
      <c r="AZ634" s="3">
        <v>88.55</v>
      </c>
      <c r="BA634" s="3">
        <v>90.09</v>
      </c>
    </row>
    <row r="635" spans="1:53" x14ac:dyDescent="0.3">
      <c r="A635" s="1" t="s">
        <v>1847</v>
      </c>
      <c r="B635" s="2">
        <v>4401941</v>
      </c>
      <c r="C635" s="9" t="s">
        <v>2395</v>
      </c>
      <c r="D635" s="9" t="s">
        <v>2403</v>
      </c>
      <c r="E635" s="3">
        <v>12736.590131000001</v>
      </c>
      <c r="F635" s="5">
        <v>12953.059131</v>
      </c>
      <c r="G635" s="5" t="s">
        <v>2400</v>
      </c>
      <c r="H635" s="3">
        <v>0.33900000000000002</v>
      </c>
      <c r="I635" s="3">
        <v>99.663933999999998</v>
      </c>
      <c r="J635" s="3">
        <v>0.33900000000000002</v>
      </c>
      <c r="K635" s="3">
        <v>99.663933999999998</v>
      </c>
      <c r="L635" s="3">
        <v>9.7287566000000005</v>
      </c>
      <c r="M635" s="3">
        <v>9.5088761999999996</v>
      </c>
      <c r="N635" s="3" t="s">
        <v>2397</v>
      </c>
      <c r="O635" s="3" t="s">
        <v>2400</v>
      </c>
      <c r="P635" s="3" t="s">
        <v>2400</v>
      </c>
      <c r="Q635" s="3">
        <v>7.212313</v>
      </c>
      <c r="R635" s="3">
        <v>59.454056000000001</v>
      </c>
      <c r="S635" s="3">
        <v>59.454056000000001</v>
      </c>
      <c r="T635" s="9" t="s">
        <v>3429</v>
      </c>
      <c r="U635" s="7">
        <v>1243336</v>
      </c>
      <c r="V635" s="7">
        <v>933013</v>
      </c>
      <c r="W635" s="7">
        <v>701887</v>
      </c>
      <c r="X635" s="7">
        <v>540099</v>
      </c>
      <c r="Y635" s="7">
        <v>1640348</v>
      </c>
      <c r="Z635" s="7">
        <v>1504993</v>
      </c>
      <c r="AA635" s="7">
        <v>1403300</v>
      </c>
      <c r="AB635" s="7">
        <v>1243336</v>
      </c>
      <c r="AC635" s="3">
        <v>17.341000000000001</v>
      </c>
      <c r="AD635" s="3">
        <v>37.143999999999998</v>
      </c>
      <c r="AE635" s="4">
        <v>-17.97</v>
      </c>
      <c r="AF635" s="4">
        <v>7.2949999999999999</v>
      </c>
      <c r="AG635" s="7">
        <v>95493005</v>
      </c>
      <c r="AH635" s="7">
        <v>95282600</v>
      </c>
      <c r="AI635" s="7">
        <v>93537355</v>
      </c>
      <c r="AJ635" s="7">
        <v>91147015</v>
      </c>
      <c r="AK635" s="3">
        <v>95.422269999999997</v>
      </c>
      <c r="AL635" s="7">
        <v>558</v>
      </c>
      <c r="AM635" s="7">
        <v>87366421</v>
      </c>
      <c r="AN635" s="3">
        <v>91.46</v>
      </c>
      <c r="AO635" s="3">
        <v>-0.25430700000000001</v>
      </c>
      <c r="AP635" s="3">
        <v>-8.8120589999999996</v>
      </c>
      <c r="AQ635" s="3">
        <v>-2.642325</v>
      </c>
      <c r="AR635" s="3">
        <v>26.379794</v>
      </c>
      <c r="AS635" s="3">
        <v>-8.8120589999999996</v>
      </c>
      <c r="AT635" s="3">
        <v>-2.642325</v>
      </c>
      <c r="AU635" s="3">
        <v>26.091464999999999</v>
      </c>
      <c r="AV635" s="3">
        <v>1.9888902440492611</v>
      </c>
      <c r="AW635" s="3">
        <v>3.6751352874893941</v>
      </c>
      <c r="AX635" s="3">
        <v>4.9739295285557237</v>
      </c>
      <c r="AY635" s="3">
        <v>31.69</v>
      </c>
      <c r="AZ635" s="3">
        <v>58.56</v>
      </c>
      <c r="BA635" s="3">
        <v>79.260000000000005</v>
      </c>
    </row>
    <row r="636" spans="1:53" x14ac:dyDescent="0.3">
      <c r="A636" s="1" t="s">
        <v>1160</v>
      </c>
      <c r="B636" s="2">
        <v>4022445</v>
      </c>
      <c r="C636" s="9" t="s">
        <v>2401</v>
      </c>
      <c r="D636" s="9" t="s">
        <v>2445</v>
      </c>
      <c r="E636" s="3">
        <v>12723.78</v>
      </c>
      <c r="F636" s="5">
        <v>13198.48</v>
      </c>
      <c r="G636" s="5" t="s">
        <v>2400</v>
      </c>
      <c r="H636" s="3">
        <v>1.96</v>
      </c>
      <c r="I636" s="3">
        <v>24.386413999999998</v>
      </c>
      <c r="J636" s="4">
        <v>1.958</v>
      </c>
      <c r="K636" s="3">
        <v>24.444825000000002</v>
      </c>
      <c r="L636" s="3">
        <v>14.892641229999999</v>
      </c>
      <c r="M636" s="3">
        <v>4.2356149799999994</v>
      </c>
      <c r="N636" s="3">
        <v>30.588739</v>
      </c>
      <c r="O636" s="3" t="s">
        <v>2400</v>
      </c>
      <c r="P636" s="3" t="s">
        <v>2400</v>
      </c>
      <c r="Q636" s="3">
        <v>3.4324859999999999</v>
      </c>
      <c r="R636" s="3">
        <v>16.062850000000001</v>
      </c>
      <c r="S636" s="3">
        <v>16.062850000000001</v>
      </c>
      <c r="T636" s="9" t="s">
        <v>3429</v>
      </c>
      <c r="U636" s="7">
        <v>3283000</v>
      </c>
      <c r="V636" s="7">
        <v>2987700</v>
      </c>
      <c r="W636" s="7">
        <v>2765000</v>
      </c>
      <c r="X636" s="7">
        <v>2477800</v>
      </c>
      <c r="Y636" s="7">
        <v>3530800</v>
      </c>
      <c r="Z636" s="7">
        <v>3467700</v>
      </c>
      <c r="AA636" s="7">
        <v>3395700</v>
      </c>
      <c r="AB636" s="7">
        <v>3283000</v>
      </c>
      <c r="AC636" s="3">
        <v>33.536000000000001</v>
      </c>
      <c r="AD636" s="3">
        <v>34.286999999999999</v>
      </c>
      <c r="AE636" s="3">
        <v>19.420999999999999</v>
      </c>
      <c r="AF636" s="3">
        <v>20.437000000000001</v>
      </c>
      <c r="AG636" s="7">
        <v>81500000</v>
      </c>
      <c r="AH636" s="7">
        <v>81700000</v>
      </c>
      <c r="AI636" s="7">
        <v>82100000</v>
      </c>
      <c r="AJ636" s="7">
        <v>76900506</v>
      </c>
      <c r="AK636" s="3">
        <v>94.356449999999995</v>
      </c>
      <c r="AL636" s="7">
        <v>584</v>
      </c>
      <c r="AM636" s="7">
        <v>70015712</v>
      </c>
      <c r="AN636" s="3">
        <v>85.91</v>
      </c>
      <c r="AO636" s="3">
        <v>-0.98406099999999996</v>
      </c>
      <c r="AP636" s="3">
        <v>-8.4806559999999998</v>
      </c>
      <c r="AQ636" s="3">
        <v>-4.4344859999999997</v>
      </c>
      <c r="AR636" s="3">
        <v>22.192765000000001</v>
      </c>
      <c r="AS636" s="3">
        <v>-8.4806559999999998</v>
      </c>
      <c r="AT636" s="3">
        <v>-4.4344859999999997</v>
      </c>
      <c r="AU636" s="3">
        <v>19.745222999999999</v>
      </c>
      <c r="AV636" s="3">
        <v>1.3017852760736197</v>
      </c>
      <c r="AW636" s="3">
        <v>1.9229230340211936</v>
      </c>
      <c r="AX636" s="3">
        <v>2.2459103350637095</v>
      </c>
      <c r="AY636" s="3">
        <v>56.17</v>
      </c>
      <c r="AZ636" s="3">
        <v>82.97</v>
      </c>
      <c r="BA636" s="4">
        <v>96.9</v>
      </c>
    </row>
    <row r="637" spans="1:53" x14ac:dyDescent="0.3">
      <c r="A637" s="1" t="s">
        <v>298</v>
      </c>
      <c r="B637" s="2">
        <v>8648705</v>
      </c>
      <c r="C637" s="9" t="s">
        <v>2401</v>
      </c>
      <c r="D637" s="9" t="s">
        <v>2504</v>
      </c>
      <c r="E637" s="3">
        <v>12720.6254286</v>
      </c>
      <c r="F637" s="5">
        <v>15518.396428</v>
      </c>
      <c r="G637" s="5" t="s">
        <v>2400</v>
      </c>
      <c r="H637" s="4">
        <v>1.17</v>
      </c>
      <c r="I637" s="3">
        <v>21.421721000000002</v>
      </c>
      <c r="J637" s="4">
        <v>1.17</v>
      </c>
      <c r="K637" s="3">
        <v>21.421721000000002</v>
      </c>
      <c r="L637" s="3">
        <v>18.142131979999998</v>
      </c>
      <c r="M637" s="3">
        <v>6.6979010500000005</v>
      </c>
      <c r="N637" s="3">
        <v>33.153989000000003</v>
      </c>
      <c r="O637" s="3" t="s">
        <v>2400</v>
      </c>
      <c r="P637" s="3" t="s">
        <v>2400</v>
      </c>
      <c r="Q637" s="3">
        <v>0.70942400000000005</v>
      </c>
      <c r="R637" s="3">
        <v>8.5446390000000001</v>
      </c>
      <c r="S637" s="3">
        <v>8.5446390000000001</v>
      </c>
      <c r="T637" s="9" t="s">
        <v>3433</v>
      </c>
      <c r="U637" s="7">
        <v>19968689</v>
      </c>
      <c r="V637" s="7">
        <v>19315165</v>
      </c>
      <c r="W637" s="7">
        <v>16667302</v>
      </c>
      <c r="X637" s="7">
        <v>15430017</v>
      </c>
      <c r="Y637" s="7">
        <v>20580562</v>
      </c>
      <c r="Z637" s="7">
        <v>20405921</v>
      </c>
      <c r="AA637" s="7">
        <v>20164066</v>
      </c>
      <c r="AB637" s="7">
        <v>19968689</v>
      </c>
      <c r="AC637" s="3">
        <v>18.241</v>
      </c>
      <c r="AD637" s="3">
        <v>18.361000000000001</v>
      </c>
      <c r="AE637" s="4">
        <v>5.218</v>
      </c>
      <c r="AF637" s="4">
        <v>5.2290000000000001</v>
      </c>
      <c r="AG637" s="7">
        <v>132094000</v>
      </c>
      <c r="AH637" s="7">
        <v>132766000</v>
      </c>
      <c r="AI637" s="7">
        <v>133494000</v>
      </c>
      <c r="AJ637" s="7">
        <v>130762248</v>
      </c>
      <c r="AK637" s="3">
        <v>98.992019999999997</v>
      </c>
      <c r="AL637" s="7">
        <v>598</v>
      </c>
      <c r="AM637" s="7">
        <v>138535621</v>
      </c>
      <c r="AN637" s="3">
        <v>104.88</v>
      </c>
      <c r="AO637" s="3">
        <v>-4.7339799999999999</v>
      </c>
      <c r="AP637" s="3">
        <v>-7.2170300000000003</v>
      </c>
      <c r="AQ637" s="3">
        <v>8.3292920000000006</v>
      </c>
      <c r="AR637" s="3">
        <v>32.724302000000002</v>
      </c>
      <c r="AS637" s="3">
        <v>-7.2170300000000003</v>
      </c>
      <c r="AT637" s="3">
        <v>8.3292920000000006</v>
      </c>
      <c r="AU637" s="3">
        <v>34.038404</v>
      </c>
      <c r="AV637" s="3">
        <v>3.2058321439379229</v>
      </c>
      <c r="AW637" s="3">
        <v>5.5344666225284005</v>
      </c>
      <c r="AX637" s="3">
        <v>5.48789709965288</v>
      </c>
      <c r="AY637" s="3">
        <v>56.53</v>
      </c>
      <c r="AZ637" s="4">
        <v>97.6</v>
      </c>
      <c r="BA637" s="3">
        <v>96.78</v>
      </c>
    </row>
    <row r="638" spans="1:53" x14ac:dyDescent="0.3">
      <c r="A638" s="1" t="s">
        <v>64</v>
      </c>
      <c r="B638" s="2">
        <v>4121019</v>
      </c>
      <c r="C638" s="9" t="s">
        <v>2401</v>
      </c>
      <c r="D638" s="9" t="s">
        <v>2446</v>
      </c>
      <c r="E638" s="3">
        <v>12659.094510299999</v>
      </c>
      <c r="F638" s="5">
        <v>17186.522509999999</v>
      </c>
      <c r="G638" s="5">
        <v>17048.7485103</v>
      </c>
      <c r="H638" s="3">
        <v>-9.4499999999999993</v>
      </c>
      <c r="I638" s="3" t="s">
        <v>2397</v>
      </c>
      <c r="J638" s="3">
        <v>-9.4499999999999993</v>
      </c>
      <c r="K638" s="3" t="s">
        <v>2397</v>
      </c>
      <c r="L638" s="3">
        <v>1.65277831</v>
      </c>
      <c r="M638" s="3">
        <v>1.2638379100000001</v>
      </c>
      <c r="N638" s="3" t="s">
        <v>2397</v>
      </c>
      <c r="O638" s="3" t="s">
        <v>2397</v>
      </c>
      <c r="P638" s="3" t="s">
        <v>2397</v>
      </c>
      <c r="Q638" s="3">
        <v>2.2524380000000002</v>
      </c>
      <c r="R638" s="3">
        <v>49.154870000000003</v>
      </c>
      <c r="S638" s="3">
        <v>49.154870000000003</v>
      </c>
      <c r="T638" s="9" t="s">
        <v>3429</v>
      </c>
      <c r="U638" s="7">
        <v>9617203</v>
      </c>
      <c r="V638" s="7">
        <v>7320104</v>
      </c>
      <c r="W638" s="7">
        <v>3327957</v>
      </c>
      <c r="X638" s="7">
        <v>3128909</v>
      </c>
      <c r="Y638" s="7">
        <v>6501978</v>
      </c>
      <c r="Z638" s="7">
        <v>7457882</v>
      </c>
      <c r="AA638" s="7">
        <v>8397687</v>
      </c>
      <c r="AB638" s="7">
        <v>9617203</v>
      </c>
      <c r="AC638" s="4">
        <v>12.446</v>
      </c>
      <c r="AD638" s="3">
        <v>-11.823</v>
      </c>
      <c r="AE638" s="4">
        <v>9.3279999999999994</v>
      </c>
      <c r="AF638" s="3">
        <v>-14.381</v>
      </c>
      <c r="AG638" s="7">
        <v>117537834</v>
      </c>
      <c r="AH638" s="7">
        <v>117528174</v>
      </c>
      <c r="AI638" s="7">
        <v>117351717</v>
      </c>
      <c r="AJ638" s="7">
        <v>117073356</v>
      </c>
      <c r="AK638" s="4">
        <v>99.602699999999999</v>
      </c>
      <c r="AL638" s="7">
        <v>1057</v>
      </c>
      <c r="AM638" s="7">
        <v>108464653</v>
      </c>
      <c r="AN638" s="3">
        <v>92.28</v>
      </c>
      <c r="AO638" s="3">
        <v>-4.3449270000000002</v>
      </c>
      <c r="AP638" s="3">
        <v>-20.074280000000002</v>
      </c>
      <c r="AQ638" s="3">
        <v>-9.1120260000000002</v>
      </c>
      <c r="AR638" s="3">
        <v>-41.398325</v>
      </c>
      <c r="AS638" s="3">
        <v>-20.074280000000002</v>
      </c>
      <c r="AT638" s="3">
        <v>-9.1120260000000002</v>
      </c>
      <c r="AU638" s="3">
        <v>-40.420819999999999</v>
      </c>
      <c r="AV638" s="3">
        <v>5.5524342157971827</v>
      </c>
      <c r="AW638" s="3">
        <v>7.658720389679079</v>
      </c>
      <c r="AX638" s="3">
        <v>9.2948384429830657</v>
      </c>
      <c r="AY638" s="3">
        <v>46.08</v>
      </c>
      <c r="AZ638" s="3">
        <v>63.56</v>
      </c>
      <c r="BA638" s="3">
        <v>77.14</v>
      </c>
    </row>
    <row r="639" spans="1:53" x14ac:dyDescent="0.3">
      <c r="A639" s="1" t="s">
        <v>632</v>
      </c>
      <c r="B639" s="2">
        <v>6546101</v>
      </c>
      <c r="C639" s="9" t="s">
        <v>2401</v>
      </c>
      <c r="D639" s="9" t="s">
        <v>2454</v>
      </c>
      <c r="E639" s="3">
        <v>12614.423000000001</v>
      </c>
      <c r="F639" s="5">
        <v>13357.522999999999</v>
      </c>
      <c r="G639" s="5" t="s">
        <v>2400</v>
      </c>
      <c r="H639" s="3">
        <v>0.01</v>
      </c>
      <c r="I639" s="3">
        <v>216.19047599999999</v>
      </c>
      <c r="J639" s="3">
        <v>0.01</v>
      </c>
      <c r="K639" s="3">
        <v>216.19047599999999</v>
      </c>
      <c r="L639" s="3" t="s">
        <v>2397</v>
      </c>
      <c r="M639" s="3">
        <v>4.4845042599999996</v>
      </c>
      <c r="N639" s="3">
        <v>63.055556000000003</v>
      </c>
      <c r="O639" s="3" t="s">
        <v>2400</v>
      </c>
      <c r="P639" s="3" t="s">
        <v>2400</v>
      </c>
      <c r="Q639" s="3">
        <v>7.198836</v>
      </c>
      <c r="R639" s="3">
        <v>47.134574999999998</v>
      </c>
      <c r="S639" s="3">
        <v>47.134574999999998</v>
      </c>
      <c r="T639" s="9" t="s">
        <v>3429</v>
      </c>
      <c r="U639" s="7">
        <v>1513700</v>
      </c>
      <c r="V639" s="7">
        <v>1246200</v>
      </c>
      <c r="W639" s="7">
        <v>1024200</v>
      </c>
      <c r="X639" s="7">
        <v>842500</v>
      </c>
      <c r="Y639" s="7">
        <v>1694500</v>
      </c>
      <c r="Z639" s="7">
        <v>1632000</v>
      </c>
      <c r="AA639" s="7">
        <v>1574600</v>
      </c>
      <c r="AB639" s="7">
        <v>1513700</v>
      </c>
      <c r="AC639" s="3">
        <v>47.122999999999998</v>
      </c>
      <c r="AD639" s="3">
        <v>49.649000000000001</v>
      </c>
      <c r="AE639" s="3">
        <v>14.065</v>
      </c>
      <c r="AF639" s="3">
        <v>14.878</v>
      </c>
      <c r="AG639" s="7">
        <v>157800000</v>
      </c>
      <c r="AH639" s="7">
        <v>159800000</v>
      </c>
      <c r="AI639" s="7">
        <v>155978986</v>
      </c>
      <c r="AJ639" s="7">
        <v>140578724</v>
      </c>
      <c r="AK639" s="3">
        <v>89.143140000000002</v>
      </c>
      <c r="AL639" s="7">
        <v>502</v>
      </c>
      <c r="AM639" s="7">
        <v>173551409</v>
      </c>
      <c r="AN639" s="4">
        <v>110.05</v>
      </c>
      <c r="AO639" s="3">
        <v>-2.141991</v>
      </c>
      <c r="AP639" s="3">
        <v>-9.1886489999999998</v>
      </c>
      <c r="AQ639" s="3">
        <v>18.595918000000001</v>
      </c>
      <c r="AR639" s="3">
        <v>10.027265</v>
      </c>
      <c r="AS639" s="3">
        <v>-9.1886489999999998</v>
      </c>
      <c r="AT639" s="3">
        <v>18.595918000000001</v>
      </c>
      <c r="AU639" s="3">
        <v>8.2240760000000002</v>
      </c>
      <c r="AV639" s="3">
        <v>2.0331071655041217</v>
      </c>
      <c r="AW639" s="3">
        <v>3.9182486885340406</v>
      </c>
      <c r="AX639" s="3">
        <v>4.7700059997073305</v>
      </c>
      <c r="AY639" s="3">
        <v>40.49</v>
      </c>
      <c r="AZ639" s="3">
        <v>78.040000000000006</v>
      </c>
      <c r="BA639" s="3">
        <v>95.01</v>
      </c>
    </row>
    <row r="640" spans="1:53" x14ac:dyDescent="0.3">
      <c r="A640" s="1" t="s">
        <v>1333</v>
      </c>
      <c r="B640" s="2">
        <v>4913670</v>
      </c>
      <c r="C640" s="9" t="s">
        <v>2395</v>
      </c>
      <c r="D640" s="9" t="s">
        <v>2442</v>
      </c>
      <c r="E640" s="3">
        <v>12596.44244364</v>
      </c>
      <c r="F640" s="5">
        <v>12115.155443</v>
      </c>
      <c r="G640" s="5" t="s">
        <v>2400</v>
      </c>
      <c r="H640" s="3">
        <v>0.159</v>
      </c>
      <c r="I640" s="3">
        <v>59.691653000000002</v>
      </c>
      <c r="J640" s="4">
        <v>0.159</v>
      </c>
      <c r="K640" s="3">
        <v>59.691653000000002</v>
      </c>
      <c r="L640" s="3">
        <v>22.429085100000002</v>
      </c>
      <c r="M640" s="3">
        <v>10.80030781</v>
      </c>
      <c r="N640" s="3">
        <v>75.507733999999999</v>
      </c>
      <c r="O640" s="3" t="s">
        <v>2400</v>
      </c>
      <c r="P640" s="3" t="s">
        <v>2400</v>
      </c>
      <c r="Q640" s="3">
        <v>13.420450000000001</v>
      </c>
      <c r="R640" s="3">
        <v>113.52940599999999</v>
      </c>
      <c r="S640" s="3">
        <v>113.52940599999999</v>
      </c>
      <c r="T640" s="9" t="s">
        <v>3431</v>
      </c>
      <c r="U640" s="7">
        <v>782524</v>
      </c>
      <c r="V640" s="7">
        <v>593036</v>
      </c>
      <c r="W640" s="7">
        <v>303922</v>
      </c>
      <c r="X640" s="7">
        <v>163440</v>
      </c>
      <c r="Y640" s="7">
        <v>882615</v>
      </c>
      <c r="Z640" s="7">
        <v>840312</v>
      </c>
      <c r="AA640" s="7">
        <v>782524</v>
      </c>
      <c r="AB640" s="7">
        <v>728160</v>
      </c>
      <c r="AC640" s="3">
        <v>53.652999999999999</v>
      </c>
      <c r="AD640" s="3">
        <v>53.953000000000003</v>
      </c>
      <c r="AE640" s="4">
        <v>10.569000000000001</v>
      </c>
      <c r="AF640" s="4">
        <v>11.398</v>
      </c>
      <c r="AG640" s="7">
        <v>112165126</v>
      </c>
      <c r="AH640" s="7">
        <v>112025410</v>
      </c>
      <c r="AI640" s="7">
        <v>110959046</v>
      </c>
      <c r="AJ640" s="7">
        <v>54759369</v>
      </c>
      <c r="AK640" s="3">
        <v>49.87988</v>
      </c>
      <c r="AL640" s="7">
        <v>328</v>
      </c>
      <c r="AM640" s="7">
        <v>56297992</v>
      </c>
      <c r="AN640" s="3">
        <v>51.28</v>
      </c>
      <c r="AO640" s="3">
        <v>-1.6554260000000001</v>
      </c>
      <c r="AP640" s="3">
        <v>-2.1439780000000002</v>
      </c>
      <c r="AQ640" s="3">
        <v>20.796126999999998</v>
      </c>
      <c r="AR640" s="3">
        <v>144.51219499999999</v>
      </c>
      <c r="AS640" s="3">
        <v>-2.1439780000000002</v>
      </c>
      <c r="AT640" s="3">
        <v>20.796126999999998</v>
      </c>
      <c r="AU640" s="3">
        <v>138.995317</v>
      </c>
      <c r="AV640" s="3">
        <v>1.5034434709188496</v>
      </c>
      <c r="AW640" s="3">
        <v>3.1503973706932227</v>
      </c>
      <c r="AX640" s="3">
        <v>4.1297033078741805</v>
      </c>
      <c r="AY640" s="3">
        <v>30.42</v>
      </c>
      <c r="AZ640" s="3">
        <v>63.74</v>
      </c>
      <c r="BA640" s="3">
        <v>83.55</v>
      </c>
    </row>
    <row r="641" spans="1:53" x14ac:dyDescent="0.3">
      <c r="A641" s="1" t="s">
        <v>291</v>
      </c>
      <c r="B641" s="2">
        <v>4810813</v>
      </c>
      <c r="C641" s="9" t="s">
        <v>2395</v>
      </c>
      <c r="D641" s="9" t="s">
        <v>2403</v>
      </c>
      <c r="E641" s="3">
        <v>12584.19654648</v>
      </c>
      <c r="F641" s="5">
        <v>12256.439546</v>
      </c>
      <c r="G641" s="5" t="s">
        <v>2400</v>
      </c>
      <c r="H641" s="3">
        <v>0.54700000000000004</v>
      </c>
      <c r="I641" s="3">
        <v>39.125</v>
      </c>
      <c r="J641" s="3">
        <v>0.54700000000000004</v>
      </c>
      <c r="K641" s="3">
        <v>39.125</v>
      </c>
      <c r="L641" s="3">
        <v>2.52710496</v>
      </c>
      <c r="M641" s="3">
        <v>2.3137034000000001</v>
      </c>
      <c r="N641" s="3">
        <v>40.054845</v>
      </c>
      <c r="O641" s="3" t="s">
        <v>2400</v>
      </c>
      <c r="P641" s="3" t="s">
        <v>2400</v>
      </c>
      <c r="Q641" s="3">
        <v>4.4315699999999998</v>
      </c>
      <c r="R641" s="3">
        <v>27.682693</v>
      </c>
      <c r="S641" s="3">
        <v>27.682693</v>
      </c>
      <c r="T641" s="9" t="s">
        <v>3429</v>
      </c>
      <c r="U641" s="7">
        <v>2419226</v>
      </c>
      <c r="V641" s="7">
        <v>2096039</v>
      </c>
      <c r="W641" s="7">
        <v>1846275</v>
      </c>
      <c r="X641" s="7">
        <v>1860455</v>
      </c>
      <c r="Y641" s="7">
        <v>2752809</v>
      </c>
      <c r="Z641" s="7">
        <v>2588398</v>
      </c>
      <c r="AA641" s="7">
        <v>2471644</v>
      </c>
      <c r="AB641" s="7">
        <v>2419226</v>
      </c>
      <c r="AC641" s="4">
        <v>47.85</v>
      </c>
      <c r="AD641" s="3">
        <v>52.353999999999999</v>
      </c>
      <c r="AE641" s="4">
        <v>11.429</v>
      </c>
      <c r="AF641" s="3">
        <v>15.478</v>
      </c>
      <c r="AG641" s="7">
        <v>190553918</v>
      </c>
      <c r="AH641" s="7">
        <v>190355517</v>
      </c>
      <c r="AI641" s="7">
        <v>188339482</v>
      </c>
      <c r="AJ641" s="7">
        <v>179171111</v>
      </c>
      <c r="AK641" s="3">
        <v>94.012110000000007</v>
      </c>
      <c r="AL641" s="7">
        <v>717</v>
      </c>
      <c r="AM641" s="7">
        <v>174525443</v>
      </c>
      <c r="AN641" s="3">
        <v>91.57</v>
      </c>
      <c r="AO641" s="3">
        <v>-1.350743</v>
      </c>
      <c r="AP641" s="3">
        <v>-0.45433899999999999</v>
      </c>
      <c r="AQ641" s="3">
        <v>-6.4874090000000004</v>
      </c>
      <c r="AR641" s="3">
        <v>-32.962774000000003</v>
      </c>
      <c r="AS641" s="3">
        <v>-0.45433899999999999</v>
      </c>
      <c r="AT641" s="3">
        <v>-6.4874090000000004</v>
      </c>
      <c r="AU641" s="3">
        <v>-31.829495999999999</v>
      </c>
      <c r="AV641" s="3">
        <v>2.1715654872415282</v>
      </c>
      <c r="AW641" s="3">
        <v>3.8008966177190255</v>
      </c>
      <c r="AX641" s="3">
        <v>3.7554466755114939</v>
      </c>
      <c r="AY641" s="3">
        <v>46.45</v>
      </c>
      <c r="AZ641" s="4">
        <v>81.3</v>
      </c>
      <c r="BA641" s="3">
        <v>80.319999999999993</v>
      </c>
    </row>
    <row r="642" spans="1:53" x14ac:dyDescent="0.3">
      <c r="A642" s="1" t="s">
        <v>135</v>
      </c>
      <c r="B642" s="2">
        <v>4209952</v>
      </c>
      <c r="C642" s="9" t="s">
        <v>2401</v>
      </c>
      <c r="D642" s="9" t="s">
        <v>2439</v>
      </c>
      <c r="E642" s="3">
        <v>12554.30323548</v>
      </c>
      <c r="F642" s="5">
        <v>13677.303234999999</v>
      </c>
      <c r="G642" s="5">
        <v>11610.997384660001</v>
      </c>
      <c r="H642" s="3">
        <v>0.53</v>
      </c>
      <c r="I642" s="3">
        <v>17.198212000000002</v>
      </c>
      <c r="J642" s="3">
        <v>0.53</v>
      </c>
      <c r="K642" s="3">
        <v>17.198212000000002</v>
      </c>
      <c r="L642" s="3">
        <v>2.4167539300000001</v>
      </c>
      <c r="M642" s="3">
        <v>2.3529411800000002</v>
      </c>
      <c r="N642" s="3">
        <v>16.334040999999999</v>
      </c>
      <c r="O642" s="3" t="s">
        <v>2400</v>
      </c>
      <c r="P642" s="3" t="s">
        <v>2400</v>
      </c>
      <c r="Q642" s="3">
        <v>2.4044189999999999</v>
      </c>
      <c r="R642" s="3">
        <v>5.4894509999999999</v>
      </c>
      <c r="S642" s="3">
        <v>5.4894509999999999</v>
      </c>
      <c r="T642" s="9" t="s">
        <v>3429</v>
      </c>
      <c r="U642" s="7">
        <v>4582000</v>
      </c>
      <c r="V642" s="7">
        <v>4501000</v>
      </c>
      <c r="W642" s="7">
        <v>4029000</v>
      </c>
      <c r="X642" s="7">
        <v>4595000</v>
      </c>
      <c r="Y642" s="7">
        <v>5299000</v>
      </c>
      <c r="Z642" s="7">
        <v>4948000</v>
      </c>
      <c r="AA642" s="7">
        <v>4830000</v>
      </c>
      <c r="AB642" s="7">
        <v>4582000</v>
      </c>
      <c r="AC642" s="3">
        <v>22.806999999999999</v>
      </c>
      <c r="AD642" s="3">
        <v>31.893000000000001</v>
      </c>
      <c r="AE642" s="3">
        <v>25.513000000000002</v>
      </c>
      <c r="AF642" s="3">
        <v>38.421999999999997</v>
      </c>
      <c r="AG642" s="7">
        <v>420754716</v>
      </c>
      <c r="AH642" s="7">
        <v>421603201</v>
      </c>
      <c r="AI642" s="7">
        <v>422641509</v>
      </c>
      <c r="AJ642" s="7">
        <v>503274915</v>
      </c>
      <c r="AK642" s="3">
        <v>99.979079999999996</v>
      </c>
      <c r="AL642" s="7">
        <v>466</v>
      </c>
      <c r="AM642" s="7">
        <v>408514941</v>
      </c>
      <c r="AN642" s="3">
        <v>81.150000000000006</v>
      </c>
      <c r="AO642" s="3">
        <v>-2.574926</v>
      </c>
      <c r="AP642" s="3">
        <v>-7.4578990000000003</v>
      </c>
      <c r="AQ642" s="3">
        <v>-13.330830000000001</v>
      </c>
      <c r="AR642" s="3">
        <v>26.535087999999998</v>
      </c>
      <c r="AS642" s="3">
        <v>-7.4578990000000003</v>
      </c>
      <c r="AT642" s="3">
        <v>-13.330830000000001</v>
      </c>
      <c r="AU642" s="3">
        <v>23.488496999999999</v>
      </c>
      <c r="AV642" s="3">
        <v>1.2451863376870482</v>
      </c>
      <c r="AW642" s="3">
        <v>3.3675219670764762</v>
      </c>
      <c r="AX642" s="3">
        <v>3.1480667604198653</v>
      </c>
      <c r="AY642" s="4">
        <v>55.7</v>
      </c>
      <c r="AZ642" s="3">
        <v>150.63999999999999</v>
      </c>
      <c r="BA642" s="3">
        <v>140.82</v>
      </c>
    </row>
    <row r="643" spans="1:53" x14ac:dyDescent="0.3">
      <c r="A643" s="1" t="s">
        <v>2092</v>
      </c>
      <c r="B643" s="2">
        <v>4912995</v>
      </c>
      <c r="C643" s="9" t="s">
        <v>2401</v>
      </c>
      <c r="D643" s="9" t="s">
        <v>2424</v>
      </c>
      <c r="E643" s="3">
        <v>12534.73687072</v>
      </c>
      <c r="F643" s="5">
        <v>20920.936870000001</v>
      </c>
      <c r="G643" s="5" t="s">
        <v>2400</v>
      </c>
      <c r="H643" s="3">
        <v>-0.23</v>
      </c>
      <c r="I643" s="3">
        <v>22.224015999999999</v>
      </c>
      <c r="J643" s="4">
        <v>-0.23</v>
      </c>
      <c r="K643" s="3">
        <v>22.224015999999999</v>
      </c>
      <c r="L643" s="3" t="s">
        <v>2397</v>
      </c>
      <c r="M643" s="3">
        <v>1.53522285</v>
      </c>
      <c r="N643" s="3">
        <v>12.795724</v>
      </c>
      <c r="O643" s="3" t="s">
        <v>2400</v>
      </c>
      <c r="P643" s="3" t="s">
        <v>2400</v>
      </c>
      <c r="Q643" s="3">
        <v>2.2765569999999999</v>
      </c>
      <c r="R643" s="3">
        <v>8.8758669999999995</v>
      </c>
      <c r="S643" s="3">
        <v>8.8758669999999995</v>
      </c>
      <c r="T643" s="9" t="s">
        <v>3439</v>
      </c>
      <c r="U643" s="7">
        <v>8178700</v>
      </c>
      <c r="V643" s="7">
        <v>8529200</v>
      </c>
      <c r="W643" s="7">
        <v>7998900</v>
      </c>
      <c r="X643" s="7">
        <v>8002700</v>
      </c>
      <c r="Y643" s="7">
        <v>8831200</v>
      </c>
      <c r="Z643" s="7">
        <v>8498600</v>
      </c>
      <c r="AA643" s="7">
        <v>8178700</v>
      </c>
      <c r="AB643" s="7">
        <v>8207800</v>
      </c>
      <c r="AC643" s="3">
        <v>38.127000000000002</v>
      </c>
      <c r="AD643" s="3">
        <v>38.875999999999998</v>
      </c>
      <c r="AE643" s="3">
        <v>23.004000000000001</v>
      </c>
      <c r="AF643" s="3">
        <v>24.259</v>
      </c>
      <c r="AG643" s="7">
        <v>106416530</v>
      </c>
      <c r="AH643" s="7">
        <v>106408530</v>
      </c>
      <c r="AI643" s="7">
        <v>102154601</v>
      </c>
      <c r="AJ643" s="7">
        <v>102571315</v>
      </c>
      <c r="AK643" s="3">
        <v>96.387150000000005</v>
      </c>
      <c r="AL643" s="7">
        <v>1044</v>
      </c>
      <c r="AM643" s="7">
        <v>87958834</v>
      </c>
      <c r="AN643" s="3">
        <v>82.66</v>
      </c>
      <c r="AO643" s="3">
        <v>-1.2642340000000001</v>
      </c>
      <c r="AP643" s="3">
        <v>-6.5115879999999997</v>
      </c>
      <c r="AQ643" s="3">
        <v>-9.0668869999999995</v>
      </c>
      <c r="AR643" s="3">
        <v>-15.011191</v>
      </c>
      <c r="AS643" s="3">
        <v>-6.5115879999999997</v>
      </c>
      <c r="AT643" s="3">
        <v>-9.0668869999999995</v>
      </c>
      <c r="AU643" s="3">
        <v>-12.865959999999999</v>
      </c>
      <c r="AV643" s="3">
        <v>2.7624341113920048</v>
      </c>
      <c r="AW643" s="3">
        <v>5.353573270302646</v>
      </c>
      <c r="AX643" s="3">
        <v>5.0316960673825548</v>
      </c>
      <c r="AY643" s="3">
        <v>50.08</v>
      </c>
      <c r="AZ643" s="3">
        <v>97.05</v>
      </c>
      <c r="BA643" s="3">
        <v>91.21</v>
      </c>
    </row>
    <row r="644" spans="1:53" x14ac:dyDescent="0.3">
      <c r="A644" s="1" t="s">
        <v>377</v>
      </c>
      <c r="B644" s="2">
        <v>4500439</v>
      </c>
      <c r="C644" s="9" t="s">
        <v>2401</v>
      </c>
      <c r="D644" s="9" t="s">
        <v>2485</v>
      </c>
      <c r="E644" s="3">
        <v>12530.136312959999</v>
      </c>
      <c r="F644" s="5">
        <v>17617.136311999999</v>
      </c>
      <c r="G644" s="5" t="s">
        <v>2400</v>
      </c>
      <c r="H644" s="3">
        <v>1.56</v>
      </c>
      <c r="I644" s="3">
        <v>9.7651640000000004</v>
      </c>
      <c r="J644" s="3">
        <v>1.56</v>
      </c>
      <c r="K644" s="3">
        <v>9.7651640000000004</v>
      </c>
      <c r="L644" s="3">
        <v>1.1680761900000001</v>
      </c>
      <c r="M644" s="3">
        <v>1.0712661999999999</v>
      </c>
      <c r="N644" s="3">
        <v>10.174015000000001</v>
      </c>
      <c r="O644" s="3" t="s">
        <v>2400</v>
      </c>
      <c r="P644" s="3" t="s">
        <v>2400</v>
      </c>
      <c r="Q644" s="3">
        <v>0.292547</v>
      </c>
      <c r="R644" s="3">
        <v>4.720072</v>
      </c>
      <c r="S644" s="3">
        <v>4.720072</v>
      </c>
      <c r="T644" s="9" t="s">
        <v>3429</v>
      </c>
      <c r="U644" s="7">
        <v>59540000</v>
      </c>
      <c r="V644" s="7">
        <v>67232000</v>
      </c>
      <c r="W644" s="7">
        <v>59152000</v>
      </c>
      <c r="X644" s="7">
        <v>41404000</v>
      </c>
      <c r="Y644" s="7">
        <v>54502000</v>
      </c>
      <c r="Z644" s="7">
        <v>55821000</v>
      </c>
      <c r="AA644" s="7">
        <v>57629000</v>
      </c>
      <c r="AB644" s="7">
        <v>59540000</v>
      </c>
      <c r="AC644" s="4">
        <v>8.1509999999999998</v>
      </c>
      <c r="AD644" s="4">
        <v>6.5579999999999998</v>
      </c>
      <c r="AE644" s="4">
        <v>6.2530000000000001</v>
      </c>
      <c r="AF644" s="4">
        <v>4.5609999999999999</v>
      </c>
      <c r="AG644" s="7">
        <v>139625014</v>
      </c>
      <c r="AH644" s="7">
        <v>141641323</v>
      </c>
      <c r="AI644" s="7">
        <v>146368303</v>
      </c>
      <c r="AJ644" s="7">
        <v>138289399</v>
      </c>
      <c r="AK644" s="3">
        <v>99.04195</v>
      </c>
      <c r="AL644" s="7">
        <v>814</v>
      </c>
      <c r="AM644" s="7">
        <v>113645621</v>
      </c>
      <c r="AN644" s="3">
        <v>81.39</v>
      </c>
      <c r="AO644" s="3">
        <v>-1.6940580000000001</v>
      </c>
      <c r="AP644" s="3">
        <v>-13.349677</v>
      </c>
      <c r="AQ644" s="3">
        <v>-19.536424</v>
      </c>
      <c r="AR644" s="3">
        <v>-23.389163</v>
      </c>
      <c r="AS644" s="3">
        <v>-13.349677</v>
      </c>
      <c r="AT644" s="3">
        <v>-19.536424</v>
      </c>
      <c r="AU644" s="3">
        <v>-22.971768000000001</v>
      </c>
      <c r="AV644" s="3">
        <v>3.5122364208026542</v>
      </c>
      <c r="AW644" s="3">
        <v>6.0202966818612165</v>
      </c>
      <c r="AX644" s="3">
        <v>6.5876664219533243</v>
      </c>
      <c r="AY644" s="3">
        <v>61.98</v>
      </c>
      <c r="AZ644" s="3">
        <v>106.23</v>
      </c>
      <c r="BA644" s="3">
        <v>116.24</v>
      </c>
    </row>
    <row r="645" spans="1:53" x14ac:dyDescent="0.3">
      <c r="A645" s="1" t="s">
        <v>2339</v>
      </c>
      <c r="B645" s="2">
        <v>4971504</v>
      </c>
      <c r="C645" s="9" t="s">
        <v>2395</v>
      </c>
      <c r="D645" s="9" t="s">
        <v>2443</v>
      </c>
      <c r="E645" s="3">
        <v>12523.355614440001</v>
      </c>
      <c r="F645" s="5">
        <v>12527.744613999999</v>
      </c>
      <c r="G645" s="5" t="s">
        <v>2400</v>
      </c>
      <c r="H645" s="3">
        <v>0.46</v>
      </c>
      <c r="I645" s="3">
        <v>134.26157699999999</v>
      </c>
      <c r="J645" s="3">
        <v>0.46</v>
      </c>
      <c r="K645" s="3">
        <v>134.26157699999999</v>
      </c>
      <c r="L645" s="3" t="s">
        <v>2397</v>
      </c>
      <c r="M645" s="3" t="s">
        <v>2397</v>
      </c>
      <c r="N645" s="3">
        <v>28.137705</v>
      </c>
      <c r="O645" s="3" t="s">
        <v>2400</v>
      </c>
      <c r="P645" s="3" t="s">
        <v>2400</v>
      </c>
      <c r="Q645" s="3">
        <v>7.0502310000000001</v>
      </c>
      <c r="R645" s="3">
        <v>85.710342999999995</v>
      </c>
      <c r="S645" s="3">
        <v>85.710342999999995</v>
      </c>
      <c r="T645" s="9" t="s">
        <v>3429</v>
      </c>
      <c r="U645" s="7">
        <v>1561665</v>
      </c>
      <c r="V645" s="7">
        <v>1387666</v>
      </c>
      <c r="W645" s="7">
        <v>1269657</v>
      </c>
      <c r="X645" s="7">
        <v>984367</v>
      </c>
      <c r="Y645" s="7">
        <v>1703966</v>
      </c>
      <c r="Z645" s="7">
        <v>1653134</v>
      </c>
      <c r="AA645" s="7">
        <v>1607365</v>
      </c>
      <c r="AB645" s="7">
        <v>1561665</v>
      </c>
      <c r="AC645" s="3">
        <v>67.180999999999997</v>
      </c>
      <c r="AD645" s="3">
        <v>67.879000000000005</v>
      </c>
      <c r="AE645" s="4">
        <v>2.08</v>
      </c>
      <c r="AF645" s="4">
        <v>5.76</v>
      </c>
      <c r="AG645" s="7">
        <v>55099939</v>
      </c>
      <c r="AH645" s="7">
        <v>55361595</v>
      </c>
      <c r="AI645" s="7">
        <v>56837917</v>
      </c>
      <c r="AJ645" s="7">
        <v>51579398</v>
      </c>
      <c r="AK645" s="3">
        <v>92.150819999999996</v>
      </c>
      <c r="AL645" s="7">
        <v>511</v>
      </c>
      <c r="AM645" s="7">
        <v>46802778</v>
      </c>
      <c r="AN645" s="3">
        <v>83.62</v>
      </c>
      <c r="AO645" s="3">
        <v>-5.1586949999999998</v>
      </c>
      <c r="AP645" s="3">
        <v>-4.1074460000000004</v>
      </c>
      <c r="AQ645" s="3">
        <v>28.342406</v>
      </c>
      <c r="AR645" s="3">
        <v>81.822034000000002</v>
      </c>
      <c r="AS645" s="3">
        <v>-4.1074460000000004</v>
      </c>
      <c r="AT645" s="3">
        <v>28.342406</v>
      </c>
      <c r="AU645" s="3">
        <v>74.402535999999998</v>
      </c>
      <c r="AV645" s="3">
        <v>2.7350478016056585</v>
      </c>
      <c r="AW645" s="3">
        <v>4.5765336799120249</v>
      </c>
      <c r="AX645" s="3">
        <v>4.6032278053574256</v>
      </c>
      <c r="AY645" s="3">
        <v>55.09</v>
      </c>
      <c r="AZ645" s="3">
        <v>92.18</v>
      </c>
      <c r="BA645" s="3">
        <v>92.72</v>
      </c>
    </row>
    <row r="646" spans="1:53" x14ac:dyDescent="0.3">
      <c r="A646" s="1" t="s">
        <v>2284</v>
      </c>
      <c r="B646" s="2">
        <v>4054624</v>
      </c>
      <c r="C646" s="9" t="s">
        <v>2401</v>
      </c>
      <c r="D646" s="9" t="s">
        <v>2450</v>
      </c>
      <c r="E646" s="3">
        <v>12487.43857824</v>
      </c>
      <c r="F646" s="5">
        <v>19649.723578000001</v>
      </c>
      <c r="G646" s="5">
        <v>19795.112578240001</v>
      </c>
      <c r="H646" s="3">
        <v>0.50700000000000001</v>
      </c>
      <c r="I646" s="3">
        <v>21.4488188976378</v>
      </c>
      <c r="J646" s="4">
        <v>0.50700000000000001</v>
      </c>
      <c r="K646" s="3">
        <v>21.4488188976378</v>
      </c>
      <c r="L646" s="3">
        <v>1.56874771169627</v>
      </c>
      <c r="M646" s="3">
        <v>1.3896898122468802</v>
      </c>
      <c r="N646" s="3">
        <v>6.665851</v>
      </c>
      <c r="O646" s="3" t="s">
        <v>2400</v>
      </c>
      <c r="P646" s="3" t="s">
        <v>2400</v>
      </c>
      <c r="Q646" s="3">
        <v>12.025229</v>
      </c>
      <c r="R646" s="3">
        <v>14.408534</v>
      </c>
      <c r="S646" s="3">
        <v>13.9796772891016</v>
      </c>
      <c r="T646" s="9" t="s">
        <v>3429</v>
      </c>
      <c r="U646" s="7">
        <v>1772325</v>
      </c>
      <c r="V646" s="7">
        <v>1516130</v>
      </c>
      <c r="W646" s="7">
        <v>1340513</v>
      </c>
      <c r="X646" s="7">
        <v>1235913</v>
      </c>
      <c r="Y646" s="7">
        <v>1586076</v>
      </c>
      <c r="Z646" s="7">
        <v>1689132</v>
      </c>
      <c r="AA646" s="7">
        <v>1742194</v>
      </c>
      <c r="AB646" s="7">
        <v>1772325</v>
      </c>
      <c r="AC646" s="3">
        <v>91.965000000000003</v>
      </c>
      <c r="AD646" s="4">
        <v>92.12</v>
      </c>
      <c r="AE646" s="3">
        <v>82.998000000000005</v>
      </c>
      <c r="AF646" s="3">
        <v>82.680999999999997</v>
      </c>
      <c r="AG646" s="7">
        <v>218847015</v>
      </c>
      <c r="AH646" s="7">
        <v>218831869</v>
      </c>
      <c r="AI646" s="7">
        <v>213925817</v>
      </c>
      <c r="AJ646" s="7">
        <v>217274294</v>
      </c>
      <c r="AK646" s="3">
        <v>99.281139999999994</v>
      </c>
      <c r="AL646" s="7">
        <v>933</v>
      </c>
      <c r="AM646" s="7">
        <v>148645911</v>
      </c>
      <c r="AN646" s="3">
        <v>67.92</v>
      </c>
      <c r="AO646" s="3">
        <v>-1.0893250000000001</v>
      </c>
      <c r="AP646" s="3">
        <v>-4.5215560000000004</v>
      </c>
      <c r="AQ646" s="3">
        <v>-12.552167000000001</v>
      </c>
      <c r="AR646" s="3">
        <v>-17.228805999999999</v>
      </c>
      <c r="AS646" s="3">
        <v>-4.5215560000000004</v>
      </c>
      <c r="AT646" s="3">
        <v>-12.552167000000001</v>
      </c>
      <c r="AU646" s="3">
        <v>-15.938898</v>
      </c>
      <c r="AV646" s="3">
        <v>2.1364931811148278</v>
      </c>
      <c r="AW646" s="3">
        <v>2.8700616031783404</v>
      </c>
      <c r="AX646" s="3">
        <v>2.6140680906421352</v>
      </c>
      <c r="AY646" s="3">
        <v>77.06</v>
      </c>
      <c r="AZ646" s="3">
        <v>103.52</v>
      </c>
      <c r="BA646" s="3">
        <v>94.29</v>
      </c>
    </row>
    <row r="647" spans="1:53" x14ac:dyDescent="0.3">
      <c r="A647" s="1" t="s">
        <v>1802</v>
      </c>
      <c r="B647" s="2">
        <v>7600444</v>
      </c>
      <c r="C647" s="9" t="s">
        <v>2395</v>
      </c>
      <c r="D647" s="9" t="s">
        <v>2535</v>
      </c>
      <c r="E647" s="3">
        <v>12482.79978695</v>
      </c>
      <c r="F647" s="5">
        <v>11787.799786</v>
      </c>
      <c r="G647" s="5" t="s">
        <v>2400</v>
      </c>
      <c r="H647" s="3">
        <v>-1.085</v>
      </c>
      <c r="I647" s="3" t="s">
        <v>2397</v>
      </c>
      <c r="J647" s="3">
        <v>-1.085</v>
      </c>
      <c r="K647" s="3" t="s">
        <v>2397</v>
      </c>
      <c r="L647" s="3">
        <v>2.3018345400000002</v>
      </c>
      <c r="M647" s="3">
        <v>2.3018345400000002</v>
      </c>
      <c r="N647" s="3" t="s">
        <v>2397</v>
      </c>
      <c r="O647" s="3" t="s">
        <v>2400</v>
      </c>
      <c r="P647" s="3" t="s">
        <v>2400</v>
      </c>
      <c r="Q647" s="3">
        <v>2.8301289999999999</v>
      </c>
      <c r="R647" s="3" t="s">
        <v>2397</v>
      </c>
      <c r="S647" s="3">
        <v>-2.9568219999999998</v>
      </c>
      <c r="T647" s="9" t="s">
        <v>3429</v>
      </c>
      <c r="U647" s="7">
        <v>4434000</v>
      </c>
      <c r="V647" s="7">
        <v>1658000</v>
      </c>
      <c r="W647" s="7">
        <v>55000</v>
      </c>
      <c r="X647" s="7" t="s">
        <v>2400</v>
      </c>
      <c r="Y647" s="7">
        <v>4551000</v>
      </c>
      <c r="Z647" s="7">
        <v>5014000</v>
      </c>
      <c r="AA647" s="7">
        <v>4977000</v>
      </c>
      <c r="AB647" s="7">
        <v>4434000</v>
      </c>
      <c r="AC647" s="3">
        <v>-45.783000000000001</v>
      </c>
      <c r="AD647" s="3">
        <v>-43.418999999999997</v>
      </c>
      <c r="AE647" s="4">
        <v>-108.3</v>
      </c>
      <c r="AF647" s="3">
        <v>-99.450999999999993</v>
      </c>
      <c r="AG647" s="7">
        <v>1021000000</v>
      </c>
      <c r="AH647" s="7">
        <v>1008000000</v>
      </c>
      <c r="AI647" s="7">
        <v>956000000</v>
      </c>
      <c r="AJ647" s="7">
        <v>744019746</v>
      </c>
      <c r="AK647" s="4">
        <v>72.895200000000003</v>
      </c>
      <c r="AL647" s="7">
        <v>856</v>
      </c>
      <c r="AM647" s="7">
        <v>444645538</v>
      </c>
      <c r="AN647" s="3">
        <v>43.56</v>
      </c>
      <c r="AO647" s="3">
        <v>-5.405405</v>
      </c>
      <c r="AP647" s="3">
        <v>8.7489779999999993</v>
      </c>
      <c r="AQ647" s="3">
        <v>18.538323999999999</v>
      </c>
      <c r="AR647" s="3">
        <v>-36.966825</v>
      </c>
      <c r="AS647" s="3">
        <v>8.7489779999999993</v>
      </c>
      <c r="AT647" s="3">
        <v>18.538323999999999</v>
      </c>
      <c r="AU647" s="3">
        <v>-43.307758</v>
      </c>
      <c r="AV647" s="3">
        <v>11.429286599017354</v>
      </c>
      <c r="AW647" s="3">
        <v>17.617967986135699</v>
      </c>
      <c r="AX647" s="3">
        <v>18.635542886100595</v>
      </c>
      <c r="AY647" s="4">
        <v>58.5</v>
      </c>
      <c r="AZ647" s="3">
        <v>90.18</v>
      </c>
      <c r="BA647" s="3">
        <v>95.39</v>
      </c>
    </row>
    <row r="648" spans="1:53" x14ac:dyDescent="0.3">
      <c r="A648" s="1" t="s">
        <v>383</v>
      </c>
      <c r="B648" s="2">
        <v>4095936</v>
      </c>
      <c r="C648" s="9" t="s">
        <v>2395</v>
      </c>
      <c r="D648" s="9" t="s">
        <v>2441</v>
      </c>
      <c r="E648" s="3">
        <v>12480.104910419999</v>
      </c>
      <c r="F648" s="5">
        <v>14265.30991</v>
      </c>
      <c r="G648" s="5" t="s">
        <v>2400</v>
      </c>
      <c r="H648" s="3">
        <v>0.8</v>
      </c>
      <c r="I648" s="3">
        <v>35.726140999999998</v>
      </c>
      <c r="J648" s="3">
        <v>0.8</v>
      </c>
      <c r="K648" s="3">
        <v>35.726140999999998</v>
      </c>
      <c r="L648" s="3">
        <v>75.141818180000001</v>
      </c>
      <c r="M648" s="3">
        <v>7.4389804900000005</v>
      </c>
      <c r="N648" s="3">
        <v>57.817571000000001</v>
      </c>
      <c r="O648" s="3" t="s">
        <v>2400</v>
      </c>
      <c r="P648" s="3" t="s">
        <v>2400</v>
      </c>
      <c r="Q648" s="3">
        <v>0.78808800000000001</v>
      </c>
      <c r="R648" s="3">
        <v>18.101927</v>
      </c>
      <c r="S648" s="3">
        <v>18.101927</v>
      </c>
      <c r="T648" s="9" t="s">
        <v>3429</v>
      </c>
      <c r="U648" s="7">
        <v>17596443</v>
      </c>
      <c r="V648" s="7">
        <v>24696625</v>
      </c>
      <c r="W648" s="7">
        <v>23102138</v>
      </c>
      <c r="X648" s="7">
        <v>16207106</v>
      </c>
      <c r="Y648" s="7">
        <v>17762187</v>
      </c>
      <c r="Z648" s="7">
        <v>17458576</v>
      </c>
      <c r="AA648" s="7">
        <v>17397084</v>
      </c>
      <c r="AB648" s="7">
        <v>17596443</v>
      </c>
      <c r="AC648" s="4">
        <v>6.5640000000000001</v>
      </c>
      <c r="AD648" s="4">
        <v>7.0670000000000002</v>
      </c>
      <c r="AE648" s="4">
        <v>3.3660000000000001</v>
      </c>
      <c r="AF648" s="4">
        <v>3.7949999999999999</v>
      </c>
      <c r="AG648" s="7">
        <v>118083000</v>
      </c>
      <c r="AH648" s="7">
        <v>117262000</v>
      </c>
      <c r="AI648" s="7">
        <v>116465000</v>
      </c>
      <c r="AJ648" s="7">
        <v>117838977</v>
      </c>
      <c r="AK648" s="3">
        <v>99.690179999999998</v>
      </c>
      <c r="AL648" s="7">
        <v>820</v>
      </c>
      <c r="AM648" s="7">
        <v>112873605</v>
      </c>
      <c r="AN648" s="3">
        <v>95.49</v>
      </c>
      <c r="AO648" s="3">
        <v>-0.92059800000000003</v>
      </c>
      <c r="AP648" s="3">
        <v>-2.1405569999999998</v>
      </c>
      <c r="AQ648" s="3">
        <v>-6.3876049999999998</v>
      </c>
      <c r="AR648" s="3">
        <v>18.581430000000001</v>
      </c>
      <c r="AS648" s="3">
        <v>-2.1405569999999998</v>
      </c>
      <c r="AT648" s="3">
        <v>-6.3876049999999998</v>
      </c>
      <c r="AU648" s="3">
        <v>19.597176000000001</v>
      </c>
      <c r="AV648" s="3">
        <v>2.3438249953794332</v>
      </c>
      <c r="AW648" s="3">
        <v>4.5160221375249785</v>
      </c>
      <c r="AX648" s="3">
        <v>4.9313467428528508</v>
      </c>
      <c r="AY648" s="3">
        <v>37.520000000000003</v>
      </c>
      <c r="AZ648" s="4">
        <v>72.3</v>
      </c>
      <c r="BA648" s="3">
        <v>78.95</v>
      </c>
    </row>
    <row r="649" spans="1:53" x14ac:dyDescent="0.3">
      <c r="A649" s="1" t="s">
        <v>2180</v>
      </c>
      <c r="B649" s="2">
        <v>4023192</v>
      </c>
      <c r="C649" s="9" t="s">
        <v>2401</v>
      </c>
      <c r="D649" s="9" t="s">
        <v>2484</v>
      </c>
      <c r="E649" s="3">
        <v>12404.47492244</v>
      </c>
      <c r="F649" s="5">
        <v>17630.090921999999</v>
      </c>
      <c r="G649" s="5" t="s">
        <v>2400</v>
      </c>
      <c r="H649" s="3">
        <v>0.95299999999999996</v>
      </c>
      <c r="I649" s="3">
        <v>28.188493999999999</v>
      </c>
      <c r="J649" s="4">
        <v>0.95299999999999996</v>
      </c>
      <c r="K649" s="3">
        <v>28.188493999999999</v>
      </c>
      <c r="L649" s="3">
        <v>1.7659237300000001</v>
      </c>
      <c r="M649" s="3">
        <v>1.7659237300000001</v>
      </c>
      <c r="N649" s="3" t="s">
        <v>2397</v>
      </c>
      <c r="O649" s="3" t="s">
        <v>2400</v>
      </c>
      <c r="P649" s="3" t="s">
        <v>2400</v>
      </c>
      <c r="Q649" s="3">
        <v>3.1696029999999999</v>
      </c>
      <c r="R649" s="3">
        <v>10.551722</v>
      </c>
      <c r="S649" s="3">
        <v>10.551722</v>
      </c>
      <c r="T649" s="9" t="s">
        <v>3431</v>
      </c>
      <c r="U649" s="7">
        <v>5625674</v>
      </c>
      <c r="V649" s="7">
        <v>5864691</v>
      </c>
      <c r="W649" s="7">
        <v>5739747</v>
      </c>
      <c r="X649" s="7">
        <v>4541985</v>
      </c>
      <c r="Y649" s="7">
        <v>5642104</v>
      </c>
      <c r="Z649" s="7">
        <v>5633856</v>
      </c>
      <c r="AA649" s="7">
        <v>5625674</v>
      </c>
      <c r="AB649" s="7">
        <v>5718333</v>
      </c>
      <c r="AC649" s="3">
        <v>29.323</v>
      </c>
      <c r="AD649" s="4">
        <v>28.2</v>
      </c>
      <c r="AE649" s="3">
        <v>32.033999999999999</v>
      </c>
      <c r="AF649" s="3">
        <v>29.526</v>
      </c>
      <c r="AG649" s="7">
        <v>196077880</v>
      </c>
      <c r="AH649" s="7">
        <v>196077880</v>
      </c>
      <c r="AI649" s="7">
        <v>196077880</v>
      </c>
      <c r="AJ649" s="7">
        <v>107783256</v>
      </c>
      <c r="AK649" s="3">
        <v>54.969619999999999</v>
      </c>
      <c r="AL649" s="7">
        <v>269</v>
      </c>
      <c r="AM649" s="7">
        <v>73693307</v>
      </c>
      <c r="AN649" s="3">
        <v>37.58</v>
      </c>
      <c r="AO649" s="3">
        <v>-1.791045</v>
      </c>
      <c r="AP649" s="3">
        <v>-2.235744</v>
      </c>
      <c r="AQ649" s="3">
        <v>-10.828601000000001</v>
      </c>
      <c r="AR649" s="3">
        <v>-2.8406690000000001</v>
      </c>
      <c r="AS649" s="3">
        <v>-2.235744</v>
      </c>
      <c r="AT649" s="3">
        <v>-10.828601000000001</v>
      </c>
      <c r="AU649" s="3">
        <v>-3.7743730000000002</v>
      </c>
      <c r="AV649" s="3">
        <v>1.4441659609946822</v>
      </c>
      <c r="AW649" s="3">
        <v>2.4408436818342518</v>
      </c>
      <c r="AX649" s="3">
        <v>2.9109398932552875</v>
      </c>
      <c r="AY649" s="3">
        <v>57.86</v>
      </c>
      <c r="AZ649" s="3">
        <v>97.79</v>
      </c>
      <c r="BA649" s="3">
        <v>116.63</v>
      </c>
    </row>
    <row r="650" spans="1:53" x14ac:dyDescent="0.3">
      <c r="A650" s="1" t="s">
        <v>1928</v>
      </c>
      <c r="B650" s="2">
        <v>116229413</v>
      </c>
      <c r="C650" s="9" t="s">
        <v>2401</v>
      </c>
      <c r="D650" s="9" t="s">
        <v>2455</v>
      </c>
      <c r="E650" s="3">
        <v>12353.643545700001</v>
      </c>
      <c r="F650" s="5">
        <v>19690.643544999999</v>
      </c>
      <c r="G650" s="5" t="s">
        <v>2400</v>
      </c>
      <c r="H650" s="3">
        <v>0.7</v>
      </c>
      <c r="I650" s="3">
        <v>15.868364</v>
      </c>
      <c r="J650" s="3">
        <v>0.7</v>
      </c>
      <c r="K650" s="3">
        <v>15.868364</v>
      </c>
      <c r="L650" s="3" t="s">
        <v>2397</v>
      </c>
      <c r="M650" s="3">
        <v>3.5752557199999999</v>
      </c>
      <c r="N650" s="3">
        <v>9.7376179999999994</v>
      </c>
      <c r="O650" s="3" t="s">
        <v>2400</v>
      </c>
      <c r="P650" s="3" t="s">
        <v>2400</v>
      </c>
      <c r="Q650" s="3">
        <v>2.282305</v>
      </c>
      <c r="R650" s="3">
        <v>10.03701</v>
      </c>
      <c r="S650" s="3">
        <v>10.03701</v>
      </c>
      <c r="T650" s="9" t="s">
        <v>3429</v>
      </c>
      <c r="U650" s="7">
        <v>8197000</v>
      </c>
      <c r="V650" s="7">
        <v>8130000</v>
      </c>
      <c r="W650" s="7">
        <v>8171000</v>
      </c>
      <c r="X650" s="7">
        <v>7281000</v>
      </c>
      <c r="Y650" s="7">
        <v>8215000</v>
      </c>
      <c r="Z650" s="7">
        <v>8207000</v>
      </c>
      <c r="AA650" s="7">
        <v>8202000</v>
      </c>
      <c r="AB650" s="7">
        <v>8197000</v>
      </c>
      <c r="AC650" s="3">
        <v>57.253</v>
      </c>
      <c r="AD650" s="3">
        <v>56.384999999999998</v>
      </c>
      <c r="AE650" s="3">
        <v>27.437000000000001</v>
      </c>
      <c r="AF650" s="3">
        <v>22.398</v>
      </c>
      <c r="AG650" s="7">
        <v>172754070</v>
      </c>
      <c r="AH650" s="7">
        <v>172710593</v>
      </c>
      <c r="AI650" s="7">
        <v>172700000</v>
      </c>
      <c r="AJ650" s="7">
        <v>138187564</v>
      </c>
      <c r="AK650" s="3">
        <v>79.990920000000003</v>
      </c>
      <c r="AL650" s="7">
        <v>1090</v>
      </c>
      <c r="AM650" s="7">
        <v>108578230</v>
      </c>
      <c r="AN650" s="3">
        <v>62.85</v>
      </c>
      <c r="AO650" s="3">
        <v>-0.75120200000000004</v>
      </c>
      <c r="AP650" s="3">
        <v>-7.6213119999999996</v>
      </c>
      <c r="AQ650" s="3">
        <v>-5.2495700000000003</v>
      </c>
      <c r="AR650" s="3">
        <v>-17.425000000000001</v>
      </c>
      <c r="AS650" s="3">
        <v>-7.6213119999999996</v>
      </c>
      <c r="AT650" s="3">
        <v>-5.2495700000000003</v>
      </c>
      <c r="AU650" s="3">
        <v>-17.425000000000001</v>
      </c>
      <c r="AV650" s="3">
        <v>1.4154178827740498</v>
      </c>
      <c r="AW650" s="3">
        <v>2.261437050631887</v>
      </c>
      <c r="AX650" s="3">
        <v>2.6441672479621108</v>
      </c>
      <c r="AY650" s="3">
        <v>30.85</v>
      </c>
      <c r="AZ650" s="3">
        <v>49.29</v>
      </c>
      <c r="BA650" s="3">
        <v>57.64</v>
      </c>
    </row>
    <row r="651" spans="1:53" x14ac:dyDescent="0.3">
      <c r="A651" s="1" t="s">
        <v>1289</v>
      </c>
      <c r="B651" s="2">
        <v>4992787</v>
      </c>
      <c r="C651" s="9" t="s">
        <v>2395</v>
      </c>
      <c r="D651" s="9" t="s">
        <v>2445</v>
      </c>
      <c r="E651" s="3">
        <v>12327.90943944</v>
      </c>
      <c r="F651" s="5">
        <v>13246.424439</v>
      </c>
      <c r="G651" s="5" t="s">
        <v>2400</v>
      </c>
      <c r="H651" s="3">
        <v>1.77</v>
      </c>
      <c r="I651" s="3">
        <v>22.347121000000001</v>
      </c>
      <c r="J651" s="3">
        <v>1.77</v>
      </c>
      <c r="K651" s="3">
        <v>22.347121000000001</v>
      </c>
      <c r="L651" s="3">
        <v>20.328562130000002</v>
      </c>
      <c r="M651" s="3">
        <v>7.8987949799999999</v>
      </c>
      <c r="N651" s="3">
        <v>20.678359</v>
      </c>
      <c r="O651" s="3" t="s">
        <v>2400</v>
      </c>
      <c r="P651" s="3" t="s">
        <v>2400</v>
      </c>
      <c r="Q651" s="3">
        <v>2.8420830000000001</v>
      </c>
      <c r="R651" s="3">
        <v>14.14293</v>
      </c>
      <c r="S651" s="3">
        <v>14.14293</v>
      </c>
      <c r="T651" s="9" t="s">
        <v>3429</v>
      </c>
      <c r="U651" s="7">
        <v>4191636</v>
      </c>
      <c r="V651" s="7">
        <v>3761211</v>
      </c>
      <c r="W651" s="7">
        <v>3234180</v>
      </c>
      <c r="X651" s="7">
        <v>2655400</v>
      </c>
      <c r="Y651" s="7">
        <v>4045153</v>
      </c>
      <c r="Z651" s="7">
        <v>4094608</v>
      </c>
      <c r="AA651" s="7">
        <v>4133490</v>
      </c>
      <c r="AB651" s="7">
        <v>4191636</v>
      </c>
      <c r="AC651" s="3">
        <v>35.253</v>
      </c>
      <c r="AD651" s="3">
        <v>36.557000000000002</v>
      </c>
      <c r="AE651" s="3">
        <v>18.835000000000001</v>
      </c>
      <c r="AF651" s="4">
        <v>19.3</v>
      </c>
      <c r="AG651" s="7">
        <v>56425803</v>
      </c>
      <c r="AH651" s="7">
        <v>56675255</v>
      </c>
      <c r="AI651" s="7">
        <v>57199736</v>
      </c>
      <c r="AJ651" s="7">
        <v>56020415</v>
      </c>
      <c r="AK651" s="3">
        <v>99.281559999999999</v>
      </c>
      <c r="AL651" s="7">
        <v>639</v>
      </c>
      <c r="AM651" s="7">
        <v>45549704</v>
      </c>
      <c r="AN651" s="3">
        <v>80.72</v>
      </c>
      <c r="AO651" s="3">
        <v>-1.3315790000000001</v>
      </c>
      <c r="AP651" s="3">
        <v>-14.193519</v>
      </c>
      <c r="AQ651" s="3">
        <v>-2.369545</v>
      </c>
      <c r="AR651" s="3">
        <v>-12.282425999999999</v>
      </c>
      <c r="AS651" s="3">
        <v>-14.193519</v>
      </c>
      <c r="AT651" s="3">
        <v>-2.369545</v>
      </c>
      <c r="AU651" s="3">
        <v>-13.791041999999999</v>
      </c>
      <c r="AV651" s="3">
        <v>1.864251714769571</v>
      </c>
      <c r="AW651" s="3">
        <v>2.6968521024777519</v>
      </c>
      <c r="AX651" s="3">
        <v>2.5007682007849112</v>
      </c>
      <c r="AY651" s="3">
        <v>66.760000000000005</v>
      </c>
      <c r="AZ651" s="3">
        <v>96.57</v>
      </c>
      <c r="BA651" s="3">
        <v>89.55</v>
      </c>
    </row>
    <row r="652" spans="1:53" x14ac:dyDescent="0.3">
      <c r="A652" s="1" t="s">
        <v>112</v>
      </c>
      <c r="B652" s="2">
        <v>103424</v>
      </c>
      <c r="C652" s="9" t="s">
        <v>2401</v>
      </c>
      <c r="D652" s="9" t="s">
        <v>2465</v>
      </c>
      <c r="E652" s="3">
        <v>12326.14440302</v>
      </c>
      <c r="F652" s="5">
        <v>12724.144403</v>
      </c>
      <c r="G652" s="5">
        <v>12714.14440302</v>
      </c>
      <c r="H652" s="4">
        <v>2.157</v>
      </c>
      <c r="I652" s="3">
        <v>12.833177132146201</v>
      </c>
      <c r="J652" s="4">
        <v>2.157</v>
      </c>
      <c r="K652" s="3">
        <v>12.833177132146201</v>
      </c>
      <c r="L652" s="3">
        <v>2.7335008232112301</v>
      </c>
      <c r="M652" s="3">
        <v>2.4408745668606597</v>
      </c>
      <c r="N652" s="3">
        <v>10.188172096722599</v>
      </c>
      <c r="O652" s="3" t="s">
        <v>2400</v>
      </c>
      <c r="P652" s="3" t="s">
        <v>2400</v>
      </c>
      <c r="Q652" s="3">
        <v>1.502111</v>
      </c>
      <c r="R652" s="3">
        <v>8.6415019999999991</v>
      </c>
      <c r="S652" s="3">
        <v>9.1884818414617193</v>
      </c>
      <c r="T652" s="9" t="s">
        <v>3429</v>
      </c>
      <c r="U652" s="7">
        <v>7853000</v>
      </c>
      <c r="V652" s="7">
        <v>7040000</v>
      </c>
      <c r="W652" s="7">
        <v>6552000</v>
      </c>
      <c r="X652" s="7">
        <v>5769000</v>
      </c>
      <c r="Y652" s="7">
        <v>8258000</v>
      </c>
      <c r="Z652" s="7">
        <v>8079000</v>
      </c>
      <c r="AA652" s="7">
        <v>8019000</v>
      </c>
      <c r="AB652" s="7">
        <v>7853000</v>
      </c>
      <c r="AC652" s="3">
        <v>19.914000000000001</v>
      </c>
      <c r="AD652" s="4">
        <v>19.72</v>
      </c>
      <c r="AE652" s="3">
        <v>17.163</v>
      </c>
      <c r="AF652" s="3">
        <v>16.952999999999999</v>
      </c>
      <c r="AG652" s="7">
        <v>83923446</v>
      </c>
      <c r="AH652" s="7">
        <v>83897267</v>
      </c>
      <c r="AI652" s="7">
        <v>84135710</v>
      </c>
      <c r="AJ652" s="7">
        <v>69960265</v>
      </c>
      <c r="AK652" s="3">
        <v>83.354240000000004</v>
      </c>
      <c r="AL652" s="7">
        <v>519</v>
      </c>
      <c r="AM652" s="7">
        <v>55894394</v>
      </c>
      <c r="AN652" s="4">
        <v>66.599999999999994</v>
      </c>
      <c r="AO652" s="3">
        <v>-1.012073</v>
      </c>
      <c r="AP652" s="3">
        <v>-6.7615420000000004</v>
      </c>
      <c r="AQ652" s="3">
        <v>1.731055</v>
      </c>
      <c r="AR652" s="3">
        <v>14.691348</v>
      </c>
      <c r="AS652" s="3">
        <v>-6.7615420000000004</v>
      </c>
      <c r="AT652" s="3">
        <v>1.731055</v>
      </c>
      <c r="AU652" s="3">
        <v>15.173690000000001</v>
      </c>
      <c r="AV652" s="3">
        <v>0.91930113711986938</v>
      </c>
      <c r="AW652" s="3">
        <v>1.8585875689803015</v>
      </c>
      <c r="AX652" s="3">
        <v>2.041208098890519</v>
      </c>
      <c r="AY652" s="3">
        <v>49.38</v>
      </c>
      <c r="AZ652" s="3">
        <v>99.83</v>
      </c>
      <c r="BA652" s="3">
        <v>109.64</v>
      </c>
    </row>
    <row r="653" spans="1:53" x14ac:dyDescent="0.3">
      <c r="A653" s="1" t="s">
        <v>77</v>
      </c>
      <c r="B653" s="2">
        <v>4987299</v>
      </c>
      <c r="C653" s="9" t="s">
        <v>2401</v>
      </c>
      <c r="D653" s="9" t="s">
        <v>2404</v>
      </c>
      <c r="E653" s="3">
        <v>12243.119936040001</v>
      </c>
      <c r="F653" s="5">
        <v>13922.819936</v>
      </c>
      <c r="G653" s="5" t="s">
        <v>2400</v>
      </c>
      <c r="H653" s="3">
        <v>1.99</v>
      </c>
      <c r="I653" s="3">
        <v>20.110803000000001</v>
      </c>
      <c r="J653" s="4">
        <v>1.99</v>
      </c>
      <c r="K653" s="3">
        <v>20.110803000000001</v>
      </c>
      <c r="L653" s="3" t="s">
        <v>2397</v>
      </c>
      <c r="M653" s="3">
        <v>7.2306755899999997</v>
      </c>
      <c r="N653" s="3">
        <v>19.568733000000002</v>
      </c>
      <c r="O653" s="3" t="s">
        <v>2400</v>
      </c>
      <c r="P653" s="3" t="s">
        <v>2400</v>
      </c>
      <c r="Q653" s="3">
        <v>3.501509</v>
      </c>
      <c r="R653" s="3">
        <v>13.711480999999999</v>
      </c>
      <c r="S653" s="3">
        <v>13.711480999999999</v>
      </c>
      <c r="T653" s="9" t="s">
        <v>3429</v>
      </c>
      <c r="U653" s="7">
        <v>3650800</v>
      </c>
      <c r="V653" s="7">
        <v>3271900</v>
      </c>
      <c r="W653" s="7">
        <v>2867400</v>
      </c>
      <c r="X653" s="7">
        <v>2719900</v>
      </c>
      <c r="Y653" s="7">
        <v>3724000</v>
      </c>
      <c r="Z653" s="7">
        <v>3674800</v>
      </c>
      <c r="AA653" s="7">
        <v>3621700</v>
      </c>
      <c r="AB653" s="7">
        <v>3650800</v>
      </c>
      <c r="AC653" s="3">
        <v>43.319000000000003</v>
      </c>
      <c r="AD653" s="3">
        <v>43.960999999999999</v>
      </c>
      <c r="AE653" s="3">
        <v>22.861000000000001</v>
      </c>
      <c r="AF653" s="3">
        <v>23.856000000000002</v>
      </c>
      <c r="AG653" s="7">
        <v>86924345</v>
      </c>
      <c r="AH653" s="7">
        <v>87127712</v>
      </c>
      <c r="AI653" s="7">
        <v>87787306</v>
      </c>
      <c r="AJ653" s="7">
        <v>86399011</v>
      </c>
      <c r="AK653" s="4">
        <v>99.39</v>
      </c>
      <c r="AL653" s="7">
        <v>779</v>
      </c>
      <c r="AM653" s="7">
        <v>84170887</v>
      </c>
      <c r="AN653" s="3">
        <v>96.83</v>
      </c>
      <c r="AO653" s="3">
        <v>-1.773903</v>
      </c>
      <c r="AP653" s="3">
        <v>-7.2138600000000004</v>
      </c>
      <c r="AQ653" s="3">
        <v>-10.333470999999999</v>
      </c>
      <c r="AR653" s="3">
        <v>5.1750499999999997</v>
      </c>
      <c r="AS653" s="3">
        <v>-7.2138600000000004</v>
      </c>
      <c r="AT653" s="3">
        <v>-10.333470999999999</v>
      </c>
      <c r="AU653" s="3">
        <v>3.1494200000000001</v>
      </c>
      <c r="AV653" s="3">
        <v>2.0115316495025422</v>
      </c>
      <c r="AW653" s="3">
        <v>4.1805413591935094</v>
      </c>
      <c r="AX653" s="3">
        <v>4.7890590690432786</v>
      </c>
      <c r="AY653" s="3">
        <v>48.05</v>
      </c>
      <c r="AZ653" s="3">
        <v>99.86</v>
      </c>
      <c r="BA653" s="4">
        <v>114.4</v>
      </c>
    </row>
    <row r="654" spans="1:53" x14ac:dyDescent="0.3">
      <c r="A654" s="1" t="s">
        <v>1675</v>
      </c>
      <c r="B654" s="2">
        <v>4011879</v>
      </c>
      <c r="C654" s="9" t="s">
        <v>2395</v>
      </c>
      <c r="D654" s="9" t="s">
        <v>2424</v>
      </c>
      <c r="E654" s="3">
        <v>12237.921178209999</v>
      </c>
      <c r="F654" s="5">
        <v>13819.294178</v>
      </c>
      <c r="G654" s="5" t="s">
        <v>2400</v>
      </c>
      <c r="H654" s="3">
        <v>1.47</v>
      </c>
      <c r="I654" s="3">
        <v>10.937348999999999</v>
      </c>
      <c r="J654" s="4">
        <v>1.47</v>
      </c>
      <c r="K654" s="3">
        <v>10.937348999999999</v>
      </c>
      <c r="L654" s="3">
        <v>5.3038093000000002</v>
      </c>
      <c r="M654" s="3">
        <v>2.5597789299999998</v>
      </c>
      <c r="N654" s="3">
        <v>7.2139220000000002</v>
      </c>
      <c r="O654" s="3" t="s">
        <v>2400</v>
      </c>
      <c r="P654" s="3" t="s">
        <v>2400</v>
      </c>
      <c r="Q654" s="3">
        <v>0.68448600000000004</v>
      </c>
      <c r="R654" s="3">
        <v>5.793304</v>
      </c>
      <c r="S654" s="3">
        <v>5.793304</v>
      </c>
      <c r="T654" s="9" t="s">
        <v>3429</v>
      </c>
      <c r="U654" s="7">
        <v>17362217</v>
      </c>
      <c r="V654" s="7">
        <v>17468377</v>
      </c>
      <c r="W654" s="7">
        <v>14777458</v>
      </c>
      <c r="X654" s="7">
        <v>12091901</v>
      </c>
      <c r="Y654" s="7">
        <v>18034529</v>
      </c>
      <c r="Z654" s="7">
        <v>17809746</v>
      </c>
      <c r="AA654" s="7">
        <v>17558523</v>
      </c>
      <c r="AB654" s="7">
        <v>17362217</v>
      </c>
      <c r="AC654" s="4">
        <v>6.4420000000000002</v>
      </c>
      <c r="AD654" s="4">
        <v>11.536</v>
      </c>
      <c r="AE654" s="4">
        <v>5.9029999999999996</v>
      </c>
      <c r="AF654" s="4">
        <v>10.724</v>
      </c>
      <c r="AG654" s="7">
        <v>237121000</v>
      </c>
      <c r="AH654" s="7">
        <v>236942000</v>
      </c>
      <c r="AI654" s="7">
        <v>236733000</v>
      </c>
      <c r="AJ654" s="7">
        <v>41509617</v>
      </c>
      <c r="AK654" s="3">
        <v>17.505520000000001</v>
      </c>
      <c r="AL654" s="7">
        <v>396</v>
      </c>
      <c r="AM654" s="7">
        <v>48118040</v>
      </c>
      <c r="AN654" s="3">
        <v>20.29</v>
      </c>
      <c r="AO654" s="3">
        <v>-1.9654430000000001</v>
      </c>
      <c r="AP654" s="3">
        <v>-12.051928</v>
      </c>
      <c r="AQ654" s="3">
        <v>-1.433225</v>
      </c>
      <c r="AR654" s="3">
        <v>59.823943999999997</v>
      </c>
      <c r="AS654" s="3">
        <v>-12.051928</v>
      </c>
      <c r="AT654" s="3">
        <v>-1.433225</v>
      </c>
      <c r="AU654" s="3">
        <v>64.099783000000002</v>
      </c>
      <c r="AV654" s="3">
        <v>1.6222783156464062</v>
      </c>
      <c r="AW654" s="3">
        <v>2.3996185101694363</v>
      </c>
      <c r="AX654" s="3">
        <v>2.396807855751387</v>
      </c>
      <c r="AY654" s="3">
        <v>83.62</v>
      </c>
      <c r="AZ654" s="3">
        <v>123.68</v>
      </c>
      <c r="BA654" s="3">
        <v>123.54</v>
      </c>
    </row>
    <row r="655" spans="1:53" x14ac:dyDescent="0.3">
      <c r="A655" s="1" t="s">
        <v>85</v>
      </c>
      <c r="B655" s="2">
        <v>102864</v>
      </c>
      <c r="C655" s="9" t="s">
        <v>2401</v>
      </c>
      <c r="D655" s="9" t="s">
        <v>2460</v>
      </c>
      <c r="E655" s="3">
        <v>12182.497064319999</v>
      </c>
      <c r="F655" s="5" t="s">
        <v>2400</v>
      </c>
      <c r="G655" s="5">
        <v>24599.497064319999</v>
      </c>
      <c r="H655" s="4">
        <v>1.06</v>
      </c>
      <c r="I655" s="3">
        <v>14.352332000000001</v>
      </c>
      <c r="J655" s="4">
        <v>1.06</v>
      </c>
      <c r="K655" s="3">
        <v>14.375249999999999</v>
      </c>
      <c r="L655" s="3">
        <v>0.93993892000000001</v>
      </c>
      <c r="M655" s="3">
        <v>0.88483181</v>
      </c>
      <c r="N655" s="3">
        <v>16.882325000000002</v>
      </c>
      <c r="O655" s="3" t="s">
        <v>2400</v>
      </c>
      <c r="P655" s="3" t="s">
        <v>2400</v>
      </c>
      <c r="Q655" s="3" t="s">
        <v>2400</v>
      </c>
      <c r="R655" s="3" t="s">
        <v>2400</v>
      </c>
      <c r="S655" s="3">
        <v>2.4466296414058601</v>
      </c>
      <c r="T655" s="9" t="s">
        <v>3429</v>
      </c>
      <c r="U655" s="7">
        <v>7106000</v>
      </c>
      <c r="V655" s="7">
        <v>7943000</v>
      </c>
      <c r="W655" s="7">
        <v>8671000</v>
      </c>
      <c r="X655" s="7">
        <v>6200000</v>
      </c>
      <c r="Y655" s="7">
        <v>6764000</v>
      </c>
      <c r="Z655" s="7">
        <v>6777000</v>
      </c>
      <c r="AA655" s="7">
        <v>6909000</v>
      </c>
      <c r="AB655" s="7">
        <v>7106000</v>
      </c>
      <c r="AC655" s="3" t="s">
        <v>2400</v>
      </c>
      <c r="AD655" s="3" t="s">
        <v>2400</v>
      </c>
      <c r="AE655" s="3" t="s">
        <v>2400</v>
      </c>
      <c r="AF655" s="3" t="s">
        <v>2400</v>
      </c>
      <c r="AG655" s="7">
        <v>304714784</v>
      </c>
      <c r="AH655" s="7">
        <v>304655610</v>
      </c>
      <c r="AI655" s="7">
        <v>301629751</v>
      </c>
      <c r="AJ655" s="7">
        <v>273219492</v>
      </c>
      <c r="AK655" s="3">
        <v>89.664010000000005</v>
      </c>
      <c r="AL655" s="7">
        <v>706</v>
      </c>
      <c r="AM655" s="7">
        <v>254404760</v>
      </c>
      <c r="AN655" s="3">
        <v>83.49</v>
      </c>
      <c r="AO655" s="3">
        <v>0.72727299999999995</v>
      </c>
      <c r="AP655" s="3">
        <v>-9.9299649999999993</v>
      </c>
      <c r="AQ655" s="3">
        <v>1.180107</v>
      </c>
      <c r="AR655" s="3">
        <v>1.8382350000000001</v>
      </c>
      <c r="AS655" s="3">
        <v>-9.9299649999999993</v>
      </c>
      <c r="AT655" s="3">
        <v>1.180107</v>
      </c>
      <c r="AU655" s="3">
        <v>3.1214200000000001</v>
      </c>
      <c r="AV655" s="3">
        <v>1.8907208650565506</v>
      </c>
      <c r="AW655" s="3">
        <v>4.5512984007067709</v>
      </c>
      <c r="AX655" s="3">
        <v>5.2906812181957825</v>
      </c>
      <c r="AY655" s="3">
        <v>33.729999999999997</v>
      </c>
      <c r="AZ655" s="3">
        <v>81.19</v>
      </c>
      <c r="BA655" s="3">
        <v>94.37</v>
      </c>
    </row>
    <row r="656" spans="1:53" x14ac:dyDescent="0.3">
      <c r="A656" s="1" t="s">
        <v>1279</v>
      </c>
      <c r="B656" s="2">
        <v>4571302</v>
      </c>
      <c r="C656" s="9" t="s">
        <v>2395</v>
      </c>
      <c r="D656" s="9" t="s">
        <v>2513</v>
      </c>
      <c r="E656" s="3">
        <v>12161.31316326</v>
      </c>
      <c r="F656" s="5">
        <v>16059.313163000001</v>
      </c>
      <c r="G656" s="5">
        <v>16003.31316326</v>
      </c>
      <c r="H656" s="3">
        <v>0.99</v>
      </c>
      <c r="I656" s="3">
        <v>13.765421</v>
      </c>
      <c r="J656" s="3">
        <v>0.99</v>
      </c>
      <c r="K656" s="3">
        <v>13.765421</v>
      </c>
      <c r="L656" s="3">
        <v>1.37781054</v>
      </c>
      <c r="M656" s="3">
        <v>1.1217814099999999</v>
      </c>
      <c r="N656" s="3" t="s">
        <v>2397</v>
      </c>
      <c r="O656" s="3">
        <v>14.4690394592202</v>
      </c>
      <c r="P656" s="3">
        <v>19.5677947356779</v>
      </c>
      <c r="Q656" s="3">
        <v>14.530961</v>
      </c>
      <c r="R656" s="3">
        <v>9.3546560000000003</v>
      </c>
      <c r="S656" s="3">
        <v>9.3546560000000003</v>
      </c>
      <c r="T656" s="9" t="s">
        <v>3429</v>
      </c>
      <c r="U656" s="7">
        <v>981000</v>
      </c>
      <c r="V656" s="7">
        <v>975000</v>
      </c>
      <c r="W656" s="7">
        <v>988000</v>
      </c>
      <c r="X656" s="7">
        <v>51000</v>
      </c>
      <c r="Y656" s="7">
        <v>1003000</v>
      </c>
      <c r="Z656" s="7">
        <v>981000</v>
      </c>
      <c r="AA656" s="7">
        <v>980000</v>
      </c>
      <c r="AB656" s="7">
        <v>981000</v>
      </c>
      <c r="AC656" s="3">
        <v>75.025000000000006</v>
      </c>
      <c r="AD656" s="3">
        <v>74.775999999999996</v>
      </c>
      <c r="AE656" s="3">
        <v>30.887</v>
      </c>
      <c r="AF656" s="3">
        <v>30.907</v>
      </c>
      <c r="AG656" s="7">
        <v>142848038</v>
      </c>
      <c r="AH656" s="7">
        <v>142847969</v>
      </c>
      <c r="AI656" s="7">
        <v>146213126</v>
      </c>
      <c r="AJ656" s="7">
        <v>121817615</v>
      </c>
      <c r="AK656" s="3">
        <v>85.277730000000005</v>
      </c>
      <c r="AL656" s="7">
        <v>504</v>
      </c>
      <c r="AM656" s="7">
        <v>128082967</v>
      </c>
      <c r="AN656" s="3">
        <v>89.66</v>
      </c>
      <c r="AO656" s="3">
        <v>-2.7069239999999999</v>
      </c>
      <c r="AP656" s="3">
        <v>-12.191684</v>
      </c>
      <c r="AQ656" s="3">
        <v>-3.2733859999999999</v>
      </c>
      <c r="AR656" s="3">
        <v>-8.0668959999999998</v>
      </c>
      <c r="AS656" s="3">
        <v>-12.191684</v>
      </c>
      <c r="AT656" s="3">
        <v>-3.2733859999999999</v>
      </c>
      <c r="AU656" s="3">
        <v>-7.2341480000000002</v>
      </c>
      <c r="AV656" s="3">
        <v>2.1352168396713269</v>
      </c>
      <c r="AW656" s="3">
        <v>3.9245893098065405</v>
      </c>
      <c r="AX656" s="3">
        <v>4.828590341491557</v>
      </c>
      <c r="AY656" s="3">
        <v>44.45</v>
      </c>
      <c r="AZ656" s="4">
        <v>81.7</v>
      </c>
      <c r="BA656" s="3">
        <v>100.52</v>
      </c>
    </row>
    <row r="657" spans="1:53" x14ac:dyDescent="0.3">
      <c r="A657" s="1" t="s">
        <v>712</v>
      </c>
      <c r="B657" s="2">
        <v>4022066</v>
      </c>
      <c r="C657" s="9" t="s">
        <v>2401</v>
      </c>
      <c r="D657" s="9" t="s">
        <v>2446</v>
      </c>
      <c r="E657" s="3">
        <v>12133.047486560001</v>
      </c>
      <c r="F657" s="5">
        <v>16783.047485999999</v>
      </c>
      <c r="G657" s="5" t="s">
        <v>2400</v>
      </c>
      <c r="H657" s="3">
        <v>1.53</v>
      </c>
      <c r="I657" s="3">
        <v>12.229811</v>
      </c>
      <c r="J657" s="3">
        <v>1.53</v>
      </c>
      <c r="K657" s="3">
        <v>12.229811</v>
      </c>
      <c r="L657" s="3">
        <v>11.413573300000001</v>
      </c>
      <c r="M657" s="3">
        <v>1.8713114799999999</v>
      </c>
      <c r="N657" s="3">
        <v>18.008282000000001</v>
      </c>
      <c r="O657" s="3" t="s">
        <v>2400</v>
      </c>
      <c r="P657" s="3" t="s">
        <v>2400</v>
      </c>
      <c r="Q657" s="3">
        <v>1.6299760000000001</v>
      </c>
      <c r="R657" s="3">
        <v>8.4239490000000004</v>
      </c>
      <c r="S657" s="3">
        <v>8.4239490000000004</v>
      </c>
      <c r="T657" s="9" t="s">
        <v>3429</v>
      </c>
      <c r="U657" s="7">
        <v>9210000</v>
      </c>
      <c r="V657" s="7">
        <v>10580000</v>
      </c>
      <c r="W657" s="7">
        <v>10476000</v>
      </c>
      <c r="X657" s="7">
        <v>8473000</v>
      </c>
      <c r="Y657" s="7">
        <v>9344000</v>
      </c>
      <c r="Z657" s="7">
        <v>9147000</v>
      </c>
      <c r="AA657" s="7">
        <v>9108000</v>
      </c>
      <c r="AB657" s="7">
        <v>9210000</v>
      </c>
      <c r="AC657" s="3">
        <v>22.541</v>
      </c>
      <c r="AD657" s="3">
        <v>23.619</v>
      </c>
      <c r="AE657" s="3">
        <v>16.763999999999999</v>
      </c>
      <c r="AF657" s="3">
        <v>18.021999999999998</v>
      </c>
      <c r="AG657" s="7">
        <v>115861798</v>
      </c>
      <c r="AH657" s="7">
        <v>116809604</v>
      </c>
      <c r="AI657" s="7">
        <v>118513215</v>
      </c>
      <c r="AJ657" s="7">
        <v>114995809</v>
      </c>
      <c r="AK657" s="3">
        <v>99.252570000000006</v>
      </c>
      <c r="AL657" s="7">
        <v>924</v>
      </c>
      <c r="AM657" s="7">
        <v>103187097</v>
      </c>
      <c r="AN657" s="3">
        <v>89.06</v>
      </c>
      <c r="AO657" s="3">
        <v>-0.27301500000000001</v>
      </c>
      <c r="AP657" s="3">
        <v>-12.796028</v>
      </c>
      <c r="AQ657" s="3">
        <v>-18.427869999999999</v>
      </c>
      <c r="AR657" s="3">
        <v>2.1705079999999999</v>
      </c>
      <c r="AS657" s="3">
        <v>-12.796028</v>
      </c>
      <c r="AT657" s="3">
        <v>-18.427869999999999</v>
      </c>
      <c r="AU657" s="3">
        <v>1.670007</v>
      </c>
      <c r="AV657" s="3">
        <v>3.5522761350553185</v>
      </c>
      <c r="AW657" s="3">
        <v>5.0768869476719152</v>
      </c>
      <c r="AX657" s="3">
        <v>4.4201133226249176</v>
      </c>
      <c r="AY657" s="3">
        <v>84.37</v>
      </c>
      <c r="AZ657" s="3">
        <v>120.58</v>
      </c>
      <c r="BA657" s="3">
        <v>104.98</v>
      </c>
    </row>
    <row r="658" spans="1:53" x14ac:dyDescent="0.3">
      <c r="A658" s="1" t="s">
        <v>1720</v>
      </c>
      <c r="B658" s="2">
        <v>5111952</v>
      </c>
      <c r="C658" s="9" t="s">
        <v>2401</v>
      </c>
      <c r="D658" s="9" t="s">
        <v>2417</v>
      </c>
      <c r="E658" s="3">
        <v>12071.5091672</v>
      </c>
      <c r="F658" s="5">
        <v>11336.201166999999</v>
      </c>
      <c r="G658" s="5" t="s">
        <v>2400</v>
      </c>
      <c r="H658" s="3">
        <v>-0.17799999999999999</v>
      </c>
      <c r="I658" s="3" t="s">
        <v>2397</v>
      </c>
      <c r="J658" s="3">
        <v>-0.17799999999999999</v>
      </c>
      <c r="K658" s="3" t="s">
        <v>2397</v>
      </c>
      <c r="L658" s="3">
        <v>22.221233689999998</v>
      </c>
      <c r="M658" s="3">
        <v>8.66443108</v>
      </c>
      <c r="N658" s="3">
        <v>70.159176000000002</v>
      </c>
      <c r="O658" s="3" t="s">
        <v>2400</v>
      </c>
      <c r="P658" s="3" t="s">
        <v>2400</v>
      </c>
      <c r="Q658" s="3">
        <v>9.3755690000000005</v>
      </c>
      <c r="R658" s="3" t="s">
        <v>2397</v>
      </c>
      <c r="S658" s="3" t="s">
        <v>2397</v>
      </c>
      <c r="T658" s="9" t="s">
        <v>3429</v>
      </c>
      <c r="U658" s="7">
        <v>950010</v>
      </c>
      <c r="V658" s="7">
        <v>720203</v>
      </c>
      <c r="W658" s="7">
        <v>514821</v>
      </c>
      <c r="X658" s="7">
        <v>400291</v>
      </c>
      <c r="Y658" s="7">
        <v>1109701</v>
      </c>
      <c r="Z658" s="7">
        <v>1061723</v>
      </c>
      <c r="AA658" s="7">
        <v>1005912</v>
      </c>
      <c r="AB658" s="7">
        <v>950010</v>
      </c>
      <c r="AC658" s="3">
        <v>81.692999999999998</v>
      </c>
      <c r="AD658" s="3">
        <v>82.364000000000004</v>
      </c>
      <c r="AE658" s="4">
        <v>-18.28</v>
      </c>
      <c r="AF658" s="3">
        <v>-4.9029999999999996</v>
      </c>
      <c r="AG658" s="7">
        <v>148663793</v>
      </c>
      <c r="AH658" s="7">
        <v>147678550</v>
      </c>
      <c r="AI658" s="7">
        <v>143452776</v>
      </c>
      <c r="AJ658" s="7">
        <v>137243550</v>
      </c>
      <c r="AK658" s="4">
        <v>92.317999999999998</v>
      </c>
      <c r="AL658" s="7">
        <v>458</v>
      </c>
      <c r="AM658" s="7">
        <v>130126180</v>
      </c>
      <c r="AN658" s="3">
        <v>87.53</v>
      </c>
      <c r="AO658" s="3">
        <v>-3.6765650000000001</v>
      </c>
      <c r="AP658" s="3">
        <v>-7.7216750000000003</v>
      </c>
      <c r="AQ658" s="3">
        <v>21.403110999999999</v>
      </c>
      <c r="AR658" s="3">
        <v>10.630444000000001</v>
      </c>
      <c r="AS658" s="3">
        <v>-7.7216750000000003</v>
      </c>
      <c r="AT658" s="3">
        <v>21.403110999999999</v>
      </c>
      <c r="AU658" s="3">
        <v>8.2490609999999993</v>
      </c>
      <c r="AV658" s="3">
        <v>3.5373771223258457</v>
      </c>
      <c r="AW658" s="3">
        <v>7.1504571281992044</v>
      </c>
      <c r="AX658" s="3">
        <v>6.7488681482645836</v>
      </c>
      <c r="AY658" s="3">
        <v>63.64</v>
      </c>
      <c r="AZ658" s="3">
        <v>128.65</v>
      </c>
      <c r="BA658" s="3">
        <v>121.42</v>
      </c>
    </row>
    <row r="659" spans="1:53" x14ac:dyDescent="0.3">
      <c r="A659" s="1" t="s">
        <v>868</v>
      </c>
      <c r="B659" s="2">
        <v>5282621</v>
      </c>
      <c r="C659" s="9" t="s">
        <v>2401</v>
      </c>
      <c r="D659" s="9" t="s">
        <v>2501</v>
      </c>
      <c r="E659" s="3">
        <v>12032.428774</v>
      </c>
      <c r="F659" s="5">
        <v>13551.533772999999</v>
      </c>
      <c r="G659" s="5" t="s">
        <v>2400</v>
      </c>
      <c r="H659" s="3">
        <v>0.48</v>
      </c>
      <c r="I659" s="3">
        <v>55.358134</v>
      </c>
      <c r="J659" s="4">
        <v>0.48</v>
      </c>
      <c r="K659" s="3">
        <v>55.358134</v>
      </c>
      <c r="L659" s="3">
        <v>6.2811062800000004</v>
      </c>
      <c r="M659" s="3">
        <v>5.0639983700000002</v>
      </c>
      <c r="N659" s="3">
        <v>86.545139000000006</v>
      </c>
      <c r="O659" s="3" t="s">
        <v>2400</v>
      </c>
      <c r="P659" s="3" t="s">
        <v>2400</v>
      </c>
      <c r="Q659" s="3">
        <v>2.7772410000000001</v>
      </c>
      <c r="R659" s="3">
        <v>16.039290000000001</v>
      </c>
      <c r="S659" s="3">
        <v>16.039290000000001</v>
      </c>
      <c r="T659" s="9" t="s">
        <v>3429</v>
      </c>
      <c r="U659" s="7">
        <v>4413884</v>
      </c>
      <c r="V659" s="7">
        <v>4264473</v>
      </c>
      <c r="W659" s="7">
        <v>3433533</v>
      </c>
      <c r="X659" s="7">
        <v>2425788</v>
      </c>
      <c r="Y659" s="7">
        <v>4396475</v>
      </c>
      <c r="Z659" s="7">
        <v>4386361</v>
      </c>
      <c r="AA659" s="7">
        <v>4389121</v>
      </c>
      <c r="AB659" s="7">
        <v>4413884</v>
      </c>
      <c r="AC659" s="3">
        <v>42.677</v>
      </c>
      <c r="AD659" s="3">
        <v>43.576000000000001</v>
      </c>
      <c r="AE659" s="4">
        <v>11.935</v>
      </c>
      <c r="AF659" s="4">
        <v>10.766999999999999</v>
      </c>
      <c r="AG659" s="7">
        <v>107223985</v>
      </c>
      <c r="AH659" s="7">
        <v>107132849</v>
      </c>
      <c r="AI659" s="7">
        <v>106569892</v>
      </c>
      <c r="AJ659" s="7">
        <v>105595693</v>
      </c>
      <c r="AK659" s="3">
        <v>98.47466</v>
      </c>
      <c r="AL659" s="7">
        <v>517</v>
      </c>
      <c r="AM659" s="7">
        <v>115005650</v>
      </c>
      <c r="AN659" s="3">
        <v>107.25</v>
      </c>
      <c r="AO659" s="3">
        <v>-2.5701160000000001</v>
      </c>
      <c r="AP659" s="3">
        <v>-11.148739000000001</v>
      </c>
      <c r="AQ659" s="3">
        <v>-19.706854</v>
      </c>
      <c r="AR659" s="3">
        <v>-9.4624050000000004</v>
      </c>
      <c r="AS659" s="3">
        <v>-11.148739000000001</v>
      </c>
      <c r="AT659" s="3">
        <v>-19.706854</v>
      </c>
      <c r="AU659" s="3">
        <v>-10.631050999999999</v>
      </c>
      <c r="AV659" s="3">
        <v>4.9616249786524635</v>
      </c>
      <c r="AW659" s="3">
        <v>5.9651997044069756</v>
      </c>
      <c r="AX659" s="3">
        <v>7.4942648458604015</v>
      </c>
      <c r="AY659" s="3">
        <v>72.03</v>
      </c>
      <c r="AZ659" s="4">
        <v>86.6</v>
      </c>
      <c r="BA659" s="4">
        <v>108.8</v>
      </c>
    </row>
    <row r="660" spans="1:53" x14ac:dyDescent="0.3">
      <c r="A660" s="1" t="s">
        <v>66</v>
      </c>
      <c r="B660" s="2">
        <v>4796000</v>
      </c>
      <c r="C660" s="9" t="s">
        <v>2401</v>
      </c>
      <c r="D660" s="9" t="s">
        <v>2448</v>
      </c>
      <c r="E660" s="3">
        <v>11995.414664039999</v>
      </c>
      <c r="F660" s="5">
        <v>13627.414664</v>
      </c>
      <c r="G660" s="5">
        <v>13615.414664039999</v>
      </c>
      <c r="H660" s="3">
        <v>0.38</v>
      </c>
      <c r="I660" s="3" t="s">
        <v>2397</v>
      </c>
      <c r="J660" s="3">
        <v>0.38</v>
      </c>
      <c r="K660" s="3" t="s">
        <v>2397</v>
      </c>
      <c r="L660" s="3">
        <v>1.9244091299999999</v>
      </c>
      <c r="M660" s="3">
        <v>1.85916047</v>
      </c>
      <c r="N660" s="3" t="s">
        <v>2397</v>
      </c>
      <c r="O660" s="3" t="s">
        <v>2397</v>
      </c>
      <c r="P660" s="3">
        <v>20.152916073968701</v>
      </c>
      <c r="Q660" s="3">
        <v>1.0353190000000001</v>
      </c>
      <c r="R660" s="3">
        <v>10.490465</v>
      </c>
      <c r="S660" s="3">
        <v>10.490465</v>
      </c>
      <c r="T660" s="9" t="s">
        <v>3429</v>
      </c>
      <c r="U660" s="7">
        <v>10551000</v>
      </c>
      <c r="V660" s="7">
        <v>12451000</v>
      </c>
      <c r="W660" s="7">
        <v>12152000</v>
      </c>
      <c r="X660" s="7">
        <v>9286000</v>
      </c>
      <c r="Y660" s="7">
        <v>11004000</v>
      </c>
      <c r="Z660" s="7">
        <v>10702000</v>
      </c>
      <c r="AA660" s="7">
        <v>10480000</v>
      </c>
      <c r="AB660" s="7">
        <v>10551000</v>
      </c>
      <c r="AC660" s="4">
        <v>7.9039999999999999</v>
      </c>
      <c r="AD660" s="4">
        <v>12.077</v>
      </c>
      <c r="AE660" s="4">
        <v>5.63</v>
      </c>
      <c r="AF660" s="4">
        <v>9.7240000000000002</v>
      </c>
      <c r="AG660" s="7">
        <v>258354828</v>
      </c>
      <c r="AH660" s="7">
        <v>258340140</v>
      </c>
      <c r="AI660" s="7">
        <v>178471908</v>
      </c>
      <c r="AJ660" s="7">
        <v>256262598</v>
      </c>
      <c r="AK660" s="3">
        <v>99.190169999999995</v>
      </c>
      <c r="AL660" s="7">
        <v>600</v>
      </c>
      <c r="AM660" s="7">
        <v>182750050</v>
      </c>
      <c r="AN660" s="3">
        <v>70.739999999999995</v>
      </c>
      <c r="AO660" s="3">
        <v>-2.149702</v>
      </c>
      <c r="AP660" s="3">
        <v>-18.630196000000002</v>
      </c>
      <c r="AQ660" s="3">
        <v>-2.0736129999999999</v>
      </c>
      <c r="AR660" s="3">
        <v>13.419394</v>
      </c>
      <c r="AS660" s="3">
        <v>-18.630196000000002</v>
      </c>
      <c r="AT660" s="3">
        <v>-2.0736129999999999</v>
      </c>
      <c r="AU660" s="3">
        <v>11.117647</v>
      </c>
      <c r="AV660" s="3">
        <v>3.8375160536965076</v>
      </c>
      <c r="AW660" s="3">
        <v>7.6109061174931503</v>
      </c>
      <c r="AX660" s="3">
        <v>8.6228932106803597</v>
      </c>
      <c r="AY660" s="3">
        <v>35.18</v>
      </c>
      <c r="AZ660" s="3">
        <v>69.760000000000005</v>
      </c>
      <c r="BA660" s="3">
        <v>79.040000000000006</v>
      </c>
    </row>
    <row r="661" spans="1:53" x14ac:dyDescent="0.3">
      <c r="A661" s="1" t="s">
        <v>294</v>
      </c>
      <c r="B661" s="2">
        <v>4810610</v>
      </c>
      <c r="C661" s="9" t="s">
        <v>2395</v>
      </c>
      <c r="D661" s="9" t="s">
        <v>2396</v>
      </c>
      <c r="E661" s="3">
        <v>11974.086047999999</v>
      </c>
      <c r="F661" s="5">
        <v>12185.464048</v>
      </c>
      <c r="G661" s="5" t="s">
        <v>2400</v>
      </c>
      <c r="H661" s="3">
        <v>0.21</v>
      </c>
      <c r="I661" s="3">
        <v>75.900948</v>
      </c>
      <c r="J661" s="4">
        <v>0.21</v>
      </c>
      <c r="K661" s="3">
        <v>75.900948</v>
      </c>
      <c r="L661" s="3">
        <v>17.080863170000001</v>
      </c>
      <c r="M661" s="3">
        <v>5.3510140399999999</v>
      </c>
      <c r="N661" s="3">
        <v>46.381197999999998</v>
      </c>
      <c r="O661" s="3" t="s">
        <v>2400</v>
      </c>
      <c r="P661" s="3" t="s">
        <v>2400</v>
      </c>
      <c r="Q661" s="3">
        <v>9.9492349999999998</v>
      </c>
      <c r="R661" s="3">
        <v>35.587792</v>
      </c>
      <c r="S661" s="3">
        <v>35.587792</v>
      </c>
      <c r="T661" s="9" t="s">
        <v>3430</v>
      </c>
      <c r="U661" s="7">
        <v>1159060</v>
      </c>
      <c r="V661" s="7">
        <v>1136702</v>
      </c>
      <c r="W661" s="7">
        <v>1105599</v>
      </c>
      <c r="X661" s="7">
        <v>931032</v>
      </c>
      <c r="Y661" s="7">
        <v>1171583</v>
      </c>
      <c r="Z661" s="7">
        <v>1159060</v>
      </c>
      <c r="AA661" s="7">
        <v>1154281</v>
      </c>
      <c r="AB661" s="7">
        <v>1144999</v>
      </c>
      <c r="AC661" s="3">
        <v>66.471999999999994</v>
      </c>
      <c r="AD661" s="3">
        <v>65.995000000000005</v>
      </c>
      <c r="AE661" s="3">
        <v>26.777999999999999</v>
      </c>
      <c r="AF661" s="3">
        <v>26.332999999999998</v>
      </c>
      <c r="AG661" s="7">
        <v>158878127</v>
      </c>
      <c r="AH661" s="7">
        <v>158216258</v>
      </c>
      <c r="AI661" s="7">
        <v>158354579</v>
      </c>
      <c r="AJ661" s="7">
        <v>157084202</v>
      </c>
      <c r="AK661" s="3">
        <v>98.862369999999999</v>
      </c>
      <c r="AL661" s="7">
        <v>713</v>
      </c>
      <c r="AM661" s="7">
        <v>156880640</v>
      </c>
      <c r="AN661" s="3">
        <v>98.73</v>
      </c>
      <c r="AO661" s="3">
        <v>-1.3693</v>
      </c>
      <c r="AP661" s="3">
        <v>-4.4187900000000004</v>
      </c>
      <c r="AQ661" s="3">
        <v>-9.8836480000000009</v>
      </c>
      <c r="AR661" s="3">
        <v>-6.1009000000000002</v>
      </c>
      <c r="AS661" s="3">
        <v>-4.4187900000000004</v>
      </c>
      <c r="AT661" s="3">
        <v>-9.8836480000000009</v>
      </c>
      <c r="AU661" s="3">
        <v>-6.648523</v>
      </c>
      <c r="AV661" s="3">
        <v>1.2026435599571532</v>
      </c>
      <c r="AW661" s="3">
        <v>2.1599023532194406</v>
      </c>
      <c r="AX661" s="3">
        <v>2.781481486143401</v>
      </c>
      <c r="AY661" s="4">
        <v>38.4</v>
      </c>
      <c r="AZ661" s="3">
        <v>68.97</v>
      </c>
      <c r="BA661" s="3">
        <v>88.82</v>
      </c>
    </row>
    <row r="662" spans="1:53" x14ac:dyDescent="0.3">
      <c r="A662" s="1" t="s">
        <v>380</v>
      </c>
      <c r="B662" s="2">
        <v>4082835</v>
      </c>
      <c r="C662" s="9" t="s">
        <v>2401</v>
      </c>
      <c r="D662" s="9" t="s">
        <v>2406</v>
      </c>
      <c r="E662" s="3">
        <v>11965.38262925</v>
      </c>
      <c r="F662" s="5">
        <v>13161.303629</v>
      </c>
      <c r="G662" s="5" t="s">
        <v>2400</v>
      </c>
      <c r="H662" s="3">
        <v>0.75900000000000001</v>
      </c>
      <c r="I662" s="3">
        <v>36.884106000000003</v>
      </c>
      <c r="J662" s="3">
        <v>0.75900000000000001</v>
      </c>
      <c r="K662" s="3">
        <v>36.884106000000003</v>
      </c>
      <c r="L662" s="3">
        <v>17.310023309999998</v>
      </c>
      <c r="M662" s="3">
        <v>9.6200017300000003</v>
      </c>
      <c r="N662" s="3">
        <v>50.654843</v>
      </c>
      <c r="O662" s="3" t="s">
        <v>2400</v>
      </c>
      <c r="P662" s="3" t="s">
        <v>2400</v>
      </c>
      <c r="Q662" s="3">
        <v>4.2423510000000002</v>
      </c>
      <c r="R662" s="3">
        <v>23.635442999999999</v>
      </c>
      <c r="S662" s="3">
        <v>23.635442999999999</v>
      </c>
      <c r="T662" s="9" t="s">
        <v>3429</v>
      </c>
      <c r="U662" s="7">
        <v>2496309</v>
      </c>
      <c r="V662" s="7">
        <v>2232834</v>
      </c>
      <c r="W662" s="7">
        <v>2124074</v>
      </c>
      <c r="X662" s="7">
        <v>2123516</v>
      </c>
      <c r="Y662" s="7">
        <v>2682902</v>
      </c>
      <c r="Z662" s="7">
        <v>2600935</v>
      </c>
      <c r="AA662" s="7">
        <v>2531915</v>
      </c>
      <c r="AB662" s="7">
        <v>2496309</v>
      </c>
      <c r="AC662" s="4">
        <v>24.86</v>
      </c>
      <c r="AD662" s="4">
        <v>24.95</v>
      </c>
      <c r="AE662" s="3">
        <v>15.601000000000001</v>
      </c>
      <c r="AF662" s="3">
        <v>15.763</v>
      </c>
      <c r="AG662" s="7">
        <v>91440207</v>
      </c>
      <c r="AH662" s="7">
        <v>91417634</v>
      </c>
      <c r="AI662" s="7">
        <v>91510822</v>
      </c>
      <c r="AJ662" s="7">
        <v>91025661</v>
      </c>
      <c r="AK662" s="3">
        <v>99.543059999999997</v>
      </c>
      <c r="AL662" s="7">
        <v>625</v>
      </c>
      <c r="AM662" s="7">
        <v>83028517</v>
      </c>
      <c r="AN662" s="4">
        <v>90.8</v>
      </c>
      <c r="AO662" s="3">
        <v>-1.3112429999999999</v>
      </c>
      <c r="AP662" s="3">
        <v>-14.871991</v>
      </c>
      <c r="AQ662" s="3">
        <v>2.474701</v>
      </c>
      <c r="AR662" s="3">
        <v>45.913021000000001</v>
      </c>
      <c r="AS662" s="3">
        <v>-14.871991</v>
      </c>
      <c r="AT662" s="3">
        <v>2.474701</v>
      </c>
      <c r="AU662" s="3">
        <v>45.171379999999999</v>
      </c>
      <c r="AV662" s="3">
        <v>2.7392705474270698</v>
      </c>
      <c r="AW662" s="3">
        <v>4.1915539694550894</v>
      </c>
      <c r="AX662" s="3">
        <v>4.9591629952706446</v>
      </c>
      <c r="AY662" s="3">
        <v>76.040000000000006</v>
      </c>
      <c r="AZ662" s="3">
        <v>116.35</v>
      </c>
      <c r="BA662" s="3">
        <v>137.65</v>
      </c>
    </row>
    <row r="663" spans="1:53" x14ac:dyDescent="0.3">
      <c r="A663" s="1" t="s">
        <v>892</v>
      </c>
      <c r="B663" s="2">
        <v>102719</v>
      </c>
      <c r="C663" s="9" t="s">
        <v>2401</v>
      </c>
      <c r="D663" s="9" t="s">
        <v>2407</v>
      </c>
      <c r="E663" s="3">
        <v>11918.67632852</v>
      </c>
      <c r="F663" s="5">
        <v>14411.276328</v>
      </c>
      <c r="G663" s="5">
        <v>22653.37632852</v>
      </c>
      <c r="H663" s="3">
        <v>-0.18099999999999999</v>
      </c>
      <c r="I663" s="3">
        <v>23.926887000000001</v>
      </c>
      <c r="J663" s="3">
        <v>-0.18099999999999999</v>
      </c>
      <c r="K663" s="3">
        <v>23.926887000000001</v>
      </c>
      <c r="L663" s="3">
        <v>7.1093202499999997</v>
      </c>
      <c r="M663" s="3">
        <v>0.84934489000000002</v>
      </c>
      <c r="N663" s="3">
        <v>13.014753000000001</v>
      </c>
      <c r="O663" s="3" t="s">
        <v>2400</v>
      </c>
      <c r="P663" s="3" t="s">
        <v>2400</v>
      </c>
      <c r="Q663" s="3">
        <v>1.547277</v>
      </c>
      <c r="R663" s="3">
        <v>6.080101</v>
      </c>
      <c r="S663" s="3">
        <v>6.080101</v>
      </c>
      <c r="T663" s="9" t="s">
        <v>3435</v>
      </c>
      <c r="U663" s="7">
        <v>8478000</v>
      </c>
      <c r="V663" s="7">
        <v>7849400</v>
      </c>
      <c r="W663" s="7">
        <v>8275300</v>
      </c>
      <c r="X663" s="7">
        <v>8425500</v>
      </c>
      <c r="Y663" s="7">
        <v>8478000</v>
      </c>
      <c r="Z663" s="7">
        <v>8252900</v>
      </c>
      <c r="AA663" s="7">
        <v>8099000</v>
      </c>
      <c r="AB663" s="7">
        <v>7873400</v>
      </c>
      <c r="AC663" s="3">
        <v>38.216999999999999</v>
      </c>
      <c r="AD663" s="3">
        <v>38.216999999999999</v>
      </c>
      <c r="AE663" s="3">
        <v>20.143000000000001</v>
      </c>
      <c r="AF663" s="3">
        <v>20.143000000000001</v>
      </c>
      <c r="AG663" s="7">
        <v>523596548</v>
      </c>
      <c r="AH663" s="7">
        <v>522059992</v>
      </c>
      <c r="AI663" s="7">
        <v>495937891</v>
      </c>
      <c r="AJ663" s="7">
        <v>308684692</v>
      </c>
      <c r="AK663" s="3">
        <v>58.946680000000001</v>
      </c>
      <c r="AL663" s="7">
        <v>702</v>
      </c>
      <c r="AM663" s="7">
        <v>268409437</v>
      </c>
      <c r="AN663" s="3">
        <v>51.26</v>
      </c>
      <c r="AO663" s="3">
        <v>-2.8256709999999998</v>
      </c>
      <c r="AP663" s="3">
        <v>-10.852373</v>
      </c>
      <c r="AQ663" s="3">
        <v>0.69478899999999999</v>
      </c>
      <c r="AR663" s="3">
        <v>-30.727211</v>
      </c>
      <c r="AS663" s="3">
        <v>-10.852373</v>
      </c>
      <c r="AT663" s="3">
        <v>0.69478899999999999</v>
      </c>
      <c r="AU663" s="3">
        <v>-31.889896</v>
      </c>
      <c r="AV663" s="3">
        <v>2.6336737967914439</v>
      </c>
      <c r="AW663" s="3">
        <v>3.7847031477880404</v>
      </c>
      <c r="AX663" s="3">
        <v>3.815443820884997</v>
      </c>
      <c r="AY663" s="4">
        <v>68.900000000000006</v>
      </c>
      <c r="AZ663" s="3">
        <v>99.02</v>
      </c>
      <c r="BA663" s="3">
        <v>99.82</v>
      </c>
    </row>
    <row r="664" spans="1:53" x14ac:dyDescent="0.3">
      <c r="A664" s="1" t="s">
        <v>1192</v>
      </c>
      <c r="B664" s="2">
        <v>4157184</v>
      </c>
      <c r="C664" s="9" t="s">
        <v>2401</v>
      </c>
      <c r="D664" s="9" t="s">
        <v>2428</v>
      </c>
      <c r="E664" s="3">
        <v>11892.718927440001</v>
      </c>
      <c r="F664" s="5">
        <v>12476.718927</v>
      </c>
      <c r="G664" s="5" t="s">
        <v>2400</v>
      </c>
      <c r="H664" s="3">
        <v>0.28000000000000003</v>
      </c>
      <c r="I664" s="3">
        <v>49.537036999999998</v>
      </c>
      <c r="J664" s="3">
        <v>0.28000000000000003</v>
      </c>
      <c r="K664" s="3">
        <v>49.537036999999998</v>
      </c>
      <c r="L664" s="3">
        <v>14.493034059999999</v>
      </c>
      <c r="M664" s="3">
        <v>2.6690898700000001</v>
      </c>
      <c r="N664" s="3">
        <v>30.823045</v>
      </c>
      <c r="O664" s="3" t="s">
        <v>2400</v>
      </c>
      <c r="P664" s="3" t="s">
        <v>2400</v>
      </c>
      <c r="Q664" s="3">
        <v>2.5789650000000002</v>
      </c>
      <c r="R664" s="3">
        <v>23.736523999999999</v>
      </c>
      <c r="S664" s="3">
        <v>23.736523999999999</v>
      </c>
      <c r="T664" s="9" t="s">
        <v>3429</v>
      </c>
      <c r="U664" s="7">
        <v>5564500</v>
      </c>
      <c r="V664" s="7">
        <v>5301200</v>
      </c>
      <c r="W664" s="7">
        <v>4735400</v>
      </c>
      <c r="X664" s="7">
        <v>4445100</v>
      </c>
      <c r="Y664" s="7">
        <v>5034300</v>
      </c>
      <c r="Z664" s="7">
        <v>5101100</v>
      </c>
      <c r="AA664" s="7">
        <v>5341600</v>
      </c>
      <c r="AB664" s="7">
        <v>5564500</v>
      </c>
      <c r="AC664" s="3">
        <v>57.542000000000002</v>
      </c>
      <c r="AD664" s="3">
        <v>58.597999999999999</v>
      </c>
      <c r="AE664" s="3">
        <v>13.708</v>
      </c>
      <c r="AF664" s="4">
        <v>9.9019999999999992</v>
      </c>
      <c r="AG664" s="7">
        <v>330900000</v>
      </c>
      <c r="AH664" s="7">
        <v>325300000</v>
      </c>
      <c r="AI664" s="7">
        <v>318800000</v>
      </c>
      <c r="AJ664" s="7">
        <v>326674610</v>
      </c>
      <c r="AK664" s="3">
        <v>98.666690000000003</v>
      </c>
      <c r="AL664" s="7">
        <v>728</v>
      </c>
      <c r="AM664" s="7">
        <v>282739652</v>
      </c>
      <c r="AN664" s="4">
        <v>85.4</v>
      </c>
      <c r="AO664" s="3">
        <v>-0.13333300000000001</v>
      </c>
      <c r="AP664" s="3">
        <v>4.2594659999999998</v>
      </c>
      <c r="AQ664" s="3">
        <v>-3.92509</v>
      </c>
      <c r="AR664" s="3">
        <v>27.641445000000001</v>
      </c>
      <c r="AS664" s="3">
        <v>4.2594659999999998</v>
      </c>
      <c r="AT664" s="3">
        <v>-3.92509</v>
      </c>
      <c r="AU664" s="3">
        <v>27.035278000000002</v>
      </c>
      <c r="AV664" s="3">
        <v>1.8902521444555023</v>
      </c>
      <c r="AW664" s="3">
        <v>3.6683315444586917</v>
      </c>
      <c r="AX664" s="3">
        <v>5.649054463870776</v>
      </c>
      <c r="AY664" s="3">
        <v>34.33</v>
      </c>
      <c r="AZ664" s="3">
        <v>66.63</v>
      </c>
      <c r="BA664" s="3">
        <v>102.61</v>
      </c>
    </row>
    <row r="665" spans="1:53" x14ac:dyDescent="0.3">
      <c r="A665" s="1" t="s">
        <v>1975</v>
      </c>
      <c r="B665" s="2">
        <v>102777</v>
      </c>
      <c r="C665" s="9" t="s">
        <v>2401</v>
      </c>
      <c r="D665" s="9" t="s">
        <v>2502</v>
      </c>
      <c r="E665" s="3">
        <v>11852.423089800001</v>
      </c>
      <c r="F665" s="5" t="s">
        <v>2400</v>
      </c>
      <c r="G665" s="5">
        <v>12163.354089799999</v>
      </c>
      <c r="H665" s="3">
        <v>1.34</v>
      </c>
      <c r="I665" s="3">
        <v>19.182640144665498</v>
      </c>
      <c r="J665" s="4">
        <v>1.34</v>
      </c>
      <c r="K665" s="3">
        <v>19.182640144665498</v>
      </c>
      <c r="L665" s="3">
        <v>3.2293795789244397</v>
      </c>
      <c r="M665" s="3">
        <v>2.2276666095794799</v>
      </c>
      <c r="N665" s="3" t="s">
        <v>2397</v>
      </c>
      <c r="O665" s="3" t="s">
        <v>2400</v>
      </c>
      <c r="P665" s="3" t="s">
        <v>2400</v>
      </c>
      <c r="Q665" s="3" t="s">
        <v>2400</v>
      </c>
      <c r="R665" s="3" t="s">
        <v>2400</v>
      </c>
      <c r="S665" s="3">
        <v>5.7133979618669803</v>
      </c>
      <c r="T665" s="9" t="s">
        <v>3429</v>
      </c>
      <c r="U665" s="7">
        <v>4348944</v>
      </c>
      <c r="V665" s="7">
        <v>4391439</v>
      </c>
      <c r="W665" s="7">
        <v>4737088</v>
      </c>
      <c r="X665" s="7">
        <v>3752061</v>
      </c>
      <c r="Y665" s="7">
        <v>4752017</v>
      </c>
      <c r="Z665" s="7">
        <v>4572400</v>
      </c>
      <c r="AA665" s="7">
        <v>4405189</v>
      </c>
      <c r="AB665" s="7">
        <v>4348944</v>
      </c>
      <c r="AC665" s="4">
        <v>94.38</v>
      </c>
      <c r="AD665" s="3">
        <v>94.623999999999995</v>
      </c>
      <c r="AE665" s="3" t="s">
        <v>2400</v>
      </c>
      <c r="AF665" s="3" t="s">
        <v>2400</v>
      </c>
      <c r="AG665" s="7">
        <v>102313065</v>
      </c>
      <c r="AH665" s="7">
        <v>102518006</v>
      </c>
      <c r="AI665" s="7">
        <v>103120282</v>
      </c>
      <c r="AJ665" s="7">
        <v>99053874</v>
      </c>
      <c r="AK665" s="3">
        <v>96.777159999999995</v>
      </c>
      <c r="AL665" s="7">
        <v>510</v>
      </c>
      <c r="AM665" s="7">
        <v>89213895</v>
      </c>
      <c r="AN665" s="3">
        <v>87.16</v>
      </c>
      <c r="AO665" s="3">
        <v>-1.118568</v>
      </c>
      <c r="AP665" s="3">
        <v>-8.3937819999999999</v>
      </c>
      <c r="AQ665" s="3">
        <v>12.971246000000001</v>
      </c>
      <c r="AR665" s="3">
        <v>53.073593000000002</v>
      </c>
      <c r="AS665" s="3">
        <v>-8.3937819999999999</v>
      </c>
      <c r="AT665" s="3">
        <v>12.971246000000001</v>
      </c>
      <c r="AU665" s="3">
        <v>53.405639999999998</v>
      </c>
      <c r="AV665" s="3">
        <v>1.7719786528776704</v>
      </c>
      <c r="AW665" s="3">
        <v>2.7708501192537458</v>
      </c>
      <c r="AX665" s="3">
        <v>2.8370706488778619</v>
      </c>
      <c r="AY665" s="3">
        <v>63.57</v>
      </c>
      <c r="AZ665" s="4">
        <v>99.4</v>
      </c>
      <c r="BA665" s="3">
        <v>101.78</v>
      </c>
    </row>
    <row r="666" spans="1:53" x14ac:dyDescent="0.3">
      <c r="A666" s="1" t="s">
        <v>1819</v>
      </c>
      <c r="B666" s="2">
        <v>20262963</v>
      </c>
      <c r="C666" s="9" t="s">
        <v>2395</v>
      </c>
      <c r="D666" s="9" t="s">
        <v>2463</v>
      </c>
      <c r="E666" s="3">
        <v>11845.08228226</v>
      </c>
      <c r="F666" s="5">
        <v>21842.498282</v>
      </c>
      <c r="G666" s="5" t="s">
        <v>2400</v>
      </c>
      <c r="H666" s="4">
        <v>1.214</v>
      </c>
      <c r="I666" s="3">
        <v>9.9882539999999995</v>
      </c>
      <c r="J666" s="4">
        <v>1.214</v>
      </c>
      <c r="K666" s="3">
        <v>9.9882539999999995</v>
      </c>
      <c r="L666" s="3">
        <v>1.6575698499999998</v>
      </c>
      <c r="M666" s="3">
        <v>1.6562784099999999</v>
      </c>
      <c r="N666" s="3" t="s">
        <v>2397</v>
      </c>
      <c r="O666" s="3" t="s">
        <v>2400</v>
      </c>
      <c r="P666" s="3" t="s">
        <v>2400</v>
      </c>
      <c r="Q666" s="3">
        <v>9.4137350000000009</v>
      </c>
      <c r="R666" s="3" t="s">
        <v>2400</v>
      </c>
      <c r="S666" s="3" t="s">
        <v>2400</v>
      </c>
      <c r="T666" s="9" t="s">
        <v>3429</v>
      </c>
      <c r="U666" s="7">
        <v>2354554</v>
      </c>
      <c r="V666" s="7">
        <v>2237215</v>
      </c>
      <c r="W666" s="7">
        <v>2289463</v>
      </c>
      <c r="X666" s="7">
        <v>2122353</v>
      </c>
      <c r="Y666" s="7">
        <v>2266003</v>
      </c>
      <c r="Z666" s="7">
        <v>2237626</v>
      </c>
      <c r="AA666" s="7">
        <v>2238561</v>
      </c>
      <c r="AB666" s="7">
        <v>2354554</v>
      </c>
      <c r="AC666" s="3">
        <v>76.188000000000002</v>
      </c>
      <c r="AD666" s="3">
        <v>78.292000000000002</v>
      </c>
      <c r="AE666" s="3">
        <v>63.613999999999997</v>
      </c>
      <c r="AF666" s="3" t="s">
        <v>2400</v>
      </c>
      <c r="AG666" s="7">
        <v>446038000</v>
      </c>
      <c r="AH666" s="7">
        <v>449065000</v>
      </c>
      <c r="AI666" s="7">
        <v>445843000</v>
      </c>
      <c r="AJ666" s="7">
        <v>383918911</v>
      </c>
      <c r="AK666" s="3">
        <v>86.409520000000001</v>
      </c>
      <c r="AL666" s="7">
        <v>542</v>
      </c>
      <c r="AM666" s="7">
        <v>320629711</v>
      </c>
      <c r="AN666" s="3">
        <v>72.16</v>
      </c>
      <c r="AO666" s="3">
        <v>1.1097900000000001</v>
      </c>
      <c r="AP666" s="3">
        <v>-4.3135779999999997</v>
      </c>
      <c r="AQ666" s="3">
        <v>-9.8267939999999996</v>
      </c>
      <c r="AR666" s="3">
        <v>-9.7629999999999999</v>
      </c>
      <c r="AS666" s="3">
        <v>-4.3135779999999997</v>
      </c>
      <c r="AT666" s="3">
        <v>-9.8267939999999996</v>
      </c>
      <c r="AU666" s="3">
        <v>-9.1847630000000002</v>
      </c>
      <c r="AV666" s="3">
        <v>2.0752256426968434</v>
      </c>
      <c r="AW666" s="3">
        <v>3.4872538077027562</v>
      </c>
      <c r="AX666" s="3">
        <v>3.0596995501839737</v>
      </c>
      <c r="AY666" s="4">
        <v>68.8</v>
      </c>
      <c r="AZ666" s="3">
        <v>115.62</v>
      </c>
      <c r="BA666" s="3">
        <v>101.44</v>
      </c>
    </row>
    <row r="667" spans="1:53" x14ac:dyDescent="0.3">
      <c r="A667" s="1" t="s">
        <v>1222</v>
      </c>
      <c r="B667" s="2">
        <v>4252831</v>
      </c>
      <c r="C667" s="9" t="s">
        <v>2401</v>
      </c>
      <c r="D667" s="9" t="s">
        <v>2465</v>
      </c>
      <c r="E667" s="3">
        <v>11840.53953432</v>
      </c>
      <c r="F667" s="5">
        <v>11912.901534000001</v>
      </c>
      <c r="G667" s="5">
        <v>11912.901534320001</v>
      </c>
      <c r="H667" s="4">
        <v>4.9000000000000004</v>
      </c>
      <c r="I667" s="3">
        <v>26.518244013682999</v>
      </c>
      <c r="J667" s="3">
        <v>4.9000000000000004</v>
      </c>
      <c r="K667" s="3">
        <v>26.518244013682999</v>
      </c>
      <c r="L667" s="3">
        <v>7.5673687598111199</v>
      </c>
      <c r="M667" s="3">
        <v>7.5487107094746895</v>
      </c>
      <c r="N667" s="3">
        <v>11.2942192115745</v>
      </c>
      <c r="O667" s="3" t="s">
        <v>2400</v>
      </c>
      <c r="P667" s="3" t="s">
        <v>2400</v>
      </c>
      <c r="Q667" s="3">
        <v>7.1429919999999996</v>
      </c>
      <c r="R667" s="3">
        <v>20.978529999999999</v>
      </c>
      <c r="S667" s="3">
        <v>20.978529999999999</v>
      </c>
      <c r="T667" s="9" t="s">
        <v>3429</v>
      </c>
      <c r="U667" s="7">
        <v>1224449</v>
      </c>
      <c r="V667" s="7">
        <v>838804</v>
      </c>
      <c r="W667" s="7">
        <v>653472</v>
      </c>
      <c r="X667" s="7">
        <v>459886</v>
      </c>
      <c r="Y667" s="7">
        <v>1526573</v>
      </c>
      <c r="Z667" s="7">
        <v>1422882</v>
      </c>
      <c r="AA667" s="7">
        <v>1334095</v>
      </c>
      <c r="AB667" s="7">
        <v>1224449</v>
      </c>
      <c r="AC667" s="3">
        <v>25.338999999999999</v>
      </c>
      <c r="AD667" s="3">
        <v>26.574000000000002</v>
      </c>
      <c r="AE667" s="3">
        <v>32.470999999999997</v>
      </c>
      <c r="AF667" s="3">
        <v>34.048999999999999</v>
      </c>
      <c r="AG667" s="7">
        <v>23288145</v>
      </c>
      <c r="AH667" s="7">
        <v>23286248</v>
      </c>
      <c r="AI667" s="7">
        <v>23172925</v>
      </c>
      <c r="AJ667" s="7">
        <v>22068293</v>
      </c>
      <c r="AK667" s="4">
        <v>94.762600000000006</v>
      </c>
      <c r="AL667" s="7">
        <v>632</v>
      </c>
      <c r="AM667" s="7">
        <v>20077561</v>
      </c>
      <c r="AN667" s="3">
        <v>86.21</v>
      </c>
      <c r="AO667" s="3">
        <v>-1.2358</v>
      </c>
      <c r="AP667" s="3">
        <v>-8.5182129999999994</v>
      </c>
      <c r="AQ667" s="3">
        <v>-9.4507999999999995E-2</v>
      </c>
      <c r="AR667" s="3">
        <v>34.236651999999999</v>
      </c>
      <c r="AS667" s="3">
        <v>-8.5182129999999994</v>
      </c>
      <c r="AT667" s="3">
        <v>-9.4507999999999995E-2</v>
      </c>
      <c r="AU667" s="3">
        <v>38.882088000000003</v>
      </c>
      <c r="AV667" s="3">
        <v>1.2680834720816037</v>
      </c>
      <c r="AW667" s="3">
        <v>3.2335695033096243</v>
      </c>
      <c r="AX667" s="3">
        <v>3.2545511415639168</v>
      </c>
      <c r="AY667" s="4">
        <v>34.6</v>
      </c>
      <c r="AZ667" s="3">
        <v>88.23</v>
      </c>
      <c r="BA667" s="4">
        <v>88.8</v>
      </c>
    </row>
    <row r="668" spans="1:53" x14ac:dyDescent="0.3">
      <c r="A668" s="1" t="s">
        <v>1599</v>
      </c>
      <c r="B668" s="2">
        <v>4076764</v>
      </c>
      <c r="C668" s="9" t="s">
        <v>2401</v>
      </c>
      <c r="D668" s="9" t="s">
        <v>2478</v>
      </c>
      <c r="E668" s="3">
        <v>11823.937154880001</v>
      </c>
      <c r="F668" s="5">
        <v>18589.937153999999</v>
      </c>
      <c r="G668" s="5" t="s">
        <v>2400</v>
      </c>
      <c r="H668" s="3">
        <v>1.92</v>
      </c>
      <c r="I668" s="3">
        <v>5.3692159999999998</v>
      </c>
      <c r="J668" s="4">
        <v>1.92</v>
      </c>
      <c r="K668" s="3">
        <v>5.3692159999999998</v>
      </c>
      <c r="L668" s="3">
        <v>1.3069997100000001</v>
      </c>
      <c r="M668" s="3">
        <v>0.98978444999999993</v>
      </c>
      <c r="N668" s="3">
        <v>6.2888200000000003</v>
      </c>
      <c r="O668" s="3" t="s">
        <v>2400</v>
      </c>
      <c r="P668" s="3" t="s">
        <v>2400</v>
      </c>
      <c r="Q668" s="3">
        <v>1.8102009999999999</v>
      </c>
      <c r="R668" s="3">
        <v>3.3020109999999998</v>
      </c>
      <c r="S668" s="3">
        <v>3.3020109999999998</v>
      </c>
      <c r="T668" s="9" t="s">
        <v>3429</v>
      </c>
      <c r="U668" s="7">
        <v>10661000</v>
      </c>
      <c r="V668" s="7">
        <v>14263000</v>
      </c>
      <c r="W668" s="7">
        <v>10468000</v>
      </c>
      <c r="X668" s="7">
        <v>5509000</v>
      </c>
      <c r="Y668" s="7">
        <v>9562000</v>
      </c>
      <c r="Z668" s="7">
        <v>10297000</v>
      </c>
      <c r="AA668" s="7">
        <v>10456000</v>
      </c>
      <c r="AB668" s="7">
        <v>10661000</v>
      </c>
      <c r="AC668" s="3">
        <v>46.572000000000003</v>
      </c>
      <c r="AD668" s="3">
        <v>51.662999999999997</v>
      </c>
      <c r="AE668" s="3">
        <v>44.911000000000001</v>
      </c>
      <c r="AF668" s="3">
        <v>53.148000000000003</v>
      </c>
      <c r="AG668" s="7">
        <v>260400000</v>
      </c>
      <c r="AH668" s="7">
        <v>264100000</v>
      </c>
      <c r="AI668" s="7">
        <v>272900000</v>
      </c>
      <c r="AJ668" s="7">
        <v>258705630</v>
      </c>
      <c r="AK668" s="3">
        <v>99.378150000000005</v>
      </c>
      <c r="AL668" s="7">
        <v>670</v>
      </c>
      <c r="AM668" s="7">
        <v>215405997</v>
      </c>
      <c r="AN668" s="3">
        <v>82.75</v>
      </c>
      <c r="AO668" s="3">
        <v>4.4891639999999997</v>
      </c>
      <c r="AP668" s="3">
        <v>-10.832233</v>
      </c>
      <c r="AQ668" s="3">
        <v>5.7165229999999996</v>
      </c>
      <c r="AR668" s="3">
        <v>-8.2672709999999991</v>
      </c>
      <c r="AS668" s="3">
        <v>-10.832233</v>
      </c>
      <c r="AT668" s="3">
        <v>5.7165229999999996</v>
      </c>
      <c r="AU668" s="3">
        <v>-7.7868849999999998</v>
      </c>
      <c r="AV668" s="3">
        <v>3.345561483610699</v>
      </c>
      <c r="AW668" s="3">
        <v>5.457042918283979</v>
      </c>
      <c r="AX668" s="3">
        <v>5.7327383509432224</v>
      </c>
      <c r="AY668" s="3">
        <v>56.97</v>
      </c>
      <c r="AZ668" s="3">
        <v>92.92</v>
      </c>
      <c r="BA668" s="3">
        <v>97.61</v>
      </c>
    </row>
    <row r="669" spans="1:53" x14ac:dyDescent="0.3">
      <c r="A669" s="1" t="s">
        <v>1516</v>
      </c>
      <c r="B669" s="2">
        <v>4232236</v>
      </c>
      <c r="C669" s="9" t="s">
        <v>2401</v>
      </c>
      <c r="D669" s="9" t="s">
        <v>2442</v>
      </c>
      <c r="E669" s="3">
        <v>11823.75559542</v>
      </c>
      <c r="F669" s="5">
        <v>25576.865594999999</v>
      </c>
      <c r="G669" s="5" t="s">
        <v>2400</v>
      </c>
      <c r="H669" s="3">
        <v>0.95099999999999996</v>
      </c>
      <c r="I669" s="3">
        <v>20.584</v>
      </c>
      <c r="J669" s="3">
        <v>0.95099999999999996</v>
      </c>
      <c r="K669" s="3">
        <v>20.584</v>
      </c>
      <c r="L669" s="3">
        <v>22.669603519999999</v>
      </c>
      <c r="M669" s="3">
        <v>9.9651432999999994</v>
      </c>
      <c r="N669" s="3">
        <v>37.727272999999997</v>
      </c>
      <c r="O669" s="3" t="s">
        <v>2400</v>
      </c>
      <c r="P669" s="3" t="s">
        <v>2400</v>
      </c>
      <c r="Q669" s="3">
        <v>2.6790099999999999</v>
      </c>
      <c r="R669" s="3">
        <v>10.222473000000001</v>
      </c>
      <c r="S669" s="3">
        <v>10.222473000000001</v>
      </c>
      <c r="T669" s="9" t="s">
        <v>3429</v>
      </c>
      <c r="U669" s="7">
        <v>8549924</v>
      </c>
      <c r="V669" s="7">
        <v>4843760</v>
      </c>
      <c r="W669" s="7">
        <v>647986</v>
      </c>
      <c r="X669" s="7">
        <v>1279908</v>
      </c>
      <c r="Y669" s="7">
        <v>9356741</v>
      </c>
      <c r="Z669" s="7">
        <v>9086200</v>
      </c>
      <c r="AA669" s="7">
        <v>8919200</v>
      </c>
      <c r="AB669" s="7">
        <v>8549924</v>
      </c>
      <c r="AC669" s="3">
        <v>36.039000000000001</v>
      </c>
      <c r="AD669" s="4">
        <v>39.049999999999997</v>
      </c>
      <c r="AE669" s="3">
        <v>21.213999999999999</v>
      </c>
      <c r="AF669" s="3">
        <v>24.957000000000001</v>
      </c>
      <c r="AG669" s="7">
        <v>439702246</v>
      </c>
      <c r="AH669" s="7">
        <v>439686822</v>
      </c>
      <c r="AI669" s="7">
        <v>425424934</v>
      </c>
      <c r="AJ669" s="7">
        <v>436633238</v>
      </c>
      <c r="AK669" s="3">
        <v>99.300659999999993</v>
      </c>
      <c r="AL669" s="7">
        <v>693</v>
      </c>
      <c r="AM669" s="7">
        <v>327409427</v>
      </c>
      <c r="AN669" s="3">
        <v>74.459999999999994</v>
      </c>
      <c r="AO669" s="3">
        <v>-2.6116579999999998</v>
      </c>
      <c r="AP669" s="3">
        <v>-4.3138709999999998</v>
      </c>
      <c r="AQ669" s="3">
        <v>25.451000000000001</v>
      </c>
      <c r="AR669" s="3">
        <v>40.447597999999999</v>
      </c>
      <c r="AS669" s="3">
        <v>-4.3138709999999998</v>
      </c>
      <c r="AT669" s="3">
        <v>25.451000000000001</v>
      </c>
      <c r="AU669" s="3">
        <v>28.393214</v>
      </c>
      <c r="AV669" s="3">
        <v>6.3703137742610343</v>
      </c>
      <c r="AW669" s="3">
        <v>10.12732474126237</v>
      </c>
      <c r="AX669" s="3">
        <v>12.094781884876445</v>
      </c>
      <c r="AY669" s="3">
        <v>45.13</v>
      </c>
      <c r="AZ669" s="3">
        <v>71.75</v>
      </c>
      <c r="BA669" s="3">
        <v>85.68</v>
      </c>
    </row>
    <row r="670" spans="1:53" x14ac:dyDescent="0.3">
      <c r="A670" s="1" t="s">
        <v>2242</v>
      </c>
      <c r="B670" s="2">
        <v>5301653</v>
      </c>
      <c r="C670" s="9" t="s">
        <v>2395</v>
      </c>
      <c r="D670" s="9" t="s">
        <v>2403</v>
      </c>
      <c r="E670" s="3">
        <v>11758.211749640001</v>
      </c>
      <c r="F670" s="5">
        <v>9605.7057490000007</v>
      </c>
      <c r="G670" s="5" t="s">
        <v>2400</v>
      </c>
      <c r="H670" s="3">
        <v>-0.83399999999999996</v>
      </c>
      <c r="I670" s="3" t="s">
        <v>2397</v>
      </c>
      <c r="J670" s="3">
        <v>-0.83399999999999996</v>
      </c>
      <c r="K670" s="3" t="s">
        <v>2397</v>
      </c>
      <c r="L670" s="3">
        <v>2.9804121500000003</v>
      </c>
      <c r="M670" s="3">
        <v>2.9804121500000003</v>
      </c>
      <c r="N670" s="3" t="s">
        <v>2397</v>
      </c>
      <c r="O670" s="3" t="s">
        <v>2400</v>
      </c>
      <c r="P670" s="3" t="s">
        <v>2400</v>
      </c>
      <c r="Q670" s="3" t="s">
        <v>2400</v>
      </c>
      <c r="R670" s="3" t="s">
        <v>2397</v>
      </c>
      <c r="S670" s="3">
        <v>-13.699600999999999</v>
      </c>
      <c r="T670" s="9" t="s">
        <v>3429</v>
      </c>
      <c r="U670" s="7" t="s">
        <v>2400</v>
      </c>
      <c r="V670" s="7" t="s">
        <v>2400</v>
      </c>
      <c r="W670" s="7" t="s">
        <v>2400</v>
      </c>
      <c r="X670" s="7" t="s">
        <v>2400</v>
      </c>
      <c r="Y670" s="7" t="s">
        <v>2400</v>
      </c>
      <c r="Z670" s="7" t="s">
        <v>2400</v>
      </c>
      <c r="AA670" s="7" t="s">
        <v>2400</v>
      </c>
      <c r="AB670" s="7" t="s">
        <v>2400</v>
      </c>
      <c r="AC670" s="3" t="s">
        <v>2400</v>
      </c>
      <c r="AD670" s="3" t="s">
        <v>2400</v>
      </c>
      <c r="AE670" s="3" t="s">
        <v>2400</v>
      </c>
      <c r="AF670" s="3" t="s">
        <v>2400</v>
      </c>
      <c r="AG670" s="7">
        <v>124429862</v>
      </c>
      <c r="AH670" s="7">
        <v>110575993</v>
      </c>
      <c r="AI670" s="7">
        <v>95099101</v>
      </c>
      <c r="AJ670" s="7">
        <v>114993078</v>
      </c>
      <c r="AK670" s="3">
        <v>92.262730000000005</v>
      </c>
      <c r="AL670" s="7">
        <v>410</v>
      </c>
      <c r="AM670" s="7">
        <v>129324961</v>
      </c>
      <c r="AN670" s="3">
        <v>103.76</v>
      </c>
      <c r="AO670" s="3">
        <v>-4.7142359999999996</v>
      </c>
      <c r="AP670" s="3">
        <v>-13.228747</v>
      </c>
      <c r="AQ670" s="3">
        <v>-28.362649999999999</v>
      </c>
      <c r="AR670" s="3">
        <v>30.060375000000001</v>
      </c>
      <c r="AS670" s="3">
        <v>-13.228747</v>
      </c>
      <c r="AT670" s="3">
        <v>-28.362649999999999</v>
      </c>
      <c r="AU670" s="3">
        <v>30.350318999999999</v>
      </c>
      <c r="AV670" s="3">
        <v>2.744601089956392</v>
      </c>
      <c r="AW670" s="3">
        <v>4.1664601692785554</v>
      </c>
      <c r="AX670" s="3">
        <v>4.4693593136984688</v>
      </c>
      <c r="AY670" s="3">
        <v>74.58</v>
      </c>
      <c r="AZ670" s="3">
        <v>113.22</v>
      </c>
      <c r="BA670" s="3">
        <v>121.46</v>
      </c>
    </row>
    <row r="671" spans="1:53" x14ac:dyDescent="0.3">
      <c r="A671" s="1" t="s">
        <v>792</v>
      </c>
      <c r="B671" s="2">
        <v>4065540</v>
      </c>
      <c r="C671" s="9" t="s">
        <v>2401</v>
      </c>
      <c r="D671" s="9" t="s">
        <v>2502</v>
      </c>
      <c r="E671" s="3">
        <v>11721.3668934</v>
      </c>
      <c r="F671" s="5" t="s">
        <v>2400</v>
      </c>
      <c r="G671" s="5">
        <v>12982.634036400001</v>
      </c>
      <c r="H671" s="3">
        <v>1.86</v>
      </c>
      <c r="I671" s="3">
        <v>35.582798459563499</v>
      </c>
      <c r="J671" s="3">
        <v>1.86</v>
      </c>
      <c r="K671" s="3">
        <v>35.582798459563499</v>
      </c>
      <c r="L671" s="3">
        <v>7.3783209984376299</v>
      </c>
      <c r="M671" s="3">
        <v>6.7735235739671307</v>
      </c>
      <c r="N671" s="3">
        <v>16.294049254687899</v>
      </c>
      <c r="O671" s="3" t="s">
        <v>2400</v>
      </c>
      <c r="P671" s="3" t="s">
        <v>2400</v>
      </c>
      <c r="Q671" s="3" t="s">
        <v>2400</v>
      </c>
      <c r="R671" s="3" t="s">
        <v>2400</v>
      </c>
      <c r="S671" s="3">
        <v>24.429176171804599</v>
      </c>
      <c r="T671" s="9" t="s">
        <v>3429</v>
      </c>
      <c r="U671" s="7">
        <v>2432604</v>
      </c>
      <c r="V671" s="7">
        <v>2770047</v>
      </c>
      <c r="W671" s="7">
        <v>3304910</v>
      </c>
      <c r="X671" s="7">
        <v>2313550</v>
      </c>
      <c r="Y671" s="7">
        <v>2730620</v>
      </c>
      <c r="Z671" s="7">
        <v>2548749</v>
      </c>
      <c r="AA671" s="7">
        <v>2313550</v>
      </c>
      <c r="AB671" s="7">
        <v>2007691</v>
      </c>
      <c r="AC671" s="3">
        <v>93.882999999999996</v>
      </c>
      <c r="AD671" s="3">
        <v>93.902000000000001</v>
      </c>
      <c r="AE671" s="3" t="s">
        <v>2400</v>
      </c>
      <c r="AF671" s="3" t="s">
        <v>2400</v>
      </c>
      <c r="AG671" s="7">
        <v>38043724</v>
      </c>
      <c r="AH671" s="7">
        <v>38317930</v>
      </c>
      <c r="AI671" s="7">
        <v>37662831</v>
      </c>
      <c r="AJ671" s="7">
        <v>35626771</v>
      </c>
      <c r="AK671" s="3">
        <v>93.585359999999994</v>
      </c>
      <c r="AL671" s="7">
        <v>591</v>
      </c>
      <c r="AM671" s="7">
        <v>33798923</v>
      </c>
      <c r="AN671" s="3">
        <v>88.78</v>
      </c>
      <c r="AO671" s="3">
        <v>-0.74124500000000004</v>
      </c>
      <c r="AP671" s="3">
        <v>-9.9740179999999992</v>
      </c>
      <c r="AQ671" s="3">
        <v>9.4142259999999993</v>
      </c>
      <c r="AR671" s="3">
        <v>64.270475000000005</v>
      </c>
      <c r="AS671" s="3">
        <v>-9.9740179999999992</v>
      </c>
      <c r="AT671" s="3">
        <v>9.4142259999999993</v>
      </c>
      <c r="AU671" s="3">
        <v>62.052031999999997</v>
      </c>
      <c r="AV671" s="3">
        <v>2.392027833015566</v>
      </c>
      <c r="AW671" s="3">
        <v>4.244595004282754</v>
      </c>
      <c r="AX671" s="3">
        <v>4.4860815746334275</v>
      </c>
      <c r="AY671" s="3">
        <v>53.95</v>
      </c>
      <c r="AZ671" s="3">
        <v>95.73</v>
      </c>
      <c r="BA671" s="3">
        <v>101.17</v>
      </c>
    </row>
    <row r="672" spans="1:53" x14ac:dyDescent="0.3">
      <c r="A672" s="1" t="s">
        <v>957</v>
      </c>
      <c r="B672" s="2">
        <v>4657653</v>
      </c>
      <c r="C672" s="9" t="s">
        <v>2401</v>
      </c>
      <c r="D672" s="9" t="s">
        <v>2409</v>
      </c>
      <c r="E672" s="3">
        <v>11657.28614862</v>
      </c>
      <c r="F672" s="5">
        <v>11486.585148</v>
      </c>
      <c r="G672" s="5" t="s">
        <v>2400</v>
      </c>
      <c r="H672" s="3">
        <v>0.38</v>
      </c>
      <c r="I672" s="3">
        <v>123.263785</v>
      </c>
      <c r="J672" s="4">
        <v>0.38</v>
      </c>
      <c r="K672" s="3">
        <v>123.263785</v>
      </c>
      <c r="L672" s="3">
        <v>6.262588019999999</v>
      </c>
      <c r="M672" s="3">
        <v>2.7622482700000002</v>
      </c>
      <c r="N672" s="3">
        <v>38.309403000000003</v>
      </c>
      <c r="O672" s="3" t="s">
        <v>2400</v>
      </c>
      <c r="P672" s="3" t="s">
        <v>2400</v>
      </c>
      <c r="Q672" s="3">
        <v>4.4749930000000004</v>
      </c>
      <c r="R672" s="3">
        <v>16.170120000000001</v>
      </c>
      <c r="S672" s="3">
        <v>16.170120000000001</v>
      </c>
      <c r="T672" s="9" t="s">
        <v>3429</v>
      </c>
      <c r="U672" s="7">
        <v>1568476</v>
      </c>
      <c r="V672" s="7">
        <v>1022843</v>
      </c>
      <c r="W672" s="7">
        <v>958102</v>
      </c>
      <c r="X672" s="7">
        <v>789042</v>
      </c>
      <c r="Y672" s="7">
        <v>2478596</v>
      </c>
      <c r="Z672" s="7">
        <v>2236530</v>
      </c>
      <c r="AA672" s="7">
        <v>1898454</v>
      </c>
      <c r="AB672" s="7">
        <v>1568476</v>
      </c>
      <c r="AC672" s="3">
        <v>69.619</v>
      </c>
      <c r="AD672" s="3">
        <v>67.051000000000002</v>
      </c>
      <c r="AE672" s="3">
        <v>26.664999999999999</v>
      </c>
      <c r="AF672" s="3">
        <v>26.305</v>
      </c>
      <c r="AG672" s="7">
        <v>135904330</v>
      </c>
      <c r="AH672" s="7">
        <v>135358428</v>
      </c>
      <c r="AI672" s="7">
        <v>140599809</v>
      </c>
      <c r="AJ672" s="7">
        <v>112841757</v>
      </c>
      <c r="AK672" s="3">
        <v>82.869910000000004</v>
      </c>
      <c r="AL672" s="7">
        <v>534</v>
      </c>
      <c r="AM672" s="7">
        <v>110835688</v>
      </c>
      <c r="AN672" s="4">
        <v>81.400000000000006</v>
      </c>
      <c r="AO672" s="3">
        <v>-0.91050699999999996</v>
      </c>
      <c r="AP672" s="3">
        <v>-3.3874550000000001</v>
      </c>
      <c r="AQ672" s="3">
        <v>15.613643</v>
      </c>
      <c r="AR672" s="3">
        <v>55.586906999999997</v>
      </c>
      <c r="AS672" s="3">
        <v>-3.3874550000000001</v>
      </c>
      <c r="AT672" s="3">
        <v>15.613643</v>
      </c>
      <c r="AU672" s="3">
        <v>55.207355999999997</v>
      </c>
      <c r="AV672" s="3">
        <v>1.9021693377573898</v>
      </c>
      <c r="AW672" s="3">
        <v>3.6191502776261362</v>
      </c>
      <c r="AX672" s="3">
        <v>3.8829146546025042</v>
      </c>
      <c r="AY672" s="3">
        <v>43.76</v>
      </c>
      <c r="AZ672" s="3">
        <v>83.27</v>
      </c>
      <c r="BA672" s="3">
        <v>89.34</v>
      </c>
    </row>
    <row r="673" spans="1:53" x14ac:dyDescent="0.3">
      <c r="A673" s="1" t="s">
        <v>199</v>
      </c>
      <c r="B673" s="2">
        <v>4090153</v>
      </c>
      <c r="C673" s="9" t="s">
        <v>2401</v>
      </c>
      <c r="D673" s="9" t="s">
        <v>2465</v>
      </c>
      <c r="E673" s="3">
        <v>11647.3630896</v>
      </c>
      <c r="F673" s="5">
        <v>11916.463089000001</v>
      </c>
      <c r="G673" s="5">
        <v>11916.4630896</v>
      </c>
      <c r="H673" s="3">
        <v>2.5499999999999998</v>
      </c>
      <c r="I673" s="3">
        <v>15.2082738944365</v>
      </c>
      <c r="J673" s="3">
        <v>2.5499999999999998</v>
      </c>
      <c r="K673" s="3">
        <v>15.2082738944365</v>
      </c>
      <c r="L673" s="3">
        <v>5.2559418499472201</v>
      </c>
      <c r="M673" s="3">
        <v>2.0844545513405399</v>
      </c>
      <c r="N673" s="3">
        <v>8.1275430171749097</v>
      </c>
      <c r="O673" s="3" t="s">
        <v>2400</v>
      </c>
      <c r="P673" s="3" t="s">
        <v>2400</v>
      </c>
      <c r="Q673" s="3">
        <v>0.95311199999999996</v>
      </c>
      <c r="R673" s="3">
        <v>8.8784419999999997</v>
      </c>
      <c r="S673" s="3">
        <v>9.1413839526148308</v>
      </c>
      <c r="T673" s="9" t="s">
        <v>3429</v>
      </c>
      <c r="U673" s="7">
        <v>11131600</v>
      </c>
      <c r="V673" s="7">
        <v>10193000</v>
      </c>
      <c r="W673" s="7">
        <v>10187600</v>
      </c>
      <c r="X673" s="7">
        <v>9595500</v>
      </c>
      <c r="Y673" s="7">
        <v>11755800</v>
      </c>
      <c r="Z673" s="7">
        <v>11562200</v>
      </c>
      <c r="AA673" s="7">
        <v>11368900</v>
      </c>
      <c r="AB673" s="7">
        <v>11131600</v>
      </c>
      <c r="AC673" s="4">
        <v>10.465</v>
      </c>
      <c r="AD673" s="4">
        <v>10.680999999999999</v>
      </c>
      <c r="AE673" s="4">
        <v>10.29</v>
      </c>
      <c r="AF673" s="4">
        <v>10.564</v>
      </c>
      <c r="AG673" s="7">
        <v>51376203</v>
      </c>
      <c r="AH673" s="7">
        <v>51843450</v>
      </c>
      <c r="AI673" s="7">
        <v>52737924</v>
      </c>
      <c r="AJ673" s="7">
        <v>50986798</v>
      </c>
      <c r="AK673" s="3">
        <v>99.413929999999993</v>
      </c>
      <c r="AL673" s="7">
        <v>697</v>
      </c>
      <c r="AM673" s="7">
        <v>49679565</v>
      </c>
      <c r="AN673" s="3">
        <v>96.87</v>
      </c>
      <c r="AO673" s="3">
        <v>-1.025855</v>
      </c>
      <c r="AP673" s="3">
        <v>-6.1118449999999998</v>
      </c>
      <c r="AQ673" s="3">
        <v>7.2211610000000004</v>
      </c>
      <c r="AR673" s="3">
        <v>25.526904999999999</v>
      </c>
      <c r="AS673" s="3">
        <v>-6.1118449999999998</v>
      </c>
      <c r="AT673" s="3">
        <v>7.2211610000000004</v>
      </c>
      <c r="AU673" s="3">
        <v>26.54757</v>
      </c>
      <c r="AV673" s="3">
        <v>2.1847150066714272</v>
      </c>
      <c r="AW673" s="3">
        <v>3.0741150698477036</v>
      </c>
      <c r="AX673" s="3">
        <v>3.4462742164555569</v>
      </c>
      <c r="AY673" s="4">
        <v>63.8</v>
      </c>
      <c r="AZ673" s="3">
        <v>89.77</v>
      </c>
      <c r="BA673" s="3">
        <v>100.64</v>
      </c>
    </row>
    <row r="674" spans="1:53" x14ac:dyDescent="0.3">
      <c r="A674" s="1" t="s">
        <v>1632</v>
      </c>
      <c r="B674" s="2">
        <v>4430065</v>
      </c>
      <c r="C674" s="9" t="s">
        <v>2395</v>
      </c>
      <c r="D674" s="9" t="s">
        <v>2454</v>
      </c>
      <c r="E674" s="3">
        <v>11569.68423072</v>
      </c>
      <c r="F674" s="5">
        <v>11169.46523</v>
      </c>
      <c r="G674" s="5">
        <v>11169.465230719999</v>
      </c>
      <c r="H674" s="3">
        <v>0.88</v>
      </c>
      <c r="I674" s="3">
        <v>51.133043000000001</v>
      </c>
      <c r="J674" s="3">
        <v>0.88</v>
      </c>
      <c r="K674" s="3">
        <v>51.133043000000001</v>
      </c>
      <c r="L674" s="3">
        <v>13.089441560000001</v>
      </c>
      <c r="M674" s="3">
        <v>10.05342473</v>
      </c>
      <c r="N674" s="3">
        <v>33.378514000000003</v>
      </c>
      <c r="O674" s="3">
        <v>64.965949990745798</v>
      </c>
      <c r="P674" s="3">
        <v>59.5166019236325</v>
      </c>
      <c r="Q674" s="3">
        <v>7.403619</v>
      </c>
      <c r="R674" s="3">
        <v>33.075834999999998</v>
      </c>
      <c r="S674" s="3">
        <v>33.075834999999998</v>
      </c>
      <c r="T674" s="9" t="s">
        <v>3430</v>
      </c>
      <c r="U674" s="7">
        <v>1402515</v>
      </c>
      <c r="V674" s="7">
        <v>1174598</v>
      </c>
      <c r="W674" s="7">
        <v>852651</v>
      </c>
      <c r="X674" s="7">
        <v>635627</v>
      </c>
      <c r="Y674" s="7">
        <v>1447885</v>
      </c>
      <c r="Z674" s="7">
        <v>1402515</v>
      </c>
      <c r="AA674" s="7">
        <v>1353681</v>
      </c>
      <c r="AB674" s="7">
        <v>1292257</v>
      </c>
      <c r="AC674" s="3">
        <v>68.638999999999996</v>
      </c>
      <c r="AD674" s="3">
        <v>68.668999999999997</v>
      </c>
      <c r="AE674" s="3">
        <v>20.495000000000001</v>
      </c>
      <c r="AF674" s="3">
        <v>21.446000000000002</v>
      </c>
      <c r="AG674" s="7">
        <v>55738000</v>
      </c>
      <c r="AH674" s="7">
        <v>55514000</v>
      </c>
      <c r="AI674" s="7">
        <v>56167000</v>
      </c>
      <c r="AJ674" s="7">
        <v>44716229</v>
      </c>
      <c r="AK674" s="3">
        <v>80.213130000000007</v>
      </c>
      <c r="AL674" s="7">
        <v>548</v>
      </c>
      <c r="AM674" s="7">
        <v>42497174</v>
      </c>
      <c r="AN674" s="3">
        <v>76.23</v>
      </c>
      <c r="AO674" s="3">
        <v>-0.85491300000000003</v>
      </c>
      <c r="AP674" s="3">
        <v>-3.8884069999999999</v>
      </c>
      <c r="AQ674" s="3">
        <v>20.912893</v>
      </c>
      <c r="AR674" s="3">
        <v>22.524570000000001</v>
      </c>
      <c r="AS674" s="3">
        <v>-3.8884069999999999</v>
      </c>
      <c r="AT674" s="3">
        <v>20.912893</v>
      </c>
      <c r="AU674" s="3">
        <v>21.000910000000001</v>
      </c>
      <c r="AV674" s="3">
        <v>1.7180888405943104</v>
      </c>
      <c r="AW674" s="3">
        <v>2.8740748945954384</v>
      </c>
      <c r="AX674" s="3">
        <v>3.3672690985559779</v>
      </c>
      <c r="AY674" s="3">
        <v>39.72</v>
      </c>
      <c r="AZ674" s="3">
        <v>66.44</v>
      </c>
      <c r="BA674" s="3">
        <v>77.84</v>
      </c>
    </row>
    <row r="675" spans="1:53" x14ac:dyDescent="0.3">
      <c r="A675" s="1" t="s">
        <v>155</v>
      </c>
      <c r="B675" s="2">
        <v>4982603</v>
      </c>
      <c r="C675" s="9" t="s">
        <v>2401</v>
      </c>
      <c r="D675" s="9" t="s">
        <v>2482</v>
      </c>
      <c r="E675" s="3">
        <v>11509.320865920001</v>
      </c>
      <c r="F675" s="5">
        <v>12353.214865</v>
      </c>
      <c r="G675" s="5" t="s">
        <v>2400</v>
      </c>
      <c r="H675" s="3">
        <v>1.48</v>
      </c>
      <c r="I675" s="3">
        <v>31.527191999999999</v>
      </c>
      <c r="J675" s="4">
        <v>1.48</v>
      </c>
      <c r="K675" s="3">
        <v>31.527191999999999</v>
      </c>
      <c r="L675" s="3">
        <v>8.0395066799999988</v>
      </c>
      <c r="M675" s="3">
        <v>4.1146119800000003</v>
      </c>
      <c r="N675" s="3">
        <v>27.527598000000001</v>
      </c>
      <c r="O675" s="3" t="s">
        <v>2400</v>
      </c>
      <c r="P675" s="3" t="s">
        <v>2400</v>
      </c>
      <c r="Q675" s="3">
        <v>3.1617540000000002</v>
      </c>
      <c r="R675" s="3">
        <v>14.101428</v>
      </c>
      <c r="S675" s="3">
        <v>14.101428</v>
      </c>
      <c r="T675" s="9" t="s">
        <v>3429</v>
      </c>
      <c r="U675" s="7">
        <v>3487450</v>
      </c>
      <c r="V675" s="7">
        <v>3322249</v>
      </c>
      <c r="W675" s="7">
        <v>3227221</v>
      </c>
      <c r="X675" s="7">
        <v>2929340</v>
      </c>
      <c r="Y675" s="7">
        <v>3573282</v>
      </c>
      <c r="Z675" s="7">
        <v>3556988</v>
      </c>
      <c r="AA675" s="7">
        <v>3542831</v>
      </c>
      <c r="AB675" s="7">
        <v>3487450</v>
      </c>
      <c r="AC675" s="3">
        <v>36.226999999999997</v>
      </c>
      <c r="AD675" s="3">
        <v>37.454000000000001</v>
      </c>
      <c r="AE675" s="3">
        <v>20.056000000000001</v>
      </c>
      <c r="AF675" s="4">
        <v>21.3</v>
      </c>
      <c r="AG675" s="7">
        <v>66500000</v>
      </c>
      <c r="AH675" s="7">
        <v>66300000</v>
      </c>
      <c r="AI675" s="7">
        <v>65800000</v>
      </c>
      <c r="AJ675" s="7">
        <v>66023212</v>
      </c>
      <c r="AK675" s="3">
        <v>99.218490000000003</v>
      </c>
      <c r="AL675" s="7">
        <v>537</v>
      </c>
      <c r="AM675" s="7">
        <v>60711378</v>
      </c>
      <c r="AN675" s="3">
        <v>91.24</v>
      </c>
      <c r="AO675" s="3">
        <v>-1.411986</v>
      </c>
      <c r="AP675" s="3">
        <v>-9.1697500000000005</v>
      </c>
      <c r="AQ675" s="3">
        <v>-1.9289590000000001</v>
      </c>
      <c r="AR675" s="3">
        <v>27.848306999999998</v>
      </c>
      <c r="AS675" s="3">
        <v>-9.1697500000000005</v>
      </c>
      <c r="AT675" s="3">
        <v>-1.9289590000000001</v>
      </c>
      <c r="AU675" s="3">
        <v>27.082996000000001</v>
      </c>
      <c r="AV675" s="3">
        <v>1.4259672791465017</v>
      </c>
      <c r="AW675" s="3">
        <v>2.0185637373800946</v>
      </c>
      <c r="AX675" s="3">
        <v>2.076267859355827</v>
      </c>
      <c r="AY675" s="3">
        <v>65.69</v>
      </c>
      <c r="AZ675" s="3">
        <v>92.99</v>
      </c>
      <c r="BA675" s="3">
        <v>95.65</v>
      </c>
    </row>
    <row r="676" spans="1:53" x14ac:dyDescent="0.3">
      <c r="A676" s="1" t="s">
        <v>65</v>
      </c>
      <c r="B676" s="2">
        <v>5309457</v>
      </c>
      <c r="C676" s="9" t="s">
        <v>2401</v>
      </c>
      <c r="D676" s="9" t="s">
        <v>2447</v>
      </c>
      <c r="E676" s="3">
        <v>11500.05936815</v>
      </c>
      <c r="F676" s="5">
        <v>25405.659368000001</v>
      </c>
      <c r="G676" s="5" t="s">
        <v>2400</v>
      </c>
      <c r="H676" s="3">
        <v>0.25</v>
      </c>
      <c r="I676" s="3">
        <v>11.485379999999999</v>
      </c>
      <c r="J676" s="4">
        <v>0.25</v>
      </c>
      <c r="K676" s="3">
        <v>11.485379999999999</v>
      </c>
      <c r="L676" s="3" t="s">
        <v>2397</v>
      </c>
      <c r="M676" s="3">
        <v>3.7667817400000003</v>
      </c>
      <c r="N676" s="3">
        <v>14.430566000000001</v>
      </c>
      <c r="O676" s="3" t="s">
        <v>2400</v>
      </c>
      <c r="P676" s="3" t="s">
        <v>2400</v>
      </c>
      <c r="Q676" s="3">
        <v>0.31718499999999999</v>
      </c>
      <c r="R676" s="3">
        <v>5.1901339999999996</v>
      </c>
      <c r="S676" s="3">
        <v>5.1901339999999996</v>
      </c>
      <c r="T676" s="9" t="s">
        <v>3437</v>
      </c>
      <c r="U676" s="7">
        <v>79237700</v>
      </c>
      <c r="V676" s="7">
        <v>77649700</v>
      </c>
      <c r="W676" s="7">
        <v>71887000</v>
      </c>
      <c r="X676" s="7">
        <v>69690400</v>
      </c>
      <c r="Y676" s="7">
        <v>79713700</v>
      </c>
      <c r="Z676" s="7">
        <v>79452900</v>
      </c>
      <c r="AA676" s="7">
        <v>79237700</v>
      </c>
      <c r="AB676" s="7">
        <v>79163300</v>
      </c>
      <c r="AC676" s="3">
        <v>28.396999999999998</v>
      </c>
      <c r="AD676" s="3">
        <v>28.422999999999998</v>
      </c>
      <c r="AE676" s="4">
        <v>5.1189999999999998</v>
      </c>
      <c r="AF676" s="4">
        <v>4.8470000000000004</v>
      </c>
      <c r="AG676" s="7">
        <v>579307485</v>
      </c>
      <c r="AH676" s="7">
        <v>579090041</v>
      </c>
      <c r="AI676" s="7">
        <v>575830201</v>
      </c>
      <c r="AJ676" s="7">
        <v>415426161</v>
      </c>
      <c r="AK676" s="4">
        <v>71.705799999999996</v>
      </c>
      <c r="AL676" s="7">
        <v>532</v>
      </c>
      <c r="AM676" s="7">
        <v>291513268</v>
      </c>
      <c r="AN676" s="3">
        <v>50.32</v>
      </c>
      <c r="AO676" s="3">
        <v>5.0942000000000001E-2</v>
      </c>
      <c r="AP676" s="3">
        <v>-1.0579350000000001</v>
      </c>
      <c r="AQ676" s="3">
        <v>6.277056</v>
      </c>
      <c r="AR676" s="3">
        <v>-13.972842999999999</v>
      </c>
      <c r="AS676" s="3">
        <v>-1.0579350000000001</v>
      </c>
      <c r="AT676" s="3">
        <v>6.277056</v>
      </c>
      <c r="AU676" s="3">
        <v>-14.608696</v>
      </c>
      <c r="AV676" s="3">
        <v>3.2982541398916072</v>
      </c>
      <c r="AW676" s="3">
        <v>5.8747455438693965</v>
      </c>
      <c r="AX676" s="3">
        <v>3.7224294149583788</v>
      </c>
      <c r="AY676" s="3">
        <v>113.93</v>
      </c>
      <c r="AZ676" s="3">
        <v>202.93</v>
      </c>
      <c r="BA676" s="3">
        <v>128.58000000000001</v>
      </c>
    </row>
    <row r="677" spans="1:53" x14ac:dyDescent="0.3">
      <c r="A677" s="1" t="s">
        <v>2091</v>
      </c>
      <c r="B677" s="2">
        <v>4021612</v>
      </c>
      <c r="C677" s="9" t="s">
        <v>2401</v>
      </c>
      <c r="D677" s="9" t="s">
        <v>2527</v>
      </c>
      <c r="E677" s="3">
        <v>11476.990520580001</v>
      </c>
      <c r="F677" s="5">
        <v>14331.990519999999</v>
      </c>
      <c r="G677" s="5">
        <v>14331.990520580001</v>
      </c>
      <c r="H677" s="3">
        <v>0.05</v>
      </c>
      <c r="I677" s="3">
        <v>13.136428</v>
      </c>
      <c r="J677" s="3">
        <v>0.05</v>
      </c>
      <c r="K677" s="3">
        <v>13.136428</v>
      </c>
      <c r="L677" s="3" t="s">
        <v>2397</v>
      </c>
      <c r="M677" s="3">
        <v>2.8014397100000004</v>
      </c>
      <c r="N677" s="3">
        <v>11.464812</v>
      </c>
      <c r="O677" s="3">
        <v>13.9167653270671</v>
      </c>
      <c r="P677" s="3">
        <v>156.44499999999999</v>
      </c>
      <c r="Q677" s="3">
        <v>1.423368</v>
      </c>
      <c r="R677" s="3">
        <v>6.7569910000000002</v>
      </c>
      <c r="S677" s="3">
        <v>6.7569910000000002</v>
      </c>
      <c r="T677" s="9" t="s">
        <v>3429</v>
      </c>
      <c r="U677" s="7">
        <v>9400600</v>
      </c>
      <c r="V677" s="7">
        <v>9449400</v>
      </c>
      <c r="W677" s="7">
        <v>9107900</v>
      </c>
      <c r="X677" s="7">
        <v>8064500</v>
      </c>
      <c r="Y677" s="7">
        <v>9338900</v>
      </c>
      <c r="Z677" s="7">
        <v>9405200</v>
      </c>
      <c r="AA677" s="7">
        <v>9406600</v>
      </c>
      <c r="AB677" s="7">
        <v>9400600</v>
      </c>
      <c r="AC677" s="3">
        <v>21.922000000000001</v>
      </c>
      <c r="AD677" s="4">
        <v>22.4</v>
      </c>
      <c r="AE677" s="3">
        <v>18.548999999999999</v>
      </c>
      <c r="AF677" s="3">
        <v>18.547000000000001</v>
      </c>
      <c r="AG677" s="7">
        <v>372508618</v>
      </c>
      <c r="AH677" s="7">
        <v>375590566</v>
      </c>
      <c r="AI677" s="7">
        <v>383004131</v>
      </c>
      <c r="AJ677" s="7">
        <v>370818810</v>
      </c>
      <c r="AK677" s="3">
        <v>99.546369999999996</v>
      </c>
      <c r="AL677" s="7">
        <v>901</v>
      </c>
      <c r="AM677" s="7">
        <v>392901799</v>
      </c>
      <c r="AN677" s="3">
        <v>105.47</v>
      </c>
      <c r="AO677" s="3">
        <v>-1.129146</v>
      </c>
      <c r="AP677" s="3">
        <v>-9.0555020000000006</v>
      </c>
      <c r="AQ677" s="3">
        <v>-11.413214999999999</v>
      </c>
      <c r="AR677" s="3">
        <v>-15.347432</v>
      </c>
      <c r="AS677" s="3">
        <v>-9.0555020000000006</v>
      </c>
      <c r="AT677" s="3">
        <v>-11.413214999999999</v>
      </c>
      <c r="AU677" s="3">
        <v>-14.154412000000001</v>
      </c>
      <c r="AV677" s="3">
        <v>3.4670070371365207</v>
      </c>
      <c r="AW677" s="3">
        <v>9.8355086915062984</v>
      </c>
      <c r="AX677" s="3">
        <v>7.3075938876667816</v>
      </c>
      <c r="AY677" s="3">
        <v>60.05</v>
      </c>
      <c r="AZ677" s="3">
        <v>170.36</v>
      </c>
      <c r="BA677" s="3">
        <v>126.57</v>
      </c>
    </row>
    <row r="678" spans="1:53" x14ac:dyDescent="0.3">
      <c r="A678" s="1" t="s">
        <v>2128</v>
      </c>
      <c r="B678" s="2">
        <v>4682198</v>
      </c>
      <c r="C678" s="9" t="s">
        <v>2401</v>
      </c>
      <c r="D678" s="9" t="s">
        <v>2496</v>
      </c>
      <c r="E678" s="3">
        <v>11454.0179424</v>
      </c>
      <c r="F678" s="5">
        <v>12785.654941999999</v>
      </c>
      <c r="G678" s="5" t="s">
        <v>2400</v>
      </c>
      <c r="H678" s="3">
        <v>5.65</v>
      </c>
      <c r="I678" s="3">
        <v>15.746510000000001</v>
      </c>
      <c r="J678" s="3">
        <v>5.65</v>
      </c>
      <c r="K678" s="3">
        <v>15.746510000000001</v>
      </c>
      <c r="L678" s="3" t="s">
        <v>2397</v>
      </c>
      <c r="M678" s="3">
        <v>4.3181093199999996</v>
      </c>
      <c r="N678" s="3">
        <v>13.863829000000001</v>
      </c>
      <c r="O678" s="3" t="s">
        <v>2400</v>
      </c>
      <c r="P678" s="3" t="s">
        <v>2400</v>
      </c>
      <c r="Q678" s="3">
        <v>1.9723109999999999</v>
      </c>
      <c r="R678" s="3">
        <v>8.9172650000000004</v>
      </c>
      <c r="S678" s="3">
        <v>8.9172650000000004</v>
      </c>
      <c r="T678" s="9" t="s">
        <v>3429</v>
      </c>
      <c r="U678" s="7">
        <v>5194694</v>
      </c>
      <c r="V678" s="7">
        <v>5008744</v>
      </c>
      <c r="W678" s="7">
        <v>3486207</v>
      </c>
      <c r="X678" s="7">
        <v>2718038</v>
      </c>
      <c r="Y678" s="7">
        <v>5303671</v>
      </c>
      <c r="Z678" s="7">
        <v>5256523</v>
      </c>
      <c r="AA678" s="7">
        <v>5208173</v>
      </c>
      <c r="AB678" s="7">
        <v>5194694</v>
      </c>
      <c r="AC678" s="3">
        <v>30.873999999999999</v>
      </c>
      <c r="AD678" s="4">
        <v>30.62</v>
      </c>
      <c r="AE678" s="3">
        <v>19.788</v>
      </c>
      <c r="AF678" s="3">
        <v>19.751000000000001</v>
      </c>
      <c r="AG678" s="7">
        <v>29323785</v>
      </c>
      <c r="AH678" s="7">
        <v>30398976</v>
      </c>
      <c r="AI678" s="7">
        <v>31604664</v>
      </c>
      <c r="AJ678" s="7">
        <v>29052714</v>
      </c>
      <c r="AK678" s="3">
        <v>99.084460000000007</v>
      </c>
      <c r="AL678" s="7">
        <v>646</v>
      </c>
      <c r="AM678" s="7">
        <v>26311223</v>
      </c>
      <c r="AN678" s="3">
        <v>89.73</v>
      </c>
      <c r="AO678" s="3">
        <v>-0.35206799999999999</v>
      </c>
      <c r="AP678" s="3">
        <v>-20.300021000000001</v>
      </c>
      <c r="AQ678" s="3">
        <v>-23.467957999999999</v>
      </c>
      <c r="AR678" s="3">
        <v>-15.651161</v>
      </c>
      <c r="AS678" s="3">
        <v>-20.300021000000001</v>
      </c>
      <c r="AT678" s="3">
        <v>-23.467957999999999</v>
      </c>
      <c r="AU678" s="3">
        <v>-16.811841999999999</v>
      </c>
      <c r="AV678" s="3">
        <v>3.5805984483560676</v>
      </c>
      <c r="AW678" s="3">
        <v>5.3482226115573503</v>
      </c>
      <c r="AX678" s="3">
        <v>4.9397549808345289</v>
      </c>
      <c r="AY678" s="3">
        <v>72.239999999999995</v>
      </c>
      <c r="AZ678" s="3">
        <v>107.91</v>
      </c>
      <c r="BA678" s="3">
        <v>99.67</v>
      </c>
    </row>
    <row r="679" spans="1:53" x14ac:dyDescent="0.3">
      <c r="A679" s="1" t="s">
        <v>1774</v>
      </c>
      <c r="B679" s="2">
        <v>4433874</v>
      </c>
      <c r="C679" s="9" t="s">
        <v>2401</v>
      </c>
      <c r="D679" s="9" t="s">
        <v>2419</v>
      </c>
      <c r="E679" s="3">
        <v>11438.25204222</v>
      </c>
      <c r="F679" s="5">
        <v>16811.352041999999</v>
      </c>
      <c r="G679" s="5" t="s">
        <v>2400</v>
      </c>
      <c r="H679" s="4">
        <v>1.0900000000000001</v>
      </c>
      <c r="I679" s="3">
        <v>49.091771999999999</v>
      </c>
      <c r="J679" s="3">
        <v>1.0900000000000001</v>
      </c>
      <c r="K679" s="3">
        <v>49.091771999999999</v>
      </c>
      <c r="L679" s="3" t="s">
        <v>2397</v>
      </c>
      <c r="M679" s="3">
        <v>1.58650454</v>
      </c>
      <c r="N679" s="3">
        <v>21.146401000000001</v>
      </c>
      <c r="O679" s="3" t="s">
        <v>2400</v>
      </c>
      <c r="P679" s="3" t="s">
        <v>2400</v>
      </c>
      <c r="Q679" s="3">
        <v>2.5315180000000002</v>
      </c>
      <c r="R679" s="3">
        <v>11.913855999999999</v>
      </c>
      <c r="S679" s="3">
        <v>11.913855999999999</v>
      </c>
      <c r="T679" s="9" t="s">
        <v>3429</v>
      </c>
      <c r="U679" s="7">
        <v>6250700</v>
      </c>
      <c r="V679" s="7">
        <v>5217900</v>
      </c>
      <c r="W679" s="7">
        <v>3810300</v>
      </c>
      <c r="X679" s="7">
        <v>2907000</v>
      </c>
      <c r="Y679" s="7">
        <v>6180900</v>
      </c>
      <c r="Z679" s="7">
        <v>6353300</v>
      </c>
      <c r="AA679" s="7">
        <v>6574300</v>
      </c>
      <c r="AB679" s="7">
        <v>6250700</v>
      </c>
      <c r="AC679" s="3">
        <v>33.798999999999999</v>
      </c>
      <c r="AD679" s="3">
        <v>36.886000000000003</v>
      </c>
      <c r="AE679" s="3">
        <v>18.803999999999998</v>
      </c>
      <c r="AF679" s="3">
        <v>20.154</v>
      </c>
      <c r="AG679" s="7">
        <v>66200000</v>
      </c>
      <c r="AH679" s="7">
        <v>66500000</v>
      </c>
      <c r="AI679" s="7">
        <v>66300000</v>
      </c>
      <c r="AJ679" s="7">
        <v>65835343</v>
      </c>
      <c r="AK679" s="3">
        <v>99.406989999999993</v>
      </c>
      <c r="AL679" s="7">
        <v>498</v>
      </c>
      <c r="AM679" s="7">
        <v>67936855</v>
      </c>
      <c r="AN679" s="3">
        <v>102.58</v>
      </c>
      <c r="AO679" s="3">
        <v>-2.1570480000000001</v>
      </c>
      <c r="AP679" s="3">
        <v>-10.178913</v>
      </c>
      <c r="AQ679" s="3">
        <v>-6.480588</v>
      </c>
      <c r="AR679" s="3">
        <v>7.1709849999999999</v>
      </c>
      <c r="AS679" s="3">
        <v>-10.178913</v>
      </c>
      <c r="AT679" s="3">
        <v>-6.480588</v>
      </c>
      <c r="AU679" s="3">
        <v>4.8034049999999997</v>
      </c>
      <c r="AV679" s="3">
        <v>2.4745560350064193</v>
      </c>
      <c r="AW679" s="3">
        <v>3.2316255759356531</v>
      </c>
      <c r="AX679" s="3">
        <v>3.3733993569490535</v>
      </c>
      <c r="AY679" s="4">
        <v>72.400000000000006</v>
      </c>
      <c r="AZ679" s="3">
        <v>94.55</v>
      </c>
      <c r="BA679" s="4">
        <v>98.7</v>
      </c>
    </row>
    <row r="680" spans="1:53" x14ac:dyDescent="0.3">
      <c r="A680" s="1" t="s">
        <v>508</v>
      </c>
      <c r="B680" s="2">
        <v>4912069</v>
      </c>
      <c r="C680" s="9" t="s">
        <v>2395</v>
      </c>
      <c r="D680" s="9" t="s">
        <v>2517</v>
      </c>
      <c r="E680" s="3">
        <v>11426.466012909999</v>
      </c>
      <c r="F680" s="5">
        <v>11875.055012000001</v>
      </c>
      <c r="G680" s="5" t="s">
        <v>2400</v>
      </c>
      <c r="H680" s="3">
        <v>13.18</v>
      </c>
      <c r="I680" s="3">
        <v>21.899539000000001</v>
      </c>
      <c r="J680" s="3">
        <v>13.18</v>
      </c>
      <c r="K680" s="3">
        <v>21.899539000000001</v>
      </c>
      <c r="L680" s="3">
        <v>35.117756909999997</v>
      </c>
      <c r="M680" s="3">
        <v>8.5902356900000001</v>
      </c>
      <c r="N680" s="3">
        <v>25.392785</v>
      </c>
      <c r="O680" s="3" t="s">
        <v>2400</v>
      </c>
      <c r="P680" s="3" t="s">
        <v>2400</v>
      </c>
      <c r="Q680" s="3">
        <v>1.693198</v>
      </c>
      <c r="R680" s="3">
        <v>10.378933</v>
      </c>
      <c r="S680" s="3">
        <v>10.378933</v>
      </c>
      <c r="T680" s="9" t="s">
        <v>3429</v>
      </c>
      <c r="U680" s="7">
        <v>6653858</v>
      </c>
      <c r="V680" s="7">
        <v>6200957</v>
      </c>
      <c r="W680" s="7">
        <v>5562714</v>
      </c>
      <c r="X680" s="7">
        <v>5007357</v>
      </c>
      <c r="Y680" s="7">
        <v>6784177</v>
      </c>
      <c r="Z680" s="7">
        <v>6730953</v>
      </c>
      <c r="AA680" s="7">
        <v>6673842</v>
      </c>
      <c r="AB680" s="7">
        <v>6653858</v>
      </c>
      <c r="AC680" s="3">
        <v>39.075000000000003</v>
      </c>
      <c r="AD680" s="4">
        <v>39.770000000000003</v>
      </c>
      <c r="AE680" s="4">
        <v>15.1</v>
      </c>
      <c r="AF680" s="3">
        <v>15.657999999999999</v>
      </c>
      <c r="AG680" s="7">
        <v>8760679</v>
      </c>
      <c r="AH680" s="7">
        <v>8760679</v>
      </c>
      <c r="AI680" s="7">
        <v>9373689</v>
      </c>
      <c r="AJ680" s="7">
        <v>5204318</v>
      </c>
      <c r="AK680" s="3">
        <v>59.405419999999999</v>
      </c>
      <c r="AL680" s="7">
        <v>525</v>
      </c>
      <c r="AM680" s="7">
        <v>3978034</v>
      </c>
      <c r="AN680" s="3">
        <v>45.41</v>
      </c>
      <c r="AO680" s="3">
        <v>4.4205030000000001</v>
      </c>
      <c r="AP680" s="3">
        <v>-3.3964840000000001</v>
      </c>
      <c r="AQ680" s="3">
        <v>-4.2851720000000002</v>
      </c>
      <c r="AR680" s="3">
        <v>34.764054000000002</v>
      </c>
      <c r="AS680" s="3">
        <v>-3.3964840000000001</v>
      </c>
      <c r="AT680" s="3">
        <v>-4.2851720000000002</v>
      </c>
      <c r="AU680" s="3">
        <v>35.716285999999997</v>
      </c>
      <c r="AV680" s="3">
        <v>1.8476059063048489</v>
      </c>
      <c r="AW680" s="3">
        <v>1.9963473828702776</v>
      </c>
      <c r="AX680" s="3">
        <v>2.2624518983007649</v>
      </c>
      <c r="AY680" s="3">
        <v>57.79</v>
      </c>
      <c r="AZ680" s="3">
        <v>62.44</v>
      </c>
      <c r="BA680" s="3">
        <v>70.77</v>
      </c>
    </row>
    <row r="681" spans="1:53" x14ac:dyDescent="0.3">
      <c r="A681" s="1" t="s">
        <v>2359</v>
      </c>
      <c r="B681" s="2">
        <v>23604476</v>
      </c>
      <c r="C681" s="9" t="s">
        <v>2401</v>
      </c>
      <c r="D681" s="9" t="s">
        <v>2535</v>
      </c>
      <c r="E681" s="3">
        <v>11425.672955</v>
      </c>
      <c r="F681" s="5">
        <v>9764.0109649999995</v>
      </c>
      <c r="G681" s="5" t="s">
        <v>2400</v>
      </c>
      <c r="H681" s="3">
        <v>-0.2664987193062856</v>
      </c>
      <c r="I681" s="3" t="s">
        <v>2397</v>
      </c>
      <c r="J681" s="3">
        <v>-0.2664987193062856</v>
      </c>
      <c r="K681" s="3" t="s">
        <v>2397</v>
      </c>
      <c r="L681" s="3">
        <v>3.1788739399999999</v>
      </c>
      <c r="M681" s="3">
        <v>2.4514041199999999</v>
      </c>
      <c r="N681" s="3" t="s">
        <v>2400</v>
      </c>
      <c r="O681" s="3" t="s">
        <v>2400</v>
      </c>
      <c r="P681" s="3" t="s">
        <v>2400</v>
      </c>
      <c r="Q681" s="3">
        <v>1.7708809999999999</v>
      </c>
      <c r="R681" s="3" t="s">
        <v>2397</v>
      </c>
      <c r="S681" s="3">
        <v>-17.711789</v>
      </c>
      <c r="T681" s="9" t="s">
        <v>3429</v>
      </c>
      <c r="U681" s="7">
        <v>4335005.8798418492</v>
      </c>
      <c r="V681" s="7">
        <v>3997163.9091670159</v>
      </c>
      <c r="W681" s="7">
        <v>3253887.2957728393</v>
      </c>
      <c r="X681" s="7">
        <v>847613.20453931892</v>
      </c>
      <c r="Y681" s="7">
        <v>5250934.5787426569</v>
      </c>
      <c r="Z681" s="7">
        <v>5018444.2370166983</v>
      </c>
      <c r="AA681" s="7">
        <v>4633253.2656434588</v>
      </c>
      <c r="AB681" s="7">
        <v>4335005.8798418492</v>
      </c>
      <c r="AC681" s="4">
        <v>1.7370000000000001</v>
      </c>
      <c r="AD681" s="4">
        <v>11.669</v>
      </c>
      <c r="AE681" s="3">
        <v>-29.052</v>
      </c>
      <c r="AF681" s="3">
        <v>-11.999000000000001</v>
      </c>
      <c r="AG681" s="7">
        <v>946928789</v>
      </c>
      <c r="AH681" s="7">
        <v>944026851</v>
      </c>
      <c r="AI681" s="7">
        <v>864989309</v>
      </c>
      <c r="AJ681" s="7">
        <v>609502165</v>
      </c>
      <c r="AK681" s="3">
        <v>64.280690000000007</v>
      </c>
      <c r="AL681" s="7">
        <v>224</v>
      </c>
      <c r="AM681" s="7">
        <v>279216993</v>
      </c>
      <c r="AN681" s="3">
        <v>29.45</v>
      </c>
      <c r="AO681" s="3">
        <v>-8.9368259999999999</v>
      </c>
      <c r="AP681" s="3">
        <v>-1.908714</v>
      </c>
      <c r="AQ681" s="3">
        <v>-2.9556650000000002</v>
      </c>
      <c r="AR681" s="3">
        <v>-15.811966</v>
      </c>
      <c r="AS681" s="3">
        <v>-1.908714</v>
      </c>
      <c r="AT681" s="3">
        <v>-2.9556650000000002</v>
      </c>
      <c r="AU681" s="3">
        <v>-18.985607000000002</v>
      </c>
      <c r="AV681" s="3" t="s">
        <v>2400</v>
      </c>
      <c r="AW681" s="3" t="s">
        <v>2400</v>
      </c>
      <c r="AX681" s="3" t="s">
        <v>2400</v>
      </c>
      <c r="AY681" s="4">
        <v>52.3</v>
      </c>
      <c r="AZ681" s="4">
        <v>68.2</v>
      </c>
      <c r="BA681" s="3">
        <v>104.95</v>
      </c>
    </row>
    <row r="682" spans="1:53" x14ac:dyDescent="0.3">
      <c r="A682" s="1" t="s">
        <v>1391</v>
      </c>
      <c r="B682" s="2">
        <v>4094582</v>
      </c>
      <c r="C682" s="9" t="s">
        <v>2401</v>
      </c>
      <c r="D682" s="9" t="s">
        <v>2414</v>
      </c>
      <c r="E682" s="3">
        <v>11415.37004154</v>
      </c>
      <c r="F682" s="5">
        <v>41508.496040999999</v>
      </c>
      <c r="G682" s="5">
        <v>41508.496041539998</v>
      </c>
      <c r="H682" s="3">
        <v>0.61</v>
      </c>
      <c r="I682" s="3">
        <v>12.304688000000001</v>
      </c>
      <c r="J682" s="4">
        <v>0.61</v>
      </c>
      <c r="K682" s="3">
        <v>12.304688000000001</v>
      </c>
      <c r="L682" s="3" t="s">
        <v>2397</v>
      </c>
      <c r="M682" s="3">
        <v>3.1829873199999996</v>
      </c>
      <c r="N682" s="3">
        <v>8.2598330000000004</v>
      </c>
      <c r="O682" s="3">
        <v>15.2257856812667</v>
      </c>
      <c r="P682" s="3">
        <v>13.353862520177699</v>
      </c>
      <c r="Q682" s="3">
        <v>2.3464550000000002</v>
      </c>
      <c r="R682" s="3">
        <v>8.3924780000000005</v>
      </c>
      <c r="S682" s="3">
        <v>8.3924780000000005</v>
      </c>
      <c r="T682" s="9" t="s">
        <v>3429</v>
      </c>
      <c r="U682" s="7">
        <v>16118509</v>
      </c>
      <c r="V682" s="7">
        <v>13081792</v>
      </c>
      <c r="W682" s="7">
        <v>9454057</v>
      </c>
      <c r="X682" s="7">
        <v>4917133</v>
      </c>
      <c r="Y682" s="7">
        <v>17221656</v>
      </c>
      <c r="Z682" s="7">
        <v>17012022</v>
      </c>
      <c r="AA682" s="7">
        <v>16627174</v>
      </c>
      <c r="AB682" s="7">
        <v>16118509</v>
      </c>
      <c r="AC682" s="3">
        <v>47.216999999999999</v>
      </c>
      <c r="AD682" s="3">
        <v>45.844000000000001</v>
      </c>
      <c r="AE682" s="3">
        <v>14.872</v>
      </c>
      <c r="AF682" s="3">
        <v>14.848000000000001</v>
      </c>
      <c r="AG682" s="7">
        <v>296886350</v>
      </c>
      <c r="AH682" s="7">
        <v>304964825</v>
      </c>
      <c r="AI682" s="7">
        <v>340914804</v>
      </c>
      <c r="AJ682" s="7">
        <v>229877632</v>
      </c>
      <c r="AK682" s="3">
        <v>77.207380000000001</v>
      </c>
      <c r="AL682" s="7">
        <v>825</v>
      </c>
      <c r="AM682" s="7">
        <v>205040107</v>
      </c>
      <c r="AN682" s="3">
        <v>68.87</v>
      </c>
      <c r="AO682" s="3">
        <v>-0.25906699999999999</v>
      </c>
      <c r="AP682" s="3">
        <v>-9.6244130000000006</v>
      </c>
      <c r="AQ682" s="3">
        <v>-11.358404</v>
      </c>
      <c r="AR682" s="3">
        <v>-23.812664999999999</v>
      </c>
      <c r="AS682" s="3">
        <v>-9.6244130000000006</v>
      </c>
      <c r="AT682" s="3">
        <v>-11.358404</v>
      </c>
      <c r="AU682" s="3">
        <v>-22.448523000000002</v>
      </c>
      <c r="AV682" s="3">
        <v>4.3748041771988673</v>
      </c>
      <c r="AW682" s="3">
        <v>6.3826157750752426</v>
      </c>
      <c r="AX682" s="3">
        <v>6.5193926642857409</v>
      </c>
      <c r="AY682" s="3">
        <v>64.209999999999994</v>
      </c>
      <c r="AZ682" s="3">
        <v>93.68</v>
      </c>
      <c r="BA682" s="3">
        <v>95.68</v>
      </c>
    </row>
    <row r="683" spans="1:53" x14ac:dyDescent="0.3">
      <c r="A683" s="1" t="s">
        <v>729</v>
      </c>
      <c r="B683" s="2">
        <v>5249851</v>
      </c>
      <c r="C683" s="9" t="s">
        <v>2401</v>
      </c>
      <c r="D683" s="9" t="s">
        <v>2417</v>
      </c>
      <c r="E683" s="3">
        <v>11343.51340356</v>
      </c>
      <c r="F683" s="5">
        <v>10735.254403000001</v>
      </c>
      <c r="G683" s="5" t="s">
        <v>2400</v>
      </c>
      <c r="H683" s="3">
        <v>-0.247</v>
      </c>
      <c r="I683" s="3">
        <v>175.362832</v>
      </c>
      <c r="J683" s="3">
        <v>-0.247</v>
      </c>
      <c r="K683" s="3">
        <v>175.362832</v>
      </c>
      <c r="L683" s="3">
        <v>21.497070950000001</v>
      </c>
      <c r="M683" s="3">
        <v>12.652279399999999</v>
      </c>
      <c r="N683" s="3">
        <v>50.1417</v>
      </c>
      <c r="O683" s="3" t="s">
        <v>2400</v>
      </c>
      <c r="P683" s="3" t="s">
        <v>2400</v>
      </c>
      <c r="Q683" s="3">
        <v>7.0213700000000001</v>
      </c>
      <c r="R683" s="3" t="s">
        <v>2397</v>
      </c>
      <c r="S683" s="3">
        <v>-132.31003200000001</v>
      </c>
      <c r="T683" s="9" t="s">
        <v>3439</v>
      </c>
      <c r="U683" s="7">
        <v>1267321</v>
      </c>
      <c r="V683" s="7">
        <v>1068989</v>
      </c>
      <c r="W683" s="7">
        <v>862374</v>
      </c>
      <c r="X683" s="7">
        <v>608489</v>
      </c>
      <c r="Y683" s="7">
        <v>1375737</v>
      </c>
      <c r="Z683" s="7">
        <v>1320988</v>
      </c>
      <c r="AA683" s="7">
        <v>1267321</v>
      </c>
      <c r="AB683" s="7">
        <v>1212263</v>
      </c>
      <c r="AC683" s="3">
        <v>74.066999999999993</v>
      </c>
      <c r="AD683" s="3">
        <v>74.132999999999996</v>
      </c>
      <c r="AE683" s="3">
        <v>-8.2490000000000006</v>
      </c>
      <c r="AF683" s="3">
        <v>-6.4690000000000003</v>
      </c>
      <c r="AG683" s="7">
        <v>103631086</v>
      </c>
      <c r="AH683" s="7">
        <v>102724366</v>
      </c>
      <c r="AI683" s="7">
        <v>99599262</v>
      </c>
      <c r="AJ683" s="7">
        <v>87731155</v>
      </c>
      <c r="AK683" s="3">
        <v>84.656769999999995</v>
      </c>
      <c r="AL683" s="7">
        <v>472</v>
      </c>
      <c r="AM683" s="7">
        <v>85414621</v>
      </c>
      <c r="AN683" s="3">
        <v>82.42</v>
      </c>
      <c r="AO683" s="3">
        <v>-4.3813940000000002</v>
      </c>
      <c r="AP683" s="3">
        <v>-9.4829159999999995</v>
      </c>
      <c r="AQ683" s="3">
        <v>29.077645</v>
      </c>
      <c r="AR683" s="3">
        <v>-7.002065</v>
      </c>
      <c r="AS683" s="3">
        <v>-9.4829159999999995</v>
      </c>
      <c r="AT683" s="3">
        <v>29.077645</v>
      </c>
      <c r="AU683" s="3">
        <v>-12.085182</v>
      </c>
      <c r="AV683" s="3">
        <v>3.5928949307019198</v>
      </c>
      <c r="AW683" s="3">
        <v>6.5730628866201251</v>
      </c>
      <c r="AX683" s="3">
        <v>6.6467251522211512</v>
      </c>
      <c r="AY683" s="3">
        <v>55.72</v>
      </c>
      <c r="AZ683" s="3">
        <v>101.93</v>
      </c>
      <c r="BA683" s="4">
        <v>103.07</v>
      </c>
    </row>
    <row r="684" spans="1:53" x14ac:dyDescent="0.3">
      <c r="A684" s="1" t="s">
        <v>1353</v>
      </c>
      <c r="B684" s="2">
        <v>4385530</v>
      </c>
      <c r="C684" s="9" t="s">
        <v>2401</v>
      </c>
      <c r="D684" s="9" t="s">
        <v>2433</v>
      </c>
      <c r="E684" s="3">
        <v>11226.63239124</v>
      </c>
      <c r="F684" s="5">
        <v>13797.703390999999</v>
      </c>
      <c r="G684" s="5" t="s">
        <v>2400</v>
      </c>
      <c r="H684" s="4">
        <v>1.21</v>
      </c>
      <c r="I684" s="3">
        <v>120.691489</v>
      </c>
      <c r="J684" s="3">
        <v>1.21</v>
      </c>
      <c r="K684" s="3">
        <v>120.691489</v>
      </c>
      <c r="L684" s="3" t="s">
        <v>2397</v>
      </c>
      <c r="M684" s="3">
        <v>3.7751649899999999</v>
      </c>
      <c r="N684" s="3">
        <v>10.567413999999999</v>
      </c>
      <c r="O684" s="3" t="s">
        <v>2400</v>
      </c>
      <c r="P684" s="3" t="s">
        <v>2400</v>
      </c>
      <c r="Q684" s="3">
        <v>1.082103</v>
      </c>
      <c r="R684" s="3">
        <v>7.7186490000000001</v>
      </c>
      <c r="S684" s="3">
        <v>7.7186490000000001</v>
      </c>
      <c r="T684" s="9" t="s">
        <v>3429</v>
      </c>
      <c r="U684" s="7">
        <v>11995934</v>
      </c>
      <c r="V684" s="7">
        <v>9778038</v>
      </c>
      <c r="W684" s="7">
        <v>7951781</v>
      </c>
      <c r="X684" s="7">
        <v>6320975</v>
      </c>
      <c r="Y684" s="7">
        <v>12180445</v>
      </c>
      <c r="Z684" s="7">
        <v>12185095</v>
      </c>
      <c r="AA684" s="7">
        <v>12098124</v>
      </c>
      <c r="AB684" s="7">
        <v>11995934</v>
      </c>
      <c r="AC684" s="4">
        <v>11.587</v>
      </c>
      <c r="AD684" s="4">
        <v>12.798</v>
      </c>
      <c r="AE684" s="4">
        <v>6.2949999999999999</v>
      </c>
      <c r="AF684" s="4">
        <v>7.3070000000000004</v>
      </c>
      <c r="AG684" s="7">
        <v>77912576</v>
      </c>
      <c r="AH684" s="7">
        <v>77909989</v>
      </c>
      <c r="AI684" s="7">
        <v>77496278</v>
      </c>
      <c r="AJ684" s="7">
        <v>60932061</v>
      </c>
      <c r="AK684" s="3">
        <v>78.187939999999998</v>
      </c>
      <c r="AL684" s="7">
        <v>551</v>
      </c>
      <c r="AM684" s="7">
        <v>59723290</v>
      </c>
      <c r="AN684" s="3">
        <v>76.64</v>
      </c>
      <c r="AO684" s="3">
        <v>-1.6471610000000001</v>
      </c>
      <c r="AP684" s="3">
        <v>-5.4977090000000004</v>
      </c>
      <c r="AQ684" s="3">
        <v>10.593014</v>
      </c>
      <c r="AR684" s="3">
        <v>83.675121000000004</v>
      </c>
      <c r="AS684" s="3">
        <v>-5.4977090000000004</v>
      </c>
      <c r="AT684" s="3">
        <v>10.593014</v>
      </c>
      <c r="AU684" s="3">
        <v>79.793977999999996</v>
      </c>
      <c r="AV684" s="3">
        <v>2.3255037767488864</v>
      </c>
      <c r="AW684" s="3">
        <v>5.100687386908346</v>
      </c>
      <c r="AX684" s="3">
        <v>5.2666428545788566</v>
      </c>
      <c r="AY684" s="4">
        <v>42.5</v>
      </c>
      <c r="AZ684" s="3">
        <v>93.22</v>
      </c>
      <c r="BA684" s="3">
        <v>96.25</v>
      </c>
    </row>
    <row r="685" spans="1:53" x14ac:dyDescent="0.3">
      <c r="A685" s="1" t="s">
        <v>1337</v>
      </c>
      <c r="B685" s="2">
        <v>5249016</v>
      </c>
      <c r="C685" s="9" t="s">
        <v>2395</v>
      </c>
      <c r="D685" s="9" t="s">
        <v>2447</v>
      </c>
      <c r="E685" s="3">
        <v>11218.594867919999</v>
      </c>
      <c r="F685" s="5">
        <v>10122.594867</v>
      </c>
      <c r="G685" s="5" t="s">
        <v>2400</v>
      </c>
      <c r="H685" s="3">
        <v>0.42</v>
      </c>
      <c r="I685" s="3">
        <v>27.001304000000001</v>
      </c>
      <c r="J685" s="3">
        <v>0.42</v>
      </c>
      <c r="K685" s="3">
        <v>27.001304000000001</v>
      </c>
      <c r="L685" s="3">
        <v>4.2643879299999998</v>
      </c>
      <c r="M685" s="3">
        <v>3.7061560500000001</v>
      </c>
      <c r="N685" s="3">
        <v>16.066718000000002</v>
      </c>
      <c r="O685" s="3" t="s">
        <v>2400</v>
      </c>
      <c r="P685" s="3" t="s">
        <v>2400</v>
      </c>
      <c r="Q685" s="3">
        <v>2.8940510000000002</v>
      </c>
      <c r="R685" s="3">
        <v>20.977101999999999</v>
      </c>
      <c r="S685" s="3">
        <v>20.977101999999999</v>
      </c>
      <c r="T685" s="9" t="s">
        <v>3429</v>
      </c>
      <c r="U685" s="7">
        <v>3042000</v>
      </c>
      <c r="V685" s="7">
        <v>2551000</v>
      </c>
      <c r="W685" s="7">
        <v>1834000</v>
      </c>
      <c r="X685" s="7">
        <v>1477000</v>
      </c>
      <c r="Y685" s="7">
        <v>3298000</v>
      </c>
      <c r="Z685" s="7">
        <v>3210000</v>
      </c>
      <c r="AA685" s="7">
        <v>3103000</v>
      </c>
      <c r="AB685" s="7">
        <v>3042000</v>
      </c>
      <c r="AC685" s="3">
        <v>74.885000000000005</v>
      </c>
      <c r="AD685" s="3">
        <v>75.379000000000005</v>
      </c>
      <c r="AE685" s="3">
        <v>-69.296999999999997</v>
      </c>
      <c r="AF685" s="3">
        <v>13.129</v>
      </c>
      <c r="AG685" s="7">
        <v>256986000</v>
      </c>
      <c r="AH685" s="7">
        <v>263573000</v>
      </c>
      <c r="AI685" s="7">
        <v>280087000</v>
      </c>
      <c r="AJ685" s="7">
        <v>157161513</v>
      </c>
      <c r="AK685" s="3">
        <v>61.177390000000003</v>
      </c>
      <c r="AL685" s="7">
        <v>377</v>
      </c>
      <c r="AM685" s="7">
        <v>129882593</v>
      </c>
      <c r="AN685" s="3">
        <v>50.56</v>
      </c>
      <c r="AO685" s="3">
        <v>-5.4553760000000002</v>
      </c>
      <c r="AP685" s="3">
        <v>-5.1522790000000001</v>
      </c>
      <c r="AQ685" s="3">
        <v>1.6691210000000001</v>
      </c>
      <c r="AR685" s="3">
        <v>72.367874</v>
      </c>
      <c r="AS685" s="3">
        <v>-5.1522790000000001</v>
      </c>
      <c r="AT685" s="3">
        <v>1.6691210000000001</v>
      </c>
      <c r="AU685" s="3">
        <v>76.480614000000003</v>
      </c>
      <c r="AV685" s="3">
        <v>3.4074974728174308</v>
      </c>
      <c r="AW685" s="3">
        <v>6.7823979948753941</v>
      </c>
      <c r="AX685" s="3">
        <v>6.835420129667888</v>
      </c>
      <c r="AY685" s="3">
        <v>44.37</v>
      </c>
      <c r="AZ685" s="3">
        <v>88.31</v>
      </c>
      <c r="BA685" s="4">
        <v>89</v>
      </c>
    </row>
    <row r="686" spans="1:53" x14ac:dyDescent="0.3">
      <c r="A686" s="1" t="s">
        <v>604</v>
      </c>
      <c r="B686" s="2">
        <v>4095755</v>
      </c>
      <c r="C686" s="9" t="s">
        <v>2401</v>
      </c>
      <c r="D686" s="9" t="s">
        <v>2529</v>
      </c>
      <c r="E686" s="3">
        <v>11208.1570524</v>
      </c>
      <c r="F686" s="5">
        <v>14191.835052</v>
      </c>
      <c r="G686" s="5">
        <v>14186.573132199999</v>
      </c>
      <c r="H686" s="3">
        <v>0.44</v>
      </c>
      <c r="I686" s="3">
        <v>24.209039548022599</v>
      </c>
      <c r="J686" s="3">
        <v>0.44</v>
      </c>
      <c r="K686" s="3">
        <v>24.209039548022599</v>
      </c>
      <c r="L686" s="3">
        <v>3.4774116611386101</v>
      </c>
      <c r="M686" s="3">
        <v>3.4766414019992</v>
      </c>
      <c r="N686" s="3">
        <v>15.899813999999999</v>
      </c>
      <c r="O686" s="3" t="s">
        <v>2400</v>
      </c>
      <c r="P686" s="3" t="s">
        <v>2400</v>
      </c>
      <c r="Q686" s="3">
        <v>11.879367</v>
      </c>
      <c r="R686" s="3">
        <v>18.117131000000001</v>
      </c>
      <c r="S686" s="3">
        <v>18.040953545046801</v>
      </c>
      <c r="T686" s="9" t="s">
        <v>3429</v>
      </c>
      <c r="U686" s="7">
        <v>1054706</v>
      </c>
      <c r="V686" s="7">
        <v>1012796</v>
      </c>
      <c r="W686" s="7">
        <v>824356</v>
      </c>
      <c r="X686" s="7">
        <v>679355</v>
      </c>
      <c r="Y686" s="7">
        <v>1066921</v>
      </c>
      <c r="Z686" s="7">
        <v>1064630</v>
      </c>
      <c r="AA686" s="7">
        <v>1059591</v>
      </c>
      <c r="AB686" s="7">
        <v>1054706</v>
      </c>
      <c r="AC686" s="4">
        <v>74.38</v>
      </c>
      <c r="AD686" s="3">
        <v>72.933000000000007</v>
      </c>
      <c r="AE686" s="4">
        <v>66.650000000000006</v>
      </c>
      <c r="AF686" s="3">
        <v>65.153999999999996</v>
      </c>
      <c r="AG686" s="7">
        <v>226002624</v>
      </c>
      <c r="AH686" s="7">
        <v>225196862</v>
      </c>
      <c r="AI686" s="7">
        <v>224859021</v>
      </c>
      <c r="AJ686" s="7">
        <v>224246056</v>
      </c>
      <c r="AK686" s="3">
        <v>99.156660000000002</v>
      </c>
      <c r="AL686" s="7">
        <v>541</v>
      </c>
      <c r="AM686" s="7">
        <v>225502497</v>
      </c>
      <c r="AN686" s="3">
        <v>99.71</v>
      </c>
      <c r="AO686" s="3">
        <v>-0.83314100000000002</v>
      </c>
      <c r="AP686" s="3">
        <v>-13.539145</v>
      </c>
      <c r="AQ686" s="3">
        <v>-20.397548</v>
      </c>
      <c r="AR686" s="3">
        <v>-10.280570000000001</v>
      </c>
      <c r="AS686" s="3">
        <v>-13.539145</v>
      </c>
      <c r="AT686" s="3">
        <v>-20.397548</v>
      </c>
      <c r="AU686" s="3">
        <v>-7.5512410000000001</v>
      </c>
      <c r="AV686" s="3">
        <v>2.4473227871237251</v>
      </c>
      <c r="AW686" s="3">
        <v>3.0784849515123129</v>
      </c>
      <c r="AX686" s="3">
        <v>3.1031546040162543</v>
      </c>
      <c r="AY686" s="3">
        <v>81.569999999999993</v>
      </c>
      <c r="AZ686" s="4">
        <v>102.6</v>
      </c>
      <c r="BA686" s="3">
        <v>103.42</v>
      </c>
    </row>
    <row r="687" spans="1:53" x14ac:dyDescent="0.3">
      <c r="A687" s="1" t="s">
        <v>851</v>
      </c>
      <c r="B687" s="2">
        <v>100292</v>
      </c>
      <c r="C687" s="9" t="s">
        <v>2401</v>
      </c>
      <c r="D687" s="9" t="s">
        <v>2399</v>
      </c>
      <c r="E687" s="3">
        <v>11201.821032330001</v>
      </c>
      <c r="F687" s="5" t="s">
        <v>2400</v>
      </c>
      <c r="G687" s="5">
        <v>13154.821032330001</v>
      </c>
      <c r="H687" s="3">
        <v>0.39900000000000002</v>
      </c>
      <c r="I687" s="3">
        <v>14.5942028985507</v>
      </c>
      <c r="J687" s="3">
        <v>0.39900000000000002</v>
      </c>
      <c r="K687" s="3">
        <v>14.5942028985507</v>
      </c>
      <c r="L687" s="3">
        <v>1.5464029744683401</v>
      </c>
      <c r="M687" s="3">
        <v>1.2470179192600401</v>
      </c>
      <c r="N687" s="4">
        <v>8.0624500000000001</v>
      </c>
      <c r="O687" s="3" t="s">
        <v>2400</v>
      </c>
      <c r="P687" s="3" t="s">
        <v>2400</v>
      </c>
      <c r="Q687" s="3" t="s">
        <v>2400</v>
      </c>
      <c r="R687" s="3" t="s">
        <v>2400</v>
      </c>
      <c r="S687" s="3" t="s">
        <v>2400</v>
      </c>
      <c r="T687" s="9" t="s">
        <v>3429</v>
      </c>
      <c r="U687" s="7">
        <v>3235000</v>
      </c>
      <c r="V687" s="7">
        <v>3179000</v>
      </c>
      <c r="W687" s="7">
        <v>3092000</v>
      </c>
      <c r="X687" s="7">
        <v>2621000</v>
      </c>
      <c r="Y687" s="7">
        <v>3254000</v>
      </c>
      <c r="Z687" s="7">
        <v>3205000</v>
      </c>
      <c r="AA687" s="7">
        <v>3195000</v>
      </c>
      <c r="AB687" s="7">
        <v>3235000</v>
      </c>
      <c r="AC687" s="3" t="s">
        <v>2400</v>
      </c>
      <c r="AD687" s="3" t="s">
        <v>2400</v>
      </c>
      <c r="AE687" s="3" t="s">
        <v>2400</v>
      </c>
      <c r="AF687" s="3" t="s">
        <v>2400</v>
      </c>
      <c r="AG687" s="7">
        <v>532180686</v>
      </c>
      <c r="AH687" s="7">
        <v>536875750</v>
      </c>
      <c r="AI687" s="7">
        <v>558708832</v>
      </c>
      <c r="AJ687" s="7">
        <v>524305047</v>
      </c>
      <c r="AK687" s="3">
        <v>98.899680000000004</v>
      </c>
      <c r="AL687" s="7">
        <v>640</v>
      </c>
      <c r="AM687" s="7">
        <v>435681384</v>
      </c>
      <c r="AN687" s="3">
        <v>82.18</v>
      </c>
      <c r="AO687" s="3">
        <v>-1.031941</v>
      </c>
      <c r="AP687" s="3">
        <v>-4.6852819999999999</v>
      </c>
      <c r="AQ687" s="3">
        <v>29.684481999999999</v>
      </c>
      <c r="AR687" s="3">
        <v>39.377163000000003</v>
      </c>
      <c r="AS687" s="3">
        <v>-4.6852819999999999</v>
      </c>
      <c r="AT687" s="3">
        <v>29.684481999999999</v>
      </c>
      <c r="AU687" s="3">
        <v>42.231637999999997</v>
      </c>
      <c r="AV687" s="3">
        <v>3.0573140638613165</v>
      </c>
      <c r="AW687" s="3">
        <v>5.5052735249243661</v>
      </c>
      <c r="AX687" s="3">
        <v>6.0262771957016632</v>
      </c>
      <c r="AY687" s="3">
        <v>49.65</v>
      </c>
      <c r="AZ687" s="4">
        <v>89.4</v>
      </c>
      <c r="BA687" s="3">
        <v>97.86</v>
      </c>
    </row>
    <row r="688" spans="1:53" x14ac:dyDescent="0.3">
      <c r="A688" s="1" t="s">
        <v>922</v>
      </c>
      <c r="B688" s="2">
        <v>4991196</v>
      </c>
      <c r="C688" s="9" t="s">
        <v>2401</v>
      </c>
      <c r="D688" s="9" t="s">
        <v>2419</v>
      </c>
      <c r="E688" s="3">
        <v>11197.3841438</v>
      </c>
      <c r="F688" s="5">
        <v>12564.752143</v>
      </c>
      <c r="G688" s="5" t="s">
        <v>2400</v>
      </c>
      <c r="H688" s="3">
        <v>1.89</v>
      </c>
      <c r="I688" s="3">
        <v>32.174725000000002</v>
      </c>
      <c r="J688" s="4">
        <v>1.89</v>
      </c>
      <c r="K688" s="3">
        <v>32.174725000000002</v>
      </c>
      <c r="L688" s="3">
        <v>55.673249550000001</v>
      </c>
      <c r="M688" s="3">
        <v>3.82867867</v>
      </c>
      <c r="N688" s="3">
        <v>15.899303</v>
      </c>
      <c r="O688" s="3" t="s">
        <v>2400</v>
      </c>
      <c r="P688" s="3" t="s">
        <v>2400</v>
      </c>
      <c r="Q688" s="3">
        <v>2.568044</v>
      </c>
      <c r="R688" s="3">
        <v>15.09883</v>
      </c>
      <c r="S688" s="3">
        <v>15.09883</v>
      </c>
      <c r="T688" s="9" t="s">
        <v>3429</v>
      </c>
      <c r="U688" s="7">
        <v>4022667</v>
      </c>
      <c r="V688" s="7">
        <v>4564737</v>
      </c>
      <c r="W688" s="7">
        <v>3737184</v>
      </c>
      <c r="X688" s="7">
        <v>2485200</v>
      </c>
      <c r="Y688" s="7">
        <v>4124703</v>
      </c>
      <c r="Z688" s="7">
        <v>4021807</v>
      </c>
      <c r="AA688" s="7">
        <v>4024030</v>
      </c>
      <c r="AB688" s="7">
        <v>4022667</v>
      </c>
      <c r="AC688" s="3">
        <v>33.942999999999998</v>
      </c>
      <c r="AD688" s="4">
        <v>37.65</v>
      </c>
      <c r="AE688" s="3">
        <v>13.754</v>
      </c>
      <c r="AF688" s="3">
        <v>16.013999999999999</v>
      </c>
      <c r="AG688" s="7">
        <v>59496907</v>
      </c>
      <c r="AH688" s="7">
        <v>60161781</v>
      </c>
      <c r="AI688" s="7">
        <v>61369490</v>
      </c>
      <c r="AJ688" s="7">
        <v>58411318</v>
      </c>
      <c r="AK688" s="3">
        <v>98.174809999999994</v>
      </c>
      <c r="AL688" s="7">
        <v>878</v>
      </c>
      <c r="AM688" s="7">
        <v>53246695</v>
      </c>
      <c r="AN688" s="3">
        <v>89.49</v>
      </c>
      <c r="AO688" s="3">
        <v>0.226244</v>
      </c>
      <c r="AP688" s="3">
        <v>-17.614239999999999</v>
      </c>
      <c r="AQ688" s="3">
        <v>-2.4106239999999999</v>
      </c>
      <c r="AR688" s="3">
        <v>21.731961999999999</v>
      </c>
      <c r="AS688" s="3">
        <v>-17.614239999999999</v>
      </c>
      <c r="AT688" s="3">
        <v>-2.4106239999999999</v>
      </c>
      <c r="AU688" s="3">
        <v>19.970597000000001</v>
      </c>
      <c r="AV688" s="3">
        <v>4.7513970349457608</v>
      </c>
      <c r="AW688" s="3">
        <v>5.7870809568799553</v>
      </c>
      <c r="AX688" s="3">
        <v>6.8496465073742687</v>
      </c>
      <c r="AY688" s="3">
        <v>61.44</v>
      </c>
      <c r="AZ688" s="3">
        <v>74.83</v>
      </c>
      <c r="BA688" s="3">
        <v>88.57</v>
      </c>
    </row>
    <row r="689" spans="1:53" x14ac:dyDescent="0.3">
      <c r="A689" s="1" t="s">
        <v>2123</v>
      </c>
      <c r="B689" s="2">
        <v>4156939</v>
      </c>
      <c r="C689" s="9" t="s">
        <v>2401</v>
      </c>
      <c r="D689" s="9" t="s">
        <v>2490</v>
      </c>
      <c r="E689" s="3">
        <v>11195.41275</v>
      </c>
      <c r="F689" s="5">
        <v>18358.020748999999</v>
      </c>
      <c r="G689" s="5">
        <v>30721.567032319999</v>
      </c>
      <c r="H689" s="3">
        <v>0.28199999999999997</v>
      </c>
      <c r="I689" s="3" t="s">
        <v>2397</v>
      </c>
      <c r="J689" s="3">
        <v>0.28199999999999997</v>
      </c>
      <c r="K689" s="3" t="s">
        <v>2397</v>
      </c>
      <c r="L689" s="3" t="s">
        <v>2397</v>
      </c>
      <c r="M689" s="3">
        <v>2.8512098200000002</v>
      </c>
      <c r="N689" s="3">
        <v>17.63589</v>
      </c>
      <c r="O689" s="3">
        <v>46.0049998004095</v>
      </c>
      <c r="P689" s="3">
        <v>21.651103885567601</v>
      </c>
      <c r="Q689" s="3">
        <v>6.7340960000000001</v>
      </c>
      <c r="R689" s="3">
        <v>28.478580000000001</v>
      </c>
      <c r="S689" s="3">
        <v>28.478580000000001</v>
      </c>
      <c r="T689" s="9" t="s">
        <v>3429</v>
      </c>
      <c r="U689" s="7">
        <v>1674968</v>
      </c>
      <c r="V689" s="7">
        <v>1140147</v>
      </c>
      <c r="W689" s="7">
        <v>1031944</v>
      </c>
      <c r="X689" s="7">
        <v>891154</v>
      </c>
      <c r="Y689" s="7">
        <v>2776140</v>
      </c>
      <c r="Z689" s="7">
        <v>2543925</v>
      </c>
      <c r="AA689" s="7">
        <v>1997949</v>
      </c>
      <c r="AB689" s="7">
        <v>1674968</v>
      </c>
      <c r="AC689" s="3">
        <v>69.277000000000001</v>
      </c>
      <c r="AD689" s="3">
        <v>68.293000000000006</v>
      </c>
      <c r="AE689" s="3">
        <v>36.494999999999997</v>
      </c>
      <c r="AF689" s="3">
        <v>23.619</v>
      </c>
      <c r="AG689" s="7">
        <v>81146843</v>
      </c>
      <c r="AH689" s="7">
        <v>80712758</v>
      </c>
      <c r="AI689" s="7">
        <v>83162215</v>
      </c>
      <c r="AJ689" s="7">
        <v>70036604</v>
      </c>
      <c r="AK689" s="3">
        <v>86.305440000000004</v>
      </c>
      <c r="AL689" s="7">
        <v>480</v>
      </c>
      <c r="AM689" s="7">
        <v>83147802</v>
      </c>
      <c r="AN689" s="3">
        <v>102.46</v>
      </c>
      <c r="AO689" s="3">
        <v>-1.898385</v>
      </c>
      <c r="AP689" s="4">
        <v>3.0081180000000001</v>
      </c>
      <c r="AQ689" s="3">
        <v>14.873495</v>
      </c>
      <c r="AR689" s="3">
        <v>76.885735999999994</v>
      </c>
      <c r="AS689" s="4">
        <v>3.0081180000000001</v>
      </c>
      <c r="AT689" s="3">
        <v>14.873495</v>
      </c>
      <c r="AU689" s="3">
        <v>74.197107000000003</v>
      </c>
      <c r="AV689" s="3">
        <v>2.9025652232532564</v>
      </c>
      <c r="AW689" s="3">
        <v>5.6507820371053823</v>
      </c>
      <c r="AX689" s="3">
        <v>5.6267427566700743</v>
      </c>
      <c r="AY689" s="3">
        <v>45.33</v>
      </c>
      <c r="AZ689" s="3">
        <v>88.26</v>
      </c>
      <c r="BA689" s="3">
        <v>87.88</v>
      </c>
    </row>
    <row r="690" spans="1:53" x14ac:dyDescent="0.3">
      <c r="A690" s="1" t="s">
        <v>136</v>
      </c>
      <c r="B690" s="2">
        <v>113558</v>
      </c>
      <c r="C690" s="9" t="s">
        <v>2401</v>
      </c>
      <c r="D690" s="9" t="s">
        <v>2438</v>
      </c>
      <c r="E690" s="3">
        <v>11171.72458964</v>
      </c>
      <c r="F690" s="5" t="s">
        <v>2400</v>
      </c>
      <c r="G690" s="5">
        <v>97430.256589640005</v>
      </c>
      <c r="H690" s="3">
        <v>4.8000000000000001E-2</v>
      </c>
      <c r="I690" s="3" t="s">
        <v>2397</v>
      </c>
      <c r="J690" s="3">
        <v>4.8000000000000001E-2</v>
      </c>
      <c r="K690" s="3" t="s">
        <v>2397</v>
      </c>
      <c r="L690" s="3">
        <v>0.94159880675926599</v>
      </c>
      <c r="M690" s="3">
        <v>0.94072380150743895</v>
      </c>
      <c r="N690" s="3">
        <v>13.1540772313696</v>
      </c>
      <c r="O690" s="3" t="s">
        <v>2400</v>
      </c>
      <c r="P690" s="3" t="s">
        <v>2400</v>
      </c>
      <c r="Q690" s="3" t="s">
        <v>2400</v>
      </c>
      <c r="R690" s="3" t="s">
        <v>2400</v>
      </c>
      <c r="S690" s="3" t="s">
        <v>2400</v>
      </c>
      <c r="T690" s="9" t="s">
        <v>3429</v>
      </c>
      <c r="U690" s="7">
        <v>-1436689</v>
      </c>
      <c r="V690" s="7">
        <v>1954318</v>
      </c>
      <c r="W690" s="7">
        <v>2724762</v>
      </c>
      <c r="X690" s="7">
        <v>-548419</v>
      </c>
      <c r="Y690" s="7">
        <v>320328</v>
      </c>
      <c r="Z690" s="7">
        <v>-316592</v>
      </c>
      <c r="AA690" s="7">
        <v>-146202</v>
      </c>
      <c r="AB690" s="7">
        <v>-1436689</v>
      </c>
      <c r="AC690" s="3">
        <v>102.69199999999999</v>
      </c>
      <c r="AD690" s="3">
        <v>86.722999999999999</v>
      </c>
      <c r="AE690" s="3" t="s">
        <v>2400</v>
      </c>
      <c r="AF690" s="3" t="s">
        <v>2400</v>
      </c>
      <c r="AG690" s="7">
        <v>558047743</v>
      </c>
      <c r="AH690" s="7">
        <v>501018415</v>
      </c>
      <c r="AI690" s="7">
        <v>494814038</v>
      </c>
      <c r="AJ690" s="7">
        <v>559261852</v>
      </c>
      <c r="AK690" s="3">
        <v>99.770529999999994</v>
      </c>
      <c r="AL690" s="7">
        <v>729</v>
      </c>
      <c r="AM690" s="7">
        <v>311178443</v>
      </c>
      <c r="AN690" s="3">
        <v>55.51</v>
      </c>
      <c r="AO690" s="3">
        <v>-4.3887150000000004</v>
      </c>
      <c r="AP690" s="3">
        <v>-8.1786250000000003</v>
      </c>
      <c r="AQ690" s="3">
        <v>-8.8191330000000008</v>
      </c>
      <c r="AR690" s="3">
        <v>-4.9844239999999997</v>
      </c>
      <c r="AS690" s="3">
        <v>-8.1786250000000003</v>
      </c>
      <c r="AT690" s="3">
        <v>-8.8191330000000008</v>
      </c>
      <c r="AU690" s="3">
        <v>-5.524006</v>
      </c>
      <c r="AV690" s="3">
        <v>6.1689710550965904</v>
      </c>
      <c r="AW690" s="3">
        <v>6.3453193319621848</v>
      </c>
      <c r="AX690" s="3">
        <v>5.5995928471072212</v>
      </c>
      <c r="AY690" s="3">
        <v>152.34</v>
      </c>
      <c r="AZ690" s="3">
        <v>156.69</v>
      </c>
      <c r="BA690" s="3">
        <v>138.28</v>
      </c>
    </row>
    <row r="691" spans="1:53" x14ac:dyDescent="0.3">
      <c r="A691" s="1" t="s">
        <v>1651</v>
      </c>
      <c r="B691" s="2">
        <v>4492850</v>
      </c>
      <c r="C691" s="9" t="s">
        <v>2401</v>
      </c>
      <c r="D691" s="9" t="s">
        <v>2429</v>
      </c>
      <c r="E691" s="3">
        <v>11119.736072940001</v>
      </c>
      <c r="F691" s="5">
        <v>19635.736072</v>
      </c>
      <c r="G691" s="5" t="s">
        <v>2400</v>
      </c>
      <c r="H691" s="4">
        <v>3.3860000000000001</v>
      </c>
      <c r="I691" s="3">
        <v>11.694668</v>
      </c>
      <c r="J691" s="3">
        <v>3.3860000000000001</v>
      </c>
      <c r="K691" s="3">
        <v>11.694668</v>
      </c>
      <c r="L691" s="3">
        <v>5.7038090199999996</v>
      </c>
      <c r="M691" s="3">
        <v>1.95608936</v>
      </c>
      <c r="N691" s="3">
        <v>15.76585</v>
      </c>
      <c r="O691" s="3" t="s">
        <v>2400</v>
      </c>
      <c r="P691" s="3" t="s">
        <v>2400</v>
      </c>
      <c r="Q691" s="3">
        <v>0.62298900000000001</v>
      </c>
      <c r="R691" s="3">
        <v>9.1629699999999996</v>
      </c>
      <c r="S691" s="3">
        <v>9.1629699999999996</v>
      </c>
      <c r="T691" s="9" t="s">
        <v>3429</v>
      </c>
      <c r="U691" s="7">
        <v>29527400</v>
      </c>
      <c r="V691" s="7">
        <v>27814800</v>
      </c>
      <c r="W691" s="7">
        <v>25554700</v>
      </c>
      <c r="X691" s="7">
        <v>20443900</v>
      </c>
      <c r="Y691" s="7">
        <v>30007400</v>
      </c>
      <c r="Z691" s="7">
        <v>29864400</v>
      </c>
      <c r="AA691" s="7">
        <v>29636200</v>
      </c>
      <c r="AB691" s="7">
        <v>29527400</v>
      </c>
      <c r="AC691" s="3">
        <v>16.709</v>
      </c>
      <c r="AD691" s="3">
        <v>16.465</v>
      </c>
      <c r="AE691" s="4">
        <v>5.1920000000000002</v>
      </c>
      <c r="AF691" s="4">
        <v>4.8120000000000003</v>
      </c>
      <c r="AG691" s="7">
        <v>66767618</v>
      </c>
      <c r="AH691" s="7">
        <v>66770815</v>
      </c>
      <c r="AI691" s="7">
        <v>67214126</v>
      </c>
      <c r="AJ691" s="7">
        <v>18389815</v>
      </c>
      <c r="AK691" s="3">
        <v>27.542380000000001</v>
      </c>
      <c r="AL691" s="7">
        <v>431</v>
      </c>
      <c r="AM691" s="7">
        <v>16012426</v>
      </c>
      <c r="AN691" s="3">
        <v>23.98</v>
      </c>
      <c r="AO691" s="3">
        <v>-3.231131</v>
      </c>
      <c r="AP691" s="3">
        <v>-8.4664350000000006</v>
      </c>
      <c r="AQ691" s="3">
        <v>-6.1445639999999999</v>
      </c>
      <c r="AR691" s="3">
        <v>-5.0218069999999999</v>
      </c>
      <c r="AS691" s="3">
        <v>-8.4664350000000006</v>
      </c>
      <c r="AT691" s="3">
        <v>-6.1445639999999999</v>
      </c>
      <c r="AU691" s="3">
        <v>-5.0277240000000001</v>
      </c>
      <c r="AV691" s="3">
        <v>0.79528781258761061</v>
      </c>
      <c r="AW691" s="3">
        <v>1.1578586407578193</v>
      </c>
      <c r="AX691" s="3">
        <v>1.1460601837287863</v>
      </c>
      <c r="AY691" s="3">
        <v>58.29</v>
      </c>
      <c r="AZ691" s="3">
        <v>84.86</v>
      </c>
      <c r="BA691" s="3">
        <v>83.99</v>
      </c>
    </row>
    <row r="692" spans="1:53" x14ac:dyDescent="0.3">
      <c r="A692" s="1" t="s">
        <v>217</v>
      </c>
      <c r="B692" s="2">
        <v>7711754</v>
      </c>
      <c r="C692" s="9" t="s">
        <v>2395</v>
      </c>
      <c r="D692" s="9" t="s">
        <v>2417</v>
      </c>
      <c r="E692" s="3">
        <v>11118.209005950001</v>
      </c>
      <c r="F692" s="5">
        <v>9994.2090050000006</v>
      </c>
      <c r="G692" s="5" t="s">
        <v>2400</v>
      </c>
      <c r="H692" s="3">
        <v>-0.126</v>
      </c>
      <c r="I692" s="3" t="s">
        <v>2397</v>
      </c>
      <c r="J692" s="3">
        <v>-0.126</v>
      </c>
      <c r="K692" s="3" t="s">
        <v>2397</v>
      </c>
      <c r="L692" s="3">
        <v>7.7017114900000001</v>
      </c>
      <c r="M692" s="3">
        <v>5.3480475399999996</v>
      </c>
      <c r="N692" s="3" t="s">
        <v>2397</v>
      </c>
      <c r="O692" s="3" t="s">
        <v>2400</v>
      </c>
      <c r="P692" s="3" t="s">
        <v>2400</v>
      </c>
      <c r="Q692" s="3" t="s">
        <v>2400</v>
      </c>
      <c r="R692" s="3" t="s">
        <v>2397</v>
      </c>
      <c r="S692" s="3">
        <v>-13.164282999999999</v>
      </c>
      <c r="T692" s="9" t="s">
        <v>3429</v>
      </c>
      <c r="U692" s="7" t="s">
        <v>2400</v>
      </c>
      <c r="V692" s="7">
        <v>68000</v>
      </c>
      <c r="W692" s="7">
        <v>82000</v>
      </c>
      <c r="X692" s="7" t="s">
        <v>2400</v>
      </c>
      <c r="Y692" s="7" t="s">
        <v>2400</v>
      </c>
      <c r="Z692" s="7" t="s">
        <v>2400</v>
      </c>
      <c r="AA692" s="7" t="s">
        <v>2400</v>
      </c>
      <c r="AB692" s="7" t="s">
        <v>2400</v>
      </c>
      <c r="AC692" s="3" t="s">
        <v>2400</v>
      </c>
      <c r="AD692" s="3" t="s">
        <v>2400</v>
      </c>
      <c r="AE692" s="3" t="s">
        <v>2400</v>
      </c>
      <c r="AF692" s="3" t="s">
        <v>2400</v>
      </c>
      <c r="AG692" s="7">
        <v>1713000000</v>
      </c>
      <c r="AH692" s="7">
        <v>1563000000</v>
      </c>
      <c r="AI692" s="7">
        <v>1514000000</v>
      </c>
      <c r="AJ692" s="7">
        <v>1011443931</v>
      </c>
      <c r="AK692" s="3">
        <v>58.858780000000003</v>
      </c>
      <c r="AL692" s="7">
        <v>275</v>
      </c>
      <c r="AM692" s="7">
        <v>941092744</v>
      </c>
      <c r="AN692" s="3">
        <v>54.76</v>
      </c>
      <c r="AO692" s="3">
        <v>-11.142454000000001</v>
      </c>
      <c r="AP692" s="3">
        <v>-2.6275119999999998</v>
      </c>
      <c r="AQ692" s="3">
        <v>6.4189189999999998</v>
      </c>
      <c r="AR692" s="3">
        <v>68.900803999999994</v>
      </c>
      <c r="AS692" s="3">
        <v>-2.6275119999999998</v>
      </c>
      <c r="AT692" s="3">
        <v>6.4189189999999998</v>
      </c>
      <c r="AU692" s="3">
        <v>44.164760000000001</v>
      </c>
      <c r="AV692" s="3">
        <v>2.5668127810122048</v>
      </c>
      <c r="AW692" s="3">
        <v>4.1670139669196509</v>
      </c>
      <c r="AX692" s="3">
        <v>3.8860547243563492</v>
      </c>
      <c r="AY692" s="3">
        <v>75.709999999999994</v>
      </c>
      <c r="AZ692" s="3">
        <v>122.91</v>
      </c>
      <c r="BA692" s="3">
        <v>114.62</v>
      </c>
    </row>
    <row r="693" spans="1:53" x14ac:dyDescent="0.3">
      <c r="A693" s="1" t="s">
        <v>2042</v>
      </c>
      <c r="B693" s="2">
        <v>4309013</v>
      </c>
      <c r="C693" s="9" t="s">
        <v>2395</v>
      </c>
      <c r="D693" s="9" t="s">
        <v>2411</v>
      </c>
      <c r="E693" s="3">
        <v>11113.93409875</v>
      </c>
      <c r="F693" s="5">
        <v>11897.484098000001</v>
      </c>
      <c r="G693" s="5" t="s">
        <v>2400</v>
      </c>
      <c r="H693" s="3">
        <v>0.35</v>
      </c>
      <c r="I693" s="3">
        <v>32.390244000000003</v>
      </c>
      <c r="J693" s="4">
        <v>0.35</v>
      </c>
      <c r="K693" s="3">
        <v>32.390244000000003</v>
      </c>
      <c r="L693" s="3" t="s">
        <v>2397</v>
      </c>
      <c r="M693" s="3">
        <v>5.8271171600000002</v>
      </c>
      <c r="N693" s="3">
        <v>31.271585999999999</v>
      </c>
      <c r="O693" s="3" t="s">
        <v>2400</v>
      </c>
      <c r="P693" s="3" t="s">
        <v>2400</v>
      </c>
      <c r="Q693" s="3">
        <v>2.6494040000000001</v>
      </c>
      <c r="R693" s="3">
        <v>16.708385</v>
      </c>
      <c r="S693" s="3">
        <v>16.708385</v>
      </c>
      <c r="T693" s="9" t="s">
        <v>3435</v>
      </c>
      <c r="U693" s="7">
        <v>4321862</v>
      </c>
      <c r="V693" s="7">
        <v>3751089</v>
      </c>
      <c r="W693" s="7">
        <v>2835580</v>
      </c>
      <c r="X693" s="7">
        <v>2552172</v>
      </c>
      <c r="Y693" s="7">
        <v>4321862</v>
      </c>
      <c r="Z693" s="7">
        <v>4234780</v>
      </c>
      <c r="AA693" s="7">
        <v>4112759</v>
      </c>
      <c r="AB693" s="7">
        <v>4029696</v>
      </c>
      <c r="AC693" s="3">
        <v>20.047999999999998</v>
      </c>
      <c r="AD693" s="3">
        <v>20.047999999999998</v>
      </c>
      <c r="AE693" s="3">
        <v>13.555999999999999</v>
      </c>
      <c r="AF693" s="3">
        <v>13.555999999999999</v>
      </c>
      <c r="AG693" s="7">
        <v>267717000</v>
      </c>
      <c r="AH693" s="7">
        <v>267660000</v>
      </c>
      <c r="AI693" s="7">
        <v>266240000</v>
      </c>
      <c r="AJ693" s="7">
        <v>266200603</v>
      </c>
      <c r="AK693" s="3">
        <v>99.424620000000004</v>
      </c>
      <c r="AL693" s="7">
        <v>785</v>
      </c>
      <c r="AM693" s="7">
        <v>260952151</v>
      </c>
      <c r="AN693" s="3">
        <v>97.46</v>
      </c>
      <c r="AO693" s="3">
        <v>-0.15037600000000001</v>
      </c>
      <c r="AP693" s="3">
        <v>-4.0231269999999997</v>
      </c>
      <c r="AQ693" s="3">
        <v>-15.521629000000001</v>
      </c>
      <c r="AR693" s="3">
        <v>18.444524000000001</v>
      </c>
      <c r="AS693" s="3">
        <v>-4.0231269999999997</v>
      </c>
      <c r="AT693" s="3">
        <v>-15.521629000000001</v>
      </c>
      <c r="AU693" s="3">
        <v>19.331455999999999</v>
      </c>
      <c r="AV693" s="3">
        <v>1.5877161194418676</v>
      </c>
      <c r="AW693" s="3">
        <v>3.3138895742193983</v>
      </c>
      <c r="AX693" s="3">
        <v>3.7718873465496254</v>
      </c>
      <c r="AY693" s="3">
        <v>55.69</v>
      </c>
      <c r="AZ693" s="3">
        <v>116.23</v>
      </c>
      <c r="BA693" s="3">
        <v>132.29</v>
      </c>
    </row>
    <row r="694" spans="1:53" x14ac:dyDescent="0.3">
      <c r="A694" s="1" t="s">
        <v>1444</v>
      </c>
      <c r="B694" s="2">
        <v>4912162</v>
      </c>
      <c r="C694" s="9" t="s">
        <v>2401</v>
      </c>
      <c r="D694" s="9" t="s">
        <v>2429</v>
      </c>
      <c r="E694" s="3">
        <v>11092.456432200001</v>
      </c>
      <c r="F694" s="5">
        <v>13384.056431999999</v>
      </c>
      <c r="G694" s="5" t="s">
        <v>2400</v>
      </c>
      <c r="H694" s="4">
        <v>7.2</v>
      </c>
      <c r="I694" s="3">
        <v>20.709510000000002</v>
      </c>
      <c r="J694" s="3">
        <v>7.2</v>
      </c>
      <c r="K694" s="3">
        <v>20.709510000000002</v>
      </c>
      <c r="L694" s="3">
        <v>28.027594680000004</v>
      </c>
      <c r="M694" s="3">
        <v>12.239596039999999</v>
      </c>
      <c r="N694" s="3">
        <v>24.230936</v>
      </c>
      <c r="O694" s="3" t="s">
        <v>2400</v>
      </c>
      <c r="P694" s="3" t="s">
        <v>2400</v>
      </c>
      <c r="Q694" s="3">
        <v>0.681338</v>
      </c>
      <c r="R694" s="3">
        <v>11.665341</v>
      </c>
      <c r="S694" s="3">
        <v>11.665341</v>
      </c>
      <c r="T694" s="9" t="s">
        <v>3429</v>
      </c>
      <c r="U694" s="7">
        <v>19238200</v>
      </c>
      <c r="V694" s="7">
        <v>21265900</v>
      </c>
      <c r="W694" s="7">
        <v>15318800</v>
      </c>
      <c r="X694" s="7">
        <v>9504300</v>
      </c>
      <c r="Y694" s="7">
        <v>18275200</v>
      </c>
      <c r="Z694" s="7">
        <v>18853700</v>
      </c>
      <c r="AA694" s="7">
        <v>18990700</v>
      </c>
      <c r="AB694" s="7">
        <v>19238200</v>
      </c>
      <c r="AC694" s="4">
        <v>7.0389999999999997</v>
      </c>
      <c r="AD694" s="4">
        <v>7.141</v>
      </c>
      <c r="AE694" s="4">
        <v>5.5019999999999998</v>
      </c>
      <c r="AF694" s="4">
        <v>5.492</v>
      </c>
      <c r="AG694" s="7">
        <v>20249099</v>
      </c>
      <c r="AH694" s="7">
        <v>20492205</v>
      </c>
      <c r="AI694" s="7">
        <v>21277031</v>
      </c>
      <c r="AJ694" s="7">
        <v>18409499</v>
      </c>
      <c r="AK694" s="3">
        <v>90.915149999999997</v>
      </c>
      <c r="AL694" s="7">
        <v>575</v>
      </c>
      <c r="AM694" s="7">
        <v>16785492</v>
      </c>
      <c r="AN694" s="4">
        <v>82.9</v>
      </c>
      <c r="AO694" s="3">
        <v>-2.442107</v>
      </c>
      <c r="AP694" s="3">
        <v>-8.4063529999999993</v>
      </c>
      <c r="AQ694" s="3">
        <v>1.8016920000000001</v>
      </c>
      <c r="AR694" s="3">
        <v>39.778804999999998</v>
      </c>
      <c r="AS694" s="3">
        <v>-8.4063529999999993</v>
      </c>
      <c r="AT694" s="3">
        <v>1.8016920000000001</v>
      </c>
      <c r="AU694" s="3">
        <v>40.719655000000003</v>
      </c>
      <c r="AV694" s="3">
        <v>2.7765087226844019</v>
      </c>
      <c r="AW694" s="3">
        <v>3.8233564232795105</v>
      </c>
      <c r="AX694" s="3">
        <v>3.8704498939396301</v>
      </c>
      <c r="AY694" s="3">
        <v>58.61</v>
      </c>
      <c r="AZ694" s="3">
        <v>80.709999999999994</v>
      </c>
      <c r="BA694" s="4">
        <v>81.7</v>
      </c>
    </row>
    <row r="695" spans="1:53" x14ac:dyDescent="0.3">
      <c r="A695" s="1" t="s">
        <v>6</v>
      </c>
      <c r="B695" s="2">
        <v>4987250</v>
      </c>
      <c r="C695" s="9" t="s">
        <v>2395</v>
      </c>
      <c r="D695" s="9" t="s">
        <v>2404</v>
      </c>
      <c r="E695" s="3">
        <v>11081.6640725</v>
      </c>
      <c r="F695" s="5">
        <v>11153.412071999999</v>
      </c>
      <c r="G695" s="5" t="s">
        <v>2400</v>
      </c>
      <c r="H695" s="3">
        <v>0.63</v>
      </c>
      <c r="I695" s="3">
        <v>51.614035000000001</v>
      </c>
      <c r="J695" s="4">
        <v>0.63</v>
      </c>
      <c r="K695" s="3">
        <v>51.614035000000001</v>
      </c>
      <c r="L695" s="3">
        <v>14.985355910000001</v>
      </c>
      <c r="M695" s="3">
        <v>11.99836868</v>
      </c>
      <c r="N695" s="3">
        <v>92.954186000000007</v>
      </c>
      <c r="O695" s="3" t="s">
        <v>2400</v>
      </c>
      <c r="P695" s="3" t="s">
        <v>2400</v>
      </c>
      <c r="Q695" s="3">
        <v>7.9671729999999998</v>
      </c>
      <c r="R695" s="3">
        <v>31.014406000000001</v>
      </c>
      <c r="S695" s="3">
        <v>31.014406000000001</v>
      </c>
      <c r="T695" s="9" t="s">
        <v>3429</v>
      </c>
      <c r="U695" s="7">
        <v>1168518</v>
      </c>
      <c r="V695" s="7">
        <v>888788</v>
      </c>
      <c r="W695" s="7">
        <v>534517</v>
      </c>
      <c r="X695" s="7">
        <v>514551</v>
      </c>
      <c r="Y695" s="7">
        <v>1209555</v>
      </c>
      <c r="Z695" s="7">
        <v>1194273</v>
      </c>
      <c r="AA695" s="7">
        <v>1164664</v>
      </c>
      <c r="AB695" s="7">
        <v>1168518</v>
      </c>
      <c r="AC695" s="3">
        <v>34.148000000000003</v>
      </c>
      <c r="AD695" s="3">
        <v>35.652000000000001</v>
      </c>
      <c r="AE695" s="3">
        <v>24.192</v>
      </c>
      <c r="AF695" s="3">
        <v>25.689</v>
      </c>
      <c r="AG695" s="7">
        <v>81246902</v>
      </c>
      <c r="AH695" s="7">
        <v>80950856</v>
      </c>
      <c r="AI695" s="7">
        <v>81231513</v>
      </c>
      <c r="AJ695" s="7">
        <v>67037796</v>
      </c>
      <c r="AK695" s="3">
        <v>82.477980000000002</v>
      </c>
      <c r="AL695" s="7">
        <v>456</v>
      </c>
      <c r="AM695" s="7">
        <v>59072810</v>
      </c>
      <c r="AN695" s="3">
        <v>72.680000000000007</v>
      </c>
      <c r="AO695" s="3">
        <v>-4.6662350000000004</v>
      </c>
      <c r="AP695" s="3">
        <v>-13.686372</v>
      </c>
      <c r="AQ695" s="3">
        <v>9.1246290000000005</v>
      </c>
      <c r="AR695" s="3">
        <v>59.242218999999999</v>
      </c>
      <c r="AS695" s="3">
        <v>-13.686372</v>
      </c>
      <c r="AT695" s="3">
        <v>9.1246290000000005</v>
      </c>
      <c r="AU695" s="3">
        <v>59.306891</v>
      </c>
      <c r="AV695" s="3">
        <v>1.9704298586515381</v>
      </c>
      <c r="AW695" s="3">
        <v>2.4607095007456716</v>
      </c>
      <c r="AX695" s="3">
        <v>2.5702993736839859</v>
      </c>
      <c r="AY695" s="3">
        <v>55.12</v>
      </c>
      <c r="AZ695" s="3">
        <v>68.83</v>
      </c>
      <c r="BA695" s="4">
        <v>71.900000000000006</v>
      </c>
    </row>
    <row r="696" spans="1:53" x14ac:dyDescent="0.3">
      <c r="A696" s="1" t="s">
        <v>1251</v>
      </c>
      <c r="B696" s="2">
        <v>4916646</v>
      </c>
      <c r="C696" s="9" t="s">
        <v>2401</v>
      </c>
      <c r="D696" s="9" t="s">
        <v>2424</v>
      </c>
      <c r="E696" s="3">
        <v>11014.252218240001</v>
      </c>
      <c r="F696" s="5">
        <v>14955.452218</v>
      </c>
      <c r="G696" s="5" t="s">
        <v>2400</v>
      </c>
      <c r="H696" s="3">
        <v>-0.253</v>
      </c>
      <c r="I696" s="3">
        <v>26.279983999999999</v>
      </c>
      <c r="J696" s="3">
        <v>-0.253</v>
      </c>
      <c r="K696" s="3">
        <v>26.279983999999999</v>
      </c>
      <c r="L696" s="3">
        <v>33.58291457</v>
      </c>
      <c r="M696" s="3">
        <v>5.8382108800000001</v>
      </c>
      <c r="N696" s="3" t="s">
        <v>2397</v>
      </c>
      <c r="O696" s="3" t="s">
        <v>2400</v>
      </c>
      <c r="P696" s="3" t="s">
        <v>2400</v>
      </c>
      <c r="Q696" s="3">
        <v>2.1444030000000001</v>
      </c>
      <c r="R696" s="3">
        <v>10.587603</v>
      </c>
      <c r="S696" s="3">
        <v>10.587603</v>
      </c>
      <c r="T696" s="9" t="s">
        <v>3432</v>
      </c>
      <c r="U696" s="7">
        <v>6467600</v>
      </c>
      <c r="V696" s="7">
        <v>5350600</v>
      </c>
      <c r="W696" s="7">
        <v>4098900</v>
      </c>
      <c r="X696" s="7">
        <v>3670900</v>
      </c>
      <c r="Y696" s="7">
        <v>6325200</v>
      </c>
      <c r="Z696" s="7">
        <v>6456400</v>
      </c>
      <c r="AA696" s="7">
        <v>6467600</v>
      </c>
      <c r="AB696" s="7">
        <v>6550600</v>
      </c>
      <c r="AC696" s="3">
        <v>27.635999999999999</v>
      </c>
      <c r="AD696" s="3">
        <v>23.728999999999999</v>
      </c>
      <c r="AE696" s="3">
        <v>21.827000000000002</v>
      </c>
      <c r="AF696" s="3">
        <v>19.050999999999998</v>
      </c>
      <c r="AG696" s="7">
        <v>142640636</v>
      </c>
      <c r="AH696" s="7">
        <v>142595357</v>
      </c>
      <c r="AI696" s="7">
        <v>144368320</v>
      </c>
      <c r="AJ696" s="7">
        <v>141478044</v>
      </c>
      <c r="AK696" s="3">
        <v>99.184910000000002</v>
      </c>
      <c r="AL696" s="7">
        <v>867</v>
      </c>
      <c r="AM696" s="7">
        <v>136575109</v>
      </c>
      <c r="AN696" s="3">
        <v>95.75</v>
      </c>
      <c r="AO696" s="3">
        <v>4.9301300000000001</v>
      </c>
      <c r="AP696" s="3">
        <v>-13.477473</v>
      </c>
      <c r="AQ696" s="3">
        <v>3.2282980000000001</v>
      </c>
      <c r="AR696" s="3">
        <v>-37.284159000000002</v>
      </c>
      <c r="AS696" s="3">
        <v>-13.477473</v>
      </c>
      <c r="AT696" s="3">
        <v>3.2282980000000001</v>
      </c>
      <c r="AU696" s="3">
        <v>-38.171894000000002</v>
      </c>
      <c r="AV696" s="3">
        <v>8.9532680844934465</v>
      </c>
      <c r="AW696" s="3">
        <v>11.138126404670915</v>
      </c>
      <c r="AX696" s="3">
        <v>9.3951323238200608</v>
      </c>
      <c r="AY696" s="3">
        <v>100.72</v>
      </c>
      <c r="AZ696" s="4">
        <v>125.3</v>
      </c>
      <c r="BA696" s="3">
        <v>105.69</v>
      </c>
    </row>
    <row r="697" spans="1:53" x14ac:dyDescent="0.3">
      <c r="A697" s="1" t="s">
        <v>1662</v>
      </c>
      <c r="B697" s="2">
        <v>4770121</v>
      </c>
      <c r="C697" s="9" t="s">
        <v>2401</v>
      </c>
      <c r="D697" s="9" t="s">
        <v>2478</v>
      </c>
      <c r="E697" s="3">
        <v>11008.2706803</v>
      </c>
      <c r="F697" s="5">
        <v>16415.80168</v>
      </c>
      <c r="G697" s="5" t="s">
        <v>2400</v>
      </c>
      <c r="H697" s="3">
        <v>0.52700000000000002</v>
      </c>
      <c r="I697" s="3">
        <v>8.709873</v>
      </c>
      <c r="J697" s="4">
        <v>0.52700000000000002</v>
      </c>
      <c r="K697" s="3">
        <v>8.709873</v>
      </c>
      <c r="L697" s="3">
        <v>1.1233497400000001</v>
      </c>
      <c r="M697" s="3">
        <v>1.1233497400000001</v>
      </c>
      <c r="N697" s="3">
        <v>36.590330999999999</v>
      </c>
      <c r="O697" s="3" t="s">
        <v>2400</v>
      </c>
      <c r="P697" s="3" t="s">
        <v>2400</v>
      </c>
      <c r="Q697" s="3">
        <v>3.214197</v>
      </c>
      <c r="R697" s="3">
        <v>3.7787250000000001</v>
      </c>
      <c r="S697" s="3">
        <v>3.7787250000000001</v>
      </c>
      <c r="T697" s="9" t="s">
        <v>3429</v>
      </c>
      <c r="U697" s="7">
        <v>3120893</v>
      </c>
      <c r="V697" s="7">
        <v>2131265</v>
      </c>
      <c r="W697" s="7">
        <v>1029892</v>
      </c>
      <c r="X697" s="7">
        <v>580456</v>
      </c>
      <c r="Y697" s="7">
        <v>4827339</v>
      </c>
      <c r="Z697" s="7">
        <v>4370309</v>
      </c>
      <c r="AA697" s="7">
        <v>3747624</v>
      </c>
      <c r="AB697" s="7">
        <v>3120893</v>
      </c>
      <c r="AC697" s="3">
        <v>77.447999999999993</v>
      </c>
      <c r="AD697" s="3">
        <v>75.938000000000002</v>
      </c>
      <c r="AE697" s="3">
        <v>75.296000000000006</v>
      </c>
      <c r="AF697" s="3">
        <v>78.513000000000005</v>
      </c>
      <c r="AG697" s="7">
        <v>702890666</v>
      </c>
      <c r="AH697" s="7">
        <v>675001114</v>
      </c>
      <c r="AI697" s="7">
        <v>350725713</v>
      </c>
      <c r="AJ697" s="7">
        <v>655360775</v>
      </c>
      <c r="AK697" s="3">
        <v>93.22945</v>
      </c>
      <c r="AL697" s="7">
        <v>584</v>
      </c>
      <c r="AM697" s="7">
        <v>641692713</v>
      </c>
      <c r="AN697" s="3">
        <v>91.29</v>
      </c>
      <c r="AO697" s="3">
        <v>3.0824370000000001</v>
      </c>
      <c r="AP697" s="3">
        <v>-8.1736909999999998</v>
      </c>
      <c r="AQ697" s="3">
        <v>5.6576050000000002</v>
      </c>
      <c r="AR697" s="3">
        <v>5.3479850000000004</v>
      </c>
      <c r="AS697" s="3">
        <v>-8.1736909999999998</v>
      </c>
      <c r="AT697" s="3">
        <v>5.6576050000000002</v>
      </c>
      <c r="AU697" s="3">
        <v>5.7352939999999997</v>
      </c>
      <c r="AV697" s="3">
        <v>3.4405873988708846</v>
      </c>
      <c r="AW697" s="3">
        <v>4.9923764938091502</v>
      </c>
      <c r="AX697" s="3">
        <v>6.2715568784543745</v>
      </c>
      <c r="AY697" s="3">
        <v>49.57</v>
      </c>
      <c r="AZ697" s="3">
        <v>71.92</v>
      </c>
      <c r="BA697" s="3">
        <v>90.35</v>
      </c>
    </row>
    <row r="698" spans="1:53" x14ac:dyDescent="0.3">
      <c r="A698" s="1" t="s">
        <v>786</v>
      </c>
      <c r="B698" s="2">
        <v>4092620</v>
      </c>
      <c r="C698" s="9" t="s">
        <v>2401</v>
      </c>
      <c r="D698" s="9" t="s">
        <v>2472</v>
      </c>
      <c r="E698" s="3">
        <v>10992.66199776</v>
      </c>
      <c r="F698" s="5">
        <v>18432.576997</v>
      </c>
      <c r="G698" s="5" t="s">
        <v>2400</v>
      </c>
      <c r="H698" s="3">
        <v>0.25</v>
      </c>
      <c r="I698" s="3">
        <v>18.260432000000002</v>
      </c>
      <c r="J698" s="3">
        <v>0.25</v>
      </c>
      <c r="K698" s="3">
        <v>18.260432000000002</v>
      </c>
      <c r="L698" s="3">
        <v>2.5994846799999998</v>
      </c>
      <c r="M698" s="3">
        <v>1.6136484799999999</v>
      </c>
      <c r="N698" s="3" t="s">
        <v>2397</v>
      </c>
      <c r="O698" s="3" t="s">
        <v>2400</v>
      </c>
      <c r="P698" s="3" t="s">
        <v>2400</v>
      </c>
      <c r="Q698" s="3">
        <v>8.879372</v>
      </c>
      <c r="R698" s="3">
        <v>16.155170999999999</v>
      </c>
      <c r="S698" s="3">
        <v>16.155170999999999</v>
      </c>
      <c r="T698" s="9" t="s">
        <v>3429</v>
      </c>
      <c r="U698" s="7">
        <v>2053824</v>
      </c>
      <c r="V698" s="7">
        <v>2288032</v>
      </c>
      <c r="W698" s="7">
        <v>1878144</v>
      </c>
      <c r="X698" s="7">
        <v>1462698</v>
      </c>
      <c r="Y698" s="7">
        <v>1961149</v>
      </c>
      <c r="Z698" s="7">
        <v>1937149</v>
      </c>
      <c r="AA698" s="7">
        <v>1939443</v>
      </c>
      <c r="AB698" s="7">
        <v>2053824</v>
      </c>
      <c r="AC698" s="3">
        <v>54.825000000000003</v>
      </c>
      <c r="AD698" s="4">
        <v>59.17</v>
      </c>
      <c r="AE698" s="3">
        <v>50.616999999999997</v>
      </c>
      <c r="AF698" s="4">
        <v>54.49</v>
      </c>
      <c r="AG698" s="7">
        <v>274608978</v>
      </c>
      <c r="AH698" s="7">
        <v>273668897</v>
      </c>
      <c r="AI698" s="7">
        <v>273165817</v>
      </c>
      <c r="AJ698" s="7">
        <v>273792812</v>
      </c>
      <c r="AK698" s="4">
        <v>99.702200000000005</v>
      </c>
      <c r="AL698" s="7">
        <v>772</v>
      </c>
      <c r="AM698" s="7">
        <v>217386683</v>
      </c>
      <c r="AN698" s="3">
        <v>79.16</v>
      </c>
      <c r="AO698" s="3">
        <v>-0.21978</v>
      </c>
      <c r="AP698" s="3">
        <v>-9.2680489999999995</v>
      </c>
      <c r="AQ698" s="3">
        <v>-5.8335489999999997</v>
      </c>
      <c r="AR698" s="3">
        <v>-3.9661559999999998</v>
      </c>
      <c r="AS698" s="3">
        <v>-9.2680489999999995</v>
      </c>
      <c r="AT698" s="3">
        <v>-5.8335489999999997</v>
      </c>
      <c r="AU698" s="3">
        <v>-2.757698</v>
      </c>
      <c r="AV698" s="3">
        <v>1.3174939734298377</v>
      </c>
      <c r="AW698" s="3">
        <v>2.3937135349429308</v>
      </c>
      <c r="AX698" s="3">
        <v>2.5374955731440307</v>
      </c>
      <c r="AY698" s="3">
        <v>47.95</v>
      </c>
      <c r="AZ698" s="3">
        <v>87.12</v>
      </c>
      <c r="BA698" s="3">
        <v>92.35</v>
      </c>
    </row>
    <row r="699" spans="1:53" x14ac:dyDescent="0.3">
      <c r="A699" s="1" t="s">
        <v>1922</v>
      </c>
      <c r="B699" s="2">
        <v>4354366</v>
      </c>
      <c r="C699" s="9" t="s">
        <v>2401</v>
      </c>
      <c r="D699" s="9" t="s">
        <v>2446</v>
      </c>
      <c r="E699" s="3">
        <v>10985.630095680001</v>
      </c>
      <c r="F699" s="5">
        <v>13359.680095</v>
      </c>
      <c r="G699" s="5">
        <v>14347.223095679999</v>
      </c>
      <c r="H699" s="3">
        <v>0.46</v>
      </c>
      <c r="I699" s="3" t="s">
        <v>2397</v>
      </c>
      <c r="J699" s="4">
        <v>0.46</v>
      </c>
      <c r="K699" s="3" t="s">
        <v>2397</v>
      </c>
      <c r="L699" s="3">
        <v>2.1106402700000002</v>
      </c>
      <c r="M699" s="3">
        <v>2.04269663</v>
      </c>
      <c r="N699" s="3" t="s">
        <v>2397</v>
      </c>
      <c r="O699" s="3" t="s">
        <v>2397</v>
      </c>
      <c r="P699" s="3" t="s">
        <v>2397</v>
      </c>
      <c r="Q699" s="3">
        <v>2.6769029999999998</v>
      </c>
      <c r="R699" s="3">
        <v>8.352233</v>
      </c>
      <c r="S699" s="3">
        <v>8.352233</v>
      </c>
      <c r="T699" s="9" t="s">
        <v>3429</v>
      </c>
      <c r="U699" s="7">
        <v>7467490</v>
      </c>
      <c r="V699" s="7">
        <v>10710578</v>
      </c>
      <c r="W699" s="7">
        <v>2862315</v>
      </c>
      <c r="X699" s="7">
        <v>1817191</v>
      </c>
      <c r="Y699" s="7">
        <v>4766643</v>
      </c>
      <c r="Z699" s="7">
        <v>5530033</v>
      </c>
      <c r="AA699" s="7">
        <v>6288157</v>
      </c>
      <c r="AB699" s="7">
        <v>7467490</v>
      </c>
      <c r="AC699" s="3">
        <v>41.179000000000002</v>
      </c>
      <c r="AD699" s="3">
        <v>30.085000000000001</v>
      </c>
      <c r="AE699" s="3">
        <v>42.304000000000002</v>
      </c>
      <c r="AF699" s="3">
        <v>31.349</v>
      </c>
      <c r="AG699" s="7">
        <v>285637808</v>
      </c>
      <c r="AH699" s="7">
        <v>285637808</v>
      </c>
      <c r="AI699" s="7">
        <v>285637808</v>
      </c>
      <c r="AJ699" s="7">
        <v>104115606</v>
      </c>
      <c r="AK699" s="3">
        <v>36.450220000000002</v>
      </c>
      <c r="AL699" s="7">
        <v>303</v>
      </c>
      <c r="AM699" s="7">
        <v>98483651</v>
      </c>
      <c r="AN699" s="3">
        <v>34.479999999999997</v>
      </c>
      <c r="AO699" s="3">
        <v>-2.9623699999999999</v>
      </c>
      <c r="AP699" s="3">
        <v>-5.4602180000000002</v>
      </c>
      <c r="AQ699" s="3">
        <v>-12.763916</v>
      </c>
      <c r="AR699" s="3">
        <v>-38.829070999999999</v>
      </c>
      <c r="AS699" s="3">
        <v>-5.4602180000000002</v>
      </c>
      <c r="AT699" s="3">
        <v>-12.763916</v>
      </c>
      <c r="AU699" s="3">
        <v>-39.621388000000003</v>
      </c>
      <c r="AV699" s="3">
        <v>6.8357486653648687</v>
      </c>
      <c r="AW699" s="3">
        <v>12.138654520087258</v>
      </c>
      <c r="AX699" s="3">
        <v>12.307711347446549</v>
      </c>
      <c r="AY699" s="4">
        <v>50.2</v>
      </c>
      <c r="AZ699" s="3">
        <v>89.14</v>
      </c>
      <c r="BA699" s="3">
        <v>90.38</v>
      </c>
    </row>
    <row r="700" spans="1:53" x14ac:dyDescent="0.3">
      <c r="A700" s="1" t="s">
        <v>1568</v>
      </c>
      <c r="B700" s="2">
        <v>103065</v>
      </c>
      <c r="C700" s="9" t="s">
        <v>2401</v>
      </c>
      <c r="D700" s="9" t="s">
        <v>2451</v>
      </c>
      <c r="E700" s="3">
        <v>10962.600381779999</v>
      </c>
      <c r="F700" s="5">
        <v>15686.035381</v>
      </c>
      <c r="G700" s="5">
        <v>15786.13235331</v>
      </c>
      <c r="H700" s="3">
        <v>0.41799999999999998</v>
      </c>
      <c r="I700" s="3">
        <v>27.830882352941199</v>
      </c>
      <c r="J700" s="3">
        <v>0.41799999999999998</v>
      </c>
      <c r="K700" s="3">
        <v>27.830882352941199</v>
      </c>
      <c r="L700" s="3">
        <v>2.8743413747370603</v>
      </c>
      <c r="M700" s="3">
        <v>2.4127120158438502</v>
      </c>
      <c r="N700" s="3">
        <v>13.859392</v>
      </c>
      <c r="O700" s="3" t="s">
        <v>2400</v>
      </c>
      <c r="P700" s="3" t="s">
        <v>2400</v>
      </c>
      <c r="Q700" s="3">
        <v>14.772702000000001</v>
      </c>
      <c r="R700" s="3">
        <v>16.585477999999998</v>
      </c>
      <c r="S700" s="3">
        <v>16.735253340720401</v>
      </c>
      <c r="T700" s="9" t="s">
        <v>3429</v>
      </c>
      <c r="U700" s="7">
        <v>969114</v>
      </c>
      <c r="V700" s="7">
        <v>887785</v>
      </c>
      <c r="W700" s="7">
        <v>1062693</v>
      </c>
      <c r="X700" s="7">
        <v>891673</v>
      </c>
      <c r="Y700" s="7">
        <v>1038364</v>
      </c>
      <c r="Z700" s="7">
        <v>1000102</v>
      </c>
      <c r="AA700" s="7">
        <v>996100</v>
      </c>
      <c r="AB700" s="7">
        <v>969114</v>
      </c>
      <c r="AC700" s="3">
        <v>93.727000000000004</v>
      </c>
      <c r="AD700" s="3">
        <v>96.789000000000001</v>
      </c>
      <c r="AE700" s="4">
        <v>84.15</v>
      </c>
      <c r="AF700" s="3">
        <v>88.201999999999998</v>
      </c>
      <c r="AG700" s="7">
        <v>268231107</v>
      </c>
      <c r="AH700" s="7">
        <v>254022957</v>
      </c>
      <c r="AI700" s="7">
        <v>244989401</v>
      </c>
      <c r="AJ700" s="7">
        <v>269015910</v>
      </c>
      <c r="AK700" s="3">
        <v>99.654610000000005</v>
      </c>
      <c r="AL700" s="7">
        <v>699</v>
      </c>
      <c r="AM700" s="7">
        <v>214369507</v>
      </c>
      <c r="AN700" s="3">
        <v>79.41</v>
      </c>
      <c r="AO700" s="3">
        <v>-0.89028499999999999</v>
      </c>
      <c r="AP700" s="3">
        <v>-6.7963560000000003</v>
      </c>
      <c r="AQ700" s="3">
        <v>-7.0024569999999997</v>
      </c>
      <c r="AR700" s="3">
        <v>22.690438</v>
      </c>
      <c r="AS700" s="3">
        <v>-6.7963560000000003</v>
      </c>
      <c r="AT700" s="3">
        <v>-7.0024569999999997</v>
      </c>
      <c r="AU700" s="3">
        <v>23.450749999999999</v>
      </c>
      <c r="AV700" s="3">
        <v>1.9470465414825471</v>
      </c>
      <c r="AW700" s="3">
        <v>3.4857507316928049</v>
      </c>
      <c r="AX700" s="3">
        <v>3.2585804776815221</v>
      </c>
      <c r="AY700" s="3">
        <v>61.66</v>
      </c>
      <c r="AZ700" s="3">
        <v>110.39</v>
      </c>
      <c r="BA700" s="3">
        <v>103.19</v>
      </c>
    </row>
    <row r="701" spans="1:53" x14ac:dyDescent="0.3">
      <c r="A701" s="1" t="s">
        <v>2011</v>
      </c>
      <c r="B701" s="2">
        <v>4535411</v>
      </c>
      <c r="C701" s="9" t="s">
        <v>2395</v>
      </c>
      <c r="D701" s="9" t="s">
        <v>2554</v>
      </c>
      <c r="E701" s="3">
        <v>10903.90995897</v>
      </c>
      <c r="F701" s="5">
        <v>12938.909958</v>
      </c>
      <c r="G701" s="5">
        <v>12938.90995897</v>
      </c>
      <c r="H701" s="4">
        <v>3.16</v>
      </c>
      <c r="I701" s="3">
        <v>10.723333999999999</v>
      </c>
      <c r="J701" s="4">
        <v>3.16</v>
      </c>
      <c r="K701" s="3">
        <v>10.723333999999999</v>
      </c>
      <c r="L701" s="3">
        <v>4.3031675199999997</v>
      </c>
      <c r="M701" s="3">
        <v>4.2923493200000005</v>
      </c>
      <c r="N701" s="3">
        <v>43.308255000000003</v>
      </c>
      <c r="O701" s="3">
        <v>7.1381685365127199</v>
      </c>
      <c r="P701" s="3">
        <v>9.1080470162748597</v>
      </c>
      <c r="Q701" s="3">
        <v>6.0916870000000003</v>
      </c>
      <c r="R701" s="3">
        <v>16.663284999999998</v>
      </c>
      <c r="S701" s="3">
        <v>16.663284999999998</v>
      </c>
      <c r="T701" s="9" t="s">
        <v>3429</v>
      </c>
      <c r="U701" s="7">
        <v>2439000</v>
      </c>
      <c r="V701" s="7">
        <v>2412000</v>
      </c>
      <c r="W701" s="7">
        <v>1775000</v>
      </c>
      <c r="X701" s="7">
        <v>4481000</v>
      </c>
      <c r="Y701" s="7">
        <v>2016000</v>
      </c>
      <c r="Z701" s="7">
        <v>2105000</v>
      </c>
      <c r="AA701" s="7">
        <v>2128000</v>
      </c>
      <c r="AB701" s="7">
        <v>2439000</v>
      </c>
      <c r="AC701" s="3">
        <v>43.255000000000003</v>
      </c>
      <c r="AD701" s="3">
        <v>31.943999999999999</v>
      </c>
      <c r="AE701" s="3">
        <v>40.057000000000002</v>
      </c>
      <c r="AF701" s="3">
        <v>36.558</v>
      </c>
      <c r="AG701" s="7">
        <v>50855417</v>
      </c>
      <c r="AH701" s="7">
        <v>53254954</v>
      </c>
      <c r="AI701" s="7">
        <v>59028843</v>
      </c>
      <c r="AJ701" s="7">
        <v>41731917</v>
      </c>
      <c r="AK701" s="3">
        <v>82.059929999999994</v>
      </c>
      <c r="AL701" s="7">
        <v>260</v>
      </c>
      <c r="AM701" s="7">
        <v>39124468</v>
      </c>
      <c r="AN701" s="3">
        <v>76.930000000000007</v>
      </c>
      <c r="AO701" s="3">
        <v>-2.6009190000000002</v>
      </c>
      <c r="AP701" s="3">
        <v>-6.0351660000000003</v>
      </c>
      <c r="AQ701" s="3">
        <v>13.032989000000001</v>
      </c>
      <c r="AR701" s="3">
        <v>209.00306800000001</v>
      </c>
      <c r="AS701" s="3">
        <v>-6.0351660000000003</v>
      </c>
      <c r="AT701" s="3">
        <v>13.032989000000001</v>
      </c>
      <c r="AU701" s="3">
        <v>214.796875</v>
      </c>
      <c r="AV701" s="3">
        <v>3.6077336658157773</v>
      </c>
      <c r="AW701" s="3">
        <v>5.9967040750769254</v>
      </c>
      <c r="AX701" s="3">
        <v>9.1764173474230049</v>
      </c>
      <c r="AY701" s="3">
        <v>55.36</v>
      </c>
      <c r="AZ701" s="3">
        <v>92.02</v>
      </c>
      <c r="BA701" s="3">
        <v>140.81</v>
      </c>
    </row>
    <row r="702" spans="1:53" x14ac:dyDescent="0.3">
      <c r="A702" s="1" t="s">
        <v>598</v>
      </c>
      <c r="B702" s="2">
        <v>4419522</v>
      </c>
      <c r="C702" s="9" t="s">
        <v>2401</v>
      </c>
      <c r="D702" s="9" t="s">
        <v>2482</v>
      </c>
      <c r="E702" s="3">
        <v>10883.89405802</v>
      </c>
      <c r="F702" s="5">
        <v>17384.894058000002</v>
      </c>
      <c r="G702" s="5" t="s">
        <v>2400</v>
      </c>
      <c r="H702" s="3">
        <v>-1.47</v>
      </c>
      <c r="I702" s="3">
        <v>100.964591</v>
      </c>
      <c r="J702" s="3">
        <v>-1.47</v>
      </c>
      <c r="K702" s="3">
        <v>100.964591</v>
      </c>
      <c r="L702" s="3" t="s">
        <v>2397</v>
      </c>
      <c r="M702" s="3">
        <v>3.8596900699999996</v>
      </c>
      <c r="N702" s="3">
        <v>9.1058249999999994</v>
      </c>
      <c r="O702" s="3" t="s">
        <v>2400</v>
      </c>
      <c r="P702" s="3" t="s">
        <v>2400</v>
      </c>
      <c r="Q702" s="3">
        <v>1.384309</v>
      </c>
      <c r="R702" s="3">
        <v>8.5607209999999991</v>
      </c>
      <c r="S702" s="3">
        <v>8.5607209999999991</v>
      </c>
      <c r="T702" s="9" t="s">
        <v>3429</v>
      </c>
      <c r="U702" s="7">
        <v>12010000</v>
      </c>
      <c r="V702" s="7">
        <v>12943000</v>
      </c>
      <c r="W702" s="7">
        <v>11394000</v>
      </c>
      <c r="X702" s="7">
        <v>9392000</v>
      </c>
      <c r="Y702" s="7">
        <v>11756000</v>
      </c>
      <c r="Z702" s="7">
        <v>11751000</v>
      </c>
      <c r="AA702" s="7">
        <v>11820000</v>
      </c>
      <c r="AB702" s="7">
        <v>12010000</v>
      </c>
      <c r="AC702" s="3">
        <v>20.515999999999998</v>
      </c>
      <c r="AD702" s="3">
        <v>21.283000000000001</v>
      </c>
      <c r="AE702" s="3">
        <v>15.154</v>
      </c>
      <c r="AF702" s="3">
        <v>15.762</v>
      </c>
      <c r="AG702" s="7">
        <v>118187578</v>
      </c>
      <c r="AH702" s="7">
        <v>119195863</v>
      </c>
      <c r="AI702" s="7">
        <v>119703554</v>
      </c>
      <c r="AJ702" s="7">
        <v>114141120</v>
      </c>
      <c r="AK702" s="3">
        <v>96.576239999999999</v>
      </c>
      <c r="AL702" s="7">
        <v>624</v>
      </c>
      <c r="AM702" s="7">
        <v>113071432</v>
      </c>
      <c r="AN702" s="3">
        <v>95.67</v>
      </c>
      <c r="AO702" s="3">
        <v>-1.206691</v>
      </c>
      <c r="AP702" s="3">
        <v>-10.207406000000001</v>
      </c>
      <c r="AQ702" s="3">
        <v>-13.756779</v>
      </c>
      <c r="AR702" s="3">
        <v>-9.8746589999999994</v>
      </c>
      <c r="AS702" s="3">
        <v>-10.207406000000001</v>
      </c>
      <c r="AT702" s="3">
        <v>-13.756779</v>
      </c>
      <c r="AU702" s="3">
        <v>-10.207406000000001</v>
      </c>
      <c r="AV702" s="3">
        <v>2.1851137350492116</v>
      </c>
      <c r="AW702" s="3">
        <v>5.8437553856509812</v>
      </c>
      <c r="AX702" s="3">
        <v>5.1730504849867369</v>
      </c>
      <c r="AY702" s="3">
        <v>44.97</v>
      </c>
      <c r="AZ702" s="3">
        <v>120.26</v>
      </c>
      <c r="BA702" s="3">
        <v>106.46</v>
      </c>
    </row>
    <row r="703" spans="1:53" x14ac:dyDescent="0.3">
      <c r="A703" s="1" t="s">
        <v>1715</v>
      </c>
      <c r="B703" s="2">
        <v>4133014</v>
      </c>
      <c r="C703" s="9" t="s">
        <v>2401</v>
      </c>
      <c r="D703" s="9" t="s">
        <v>2517</v>
      </c>
      <c r="E703" s="3">
        <v>10809.484413599999</v>
      </c>
      <c r="F703" s="5">
        <v>14947.784412999999</v>
      </c>
      <c r="G703" s="5" t="s">
        <v>2400</v>
      </c>
      <c r="H703" s="3">
        <v>51.728999999999999</v>
      </c>
      <c r="I703" s="3">
        <v>0.21876999999999999</v>
      </c>
      <c r="J703" s="3">
        <v>51.728999999999999</v>
      </c>
      <c r="K703" s="3">
        <v>0.21876999999999999</v>
      </c>
      <c r="L703" s="3" t="s">
        <v>2397</v>
      </c>
      <c r="M703" s="3" t="s">
        <v>2397</v>
      </c>
      <c r="N703" s="3">
        <v>0.119396</v>
      </c>
      <c r="O703" s="3" t="s">
        <v>2400</v>
      </c>
      <c r="P703" s="3" t="s">
        <v>2400</v>
      </c>
      <c r="Q703" s="3">
        <v>3.263703</v>
      </c>
      <c r="R703" s="3">
        <v>15.716092</v>
      </c>
      <c r="S703" s="3">
        <v>15.716092</v>
      </c>
      <c r="T703" s="9"/>
      <c r="U703" s="7">
        <v>4698700</v>
      </c>
      <c r="V703" s="7">
        <v>4441100</v>
      </c>
      <c r="W703" s="7">
        <v>3356617.9019999998</v>
      </c>
      <c r="X703" s="7" t="s">
        <v>2400</v>
      </c>
      <c r="Y703" s="7">
        <v>4841300</v>
      </c>
      <c r="Z703" s="7">
        <v>4788800</v>
      </c>
      <c r="AA703" s="7">
        <v>4743750</v>
      </c>
      <c r="AB703" s="7">
        <v>4698700</v>
      </c>
      <c r="AC703" s="3">
        <v>28.774000000000001</v>
      </c>
      <c r="AD703" s="3">
        <v>31.100999999999999</v>
      </c>
      <c r="AE703" s="3">
        <v>15.506</v>
      </c>
      <c r="AF703" s="3">
        <v>17.995000000000001</v>
      </c>
      <c r="AG703" s="7">
        <v>1030365</v>
      </c>
      <c r="AH703" s="7">
        <v>1000000</v>
      </c>
      <c r="AI703" s="7">
        <v>1028803</v>
      </c>
      <c r="AJ703" s="7">
        <v>160395812</v>
      </c>
      <c r="AK703" s="3">
        <v>42.319209999999998</v>
      </c>
      <c r="AL703" s="7">
        <v>4</v>
      </c>
      <c r="AM703" s="7">
        <v>18205086</v>
      </c>
      <c r="AN703" s="3">
        <v>4.8</v>
      </c>
      <c r="AO703" s="3">
        <v>-1.1564410000000001</v>
      </c>
      <c r="AP703" s="3">
        <v>7.8892009999999999</v>
      </c>
      <c r="AQ703" s="3">
        <v>21.861386</v>
      </c>
      <c r="AR703" s="3">
        <v>100.32552099999999</v>
      </c>
      <c r="AS703" s="3">
        <v>7.8892009999999999</v>
      </c>
      <c r="AT703" s="3">
        <v>21.861386</v>
      </c>
      <c r="AU703" s="3">
        <v>104.45182699999999</v>
      </c>
      <c r="AV703" s="3">
        <v>2.1833907929772352</v>
      </c>
      <c r="AW703" s="3">
        <v>4.4982442640324516</v>
      </c>
      <c r="AX703" s="3">
        <v>3.7576349498211545</v>
      </c>
      <c r="AY703" s="4">
        <v>91.3</v>
      </c>
      <c r="AZ703" s="4">
        <v>188.11</v>
      </c>
      <c r="BA703" s="3">
        <v>157.13999999999999</v>
      </c>
    </row>
    <row r="704" spans="1:53" x14ac:dyDescent="0.3">
      <c r="A704" s="1" t="s">
        <v>4</v>
      </c>
      <c r="B704" s="2">
        <v>4020605</v>
      </c>
      <c r="C704" s="9" t="s">
        <v>2401</v>
      </c>
      <c r="D704" s="9" t="s">
        <v>2404</v>
      </c>
      <c r="E704" s="3">
        <v>10800.71203887</v>
      </c>
      <c r="F704" s="5">
        <v>10688.312038</v>
      </c>
      <c r="G704" s="5" t="s">
        <v>2400</v>
      </c>
      <c r="H704" s="3">
        <v>0.82</v>
      </c>
      <c r="I704" s="3">
        <v>17.997361000000001</v>
      </c>
      <c r="J704" s="3">
        <v>0.82</v>
      </c>
      <c r="K704" s="3">
        <v>17.997361000000001</v>
      </c>
      <c r="L704" s="3">
        <v>10.54576376</v>
      </c>
      <c r="M704" s="3">
        <v>5.1599969699999999</v>
      </c>
      <c r="N704" s="3">
        <v>20.707346999999999</v>
      </c>
      <c r="O704" s="3" t="s">
        <v>2400</v>
      </c>
      <c r="P704" s="3" t="s">
        <v>2400</v>
      </c>
      <c r="Q704" s="3">
        <v>2.5111050000000001</v>
      </c>
      <c r="R704" s="3">
        <v>11.775798999999999</v>
      </c>
      <c r="S704" s="3">
        <v>11.775798999999999</v>
      </c>
      <c r="T704" s="9" t="s">
        <v>3429</v>
      </c>
      <c r="U704" s="7">
        <v>3852800</v>
      </c>
      <c r="V704" s="7">
        <v>3753900</v>
      </c>
      <c r="W704" s="7">
        <v>3538900</v>
      </c>
      <c r="X704" s="7">
        <v>2895300</v>
      </c>
      <c r="Y704" s="7">
        <v>3893800</v>
      </c>
      <c r="Z704" s="7">
        <v>3928700</v>
      </c>
      <c r="AA704" s="7">
        <v>3865200</v>
      </c>
      <c r="AB704" s="7">
        <v>3852800</v>
      </c>
      <c r="AC704" s="3">
        <v>38.537999999999997</v>
      </c>
      <c r="AD704" s="3">
        <v>38.209000000000003</v>
      </c>
      <c r="AE704" s="3">
        <v>21.262</v>
      </c>
      <c r="AF704" s="3">
        <v>20.779</v>
      </c>
      <c r="AG704" s="7">
        <v>144995463</v>
      </c>
      <c r="AH704" s="7">
        <v>145845344</v>
      </c>
      <c r="AI704" s="7">
        <v>148720428</v>
      </c>
      <c r="AJ704" s="7">
        <v>117004841</v>
      </c>
      <c r="AK704" s="3">
        <v>80.695520000000002</v>
      </c>
      <c r="AL704" s="7">
        <v>832</v>
      </c>
      <c r="AM704" s="7">
        <v>116428223</v>
      </c>
      <c r="AN704" s="4">
        <v>80.3</v>
      </c>
      <c r="AO704" s="3">
        <v>-0.98708099999999999</v>
      </c>
      <c r="AP704" s="3">
        <v>-8.4306619999999999</v>
      </c>
      <c r="AQ704" s="3">
        <v>-24.067682999999999</v>
      </c>
      <c r="AR704" s="3">
        <v>-16.245087999999999</v>
      </c>
      <c r="AS704" s="3">
        <v>-8.4306619999999999</v>
      </c>
      <c r="AT704" s="3">
        <v>-24.067682999999999</v>
      </c>
      <c r="AU704" s="3">
        <v>-17.261037999999999</v>
      </c>
      <c r="AV704" s="3">
        <v>2.6876905328627654</v>
      </c>
      <c r="AW704" s="3">
        <v>4.0246381663011306</v>
      </c>
      <c r="AX704" s="3">
        <v>4.3653786722695358</v>
      </c>
      <c r="AY704" s="3">
        <v>66.14</v>
      </c>
      <c r="AZ704" s="3">
        <v>99.05</v>
      </c>
      <c r="BA704" s="3">
        <v>107.43</v>
      </c>
    </row>
    <row r="705" spans="1:53" x14ac:dyDescent="0.3">
      <c r="A705" s="1" t="s">
        <v>690</v>
      </c>
      <c r="B705" s="2">
        <v>28660777</v>
      </c>
      <c r="C705" s="9" t="s">
        <v>2401</v>
      </c>
      <c r="D705" s="9" t="s">
        <v>2477</v>
      </c>
      <c r="E705" s="3">
        <v>10752.597750999999</v>
      </c>
      <c r="F705" s="5">
        <v>13536.597750999999</v>
      </c>
      <c r="G705" s="5">
        <v>13536.59775128</v>
      </c>
      <c r="H705" s="3">
        <v>0.9</v>
      </c>
      <c r="I705" s="3">
        <v>24.198101999999999</v>
      </c>
      <c r="J705" s="3">
        <v>0.9</v>
      </c>
      <c r="K705" s="3">
        <v>24.198101999999999</v>
      </c>
      <c r="L705" s="3">
        <v>5.3077456900000008</v>
      </c>
      <c r="M705" s="3">
        <v>2.2902222699999997</v>
      </c>
      <c r="N705" s="3">
        <v>25.06428</v>
      </c>
      <c r="O705" s="3">
        <v>29.766215020690101</v>
      </c>
      <c r="P705" s="3">
        <v>19.444088888888899</v>
      </c>
      <c r="Q705" s="3">
        <v>13.174932999999999</v>
      </c>
      <c r="R705" s="3">
        <v>14.383372</v>
      </c>
      <c r="S705" s="3">
        <v>14.383372</v>
      </c>
      <c r="T705" s="9" t="s">
        <v>3429</v>
      </c>
      <c r="U705" s="7">
        <v>922000</v>
      </c>
      <c r="V705" s="7">
        <v>920000</v>
      </c>
      <c r="W705" s="7">
        <v>840000</v>
      </c>
      <c r="X705" s="7">
        <v>754000</v>
      </c>
      <c r="Y705" s="7">
        <v>976000</v>
      </c>
      <c r="Z705" s="7">
        <v>962000</v>
      </c>
      <c r="AA705" s="7">
        <v>942000</v>
      </c>
      <c r="AB705" s="7">
        <v>922000</v>
      </c>
      <c r="AC705" s="3">
        <v>75.921999999999997</v>
      </c>
      <c r="AD705" s="3">
        <v>77.971000000000004</v>
      </c>
      <c r="AE705" s="4">
        <v>70.39</v>
      </c>
      <c r="AF705" s="3">
        <v>71.823999999999998</v>
      </c>
      <c r="AG705" s="7">
        <v>97156144</v>
      </c>
      <c r="AH705" s="7">
        <v>97111676</v>
      </c>
      <c r="AI705" s="7">
        <v>96971021</v>
      </c>
      <c r="AJ705" s="7">
        <v>101018373</v>
      </c>
      <c r="AK705" s="3">
        <v>99.697490000000002</v>
      </c>
      <c r="AL705" s="7">
        <v>571</v>
      </c>
      <c r="AM705" s="7">
        <v>79924599</v>
      </c>
      <c r="AN705" s="3">
        <v>78.88</v>
      </c>
      <c r="AO705" s="3">
        <v>-2.976191</v>
      </c>
      <c r="AP705" s="3">
        <v>-6.3041840000000002</v>
      </c>
      <c r="AQ705" s="3">
        <v>26.404779999999999</v>
      </c>
      <c r="AR705" s="3">
        <v>80.388244</v>
      </c>
      <c r="AS705" s="3">
        <v>-6.3041840000000002</v>
      </c>
      <c r="AT705" s="3">
        <v>26.404779999999999</v>
      </c>
      <c r="AU705" s="3">
        <v>81.441605999999993</v>
      </c>
      <c r="AV705" s="3">
        <v>2.0895546162624163</v>
      </c>
      <c r="AW705" s="3">
        <v>4.7608474540951766</v>
      </c>
      <c r="AX705" s="3">
        <v>4.1450109220710587</v>
      </c>
      <c r="AY705" s="4">
        <v>60.6</v>
      </c>
      <c r="AZ705" s="4">
        <v>138.07</v>
      </c>
      <c r="BA705" s="3">
        <v>120.21</v>
      </c>
    </row>
    <row r="706" spans="1:53" x14ac:dyDescent="0.3">
      <c r="A706" s="1" t="s">
        <v>2182</v>
      </c>
      <c r="B706" s="2">
        <v>4144812</v>
      </c>
      <c r="C706" s="9" t="s">
        <v>2401</v>
      </c>
      <c r="D706" s="9" t="s">
        <v>2467</v>
      </c>
      <c r="E706" s="3">
        <v>10752.327674640001</v>
      </c>
      <c r="F706" s="5">
        <v>11436.327674</v>
      </c>
      <c r="G706" s="5" t="s">
        <v>2400</v>
      </c>
      <c r="H706" s="3">
        <v>0.44</v>
      </c>
      <c r="I706" s="3">
        <v>32.924092000000002</v>
      </c>
      <c r="J706" s="4">
        <v>0.44</v>
      </c>
      <c r="K706" s="3">
        <v>32.924092000000002</v>
      </c>
      <c r="L706" s="3" t="s">
        <v>2397</v>
      </c>
      <c r="M706" s="3">
        <v>11.440366969999999</v>
      </c>
      <c r="N706" s="3">
        <v>35.375886999999999</v>
      </c>
      <c r="O706" s="3" t="s">
        <v>2400</v>
      </c>
      <c r="P706" s="3" t="s">
        <v>2400</v>
      </c>
      <c r="Q706" s="3">
        <v>3.7889430000000002</v>
      </c>
      <c r="R706" s="3">
        <v>17.133935000000001</v>
      </c>
      <c r="S706" s="3">
        <v>17.133935000000001</v>
      </c>
      <c r="T706" s="9" t="s">
        <v>3429</v>
      </c>
      <c r="U706" s="7">
        <v>2678000</v>
      </c>
      <c r="V706" s="7">
        <v>2520000</v>
      </c>
      <c r="W706" s="7">
        <v>2517000</v>
      </c>
      <c r="X706" s="7">
        <v>2301000</v>
      </c>
      <c r="Y706" s="7">
        <v>2815000</v>
      </c>
      <c r="Z706" s="7">
        <v>2760000</v>
      </c>
      <c r="AA706" s="7">
        <v>2719000</v>
      </c>
      <c r="AB706" s="7">
        <v>2678000</v>
      </c>
      <c r="AC706" s="3">
        <v>47.796999999999997</v>
      </c>
      <c r="AD706" s="3">
        <v>48.313000000000002</v>
      </c>
      <c r="AE706" s="3">
        <v>18.670999999999999</v>
      </c>
      <c r="AF706" s="3">
        <v>19.254000000000001</v>
      </c>
      <c r="AG706" s="7">
        <v>200016444</v>
      </c>
      <c r="AH706" s="7">
        <v>200006949</v>
      </c>
      <c r="AI706" s="7">
        <v>200000000</v>
      </c>
      <c r="AJ706" s="7">
        <v>61312617</v>
      </c>
      <c r="AK706" s="3">
        <v>30.638269999999999</v>
      </c>
      <c r="AL706" s="7">
        <v>198</v>
      </c>
      <c r="AM706" s="7">
        <v>66685224</v>
      </c>
      <c r="AN706" s="3">
        <v>33.32</v>
      </c>
      <c r="AO706" s="3">
        <v>-1.9846729999999999</v>
      </c>
      <c r="AP706" s="3">
        <v>-7.165457</v>
      </c>
      <c r="AQ706" s="3">
        <v>1.176471</v>
      </c>
      <c r="AR706" s="3">
        <v>42.759016000000003</v>
      </c>
      <c r="AS706" s="3">
        <v>-7.165457</v>
      </c>
      <c r="AT706" s="3">
        <v>1.176471</v>
      </c>
      <c r="AU706" s="3">
        <v>42.759016000000003</v>
      </c>
      <c r="AV706" s="3">
        <v>6.7112482578821036</v>
      </c>
      <c r="AW706" s="3">
        <v>5.2061983202293023</v>
      </c>
      <c r="AX706" s="3">
        <v>5.6289081717888898</v>
      </c>
      <c r="AY706" s="3">
        <v>102.59</v>
      </c>
      <c r="AZ706" s="3">
        <v>79.58</v>
      </c>
      <c r="BA706" s="3">
        <v>86.04</v>
      </c>
    </row>
    <row r="707" spans="1:53" x14ac:dyDescent="0.3">
      <c r="A707" s="1" t="s">
        <v>157</v>
      </c>
      <c r="B707" s="2">
        <v>4019141</v>
      </c>
      <c r="C707" s="9" t="s">
        <v>2401</v>
      </c>
      <c r="D707" s="9" t="s">
        <v>2483</v>
      </c>
      <c r="E707" s="3">
        <v>10740.031831619999</v>
      </c>
      <c r="F707" s="5">
        <v>15599.332831</v>
      </c>
      <c r="G707" s="5" t="s">
        <v>2400</v>
      </c>
      <c r="H707" s="3">
        <v>0.45900000000000002</v>
      </c>
      <c r="I707" s="3">
        <v>37.686869000000002</v>
      </c>
      <c r="J707" s="3">
        <v>0.45900000000000002</v>
      </c>
      <c r="K707" s="3">
        <v>37.686869000000002</v>
      </c>
      <c r="L707" s="3" t="s">
        <v>2397</v>
      </c>
      <c r="M707" s="3">
        <v>3.2404029900000002</v>
      </c>
      <c r="N707" s="3">
        <v>32.814424000000002</v>
      </c>
      <c r="O707" s="3" t="s">
        <v>2400</v>
      </c>
      <c r="P707" s="3" t="s">
        <v>2400</v>
      </c>
      <c r="Q707" s="3">
        <v>0.84520700000000004</v>
      </c>
      <c r="R707" s="3">
        <v>6.1697259999999998</v>
      </c>
      <c r="S707" s="3">
        <v>6.1697259999999998</v>
      </c>
      <c r="T707" s="9" t="s">
        <v>3435</v>
      </c>
      <c r="U707" s="7">
        <v>17400701</v>
      </c>
      <c r="V707" s="7">
        <v>16083212</v>
      </c>
      <c r="W707" s="7">
        <v>13687269</v>
      </c>
      <c r="X707" s="7">
        <v>12095965</v>
      </c>
      <c r="Y707" s="7">
        <v>17400701</v>
      </c>
      <c r="Z707" s="7">
        <v>19954685</v>
      </c>
      <c r="AA707" s="7">
        <v>19631659</v>
      </c>
      <c r="AB707" s="7">
        <v>19347902</v>
      </c>
      <c r="AC707" s="3">
        <v>15.329000000000001</v>
      </c>
      <c r="AD707" s="3">
        <v>15.329000000000001</v>
      </c>
      <c r="AE707" s="4">
        <v>6.5119999999999996</v>
      </c>
      <c r="AF707" s="4">
        <v>6.5119999999999996</v>
      </c>
      <c r="AG707" s="7">
        <v>263939983</v>
      </c>
      <c r="AH707" s="7">
        <v>263445025</v>
      </c>
      <c r="AI707" s="7">
        <v>261450373</v>
      </c>
      <c r="AJ707" s="7">
        <v>262613973</v>
      </c>
      <c r="AK707" s="4">
        <v>99.494699999999995</v>
      </c>
      <c r="AL707" s="7">
        <v>446</v>
      </c>
      <c r="AM707" s="7">
        <v>259029635</v>
      </c>
      <c r="AN707" s="3">
        <v>98.14</v>
      </c>
      <c r="AO707" s="3">
        <v>-0.95566799999999996</v>
      </c>
      <c r="AP707" s="3">
        <v>-8.3067089999999997</v>
      </c>
      <c r="AQ707" s="3">
        <v>-3.6664089999999998</v>
      </c>
      <c r="AR707" s="3">
        <v>33.536149000000002</v>
      </c>
      <c r="AS707" s="3">
        <v>-8.3067089999999997</v>
      </c>
      <c r="AT707" s="3">
        <v>-3.6664089999999998</v>
      </c>
      <c r="AU707" s="3">
        <v>32.775801000000001</v>
      </c>
      <c r="AV707" s="3">
        <v>2.337618795978285</v>
      </c>
      <c r="AW707" s="3">
        <v>3.3176393632623107</v>
      </c>
      <c r="AX707" s="3">
        <v>3.59417254410292</v>
      </c>
      <c r="AY707" s="3">
        <v>56.43</v>
      </c>
      <c r="AZ707" s="3">
        <v>80.09</v>
      </c>
      <c r="BA707" s="3">
        <v>86.77</v>
      </c>
    </row>
    <row r="708" spans="1:53" x14ac:dyDescent="0.3">
      <c r="A708" s="1" t="s">
        <v>2344</v>
      </c>
      <c r="B708" s="2">
        <v>4992242</v>
      </c>
      <c r="C708" s="9" t="s">
        <v>2395</v>
      </c>
      <c r="D708" s="9" t="s">
        <v>2406</v>
      </c>
      <c r="E708" s="3">
        <v>10662.488215679999</v>
      </c>
      <c r="F708" s="5">
        <v>11290.949215000001</v>
      </c>
      <c r="G708" s="5" t="s">
        <v>2400</v>
      </c>
      <c r="H708" s="3">
        <v>1.36</v>
      </c>
      <c r="I708" s="3">
        <v>27.690515999999999</v>
      </c>
      <c r="J708" s="4">
        <v>1.36</v>
      </c>
      <c r="K708" s="3">
        <v>27.690515999999999</v>
      </c>
      <c r="L708" s="3">
        <v>10.595950589999999</v>
      </c>
      <c r="M708" s="3">
        <v>4.5246186899999996</v>
      </c>
      <c r="N708" s="3">
        <v>29.165790000000001</v>
      </c>
      <c r="O708" s="3" t="s">
        <v>2400</v>
      </c>
      <c r="P708" s="3" t="s">
        <v>2400</v>
      </c>
      <c r="Q708" s="3">
        <v>3.149292</v>
      </c>
      <c r="R708" s="3">
        <v>17.284296999999999</v>
      </c>
      <c r="S708" s="3">
        <v>17.284296999999999</v>
      </c>
      <c r="T708" s="9" t="s">
        <v>3435</v>
      </c>
      <c r="U708" s="7">
        <v>3324249</v>
      </c>
      <c r="V708" s="7">
        <v>2914566</v>
      </c>
      <c r="W708" s="7">
        <v>2382790</v>
      </c>
      <c r="X708" s="7">
        <v>2245832</v>
      </c>
      <c r="Y708" s="7">
        <v>3324249</v>
      </c>
      <c r="Z708" s="7">
        <v>3246831</v>
      </c>
      <c r="AA708" s="7">
        <v>3199806</v>
      </c>
      <c r="AB708" s="7">
        <v>3082677</v>
      </c>
      <c r="AC708" s="3">
        <v>26.366</v>
      </c>
      <c r="AD708" s="3">
        <v>26.366</v>
      </c>
      <c r="AE708" s="3">
        <v>16.733000000000001</v>
      </c>
      <c r="AF708" s="3">
        <v>16.733000000000001</v>
      </c>
      <c r="AG708" s="7">
        <v>59173000</v>
      </c>
      <c r="AH708" s="7">
        <v>59710000</v>
      </c>
      <c r="AI708" s="7">
        <v>59835000</v>
      </c>
      <c r="AJ708" s="7">
        <v>58974594</v>
      </c>
      <c r="AK708" s="3">
        <v>99.735619999999997</v>
      </c>
      <c r="AL708" s="7">
        <v>495</v>
      </c>
      <c r="AM708" s="7">
        <v>52766744</v>
      </c>
      <c r="AN708" s="3">
        <v>89.24</v>
      </c>
      <c r="AO708" s="3">
        <v>-2.5529920000000002</v>
      </c>
      <c r="AP708" s="3">
        <v>-7.7085179999999998</v>
      </c>
      <c r="AQ708" s="3">
        <v>-2.9677570000000002</v>
      </c>
      <c r="AR708" s="3">
        <v>23.292339999999999</v>
      </c>
      <c r="AS708" s="3">
        <v>-7.7085179999999998</v>
      </c>
      <c r="AT708" s="3">
        <v>-2.9677570000000002</v>
      </c>
      <c r="AU708" s="3">
        <v>22.250789999999999</v>
      </c>
      <c r="AV708" s="3">
        <v>1.8395450745873683</v>
      </c>
      <c r="AW708" s="3">
        <v>3.1666329418120003</v>
      </c>
      <c r="AX708" s="3">
        <v>3.7119839098326697</v>
      </c>
      <c r="AY708" s="3">
        <v>50.78</v>
      </c>
      <c r="AZ708" s="3">
        <v>87.42</v>
      </c>
      <c r="BA708" s="3">
        <v>102.47</v>
      </c>
    </row>
    <row r="709" spans="1:53" x14ac:dyDescent="0.3">
      <c r="A709" s="1" t="s">
        <v>1681</v>
      </c>
      <c r="B709" s="2">
        <v>4056951</v>
      </c>
      <c r="C709" s="9" t="s">
        <v>2401</v>
      </c>
      <c r="D709" s="9" t="s">
        <v>2457</v>
      </c>
      <c r="E709" s="3">
        <v>10653.673134000001</v>
      </c>
      <c r="F709" s="5">
        <v>22029.947133999998</v>
      </c>
      <c r="G709" s="5">
        <v>22029.947133999998</v>
      </c>
      <c r="H709" s="3">
        <v>3.37</v>
      </c>
      <c r="I709" s="3">
        <v>15.868589</v>
      </c>
      <c r="J709" s="3">
        <v>3.37</v>
      </c>
      <c r="K709" s="3">
        <v>15.868589</v>
      </c>
      <c r="L709" s="3">
        <v>1.5974747999999999</v>
      </c>
      <c r="M709" s="3">
        <v>1.45585381</v>
      </c>
      <c r="N709" s="3" t="s">
        <v>2397</v>
      </c>
      <c r="O709" s="3" t="s">
        <v>2397</v>
      </c>
      <c r="P709" s="3">
        <v>63.683236171256198</v>
      </c>
      <c r="Q709" s="3">
        <v>4.185276</v>
      </c>
      <c r="R709" s="3">
        <v>9.1226780000000005</v>
      </c>
      <c r="S709" s="3">
        <v>9.1226780000000005</v>
      </c>
      <c r="T709" s="9" t="s">
        <v>3429</v>
      </c>
      <c r="U709" s="7">
        <v>4695991</v>
      </c>
      <c r="V709" s="7">
        <v>4324385</v>
      </c>
      <c r="W709" s="7">
        <v>3803835</v>
      </c>
      <c r="X709" s="7">
        <v>3586982</v>
      </c>
      <c r="Y709" s="7">
        <v>5021081</v>
      </c>
      <c r="Z709" s="7">
        <v>4890039</v>
      </c>
      <c r="AA709" s="7">
        <v>4702748</v>
      </c>
      <c r="AB709" s="7">
        <v>4695991</v>
      </c>
      <c r="AC709" s="3">
        <v>39.280999999999999</v>
      </c>
      <c r="AD709" s="3">
        <v>41.814</v>
      </c>
      <c r="AE709" s="3">
        <v>36.615000000000002</v>
      </c>
      <c r="AF709" s="3">
        <v>39.396999999999998</v>
      </c>
      <c r="AG709" s="7">
        <v>113634285</v>
      </c>
      <c r="AH709" s="7">
        <v>113610122</v>
      </c>
      <c r="AI709" s="7">
        <v>113338400</v>
      </c>
      <c r="AJ709" s="7">
        <v>113384772</v>
      </c>
      <c r="AK709" s="3">
        <v>99.722909999999999</v>
      </c>
      <c r="AL709" s="7">
        <v>669</v>
      </c>
      <c r="AM709" s="7">
        <v>124518349</v>
      </c>
      <c r="AN709" s="3">
        <v>109.51</v>
      </c>
      <c r="AO709" s="3">
        <v>-0.98119400000000001</v>
      </c>
      <c r="AP709" s="3">
        <v>-9.5304160000000007</v>
      </c>
      <c r="AQ709" s="3">
        <v>-4.3119990000000001</v>
      </c>
      <c r="AR709" s="3">
        <v>15.790193</v>
      </c>
      <c r="AS709" s="3">
        <v>-9.5304160000000007</v>
      </c>
      <c r="AT709" s="3">
        <v>-4.3119990000000001</v>
      </c>
      <c r="AU709" s="3">
        <v>17.998329999999999</v>
      </c>
      <c r="AV709" s="3">
        <v>2.7532066453579258</v>
      </c>
      <c r="AW709" s="3">
        <v>4.3528584941711195</v>
      </c>
      <c r="AX709" s="3">
        <v>5.5306854352235426</v>
      </c>
      <c r="AY709" s="3">
        <v>54.47</v>
      </c>
      <c r="AZ709" s="3">
        <v>86.11</v>
      </c>
      <c r="BA709" s="3">
        <v>109.41</v>
      </c>
    </row>
    <row r="710" spans="1:53" x14ac:dyDescent="0.3">
      <c r="A710" s="1" t="s">
        <v>1865</v>
      </c>
      <c r="B710" s="2">
        <v>102729</v>
      </c>
      <c r="C710" s="9" t="s">
        <v>2395</v>
      </c>
      <c r="D710" s="9" t="s">
        <v>2407</v>
      </c>
      <c r="E710" s="3">
        <v>10651.72158424</v>
      </c>
      <c r="F710" s="5">
        <v>9752.8715840000004</v>
      </c>
      <c r="G710" s="5">
        <v>9783.1605842400004</v>
      </c>
      <c r="H710" s="4">
        <v>1.19</v>
      </c>
      <c r="I710" s="3">
        <v>19.869910999999998</v>
      </c>
      <c r="J710" s="3">
        <v>1.19</v>
      </c>
      <c r="K710" s="3">
        <v>19.869910999999998</v>
      </c>
      <c r="L710" s="3">
        <v>5.5744795899999993</v>
      </c>
      <c r="M710" s="3">
        <v>4.5105545200000003</v>
      </c>
      <c r="N710" s="3">
        <v>22.778238000000002</v>
      </c>
      <c r="O710" s="3" t="s">
        <v>2400</v>
      </c>
      <c r="P710" s="3" t="s">
        <v>2400</v>
      </c>
      <c r="Q710" s="3">
        <v>4.7415459999999996</v>
      </c>
      <c r="R710" s="3">
        <v>12.553399000000001</v>
      </c>
      <c r="S710" s="3">
        <v>12.553399000000001</v>
      </c>
      <c r="T710" s="9" t="s">
        <v>3429</v>
      </c>
      <c r="U710" s="7">
        <v>1919793</v>
      </c>
      <c r="V710" s="7">
        <v>1991037</v>
      </c>
      <c r="W710" s="7">
        <v>1918309</v>
      </c>
      <c r="X710" s="7">
        <v>1684058</v>
      </c>
      <c r="Y710" s="7">
        <v>2052819</v>
      </c>
      <c r="Z710" s="7">
        <v>1992182</v>
      </c>
      <c r="AA710" s="7">
        <v>1962253</v>
      </c>
      <c r="AB710" s="7">
        <v>1919793</v>
      </c>
      <c r="AC710" s="3">
        <v>77.662000000000006</v>
      </c>
      <c r="AD710" s="3">
        <v>78.558999999999997</v>
      </c>
      <c r="AE710" s="3">
        <v>24.904</v>
      </c>
      <c r="AF710" s="3">
        <v>27.327999999999999</v>
      </c>
      <c r="AG710" s="7">
        <v>128755430</v>
      </c>
      <c r="AH710" s="7">
        <v>129855332</v>
      </c>
      <c r="AI710" s="7">
        <v>131571000</v>
      </c>
      <c r="AJ710" s="7">
        <v>107652014</v>
      </c>
      <c r="AK710" s="3">
        <v>83.510310000000004</v>
      </c>
      <c r="AL710" s="7">
        <v>610</v>
      </c>
      <c r="AM710" s="7">
        <v>93947214</v>
      </c>
      <c r="AN710" s="3">
        <v>72.88</v>
      </c>
      <c r="AO710" s="3">
        <v>-2.3443049999999999</v>
      </c>
      <c r="AP710" s="3">
        <v>-0.181532</v>
      </c>
      <c r="AQ710" s="3">
        <v>19.207978000000001</v>
      </c>
      <c r="AR710" s="3">
        <v>31.087095000000001</v>
      </c>
      <c r="AS710" s="3">
        <v>-0.181532</v>
      </c>
      <c r="AT710" s="3">
        <v>19.207978000000001</v>
      </c>
      <c r="AU710" s="3">
        <v>29.787569000000001</v>
      </c>
      <c r="AV710" s="3">
        <v>1.7022628303416851</v>
      </c>
      <c r="AW710" s="3">
        <v>2.7214048016108561</v>
      </c>
      <c r="AX710" s="3">
        <v>2.6610364836392932</v>
      </c>
      <c r="AY710" s="3">
        <v>72.73</v>
      </c>
      <c r="AZ710" s="3">
        <v>116.28</v>
      </c>
      <c r="BA710" s="4">
        <v>113.7</v>
      </c>
    </row>
    <row r="711" spans="1:53" x14ac:dyDescent="0.3">
      <c r="A711" s="1" t="s">
        <v>2307</v>
      </c>
      <c r="B711" s="2">
        <v>102030</v>
      </c>
      <c r="C711" s="9" t="s">
        <v>2401</v>
      </c>
      <c r="D711" s="9" t="s">
        <v>2399</v>
      </c>
      <c r="E711" s="3">
        <v>10589.7323497</v>
      </c>
      <c r="F711" s="5" t="s">
        <v>2400</v>
      </c>
      <c r="G711" s="5">
        <v>12028.193349700001</v>
      </c>
      <c r="H711" s="4">
        <v>1.1000000000000001</v>
      </c>
      <c r="I711" s="3">
        <v>12.5215419501134</v>
      </c>
      <c r="J711" s="4">
        <v>1.1000000000000001</v>
      </c>
      <c r="K711" s="3">
        <v>12.5215419501134</v>
      </c>
      <c r="L711" s="3">
        <v>1.6601622095183399</v>
      </c>
      <c r="M711" s="3">
        <v>1.06194799010239</v>
      </c>
      <c r="N711" s="3">
        <v>16.395486999999999</v>
      </c>
      <c r="O711" s="3" t="s">
        <v>2400</v>
      </c>
      <c r="P711" s="3" t="s">
        <v>2400</v>
      </c>
      <c r="Q711" s="3" t="s">
        <v>2400</v>
      </c>
      <c r="R711" s="3" t="s">
        <v>2400</v>
      </c>
      <c r="S711" s="3" t="s">
        <v>2400</v>
      </c>
      <c r="T711" s="9" t="s">
        <v>3429</v>
      </c>
      <c r="U711" s="7">
        <v>2651606</v>
      </c>
      <c r="V711" s="7">
        <v>2472521</v>
      </c>
      <c r="W711" s="7">
        <v>1223675</v>
      </c>
      <c r="X711" s="7">
        <v>1176670</v>
      </c>
      <c r="Y711" s="7">
        <v>2568469</v>
      </c>
      <c r="Z711" s="7">
        <v>2582386</v>
      </c>
      <c r="AA711" s="7">
        <v>2640994</v>
      </c>
      <c r="AB711" s="7">
        <v>2651606</v>
      </c>
      <c r="AC711" s="3" t="s">
        <v>2400</v>
      </c>
      <c r="AD711" s="3" t="s">
        <v>2400</v>
      </c>
      <c r="AE711" s="3" t="s">
        <v>2400</v>
      </c>
      <c r="AF711" s="3" t="s">
        <v>2400</v>
      </c>
      <c r="AG711" s="7">
        <v>171428464</v>
      </c>
      <c r="AH711" s="7">
        <v>171401887</v>
      </c>
      <c r="AI711" s="7">
        <v>172056100</v>
      </c>
      <c r="AJ711" s="7">
        <v>169657582</v>
      </c>
      <c r="AK711" s="3">
        <v>98.977440000000001</v>
      </c>
      <c r="AL711" s="7">
        <v>505</v>
      </c>
      <c r="AM711" s="7">
        <v>150101858</v>
      </c>
      <c r="AN711" s="3">
        <v>87.57</v>
      </c>
      <c r="AO711" s="3">
        <v>-0.64771500000000004</v>
      </c>
      <c r="AP711" s="3">
        <v>-10.618323</v>
      </c>
      <c r="AQ711" s="3">
        <v>18.472431</v>
      </c>
      <c r="AR711" s="3">
        <v>7.7043109999999997</v>
      </c>
      <c r="AS711" s="3">
        <v>-10.618323</v>
      </c>
      <c r="AT711" s="3">
        <v>18.472431</v>
      </c>
      <c r="AU711" s="3">
        <v>8.7864459999999998</v>
      </c>
      <c r="AV711" s="3">
        <v>1.7691427236620143</v>
      </c>
      <c r="AW711" s="3">
        <v>2.7571273449272131</v>
      </c>
      <c r="AX711" s="3">
        <v>3.5108485013547637</v>
      </c>
      <c r="AY711" s="3">
        <v>49.36</v>
      </c>
      <c r="AZ711" s="3">
        <v>76.930000000000007</v>
      </c>
      <c r="BA711" s="3">
        <v>97.96</v>
      </c>
    </row>
    <row r="712" spans="1:53" x14ac:dyDescent="0.3">
      <c r="A712" s="1" t="s">
        <v>368</v>
      </c>
      <c r="B712" s="2">
        <v>28563714</v>
      </c>
      <c r="C712" s="9" t="s">
        <v>2401</v>
      </c>
      <c r="D712" s="9" t="s">
        <v>2511</v>
      </c>
      <c r="E712" s="3">
        <v>10564.24326734</v>
      </c>
      <c r="F712" s="5">
        <v>8484.2432669999998</v>
      </c>
      <c r="G712" s="5">
        <v>4920.2432673399999</v>
      </c>
      <c r="H712" s="3">
        <v>0.30199999999999999</v>
      </c>
      <c r="I712" s="3">
        <v>6.2379366677841501</v>
      </c>
      <c r="J712" s="4">
        <v>0.30199999999999999</v>
      </c>
      <c r="K712" s="3">
        <v>6.2379366677841501</v>
      </c>
      <c r="L712" s="3">
        <v>1.44934179598827</v>
      </c>
      <c r="M712" s="3">
        <v>1.06000118484075</v>
      </c>
      <c r="N712" s="3">
        <v>3.6950789999999998</v>
      </c>
      <c r="O712" s="3" t="s">
        <v>2400</v>
      </c>
      <c r="P712" s="3" t="s">
        <v>2400</v>
      </c>
      <c r="Q712" s="3">
        <v>0.72987100000000005</v>
      </c>
      <c r="R712" s="3">
        <v>4.3047500000000003</v>
      </c>
      <c r="S712" s="3">
        <v>5.0723816371291903</v>
      </c>
      <c r="T712" s="9" t="s">
        <v>3429</v>
      </c>
      <c r="U712" s="7">
        <v>7020000</v>
      </c>
      <c r="V712" s="7">
        <v>4309000</v>
      </c>
      <c r="W712" s="7">
        <v>7249000</v>
      </c>
      <c r="X712" s="7">
        <v>514237</v>
      </c>
      <c r="Y712" s="7">
        <v>10693000</v>
      </c>
      <c r="Z712" s="7">
        <v>9258000</v>
      </c>
      <c r="AA712" s="7">
        <v>8330000</v>
      </c>
      <c r="AB712" s="7">
        <v>7020000</v>
      </c>
      <c r="AC712" s="3">
        <v>27.050999999999998</v>
      </c>
      <c r="AD712" s="3">
        <v>27.222999999999999</v>
      </c>
      <c r="AE712" s="3">
        <v>14.829000000000001</v>
      </c>
      <c r="AF712" s="3">
        <v>16.954999999999998</v>
      </c>
      <c r="AG712" s="7">
        <v>172084106</v>
      </c>
      <c r="AH712" s="7">
        <v>172052932</v>
      </c>
      <c r="AI712" s="7">
        <v>112531736</v>
      </c>
      <c r="AJ712" s="7">
        <v>26640774</v>
      </c>
      <c r="AK712" s="3">
        <v>15.481249999999999</v>
      </c>
      <c r="AL712" s="7">
        <v>142</v>
      </c>
      <c r="AM712" s="7">
        <v>14089059</v>
      </c>
      <c r="AN712" s="4">
        <v>8.19</v>
      </c>
      <c r="AO712" s="3">
        <v>0.10456600000000001</v>
      </c>
      <c r="AP712" s="3">
        <v>-6.4342730000000001</v>
      </c>
      <c r="AQ712" s="3">
        <v>8.0511660000000003</v>
      </c>
      <c r="AR712" s="3">
        <v>48.462135000000004</v>
      </c>
      <c r="AS712" s="3">
        <v>-6.4342730000000001</v>
      </c>
      <c r="AT712" s="3">
        <v>8.0511660000000003</v>
      </c>
      <c r="AU712" s="3">
        <v>42.283873999999997</v>
      </c>
      <c r="AV712" s="3">
        <v>4.7023380404314467E-2</v>
      </c>
      <c r="AW712" s="3">
        <v>0.10435919400096777</v>
      </c>
      <c r="AX712" s="3">
        <v>0.1350609327747157</v>
      </c>
      <c r="AY712" s="3">
        <v>49.51</v>
      </c>
      <c r="AZ712" s="3">
        <v>109.88</v>
      </c>
      <c r="BA712" s="3">
        <v>142.21</v>
      </c>
    </row>
    <row r="713" spans="1:53" x14ac:dyDescent="0.3">
      <c r="A713" s="1" t="s">
        <v>1370</v>
      </c>
      <c r="B713" s="2">
        <v>4972894</v>
      </c>
      <c r="C713" s="9" t="s">
        <v>2395</v>
      </c>
      <c r="D713" s="9" t="s">
        <v>2396</v>
      </c>
      <c r="E713" s="3">
        <v>10563.45678264</v>
      </c>
      <c r="F713" s="5">
        <v>10058.449782</v>
      </c>
      <c r="G713" s="5" t="s">
        <v>2400</v>
      </c>
      <c r="H713" s="4">
        <v>3.01</v>
      </c>
      <c r="I713" s="3">
        <v>29.084303999999999</v>
      </c>
      <c r="J713" s="3">
        <v>3.01</v>
      </c>
      <c r="K713" s="3">
        <v>29.084303999999999</v>
      </c>
      <c r="L713" s="3">
        <v>55.902742719999999</v>
      </c>
      <c r="M713" s="3">
        <v>11.68877318</v>
      </c>
      <c r="N713" s="3">
        <v>19.165272999999999</v>
      </c>
      <c r="O713" s="3" t="s">
        <v>2400</v>
      </c>
      <c r="P713" s="3" t="s">
        <v>2400</v>
      </c>
      <c r="Q713" s="3">
        <v>4.731331</v>
      </c>
      <c r="R713" s="3">
        <v>20.422868999999999</v>
      </c>
      <c r="S713" s="3">
        <v>20.422868999999999</v>
      </c>
      <c r="T713" s="9" t="s">
        <v>3429</v>
      </c>
      <c r="U713" s="7">
        <v>1885842</v>
      </c>
      <c r="V713" s="7">
        <v>1459996</v>
      </c>
      <c r="W713" s="7">
        <v>1142377</v>
      </c>
      <c r="X713" s="7">
        <v>925925</v>
      </c>
      <c r="Y713" s="7">
        <v>2070866</v>
      </c>
      <c r="Z713" s="7">
        <v>2030048</v>
      </c>
      <c r="AA713" s="7">
        <v>1962812</v>
      </c>
      <c r="AB713" s="7">
        <v>1885842</v>
      </c>
      <c r="AC713" s="3">
        <v>66.156000000000006</v>
      </c>
      <c r="AD713" s="3">
        <v>67.218000000000004</v>
      </c>
      <c r="AE713" s="3">
        <v>19.257000000000001</v>
      </c>
      <c r="AF713" s="3">
        <v>21.128</v>
      </c>
      <c r="AG713" s="7">
        <v>31011528</v>
      </c>
      <c r="AH713" s="7">
        <v>30931476</v>
      </c>
      <c r="AI713" s="7">
        <v>30611584</v>
      </c>
      <c r="AJ713" s="7">
        <v>25453159</v>
      </c>
      <c r="AK713" s="3">
        <v>82.076440000000005</v>
      </c>
      <c r="AL713" s="7">
        <v>722</v>
      </c>
      <c r="AM713" s="7">
        <v>25399096</v>
      </c>
      <c r="AN713" s="4">
        <v>81.900000000000006</v>
      </c>
      <c r="AO713" s="3">
        <v>-3.0523210000000001</v>
      </c>
      <c r="AP713" s="3">
        <v>-2.4660190000000002</v>
      </c>
      <c r="AQ713" s="3">
        <v>-0.47034199999999998</v>
      </c>
      <c r="AR713" s="3">
        <v>8.7175630000000002</v>
      </c>
      <c r="AS713" s="3">
        <v>-2.4660190000000002</v>
      </c>
      <c r="AT713" s="3">
        <v>-0.47034199999999998</v>
      </c>
      <c r="AU713" s="3">
        <v>8.3841710000000003</v>
      </c>
      <c r="AV713" s="3">
        <v>2.1301755914768212</v>
      </c>
      <c r="AW713" s="3">
        <v>3.8827320777439454</v>
      </c>
      <c r="AX713" s="3">
        <v>5.4546306382978216</v>
      </c>
      <c r="AY713" s="3">
        <v>47.09</v>
      </c>
      <c r="AZ713" s="3">
        <v>85.84</v>
      </c>
      <c r="BA713" s="3">
        <v>120.59</v>
      </c>
    </row>
    <row r="714" spans="1:53" x14ac:dyDescent="0.3">
      <c r="A714" s="1" t="s">
        <v>152</v>
      </c>
      <c r="B714" s="2">
        <v>4993561</v>
      </c>
      <c r="C714" s="9" t="s">
        <v>2401</v>
      </c>
      <c r="D714" s="9" t="s">
        <v>2434</v>
      </c>
      <c r="E714" s="3">
        <v>10562.030172160001</v>
      </c>
      <c r="F714" s="5">
        <v>10596.441172000001</v>
      </c>
      <c r="G714" s="5" t="s">
        <v>2400</v>
      </c>
      <c r="H714" s="3">
        <v>2.36</v>
      </c>
      <c r="I714" s="3">
        <v>24.433221</v>
      </c>
      <c r="J714" s="3">
        <v>2.36</v>
      </c>
      <c r="K714" s="3">
        <v>24.433221</v>
      </c>
      <c r="L714" s="3">
        <v>10.40178959</v>
      </c>
      <c r="M714" s="3">
        <v>5.2547617000000004</v>
      </c>
      <c r="N714" s="3">
        <v>22.717957999999999</v>
      </c>
      <c r="O714" s="3" t="s">
        <v>2400</v>
      </c>
      <c r="P714" s="3" t="s">
        <v>2400</v>
      </c>
      <c r="Q714" s="3">
        <v>2.0613130000000002</v>
      </c>
      <c r="R714" s="3">
        <v>15.595727</v>
      </c>
      <c r="S714" s="3">
        <v>15.595727</v>
      </c>
      <c r="T714" s="9" t="s">
        <v>3430</v>
      </c>
      <c r="U714" s="7">
        <v>4479406</v>
      </c>
      <c r="V714" s="7">
        <v>4412794</v>
      </c>
      <c r="W714" s="7">
        <v>3810676</v>
      </c>
      <c r="X714" s="7">
        <v>3235919</v>
      </c>
      <c r="Y714" s="7">
        <v>4483162</v>
      </c>
      <c r="Z714" s="7">
        <v>4479406</v>
      </c>
      <c r="AA714" s="7">
        <v>4476805</v>
      </c>
      <c r="AB714" s="7">
        <v>4462450</v>
      </c>
      <c r="AC714" s="4">
        <v>29.84</v>
      </c>
      <c r="AD714" s="3">
        <v>29.815000000000001</v>
      </c>
      <c r="AE714" s="4">
        <v>12.234999999999999</v>
      </c>
      <c r="AF714" s="4">
        <v>12.066000000000001</v>
      </c>
      <c r="AG714" s="7">
        <v>38446000</v>
      </c>
      <c r="AH714" s="7">
        <v>38409000</v>
      </c>
      <c r="AI714" s="7">
        <v>38755000</v>
      </c>
      <c r="AJ714" s="7">
        <v>38064396</v>
      </c>
      <c r="AK714" s="3">
        <v>99.006069999999994</v>
      </c>
      <c r="AL714" s="7">
        <v>528</v>
      </c>
      <c r="AM714" s="7">
        <v>36287789</v>
      </c>
      <c r="AN714" s="3">
        <v>94.39</v>
      </c>
      <c r="AO714" s="3">
        <v>-1.6590689999999999</v>
      </c>
      <c r="AP714" s="3">
        <v>-12.831246</v>
      </c>
      <c r="AQ714" s="3">
        <v>7.3230849999999998</v>
      </c>
      <c r="AR714" s="3">
        <v>40.567034999999997</v>
      </c>
      <c r="AS714" s="3">
        <v>-12.831246</v>
      </c>
      <c r="AT714" s="3">
        <v>7.3230849999999998</v>
      </c>
      <c r="AU714" s="3">
        <v>38.670450000000002</v>
      </c>
      <c r="AV714" s="3">
        <v>2.0038584498449379</v>
      </c>
      <c r="AW714" s="3">
        <v>3.693148241441393</v>
      </c>
      <c r="AX714" s="3">
        <v>3.3320712140968682</v>
      </c>
      <c r="AY714" s="3">
        <v>53.93</v>
      </c>
      <c r="AZ714" s="4">
        <v>99.4</v>
      </c>
      <c r="BA714" s="3">
        <v>89.68</v>
      </c>
    </row>
    <row r="715" spans="1:53" x14ac:dyDescent="0.3">
      <c r="A715" s="1" t="s">
        <v>36</v>
      </c>
      <c r="B715" s="2">
        <v>4987603</v>
      </c>
      <c r="C715" s="9" t="s">
        <v>2401</v>
      </c>
      <c r="D715" s="9" t="s">
        <v>2404</v>
      </c>
      <c r="E715" s="3">
        <v>10489.865462919999</v>
      </c>
      <c r="F715" s="5">
        <v>11277.176461999999</v>
      </c>
      <c r="G715" s="5" t="s">
        <v>2400</v>
      </c>
      <c r="H715" s="3">
        <v>1.67</v>
      </c>
      <c r="I715" s="3">
        <v>18.407643</v>
      </c>
      <c r="J715" s="3">
        <v>1.67</v>
      </c>
      <c r="K715" s="3">
        <v>18.407643</v>
      </c>
      <c r="L715" s="3">
        <v>19.193093140000002</v>
      </c>
      <c r="M715" s="3">
        <v>6.0017652300000002</v>
      </c>
      <c r="N715" s="3">
        <v>22.666667</v>
      </c>
      <c r="O715" s="3" t="s">
        <v>2400</v>
      </c>
      <c r="P715" s="3" t="s">
        <v>2400</v>
      </c>
      <c r="Q715" s="3">
        <v>3.3459089999999998</v>
      </c>
      <c r="R715" s="3">
        <v>10.935358000000001</v>
      </c>
      <c r="S715" s="3">
        <v>10.935358000000001</v>
      </c>
      <c r="T715" s="9" t="s">
        <v>3431</v>
      </c>
      <c r="U715" s="7">
        <v>2874473</v>
      </c>
      <c r="V715" s="7">
        <v>3071121</v>
      </c>
      <c r="W715" s="7">
        <v>2769315</v>
      </c>
      <c r="X715" s="7">
        <v>1982780</v>
      </c>
      <c r="Y715" s="7">
        <v>2914153</v>
      </c>
      <c r="Z715" s="7">
        <v>2911763</v>
      </c>
      <c r="AA715" s="7">
        <v>2874473</v>
      </c>
      <c r="AB715" s="7">
        <v>2838192</v>
      </c>
      <c r="AC715" s="3">
        <v>39.866</v>
      </c>
      <c r="AD715" s="3">
        <v>39.058</v>
      </c>
      <c r="AE715" s="3">
        <v>29.995000000000001</v>
      </c>
      <c r="AF715" s="3">
        <v>29.454000000000001</v>
      </c>
      <c r="AG715" s="7">
        <v>71463000</v>
      </c>
      <c r="AH715" s="7">
        <v>71198000</v>
      </c>
      <c r="AI715" s="7">
        <v>70018000</v>
      </c>
      <c r="AJ715" s="7">
        <v>70875173</v>
      </c>
      <c r="AK715" s="4">
        <v>91.409199999999998</v>
      </c>
      <c r="AL715" s="7">
        <v>629</v>
      </c>
      <c r="AM715" s="7">
        <v>70435945</v>
      </c>
      <c r="AN715" s="3">
        <v>90.84</v>
      </c>
      <c r="AO715" s="3">
        <v>-0.53347100000000003</v>
      </c>
      <c r="AP715" s="3">
        <v>-14.553921000000001</v>
      </c>
      <c r="AQ715" s="3">
        <v>-26.444388</v>
      </c>
      <c r="AR715" s="3">
        <v>-16.158978999999999</v>
      </c>
      <c r="AS715" s="3">
        <v>-14.553921000000001</v>
      </c>
      <c r="AT715" s="3">
        <v>-26.444388</v>
      </c>
      <c r="AU715" s="3">
        <v>-17.804323</v>
      </c>
      <c r="AV715" s="3">
        <v>2.7174267156010896</v>
      </c>
      <c r="AW715" s="3">
        <v>4.3130223126848692</v>
      </c>
      <c r="AX715" s="3">
        <v>3.7120939929949732</v>
      </c>
      <c r="AY715" s="3">
        <v>80.89</v>
      </c>
      <c r="AZ715" s="3">
        <v>128.38999999999999</v>
      </c>
      <c r="BA715" s="4">
        <v>110.5</v>
      </c>
    </row>
    <row r="716" spans="1:53" x14ac:dyDescent="0.3">
      <c r="A716" s="1" t="s">
        <v>905</v>
      </c>
      <c r="B716" s="2">
        <v>10563394</v>
      </c>
      <c r="C716" s="9" t="s">
        <v>2401</v>
      </c>
      <c r="D716" s="9" t="s">
        <v>2484</v>
      </c>
      <c r="E716" s="3">
        <v>10467.959892389999</v>
      </c>
      <c r="F716" s="5">
        <v>7626.4805319999996</v>
      </c>
      <c r="G716" s="5" t="s">
        <v>2400</v>
      </c>
      <c r="H716" s="3">
        <v>0.13960121493257496</v>
      </c>
      <c r="I716" s="3">
        <v>27.135104999999999</v>
      </c>
      <c r="J716" s="3">
        <v>0.13960121493257496</v>
      </c>
      <c r="K716" s="3">
        <v>27.135104999999999</v>
      </c>
      <c r="L716" s="3">
        <v>2.4046920300000001</v>
      </c>
      <c r="M716" s="3">
        <v>2.17127421</v>
      </c>
      <c r="N716" s="3" t="s">
        <v>2400</v>
      </c>
      <c r="O716" s="3" t="s">
        <v>2400</v>
      </c>
      <c r="P716" s="3" t="s">
        <v>2400</v>
      </c>
      <c r="Q716" s="3">
        <v>5.6756779999999996</v>
      </c>
      <c r="R716" s="3">
        <v>30.168046</v>
      </c>
      <c r="S716" s="3">
        <v>30.168046</v>
      </c>
      <c r="T716" s="9" t="s">
        <v>3429</v>
      </c>
      <c r="U716" s="7">
        <v>1192160.6139496544</v>
      </c>
      <c r="V716" s="7">
        <v>1002247.6077644274</v>
      </c>
      <c r="W716" s="7">
        <v>721999.25568754703</v>
      </c>
      <c r="X716" s="7">
        <v>374301.32782562164</v>
      </c>
      <c r="Y716" s="7">
        <v>1454302.7785723158</v>
      </c>
      <c r="Z716" s="7">
        <v>1343931.6420853429</v>
      </c>
      <c r="AA716" s="7">
        <v>1256717.7344623103</v>
      </c>
      <c r="AB716" s="7">
        <v>1192160.6139496544</v>
      </c>
      <c r="AC716" s="3">
        <v>85.388999999999996</v>
      </c>
      <c r="AD716" s="3">
        <v>80.611999999999995</v>
      </c>
      <c r="AE716" s="3">
        <v>13.561999999999999</v>
      </c>
      <c r="AF716" s="3">
        <v>18.626000000000001</v>
      </c>
      <c r="AG716" s="7">
        <v>1040921045</v>
      </c>
      <c r="AH716" s="7">
        <v>1040293603</v>
      </c>
      <c r="AI716" s="7">
        <v>1051262333</v>
      </c>
      <c r="AJ716" s="7">
        <v>742726792</v>
      </c>
      <c r="AK716" s="3">
        <v>71.023340000000005</v>
      </c>
      <c r="AL716" s="7">
        <v>232</v>
      </c>
      <c r="AM716" s="7">
        <v>527564053</v>
      </c>
      <c r="AN716" s="3">
        <v>50.45</v>
      </c>
      <c r="AO716" s="3">
        <v>-4.4169609999999997</v>
      </c>
      <c r="AP716" s="3">
        <v>8.0919080000000001</v>
      </c>
      <c r="AQ716" s="3">
        <v>20.088789999999999</v>
      </c>
      <c r="AR716" s="3">
        <v>63.939394</v>
      </c>
      <c r="AS716" s="3">
        <v>8.0919080000000001</v>
      </c>
      <c r="AT716" s="3">
        <v>20.088789999999999</v>
      </c>
      <c r="AU716" s="3">
        <v>54.350926999999999</v>
      </c>
      <c r="AV716" s="3" t="s">
        <v>2400</v>
      </c>
      <c r="AW716" s="3" t="s">
        <v>2400</v>
      </c>
      <c r="AX716" s="3" t="s">
        <v>2400</v>
      </c>
      <c r="AY716" s="3">
        <v>44.87</v>
      </c>
      <c r="AZ716" s="3">
        <v>115.16</v>
      </c>
      <c r="BA716" s="4">
        <v>118.05</v>
      </c>
    </row>
    <row r="717" spans="1:53" x14ac:dyDescent="0.3">
      <c r="A717" s="1" t="s">
        <v>1765</v>
      </c>
      <c r="B717" s="2">
        <v>4991569</v>
      </c>
      <c r="C717" s="9" t="s">
        <v>2401</v>
      </c>
      <c r="D717" s="9" t="s">
        <v>2445</v>
      </c>
      <c r="E717" s="3">
        <v>10467.467475650001</v>
      </c>
      <c r="F717" s="5">
        <v>11535.067475</v>
      </c>
      <c r="G717" s="5" t="s">
        <v>2400</v>
      </c>
      <c r="H717" s="3">
        <v>1.65</v>
      </c>
      <c r="I717" s="3">
        <v>43.606414000000001</v>
      </c>
      <c r="J717" s="3">
        <v>1.65</v>
      </c>
      <c r="K717" s="3">
        <v>43.606414000000001</v>
      </c>
      <c r="L717" s="3" t="s">
        <v>2397</v>
      </c>
      <c r="M717" s="3">
        <v>3.0288670899999999</v>
      </c>
      <c r="N717" s="3">
        <v>37.252802000000003</v>
      </c>
      <c r="O717" s="3" t="s">
        <v>2400</v>
      </c>
      <c r="P717" s="3" t="s">
        <v>2400</v>
      </c>
      <c r="Q717" s="3">
        <v>6.5407159999999998</v>
      </c>
      <c r="R717" s="3">
        <v>21.356947000000002</v>
      </c>
      <c r="S717" s="3">
        <v>21.356947000000002</v>
      </c>
      <c r="T717" s="9" t="s">
        <v>3431</v>
      </c>
      <c r="U717" s="7">
        <v>1560300</v>
      </c>
      <c r="V717" s="7">
        <v>1469300</v>
      </c>
      <c r="W717" s="7">
        <v>942900</v>
      </c>
      <c r="X717" s="7">
        <v>609000</v>
      </c>
      <c r="Y717" s="7">
        <v>1591800</v>
      </c>
      <c r="Z717" s="7">
        <v>1579500</v>
      </c>
      <c r="AA717" s="7">
        <v>1560300</v>
      </c>
      <c r="AB717" s="7">
        <v>1541000</v>
      </c>
      <c r="AC717" s="3">
        <v>42.991999999999997</v>
      </c>
      <c r="AD717" s="3">
        <v>43.624000000000002</v>
      </c>
      <c r="AE717" s="3">
        <v>29.827999999999999</v>
      </c>
      <c r="AF717" s="3">
        <v>29.984999999999999</v>
      </c>
      <c r="AG717" s="7">
        <v>29194186</v>
      </c>
      <c r="AH717" s="7">
        <v>29047779</v>
      </c>
      <c r="AI717" s="7">
        <v>28892183</v>
      </c>
      <c r="AJ717" s="7">
        <v>28099142</v>
      </c>
      <c r="AK717" s="4">
        <v>89.957800000000006</v>
      </c>
      <c r="AL717" s="7">
        <v>444</v>
      </c>
      <c r="AM717" s="7">
        <v>28806793</v>
      </c>
      <c r="AN717" s="3">
        <v>92.22</v>
      </c>
      <c r="AO717" s="3">
        <v>-1.8021860000000001</v>
      </c>
      <c r="AP717" s="3">
        <v>-10.733789</v>
      </c>
      <c r="AQ717" s="3">
        <v>-8.0166000000000001E-2</v>
      </c>
      <c r="AR717" s="3">
        <v>7.307099</v>
      </c>
      <c r="AS717" s="3">
        <v>-10.733789</v>
      </c>
      <c r="AT717" s="3">
        <v>-8.0166000000000001E-2</v>
      </c>
      <c r="AU717" s="4">
        <v>5.0019309999999999</v>
      </c>
      <c r="AV717" s="3">
        <v>1.9894630908042874</v>
      </c>
      <c r="AW717" s="3">
        <v>3.1129870855391943</v>
      </c>
      <c r="AX717" s="3">
        <v>2.6265588579930896</v>
      </c>
      <c r="AY717" s="3">
        <v>83.71</v>
      </c>
      <c r="AZ717" s="3">
        <v>130.99</v>
      </c>
      <c r="BA717" s="3">
        <v>110.52</v>
      </c>
    </row>
    <row r="718" spans="1:53" x14ac:dyDescent="0.3">
      <c r="A718" s="1" t="s">
        <v>477</v>
      </c>
      <c r="B718" s="2">
        <v>4150067</v>
      </c>
      <c r="C718" s="9" t="s">
        <v>2395</v>
      </c>
      <c r="D718" s="9" t="s">
        <v>2414</v>
      </c>
      <c r="E718" s="3">
        <v>10444.621863509999</v>
      </c>
      <c r="F718" s="5">
        <v>15226.721863000001</v>
      </c>
      <c r="G718" s="5">
        <v>15143.521863509999</v>
      </c>
      <c r="H718" s="3">
        <v>0.86</v>
      </c>
      <c r="I718" s="3">
        <v>24.218353</v>
      </c>
      <c r="J718" s="3">
        <v>0.86</v>
      </c>
      <c r="K718" s="3">
        <v>24.218353</v>
      </c>
      <c r="L718" s="3" t="s">
        <v>2397</v>
      </c>
      <c r="M718" s="3">
        <v>8.9474036899999998</v>
      </c>
      <c r="N718" s="3">
        <v>64.951362000000003</v>
      </c>
      <c r="O718" s="3">
        <v>285.19075170856098</v>
      </c>
      <c r="P718" s="3" t="s">
        <v>2397</v>
      </c>
      <c r="Q718" s="3">
        <v>5.4643259999999998</v>
      </c>
      <c r="R718" s="3">
        <v>13.803825</v>
      </c>
      <c r="S718" s="3">
        <v>13.803825</v>
      </c>
      <c r="T718" s="9" t="s">
        <v>3429</v>
      </c>
      <c r="U718" s="7">
        <v>2461700</v>
      </c>
      <c r="V718" s="7">
        <v>1809800</v>
      </c>
      <c r="W718" s="7">
        <v>1597200</v>
      </c>
      <c r="X718" s="7">
        <v>1054000</v>
      </c>
      <c r="Y718" s="7">
        <v>2671300</v>
      </c>
      <c r="Z718" s="7">
        <v>2615300</v>
      </c>
      <c r="AA718" s="7">
        <v>2493100</v>
      </c>
      <c r="AB718" s="7">
        <v>2461700</v>
      </c>
      <c r="AC718" s="3">
        <v>32.323</v>
      </c>
      <c r="AD718" s="3">
        <v>34.433</v>
      </c>
      <c r="AE718" s="3">
        <v>30.434000000000001</v>
      </c>
      <c r="AF718" s="3">
        <v>32.786000000000001</v>
      </c>
      <c r="AG718" s="7">
        <v>73500000</v>
      </c>
      <c r="AH718" s="7">
        <v>73400000</v>
      </c>
      <c r="AI718" s="7">
        <v>74600000</v>
      </c>
      <c r="AJ718" s="7">
        <v>66544931</v>
      </c>
      <c r="AK718" s="3">
        <v>90.541340000000005</v>
      </c>
      <c r="AL718" s="7">
        <v>507</v>
      </c>
      <c r="AM718" s="7">
        <v>57162112</v>
      </c>
      <c r="AN718" s="3">
        <v>77.78</v>
      </c>
      <c r="AO718" s="3">
        <v>1.181997</v>
      </c>
      <c r="AP718" s="3">
        <v>-6.0305400000000002</v>
      </c>
      <c r="AQ718" s="3">
        <v>-1.2351160000000001</v>
      </c>
      <c r="AR718" s="3">
        <v>-0.261409</v>
      </c>
      <c r="AS718" s="3">
        <v>-6.0305400000000002</v>
      </c>
      <c r="AT718" s="3">
        <v>-1.2351160000000001</v>
      </c>
      <c r="AU718" s="3">
        <v>-1.0301640000000001</v>
      </c>
      <c r="AV718" s="3">
        <v>2.3342000973893522</v>
      </c>
      <c r="AW718" s="3">
        <v>2.7271314346750795</v>
      </c>
      <c r="AX718" s="3">
        <v>2.9839479025858595</v>
      </c>
      <c r="AY718" s="3">
        <v>79.510000000000005</v>
      </c>
      <c r="AZ718" s="3">
        <v>92.89</v>
      </c>
      <c r="BA718" s="3">
        <v>101.64</v>
      </c>
    </row>
    <row r="719" spans="1:53" x14ac:dyDescent="0.3">
      <c r="A719" s="1" t="s">
        <v>582</v>
      </c>
      <c r="B719" s="2">
        <v>4211657</v>
      </c>
      <c r="C719" s="9" t="s">
        <v>2401</v>
      </c>
      <c r="D719" s="9" t="s">
        <v>2445</v>
      </c>
      <c r="E719" s="3">
        <v>10420.81548768</v>
      </c>
      <c r="F719" s="5">
        <v>10510.315487</v>
      </c>
      <c r="G719" s="5" t="s">
        <v>2400</v>
      </c>
      <c r="H719" s="3">
        <v>1.33</v>
      </c>
      <c r="I719" s="3">
        <v>33.558160000000001</v>
      </c>
      <c r="J719" s="4">
        <v>1.33</v>
      </c>
      <c r="K719" s="3">
        <v>33.558160000000001</v>
      </c>
      <c r="L719" s="3">
        <v>14.619460500000001</v>
      </c>
      <c r="M719" s="3">
        <v>5.5157749300000001</v>
      </c>
      <c r="N719" s="3">
        <v>46.749845999999998</v>
      </c>
      <c r="O719" s="3" t="s">
        <v>2400</v>
      </c>
      <c r="P719" s="3" t="s">
        <v>2400</v>
      </c>
      <c r="Q719" s="3">
        <v>3.8541979999999998</v>
      </c>
      <c r="R719" s="3">
        <v>19.20645</v>
      </c>
      <c r="S719" s="3">
        <v>19.20645</v>
      </c>
      <c r="T719" s="9" t="s">
        <v>3429</v>
      </c>
      <c r="U719" s="7">
        <v>2086400</v>
      </c>
      <c r="V719" s="7">
        <v>2035000</v>
      </c>
      <c r="W719" s="7">
        <v>2062900</v>
      </c>
      <c r="X719" s="7">
        <v>2936900</v>
      </c>
      <c r="Y719" s="7">
        <v>2276600</v>
      </c>
      <c r="Z719" s="7">
        <v>2209500</v>
      </c>
      <c r="AA719" s="7">
        <v>2137900</v>
      </c>
      <c r="AB719" s="7">
        <v>2086400</v>
      </c>
      <c r="AC719" s="3">
        <v>38.582999999999998</v>
      </c>
      <c r="AD719" s="3">
        <v>38.487000000000002</v>
      </c>
      <c r="AE719" s="3">
        <v>16.472999999999999</v>
      </c>
      <c r="AF719" s="3">
        <v>19.116</v>
      </c>
      <c r="AG719" s="7">
        <v>57226069</v>
      </c>
      <c r="AH719" s="7">
        <v>57186163</v>
      </c>
      <c r="AI719" s="7">
        <v>56798744</v>
      </c>
      <c r="AJ719" s="7">
        <v>48889025</v>
      </c>
      <c r="AK719" s="3">
        <v>85.422430000000006</v>
      </c>
      <c r="AL719" s="7">
        <v>529</v>
      </c>
      <c r="AM719" s="7">
        <v>41824276</v>
      </c>
      <c r="AN719" s="3">
        <v>73.08</v>
      </c>
      <c r="AO719" s="3">
        <v>-2.6494740000000001</v>
      </c>
      <c r="AP719" s="3">
        <v>-16.657513000000002</v>
      </c>
      <c r="AQ719" s="3">
        <v>-4.1256000000000004</v>
      </c>
      <c r="AR719" s="3">
        <v>29.7896</v>
      </c>
      <c r="AS719" s="3">
        <v>-16.657513000000002</v>
      </c>
      <c r="AT719" s="3">
        <v>-4.1256000000000004</v>
      </c>
      <c r="AU719" s="3">
        <v>28.449297000000001</v>
      </c>
      <c r="AV719" s="3">
        <v>1.4765462532362319</v>
      </c>
      <c r="AW719" s="3">
        <v>2.30055214385591</v>
      </c>
      <c r="AX719" s="3">
        <v>2.1600624264295125</v>
      </c>
      <c r="AY719" s="3">
        <v>71.209999999999994</v>
      </c>
      <c r="AZ719" s="3">
        <v>110.94</v>
      </c>
      <c r="BA719" s="3">
        <v>104.17</v>
      </c>
    </row>
    <row r="720" spans="1:53" x14ac:dyDescent="0.3">
      <c r="A720" s="1" t="s">
        <v>802</v>
      </c>
      <c r="B720" s="2">
        <v>4170804</v>
      </c>
      <c r="C720" s="9" t="s">
        <v>2395</v>
      </c>
      <c r="D720" s="9" t="s">
        <v>2403</v>
      </c>
      <c r="E720" s="3">
        <v>10412.211069200001</v>
      </c>
      <c r="F720" s="5">
        <v>9417.4950690000005</v>
      </c>
      <c r="G720" s="5" t="s">
        <v>2400</v>
      </c>
      <c r="H720" s="3">
        <v>0.4</v>
      </c>
      <c r="I720" s="3">
        <v>21.511628000000002</v>
      </c>
      <c r="J720" s="3">
        <v>0.4</v>
      </c>
      <c r="K720" s="3">
        <v>21.511628000000002</v>
      </c>
      <c r="L720" s="3">
        <v>4.3028815100000006</v>
      </c>
      <c r="M720" s="3">
        <v>4.1823662400000003</v>
      </c>
      <c r="N720" s="3">
        <v>24.342105</v>
      </c>
      <c r="O720" s="3" t="s">
        <v>2400</v>
      </c>
      <c r="P720" s="3" t="s">
        <v>2400</v>
      </c>
      <c r="Q720" s="3">
        <v>4.0906390000000004</v>
      </c>
      <c r="R720" s="3">
        <v>12.467495</v>
      </c>
      <c r="S720" s="3">
        <v>12.467495</v>
      </c>
      <c r="T720" s="9" t="s">
        <v>3429</v>
      </c>
      <c r="U720" s="7">
        <v>1830208</v>
      </c>
      <c r="V720" s="7">
        <v>1611062</v>
      </c>
      <c r="W720" s="7">
        <v>1434970</v>
      </c>
      <c r="X720" s="7">
        <v>987538</v>
      </c>
      <c r="Y720" s="7">
        <v>2081598</v>
      </c>
      <c r="Z720" s="7">
        <v>2013976</v>
      </c>
      <c r="AA720" s="7">
        <v>1846646</v>
      </c>
      <c r="AB720" s="7">
        <v>1830208</v>
      </c>
      <c r="AC720" s="3">
        <v>96.036000000000001</v>
      </c>
      <c r="AD720" s="3">
        <v>96.253</v>
      </c>
      <c r="AE720" s="4">
        <v>10.742000000000001</v>
      </c>
      <c r="AF720" s="3">
        <v>30.552</v>
      </c>
      <c r="AG720" s="7">
        <v>285780000</v>
      </c>
      <c r="AH720" s="7">
        <v>285222000</v>
      </c>
      <c r="AI720" s="7">
        <v>310970000</v>
      </c>
      <c r="AJ720" s="7">
        <v>240655712</v>
      </c>
      <c r="AK720" s="4">
        <v>84.269400000000005</v>
      </c>
      <c r="AL720" s="7">
        <v>549</v>
      </c>
      <c r="AM720" s="7">
        <v>211494405</v>
      </c>
      <c r="AN720" s="3">
        <v>74.06</v>
      </c>
      <c r="AO720" s="3">
        <v>-1.537552</v>
      </c>
      <c r="AP720" s="3">
        <v>-8.6670320000000007</v>
      </c>
      <c r="AQ720" s="3">
        <v>28.323699000000001</v>
      </c>
      <c r="AR720" s="3">
        <v>39.155870999999998</v>
      </c>
      <c r="AS720" s="3">
        <v>-8.6670320000000007</v>
      </c>
      <c r="AT720" s="3">
        <v>28.323699000000001</v>
      </c>
      <c r="AU720" s="3">
        <v>38.807836999999999</v>
      </c>
      <c r="AV720" s="3">
        <v>2.0989318473044696</v>
      </c>
      <c r="AW720" s="3">
        <v>3.465864241835285</v>
      </c>
      <c r="AX720" s="3">
        <v>3.7740791699937581</v>
      </c>
      <c r="AY720" s="3">
        <v>58.17</v>
      </c>
      <c r="AZ720" s="3">
        <v>96.05</v>
      </c>
      <c r="BA720" s="3">
        <v>104.59</v>
      </c>
    </row>
    <row r="721" spans="1:53" x14ac:dyDescent="0.3">
      <c r="A721" s="1" t="s">
        <v>145</v>
      </c>
      <c r="B721" s="2">
        <v>8313471</v>
      </c>
      <c r="C721" s="9" t="s">
        <v>2401</v>
      </c>
      <c r="D721" s="9" t="s">
        <v>2433</v>
      </c>
      <c r="E721" s="3">
        <v>10381.028590600001</v>
      </c>
      <c r="F721" s="5">
        <v>13032.02859</v>
      </c>
      <c r="G721" s="5" t="s">
        <v>2400</v>
      </c>
      <c r="H721" s="3">
        <v>0.22600000000000001</v>
      </c>
      <c r="I721" s="3" t="s">
        <v>2397</v>
      </c>
      <c r="J721" s="3">
        <v>0.22600000000000001</v>
      </c>
      <c r="K721" s="3" t="s">
        <v>2397</v>
      </c>
      <c r="L721" s="3" t="s">
        <v>2397</v>
      </c>
      <c r="M721" s="3">
        <v>3.3311724400000005</v>
      </c>
      <c r="N721" s="3">
        <v>16.991025</v>
      </c>
      <c r="O721" s="3" t="s">
        <v>2400</v>
      </c>
      <c r="P721" s="3" t="s">
        <v>2400</v>
      </c>
      <c r="Q721" s="3">
        <v>1.8124180000000001</v>
      </c>
      <c r="R721" s="3">
        <v>13.804719</v>
      </c>
      <c r="S721" s="3">
        <v>13.804719</v>
      </c>
      <c r="T721" s="9" t="s">
        <v>3429</v>
      </c>
      <c r="U721" s="7">
        <v>6928000</v>
      </c>
      <c r="V721" s="7">
        <v>6558000</v>
      </c>
      <c r="W721" s="7">
        <v>3940000</v>
      </c>
      <c r="X721" s="7">
        <v>3587000</v>
      </c>
      <c r="Y721" s="7">
        <v>6916000</v>
      </c>
      <c r="Z721" s="7">
        <v>6874000</v>
      </c>
      <c r="AA721" s="7">
        <v>6915000</v>
      </c>
      <c r="AB721" s="7">
        <v>6928000</v>
      </c>
      <c r="AC721" s="3">
        <v>28.001999999999999</v>
      </c>
      <c r="AD721" s="3">
        <v>30.523</v>
      </c>
      <c r="AE721" s="4">
        <v>9.7289999999999992</v>
      </c>
      <c r="AF721" s="4">
        <v>10.656000000000001</v>
      </c>
      <c r="AG721" s="7">
        <v>274761552</v>
      </c>
      <c r="AH721" s="7">
        <v>274319653</v>
      </c>
      <c r="AI721" s="7">
        <v>235146035</v>
      </c>
      <c r="AJ721" s="7">
        <v>215864571</v>
      </c>
      <c r="AK721" s="3">
        <v>78.56026</v>
      </c>
      <c r="AL721" s="7">
        <v>435</v>
      </c>
      <c r="AM721" s="7">
        <v>192861525</v>
      </c>
      <c r="AN721" s="3">
        <v>70.19</v>
      </c>
      <c r="AO721" s="3">
        <v>-2.0158</v>
      </c>
      <c r="AP721" s="3">
        <v>-4.7908949999999999</v>
      </c>
      <c r="AQ721" s="3">
        <v>8.9339790000000008</v>
      </c>
      <c r="AR721" s="3">
        <v>9.3978099999999998</v>
      </c>
      <c r="AS721" s="3">
        <v>-4.7908949999999999</v>
      </c>
      <c r="AT721" s="3">
        <v>8.9339790000000008</v>
      </c>
      <c r="AU721" s="3">
        <v>3.9595379999999998</v>
      </c>
      <c r="AV721" s="3">
        <v>1.24790661127071</v>
      </c>
      <c r="AW721" s="3">
        <v>2.4076449681134546</v>
      </c>
      <c r="AX721" s="3">
        <v>2.6523802690798783</v>
      </c>
      <c r="AY721" s="3">
        <v>41.07</v>
      </c>
      <c r="AZ721" s="3">
        <v>79.25</v>
      </c>
      <c r="BA721" s="4">
        <v>87.3</v>
      </c>
    </row>
    <row r="722" spans="1:53" x14ac:dyDescent="0.3">
      <c r="A722" s="1" t="s">
        <v>744</v>
      </c>
      <c r="B722" s="2">
        <v>4021543</v>
      </c>
      <c r="C722" s="9" t="s">
        <v>2401</v>
      </c>
      <c r="D722" s="9" t="s">
        <v>2412</v>
      </c>
      <c r="E722" s="3">
        <v>10371.158265239999</v>
      </c>
      <c r="F722" s="5">
        <v>13788.658265</v>
      </c>
      <c r="G722" s="5" t="s">
        <v>2400</v>
      </c>
      <c r="H722" s="4">
        <v>1.0669999999999999</v>
      </c>
      <c r="I722" s="3">
        <v>21.724299999999999</v>
      </c>
      <c r="J722" s="4">
        <v>1.06</v>
      </c>
      <c r="K722" s="3">
        <v>22.328337000000001</v>
      </c>
      <c r="L722" s="3">
        <v>24.522039300000003</v>
      </c>
      <c r="M722" s="3">
        <v>4.75002572</v>
      </c>
      <c r="N722" s="3">
        <v>34.203704000000002</v>
      </c>
      <c r="O722" s="3" t="s">
        <v>2400</v>
      </c>
      <c r="P722" s="3" t="s">
        <v>2400</v>
      </c>
      <c r="Q722" s="3">
        <v>2.4394480000000001</v>
      </c>
      <c r="R722" s="3">
        <v>10.770166</v>
      </c>
      <c r="S722" s="3">
        <v>10.770166</v>
      </c>
      <c r="T722" s="9" t="s">
        <v>3429</v>
      </c>
      <c r="U722" s="7">
        <v>4801200</v>
      </c>
      <c r="V722" s="7">
        <v>4348600</v>
      </c>
      <c r="W722" s="7">
        <v>4014900</v>
      </c>
      <c r="X722" s="7">
        <v>3566300</v>
      </c>
      <c r="Y722" s="7">
        <v>5215000</v>
      </c>
      <c r="Z722" s="7">
        <v>5070900</v>
      </c>
      <c r="AA722" s="7">
        <v>4956800</v>
      </c>
      <c r="AB722" s="7">
        <v>4801200</v>
      </c>
      <c r="AC722" s="3">
        <v>41.298000000000002</v>
      </c>
      <c r="AD722" s="3">
        <v>41.404000000000003</v>
      </c>
      <c r="AE722" s="3">
        <v>20.946999999999999</v>
      </c>
      <c r="AF722" s="3">
        <v>21.556999999999999</v>
      </c>
      <c r="AG722" s="7">
        <v>100800000</v>
      </c>
      <c r="AH722" s="7">
        <v>100700000</v>
      </c>
      <c r="AI722" s="7">
        <v>100200000</v>
      </c>
      <c r="AJ722" s="7">
        <v>99299213</v>
      </c>
      <c r="AK722" s="3">
        <v>98.560460000000006</v>
      </c>
      <c r="AL722" s="7">
        <v>588</v>
      </c>
      <c r="AM722" s="7">
        <v>97521685</v>
      </c>
      <c r="AN722" s="4">
        <v>96.8</v>
      </c>
      <c r="AO722" s="3">
        <v>-1.9326749999999999</v>
      </c>
      <c r="AP722" s="3">
        <v>-10.287546000000001</v>
      </c>
      <c r="AQ722" s="3">
        <v>-4.4391559999999997</v>
      </c>
      <c r="AR722" s="3">
        <v>37.507444999999997</v>
      </c>
      <c r="AS722" s="3">
        <v>-10.287546000000001</v>
      </c>
      <c r="AT722" s="3">
        <v>-4.4391559999999997</v>
      </c>
      <c r="AU722" s="3">
        <v>38.414268999999997</v>
      </c>
      <c r="AV722" s="3">
        <v>1.9200433915602955</v>
      </c>
      <c r="AW722" s="3">
        <v>2.9883890584389419</v>
      </c>
      <c r="AX722" s="3">
        <v>3.1215545893607075</v>
      </c>
      <c r="AY722" s="3">
        <v>60.67</v>
      </c>
      <c r="AZ722" s="3">
        <v>94.43</v>
      </c>
      <c r="BA722" s="3">
        <v>98.64</v>
      </c>
    </row>
    <row r="723" spans="1:53" x14ac:dyDescent="0.3">
      <c r="A723" s="1" t="s">
        <v>2316</v>
      </c>
      <c r="B723" s="2">
        <v>4298486</v>
      </c>
      <c r="C723" s="9" t="s">
        <v>2401</v>
      </c>
      <c r="D723" s="9" t="s">
        <v>2434</v>
      </c>
      <c r="E723" s="3">
        <v>10367.280570999999</v>
      </c>
      <c r="F723" s="5">
        <v>15302.180571000001</v>
      </c>
      <c r="G723" s="5" t="s">
        <v>2400</v>
      </c>
      <c r="H723" s="3">
        <v>3.81</v>
      </c>
      <c r="I723" s="3">
        <v>14.526771999999999</v>
      </c>
      <c r="J723" s="3">
        <v>3.81</v>
      </c>
      <c r="K723" s="3">
        <v>14.526771999999999</v>
      </c>
      <c r="L723" s="3" t="s">
        <v>2397</v>
      </c>
      <c r="M723" s="3">
        <v>1.7585151400000001</v>
      </c>
      <c r="N723" s="3">
        <v>12.319423</v>
      </c>
      <c r="O723" s="3" t="s">
        <v>2400</v>
      </c>
      <c r="P723" s="3" t="s">
        <v>2400</v>
      </c>
      <c r="Q723" s="3">
        <v>0.63334800000000002</v>
      </c>
      <c r="R723" s="3">
        <v>7.9637880000000001</v>
      </c>
      <c r="S723" s="3">
        <v>7.9637880000000001</v>
      </c>
      <c r="T723" s="9" t="s">
        <v>3429</v>
      </c>
      <c r="U723" s="7">
        <v>22385200</v>
      </c>
      <c r="V723" s="7">
        <v>21420100</v>
      </c>
      <c r="W723" s="7">
        <v>18217500</v>
      </c>
      <c r="X723" s="7">
        <v>12325995</v>
      </c>
      <c r="Y723" s="7">
        <v>21792500</v>
      </c>
      <c r="Z723" s="7">
        <v>21947500</v>
      </c>
      <c r="AA723" s="7">
        <v>22213300</v>
      </c>
      <c r="AB723" s="7">
        <v>22385200</v>
      </c>
      <c r="AC723" s="3">
        <v>21.638000000000002</v>
      </c>
      <c r="AD723" s="3">
        <v>21.655999999999999</v>
      </c>
      <c r="AE723" s="4">
        <v>7.2510000000000003</v>
      </c>
      <c r="AF723" s="4">
        <v>6.6509999999999998</v>
      </c>
      <c r="AG723" s="7">
        <v>49000624</v>
      </c>
      <c r="AH723" s="7">
        <v>49153921</v>
      </c>
      <c r="AI723" s="7">
        <v>51074676</v>
      </c>
      <c r="AJ723" s="7">
        <v>48190068</v>
      </c>
      <c r="AK723" s="3">
        <v>98.34375</v>
      </c>
      <c r="AL723" s="7">
        <v>596</v>
      </c>
      <c r="AM723" s="7">
        <v>46453393</v>
      </c>
      <c r="AN723" s="4">
        <v>94.8</v>
      </c>
      <c r="AO723" s="3">
        <v>0.34936</v>
      </c>
      <c r="AP723" s="3">
        <v>-14.468025000000001</v>
      </c>
      <c r="AQ723" s="3">
        <v>7.7271099999999997</v>
      </c>
      <c r="AR723" s="3">
        <v>4.275671</v>
      </c>
      <c r="AS723" s="3">
        <v>-14.468025000000001</v>
      </c>
      <c r="AT723" s="3">
        <v>7.7271099999999997</v>
      </c>
      <c r="AU723" s="3">
        <v>4.0717739999999996</v>
      </c>
      <c r="AV723" s="3">
        <v>4.6417756852589696</v>
      </c>
      <c r="AW723" s="3">
        <v>6.5161210216366214</v>
      </c>
      <c r="AX723" s="3">
        <v>7.1941802671316575</v>
      </c>
      <c r="AY723" s="4">
        <v>65.2</v>
      </c>
      <c r="AZ723" s="3">
        <v>91.53</v>
      </c>
      <c r="BA723" s="4">
        <v>101.05</v>
      </c>
    </row>
    <row r="724" spans="1:53" x14ac:dyDescent="0.3">
      <c r="A724" s="1" t="s">
        <v>706</v>
      </c>
      <c r="B724" s="2">
        <v>4144672</v>
      </c>
      <c r="C724" s="9" t="s">
        <v>2401</v>
      </c>
      <c r="D724" s="9" t="s">
        <v>2525</v>
      </c>
      <c r="E724" s="3">
        <v>10362.22898152</v>
      </c>
      <c r="F724" s="5">
        <v>11365.909981000001</v>
      </c>
      <c r="G724" s="5" t="s">
        <v>2400</v>
      </c>
      <c r="H724" s="4">
        <v>4.26</v>
      </c>
      <c r="I724" s="3">
        <v>17.50816</v>
      </c>
      <c r="J724" s="3">
        <v>4.26</v>
      </c>
      <c r="K724" s="3">
        <v>17.50816</v>
      </c>
      <c r="L724" s="3">
        <v>8.7818071799999995</v>
      </c>
      <c r="M724" s="3">
        <v>5.7808180700000005</v>
      </c>
      <c r="N724" s="3">
        <v>18.149456000000001</v>
      </c>
      <c r="O724" s="3" t="s">
        <v>2400</v>
      </c>
      <c r="P724" s="3" t="s">
        <v>2400</v>
      </c>
      <c r="Q724" s="3">
        <v>4.0923610000000004</v>
      </c>
      <c r="R724" s="3">
        <v>11.275814</v>
      </c>
      <c r="S724" s="3">
        <v>11.275814</v>
      </c>
      <c r="T724" s="9" t="s">
        <v>3431</v>
      </c>
      <c r="U724" s="7">
        <v>2259297</v>
      </c>
      <c r="V724" s="7">
        <v>2148069</v>
      </c>
      <c r="W724" s="7">
        <v>1861522</v>
      </c>
      <c r="X724" s="7">
        <v>1622642</v>
      </c>
      <c r="Y724" s="7">
        <v>2267848</v>
      </c>
      <c r="Z724" s="7">
        <v>2266465</v>
      </c>
      <c r="AA724" s="7">
        <v>2259297</v>
      </c>
      <c r="AB724" s="7">
        <v>2252717</v>
      </c>
      <c r="AC724" s="3">
        <v>30.332999999999998</v>
      </c>
      <c r="AD724" s="4">
        <v>30.47</v>
      </c>
      <c r="AE724" s="3">
        <v>34.319000000000003</v>
      </c>
      <c r="AF724" s="3">
        <v>34.363999999999997</v>
      </c>
      <c r="AG724" s="7">
        <v>33539154</v>
      </c>
      <c r="AH724" s="7">
        <v>33761968</v>
      </c>
      <c r="AI724" s="7">
        <v>35031889</v>
      </c>
      <c r="AJ724" s="7">
        <v>33108030</v>
      </c>
      <c r="AK724" s="3">
        <v>98.70205</v>
      </c>
      <c r="AL724" s="7">
        <v>583</v>
      </c>
      <c r="AM724" s="7">
        <v>34320872</v>
      </c>
      <c r="AN724" s="3">
        <v>102.32</v>
      </c>
      <c r="AO724" s="3">
        <v>-1.3867240000000001</v>
      </c>
      <c r="AP724" s="3">
        <v>-20.121714000000001</v>
      </c>
      <c r="AQ724" s="3">
        <v>-14.215192</v>
      </c>
      <c r="AR724" s="3">
        <v>23.090737000000001</v>
      </c>
      <c r="AS724" s="3">
        <v>-20.121714000000001</v>
      </c>
      <c r="AT724" s="3">
        <v>-14.215192</v>
      </c>
      <c r="AU724" s="3">
        <v>21.652533999999999</v>
      </c>
      <c r="AV724" s="3">
        <v>2.8811564335476247</v>
      </c>
      <c r="AW724" s="3">
        <v>4.6111399930314452</v>
      </c>
      <c r="AX724" s="3">
        <v>4.109173097641353</v>
      </c>
      <c r="AY724" s="3">
        <v>63.64</v>
      </c>
      <c r="AZ724" s="3">
        <v>101.85</v>
      </c>
      <c r="BA724" s="3">
        <v>90.76</v>
      </c>
    </row>
    <row r="725" spans="1:53" x14ac:dyDescent="0.3">
      <c r="A725" s="1" t="s">
        <v>1297</v>
      </c>
      <c r="B725" s="2">
        <v>4914216</v>
      </c>
      <c r="C725" s="9" t="s">
        <v>2401</v>
      </c>
      <c r="D725" s="9" t="s">
        <v>2429</v>
      </c>
      <c r="E725" s="3">
        <v>10305.9156564</v>
      </c>
      <c r="F725" s="5">
        <v>24169.115656000002</v>
      </c>
      <c r="G725" s="5" t="s">
        <v>2400</v>
      </c>
      <c r="H725" s="4">
        <v>7.8</v>
      </c>
      <c r="I725" s="3">
        <v>12.200642</v>
      </c>
      <c r="J725" s="3">
        <v>7.8</v>
      </c>
      <c r="K725" s="3">
        <v>12.200642</v>
      </c>
      <c r="L725" s="3">
        <v>4.9955974200000002</v>
      </c>
      <c r="M725" s="3">
        <v>1.43952605</v>
      </c>
      <c r="N725" s="3" t="s">
        <v>2397</v>
      </c>
      <c r="O725" s="3" t="s">
        <v>2400</v>
      </c>
      <c r="P725" s="3" t="s">
        <v>2400</v>
      </c>
      <c r="Q725" s="3">
        <v>0.67410800000000004</v>
      </c>
      <c r="R725" s="3">
        <v>10.747366</v>
      </c>
      <c r="S725" s="3">
        <v>10.747366</v>
      </c>
      <c r="T725" s="9" t="s">
        <v>3429</v>
      </c>
      <c r="U725" s="7">
        <v>31042300</v>
      </c>
      <c r="V725" s="7">
        <v>28187800</v>
      </c>
      <c r="W725" s="7">
        <v>22831700</v>
      </c>
      <c r="X725" s="7">
        <v>13126500</v>
      </c>
      <c r="Y725" s="7">
        <v>34689000</v>
      </c>
      <c r="Z725" s="7">
        <v>33744900</v>
      </c>
      <c r="AA725" s="7">
        <v>32630300</v>
      </c>
      <c r="AB725" s="7">
        <v>31042300</v>
      </c>
      <c r="AC725" s="3">
        <v>16.696999999999999</v>
      </c>
      <c r="AD725" s="3">
        <v>15.724</v>
      </c>
      <c r="AE725" s="4">
        <v>6.2510000000000003</v>
      </c>
      <c r="AF725" s="4">
        <v>5.274</v>
      </c>
      <c r="AG725" s="7">
        <v>26600000</v>
      </c>
      <c r="AH725" s="7">
        <v>26800000</v>
      </c>
      <c r="AI725" s="7">
        <v>27600000</v>
      </c>
      <c r="AJ725" s="7">
        <v>23840485</v>
      </c>
      <c r="AK725" s="3">
        <v>89.500870000000006</v>
      </c>
      <c r="AL725" s="7">
        <v>479</v>
      </c>
      <c r="AM725" s="7">
        <v>25683783</v>
      </c>
      <c r="AN725" s="3">
        <v>96.42</v>
      </c>
      <c r="AO725" s="3">
        <v>-1.818432</v>
      </c>
      <c r="AP725" s="3">
        <v>-7.6169549999999999</v>
      </c>
      <c r="AQ725" s="3">
        <v>12.526759999999999</v>
      </c>
      <c r="AR725" s="3">
        <v>10.052959</v>
      </c>
      <c r="AS725" s="3">
        <v>-7.6169549999999999</v>
      </c>
      <c r="AT725" s="3">
        <v>12.526759999999999</v>
      </c>
      <c r="AU725" s="3">
        <v>8.5489549999999994</v>
      </c>
      <c r="AV725" s="3">
        <v>2.2238785552031155</v>
      </c>
      <c r="AW725" s="3">
        <v>4.6380668075416569</v>
      </c>
      <c r="AX725" s="3">
        <v>5.1196153338476638</v>
      </c>
      <c r="AY725" s="3">
        <v>45.46</v>
      </c>
      <c r="AZ725" s="4">
        <v>94.8</v>
      </c>
      <c r="BA725" s="3">
        <v>104.65</v>
      </c>
    </row>
    <row r="726" spans="1:53" x14ac:dyDescent="0.3">
      <c r="A726" s="1" t="s">
        <v>387</v>
      </c>
      <c r="B726" s="2">
        <v>4200091</v>
      </c>
      <c r="C726" s="9" t="s">
        <v>2401</v>
      </c>
      <c r="D726" s="9" t="s">
        <v>2467</v>
      </c>
      <c r="E726" s="3">
        <v>10305.06186152</v>
      </c>
      <c r="F726" s="5">
        <v>12070.221861</v>
      </c>
      <c r="G726" s="5" t="s">
        <v>2400</v>
      </c>
      <c r="H726" s="3">
        <v>5.33</v>
      </c>
      <c r="I726" s="3">
        <v>20.014859999999999</v>
      </c>
      <c r="J726" s="3">
        <v>5.33</v>
      </c>
      <c r="K726" s="3">
        <v>20.014859999999999</v>
      </c>
      <c r="L726" s="3" t="s">
        <v>2397</v>
      </c>
      <c r="M726" s="3">
        <v>2.4681147399999999</v>
      </c>
      <c r="N726" s="3">
        <v>22.480249000000001</v>
      </c>
      <c r="O726" s="3" t="s">
        <v>2400</v>
      </c>
      <c r="P726" s="3" t="s">
        <v>2400</v>
      </c>
      <c r="Q726" s="3">
        <v>1.3753629999999999</v>
      </c>
      <c r="R726" s="3">
        <v>11.582609</v>
      </c>
      <c r="S726" s="3">
        <v>11.582609</v>
      </c>
      <c r="T726" s="9" t="s">
        <v>3430</v>
      </c>
      <c r="U726" s="7">
        <v>7659832</v>
      </c>
      <c r="V726" s="7">
        <v>6702546</v>
      </c>
      <c r="W726" s="7">
        <v>6202917</v>
      </c>
      <c r="X726" s="7">
        <v>6044135</v>
      </c>
      <c r="Y726" s="7">
        <v>7866574</v>
      </c>
      <c r="Z726" s="7">
        <v>7659832</v>
      </c>
      <c r="AA726" s="7">
        <v>7324638</v>
      </c>
      <c r="AB726" s="7">
        <v>7131452</v>
      </c>
      <c r="AC726" s="3">
        <v>32.798000000000002</v>
      </c>
      <c r="AD726" s="3">
        <v>32.765999999999998</v>
      </c>
      <c r="AE726" s="4">
        <v>10.337999999999999</v>
      </c>
      <c r="AF726" s="4">
        <v>10.599</v>
      </c>
      <c r="AG726" s="7">
        <v>22305000</v>
      </c>
      <c r="AH726" s="7">
        <v>22301000</v>
      </c>
      <c r="AI726" s="7">
        <v>22226000</v>
      </c>
      <c r="AJ726" s="7">
        <v>22123628</v>
      </c>
      <c r="AK726" s="3">
        <v>98.730260000000001</v>
      </c>
      <c r="AL726" s="7">
        <v>659</v>
      </c>
      <c r="AM726" s="7">
        <v>19678212</v>
      </c>
      <c r="AN726" s="3">
        <v>87.82</v>
      </c>
      <c r="AO726" s="3">
        <v>-0.20252899999999999</v>
      </c>
      <c r="AP726" s="3">
        <v>-12.137949000000001</v>
      </c>
      <c r="AQ726" s="3">
        <v>-19.918344999999999</v>
      </c>
      <c r="AR726" s="3">
        <v>23.834626</v>
      </c>
      <c r="AS726" s="3">
        <v>-12.137949000000001</v>
      </c>
      <c r="AT726" s="3">
        <v>-19.918344999999999</v>
      </c>
      <c r="AU726" s="3">
        <v>24.763787000000001</v>
      </c>
      <c r="AV726" s="3">
        <v>2.9025862639108961</v>
      </c>
      <c r="AW726" s="3">
        <v>4.8310356537665227</v>
      </c>
      <c r="AX726" s="3">
        <v>4.6159646240313306</v>
      </c>
      <c r="AY726" s="3">
        <v>95.67</v>
      </c>
      <c r="AZ726" s="3">
        <v>159.24</v>
      </c>
      <c r="BA726" s="3">
        <v>152.15</v>
      </c>
    </row>
    <row r="727" spans="1:53" x14ac:dyDescent="0.3">
      <c r="A727" s="1" t="s">
        <v>2353</v>
      </c>
      <c r="B727" s="2">
        <v>4107971</v>
      </c>
      <c r="C727" s="9" t="s">
        <v>2395</v>
      </c>
      <c r="D727" s="9" t="s">
        <v>2414</v>
      </c>
      <c r="E727" s="3">
        <v>10272.06569532</v>
      </c>
      <c r="F727" s="5">
        <v>20487.677694999998</v>
      </c>
      <c r="G727" s="5">
        <v>20411.783695319999</v>
      </c>
      <c r="H727" s="3">
        <v>-0.29199999999999998</v>
      </c>
      <c r="I727" s="3">
        <v>10.225493</v>
      </c>
      <c r="J727" s="4">
        <v>-0.29199999999999998</v>
      </c>
      <c r="K727" s="3">
        <v>10.225493</v>
      </c>
      <c r="L727" s="3" t="s">
        <v>2397</v>
      </c>
      <c r="M727" s="3" t="s">
        <v>2397</v>
      </c>
      <c r="N727" s="3">
        <v>10.311154</v>
      </c>
      <c r="O727" s="3">
        <v>6.9243629105407898</v>
      </c>
      <c r="P727" s="3">
        <v>51.689446294894701</v>
      </c>
      <c r="Q727" s="3">
        <v>2.748116</v>
      </c>
      <c r="R727" s="3">
        <v>10.344809</v>
      </c>
      <c r="S727" s="3">
        <v>10.344809</v>
      </c>
      <c r="T727" s="9" t="s">
        <v>3429</v>
      </c>
      <c r="U727" s="7">
        <v>6531897</v>
      </c>
      <c r="V727" s="7">
        <v>3756825</v>
      </c>
      <c r="W727" s="7">
        <v>3763664</v>
      </c>
      <c r="X727" s="7">
        <v>2095861</v>
      </c>
      <c r="Y727" s="7">
        <v>7129624</v>
      </c>
      <c r="Z727" s="7">
        <v>7108237</v>
      </c>
      <c r="AA727" s="7">
        <v>6971127</v>
      </c>
      <c r="AB727" s="7">
        <v>6531897</v>
      </c>
      <c r="AC727" s="4">
        <v>67.260000000000005</v>
      </c>
      <c r="AD727" s="3">
        <v>69.085999999999999</v>
      </c>
      <c r="AE727" s="4">
        <v>26.52</v>
      </c>
      <c r="AF727" s="3">
        <v>25.658000000000001</v>
      </c>
      <c r="AG727" s="7">
        <v>108944418</v>
      </c>
      <c r="AH727" s="7">
        <v>110397404</v>
      </c>
      <c r="AI727" s="7">
        <v>112518744</v>
      </c>
      <c r="AJ727" s="7">
        <v>87710099</v>
      </c>
      <c r="AK727" s="3">
        <v>80.588260000000005</v>
      </c>
      <c r="AL727" s="7">
        <v>690</v>
      </c>
      <c r="AM727" s="7">
        <v>74439787</v>
      </c>
      <c r="AN727" s="4">
        <v>68.400000000000006</v>
      </c>
      <c r="AO727" s="3">
        <v>-2.9511150000000002</v>
      </c>
      <c r="AP727" s="3">
        <v>-8.7094719999999999</v>
      </c>
      <c r="AQ727" s="3">
        <v>-10.137672</v>
      </c>
      <c r="AR727" s="3">
        <v>-8.9217759999999995</v>
      </c>
      <c r="AS727" s="3">
        <v>-8.7094719999999999</v>
      </c>
      <c r="AT727" s="3">
        <v>-10.137672</v>
      </c>
      <c r="AU727" s="3">
        <v>-5.4329929999999997</v>
      </c>
      <c r="AV727" s="3">
        <v>6.2393675022152788</v>
      </c>
      <c r="AW727" s="3">
        <v>8.4119335212554027</v>
      </c>
      <c r="AX727" s="3">
        <v>12.067869904928434</v>
      </c>
      <c r="AY727" s="3">
        <v>62.26</v>
      </c>
      <c r="AZ727" s="3">
        <v>83.94</v>
      </c>
      <c r="BA727" s="3">
        <v>120.42</v>
      </c>
    </row>
    <row r="728" spans="1:53" x14ac:dyDescent="0.3">
      <c r="A728" s="1" t="s">
        <v>84</v>
      </c>
      <c r="B728" s="2">
        <v>4989051</v>
      </c>
      <c r="C728" s="9" t="s">
        <v>2401</v>
      </c>
      <c r="D728" s="9" t="s">
        <v>2459</v>
      </c>
      <c r="E728" s="3">
        <v>10264.8047625</v>
      </c>
      <c r="F728" s="5">
        <v>11878.804762</v>
      </c>
      <c r="G728" s="5" t="s">
        <v>2400</v>
      </c>
      <c r="H728" s="4">
        <v>2.27</v>
      </c>
      <c r="I728" s="3">
        <v>13.203811999999999</v>
      </c>
      <c r="J728" s="4">
        <v>2.27</v>
      </c>
      <c r="K728" s="3">
        <v>13.203811999999999</v>
      </c>
      <c r="L728" s="3" t="s">
        <v>2397</v>
      </c>
      <c r="M728" s="3">
        <v>5.7826296399999997</v>
      </c>
      <c r="N728" s="3">
        <v>13.278447</v>
      </c>
      <c r="O728" s="3" t="s">
        <v>2400</v>
      </c>
      <c r="P728" s="3" t="s">
        <v>2400</v>
      </c>
      <c r="Q728" s="3">
        <v>3.4252379999999998</v>
      </c>
      <c r="R728" s="3">
        <v>9.6691299999999991</v>
      </c>
      <c r="S728" s="3">
        <v>9.6691299999999991</v>
      </c>
      <c r="T728" s="9" t="s">
        <v>3429</v>
      </c>
      <c r="U728" s="7">
        <v>3035000</v>
      </c>
      <c r="V728" s="7">
        <v>2769000</v>
      </c>
      <c r="W728" s="7">
        <v>2402000</v>
      </c>
      <c r="X728" s="7">
        <v>2081000</v>
      </c>
      <c r="Y728" s="7">
        <v>3204000</v>
      </c>
      <c r="Z728" s="7">
        <v>3116000</v>
      </c>
      <c r="AA728" s="7">
        <v>3083000</v>
      </c>
      <c r="AB728" s="7">
        <v>3035000</v>
      </c>
      <c r="AC728" s="3">
        <v>48.435000000000002</v>
      </c>
      <c r="AD728" s="3">
        <v>48.064999999999998</v>
      </c>
      <c r="AE728" s="3">
        <v>35.618000000000002</v>
      </c>
      <c r="AF728" s="3">
        <v>35.268000000000001</v>
      </c>
      <c r="AG728" s="7">
        <v>86743980</v>
      </c>
      <c r="AH728" s="7">
        <v>87193692</v>
      </c>
      <c r="AI728" s="7">
        <v>89550756</v>
      </c>
      <c r="AJ728" s="7">
        <v>85930886</v>
      </c>
      <c r="AK728" s="3">
        <v>99.201210000000003</v>
      </c>
      <c r="AL728" s="7">
        <v>568</v>
      </c>
      <c r="AM728" s="7">
        <v>86530861</v>
      </c>
      <c r="AN728" s="3">
        <v>99.89</v>
      </c>
      <c r="AO728" s="3">
        <v>-0.98955499999999996</v>
      </c>
      <c r="AP728" s="3">
        <v>-8.8101269999999996</v>
      </c>
      <c r="AQ728" s="3">
        <v>12.480483</v>
      </c>
      <c r="AR728" s="3">
        <v>89.645489999999995</v>
      </c>
      <c r="AS728" s="3">
        <v>-8.8101269999999996</v>
      </c>
      <c r="AT728" s="3">
        <v>12.480483</v>
      </c>
      <c r="AU728" s="3">
        <v>85.829751000000002</v>
      </c>
      <c r="AV728" s="3">
        <v>1.9536340450683753</v>
      </c>
      <c r="AW728" s="3">
        <v>3.4780382653186384</v>
      </c>
      <c r="AX728" s="3">
        <v>3.391460444927588</v>
      </c>
      <c r="AY728" s="3">
        <v>55.25</v>
      </c>
      <c r="AZ728" s="3">
        <v>98.35</v>
      </c>
      <c r="BA728" s="3">
        <v>95.91</v>
      </c>
    </row>
    <row r="729" spans="1:53" x14ac:dyDescent="0.3">
      <c r="A729" s="1" t="s">
        <v>940</v>
      </c>
      <c r="B729" s="2">
        <v>5293460</v>
      </c>
      <c r="C729" s="9" t="s">
        <v>2395</v>
      </c>
      <c r="D729" s="9" t="s">
        <v>2405</v>
      </c>
      <c r="E729" s="3">
        <v>10227.09375</v>
      </c>
      <c r="F729" s="5">
        <v>9189.4787500000002</v>
      </c>
      <c r="G729" s="5" t="s">
        <v>2400</v>
      </c>
      <c r="H729" s="3">
        <v>0.18</v>
      </c>
      <c r="I729" s="3" t="s">
        <v>2397</v>
      </c>
      <c r="J729" s="3">
        <v>0.18</v>
      </c>
      <c r="K729" s="3" t="s">
        <v>2397</v>
      </c>
      <c r="L729" s="3">
        <v>13.25570454</v>
      </c>
      <c r="M729" s="3">
        <v>12.603444420000001</v>
      </c>
      <c r="N729" s="3" t="s">
        <v>2397</v>
      </c>
      <c r="O729" s="3" t="s">
        <v>2400</v>
      </c>
      <c r="P729" s="3" t="s">
        <v>2400</v>
      </c>
      <c r="Q729" s="3">
        <v>11.627940000000001</v>
      </c>
      <c r="R729" s="3" t="s">
        <v>2397</v>
      </c>
      <c r="S729" s="3">
        <v>-55.630004999999997</v>
      </c>
      <c r="T729" s="9" t="s">
        <v>3433</v>
      </c>
      <c r="U729" s="7">
        <v>579906</v>
      </c>
      <c r="V729" s="7">
        <v>424336</v>
      </c>
      <c r="W729" s="7">
        <v>252653</v>
      </c>
      <c r="X729" s="7">
        <v>152176</v>
      </c>
      <c r="Y729" s="7">
        <v>711597</v>
      </c>
      <c r="Z729" s="7">
        <v>665218</v>
      </c>
      <c r="AA729" s="7">
        <v>622215</v>
      </c>
      <c r="AB729" s="7">
        <v>579906</v>
      </c>
      <c r="AC729" s="3">
        <v>89.784000000000006</v>
      </c>
      <c r="AD729" s="3">
        <v>89.001999999999995</v>
      </c>
      <c r="AE729" s="3">
        <v>-30.190999999999999</v>
      </c>
      <c r="AF729" s="3">
        <v>-20.774000000000001</v>
      </c>
      <c r="AG729" s="7">
        <v>162083000</v>
      </c>
      <c r="AH729" s="7">
        <v>160425000</v>
      </c>
      <c r="AI729" s="7">
        <v>155696000</v>
      </c>
      <c r="AJ729" s="7">
        <v>117793919</v>
      </c>
      <c r="AK729" s="3">
        <v>72.577889999999996</v>
      </c>
      <c r="AL729" s="7">
        <v>479</v>
      </c>
      <c r="AM729" s="7">
        <v>100538063</v>
      </c>
      <c r="AN729" s="3">
        <v>61.95</v>
      </c>
      <c r="AO729" s="3">
        <v>-6.7824650000000002</v>
      </c>
      <c r="AP729" s="3">
        <v>-11.607843000000001</v>
      </c>
      <c r="AQ729" s="3">
        <v>9.3325569999999995</v>
      </c>
      <c r="AR729" s="3">
        <v>-6.1459029999999997</v>
      </c>
      <c r="AS729" s="3">
        <v>-11.607843000000001</v>
      </c>
      <c r="AT729" s="3">
        <v>9.3325569999999995</v>
      </c>
      <c r="AU729" s="3">
        <v>-10.498729000000001</v>
      </c>
      <c r="AV729" s="4">
        <v>6.6165000000000003</v>
      </c>
      <c r="AW729" s="3">
        <v>12.821728206283801</v>
      </c>
      <c r="AX729" s="3">
        <v>8.096794127260841</v>
      </c>
      <c r="AY729" s="3">
        <v>76.47</v>
      </c>
      <c r="AZ729" s="3">
        <v>148.19</v>
      </c>
      <c r="BA729" s="3">
        <v>93.58</v>
      </c>
    </row>
    <row r="730" spans="1:53" x14ac:dyDescent="0.3">
      <c r="A730" s="1" t="s">
        <v>1304</v>
      </c>
      <c r="B730" s="2">
        <v>4286513</v>
      </c>
      <c r="C730" s="9" t="s">
        <v>2395</v>
      </c>
      <c r="D730" s="9" t="s">
        <v>2464</v>
      </c>
      <c r="E730" s="3">
        <v>10213.82509964</v>
      </c>
      <c r="F730" s="5">
        <v>15650.825099</v>
      </c>
      <c r="G730" s="5" t="s">
        <v>2400</v>
      </c>
      <c r="H730" s="3">
        <v>0.72799999999999998</v>
      </c>
      <c r="I730" s="3">
        <v>13.611110999999999</v>
      </c>
      <c r="J730" s="4">
        <v>0.72799999999999998</v>
      </c>
      <c r="K730" s="3">
        <v>13.743455000000001</v>
      </c>
      <c r="L730" s="3" t="s">
        <v>2397</v>
      </c>
      <c r="M730" s="3">
        <v>1.5397829599999999</v>
      </c>
      <c r="N730" s="3">
        <v>13.045793</v>
      </c>
      <c r="O730" s="3" t="s">
        <v>2400</v>
      </c>
      <c r="P730" s="3" t="s">
        <v>2400</v>
      </c>
      <c r="Q730" s="3">
        <v>1.033901</v>
      </c>
      <c r="R730" s="3">
        <v>6.7976539999999996</v>
      </c>
      <c r="S730" s="3">
        <v>6.7976539999999996</v>
      </c>
      <c r="T730" s="9" t="s">
        <v>3429</v>
      </c>
      <c r="U730" s="7">
        <v>13866000</v>
      </c>
      <c r="V730" s="7">
        <v>12794000</v>
      </c>
      <c r="W730" s="7">
        <v>13089000</v>
      </c>
      <c r="X730" s="7">
        <v>11629000</v>
      </c>
      <c r="Y730" s="7">
        <v>14499000</v>
      </c>
      <c r="Z730" s="7">
        <v>14483000</v>
      </c>
      <c r="AA730" s="7">
        <v>14220000</v>
      </c>
      <c r="AB730" s="7">
        <v>13866000</v>
      </c>
      <c r="AC730" s="3">
        <v>40.234999999999999</v>
      </c>
      <c r="AD730" s="3">
        <v>39.326999999999998</v>
      </c>
      <c r="AE730" s="4">
        <v>12.577999999999999</v>
      </c>
      <c r="AF730" s="4">
        <v>11.946</v>
      </c>
      <c r="AG730" s="7">
        <v>261200000</v>
      </c>
      <c r="AH730" s="7">
        <v>264200000</v>
      </c>
      <c r="AI730" s="7">
        <v>267900000</v>
      </c>
      <c r="AJ730" s="7">
        <v>257956857</v>
      </c>
      <c r="AK730" s="3">
        <v>99.229470000000006</v>
      </c>
      <c r="AL730" s="7">
        <v>865</v>
      </c>
      <c r="AM730" s="7">
        <v>262456282</v>
      </c>
      <c r="AN730" s="3">
        <v>100.96</v>
      </c>
      <c r="AO730" s="3">
        <v>0.13624</v>
      </c>
      <c r="AP730" s="3">
        <v>-6.4647490000000003</v>
      </c>
      <c r="AQ730" s="3">
        <v>-7.9408820000000002</v>
      </c>
      <c r="AR730" s="3">
        <v>-22.271574000000001</v>
      </c>
      <c r="AS730" s="3">
        <v>-6.4647490000000003</v>
      </c>
      <c r="AT730" s="3">
        <v>-7.9408820000000002</v>
      </c>
      <c r="AU730" s="3">
        <v>-23.101067</v>
      </c>
      <c r="AV730" s="3">
        <v>2.9430460348356169</v>
      </c>
      <c r="AW730" s="3">
        <v>4.5293707546400759</v>
      </c>
      <c r="AX730" s="3">
        <v>4.5700959587110406</v>
      </c>
      <c r="AY730" s="3">
        <v>77.44</v>
      </c>
      <c r="AZ730" s="3">
        <v>119.19</v>
      </c>
      <c r="BA730" s="3">
        <v>120.26</v>
      </c>
    </row>
    <row r="731" spans="1:53" x14ac:dyDescent="0.3">
      <c r="A731" s="1" t="s">
        <v>2319</v>
      </c>
      <c r="B731" s="2">
        <v>1025038</v>
      </c>
      <c r="C731" s="9" t="s">
        <v>2401</v>
      </c>
      <c r="D731" s="9" t="s">
        <v>2399</v>
      </c>
      <c r="E731" s="3">
        <v>10209.976424119999</v>
      </c>
      <c r="F731" s="5" t="s">
        <v>2400</v>
      </c>
      <c r="G731" s="5">
        <v>11964.976424119999</v>
      </c>
      <c r="H731" s="4">
        <v>1.8</v>
      </c>
      <c r="I731" s="3">
        <v>12.891975308641999</v>
      </c>
      <c r="J731" s="3">
        <v>1.8</v>
      </c>
      <c r="K731" s="3">
        <v>12.891975308641999</v>
      </c>
      <c r="L731" s="3">
        <v>1.60731564536969</v>
      </c>
      <c r="M731" s="3">
        <v>1.44084186887496</v>
      </c>
      <c r="N731" s="3" t="s">
        <v>2397</v>
      </c>
      <c r="O731" s="3" t="s">
        <v>2400</v>
      </c>
      <c r="P731" s="3" t="s">
        <v>2400</v>
      </c>
      <c r="Q731" s="3" t="s">
        <v>2400</v>
      </c>
      <c r="R731" s="3" t="s">
        <v>2400</v>
      </c>
      <c r="S731" s="3" t="s">
        <v>2400</v>
      </c>
      <c r="T731" s="9" t="s">
        <v>3429</v>
      </c>
      <c r="U731" s="7">
        <v>2619600</v>
      </c>
      <c r="V731" s="7">
        <v>2540900</v>
      </c>
      <c r="W731" s="7">
        <v>1953000</v>
      </c>
      <c r="X731" s="7">
        <v>1232093</v>
      </c>
      <c r="Y731" s="7">
        <v>3005900</v>
      </c>
      <c r="Z731" s="7">
        <v>2899000</v>
      </c>
      <c r="AA731" s="7">
        <v>2796500</v>
      </c>
      <c r="AB731" s="7">
        <v>2619600</v>
      </c>
      <c r="AC731" s="3" t="s">
        <v>2400</v>
      </c>
      <c r="AD731" s="3" t="s">
        <v>2400</v>
      </c>
      <c r="AE731" s="3" t="s">
        <v>2400</v>
      </c>
      <c r="AF731" s="3" t="s">
        <v>2400</v>
      </c>
      <c r="AG731" s="7">
        <v>110072454</v>
      </c>
      <c r="AH731" s="7">
        <v>110198204</v>
      </c>
      <c r="AI731" s="7">
        <v>109472694</v>
      </c>
      <c r="AJ731" s="7">
        <v>103257066</v>
      </c>
      <c r="AK731" s="3">
        <v>94.67107</v>
      </c>
      <c r="AL731" s="7">
        <v>478</v>
      </c>
      <c r="AM731" s="7">
        <v>99714084</v>
      </c>
      <c r="AN731" s="3">
        <v>91.42</v>
      </c>
      <c r="AO731" s="3">
        <v>-1.427729</v>
      </c>
      <c r="AP731" s="3">
        <v>-10.757398</v>
      </c>
      <c r="AQ731" s="3">
        <v>-3.4107989999999999</v>
      </c>
      <c r="AR731" s="3">
        <v>29.158936000000001</v>
      </c>
      <c r="AS731" s="3">
        <v>-10.757398</v>
      </c>
      <c r="AT731" s="3">
        <v>-3.4107989999999999</v>
      </c>
      <c r="AU731" s="3">
        <v>26.979783999999999</v>
      </c>
      <c r="AV731" s="3">
        <v>2.1631349729491229</v>
      </c>
      <c r="AW731" s="3">
        <v>4.1740344044107971</v>
      </c>
      <c r="AX731" s="3">
        <v>5.1888740881981974</v>
      </c>
      <c r="AY731" s="3">
        <v>37.43</v>
      </c>
      <c r="AZ731" s="3">
        <v>72.22</v>
      </c>
      <c r="BA731" s="3">
        <v>89.78</v>
      </c>
    </row>
    <row r="732" spans="1:53" x14ac:dyDescent="0.3">
      <c r="A732" s="1" t="s">
        <v>1623</v>
      </c>
      <c r="B732" s="2">
        <v>4241013</v>
      </c>
      <c r="C732" s="9" t="s">
        <v>2401</v>
      </c>
      <c r="D732" s="9" t="s">
        <v>2467</v>
      </c>
      <c r="E732" s="3">
        <v>10184.678008999999</v>
      </c>
      <c r="F732" s="5">
        <v>11135.535008000001</v>
      </c>
      <c r="G732" s="5" t="s">
        <v>2400</v>
      </c>
      <c r="H732" s="3">
        <v>0.64800000000000002</v>
      </c>
      <c r="I732" s="3">
        <v>128.48189400000001</v>
      </c>
      <c r="J732" s="3">
        <v>0.64800000000000002</v>
      </c>
      <c r="K732" s="3">
        <v>128.48189400000001</v>
      </c>
      <c r="L732" s="3">
        <v>133.50217076999999</v>
      </c>
      <c r="M732" s="3">
        <v>4.2367043300000002</v>
      </c>
      <c r="N732" s="3">
        <v>17.874442999999999</v>
      </c>
      <c r="O732" s="3" t="s">
        <v>2400</v>
      </c>
      <c r="P732" s="3" t="s">
        <v>2400</v>
      </c>
      <c r="Q732" s="3">
        <v>1.650703</v>
      </c>
      <c r="R732" s="3">
        <v>18.139479999999999</v>
      </c>
      <c r="S732" s="3">
        <v>18.139479999999999</v>
      </c>
      <c r="T732" s="9" t="s">
        <v>3429</v>
      </c>
      <c r="U732" s="7">
        <v>5442749</v>
      </c>
      <c r="V732" s="7">
        <v>4195272</v>
      </c>
      <c r="W732" s="7">
        <v>3660771</v>
      </c>
      <c r="X732" s="7">
        <v>3918946</v>
      </c>
      <c r="Y732" s="7">
        <v>6510485</v>
      </c>
      <c r="Z732" s="7">
        <v>6118940</v>
      </c>
      <c r="AA732" s="7">
        <v>5804959</v>
      </c>
      <c r="AB732" s="7">
        <v>5442749</v>
      </c>
      <c r="AC732" s="3">
        <v>22.158000000000001</v>
      </c>
      <c r="AD732" s="3">
        <v>21.562999999999999</v>
      </c>
      <c r="AE732" s="4">
        <v>8.4570000000000007</v>
      </c>
      <c r="AF732" s="4">
        <v>8.9890000000000008</v>
      </c>
      <c r="AG732" s="7">
        <v>106202198</v>
      </c>
      <c r="AH732" s="7">
        <v>106196650</v>
      </c>
      <c r="AI732" s="7">
        <v>104888473</v>
      </c>
      <c r="AJ732" s="7">
        <v>46159224</v>
      </c>
      <c r="AK732" s="3">
        <v>43.468539999999997</v>
      </c>
      <c r="AL732" s="7">
        <v>453</v>
      </c>
      <c r="AM732" s="7">
        <v>52178315</v>
      </c>
      <c r="AN732" s="3">
        <v>49.14</v>
      </c>
      <c r="AO732" s="3">
        <v>-1.2629779999999999</v>
      </c>
      <c r="AP732" s="3">
        <v>-3.8160780000000001</v>
      </c>
      <c r="AQ732" s="3">
        <v>-11.024305999999999</v>
      </c>
      <c r="AR732" s="3">
        <v>47.364216999999996</v>
      </c>
      <c r="AS732" s="3">
        <v>-3.8160780000000001</v>
      </c>
      <c r="AT732" s="3">
        <v>-11.024305999999999</v>
      </c>
      <c r="AU732" s="3">
        <v>47.105725</v>
      </c>
      <c r="AV732" s="3">
        <v>2.0602411250804913</v>
      </c>
      <c r="AW732" s="3">
        <v>3.6645644221084344</v>
      </c>
      <c r="AX732" s="3">
        <v>4.0445480028796892</v>
      </c>
      <c r="AY732" s="3">
        <v>49.06</v>
      </c>
      <c r="AZ732" s="3">
        <v>87.26</v>
      </c>
      <c r="BA732" s="4">
        <v>96.3</v>
      </c>
    </row>
    <row r="733" spans="1:53" x14ac:dyDescent="0.3">
      <c r="A733" s="1" t="s">
        <v>461</v>
      </c>
      <c r="B733" s="2">
        <v>4388431</v>
      </c>
      <c r="C733" s="9" t="s">
        <v>2401</v>
      </c>
      <c r="D733" s="9" t="s">
        <v>2396</v>
      </c>
      <c r="E733" s="3">
        <v>10179.16759268</v>
      </c>
      <c r="F733" s="5">
        <v>12777.129591999999</v>
      </c>
      <c r="G733" s="5" t="s">
        <v>2400</v>
      </c>
      <c r="H733" s="3">
        <v>1.33</v>
      </c>
      <c r="I733" s="3">
        <v>23.069233000000001</v>
      </c>
      <c r="J733" s="4">
        <v>1.33</v>
      </c>
      <c r="K733" s="3">
        <v>23.069233000000001</v>
      </c>
      <c r="L733" s="3" t="s">
        <v>2397</v>
      </c>
      <c r="M733" s="3">
        <v>2.4956738000000001</v>
      </c>
      <c r="N733" s="3">
        <v>16.937334</v>
      </c>
      <c r="O733" s="3" t="s">
        <v>2400</v>
      </c>
      <c r="P733" s="3" t="s">
        <v>2400</v>
      </c>
      <c r="Q733" s="3">
        <v>2.9642819999999999</v>
      </c>
      <c r="R733" s="3">
        <v>10.390475</v>
      </c>
      <c r="S733" s="3">
        <v>10.390475</v>
      </c>
      <c r="T733" s="9" t="s">
        <v>3429</v>
      </c>
      <c r="U733" s="7">
        <v>4129409</v>
      </c>
      <c r="V733" s="7">
        <v>3976060</v>
      </c>
      <c r="W733" s="7">
        <v>3540160</v>
      </c>
      <c r="X733" s="7">
        <v>2923933</v>
      </c>
      <c r="Y733" s="7">
        <v>4060916</v>
      </c>
      <c r="Z733" s="7">
        <v>4077776</v>
      </c>
      <c r="AA733" s="7">
        <v>4111596</v>
      </c>
      <c r="AB733" s="7">
        <v>4129409</v>
      </c>
      <c r="AC733" s="3">
        <v>37.031999999999996</v>
      </c>
      <c r="AD733" s="3">
        <v>35.667000000000002</v>
      </c>
      <c r="AE733" s="3">
        <v>23.497</v>
      </c>
      <c r="AF733" s="3">
        <v>23.102</v>
      </c>
      <c r="AG733" s="7">
        <v>51134000</v>
      </c>
      <c r="AH733" s="7">
        <v>51613000</v>
      </c>
      <c r="AI733" s="7">
        <v>51296000</v>
      </c>
      <c r="AJ733" s="7">
        <v>50577414</v>
      </c>
      <c r="AK733" s="4">
        <v>98.907300000000006</v>
      </c>
      <c r="AL733" s="7">
        <v>785</v>
      </c>
      <c r="AM733" s="7">
        <v>52673139</v>
      </c>
      <c r="AN733" s="4">
        <v>103.01</v>
      </c>
      <c r="AO733" s="3">
        <v>-0.90718799999999999</v>
      </c>
      <c r="AP733" s="3">
        <v>-7.2641419999999997</v>
      </c>
      <c r="AQ733" s="3">
        <v>-6.2801439999999999</v>
      </c>
      <c r="AR733" s="3">
        <v>-21.195304</v>
      </c>
      <c r="AS733" s="3">
        <v>-7.2641419999999997</v>
      </c>
      <c r="AT733" s="3">
        <v>-6.2801439999999999</v>
      </c>
      <c r="AU733" s="3">
        <v>-21.912013999999999</v>
      </c>
      <c r="AV733" s="3">
        <v>3.8335070720381177</v>
      </c>
      <c r="AW733" s="3">
        <v>5.186101048921496</v>
      </c>
      <c r="AX733" s="3">
        <v>6.5490446975645185</v>
      </c>
      <c r="AY733" s="3">
        <v>63.96</v>
      </c>
      <c r="AZ733" s="3">
        <v>86.53</v>
      </c>
      <c r="BA733" s="3">
        <v>109.27</v>
      </c>
    </row>
    <row r="734" spans="1:53" x14ac:dyDescent="0.3">
      <c r="A734" s="1" t="s">
        <v>140</v>
      </c>
      <c r="B734" s="2">
        <v>4166271</v>
      </c>
      <c r="C734" s="9" t="s">
        <v>2401</v>
      </c>
      <c r="D734" s="9" t="s">
        <v>2478</v>
      </c>
      <c r="E734" s="3">
        <v>10171.951160000001</v>
      </c>
      <c r="F734" s="5">
        <v>14649.89716</v>
      </c>
      <c r="G734" s="5" t="s">
        <v>2400</v>
      </c>
      <c r="H734" s="3">
        <v>-6.6000000000000003E-2</v>
      </c>
      <c r="I734" s="3">
        <v>240.06849299999999</v>
      </c>
      <c r="J734" s="3">
        <v>-6.6000000000000003E-2</v>
      </c>
      <c r="K734" s="3">
        <v>240.06849299999999</v>
      </c>
      <c r="L734" s="3">
        <v>1.5618733599999999</v>
      </c>
      <c r="M734" s="3">
        <v>1.5618733599999999</v>
      </c>
      <c r="N734" s="3">
        <v>143.64754099999999</v>
      </c>
      <c r="O734" s="3" t="s">
        <v>2400</v>
      </c>
      <c r="P734" s="3" t="s">
        <v>2400</v>
      </c>
      <c r="Q734" s="3">
        <v>3.6008689999999999</v>
      </c>
      <c r="R734" s="3">
        <v>5.4469630000000002</v>
      </c>
      <c r="S734" s="3">
        <v>5.4469630000000002</v>
      </c>
      <c r="T734" s="9" t="s">
        <v>3429</v>
      </c>
      <c r="U734" s="7">
        <v>4485096</v>
      </c>
      <c r="V734" s="7">
        <v>8716669</v>
      </c>
      <c r="W734" s="7">
        <v>6510705</v>
      </c>
      <c r="X734" s="7">
        <v>3397274</v>
      </c>
      <c r="Y734" s="7">
        <v>4272370</v>
      </c>
      <c r="Z734" s="7">
        <v>4356657</v>
      </c>
      <c r="AA734" s="7">
        <v>4316560</v>
      </c>
      <c r="AB734" s="7">
        <v>4485096</v>
      </c>
      <c r="AC734" s="3">
        <v>64.744</v>
      </c>
      <c r="AD734" s="3">
        <v>63.790999999999997</v>
      </c>
      <c r="AE734" s="3">
        <v>27.866</v>
      </c>
      <c r="AF734" s="4">
        <v>20.61</v>
      </c>
      <c r="AG734" s="7">
        <v>311031000</v>
      </c>
      <c r="AH734" s="7">
        <v>310988000</v>
      </c>
      <c r="AI734" s="7">
        <v>300386000</v>
      </c>
      <c r="AJ734" s="7">
        <v>295438354</v>
      </c>
      <c r="AK734" s="3">
        <v>94.946190000000001</v>
      </c>
      <c r="AL734" s="7">
        <v>497</v>
      </c>
      <c r="AM734" s="7">
        <v>265474495</v>
      </c>
      <c r="AN734" s="3">
        <v>85.32</v>
      </c>
      <c r="AO734" s="3">
        <v>5.4135340000000003</v>
      </c>
      <c r="AP734" s="3">
        <v>7.2193329999999998</v>
      </c>
      <c r="AQ734" s="3">
        <v>22.338569</v>
      </c>
      <c r="AR734" s="3">
        <v>54.951371000000002</v>
      </c>
      <c r="AS734" s="3">
        <v>7.2193329999999998</v>
      </c>
      <c r="AT734" s="3">
        <v>22.338569</v>
      </c>
      <c r="AU734" s="3">
        <v>54.541446000000001</v>
      </c>
      <c r="AV734" s="3">
        <v>5.3833868956563098</v>
      </c>
      <c r="AW734" s="3">
        <v>5.5234132600055394</v>
      </c>
      <c r="AX734" s="3">
        <v>5.9697052407684099</v>
      </c>
      <c r="AY734" s="3">
        <v>82.87</v>
      </c>
      <c r="AZ734" s="3">
        <v>85.03</v>
      </c>
      <c r="BA734" s="4">
        <v>91.9</v>
      </c>
    </row>
    <row r="735" spans="1:53" x14ac:dyDescent="0.3">
      <c r="A735" s="1" t="s">
        <v>2020</v>
      </c>
      <c r="B735" s="2">
        <v>4149366</v>
      </c>
      <c r="C735" s="9" t="s">
        <v>2401</v>
      </c>
      <c r="D735" s="9" t="s">
        <v>2488</v>
      </c>
      <c r="E735" s="3">
        <v>10124.624094749999</v>
      </c>
      <c r="F735" s="5">
        <v>13320.903093999999</v>
      </c>
      <c r="G735" s="5" t="s">
        <v>2400</v>
      </c>
      <c r="H735" s="4">
        <v>2.0830000000000002</v>
      </c>
      <c r="I735" s="3">
        <v>15.156371</v>
      </c>
      <c r="J735" s="4">
        <v>2.0830000000000002</v>
      </c>
      <c r="K735" s="3">
        <v>15.156371</v>
      </c>
      <c r="L735" s="3">
        <v>67.870370370000003</v>
      </c>
      <c r="M735" s="3">
        <v>1.2105697799999999</v>
      </c>
      <c r="N735" s="3">
        <v>14.617972999999999</v>
      </c>
      <c r="O735" s="3" t="s">
        <v>2400</v>
      </c>
      <c r="P735" s="3" t="s">
        <v>2400</v>
      </c>
      <c r="Q735" s="3">
        <v>0.23108600000000001</v>
      </c>
      <c r="R735" s="3">
        <v>7.2538429999999998</v>
      </c>
      <c r="S735" s="3">
        <v>7.2538429999999998</v>
      </c>
      <c r="T735" s="9" t="s">
        <v>3438</v>
      </c>
      <c r="U735" s="7">
        <v>57555416</v>
      </c>
      <c r="V735" s="7">
        <v>62343810</v>
      </c>
      <c r="W735" s="7">
        <v>31614169</v>
      </c>
      <c r="X735" s="7">
        <v>19977150</v>
      </c>
      <c r="Y735" s="7">
        <v>57015179</v>
      </c>
      <c r="Z735" s="7">
        <v>56291082</v>
      </c>
      <c r="AA735" s="7">
        <v>56405298</v>
      </c>
      <c r="AB735" s="7">
        <v>57555416</v>
      </c>
      <c r="AC735" s="4">
        <v>6.9009999999999998</v>
      </c>
      <c r="AD735" s="4">
        <v>6.944</v>
      </c>
      <c r="AE735" s="4">
        <v>2.984</v>
      </c>
      <c r="AF735" s="4">
        <v>2.9489999999999998</v>
      </c>
      <c r="AG735" s="7">
        <v>84270000</v>
      </c>
      <c r="AH735" s="7">
        <v>84664000</v>
      </c>
      <c r="AI735" s="7">
        <v>92034000</v>
      </c>
      <c r="AJ735" s="7">
        <v>75577369</v>
      </c>
      <c r="AK735" s="3">
        <v>88.822569999999999</v>
      </c>
      <c r="AL735" s="7">
        <v>568</v>
      </c>
      <c r="AM735" s="7">
        <v>73255489</v>
      </c>
      <c r="AN735" s="3">
        <v>86.09</v>
      </c>
      <c r="AO735" s="3">
        <v>-1.635494</v>
      </c>
      <c r="AP735" s="3">
        <v>-1.4370959999999999</v>
      </c>
      <c r="AQ735" s="3">
        <v>-2.331779</v>
      </c>
      <c r="AR735" s="3">
        <v>10.505983000000001</v>
      </c>
      <c r="AS735" s="3">
        <v>-1.4370959999999999</v>
      </c>
      <c r="AT735" s="3">
        <v>-2.331779</v>
      </c>
      <c r="AU735" s="3">
        <v>8.9861540000000009</v>
      </c>
      <c r="AV735" s="3">
        <v>1.7730838152607256</v>
      </c>
      <c r="AW735" s="3">
        <v>3.7293491598312989</v>
      </c>
      <c r="AX735" s="3">
        <v>3.4551295103376325</v>
      </c>
      <c r="AY735" s="3">
        <v>39.549999999999997</v>
      </c>
      <c r="AZ735" s="3">
        <v>83.19</v>
      </c>
      <c r="BA735" s="3">
        <v>77.069999999999993</v>
      </c>
    </row>
    <row r="736" spans="1:53" x14ac:dyDescent="0.3">
      <c r="A736" s="1" t="s">
        <v>546</v>
      </c>
      <c r="B736" s="2">
        <v>5287007</v>
      </c>
      <c r="C736" s="9" t="s">
        <v>2395</v>
      </c>
      <c r="D736" s="9" t="s">
        <v>2417</v>
      </c>
      <c r="E736" s="3">
        <v>10115.362746840001</v>
      </c>
      <c r="F736" s="5">
        <v>9369.2037459999992</v>
      </c>
      <c r="G736" s="5" t="s">
        <v>2400</v>
      </c>
      <c r="H736" s="3">
        <v>-0.22900000000000001</v>
      </c>
      <c r="I736" s="3" t="s">
        <v>2397</v>
      </c>
      <c r="J736" s="3">
        <v>-0.22900000000000001</v>
      </c>
      <c r="K736" s="3" t="s">
        <v>2397</v>
      </c>
      <c r="L736" s="3">
        <v>12.020636290000001</v>
      </c>
      <c r="M736" s="3">
        <v>9.7967764499999994</v>
      </c>
      <c r="N736" s="3" t="s">
        <v>2397</v>
      </c>
      <c r="O736" s="3" t="s">
        <v>2400</v>
      </c>
      <c r="P736" s="3" t="s">
        <v>2400</v>
      </c>
      <c r="Q736" s="3">
        <v>9.2010959999999997</v>
      </c>
      <c r="R736" s="3" t="s">
        <v>2397</v>
      </c>
      <c r="S736" s="3">
        <v>-25.860907000000001</v>
      </c>
      <c r="T736" s="9" t="s">
        <v>3429</v>
      </c>
      <c r="U736" s="7">
        <v>776952</v>
      </c>
      <c r="V736" s="7">
        <v>585944</v>
      </c>
      <c r="W736" s="7">
        <v>387864</v>
      </c>
      <c r="X736" s="7">
        <v>236577</v>
      </c>
      <c r="Y736" s="7">
        <v>915606</v>
      </c>
      <c r="Z736" s="7">
        <v>865588</v>
      </c>
      <c r="AA736" s="7">
        <v>819887</v>
      </c>
      <c r="AB736" s="7">
        <v>776952</v>
      </c>
      <c r="AC736" s="3">
        <v>70.602000000000004</v>
      </c>
      <c r="AD736" s="3">
        <v>73.165000000000006</v>
      </c>
      <c r="AE736" s="3">
        <v>-52.320999999999998</v>
      </c>
      <c r="AF736" s="3">
        <v>-38.746000000000002</v>
      </c>
      <c r="AG736" s="7">
        <v>327323323</v>
      </c>
      <c r="AH736" s="7">
        <v>322232901</v>
      </c>
      <c r="AI736" s="7">
        <v>307092987</v>
      </c>
      <c r="AJ736" s="7">
        <v>248867121</v>
      </c>
      <c r="AK736" s="4">
        <v>75.875299999999996</v>
      </c>
      <c r="AL736" s="7">
        <v>473</v>
      </c>
      <c r="AM736" s="7">
        <v>233195377</v>
      </c>
      <c r="AN736" s="4">
        <v>71.099999999999994</v>
      </c>
      <c r="AO736" s="3">
        <v>-6.8310560000000002</v>
      </c>
      <c r="AP736" s="3">
        <v>-9.3385210000000001</v>
      </c>
      <c r="AQ736" s="3">
        <v>37.193326999999996</v>
      </c>
      <c r="AR736" s="3">
        <v>23.063379999999999</v>
      </c>
      <c r="AS736" s="3">
        <v>-9.3385210000000001</v>
      </c>
      <c r="AT736" s="3">
        <v>37.193326999999996</v>
      </c>
      <c r="AU736" s="3">
        <v>19.487179999999999</v>
      </c>
      <c r="AV736" s="3">
        <v>3.9595528703075229</v>
      </c>
      <c r="AW736" s="3">
        <v>6.4493591651179978</v>
      </c>
      <c r="AX736" s="3">
        <v>7.5799325083225622</v>
      </c>
      <c r="AY736" s="3">
        <v>47.58</v>
      </c>
      <c r="AZ736" s="3">
        <v>77.510000000000005</v>
      </c>
      <c r="BA736" s="3">
        <v>91.09</v>
      </c>
    </row>
    <row r="737" spans="1:53" x14ac:dyDescent="0.3">
      <c r="A737" s="1" t="s">
        <v>274</v>
      </c>
      <c r="B737" s="2">
        <v>19070340</v>
      </c>
      <c r="C737" s="9" t="s">
        <v>2401</v>
      </c>
      <c r="D737" s="9" t="s">
        <v>2497</v>
      </c>
      <c r="E737" s="3">
        <v>10104.266947079999</v>
      </c>
      <c r="F737" s="5">
        <v>10872.766947</v>
      </c>
      <c r="G737" s="5" t="s">
        <v>2400</v>
      </c>
      <c r="H737" s="3">
        <v>0.54100000000000004</v>
      </c>
      <c r="I737" s="3">
        <v>40.505375999999998</v>
      </c>
      <c r="J737" s="3">
        <v>0.54100000000000004</v>
      </c>
      <c r="K737" s="3">
        <v>40.505375999999998</v>
      </c>
      <c r="L737" s="3" t="s">
        <v>2397</v>
      </c>
      <c r="M737" s="3" t="s">
        <v>2397</v>
      </c>
      <c r="N737" s="3">
        <v>49.631093999999997</v>
      </c>
      <c r="O737" s="3" t="s">
        <v>2400</v>
      </c>
      <c r="P737" s="3" t="s">
        <v>2400</v>
      </c>
      <c r="Q737" s="3">
        <v>5.2454489999999998</v>
      </c>
      <c r="R737" s="3">
        <v>24.430624999999999</v>
      </c>
      <c r="S737" s="3">
        <v>24.430624999999999</v>
      </c>
      <c r="T737" s="9" t="s">
        <v>3435</v>
      </c>
      <c r="U737" s="7">
        <v>1996200</v>
      </c>
      <c r="V737" s="7">
        <v>1666800</v>
      </c>
      <c r="W737" s="7">
        <v>1371500</v>
      </c>
      <c r="X737" s="7">
        <v>1247100</v>
      </c>
      <c r="Y737" s="7">
        <v>1996200</v>
      </c>
      <c r="Z737" s="7">
        <v>1913000</v>
      </c>
      <c r="AA737" s="7">
        <v>1843500</v>
      </c>
      <c r="AB737" s="7">
        <v>1734500</v>
      </c>
      <c r="AC737" s="3">
        <v>35.432000000000002</v>
      </c>
      <c r="AD737" s="3">
        <v>35.432000000000002</v>
      </c>
      <c r="AE737" s="4">
        <v>21.25</v>
      </c>
      <c r="AF737" s="4">
        <v>21.25</v>
      </c>
      <c r="AG737" s="7">
        <v>128800000</v>
      </c>
      <c r="AH737" s="7">
        <v>129242457</v>
      </c>
      <c r="AI737" s="7">
        <v>131245350</v>
      </c>
      <c r="AJ737" s="7">
        <v>127222586</v>
      </c>
      <c r="AK737" s="4">
        <v>98.788799999999995</v>
      </c>
      <c r="AL737" s="7">
        <v>535</v>
      </c>
      <c r="AM737" s="7">
        <v>122467718</v>
      </c>
      <c r="AN737" s="4">
        <v>95.1</v>
      </c>
      <c r="AO737" s="3">
        <v>-1.721889</v>
      </c>
      <c r="AP737" s="3">
        <v>-3.9765489999999999</v>
      </c>
      <c r="AQ737" s="3">
        <v>24.077734</v>
      </c>
      <c r="AR737" s="3">
        <v>37.808669999999999</v>
      </c>
      <c r="AS737" s="3">
        <v>-3.9765489999999999</v>
      </c>
      <c r="AT737" s="3">
        <v>24.077734</v>
      </c>
      <c r="AU737" s="3">
        <v>35.919176999999998</v>
      </c>
      <c r="AV737" s="3">
        <v>1.8965697470550282</v>
      </c>
      <c r="AW737" s="3">
        <v>3.4489435992077682</v>
      </c>
      <c r="AX737" s="3">
        <v>3.5811218070823152</v>
      </c>
      <c r="AY737" s="3">
        <v>41.38</v>
      </c>
      <c r="AZ737" s="3">
        <v>75.25</v>
      </c>
      <c r="BA737" s="3">
        <v>78.13</v>
      </c>
    </row>
    <row r="738" spans="1:53" x14ac:dyDescent="0.3">
      <c r="A738" s="1" t="s">
        <v>1714</v>
      </c>
      <c r="B738" s="2">
        <v>4245322</v>
      </c>
      <c r="C738" s="9" t="s">
        <v>2401</v>
      </c>
      <c r="D738" s="9" t="s">
        <v>2436</v>
      </c>
      <c r="E738" s="3">
        <v>10103.191349999999</v>
      </c>
      <c r="F738" s="5">
        <v>11619.61635</v>
      </c>
      <c r="G738" s="5">
        <v>11534.380349999999</v>
      </c>
      <c r="H738" s="4">
        <v>5.7279999999999998</v>
      </c>
      <c r="I738" s="3">
        <v>13.324496809032899</v>
      </c>
      <c r="J738" s="3">
        <v>4.8319999999999999</v>
      </c>
      <c r="K738" s="3">
        <v>20.6560121765601</v>
      </c>
      <c r="L738" s="3">
        <v>4.7828150849227002</v>
      </c>
      <c r="M738" s="3">
        <v>4.6715869985329999</v>
      </c>
      <c r="N738" s="3">
        <v>12.0265335532472</v>
      </c>
      <c r="O738" s="3" t="s">
        <v>2400</v>
      </c>
      <c r="P738" s="3" t="s">
        <v>2400</v>
      </c>
      <c r="Q738" s="3">
        <v>3.369815</v>
      </c>
      <c r="R738" s="3">
        <v>10.305383000000001</v>
      </c>
      <c r="S738" s="3">
        <v>10.788216610731199</v>
      </c>
      <c r="T738" s="9" t="s">
        <v>3429</v>
      </c>
      <c r="U738" s="7">
        <v>2748507</v>
      </c>
      <c r="V738" s="7">
        <v>2720133</v>
      </c>
      <c r="W738" s="7">
        <v>2709732</v>
      </c>
      <c r="X738" s="7">
        <v>2217541</v>
      </c>
      <c r="Y738" s="7">
        <v>3007225</v>
      </c>
      <c r="Z738" s="7">
        <v>2930592</v>
      </c>
      <c r="AA738" s="7">
        <v>2813131</v>
      </c>
      <c r="AB738" s="7">
        <v>2748507</v>
      </c>
      <c r="AC738" s="3">
        <v>65.019000000000005</v>
      </c>
      <c r="AD738" s="3">
        <v>68.036000000000001</v>
      </c>
      <c r="AE738" s="3">
        <v>30.393999999999998</v>
      </c>
      <c r="AF738" s="3">
        <v>32.368000000000002</v>
      </c>
      <c r="AG738" s="7">
        <v>33508129</v>
      </c>
      <c r="AH738" s="7">
        <v>33993897</v>
      </c>
      <c r="AI738" s="7">
        <v>35342474</v>
      </c>
      <c r="AJ738" s="7">
        <v>33175801</v>
      </c>
      <c r="AK738" s="3">
        <v>99.413870000000003</v>
      </c>
      <c r="AL738" s="7">
        <v>522</v>
      </c>
      <c r="AM738" s="7">
        <v>31314708</v>
      </c>
      <c r="AN738" s="3">
        <v>93.84</v>
      </c>
      <c r="AO738" s="3">
        <v>-0.11040800000000001</v>
      </c>
      <c r="AP738" s="3">
        <v>-10.348471999999999</v>
      </c>
      <c r="AQ738" s="3">
        <v>2.3646989999999999</v>
      </c>
      <c r="AR738" s="3">
        <v>30.52176</v>
      </c>
      <c r="AS738" s="3">
        <v>-10.348471999999999</v>
      </c>
      <c r="AT738" s="3">
        <v>2.3646989999999999</v>
      </c>
      <c r="AU738" s="3">
        <v>31.910964</v>
      </c>
      <c r="AV738" s="3">
        <v>1.4324391544855775</v>
      </c>
      <c r="AW738" s="3">
        <v>2.6081546691859714</v>
      </c>
      <c r="AX738" s="3">
        <v>2.156997401275436</v>
      </c>
      <c r="AY738" s="4">
        <v>61.6</v>
      </c>
      <c r="AZ738" s="3">
        <v>112.15</v>
      </c>
      <c r="BA738" s="3">
        <v>92.75</v>
      </c>
    </row>
    <row r="739" spans="1:53" x14ac:dyDescent="0.3">
      <c r="A739" s="1" t="s">
        <v>993</v>
      </c>
      <c r="B739" s="2">
        <v>4982351</v>
      </c>
      <c r="C739" s="9" t="s">
        <v>2395</v>
      </c>
      <c r="D739" s="9" t="s">
        <v>2442</v>
      </c>
      <c r="E739" s="3">
        <v>10079.96896697</v>
      </c>
      <c r="F739" s="5">
        <v>14093.369776</v>
      </c>
      <c r="G739" s="5" t="s">
        <v>2400</v>
      </c>
      <c r="H739" s="3">
        <v>0.55840485973029985</v>
      </c>
      <c r="I739" s="3">
        <v>19.861889000000001</v>
      </c>
      <c r="J739" s="3">
        <v>0.55840485973029985</v>
      </c>
      <c r="K739" s="3">
        <v>19.861889000000001</v>
      </c>
      <c r="L739" s="3">
        <v>53.446121110000007</v>
      </c>
      <c r="M739" s="3">
        <v>5.9256997599999996</v>
      </c>
      <c r="N739" s="3">
        <v>11.698506999999999</v>
      </c>
      <c r="O739" s="3" t="s">
        <v>2400</v>
      </c>
      <c r="P739" s="3" t="s">
        <v>2400</v>
      </c>
      <c r="Q739" s="3">
        <v>4.2959290000000001</v>
      </c>
      <c r="R739" s="3">
        <v>9.7144080000000006</v>
      </c>
      <c r="S739" s="3">
        <v>9.7144080000000006</v>
      </c>
      <c r="T739" s="9" t="s">
        <v>3429</v>
      </c>
      <c r="U739" s="7">
        <v>3092267.2930235593</v>
      </c>
      <c r="V739" s="7">
        <v>2063244.855063691</v>
      </c>
      <c r="W739" s="7">
        <v>1982117.8492003765</v>
      </c>
      <c r="X739" s="7">
        <v>1478745.6461551129</v>
      </c>
      <c r="Y739" s="7">
        <v>3256798.9108717861</v>
      </c>
      <c r="Z739" s="7">
        <v>3226310.02757423</v>
      </c>
      <c r="AA739" s="7">
        <v>3166008.7894023233</v>
      </c>
      <c r="AB739" s="7">
        <v>3092267.2930235593</v>
      </c>
      <c r="AC739" s="3">
        <v>34.462000000000003</v>
      </c>
      <c r="AD739" s="3">
        <v>35.588000000000001</v>
      </c>
      <c r="AE739" s="3">
        <v>28.023</v>
      </c>
      <c r="AF739" s="3">
        <v>27.209</v>
      </c>
      <c r="AG739" s="7">
        <v>310286842</v>
      </c>
      <c r="AH739" s="7">
        <v>313334441</v>
      </c>
      <c r="AI739" s="7">
        <v>318827413</v>
      </c>
      <c r="AJ739" s="7">
        <v>192667428</v>
      </c>
      <c r="AK739" s="3">
        <v>61.48939</v>
      </c>
      <c r="AL739" s="7">
        <v>299</v>
      </c>
      <c r="AM739" s="7">
        <v>180251899</v>
      </c>
      <c r="AN739" s="3">
        <v>57.53</v>
      </c>
      <c r="AO739" s="3">
        <v>-2.5951050000000002</v>
      </c>
      <c r="AP739" s="3">
        <v>2.673298</v>
      </c>
      <c r="AQ739" s="3">
        <v>-11.209676999999999</v>
      </c>
      <c r="AR739" s="3">
        <v>0.79340900000000003</v>
      </c>
      <c r="AS739" s="3">
        <v>2.673298</v>
      </c>
      <c r="AT739" s="3">
        <v>-11.209676999999999</v>
      </c>
      <c r="AU739" s="3">
        <v>-1.2260770000000001</v>
      </c>
      <c r="AV739" s="3">
        <v>2.0291011508176862</v>
      </c>
      <c r="AW739" s="3">
        <v>5.8316328946643914</v>
      </c>
      <c r="AX739" s="3">
        <v>6.1681879047663415</v>
      </c>
      <c r="AY739" s="3">
        <v>35.49</v>
      </c>
      <c r="AZ739" s="3">
        <v>101.99</v>
      </c>
      <c r="BA739" s="3">
        <v>107.88</v>
      </c>
    </row>
    <row r="740" spans="1:53" x14ac:dyDescent="0.3">
      <c r="A740" s="1" t="s">
        <v>479</v>
      </c>
      <c r="B740" s="2">
        <v>4067589</v>
      </c>
      <c r="C740" s="9" t="s">
        <v>2401</v>
      </c>
      <c r="D740" s="9" t="s">
        <v>2428</v>
      </c>
      <c r="E740" s="3">
        <v>10069.464384000001</v>
      </c>
      <c r="F740" s="5">
        <v>10453.084384</v>
      </c>
      <c r="G740" s="5" t="s">
        <v>2400</v>
      </c>
      <c r="H740" s="3">
        <v>0.25</v>
      </c>
      <c r="I740" s="3">
        <v>146.22413800000001</v>
      </c>
      <c r="J740" s="3">
        <v>0.25</v>
      </c>
      <c r="K740" s="3">
        <v>146.22413800000001</v>
      </c>
      <c r="L740" s="3">
        <v>5.4832870000000007</v>
      </c>
      <c r="M740" s="3">
        <v>4.2961349499999999</v>
      </c>
      <c r="N740" s="3">
        <v>32.481808000000001</v>
      </c>
      <c r="O740" s="3" t="s">
        <v>2400</v>
      </c>
      <c r="P740" s="3" t="s">
        <v>2400</v>
      </c>
      <c r="Q740" s="3">
        <v>3.0767350000000002</v>
      </c>
      <c r="R740" s="3">
        <v>35.796315999999997</v>
      </c>
      <c r="S740" s="3">
        <v>35.796315999999997</v>
      </c>
      <c r="T740" s="9" t="s">
        <v>3434</v>
      </c>
      <c r="U740" s="7">
        <v>4014955</v>
      </c>
      <c r="V740" s="7">
        <v>4386549</v>
      </c>
      <c r="W740" s="7">
        <v>3632661</v>
      </c>
      <c r="X740" s="7">
        <v>3620684</v>
      </c>
      <c r="Y740" s="7">
        <v>4014955</v>
      </c>
      <c r="Z740" s="7">
        <v>4020330</v>
      </c>
      <c r="AA740" s="7">
        <v>4145908</v>
      </c>
      <c r="AB740" s="7">
        <v>4367737</v>
      </c>
      <c r="AC740" s="4">
        <v>42.83</v>
      </c>
      <c r="AD740" s="4">
        <v>42.83</v>
      </c>
      <c r="AE740" s="4">
        <v>8.0869999999999997</v>
      </c>
      <c r="AF740" s="4">
        <v>8.0869999999999997</v>
      </c>
      <c r="AG740" s="7">
        <v>142656116</v>
      </c>
      <c r="AH740" s="7">
        <v>144426873</v>
      </c>
      <c r="AI740" s="7">
        <v>144829938</v>
      </c>
      <c r="AJ740" s="7">
        <v>140711186</v>
      </c>
      <c r="AK740" s="3">
        <v>99.011780000000002</v>
      </c>
      <c r="AL740" s="7">
        <v>543</v>
      </c>
      <c r="AM740" s="7">
        <v>144712702</v>
      </c>
      <c r="AN740" s="3">
        <v>101.83</v>
      </c>
      <c r="AO740" s="3">
        <v>-3.5482770000000001</v>
      </c>
      <c r="AP740" s="3">
        <v>21.643718</v>
      </c>
      <c r="AQ740" s="3">
        <v>37.700926000000003</v>
      </c>
      <c r="AR740" s="3">
        <v>87.882143999999997</v>
      </c>
      <c r="AS740" s="3">
        <v>21.643718</v>
      </c>
      <c r="AT740" s="3">
        <v>37.700926000000003</v>
      </c>
      <c r="AU740" s="3">
        <v>88.424795000000003</v>
      </c>
      <c r="AV740" s="3">
        <v>3.5433676367466922</v>
      </c>
      <c r="AW740" s="3">
        <v>8.9647218007796585</v>
      </c>
      <c r="AX740" s="3">
        <v>7.1933524363632397</v>
      </c>
      <c r="AY740" s="3">
        <v>54.39</v>
      </c>
      <c r="AZ740" s="4">
        <v>137.6</v>
      </c>
      <c r="BA740" s="3">
        <v>110.41</v>
      </c>
    </row>
    <row r="741" spans="1:53" x14ac:dyDescent="0.3">
      <c r="A741" s="1" t="s">
        <v>1812</v>
      </c>
      <c r="B741" s="2">
        <v>6225324</v>
      </c>
      <c r="C741" s="9" t="s">
        <v>2395</v>
      </c>
      <c r="D741" s="9" t="s">
        <v>2490</v>
      </c>
      <c r="E741" s="3">
        <v>10023.10263981</v>
      </c>
      <c r="F741" s="5">
        <v>8509.3216389999998</v>
      </c>
      <c r="G741" s="5">
        <v>8509.3216398099994</v>
      </c>
      <c r="H741" s="3">
        <v>-6.2E-2</v>
      </c>
      <c r="I741" s="3" t="s">
        <v>2397</v>
      </c>
      <c r="J741" s="3">
        <v>-6.2E-2</v>
      </c>
      <c r="K741" s="3" t="s">
        <v>2397</v>
      </c>
      <c r="L741" s="3">
        <v>5.3420523100000006</v>
      </c>
      <c r="M741" s="3">
        <v>4.3868759600000002</v>
      </c>
      <c r="N741" s="3">
        <v>71.895550999999998</v>
      </c>
      <c r="O741" s="3" t="s">
        <v>2400</v>
      </c>
      <c r="P741" s="3" t="s">
        <v>2397</v>
      </c>
      <c r="Q741" s="3">
        <v>2.3818459999999999</v>
      </c>
      <c r="R741" s="3">
        <v>66.704974000000007</v>
      </c>
      <c r="S741" s="3">
        <v>66.704974000000007</v>
      </c>
      <c r="T741" s="9" t="s">
        <v>3429</v>
      </c>
      <c r="U741" s="7">
        <v>3484619</v>
      </c>
      <c r="V741" s="7">
        <v>3126534</v>
      </c>
      <c r="W741" s="7">
        <v>2764584</v>
      </c>
      <c r="X741" s="7">
        <v>1778388</v>
      </c>
      <c r="Y741" s="7">
        <v>3896276</v>
      </c>
      <c r="Z741" s="7">
        <v>3746091</v>
      </c>
      <c r="AA741" s="7">
        <v>3625098</v>
      </c>
      <c r="AB741" s="7">
        <v>3484619</v>
      </c>
      <c r="AC741" s="3">
        <v>45.713999999999999</v>
      </c>
      <c r="AD741" s="4">
        <v>44.54</v>
      </c>
      <c r="AE741" s="4">
        <v>-4.5599999999999996</v>
      </c>
      <c r="AF741" s="4">
        <v>1.38</v>
      </c>
      <c r="AG741" s="7">
        <v>145199227</v>
      </c>
      <c r="AH741" s="7">
        <v>144688688</v>
      </c>
      <c r="AI741" s="7">
        <v>142495832</v>
      </c>
      <c r="AJ741" s="7">
        <v>127002441</v>
      </c>
      <c r="AK741" s="3">
        <v>87.467709999999997</v>
      </c>
      <c r="AL741" s="7">
        <v>650</v>
      </c>
      <c r="AM741" s="7">
        <v>113877738</v>
      </c>
      <c r="AN741" s="3">
        <v>78.430000000000007</v>
      </c>
      <c r="AO741" s="3">
        <v>-6.5610860000000004</v>
      </c>
      <c r="AP741" s="3">
        <v>7.6923079999999997</v>
      </c>
      <c r="AQ741" s="3">
        <v>-0.42860999999999999</v>
      </c>
      <c r="AR741" s="3">
        <v>-16.471910000000001</v>
      </c>
      <c r="AS741" s="3">
        <v>7.6923079999999997</v>
      </c>
      <c r="AT741" s="3">
        <v>-0.42860999999999999</v>
      </c>
      <c r="AU741" s="3">
        <v>-18.89592</v>
      </c>
      <c r="AV741" s="3">
        <v>6.3688103483686618</v>
      </c>
      <c r="AW741" s="3">
        <v>12.772838230751878</v>
      </c>
      <c r="AX741" s="3">
        <v>14.191761579335378</v>
      </c>
      <c r="AY741" s="4">
        <v>37.799999999999997</v>
      </c>
      <c r="AZ741" s="3">
        <v>75.81</v>
      </c>
      <c r="BA741" s="3">
        <v>84.23</v>
      </c>
    </row>
    <row r="742" spans="1:53" x14ac:dyDescent="0.3">
      <c r="A742" s="1" t="s">
        <v>1228</v>
      </c>
      <c r="B742" s="2">
        <v>5303886</v>
      </c>
      <c r="C742" s="9" t="s">
        <v>2401</v>
      </c>
      <c r="D742" s="9" t="s">
        <v>2417</v>
      </c>
      <c r="E742" s="3">
        <v>10014.191866859999</v>
      </c>
      <c r="F742" s="5">
        <v>9229.9088659999998</v>
      </c>
      <c r="G742" s="5" t="s">
        <v>2400</v>
      </c>
      <c r="H742" s="3">
        <v>-5.0000000000000001E-3</v>
      </c>
      <c r="I742" s="3" t="s">
        <v>2397</v>
      </c>
      <c r="J742" s="3">
        <v>-5.0000000000000001E-3</v>
      </c>
      <c r="K742" s="3" t="s">
        <v>2397</v>
      </c>
      <c r="L742" s="3">
        <v>10.93899204</v>
      </c>
      <c r="M742" s="3">
        <v>10.93899204</v>
      </c>
      <c r="N742" s="3">
        <v>86.096033000000006</v>
      </c>
      <c r="O742" s="3" t="s">
        <v>2400</v>
      </c>
      <c r="P742" s="3" t="s">
        <v>2400</v>
      </c>
      <c r="Q742" s="3">
        <v>11.894570999999999</v>
      </c>
      <c r="R742" s="3" t="s">
        <v>2397</v>
      </c>
      <c r="S742" s="3" t="s">
        <v>2397</v>
      </c>
      <c r="T742" s="9" t="s">
        <v>3429</v>
      </c>
      <c r="U742" s="7">
        <v>698099</v>
      </c>
      <c r="V742" s="7">
        <v>472748</v>
      </c>
      <c r="W742" s="7">
        <v>290640</v>
      </c>
      <c r="X742" s="7" t="s">
        <v>2400</v>
      </c>
      <c r="Y742" s="7">
        <v>868918</v>
      </c>
      <c r="Z742" s="7">
        <v>809631</v>
      </c>
      <c r="AA742" s="7">
        <v>752004</v>
      </c>
      <c r="AB742" s="7">
        <v>698099</v>
      </c>
      <c r="AC742" s="3">
        <v>74.680999999999997</v>
      </c>
      <c r="AD742" s="3">
        <v>77.606999999999999</v>
      </c>
      <c r="AE742" s="3">
        <v>-44.533999999999999</v>
      </c>
      <c r="AF742" s="3">
        <v>-8.3960000000000008</v>
      </c>
      <c r="AG742" s="7">
        <v>269174453</v>
      </c>
      <c r="AH742" s="7">
        <v>266591767</v>
      </c>
      <c r="AI742" s="7">
        <v>258297958</v>
      </c>
      <c r="AJ742" s="7">
        <v>77838064</v>
      </c>
      <c r="AK742" s="3">
        <v>28.868089999999999</v>
      </c>
      <c r="AL742" s="7">
        <v>190</v>
      </c>
      <c r="AM742" s="7">
        <v>92908369</v>
      </c>
      <c r="AN742" s="3">
        <v>34.46</v>
      </c>
      <c r="AO742" s="3">
        <v>-5.2607400000000002</v>
      </c>
      <c r="AP742" s="3">
        <v>11.039311</v>
      </c>
      <c r="AQ742" s="3">
        <v>16.563030000000001</v>
      </c>
      <c r="AR742" s="3">
        <v>52.684190999999998</v>
      </c>
      <c r="AS742" s="3">
        <v>11.039311</v>
      </c>
      <c r="AT742" s="3">
        <v>16.563030000000001</v>
      </c>
      <c r="AU742" s="3">
        <v>48.452123999999998</v>
      </c>
      <c r="AV742" s="3">
        <v>4.4621398038065676</v>
      </c>
      <c r="AW742" s="3">
        <v>8.3103527074231955</v>
      </c>
      <c r="AX742" s="3">
        <v>7.8831875888896992</v>
      </c>
      <c r="AY742" s="3">
        <v>58.88</v>
      </c>
      <c r="AZ742" s="3">
        <v>109.66</v>
      </c>
      <c r="BA742" s="4">
        <v>104.03</v>
      </c>
    </row>
    <row r="743" spans="1:53" x14ac:dyDescent="0.3">
      <c r="A743" s="1" t="s">
        <v>826</v>
      </c>
      <c r="B743" s="2">
        <v>102950</v>
      </c>
      <c r="C743" s="9" t="s">
        <v>2401</v>
      </c>
      <c r="D743" s="9" t="s">
        <v>2413</v>
      </c>
      <c r="E743" s="3">
        <v>9911.0657644999992</v>
      </c>
      <c r="F743" s="5">
        <v>14786.960763999999</v>
      </c>
      <c r="G743" s="5">
        <v>14788.19360785</v>
      </c>
      <c r="H743" s="3">
        <v>0.69799999999999995</v>
      </c>
      <c r="I743" s="3">
        <v>32.543604651162802</v>
      </c>
      <c r="J743" s="4">
        <v>0.69799999999999995</v>
      </c>
      <c r="K743" s="3">
        <v>32.543604651162802</v>
      </c>
      <c r="L743" s="3">
        <v>3.2220463399999999</v>
      </c>
      <c r="M743" s="3">
        <v>3.2220801041792</v>
      </c>
      <c r="N743" s="3">
        <v>19.902221999999998</v>
      </c>
      <c r="O743" s="3" t="s">
        <v>2400</v>
      </c>
      <c r="P743" s="3" t="s">
        <v>2400</v>
      </c>
      <c r="Q743" s="3">
        <v>12.141254</v>
      </c>
      <c r="R743" s="3">
        <v>18.492645</v>
      </c>
      <c r="S743" s="3">
        <v>17.622481957946398</v>
      </c>
      <c r="T743" s="9" t="s">
        <v>3429</v>
      </c>
      <c r="U743" s="7">
        <v>1140710</v>
      </c>
      <c r="V743" s="7">
        <v>1080620</v>
      </c>
      <c r="W743" s="7">
        <v>953278</v>
      </c>
      <c r="X743" s="7">
        <v>829326</v>
      </c>
      <c r="Y743" s="7">
        <v>1189444</v>
      </c>
      <c r="Z743" s="7">
        <v>1172583</v>
      </c>
      <c r="AA743" s="7">
        <v>1159341</v>
      </c>
      <c r="AB743" s="7">
        <v>1140710</v>
      </c>
      <c r="AC743" s="4">
        <v>68.739999999999995</v>
      </c>
      <c r="AD743" s="3">
        <v>68.138999999999996</v>
      </c>
      <c r="AE743" s="4">
        <v>62.48</v>
      </c>
      <c r="AF743" s="3">
        <v>62.363999999999997</v>
      </c>
      <c r="AG743" s="7">
        <v>84952538</v>
      </c>
      <c r="AH743" s="7">
        <v>83590543</v>
      </c>
      <c r="AI743" s="7">
        <v>81618162</v>
      </c>
      <c r="AJ743" s="7">
        <v>76732214</v>
      </c>
      <c r="AK743" s="4">
        <v>90.311300000000003</v>
      </c>
      <c r="AL743" s="7">
        <v>627</v>
      </c>
      <c r="AM743" s="7">
        <v>75004796</v>
      </c>
      <c r="AN743" s="3">
        <v>88.28</v>
      </c>
      <c r="AO743" s="3">
        <v>-0.69191899999999995</v>
      </c>
      <c r="AP743" s="3">
        <v>-4.029147</v>
      </c>
      <c r="AQ743" s="3">
        <v>-2.6267719999999999</v>
      </c>
      <c r="AR743" s="3">
        <v>7.1599500000000003</v>
      </c>
      <c r="AS743" s="3">
        <v>-4.029147</v>
      </c>
      <c r="AT743" s="3">
        <v>-2.6267719999999999</v>
      </c>
      <c r="AU743" s="3">
        <v>8.6365839999999992</v>
      </c>
      <c r="AV743" s="3">
        <v>2.1065266012845658</v>
      </c>
      <c r="AW743" s="3">
        <v>3.3363755975609943</v>
      </c>
      <c r="AX743" s="3">
        <v>3.6053736848895936</v>
      </c>
      <c r="AY743" s="3">
        <v>57.43</v>
      </c>
      <c r="AZ743" s="3">
        <v>90.96</v>
      </c>
      <c r="BA743" s="3">
        <v>98.29</v>
      </c>
    </row>
    <row r="744" spans="1:53" x14ac:dyDescent="0.3">
      <c r="A744" s="1" t="s">
        <v>99</v>
      </c>
      <c r="B744" s="2">
        <v>4103358</v>
      </c>
      <c r="C744" s="9" t="s">
        <v>2395</v>
      </c>
      <c r="D744" s="9" t="s">
        <v>2415</v>
      </c>
      <c r="E744" s="3">
        <v>9902.6435199999996</v>
      </c>
      <c r="F744" s="5">
        <v>10220.25352</v>
      </c>
      <c r="G744" s="5" t="s">
        <v>2400</v>
      </c>
      <c r="H744" s="3">
        <v>0.75600000000000001</v>
      </c>
      <c r="I744" s="3">
        <v>20.047091999999999</v>
      </c>
      <c r="J744" s="4">
        <v>0.75600000000000001</v>
      </c>
      <c r="K744" s="3">
        <v>20.047091999999999</v>
      </c>
      <c r="L744" s="3">
        <v>21.295647819999999</v>
      </c>
      <c r="M744" s="3">
        <v>2.7803539900000001</v>
      </c>
      <c r="N744" s="3">
        <v>15.887292</v>
      </c>
      <c r="O744" s="3" t="s">
        <v>2400</v>
      </c>
      <c r="P744" s="3" t="s">
        <v>2400</v>
      </c>
      <c r="Q744" s="3">
        <v>1.9826319999999999</v>
      </c>
      <c r="R744" s="3">
        <v>9.8475590000000004</v>
      </c>
      <c r="S744" s="3">
        <v>9.8475590000000004</v>
      </c>
      <c r="T744" s="9" t="s">
        <v>3435</v>
      </c>
      <c r="U744" s="7">
        <v>5004989</v>
      </c>
      <c r="V744" s="7">
        <v>4887550</v>
      </c>
      <c r="W744" s="7">
        <v>4576697</v>
      </c>
      <c r="X744" s="7">
        <v>4288640</v>
      </c>
      <c r="Y744" s="7">
        <v>5004989</v>
      </c>
      <c r="Z744" s="7">
        <v>4983671</v>
      </c>
      <c r="AA744" s="7">
        <v>4969574</v>
      </c>
      <c r="AB744" s="7">
        <v>4947029</v>
      </c>
      <c r="AC744" s="3">
        <v>35.073</v>
      </c>
      <c r="AD744" s="3">
        <v>35.073</v>
      </c>
      <c r="AE744" s="3">
        <v>19.036000000000001</v>
      </c>
      <c r="AF744" s="3">
        <v>19.036000000000001</v>
      </c>
      <c r="AG744" s="7">
        <v>112890564</v>
      </c>
      <c r="AH744" s="7">
        <v>114191000</v>
      </c>
      <c r="AI744" s="7">
        <v>117347819</v>
      </c>
      <c r="AJ744" s="7">
        <v>110625643</v>
      </c>
      <c r="AK744" s="3">
        <v>98.055549999999997</v>
      </c>
      <c r="AL744" s="7">
        <v>618</v>
      </c>
      <c r="AM744" s="7">
        <v>111813757</v>
      </c>
      <c r="AN744" s="3">
        <v>99.11</v>
      </c>
      <c r="AO744" s="3">
        <v>-1.991482</v>
      </c>
      <c r="AP744" s="3">
        <v>-1.8219559999999999</v>
      </c>
      <c r="AQ744" s="3">
        <v>-2.6748970000000001</v>
      </c>
      <c r="AR744" s="3">
        <v>-3.128911</v>
      </c>
      <c r="AS744" s="3">
        <v>-1.8219559999999999</v>
      </c>
      <c r="AT744" s="3">
        <v>-2.6748970000000001</v>
      </c>
      <c r="AU744" s="3">
        <v>-3.128911</v>
      </c>
      <c r="AV744" s="3">
        <v>2.5954746792888734</v>
      </c>
      <c r="AW744" s="3">
        <v>3.0355987578286379</v>
      </c>
      <c r="AX744" s="3">
        <v>2.8275637264636786</v>
      </c>
      <c r="AY744" s="3">
        <v>86.02</v>
      </c>
      <c r="AZ744" s="3">
        <v>100.61</v>
      </c>
      <c r="BA744" s="3">
        <v>93.71</v>
      </c>
    </row>
    <row r="745" spans="1:53" x14ac:dyDescent="0.3">
      <c r="A745" s="1" t="s">
        <v>684</v>
      </c>
      <c r="B745" s="2">
        <v>5217252</v>
      </c>
      <c r="C745" s="9" t="s">
        <v>2401</v>
      </c>
      <c r="D745" s="9" t="s">
        <v>2519</v>
      </c>
      <c r="E745" s="3">
        <v>9894.6633330000004</v>
      </c>
      <c r="F745" s="5">
        <v>9102.5963329999995</v>
      </c>
      <c r="G745" s="5" t="s">
        <v>2400</v>
      </c>
      <c r="H745" s="3">
        <v>0.22</v>
      </c>
      <c r="I745" s="3">
        <v>61.086956999999998</v>
      </c>
      <c r="J745" s="3">
        <v>0.22</v>
      </c>
      <c r="K745" s="3">
        <v>61.086956999999998</v>
      </c>
      <c r="L745" s="3">
        <v>11.489132770000001</v>
      </c>
      <c r="M745" s="3">
        <v>10.37504858</v>
      </c>
      <c r="N745" s="3">
        <v>45.749786</v>
      </c>
      <c r="O745" s="3" t="s">
        <v>2400</v>
      </c>
      <c r="P745" s="3" t="s">
        <v>2400</v>
      </c>
      <c r="Q745" s="3">
        <v>17.752586000000001</v>
      </c>
      <c r="R745" s="3">
        <v>43.593184000000001</v>
      </c>
      <c r="S745" s="3">
        <v>43.593184000000001</v>
      </c>
      <c r="T745" s="9" t="s">
        <v>3431</v>
      </c>
      <c r="U745" s="7">
        <v>475422</v>
      </c>
      <c r="V745" s="7">
        <v>419052</v>
      </c>
      <c r="W745" s="7">
        <v>343548</v>
      </c>
      <c r="X745" s="7">
        <v>206897</v>
      </c>
      <c r="Y745" s="7">
        <v>516849</v>
      </c>
      <c r="Z745" s="7">
        <v>493629</v>
      </c>
      <c r="AA745" s="7">
        <v>475422</v>
      </c>
      <c r="AB745" s="7">
        <v>468331</v>
      </c>
      <c r="AC745" s="3">
        <v>89.341999999999999</v>
      </c>
      <c r="AD745" s="3">
        <v>89.941999999999993</v>
      </c>
      <c r="AE745" s="3">
        <v>37.447000000000003</v>
      </c>
      <c r="AF745" s="3">
        <v>40.222999999999999</v>
      </c>
      <c r="AG745" s="7">
        <v>186780648</v>
      </c>
      <c r="AH745" s="7">
        <v>185704178</v>
      </c>
      <c r="AI745" s="7">
        <v>188518556</v>
      </c>
      <c r="AJ745" s="7">
        <v>124618611</v>
      </c>
      <c r="AK745" s="4">
        <v>66.751000000000005</v>
      </c>
      <c r="AL745" s="7">
        <v>419</v>
      </c>
      <c r="AM745" s="7">
        <v>119895387</v>
      </c>
      <c r="AN745" s="3">
        <v>64.22</v>
      </c>
      <c r="AO745" s="3">
        <v>-8.3748070000000006</v>
      </c>
      <c r="AP745" s="3">
        <v>0.73584899999999998</v>
      </c>
      <c r="AQ745" s="3">
        <v>22.538443999999998</v>
      </c>
      <c r="AR745" s="3">
        <v>86.939775999999995</v>
      </c>
      <c r="AS745" s="3">
        <v>0.73584899999999998</v>
      </c>
      <c r="AT745" s="3">
        <v>22.538443999999998</v>
      </c>
      <c r="AU745" s="3">
        <v>90.406561999999994</v>
      </c>
      <c r="AV745" s="3">
        <v>6.592581002475721</v>
      </c>
      <c r="AW745" s="3">
        <v>7.7190165947137439</v>
      </c>
      <c r="AX745" s="3">
        <v>7.6336804363756601</v>
      </c>
      <c r="AY745" s="3">
        <v>94.79</v>
      </c>
      <c r="AZ745" s="3">
        <v>110.98</v>
      </c>
      <c r="BA745" s="3">
        <v>109.76</v>
      </c>
    </row>
    <row r="746" spans="1:53" x14ac:dyDescent="0.3">
      <c r="A746" s="1" t="s">
        <v>2031</v>
      </c>
      <c r="B746" s="2">
        <v>6963342</v>
      </c>
      <c r="C746" s="9" t="s">
        <v>2395</v>
      </c>
      <c r="D746" s="9" t="s">
        <v>2396</v>
      </c>
      <c r="E746" s="3">
        <v>9854.5252989700002</v>
      </c>
      <c r="F746" s="5">
        <v>9859.7472980000002</v>
      </c>
      <c r="G746" s="5" t="s">
        <v>2400</v>
      </c>
      <c r="H746" s="3">
        <v>-0.45800000000000002</v>
      </c>
      <c r="I746" s="3" t="s">
        <v>2397</v>
      </c>
      <c r="J746" s="3">
        <v>-0.45800000000000002</v>
      </c>
      <c r="K746" s="3" t="s">
        <v>2397</v>
      </c>
      <c r="L746" s="3" t="s">
        <v>2397</v>
      </c>
      <c r="M746" s="3">
        <v>97.572254340000001</v>
      </c>
      <c r="N746" s="3" t="s">
        <v>2397</v>
      </c>
      <c r="O746" s="3" t="s">
        <v>2400</v>
      </c>
      <c r="P746" s="3" t="s">
        <v>2400</v>
      </c>
      <c r="Q746" s="3">
        <v>8.3076819999999998</v>
      </c>
      <c r="R746" s="3" t="s">
        <v>2397</v>
      </c>
      <c r="S746" s="3">
        <v>-8.2420229999999997</v>
      </c>
      <c r="T746" s="9" t="s">
        <v>3429</v>
      </c>
      <c r="U746" s="7">
        <v>531822</v>
      </c>
      <c r="V746" s="7">
        <v>320668</v>
      </c>
      <c r="W746" s="7">
        <v>257853</v>
      </c>
      <c r="X746" s="7">
        <v>188004</v>
      </c>
      <c r="Y746" s="7">
        <v>640442</v>
      </c>
      <c r="Z746" s="7">
        <v>595570</v>
      </c>
      <c r="AA746" s="7">
        <v>562018</v>
      </c>
      <c r="AB746" s="7">
        <v>531822</v>
      </c>
      <c r="AC746" s="4">
        <v>53.81</v>
      </c>
      <c r="AD746" s="3">
        <v>53.182000000000002</v>
      </c>
      <c r="AE746" s="3">
        <v>-29.294</v>
      </c>
      <c r="AF746" s="3">
        <v>-102.453</v>
      </c>
      <c r="AG746" s="7">
        <v>155324152</v>
      </c>
      <c r="AH746" s="7">
        <v>154318712</v>
      </c>
      <c r="AI746" s="7">
        <v>63285784</v>
      </c>
      <c r="AJ746" s="7">
        <v>74049263</v>
      </c>
      <c r="AK746" s="3">
        <v>47.03163</v>
      </c>
      <c r="AL746" s="7">
        <v>110</v>
      </c>
      <c r="AM746" s="7">
        <v>59876274</v>
      </c>
      <c r="AN746" s="3">
        <v>38.03</v>
      </c>
      <c r="AO746" s="3">
        <v>-2.9606210000000002</v>
      </c>
      <c r="AP746" s="3">
        <v>-46.061670999999997</v>
      </c>
      <c r="AQ746" s="3">
        <v>-40.353357000000003</v>
      </c>
      <c r="AR746" s="3">
        <v>-16.124224000000002</v>
      </c>
      <c r="AS746" s="3">
        <v>-46.061670999999997</v>
      </c>
      <c r="AT746" s="3">
        <v>-40.353357000000003</v>
      </c>
      <c r="AU746" s="3">
        <v>-16.124224000000002</v>
      </c>
      <c r="AV746" s="3">
        <v>8.8388553753800458</v>
      </c>
      <c r="AW746" s="3">
        <v>12.866263686627507</v>
      </c>
      <c r="AX746" s="3">
        <v>6.8926482380451652</v>
      </c>
      <c r="AY746" s="3">
        <v>161.26</v>
      </c>
      <c r="AZ746" s="3">
        <v>234.73</v>
      </c>
      <c r="BA746" s="3">
        <v>125.75</v>
      </c>
    </row>
    <row r="747" spans="1:53" x14ac:dyDescent="0.3">
      <c r="A747" s="1" t="s">
        <v>955</v>
      </c>
      <c r="B747" s="2">
        <v>4972792</v>
      </c>
      <c r="C747" s="9" t="s">
        <v>2401</v>
      </c>
      <c r="D747" s="9" t="s">
        <v>2415</v>
      </c>
      <c r="E747" s="3">
        <v>9826.19706744</v>
      </c>
      <c r="F747" s="5">
        <v>9984.5660669999997</v>
      </c>
      <c r="G747" s="5" t="s">
        <v>2400</v>
      </c>
      <c r="H747" s="3">
        <v>0.98</v>
      </c>
      <c r="I747" s="3">
        <v>55.853087000000002</v>
      </c>
      <c r="J747" s="3">
        <v>0.98</v>
      </c>
      <c r="K747" s="3">
        <v>55.853087000000002</v>
      </c>
      <c r="L747" s="3">
        <v>27.052737820000001</v>
      </c>
      <c r="M747" s="3">
        <v>4.9261378000000002</v>
      </c>
      <c r="N747" s="3">
        <v>57.562415999999999</v>
      </c>
      <c r="O747" s="3" t="s">
        <v>2400</v>
      </c>
      <c r="P747" s="3" t="s">
        <v>2400</v>
      </c>
      <c r="Q747" s="3">
        <v>3.9971950000000001</v>
      </c>
      <c r="R747" s="3">
        <v>23.729406000000001</v>
      </c>
      <c r="S747" s="3">
        <v>23.729406000000001</v>
      </c>
      <c r="T747" s="9" t="s">
        <v>3429</v>
      </c>
      <c r="U747" s="7">
        <v>2095939</v>
      </c>
      <c r="V747" s="7">
        <v>1780243</v>
      </c>
      <c r="W747" s="7">
        <v>1297078</v>
      </c>
      <c r="X747" s="7">
        <v>814139</v>
      </c>
      <c r="Y747" s="7">
        <v>2353911</v>
      </c>
      <c r="Z747" s="7">
        <v>2284526</v>
      </c>
      <c r="AA747" s="7">
        <v>2194596</v>
      </c>
      <c r="AB747" s="7">
        <v>2095939</v>
      </c>
      <c r="AC747" s="3">
        <v>36.311999999999998</v>
      </c>
      <c r="AD747" s="3">
        <v>36.012</v>
      </c>
      <c r="AE747" s="3">
        <v>14.923</v>
      </c>
      <c r="AF747" s="3">
        <v>15.144</v>
      </c>
      <c r="AG747" s="7">
        <v>43419000</v>
      </c>
      <c r="AH747" s="7">
        <v>43244000</v>
      </c>
      <c r="AI747" s="7">
        <v>42696000</v>
      </c>
      <c r="AJ747" s="7">
        <v>39432322</v>
      </c>
      <c r="AK747" s="3">
        <v>91.399609999999996</v>
      </c>
      <c r="AL747" s="7">
        <v>469</v>
      </c>
      <c r="AM747" s="7">
        <v>42246549</v>
      </c>
      <c r="AN747" s="3">
        <v>97.92</v>
      </c>
      <c r="AO747" s="3">
        <v>-2.2965460000000002</v>
      </c>
      <c r="AP747" s="3">
        <v>-5.857043</v>
      </c>
      <c r="AQ747" s="3">
        <v>8.2164129999999993</v>
      </c>
      <c r="AR747" s="3">
        <v>-6.9074809999999998</v>
      </c>
      <c r="AS747" s="3">
        <v>-5.857043</v>
      </c>
      <c r="AT747" s="3">
        <v>8.2164129999999993</v>
      </c>
      <c r="AU747" s="3">
        <v>-9.8999919999999992</v>
      </c>
      <c r="AV747" s="3">
        <v>1.8567468397774838</v>
      </c>
      <c r="AW747" s="3">
        <v>4.3521577477708107</v>
      </c>
      <c r="AX747" s="3">
        <v>5.1675218157647693</v>
      </c>
      <c r="AY747" s="3">
        <v>33.83</v>
      </c>
      <c r="AZ747" s="3">
        <v>79.290000000000006</v>
      </c>
      <c r="BA747" s="3">
        <v>94.15</v>
      </c>
    </row>
    <row r="748" spans="1:53" x14ac:dyDescent="0.3">
      <c r="A748" s="1" t="s">
        <v>1563</v>
      </c>
      <c r="B748" s="2">
        <v>103407</v>
      </c>
      <c r="C748" s="9" t="s">
        <v>2401</v>
      </c>
      <c r="D748" s="9" t="s">
        <v>2465</v>
      </c>
      <c r="E748" s="3">
        <v>9810.9391140000007</v>
      </c>
      <c r="F748" s="5">
        <v>11274.139114</v>
      </c>
      <c r="G748" s="5">
        <v>11274.139114</v>
      </c>
      <c r="H748" s="3">
        <v>1.32</v>
      </c>
      <c r="I748" s="3">
        <v>10.3105413105413</v>
      </c>
      <c r="J748" s="4">
        <v>1.32</v>
      </c>
      <c r="K748" s="3">
        <v>10.3105413105413</v>
      </c>
      <c r="L748" s="3">
        <v>1.4214454000000001</v>
      </c>
      <c r="M748" s="3">
        <v>1.42370953532031</v>
      </c>
      <c r="N748" s="3">
        <v>8.2966529999999992</v>
      </c>
      <c r="O748" s="3" t="s">
        <v>2400</v>
      </c>
      <c r="P748" s="3" t="s">
        <v>2400</v>
      </c>
      <c r="Q748" s="3">
        <v>1.2942469999999999</v>
      </c>
      <c r="R748" s="3">
        <v>7.6824070000000004</v>
      </c>
      <c r="S748" s="3">
        <v>7.6824070000000004</v>
      </c>
      <c r="T748" s="9" t="s">
        <v>3429</v>
      </c>
      <c r="U748" s="7">
        <v>7258200</v>
      </c>
      <c r="V748" s="7">
        <v>8083500</v>
      </c>
      <c r="W748" s="7">
        <v>9341400</v>
      </c>
      <c r="X748" s="7">
        <v>7165900</v>
      </c>
      <c r="Y748" s="7">
        <v>8170100</v>
      </c>
      <c r="Z748" s="7">
        <v>7588600</v>
      </c>
      <c r="AA748" s="7">
        <v>7515100</v>
      </c>
      <c r="AB748" s="7">
        <v>7258200</v>
      </c>
      <c r="AC748" s="3">
        <v>64.227000000000004</v>
      </c>
      <c r="AD748" s="3">
        <v>63.692</v>
      </c>
      <c r="AE748" s="4">
        <v>11.872999999999999</v>
      </c>
      <c r="AF748" s="3">
        <v>15.913</v>
      </c>
      <c r="AG748" s="7">
        <v>253557200</v>
      </c>
      <c r="AH748" s="7">
        <v>258493941</v>
      </c>
      <c r="AI748" s="7">
        <v>280377703</v>
      </c>
      <c r="AJ748" s="7">
        <v>231294294</v>
      </c>
      <c r="AK748" s="3">
        <v>91.872330000000005</v>
      </c>
      <c r="AL748" s="7">
        <v>644</v>
      </c>
      <c r="AM748" s="7">
        <v>178639270</v>
      </c>
      <c r="AN748" s="3">
        <v>70.959999999999994</v>
      </c>
      <c r="AO748" s="3">
        <v>-1.1472279999999999</v>
      </c>
      <c r="AP748" s="3">
        <v>-7.1336930000000001</v>
      </c>
      <c r="AQ748" s="3">
        <v>2.1739130000000002</v>
      </c>
      <c r="AR748" s="3">
        <v>22.844535</v>
      </c>
      <c r="AS748" s="3">
        <v>-7.1336930000000001</v>
      </c>
      <c r="AT748" s="3">
        <v>2.1739130000000002</v>
      </c>
      <c r="AU748" s="3">
        <v>23.095237999999998</v>
      </c>
      <c r="AV748" s="3">
        <v>1.5857960995598122</v>
      </c>
      <c r="AW748" s="3">
        <v>2.3245569071838696</v>
      </c>
      <c r="AX748" s="3">
        <v>2.138316233049153</v>
      </c>
      <c r="AY748" s="3">
        <v>57.45</v>
      </c>
      <c r="AZ748" s="3">
        <v>84.22</v>
      </c>
      <c r="BA748" s="3">
        <v>77.47</v>
      </c>
    </row>
    <row r="749" spans="1:53" x14ac:dyDescent="0.3">
      <c r="A749" s="1" t="s">
        <v>22</v>
      </c>
      <c r="B749" s="2">
        <v>4991217</v>
      </c>
      <c r="C749" s="9" t="s">
        <v>2401</v>
      </c>
      <c r="D749" s="9" t="s">
        <v>2419</v>
      </c>
      <c r="E749" s="3">
        <v>9801.3587873600009</v>
      </c>
      <c r="F749" s="5">
        <v>9529.0587869999999</v>
      </c>
      <c r="G749" s="5" t="s">
        <v>2400</v>
      </c>
      <c r="H749" s="3">
        <v>3.77</v>
      </c>
      <c r="I749" s="3">
        <v>21.735862999999998</v>
      </c>
      <c r="J749" s="3">
        <v>3.77</v>
      </c>
      <c r="K749" s="3">
        <v>21.735862999999998</v>
      </c>
      <c r="L749" s="3">
        <v>10.612104039999998</v>
      </c>
      <c r="M749" s="3">
        <v>3.74559255</v>
      </c>
      <c r="N749" s="3">
        <v>16.251113</v>
      </c>
      <c r="O749" s="3" t="s">
        <v>2400</v>
      </c>
      <c r="P749" s="3" t="s">
        <v>2400</v>
      </c>
      <c r="Q749" s="3">
        <v>2.2536239999999998</v>
      </c>
      <c r="R749" s="3">
        <v>12.842981999999999</v>
      </c>
      <c r="S749" s="3">
        <v>12.842981999999999</v>
      </c>
      <c r="T749" s="9" t="s">
        <v>3436</v>
      </c>
      <c r="U749" s="7">
        <v>3841000</v>
      </c>
      <c r="V749" s="7">
        <v>3952200</v>
      </c>
      <c r="W749" s="7">
        <v>4006100</v>
      </c>
      <c r="X749" s="7">
        <v>3461000</v>
      </c>
      <c r="Y749" s="7">
        <v>3841000</v>
      </c>
      <c r="Z749" s="7">
        <v>3819100</v>
      </c>
      <c r="AA749" s="7">
        <v>3851300</v>
      </c>
      <c r="AB749" s="7">
        <v>3889000</v>
      </c>
      <c r="AC749" s="3">
        <v>46.386000000000003</v>
      </c>
      <c r="AD749" s="3">
        <v>46.386000000000003</v>
      </c>
      <c r="AE749" s="3">
        <v>16.738</v>
      </c>
      <c r="AF749" s="3">
        <v>16.738</v>
      </c>
      <c r="AG749" s="7">
        <v>30500000</v>
      </c>
      <c r="AH749" s="7">
        <v>30400000</v>
      </c>
      <c r="AI749" s="7">
        <v>30748990</v>
      </c>
      <c r="AJ749" s="7">
        <v>30420769</v>
      </c>
      <c r="AK749" s="3">
        <v>99.533510000000007</v>
      </c>
      <c r="AL749" s="7">
        <v>571</v>
      </c>
      <c r="AM749" s="7">
        <v>30174808</v>
      </c>
      <c r="AN749" s="3">
        <v>98.73</v>
      </c>
      <c r="AO749" s="3">
        <v>-3.6383429999999999</v>
      </c>
      <c r="AP749" s="3">
        <v>-8.9057969999999997</v>
      </c>
      <c r="AQ749" s="3">
        <v>6.0786519999999999</v>
      </c>
      <c r="AR749" s="3">
        <v>43.991522000000003</v>
      </c>
      <c r="AS749" s="3">
        <v>-8.9057969999999997</v>
      </c>
      <c r="AT749" s="3">
        <v>6.0786519999999999</v>
      </c>
      <c r="AU749" s="3">
        <v>42.620710000000003</v>
      </c>
      <c r="AV749" s="3">
        <v>2.7276858186721977</v>
      </c>
      <c r="AW749" s="3">
        <v>5.1362411307301503</v>
      </c>
      <c r="AX749" s="3">
        <v>4.8116434963600643</v>
      </c>
      <c r="AY749" s="4">
        <v>63.9</v>
      </c>
      <c r="AZ749" s="3">
        <v>120.32</v>
      </c>
      <c r="BA749" s="3">
        <v>112.71</v>
      </c>
    </row>
    <row r="750" spans="1:53" x14ac:dyDescent="0.3">
      <c r="A750" s="1" t="s">
        <v>1344</v>
      </c>
      <c r="B750" s="2">
        <v>4064525</v>
      </c>
      <c r="C750" s="9" t="s">
        <v>2395</v>
      </c>
      <c r="D750" s="9" t="s">
        <v>2522</v>
      </c>
      <c r="E750" s="3">
        <v>9753.7419231599997</v>
      </c>
      <c r="F750" s="5">
        <v>9281.4019229999994</v>
      </c>
      <c r="G750" s="5">
        <v>9275.5839231600003</v>
      </c>
      <c r="H750" s="4">
        <v>1.9</v>
      </c>
      <c r="I750" s="3">
        <v>30.591419999999999</v>
      </c>
      <c r="J750" s="3">
        <v>1.9</v>
      </c>
      <c r="K750" s="3">
        <v>30.591419999999999</v>
      </c>
      <c r="L750" s="3">
        <v>8.1585216200000001</v>
      </c>
      <c r="M750" s="3">
        <v>6.1512504400000001</v>
      </c>
      <c r="N750" s="3">
        <v>29.177745999999999</v>
      </c>
      <c r="O750" s="3" t="s">
        <v>2400</v>
      </c>
      <c r="P750" s="3" t="s">
        <v>2400</v>
      </c>
      <c r="Q750" s="3">
        <v>9.9149499999999993</v>
      </c>
      <c r="R750" s="3">
        <v>18.755645999999999</v>
      </c>
      <c r="S750" s="3">
        <v>18.755645999999999</v>
      </c>
      <c r="T750" s="9" t="s">
        <v>3429</v>
      </c>
      <c r="U750" s="7">
        <v>752547</v>
      </c>
      <c r="V750" s="7">
        <v>718300</v>
      </c>
      <c r="W750" s="7">
        <v>698951</v>
      </c>
      <c r="X750" s="7">
        <v>689125</v>
      </c>
      <c r="Y750" s="7">
        <v>811941</v>
      </c>
      <c r="Z750" s="7">
        <v>777510</v>
      </c>
      <c r="AA750" s="7">
        <v>759696</v>
      </c>
      <c r="AB750" s="7">
        <v>752547</v>
      </c>
      <c r="AC750" s="3">
        <v>64.171000000000006</v>
      </c>
      <c r="AD750" s="3">
        <v>62.552</v>
      </c>
      <c r="AE750" s="3">
        <v>51.235999999999997</v>
      </c>
      <c r="AF750" s="3">
        <v>50.832999999999998</v>
      </c>
      <c r="AG750" s="7">
        <v>37724684</v>
      </c>
      <c r="AH750" s="7">
        <v>37783610</v>
      </c>
      <c r="AI750" s="7">
        <v>37680665</v>
      </c>
      <c r="AJ750" s="7">
        <v>36974173</v>
      </c>
      <c r="AK750" s="3">
        <v>98.063379999999995</v>
      </c>
      <c r="AL750" s="7">
        <v>665</v>
      </c>
      <c r="AM750" s="7">
        <v>37056247</v>
      </c>
      <c r="AN750" s="3">
        <v>98.28</v>
      </c>
      <c r="AO750" s="3">
        <v>-1.464691</v>
      </c>
      <c r="AP750" s="3">
        <v>-12.621283999999999</v>
      </c>
      <c r="AQ750" s="3">
        <v>-11.772053</v>
      </c>
      <c r="AR750" s="3">
        <v>-21.089195</v>
      </c>
      <c r="AS750" s="3">
        <v>-12.621283999999999</v>
      </c>
      <c r="AT750" s="3">
        <v>-11.772053</v>
      </c>
      <c r="AU750" s="3">
        <v>-22.813727</v>
      </c>
      <c r="AV750" s="3">
        <v>2.6748495213975763</v>
      </c>
      <c r="AW750" s="3">
        <v>6.0325227026288477</v>
      </c>
      <c r="AX750" s="3">
        <v>5.2044401993442371</v>
      </c>
      <c r="AY750" s="3">
        <v>49.33</v>
      </c>
      <c r="AZ750" s="3">
        <v>111.25</v>
      </c>
      <c r="BA750" s="3">
        <v>95.98</v>
      </c>
    </row>
    <row r="751" spans="1:53" x14ac:dyDescent="0.3">
      <c r="A751" s="1" t="s">
        <v>1793</v>
      </c>
      <c r="B751" s="2">
        <v>5291924</v>
      </c>
      <c r="C751" s="9" t="s">
        <v>2395</v>
      </c>
      <c r="D751" s="9" t="s">
        <v>2403</v>
      </c>
      <c r="E751" s="3">
        <v>9731.4917693499992</v>
      </c>
      <c r="F751" s="5">
        <v>8268.7167690000006</v>
      </c>
      <c r="G751" s="5" t="s">
        <v>2400</v>
      </c>
      <c r="H751" s="3">
        <v>-0.93700000000000006</v>
      </c>
      <c r="I751" s="3" t="s">
        <v>2397</v>
      </c>
      <c r="J751" s="3">
        <v>-0.93700000000000006</v>
      </c>
      <c r="K751" s="3" t="s">
        <v>2397</v>
      </c>
      <c r="L751" s="3">
        <v>4.9085400099999994</v>
      </c>
      <c r="M751" s="3">
        <v>4.6845882000000003</v>
      </c>
      <c r="N751" s="3" t="s">
        <v>2397</v>
      </c>
      <c r="O751" s="3" t="s">
        <v>2400</v>
      </c>
      <c r="P751" s="3" t="s">
        <v>2400</v>
      </c>
      <c r="Q751" s="3" t="s">
        <v>2397</v>
      </c>
      <c r="R751" s="3" t="s">
        <v>2397</v>
      </c>
      <c r="S751" s="3">
        <v>-9.6584179999999993</v>
      </c>
      <c r="T751" s="9" t="s">
        <v>3429</v>
      </c>
      <c r="U751" s="7">
        <v>11580</v>
      </c>
      <c r="V751" s="7">
        <v>35380</v>
      </c>
      <c r="W751" s="7">
        <v>29390</v>
      </c>
      <c r="X751" s="7">
        <v>42983</v>
      </c>
      <c r="Y751" s="7">
        <v>742</v>
      </c>
      <c r="Z751" s="7">
        <v>742</v>
      </c>
      <c r="AA751" s="7">
        <v>4566</v>
      </c>
      <c r="AB751" s="7">
        <v>11580</v>
      </c>
      <c r="AC751" s="3" t="s">
        <v>2397</v>
      </c>
      <c r="AD751" s="3" t="s">
        <v>2397</v>
      </c>
      <c r="AE751" s="3" t="s">
        <v>2397</v>
      </c>
      <c r="AF751" s="3" t="s">
        <v>2397</v>
      </c>
      <c r="AG751" s="7">
        <v>167748336</v>
      </c>
      <c r="AH751" s="7">
        <v>165646508</v>
      </c>
      <c r="AI751" s="7">
        <v>109451685</v>
      </c>
      <c r="AJ751" s="7">
        <v>152430243</v>
      </c>
      <c r="AK751" s="3">
        <v>90.613960000000006</v>
      </c>
      <c r="AL751" s="7">
        <v>320</v>
      </c>
      <c r="AM751" s="7">
        <v>161437535</v>
      </c>
      <c r="AN751" s="3">
        <v>95.97</v>
      </c>
      <c r="AO751" s="3">
        <v>-1.464294</v>
      </c>
      <c r="AP751" s="3">
        <v>-24.390666</v>
      </c>
      <c r="AQ751" s="3">
        <v>-3.5501649999999998</v>
      </c>
      <c r="AR751" s="3">
        <v>54.941552000000001</v>
      </c>
      <c r="AS751" s="3">
        <v>-24.390666</v>
      </c>
      <c r="AT751" s="3">
        <v>-3.5501649999999998</v>
      </c>
      <c r="AU751" s="3">
        <v>52.510460000000002</v>
      </c>
      <c r="AV751" s="3">
        <v>2.8772015944344966</v>
      </c>
      <c r="AW751" s="3">
        <v>6.0218019909272158</v>
      </c>
      <c r="AX751" s="3">
        <v>4.6098962423513852</v>
      </c>
      <c r="AY751" s="3">
        <v>69.63</v>
      </c>
      <c r="AZ751" s="3">
        <v>145.72999999999999</v>
      </c>
      <c r="BA751" s="3">
        <v>111.57</v>
      </c>
    </row>
    <row r="752" spans="1:53" x14ac:dyDescent="0.3">
      <c r="A752" s="1" t="s">
        <v>1680</v>
      </c>
      <c r="B752" s="2">
        <v>4055925</v>
      </c>
      <c r="C752" s="9" t="s">
        <v>2395</v>
      </c>
      <c r="D752" s="9" t="s">
        <v>2399</v>
      </c>
      <c r="E752" s="3">
        <v>9728.0603113199995</v>
      </c>
      <c r="F752" s="5" t="s">
        <v>2400</v>
      </c>
      <c r="G752" s="5">
        <v>9827.4933113200004</v>
      </c>
      <c r="H752" s="3">
        <v>1.86</v>
      </c>
      <c r="I752" s="3">
        <v>21.747148288973399</v>
      </c>
      <c r="J752" s="4">
        <v>1.86</v>
      </c>
      <c r="K752" s="3">
        <v>21.747148288973399</v>
      </c>
      <c r="L752" s="3">
        <v>2.0751006008238799</v>
      </c>
      <c r="M752" s="3">
        <v>1.44187224925952</v>
      </c>
      <c r="N752" s="3">
        <v>21.281860000000002</v>
      </c>
      <c r="O752" s="3" t="s">
        <v>2400</v>
      </c>
      <c r="P752" s="3" t="s">
        <v>2400</v>
      </c>
      <c r="Q752" s="3" t="s">
        <v>2400</v>
      </c>
      <c r="R752" s="3" t="s">
        <v>2400</v>
      </c>
      <c r="S752" s="3" t="s">
        <v>2400</v>
      </c>
      <c r="T752" s="9" t="s">
        <v>3429</v>
      </c>
      <c r="U752" s="7">
        <v>1616845</v>
      </c>
      <c r="V752" s="7">
        <v>1539917</v>
      </c>
      <c r="W752" s="7">
        <v>1328135</v>
      </c>
      <c r="X752" s="7">
        <v>1139628</v>
      </c>
      <c r="Y752" s="7">
        <v>1653127</v>
      </c>
      <c r="Z752" s="7">
        <v>1594420</v>
      </c>
      <c r="AA752" s="7">
        <v>1631410</v>
      </c>
      <c r="AB752" s="7">
        <v>1616845</v>
      </c>
      <c r="AC752" s="3" t="s">
        <v>2400</v>
      </c>
      <c r="AD752" s="3" t="s">
        <v>2400</v>
      </c>
      <c r="AE752" s="3" t="s">
        <v>2400</v>
      </c>
      <c r="AF752" s="3" t="s">
        <v>2400</v>
      </c>
      <c r="AG752" s="7">
        <v>77231765</v>
      </c>
      <c r="AH752" s="7">
        <v>77217496</v>
      </c>
      <c r="AI752" s="7">
        <v>76753306</v>
      </c>
      <c r="AJ752" s="7">
        <v>75292194</v>
      </c>
      <c r="AK752" s="3">
        <v>98.379230000000007</v>
      </c>
      <c r="AL752" s="7">
        <v>482</v>
      </c>
      <c r="AM752" s="7">
        <v>68431309</v>
      </c>
      <c r="AN752" s="3">
        <v>89.41</v>
      </c>
      <c r="AO752" s="3">
        <v>-0.165823</v>
      </c>
      <c r="AP752" s="3">
        <v>-10.007080999999999</v>
      </c>
      <c r="AQ752" s="3">
        <v>16.760232999999999</v>
      </c>
      <c r="AR752" s="3">
        <v>30.612012</v>
      </c>
      <c r="AS752" s="3">
        <v>-10.007080999999999</v>
      </c>
      <c r="AT752" s="3">
        <v>16.760232999999999</v>
      </c>
      <c r="AU752" s="3">
        <v>31.151112000000001</v>
      </c>
      <c r="AV752" s="3">
        <v>1.4744302729403773</v>
      </c>
      <c r="AW752" s="3">
        <v>2.9986367118895667</v>
      </c>
      <c r="AX752" s="3">
        <v>3.3287968191209183</v>
      </c>
      <c r="AY752" s="3">
        <v>47.83</v>
      </c>
      <c r="AZ752" s="3">
        <v>97.28</v>
      </c>
      <c r="BA752" s="4">
        <v>108</v>
      </c>
    </row>
    <row r="753" spans="1:53" x14ac:dyDescent="0.3">
      <c r="A753" s="1" t="s">
        <v>885</v>
      </c>
      <c r="B753" s="2">
        <v>4397057</v>
      </c>
      <c r="C753" s="9" t="s">
        <v>2401</v>
      </c>
      <c r="D753" s="9" t="s">
        <v>2404</v>
      </c>
      <c r="E753" s="3">
        <v>9726.8669073000001</v>
      </c>
      <c r="F753" s="5">
        <v>12287.166907000001</v>
      </c>
      <c r="G753" s="5" t="s">
        <v>2400</v>
      </c>
      <c r="H753" s="4">
        <v>1.0900000000000001</v>
      </c>
      <c r="I753" s="3">
        <v>19.264167</v>
      </c>
      <c r="J753" s="4">
        <v>1.0900000000000001</v>
      </c>
      <c r="K753" s="3">
        <v>19.264167</v>
      </c>
      <c r="L753" s="3" t="s">
        <v>2397</v>
      </c>
      <c r="M753" s="3">
        <v>3.5428008499999999</v>
      </c>
      <c r="N753" s="3">
        <v>21.293237999999999</v>
      </c>
      <c r="O753" s="3" t="s">
        <v>2400</v>
      </c>
      <c r="P753" s="3" t="s">
        <v>2400</v>
      </c>
      <c r="Q753" s="3">
        <v>2.3678530000000002</v>
      </c>
      <c r="R753" s="3">
        <v>10.849815</v>
      </c>
      <c r="S753" s="3">
        <v>10.849815</v>
      </c>
      <c r="T753" s="9" t="s">
        <v>3429</v>
      </c>
      <c r="U753" s="7">
        <v>4626200</v>
      </c>
      <c r="V753" s="7">
        <v>4723000</v>
      </c>
      <c r="W753" s="7">
        <v>4801100</v>
      </c>
      <c r="X753" s="7">
        <v>3621300</v>
      </c>
      <c r="Y753" s="7">
        <v>4666100</v>
      </c>
      <c r="Z753" s="7">
        <v>4772000</v>
      </c>
      <c r="AA753" s="7">
        <v>4695800</v>
      </c>
      <c r="AB753" s="7">
        <v>4626200</v>
      </c>
      <c r="AC753" s="3">
        <v>41.786000000000001</v>
      </c>
      <c r="AD753" s="4">
        <v>44.47</v>
      </c>
      <c r="AE753" s="3">
        <v>18.870999999999999</v>
      </c>
      <c r="AF753" s="3">
        <v>20.846</v>
      </c>
      <c r="AG753" s="7">
        <v>124225631</v>
      </c>
      <c r="AH753" s="7">
        <v>124107680</v>
      </c>
      <c r="AI753" s="7">
        <v>126094963</v>
      </c>
      <c r="AJ753" s="7">
        <v>114901655</v>
      </c>
      <c r="AK753" s="3">
        <v>92.494320000000002</v>
      </c>
      <c r="AL753" s="7">
        <v>765</v>
      </c>
      <c r="AM753" s="7">
        <v>109280787</v>
      </c>
      <c r="AN753" s="3">
        <v>87.97</v>
      </c>
      <c r="AO753" s="3">
        <v>-2.1620849999999998</v>
      </c>
      <c r="AP753" s="3">
        <v>-12.733078000000001</v>
      </c>
      <c r="AQ753" s="3">
        <v>-23.679214000000002</v>
      </c>
      <c r="AR753" s="3">
        <v>-9.4966889999999999</v>
      </c>
      <c r="AS753" s="3">
        <v>-12.733078000000001</v>
      </c>
      <c r="AT753" s="3">
        <v>-23.679214000000002</v>
      </c>
      <c r="AU753" s="3">
        <v>-10.257421000000001</v>
      </c>
      <c r="AV753" s="3">
        <v>2.3107856059109091</v>
      </c>
      <c r="AW753" s="3">
        <v>3.6303959468133216</v>
      </c>
      <c r="AX753" s="3">
        <v>4.3187293982462007</v>
      </c>
      <c r="AY753" s="3">
        <v>49.01</v>
      </c>
      <c r="AZ753" s="4">
        <v>77</v>
      </c>
      <c r="BA753" s="4">
        <v>91.6</v>
      </c>
    </row>
    <row r="754" spans="1:53" x14ac:dyDescent="0.3">
      <c r="A754" s="1" t="s">
        <v>2030</v>
      </c>
      <c r="B754" s="2">
        <v>4912170</v>
      </c>
      <c r="C754" s="9" t="s">
        <v>2401</v>
      </c>
      <c r="D754" s="9" t="s">
        <v>2534</v>
      </c>
      <c r="E754" s="3">
        <v>9721.0876626000008</v>
      </c>
      <c r="F754" s="5">
        <v>12577.687662</v>
      </c>
      <c r="G754" s="5" t="s">
        <v>2400</v>
      </c>
      <c r="H754" s="3">
        <v>0.73</v>
      </c>
      <c r="I754" s="3">
        <v>25.885845</v>
      </c>
      <c r="J754" s="4">
        <v>0.73</v>
      </c>
      <c r="K754" s="3">
        <v>25.885845</v>
      </c>
      <c r="L754" s="3" t="s">
        <v>2397</v>
      </c>
      <c r="M754" s="3">
        <v>17.43234932</v>
      </c>
      <c r="N754" s="3">
        <v>18.896667000000001</v>
      </c>
      <c r="O754" s="3" t="s">
        <v>2400</v>
      </c>
      <c r="P754" s="3" t="s">
        <v>2400</v>
      </c>
      <c r="Q754" s="3">
        <v>2.5954799999999998</v>
      </c>
      <c r="R754" s="3">
        <v>12.65227</v>
      </c>
      <c r="S754" s="3">
        <v>12.65227</v>
      </c>
      <c r="T754" s="9" t="s">
        <v>3429</v>
      </c>
      <c r="U754" s="7">
        <v>4925400</v>
      </c>
      <c r="V754" s="7">
        <v>4921200</v>
      </c>
      <c r="W754" s="7">
        <v>4930800</v>
      </c>
      <c r="X754" s="7">
        <v>3676900</v>
      </c>
      <c r="Y754" s="7">
        <v>4893500</v>
      </c>
      <c r="Z754" s="7">
        <v>4870600</v>
      </c>
      <c r="AA754" s="7">
        <v>4906700</v>
      </c>
      <c r="AB754" s="7">
        <v>4925400</v>
      </c>
      <c r="AC754" s="3">
        <v>43.283999999999999</v>
      </c>
      <c r="AD754" s="4">
        <v>44.4</v>
      </c>
      <c r="AE754" s="3">
        <v>14.673</v>
      </c>
      <c r="AF754" s="3">
        <v>15.718999999999999</v>
      </c>
      <c r="AG754" s="7">
        <v>173600000</v>
      </c>
      <c r="AH754" s="7">
        <v>173600000</v>
      </c>
      <c r="AI754" s="7">
        <v>172300000</v>
      </c>
      <c r="AJ754" s="7">
        <v>135439790</v>
      </c>
      <c r="AK754" s="3">
        <v>77.994560000000007</v>
      </c>
      <c r="AL754" s="7">
        <v>435</v>
      </c>
      <c r="AM754" s="7">
        <v>141440644</v>
      </c>
      <c r="AN754" s="3">
        <v>81.45</v>
      </c>
      <c r="AO754" s="3">
        <v>1.2140690000000001</v>
      </c>
      <c r="AP754" s="3">
        <v>1.26831</v>
      </c>
      <c r="AQ754" s="3">
        <v>3.827839</v>
      </c>
      <c r="AR754" s="3">
        <v>14.202256</v>
      </c>
      <c r="AS754" s="3">
        <v>1.26831</v>
      </c>
      <c r="AT754" s="3">
        <v>3.827839</v>
      </c>
      <c r="AU754" s="3">
        <v>11.222288000000001</v>
      </c>
      <c r="AV754" s="3">
        <v>3.0682372252183336</v>
      </c>
      <c r="AW754" s="3">
        <v>4.2017830273590162</v>
      </c>
      <c r="AX754" s="3">
        <v>4.0894489457838858</v>
      </c>
      <c r="AY754" s="3">
        <v>68.66</v>
      </c>
      <c r="AZ754" s="3">
        <v>94.03</v>
      </c>
      <c r="BA754" s="3">
        <v>91.51</v>
      </c>
    </row>
    <row r="755" spans="1:53" x14ac:dyDescent="0.3">
      <c r="A755" s="1" t="s">
        <v>2207</v>
      </c>
      <c r="B755" s="2">
        <v>5261676</v>
      </c>
      <c r="C755" s="9" t="s">
        <v>2401</v>
      </c>
      <c r="D755" s="9" t="s">
        <v>2417</v>
      </c>
      <c r="E755" s="3">
        <v>9712.4747386700001</v>
      </c>
      <c r="F755" s="5">
        <v>10907.569738</v>
      </c>
      <c r="G755" s="5" t="s">
        <v>2400</v>
      </c>
      <c r="H755" s="3">
        <v>-0.313</v>
      </c>
      <c r="I755" s="3" t="s">
        <v>2397</v>
      </c>
      <c r="J755" s="3">
        <v>-0.313</v>
      </c>
      <c r="K755" s="3" t="s">
        <v>2397</v>
      </c>
      <c r="L755" s="3" t="s">
        <v>2397</v>
      </c>
      <c r="M755" s="3">
        <v>2.8414263999999996</v>
      </c>
      <c r="N755" s="3">
        <v>38.214286000000001</v>
      </c>
      <c r="O755" s="3" t="s">
        <v>2400</v>
      </c>
      <c r="P755" s="3" t="s">
        <v>2400</v>
      </c>
      <c r="Q755" s="3">
        <v>5.2135889999999998</v>
      </c>
      <c r="R755" s="3" t="s">
        <v>2397</v>
      </c>
      <c r="S755" s="3" t="s">
        <v>2397</v>
      </c>
      <c r="T755" s="9" t="s">
        <v>3429</v>
      </c>
      <c r="U755" s="7">
        <v>2187317</v>
      </c>
      <c r="V755" s="7">
        <v>1391024</v>
      </c>
      <c r="W755" s="7">
        <v>1110526</v>
      </c>
      <c r="X755" s="7">
        <v>772445</v>
      </c>
      <c r="Y755" s="7">
        <v>1965424</v>
      </c>
      <c r="Z755" s="7">
        <v>2063117</v>
      </c>
      <c r="AA755" s="7">
        <v>2147336</v>
      </c>
      <c r="AB755" s="7">
        <v>2187317</v>
      </c>
      <c r="AC755" s="3">
        <v>67.072999999999993</v>
      </c>
      <c r="AD755" s="3">
        <v>69.554000000000002</v>
      </c>
      <c r="AE755" s="3">
        <v>-9.0749999999999993</v>
      </c>
      <c r="AF755" s="3">
        <v>-3.9180000000000001</v>
      </c>
      <c r="AG755" s="7">
        <v>402578140</v>
      </c>
      <c r="AH755" s="7">
        <v>395444298</v>
      </c>
      <c r="AI755" s="7">
        <v>379719951</v>
      </c>
      <c r="AJ755" s="7">
        <v>309685652</v>
      </c>
      <c r="AK755" s="3">
        <v>76.875579999999999</v>
      </c>
      <c r="AL755" s="7">
        <v>529</v>
      </c>
      <c r="AM755" s="7">
        <v>239477588</v>
      </c>
      <c r="AN755" s="3">
        <v>59.45</v>
      </c>
      <c r="AO755" s="3">
        <v>-1.447368</v>
      </c>
      <c r="AP755" s="3">
        <v>-6.8021570000000002</v>
      </c>
      <c r="AQ755" s="3">
        <v>-0.66313</v>
      </c>
      <c r="AR755" s="3">
        <v>-42.072699</v>
      </c>
      <c r="AS755" s="3">
        <v>-6.8021570000000002</v>
      </c>
      <c r="AT755" s="3">
        <v>-0.66313</v>
      </c>
      <c r="AU755" s="3">
        <v>-45.047688999999998</v>
      </c>
      <c r="AV755" s="3">
        <v>8.7278824183184529</v>
      </c>
      <c r="AW755" s="3">
        <v>12.771546084788982</v>
      </c>
      <c r="AX755" s="3">
        <v>12.984951885072842</v>
      </c>
      <c r="AY755" s="3">
        <v>66.52</v>
      </c>
      <c r="AZ755" s="3">
        <v>97.33</v>
      </c>
      <c r="BA755" s="3">
        <v>98.96</v>
      </c>
    </row>
    <row r="756" spans="1:53" x14ac:dyDescent="0.3">
      <c r="A756" s="1" t="s">
        <v>3343</v>
      </c>
      <c r="B756" s="2">
        <v>106003939</v>
      </c>
      <c r="C756" s="9" t="s">
        <v>2395</v>
      </c>
      <c r="D756" s="9" t="s">
        <v>2535</v>
      </c>
      <c r="E756" s="3">
        <v>9705.5876903499993</v>
      </c>
      <c r="F756" s="5">
        <v>15876.345380000001</v>
      </c>
      <c r="G756" s="5" t="s">
        <v>2400</v>
      </c>
      <c r="H756" s="3">
        <v>-0.22609797138170482</v>
      </c>
      <c r="I756" s="3" t="s">
        <v>2397</v>
      </c>
      <c r="J756" s="3">
        <v>-0.22609797138170482</v>
      </c>
      <c r="K756" s="3" t="s">
        <v>2397</v>
      </c>
      <c r="L756" s="3" t="s">
        <v>2397</v>
      </c>
      <c r="M756" s="3" t="s">
        <v>2397</v>
      </c>
      <c r="N756" s="3" t="s">
        <v>2397</v>
      </c>
      <c r="O756" s="3" t="s">
        <v>2400</v>
      </c>
      <c r="P756" s="3" t="s">
        <v>2400</v>
      </c>
      <c r="Q756" s="3">
        <v>10.278326</v>
      </c>
      <c r="R756" s="3" t="s">
        <v>2397</v>
      </c>
      <c r="S756" s="3">
        <v>-13.164775000000001</v>
      </c>
      <c r="T756" s="9" t="s">
        <v>3429</v>
      </c>
      <c r="U756" s="7">
        <v>1171131.6901311551</v>
      </c>
      <c r="V756" s="7">
        <v>639235.87200941192</v>
      </c>
      <c r="W756" s="7">
        <v>696823.02376840147</v>
      </c>
      <c r="X756" s="7">
        <v>588476.2217849791</v>
      </c>
      <c r="Y756" s="7">
        <v>1501745.5376707762</v>
      </c>
      <c r="Z756" s="7">
        <v>1352870.7830268347</v>
      </c>
      <c r="AA756" s="7">
        <v>1348629.4389286682</v>
      </c>
      <c r="AB756" s="7">
        <v>1171131.6901311551</v>
      </c>
      <c r="AC756" s="3">
        <v>-47.771000000000001</v>
      </c>
      <c r="AD756" s="3">
        <v>-44.481999999999999</v>
      </c>
      <c r="AE756" s="3">
        <v>-116.07599999999999</v>
      </c>
      <c r="AF756" s="3">
        <v>-84.534000000000006</v>
      </c>
      <c r="AG756" s="7">
        <v>2338695829</v>
      </c>
      <c r="AH756" s="7">
        <v>2338695829</v>
      </c>
      <c r="AI756" s="7">
        <v>2332229366</v>
      </c>
      <c r="AJ756" s="7">
        <v>49659806</v>
      </c>
      <c r="AK756" s="4">
        <v>2.1234000000000002</v>
      </c>
      <c r="AL756" s="7">
        <v>35</v>
      </c>
      <c r="AM756" s="7">
        <v>3066837</v>
      </c>
      <c r="AN756" s="3">
        <v>0.13</v>
      </c>
      <c r="AO756" s="3">
        <v>-4.50237</v>
      </c>
      <c r="AP756" s="3">
        <v>-2.8915660000000001</v>
      </c>
      <c r="AQ756" s="3">
        <v>5.497382</v>
      </c>
      <c r="AR756" s="3">
        <v>-42.836879000000003</v>
      </c>
      <c r="AS756" s="3">
        <v>-2.8915660000000001</v>
      </c>
      <c r="AT756" s="3">
        <v>5.497382</v>
      </c>
      <c r="AU756" s="3">
        <v>-51.851852000000001</v>
      </c>
      <c r="AV756" s="3">
        <v>0.16617817297180462</v>
      </c>
      <c r="AW756" s="3">
        <v>0.26576157085741625</v>
      </c>
      <c r="AX756" s="3">
        <v>0.20139804889654037</v>
      </c>
      <c r="AY756" s="3">
        <v>45.03</v>
      </c>
      <c r="AZ756" s="3">
        <v>72.010000000000005</v>
      </c>
      <c r="BA756" s="3">
        <v>54.57</v>
      </c>
    </row>
    <row r="757" spans="1:53" x14ac:dyDescent="0.3">
      <c r="A757" s="1" t="s">
        <v>296</v>
      </c>
      <c r="B757" s="2">
        <v>112203863</v>
      </c>
      <c r="C757" s="9" t="s">
        <v>2401</v>
      </c>
      <c r="D757" s="9" t="s">
        <v>2503</v>
      </c>
      <c r="E757" s="3">
        <v>9703.2565753199997</v>
      </c>
      <c r="F757" s="5">
        <v>10899.638235</v>
      </c>
      <c r="G757" s="5" t="s">
        <v>2400</v>
      </c>
      <c r="H757" s="3">
        <v>0.30649151941375991</v>
      </c>
      <c r="I757" s="3">
        <v>49.805250999999998</v>
      </c>
      <c r="J757" s="3">
        <v>0.30649151941375991</v>
      </c>
      <c r="K757" s="3">
        <v>49.805250999999998</v>
      </c>
      <c r="L757" s="3" t="s">
        <v>2397</v>
      </c>
      <c r="M757" s="3">
        <v>3.6348995400000002</v>
      </c>
      <c r="N757" s="3">
        <v>26.864809999999999</v>
      </c>
      <c r="O757" s="3" t="s">
        <v>2400</v>
      </c>
      <c r="P757" s="3" t="s">
        <v>2400</v>
      </c>
      <c r="Q757" s="3">
        <v>5.8544499999999999</v>
      </c>
      <c r="R757" s="3">
        <v>19.228331000000001</v>
      </c>
      <c r="S757" s="3">
        <v>19.228331000000001</v>
      </c>
      <c r="T757" s="9" t="s">
        <v>3435</v>
      </c>
      <c r="U757" s="7">
        <v>1956842.0240791817</v>
      </c>
      <c r="V757" s="7">
        <v>1593245.6681569614</v>
      </c>
      <c r="W757" s="7">
        <v>1347320.6054849981</v>
      </c>
      <c r="X757" s="7">
        <v>1327304.8432439866</v>
      </c>
      <c r="Y757" s="7">
        <v>1956842.0240791817</v>
      </c>
      <c r="Z757" s="7">
        <v>1864222.0640374061</v>
      </c>
      <c r="AA757" s="7">
        <v>1770069.7657356393</v>
      </c>
      <c r="AB757" s="7">
        <v>1672354.2908946457</v>
      </c>
      <c r="AC757" s="3">
        <v>58.773000000000003</v>
      </c>
      <c r="AD757" s="3">
        <v>58.773000000000003</v>
      </c>
      <c r="AE757" s="3">
        <v>28.103999999999999</v>
      </c>
      <c r="AF757" s="3">
        <v>28.103999999999999</v>
      </c>
      <c r="AG757" s="7">
        <v>187829202</v>
      </c>
      <c r="AH757" s="7">
        <v>187829202</v>
      </c>
      <c r="AI757" s="7">
        <v>182721369</v>
      </c>
      <c r="AJ757" s="7">
        <v>39370044</v>
      </c>
      <c r="AK757" s="3">
        <v>20.960560000000001</v>
      </c>
      <c r="AL757" s="7">
        <v>216</v>
      </c>
      <c r="AM757" s="7">
        <v>47688380</v>
      </c>
      <c r="AN757" s="3">
        <v>25.39</v>
      </c>
      <c r="AO757" s="3">
        <v>-5.8021609999999999</v>
      </c>
      <c r="AP757" s="3">
        <v>9.678668</v>
      </c>
      <c r="AQ757" s="3">
        <v>14.952323</v>
      </c>
      <c r="AR757" s="3">
        <v>19.586323</v>
      </c>
      <c r="AS757" s="3">
        <v>9.678668</v>
      </c>
      <c r="AT757" s="3">
        <v>14.952323</v>
      </c>
      <c r="AU757" s="3">
        <v>16.273343000000001</v>
      </c>
      <c r="AV757" s="3">
        <v>2.323287302258783</v>
      </c>
      <c r="AW757" s="3">
        <v>4.3513266086572342</v>
      </c>
      <c r="AX757" s="3">
        <v>3.2305420259903501</v>
      </c>
      <c r="AY757" s="3">
        <v>82.03</v>
      </c>
      <c r="AZ757" s="3">
        <v>153.63999999999999</v>
      </c>
      <c r="BA757" s="4">
        <v>114.07</v>
      </c>
    </row>
    <row r="758" spans="1:53" x14ac:dyDescent="0.3">
      <c r="A758" s="1" t="s">
        <v>422</v>
      </c>
      <c r="B758" s="2">
        <v>4004423</v>
      </c>
      <c r="C758" s="9" t="s">
        <v>2401</v>
      </c>
      <c r="D758" s="9" t="s">
        <v>2452</v>
      </c>
      <c r="E758" s="3">
        <v>9671.8962463200005</v>
      </c>
      <c r="F758" s="5">
        <v>10224.396246</v>
      </c>
      <c r="G758" s="5" t="s">
        <v>2400</v>
      </c>
      <c r="H758" s="3">
        <v>1.67</v>
      </c>
      <c r="I758" s="3">
        <v>37.780498999999999</v>
      </c>
      <c r="J758" s="4">
        <v>1.67</v>
      </c>
      <c r="K758" s="3">
        <v>37.780498999999999</v>
      </c>
      <c r="L758" s="3">
        <v>5.96017419</v>
      </c>
      <c r="M758" s="3">
        <v>5.0947134599999995</v>
      </c>
      <c r="N758" s="3">
        <v>41.092010000000002</v>
      </c>
      <c r="O758" s="3" t="s">
        <v>2400</v>
      </c>
      <c r="P758" s="3" t="s">
        <v>2400</v>
      </c>
      <c r="Q758" s="3">
        <v>3.1895199999999999</v>
      </c>
      <c r="R758" s="3">
        <v>17.288577</v>
      </c>
      <c r="S758" s="3">
        <v>17.288577</v>
      </c>
      <c r="T758" s="9" t="s">
        <v>3430</v>
      </c>
      <c r="U758" s="7">
        <v>2759700</v>
      </c>
      <c r="V758" s="7">
        <v>2550300</v>
      </c>
      <c r="W758" s="7">
        <v>1836300</v>
      </c>
      <c r="X758" s="7">
        <v>1475600</v>
      </c>
      <c r="Y758" s="7">
        <v>2825400</v>
      </c>
      <c r="Z758" s="7">
        <v>2759700</v>
      </c>
      <c r="AA758" s="7">
        <v>2719300</v>
      </c>
      <c r="AB758" s="7">
        <v>2724400</v>
      </c>
      <c r="AC758" s="3">
        <v>21.172999999999998</v>
      </c>
      <c r="AD758" s="3">
        <v>22.527999999999999</v>
      </c>
      <c r="AE758" s="3">
        <v>16.596</v>
      </c>
      <c r="AF758" s="3">
        <v>17.927</v>
      </c>
      <c r="AG758" s="7">
        <v>49842234</v>
      </c>
      <c r="AH758" s="7">
        <v>49776955</v>
      </c>
      <c r="AI758" s="7">
        <v>49275925</v>
      </c>
      <c r="AJ758" s="7">
        <v>48598648</v>
      </c>
      <c r="AK758" s="3">
        <v>97.49982</v>
      </c>
      <c r="AL758" s="7">
        <v>467</v>
      </c>
      <c r="AM758" s="7">
        <v>47139865</v>
      </c>
      <c r="AN758" s="3">
        <v>94.57</v>
      </c>
      <c r="AO758" s="3">
        <v>-2.7561309999999999</v>
      </c>
      <c r="AP758" s="3">
        <v>-12.538652000000001</v>
      </c>
      <c r="AQ758" s="3">
        <v>6.3479130000000001</v>
      </c>
      <c r="AR758" s="3">
        <v>144.67993100000001</v>
      </c>
      <c r="AS758" s="3">
        <v>-12.538652000000001</v>
      </c>
      <c r="AT758" s="3">
        <v>6.3479130000000001</v>
      </c>
      <c r="AU758" s="3">
        <v>139.70339000000001</v>
      </c>
      <c r="AV758" s="3">
        <v>4.0240319272250709</v>
      </c>
      <c r="AW758" s="3">
        <v>10.326651492772381</v>
      </c>
      <c r="AX758" s="3">
        <v>7.4595363631937879</v>
      </c>
      <c r="AY758" s="3">
        <v>63.57</v>
      </c>
      <c r="AZ758" s="3">
        <v>163.13</v>
      </c>
      <c r="BA758" s="3">
        <v>117.84</v>
      </c>
    </row>
    <row r="759" spans="1:53" x14ac:dyDescent="0.3">
      <c r="A759" s="1" t="s">
        <v>1741</v>
      </c>
      <c r="B759" s="2">
        <v>4233886</v>
      </c>
      <c r="C759" s="9" t="s">
        <v>2401</v>
      </c>
      <c r="D759" s="9" t="s">
        <v>2396</v>
      </c>
      <c r="E759" s="3">
        <v>9652.6493920600005</v>
      </c>
      <c r="F759" s="5">
        <v>10185.217392</v>
      </c>
      <c r="G759" s="5" t="s">
        <v>2400</v>
      </c>
      <c r="H759" s="3">
        <v>0.44</v>
      </c>
      <c r="I759" s="3">
        <v>107.301205</v>
      </c>
      <c r="J759" s="4">
        <v>0.44</v>
      </c>
      <c r="K759" s="3">
        <v>107.301205</v>
      </c>
      <c r="L759" s="3">
        <v>13.88092269</v>
      </c>
      <c r="M759" s="3">
        <v>2.8038030500000004</v>
      </c>
      <c r="N759" s="3">
        <v>21.543299000000001</v>
      </c>
      <c r="O759" s="3" t="s">
        <v>2400</v>
      </c>
      <c r="P759" s="3" t="s">
        <v>2400</v>
      </c>
      <c r="Q759" s="3">
        <v>5.3045669999999996</v>
      </c>
      <c r="R759" s="3">
        <v>15.46472</v>
      </c>
      <c r="S759" s="3">
        <v>15.46472</v>
      </c>
      <c r="T759" s="9" t="s">
        <v>3429</v>
      </c>
      <c r="U759" s="7">
        <v>1965311</v>
      </c>
      <c r="V759" s="7">
        <v>2141518</v>
      </c>
      <c r="W759" s="7">
        <v>2251657</v>
      </c>
      <c r="X759" s="7">
        <v>1870346</v>
      </c>
      <c r="Y759" s="7">
        <v>1966174</v>
      </c>
      <c r="Z759" s="7">
        <v>1940199</v>
      </c>
      <c r="AA759" s="7">
        <v>1938709</v>
      </c>
      <c r="AB759" s="7">
        <v>1965311</v>
      </c>
      <c r="AC759" s="4">
        <v>66.040000000000006</v>
      </c>
      <c r="AD759" s="4">
        <v>66.27</v>
      </c>
      <c r="AE759" s="3">
        <v>32.508000000000003</v>
      </c>
      <c r="AF759" s="3">
        <v>34.054000000000002</v>
      </c>
      <c r="AG759" s="7">
        <v>222257000</v>
      </c>
      <c r="AH759" s="7">
        <v>222244000</v>
      </c>
      <c r="AI759" s="7">
        <v>221336540</v>
      </c>
      <c r="AJ759" s="7">
        <v>220334025</v>
      </c>
      <c r="AK759" s="3">
        <v>99.134510000000006</v>
      </c>
      <c r="AL759" s="7">
        <v>572</v>
      </c>
      <c r="AM759" s="7">
        <v>183247406</v>
      </c>
      <c r="AN759" s="3">
        <v>82.45</v>
      </c>
      <c r="AO759" s="3">
        <v>-1.17621</v>
      </c>
      <c r="AP759" s="3">
        <v>2.5328110000000001</v>
      </c>
      <c r="AQ759" s="3">
        <v>-2.282203</v>
      </c>
      <c r="AR759" s="3">
        <v>-1.0444439999999999</v>
      </c>
      <c r="AS759" s="3">
        <v>2.5328110000000001</v>
      </c>
      <c r="AT759" s="3">
        <v>-2.282203</v>
      </c>
      <c r="AU759" s="3">
        <v>-0.54317099999999996</v>
      </c>
      <c r="AV759" s="3">
        <v>0.99604359160797706</v>
      </c>
      <c r="AW759" s="3">
        <v>1.7584037979588654</v>
      </c>
      <c r="AX759" s="3">
        <v>2.065493882995483</v>
      </c>
      <c r="AY759" s="3">
        <v>39.64</v>
      </c>
      <c r="AZ759" s="3">
        <v>69.98</v>
      </c>
      <c r="BA759" s="4">
        <v>82.2</v>
      </c>
    </row>
    <row r="760" spans="1:53" x14ac:dyDescent="0.3">
      <c r="A760" s="1" t="s">
        <v>1907</v>
      </c>
      <c r="B760" s="2">
        <v>4081203</v>
      </c>
      <c r="C760" s="9" t="s">
        <v>2401</v>
      </c>
      <c r="D760" s="9" t="s">
        <v>2503</v>
      </c>
      <c r="E760" s="3">
        <v>9635.0327847200006</v>
      </c>
      <c r="F760" s="5">
        <v>10814.653784</v>
      </c>
      <c r="G760" s="5" t="s">
        <v>2400</v>
      </c>
      <c r="H760" s="4">
        <v>1.26</v>
      </c>
      <c r="I760" s="3">
        <v>16.581997999999999</v>
      </c>
      <c r="J760" s="3">
        <v>1.26</v>
      </c>
      <c r="K760" s="3">
        <v>16.581997999999999</v>
      </c>
      <c r="L760" s="3">
        <v>2.3833829600000001</v>
      </c>
      <c r="M760" s="3">
        <v>2.3288193100000001</v>
      </c>
      <c r="N760" s="3">
        <v>25.742726000000001</v>
      </c>
      <c r="O760" s="3" t="s">
        <v>2400</v>
      </c>
      <c r="P760" s="3" t="s">
        <v>2400</v>
      </c>
      <c r="Q760" s="3">
        <v>1.299741</v>
      </c>
      <c r="R760" s="3">
        <v>7.6173900000000003</v>
      </c>
      <c r="S760" s="3">
        <v>7.6173900000000003</v>
      </c>
      <c r="T760" s="9" t="s">
        <v>3429</v>
      </c>
      <c r="U760" s="7">
        <v>8000342</v>
      </c>
      <c r="V760" s="7">
        <v>7444550</v>
      </c>
      <c r="W760" s="7">
        <v>6310187</v>
      </c>
      <c r="X760" s="7">
        <v>4613430</v>
      </c>
      <c r="Y760" s="7">
        <v>8717875</v>
      </c>
      <c r="Z760" s="7">
        <v>8395128</v>
      </c>
      <c r="AA760" s="7">
        <v>8250001</v>
      </c>
      <c r="AB760" s="7">
        <v>8000342</v>
      </c>
      <c r="AC760" s="3">
        <v>51.902999999999999</v>
      </c>
      <c r="AD760" s="3">
        <v>53.115000000000002</v>
      </c>
      <c r="AE760" s="4">
        <v>12.103</v>
      </c>
      <c r="AF760" s="4">
        <v>12.305</v>
      </c>
      <c r="AG760" s="7">
        <v>150972000</v>
      </c>
      <c r="AH760" s="7">
        <v>152310000</v>
      </c>
      <c r="AI760" s="7">
        <v>153960000</v>
      </c>
      <c r="AJ760" s="7">
        <v>130380884</v>
      </c>
      <c r="AK760" s="3">
        <v>86.360969999999995</v>
      </c>
      <c r="AL760" s="7">
        <v>592</v>
      </c>
      <c r="AM760" s="7">
        <v>123051450</v>
      </c>
      <c r="AN760" s="3">
        <v>81.510000000000005</v>
      </c>
      <c r="AO760" s="3">
        <v>-0.72346100000000002</v>
      </c>
      <c r="AP760" s="3">
        <v>5.358822</v>
      </c>
      <c r="AQ760" s="3">
        <v>0.47818300000000002</v>
      </c>
      <c r="AR760" s="3">
        <v>8.2246900000000007</v>
      </c>
      <c r="AS760" s="3">
        <v>5.358822</v>
      </c>
      <c r="AT760" s="3">
        <v>0.47818300000000002</v>
      </c>
      <c r="AU760" s="3">
        <v>7.8601219999999996</v>
      </c>
      <c r="AV760" s="3">
        <v>3.217929447723971</v>
      </c>
      <c r="AW760" s="3">
        <v>7.3197235702983994</v>
      </c>
      <c r="AX760" s="3">
        <v>7.6765926118832217</v>
      </c>
      <c r="AY760" s="3">
        <v>45.14</v>
      </c>
      <c r="AZ760" s="3">
        <v>102.68</v>
      </c>
      <c r="BA760" s="3">
        <v>107.69</v>
      </c>
    </row>
    <row r="761" spans="1:53" x14ac:dyDescent="0.3">
      <c r="A761" s="1" t="s">
        <v>872</v>
      </c>
      <c r="B761" s="2">
        <v>4089622</v>
      </c>
      <c r="C761" s="9" t="s">
        <v>2401</v>
      </c>
      <c r="D761" s="9" t="s">
        <v>2433</v>
      </c>
      <c r="E761" s="3">
        <v>9627.1856150000003</v>
      </c>
      <c r="F761" s="5">
        <v>7827.185614</v>
      </c>
      <c r="G761" s="5" t="s">
        <v>2400</v>
      </c>
      <c r="H761" s="3">
        <v>0.31</v>
      </c>
      <c r="I761" s="3">
        <v>32.858094999999999</v>
      </c>
      <c r="J761" s="3">
        <v>0.31</v>
      </c>
      <c r="K761" s="3">
        <v>32.858094999999999</v>
      </c>
      <c r="L761" s="3">
        <v>4.1320375299999998</v>
      </c>
      <c r="M761" s="3">
        <v>3.7537103300000001</v>
      </c>
      <c r="N761" s="3">
        <v>13.261628999999999</v>
      </c>
      <c r="O761" s="3" t="s">
        <v>2400</v>
      </c>
      <c r="P761" s="3" t="s">
        <v>2400</v>
      </c>
      <c r="Q761" s="3">
        <v>0.41947499999999999</v>
      </c>
      <c r="R761" s="3">
        <v>13.186461</v>
      </c>
      <c r="S761" s="3">
        <v>13.186461</v>
      </c>
      <c r="T761" s="9" t="s">
        <v>3429</v>
      </c>
      <c r="U761" s="7">
        <v>15474000</v>
      </c>
      <c r="V761" s="7">
        <v>13744000</v>
      </c>
      <c r="W761" s="7">
        <v>14156000</v>
      </c>
      <c r="X761" s="7">
        <v>15788000</v>
      </c>
      <c r="Y761" s="7">
        <v>15875000</v>
      </c>
      <c r="Z761" s="7">
        <v>15743000</v>
      </c>
      <c r="AA761" s="7">
        <v>15456000</v>
      </c>
      <c r="AB761" s="7">
        <v>15474000</v>
      </c>
      <c r="AC761" s="4">
        <v>3.0830000000000002</v>
      </c>
      <c r="AD761" s="4">
        <v>2.7210000000000001</v>
      </c>
      <c r="AE761" s="4">
        <v>2.1579999999999999</v>
      </c>
      <c r="AF761" s="4">
        <v>1.909</v>
      </c>
      <c r="AG761" s="7">
        <v>171326177</v>
      </c>
      <c r="AH761" s="7">
        <v>171281080</v>
      </c>
      <c r="AI761" s="7">
        <v>170373444</v>
      </c>
      <c r="AJ761" s="7">
        <v>169801486</v>
      </c>
      <c r="AK761" s="3">
        <v>99.000450000000001</v>
      </c>
      <c r="AL761" s="7">
        <v>509</v>
      </c>
      <c r="AM761" s="7">
        <v>160275972</v>
      </c>
      <c r="AN761" s="3">
        <v>93.45</v>
      </c>
      <c r="AO761" s="3">
        <v>-2.7027030000000001</v>
      </c>
      <c r="AP761" s="3">
        <v>-12.132548999999999</v>
      </c>
      <c r="AQ761" s="3">
        <v>3.374555</v>
      </c>
      <c r="AR761" s="3">
        <v>30.166270999999998</v>
      </c>
      <c r="AS761" s="3">
        <v>-12.132548999999999</v>
      </c>
      <c r="AT761" s="3">
        <v>3.374555</v>
      </c>
      <c r="AU761" s="3">
        <v>25.912687999999999</v>
      </c>
      <c r="AV761" s="3">
        <v>3.3343684756582901</v>
      </c>
      <c r="AW761" s="3">
        <v>5.2495557955367689</v>
      </c>
      <c r="AX761" s="3">
        <v>6.5757962341040557</v>
      </c>
      <c r="AY761" s="4">
        <v>66.5</v>
      </c>
      <c r="AZ761" s="4">
        <v>104.7</v>
      </c>
      <c r="BA761" s="3">
        <v>131.15</v>
      </c>
    </row>
    <row r="762" spans="1:53" x14ac:dyDescent="0.3">
      <c r="A762" s="1" t="s">
        <v>1818</v>
      </c>
      <c r="B762" s="2">
        <v>4216479</v>
      </c>
      <c r="C762" s="9" t="s">
        <v>2395</v>
      </c>
      <c r="D762" s="9" t="s">
        <v>2439</v>
      </c>
      <c r="E762" s="3">
        <v>9617.5946870999996</v>
      </c>
      <c r="F762" s="5">
        <v>9502.0036870000004</v>
      </c>
      <c r="G762" s="5">
        <v>9489.3626870999997</v>
      </c>
      <c r="H762" s="3">
        <v>1.46</v>
      </c>
      <c r="I762" s="3">
        <v>30.240825999999998</v>
      </c>
      <c r="J762" s="3">
        <v>1.46</v>
      </c>
      <c r="K762" s="3">
        <v>30.240825999999998</v>
      </c>
      <c r="L762" s="3">
        <v>2.8503177799999997</v>
      </c>
      <c r="M762" s="3">
        <v>2.8503177799999997</v>
      </c>
      <c r="N762" s="3">
        <v>19.950068000000002</v>
      </c>
      <c r="O762" s="3">
        <v>23.1053882882671</v>
      </c>
      <c r="P762" s="3">
        <v>16.915478751414899</v>
      </c>
      <c r="Q762" s="3">
        <v>12.910600000000001</v>
      </c>
      <c r="R762" s="3">
        <v>16.234690000000001</v>
      </c>
      <c r="S762" s="3">
        <v>16.234690000000001</v>
      </c>
      <c r="T762" s="9" t="s">
        <v>3429</v>
      </c>
      <c r="U762" s="7">
        <v>598423</v>
      </c>
      <c r="V762" s="7">
        <v>596185</v>
      </c>
      <c r="W762" s="7">
        <v>609113</v>
      </c>
      <c r="X762" s="7">
        <v>494995</v>
      </c>
      <c r="Y762" s="7">
        <v>662591</v>
      </c>
      <c r="Z762" s="7">
        <v>607220</v>
      </c>
      <c r="AA762" s="7">
        <v>577473</v>
      </c>
      <c r="AB762" s="7">
        <v>598423</v>
      </c>
      <c r="AC762" s="3">
        <v>84.873000000000005</v>
      </c>
      <c r="AD762" s="3">
        <v>85.828000000000003</v>
      </c>
      <c r="AE762" s="3">
        <v>78.228999999999999</v>
      </c>
      <c r="AF762" s="3">
        <v>79.525000000000006</v>
      </c>
      <c r="AG762" s="7">
        <v>65689357</v>
      </c>
      <c r="AH762" s="7">
        <v>65656625</v>
      </c>
      <c r="AI762" s="7">
        <v>65631760</v>
      </c>
      <c r="AJ762" s="7">
        <v>65484853</v>
      </c>
      <c r="AK762" s="3">
        <v>99.586380000000005</v>
      </c>
      <c r="AL762" s="7">
        <v>577</v>
      </c>
      <c r="AM762" s="7">
        <v>56906203</v>
      </c>
      <c r="AN762" s="3">
        <v>86.54</v>
      </c>
      <c r="AO762" s="3">
        <v>-1.1026100000000001</v>
      </c>
      <c r="AP762" s="3">
        <v>-9.8523180000000004</v>
      </c>
      <c r="AQ762" s="3">
        <v>-6.0228080000000004</v>
      </c>
      <c r="AR762" s="3">
        <v>10.049245000000001</v>
      </c>
      <c r="AS762" s="3">
        <v>-9.8523180000000004</v>
      </c>
      <c r="AT762" s="3">
        <v>-6.0228080000000004</v>
      </c>
      <c r="AU762" s="4">
        <v>9.0029760000000003</v>
      </c>
      <c r="AV762" s="3">
        <v>1.8962104851913872</v>
      </c>
      <c r="AW762" s="3">
        <v>2.9661088739776154</v>
      </c>
      <c r="AX762" s="3">
        <v>2.8061486512566156</v>
      </c>
      <c r="AY762" s="3">
        <v>66.510000000000005</v>
      </c>
      <c r="AZ762" s="4">
        <v>104.04</v>
      </c>
      <c r="BA762" s="3">
        <v>98.43</v>
      </c>
    </row>
    <row r="763" spans="1:53" x14ac:dyDescent="0.3">
      <c r="A763" s="1" t="s">
        <v>1324</v>
      </c>
      <c r="B763" s="2">
        <v>4972396</v>
      </c>
      <c r="C763" s="9" t="s">
        <v>2395</v>
      </c>
      <c r="D763" s="9" t="s">
        <v>2431</v>
      </c>
      <c r="E763" s="3">
        <v>9616.1208489000001</v>
      </c>
      <c r="F763" s="5">
        <v>9555.1958479999994</v>
      </c>
      <c r="G763" s="5" t="s">
        <v>2400</v>
      </c>
      <c r="H763" s="3">
        <v>0.38800000000000001</v>
      </c>
      <c r="I763" s="3">
        <v>124.913462</v>
      </c>
      <c r="J763" s="4">
        <v>0.38800000000000001</v>
      </c>
      <c r="K763" s="3">
        <v>124.913462</v>
      </c>
      <c r="L763" s="3">
        <v>13.061532270000001</v>
      </c>
      <c r="M763" s="3">
        <v>8.3270303200000004</v>
      </c>
      <c r="N763" s="3">
        <v>66.688912000000002</v>
      </c>
      <c r="O763" s="3" t="s">
        <v>2400</v>
      </c>
      <c r="P763" s="3" t="s">
        <v>2400</v>
      </c>
      <c r="Q763" s="3">
        <v>12.808107</v>
      </c>
      <c r="R763" s="3">
        <v>57.022199000000001</v>
      </c>
      <c r="S763" s="3">
        <v>57.022199000000001</v>
      </c>
      <c r="T763" s="9" t="s">
        <v>3435</v>
      </c>
      <c r="U763" s="7">
        <v>729578</v>
      </c>
      <c r="V763" s="7">
        <v>648407</v>
      </c>
      <c r="W763" s="7">
        <v>675170</v>
      </c>
      <c r="X763" s="7">
        <v>606920</v>
      </c>
      <c r="Y763" s="7">
        <v>729578</v>
      </c>
      <c r="Z763" s="7">
        <v>679243</v>
      </c>
      <c r="AA763" s="7">
        <v>637279</v>
      </c>
      <c r="AB763" s="7">
        <v>625451</v>
      </c>
      <c r="AC763" s="3">
        <v>53.972999999999999</v>
      </c>
      <c r="AD763" s="3">
        <v>53.972999999999999</v>
      </c>
      <c r="AE763" s="4">
        <v>20.37</v>
      </c>
      <c r="AF763" s="4">
        <v>20.37</v>
      </c>
      <c r="AG763" s="7">
        <v>72196000</v>
      </c>
      <c r="AH763" s="7">
        <v>72185000</v>
      </c>
      <c r="AI763" s="7">
        <v>70990000</v>
      </c>
      <c r="AJ763" s="7">
        <v>60242538</v>
      </c>
      <c r="AK763" s="3">
        <v>83.208330000000004</v>
      </c>
      <c r="AL763" s="7">
        <v>407</v>
      </c>
      <c r="AM763" s="7">
        <v>63572312</v>
      </c>
      <c r="AN763" s="3">
        <v>87.81</v>
      </c>
      <c r="AO763" s="3">
        <v>-4.3513469999999996</v>
      </c>
      <c r="AP763" s="3">
        <v>-2.1909350000000001</v>
      </c>
      <c r="AQ763" s="3">
        <v>16.762537999999999</v>
      </c>
      <c r="AR763" s="3">
        <v>43.896766</v>
      </c>
      <c r="AS763" s="3">
        <v>-2.1909350000000001</v>
      </c>
      <c r="AT763" s="3">
        <v>16.762537999999999</v>
      </c>
      <c r="AU763" s="3">
        <v>39.763314000000001</v>
      </c>
      <c r="AV763" s="3">
        <v>2.3896483350160871</v>
      </c>
      <c r="AW763" s="3">
        <v>3.9359785398596663</v>
      </c>
      <c r="AX763" s="3">
        <v>3.8116236451482486</v>
      </c>
      <c r="AY763" s="4">
        <v>60.3</v>
      </c>
      <c r="AZ763" s="3">
        <v>99.32</v>
      </c>
      <c r="BA763" s="3">
        <v>96.19</v>
      </c>
    </row>
    <row r="764" spans="1:53" x14ac:dyDescent="0.3">
      <c r="A764" s="1" t="s">
        <v>1230</v>
      </c>
      <c r="B764" s="2">
        <v>4994083</v>
      </c>
      <c r="C764" s="9" t="s">
        <v>2401</v>
      </c>
      <c r="D764" s="9" t="s">
        <v>2484</v>
      </c>
      <c r="E764" s="3">
        <v>9609.9684799999995</v>
      </c>
      <c r="F764" s="5">
        <v>12818.35648</v>
      </c>
      <c r="G764" s="5" t="s">
        <v>2400</v>
      </c>
      <c r="H764" s="3">
        <v>0.188</v>
      </c>
      <c r="I764" s="3">
        <v>229.61039</v>
      </c>
      <c r="J764" s="3">
        <v>0.188</v>
      </c>
      <c r="K764" s="3">
        <v>229.61039</v>
      </c>
      <c r="L764" s="3">
        <v>8.4150404600000002</v>
      </c>
      <c r="M764" s="3">
        <v>1.21631848</v>
      </c>
      <c r="N764" s="3" t="s">
        <v>2397</v>
      </c>
      <c r="O764" s="3" t="s">
        <v>2400</v>
      </c>
      <c r="P764" s="3" t="s">
        <v>2400</v>
      </c>
      <c r="Q764" s="3">
        <v>1.5773790000000001</v>
      </c>
      <c r="R764" s="3">
        <v>10.484709000000001</v>
      </c>
      <c r="S764" s="3">
        <v>10.484709000000001</v>
      </c>
      <c r="T764" s="9" t="s">
        <v>3429</v>
      </c>
      <c r="U764" s="7">
        <v>7141766</v>
      </c>
      <c r="V764" s="7">
        <v>7428582</v>
      </c>
      <c r="W764" s="7">
        <v>5998019</v>
      </c>
      <c r="X764" s="7">
        <v>4673863</v>
      </c>
      <c r="Y764" s="7">
        <v>7477716</v>
      </c>
      <c r="Z764" s="7">
        <v>7620976</v>
      </c>
      <c r="AA764" s="7">
        <v>7327301</v>
      </c>
      <c r="AB764" s="7">
        <v>7141766</v>
      </c>
      <c r="AC764" s="3">
        <v>27.507000000000001</v>
      </c>
      <c r="AD764" s="3">
        <v>24.209</v>
      </c>
      <c r="AE764" s="3">
        <v>14.257</v>
      </c>
      <c r="AF764" s="4">
        <v>12.664</v>
      </c>
      <c r="AG764" s="7">
        <v>161871000</v>
      </c>
      <c r="AH764" s="7">
        <v>161836000</v>
      </c>
      <c r="AI764" s="7">
        <v>161347000</v>
      </c>
      <c r="AJ764" s="7">
        <v>156996905</v>
      </c>
      <c r="AK764" s="3">
        <v>96.975719999999995</v>
      </c>
      <c r="AL764" s="7">
        <v>565</v>
      </c>
      <c r="AM764" s="7">
        <v>154575292</v>
      </c>
      <c r="AN764" s="3">
        <v>95.48</v>
      </c>
      <c r="AO764" s="3">
        <v>-0.41306799999999999</v>
      </c>
      <c r="AP764" s="3">
        <v>-10.6469</v>
      </c>
      <c r="AQ764" s="3">
        <v>-1.686747</v>
      </c>
      <c r="AR764" s="3">
        <v>-7.6119139999999996</v>
      </c>
      <c r="AS764" s="3">
        <v>-10.6469</v>
      </c>
      <c r="AT764" s="3">
        <v>-1.686747</v>
      </c>
      <c r="AU764" s="3">
        <v>-7.9965310000000001</v>
      </c>
      <c r="AV764" s="3">
        <v>2.9875985990746976</v>
      </c>
      <c r="AW764" s="3">
        <v>4.8409002466836961</v>
      </c>
      <c r="AX764" s="3">
        <v>5.8397344114750052</v>
      </c>
      <c r="AY764" s="3">
        <v>47.97</v>
      </c>
      <c r="AZ764" s="3">
        <v>77.72</v>
      </c>
      <c r="BA764" s="3">
        <v>93.76</v>
      </c>
    </row>
    <row r="765" spans="1:53" x14ac:dyDescent="0.3">
      <c r="A765" s="1" t="s">
        <v>1033</v>
      </c>
      <c r="B765" s="2">
        <v>4811795</v>
      </c>
      <c r="C765" s="9" t="s">
        <v>2395</v>
      </c>
      <c r="D765" s="9" t="s">
        <v>2422</v>
      </c>
      <c r="E765" s="3">
        <v>9606.6937027000004</v>
      </c>
      <c r="F765" s="5">
        <v>13940.693702</v>
      </c>
      <c r="G765" s="5" t="s">
        <v>2400</v>
      </c>
      <c r="H765" s="3">
        <v>0.78</v>
      </c>
      <c r="I765" s="3">
        <v>28.547854999999998</v>
      </c>
      <c r="J765" s="4">
        <v>0.78</v>
      </c>
      <c r="K765" s="3">
        <v>28.547854999999998</v>
      </c>
      <c r="L765" s="3" t="s">
        <v>2397</v>
      </c>
      <c r="M765" s="3">
        <v>2.4723998700000003</v>
      </c>
      <c r="N765" s="3">
        <v>21.059038000000001</v>
      </c>
      <c r="O765" s="3" t="s">
        <v>2400</v>
      </c>
      <c r="P765" s="3" t="s">
        <v>2400</v>
      </c>
      <c r="Q765" s="3">
        <v>1.037039</v>
      </c>
      <c r="R765" s="3">
        <v>12.496453000000001</v>
      </c>
      <c r="S765" s="3">
        <v>12.496453000000001</v>
      </c>
      <c r="T765" s="9" t="s">
        <v>3429</v>
      </c>
      <c r="U765" s="7">
        <v>12339000</v>
      </c>
      <c r="V765" s="7">
        <v>12647000</v>
      </c>
      <c r="W765" s="7">
        <v>12401000</v>
      </c>
      <c r="X765" s="7">
        <v>10119000</v>
      </c>
      <c r="Y765" s="7">
        <v>12499000</v>
      </c>
      <c r="Z765" s="7">
        <v>12487000</v>
      </c>
      <c r="AA765" s="7">
        <v>12451000</v>
      </c>
      <c r="AB765" s="7">
        <v>12339000</v>
      </c>
      <c r="AC765" s="3">
        <v>31.291</v>
      </c>
      <c r="AD765" s="3">
        <v>31.587</v>
      </c>
      <c r="AE765" s="4">
        <v>7.6420000000000003</v>
      </c>
      <c r="AF765" s="4">
        <v>7.3769999999999998</v>
      </c>
      <c r="AG765" s="7">
        <v>125154194</v>
      </c>
      <c r="AH765" s="7">
        <v>127080545</v>
      </c>
      <c r="AI765" s="7">
        <v>129935883</v>
      </c>
      <c r="AJ765" s="7">
        <v>122907164</v>
      </c>
      <c r="AK765" s="3">
        <v>98.577070000000006</v>
      </c>
      <c r="AL765" s="7">
        <v>709</v>
      </c>
      <c r="AM765" s="7">
        <v>133214489</v>
      </c>
      <c r="AN765" s="3">
        <v>106.84</v>
      </c>
      <c r="AO765" s="3">
        <v>-1.1569780000000001</v>
      </c>
      <c r="AP765" s="3">
        <v>-10.188190000000001</v>
      </c>
      <c r="AQ765" s="3">
        <v>-5.0754460000000003</v>
      </c>
      <c r="AR765" s="3">
        <v>-8.4171519999999997</v>
      </c>
      <c r="AS765" s="3">
        <v>-10.188190000000001</v>
      </c>
      <c r="AT765" s="3">
        <v>-5.0754460000000003</v>
      </c>
      <c r="AU765" s="3">
        <v>-8.5985999999999994</v>
      </c>
      <c r="AV765" s="3">
        <v>2.3920075773355385</v>
      </c>
      <c r="AW765" s="3">
        <v>5.4399297241230693</v>
      </c>
      <c r="AX765" s="3">
        <v>6.0791199236473954</v>
      </c>
      <c r="AY765" s="3">
        <v>42.79</v>
      </c>
      <c r="AZ765" s="3">
        <v>97.31</v>
      </c>
      <c r="BA765" s="3">
        <v>108.75</v>
      </c>
    </row>
    <row r="766" spans="1:53" x14ac:dyDescent="0.3">
      <c r="A766" s="1" t="s">
        <v>2335</v>
      </c>
      <c r="B766" s="2">
        <v>4227527</v>
      </c>
      <c r="C766" s="9" t="s">
        <v>2395</v>
      </c>
      <c r="D766" s="9" t="s">
        <v>2483</v>
      </c>
      <c r="E766" s="3">
        <v>9604.1226106800004</v>
      </c>
      <c r="F766" s="5">
        <v>10297.840609999999</v>
      </c>
      <c r="G766" s="5" t="s">
        <v>2400</v>
      </c>
      <c r="H766" s="3">
        <v>0.879</v>
      </c>
      <c r="I766" s="3">
        <v>83.099414999999993</v>
      </c>
      <c r="J766" s="3">
        <v>0.879</v>
      </c>
      <c r="K766" s="3">
        <v>83.099414999999993</v>
      </c>
      <c r="L766" s="3" t="s">
        <v>2397</v>
      </c>
      <c r="M766" s="3" t="s">
        <v>2397</v>
      </c>
      <c r="N766" s="3">
        <v>59.730978999999998</v>
      </c>
      <c r="O766" s="3" t="s">
        <v>2400</v>
      </c>
      <c r="P766" s="3" t="s">
        <v>2400</v>
      </c>
      <c r="Q766" s="3">
        <v>15.220295</v>
      </c>
      <c r="R766" s="3">
        <v>50.517477</v>
      </c>
      <c r="S766" s="3">
        <v>50.517477</v>
      </c>
      <c r="T766" s="9" t="s">
        <v>3429</v>
      </c>
      <c r="U766" s="7">
        <v>460055</v>
      </c>
      <c r="V766" s="7">
        <v>357521</v>
      </c>
      <c r="W766" s="7">
        <v>282502</v>
      </c>
      <c r="X766" s="7">
        <v>248811</v>
      </c>
      <c r="Y766" s="7">
        <v>591043</v>
      </c>
      <c r="Z766" s="7">
        <v>545649</v>
      </c>
      <c r="AA766" s="7">
        <v>497123</v>
      </c>
      <c r="AB766" s="7">
        <v>460055</v>
      </c>
      <c r="AC766" s="3">
        <v>48.435000000000002</v>
      </c>
      <c r="AD766" s="3">
        <v>48.137</v>
      </c>
      <c r="AE766" s="3">
        <v>28.492000000000001</v>
      </c>
      <c r="AF766" s="3">
        <v>29.032</v>
      </c>
      <c r="AG766" s="7">
        <v>29212082</v>
      </c>
      <c r="AH766" s="7">
        <v>29304401</v>
      </c>
      <c r="AI766" s="7">
        <v>29414920</v>
      </c>
      <c r="AJ766" s="7">
        <v>29099529</v>
      </c>
      <c r="AK766" s="3">
        <v>99.614019999999996</v>
      </c>
      <c r="AL766" s="7">
        <v>582</v>
      </c>
      <c r="AM766" s="7">
        <v>30013442</v>
      </c>
      <c r="AN766" s="3">
        <v>102.74</v>
      </c>
      <c r="AO766" s="3">
        <v>-2.5878320000000001</v>
      </c>
      <c r="AP766" s="3">
        <v>-13.55659</v>
      </c>
      <c r="AQ766" s="3">
        <v>-31.695827999999999</v>
      </c>
      <c r="AR766" s="3">
        <v>12.60351</v>
      </c>
      <c r="AS766" s="3">
        <v>-13.55659</v>
      </c>
      <c r="AT766" s="3">
        <v>-31.695827999999999</v>
      </c>
      <c r="AU766" s="3">
        <v>10.764673999999999</v>
      </c>
      <c r="AV766" s="3">
        <v>5.5144917802387523</v>
      </c>
      <c r="AW766" s="3">
        <v>8.0206988203381098</v>
      </c>
      <c r="AX766" s="3">
        <v>8.9361587643166729</v>
      </c>
      <c r="AY766" s="3">
        <v>69.680000000000007</v>
      </c>
      <c r="AZ766" s="3">
        <v>101.35</v>
      </c>
      <c r="BA766" s="3">
        <v>112.91</v>
      </c>
    </row>
    <row r="767" spans="1:53" x14ac:dyDescent="0.3">
      <c r="A767" s="1" t="s">
        <v>1110</v>
      </c>
      <c r="B767" s="2">
        <v>4059483</v>
      </c>
      <c r="C767" s="9" t="s">
        <v>2401</v>
      </c>
      <c r="D767" s="9" t="s">
        <v>2485</v>
      </c>
      <c r="E767" s="3">
        <v>9600.3254988799999</v>
      </c>
      <c r="F767" s="5">
        <v>10582.325498</v>
      </c>
      <c r="G767" s="5" t="s">
        <v>2400</v>
      </c>
      <c r="H767" s="3">
        <v>2.83</v>
      </c>
      <c r="I767" s="3">
        <v>13.411329</v>
      </c>
      <c r="J767" s="4">
        <v>2.83</v>
      </c>
      <c r="K767" s="3">
        <v>13.411329</v>
      </c>
      <c r="L767" s="3">
        <v>3.37297403</v>
      </c>
      <c r="M767" s="3">
        <v>2.2671237400000002</v>
      </c>
      <c r="N767" s="3">
        <v>7.8026090000000003</v>
      </c>
      <c r="O767" s="3" t="s">
        <v>2400</v>
      </c>
      <c r="P767" s="3" t="s">
        <v>2400</v>
      </c>
      <c r="Q767" s="3">
        <v>1.3170550000000001</v>
      </c>
      <c r="R767" s="3">
        <v>7.8804150000000002</v>
      </c>
      <c r="S767" s="3">
        <v>7.8804150000000002</v>
      </c>
      <c r="T767" s="9" t="s">
        <v>3429</v>
      </c>
      <c r="U767" s="7">
        <v>8160000</v>
      </c>
      <c r="V767" s="7">
        <v>7946000</v>
      </c>
      <c r="W767" s="7">
        <v>6894000</v>
      </c>
      <c r="X767" s="7">
        <v>5987000</v>
      </c>
      <c r="Y767" s="7">
        <v>7551000</v>
      </c>
      <c r="Z767" s="7">
        <v>7714000</v>
      </c>
      <c r="AA767" s="7">
        <v>7905000</v>
      </c>
      <c r="AB767" s="7">
        <v>8160000</v>
      </c>
      <c r="AC767" s="3">
        <v>21.434000000000001</v>
      </c>
      <c r="AD767" s="4">
        <v>23.07</v>
      </c>
      <c r="AE767" s="3">
        <v>14.461</v>
      </c>
      <c r="AF767" s="3">
        <v>15.494999999999999</v>
      </c>
      <c r="AG767" s="7">
        <v>65100000</v>
      </c>
      <c r="AH767" s="7">
        <v>65200000</v>
      </c>
      <c r="AI767" s="7">
        <v>65187701</v>
      </c>
      <c r="AJ767" s="7">
        <v>64759887</v>
      </c>
      <c r="AK767" s="3">
        <v>99.389570000000006</v>
      </c>
      <c r="AL767" s="7">
        <v>713</v>
      </c>
      <c r="AM767" s="7">
        <v>57080884</v>
      </c>
      <c r="AN767" s="4">
        <v>87.6</v>
      </c>
      <c r="AO767" s="3">
        <v>-1.36947</v>
      </c>
      <c r="AP767" s="3">
        <v>-6.6377090000000001</v>
      </c>
      <c r="AQ767" s="3">
        <v>9.4593999999999998E-2</v>
      </c>
      <c r="AR767" s="3">
        <v>25.407968</v>
      </c>
      <c r="AS767" s="3">
        <v>-6.6377090000000001</v>
      </c>
      <c r="AT767" s="3">
        <v>9.4593999999999998E-2</v>
      </c>
      <c r="AU767" s="3">
        <v>26.748365</v>
      </c>
      <c r="AV767" s="3">
        <v>1.9588296272031493</v>
      </c>
      <c r="AW767" s="3">
        <v>3.8723706226770185</v>
      </c>
      <c r="AX767" s="3">
        <v>3.4056552388096422</v>
      </c>
      <c r="AY767" s="3">
        <v>64.22</v>
      </c>
      <c r="AZ767" s="3">
        <v>126.95</v>
      </c>
      <c r="BA767" s="3">
        <v>111.65</v>
      </c>
    </row>
    <row r="768" spans="1:53" x14ac:dyDescent="0.3">
      <c r="A768" s="1" t="s">
        <v>1957</v>
      </c>
      <c r="B768" s="2">
        <v>7390107</v>
      </c>
      <c r="C768" s="9" t="s">
        <v>2401</v>
      </c>
      <c r="D768" s="9" t="s">
        <v>2406</v>
      </c>
      <c r="E768" s="3">
        <v>9585.6703159999997</v>
      </c>
      <c r="F768" s="5">
        <v>13176.364315000001</v>
      </c>
      <c r="G768" s="5" t="s">
        <v>2400</v>
      </c>
      <c r="H768" s="3">
        <v>5.8000000000000003E-2</v>
      </c>
      <c r="I768" s="3" t="s">
        <v>2397</v>
      </c>
      <c r="J768" s="3">
        <v>5.8000000000000003E-2</v>
      </c>
      <c r="K768" s="3" t="s">
        <v>2397</v>
      </c>
      <c r="L768" s="3" t="s">
        <v>2397</v>
      </c>
      <c r="M768" s="3">
        <v>5.9821212900000003</v>
      </c>
      <c r="N768" s="3">
        <v>168.435374</v>
      </c>
      <c r="O768" s="3" t="s">
        <v>2400</v>
      </c>
      <c r="P768" s="3" t="s">
        <v>2400</v>
      </c>
      <c r="Q768" s="3">
        <v>2.3813849999999999</v>
      </c>
      <c r="R768" s="3">
        <v>19.416774</v>
      </c>
      <c r="S768" s="3">
        <v>19.416774</v>
      </c>
      <c r="T768" s="9"/>
      <c r="U768" s="7">
        <v>4563284</v>
      </c>
      <c r="V768" s="7">
        <v>4150478</v>
      </c>
      <c r="W768" s="7">
        <v>3479886</v>
      </c>
      <c r="X768" s="7" t="s">
        <v>2400</v>
      </c>
      <c r="Y768" s="7">
        <v>4985319</v>
      </c>
      <c r="Z768" s="7">
        <v>4840133</v>
      </c>
      <c r="AA768" s="7">
        <v>4701708.5</v>
      </c>
      <c r="AB768" s="7">
        <v>4563284</v>
      </c>
      <c r="AC768" s="3">
        <v>13.922000000000001</v>
      </c>
      <c r="AD768" s="3">
        <v>14.247</v>
      </c>
      <c r="AE768" s="4">
        <v>11.744999999999999</v>
      </c>
      <c r="AF768" s="4">
        <v>11.617000000000001</v>
      </c>
      <c r="AG768" s="7">
        <v>281211630</v>
      </c>
      <c r="AH768" s="7">
        <v>281211630</v>
      </c>
      <c r="AI768" s="7">
        <v>281211630</v>
      </c>
      <c r="AJ768" s="7">
        <v>71740774</v>
      </c>
      <c r="AK768" s="3">
        <v>21.449629999999999</v>
      </c>
      <c r="AL768" s="7">
        <v>2</v>
      </c>
      <c r="AM768" s="7">
        <v>18064246</v>
      </c>
      <c r="AN768" s="3">
        <v>5.4</v>
      </c>
      <c r="AO768" s="3">
        <v>-2.8257460000000001</v>
      </c>
      <c r="AP768" s="3">
        <v>-13.607816</v>
      </c>
      <c r="AQ768" s="3">
        <v>-24.396947000000001</v>
      </c>
      <c r="AR768" s="3">
        <v>-24.396947000000001</v>
      </c>
      <c r="AS768" s="3">
        <v>-13.607816</v>
      </c>
      <c r="AT768" s="3">
        <v>-24.396947000000001</v>
      </c>
      <c r="AU768" s="3">
        <v>-24.396947000000001</v>
      </c>
      <c r="AV768" s="3">
        <v>1.6812000228546393</v>
      </c>
      <c r="AW768" s="3">
        <v>2.7070588580873034</v>
      </c>
      <c r="AX768" s="3">
        <v>3.0229793331991335</v>
      </c>
      <c r="AY768" s="3">
        <v>55.61</v>
      </c>
      <c r="AZ768" s="3">
        <v>89.55</v>
      </c>
      <c r="BA768" s="4">
        <v>100</v>
      </c>
    </row>
    <row r="769" spans="1:53" x14ac:dyDescent="0.3">
      <c r="A769" s="1" t="s">
        <v>106</v>
      </c>
      <c r="B769" s="2">
        <v>4065191</v>
      </c>
      <c r="C769" s="9" t="s">
        <v>2395</v>
      </c>
      <c r="D769" s="9" t="s">
        <v>2444</v>
      </c>
      <c r="E769" s="3">
        <v>9541.5420619199995</v>
      </c>
      <c r="F769" s="5">
        <v>39764.542061</v>
      </c>
      <c r="G769" s="5" t="s">
        <v>2400</v>
      </c>
      <c r="H769" s="3">
        <v>-0.23</v>
      </c>
      <c r="I769" s="3">
        <v>41.599044999999997</v>
      </c>
      <c r="J769" s="4">
        <v>-0.23</v>
      </c>
      <c r="K769" s="3">
        <v>41.599044999999997</v>
      </c>
      <c r="L769" s="3" t="s">
        <v>2397</v>
      </c>
      <c r="M769" s="3" t="s">
        <v>2397</v>
      </c>
      <c r="N769" s="3" t="s">
        <v>2397</v>
      </c>
      <c r="O769" s="3" t="s">
        <v>2400</v>
      </c>
      <c r="P769" s="3" t="s">
        <v>2400</v>
      </c>
      <c r="Q769" s="3">
        <v>0.77736400000000005</v>
      </c>
      <c r="R769" s="3">
        <v>4.2767359999999996</v>
      </c>
      <c r="S769" s="3">
        <v>4.2767359999999996</v>
      </c>
      <c r="T769" s="9" t="s">
        <v>3429</v>
      </c>
      <c r="U769" s="7">
        <v>52788000</v>
      </c>
      <c r="V769" s="7">
        <v>48971000</v>
      </c>
      <c r="W769" s="7">
        <v>29882000</v>
      </c>
      <c r="X769" s="7">
        <v>17337000</v>
      </c>
      <c r="Y769" s="7">
        <v>53613000</v>
      </c>
      <c r="Z769" s="7">
        <v>53448000</v>
      </c>
      <c r="AA769" s="7">
        <v>53169000</v>
      </c>
      <c r="AB769" s="7">
        <v>52788000</v>
      </c>
      <c r="AC769" s="3">
        <v>26.116</v>
      </c>
      <c r="AD769" s="3">
        <v>24.033000000000001</v>
      </c>
      <c r="AE769" s="4">
        <v>11.933</v>
      </c>
      <c r="AF769" s="4">
        <v>9.4510000000000005</v>
      </c>
      <c r="AG769" s="7">
        <v>657102842</v>
      </c>
      <c r="AH769" s="7">
        <v>656607802</v>
      </c>
      <c r="AI769" s="7">
        <v>653504063</v>
      </c>
      <c r="AJ769" s="7">
        <v>648893591</v>
      </c>
      <c r="AK769" s="3">
        <v>98.746459999999999</v>
      </c>
      <c r="AL769" s="7">
        <v>641</v>
      </c>
      <c r="AM769" s="7">
        <v>367074198</v>
      </c>
      <c r="AN769" s="3">
        <v>55.86</v>
      </c>
      <c r="AO769" s="3">
        <v>0.46109499999999998</v>
      </c>
      <c r="AP769" s="3">
        <v>20.041322000000001</v>
      </c>
      <c r="AQ769" s="3">
        <v>55.071173999999999</v>
      </c>
      <c r="AR769" s="3">
        <v>29.6875</v>
      </c>
      <c r="AS769" s="3">
        <v>20.041322000000001</v>
      </c>
      <c r="AT769" s="3">
        <v>55.071173999999999</v>
      </c>
      <c r="AU769" s="3">
        <v>26.855895</v>
      </c>
      <c r="AV769" s="3">
        <v>13.274038134095258</v>
      </c>
      <c r="AW769" s="3">
        <v>19.105347659424115</v>
      </c>
      <c r="AX769" s="3">
        <v>21.391297158797098</v>
      </c>
      <c r="AY769" s="3">
        <v>52.71</v>
      </c>
      <c r="AZ769" s="3">
        <v>75.87</v>
      </c>
      <c r="BA769" s="3">
        <v>84.95</v>
      </c>
    </row>
    <row r="770" spans="1:53" x14ac:dyDescent="0.3">
      <c r="A770" s="1" t="s">
        <v>1484</v>
      </c>
      <c r="B770" s="2">
        <v>4913427</v>
      </c>
      <c r="C770" s="9" t="s">
        <v>2401</v>
      </c>
      <c r="D770" s="9" t="s">
        <v>2427</v>
      </c>
      <c r="E770" s="3">
        <v>9537.0015405600006</v>
      </c>
      <c r="F770" s="5">
        <v>5710.8115399999997</v>
      </c>
      <c r="G770" s="5" t="s">
        <v>2400</v>
      </c>
      <c r="H770" s="4">
        <v>1.4890000000000001</v>
      </c>
      <c r="I770" s="3">
        <v>27.965142</v>
      </c>
      <c r="J770" s="4">
        <v>1.4890000000000001</v>
      </c>
      <c r="K770" s="3">
        <v>27.965142</v>
      </c>
      <c r="L770" s="3">
        <v>2.7549794000000003</v>
      </c>
      <c r="M770" s="3">
        <v>2.6661681599999998</v>
      </c>
      <c r="N770" s="3">
        <v>17.492505000000001</v>
      </c>
      <c r="O770" s="3" t="s">
        <v>2400</v>
      </c>
      <c r="P770" s="3" t="s">
        <v>2400</v>
      </c>
      <c r="Q770" s="3">
        <v>1.4345270000000001</v>
      </c>
      <c r="R770" s="3">
        <v>8.6652869999999993</v>
      </c>
      <c r="S770" s="3">
        <v>8.6652869999999993</v>
      </c>
      <c r="T770" s="9" t="s">
        <v>3432</v>
      </c>
      <c r="U770" s="7">
        <v>4313586</v>
      </c>
      <c r="V770" s="7">
        <v>2997760</v>
      </c>
      <c r="W770" s="7">
        <v>3105246</v>
      </c>
      <c r="X770" s="7">
        <v>4276539</v>
      </c>
      <c r="Y770" s="7">
        <v>4648981</v>
      </c>
      <c r="Z770" s="7">
        <v>4313586</v>
      </c>
      <c r="AA770" s="7">
        <v>4037478</v>
      </c>
      <c r="AB770" s="7">
        <v>3584345</v>
      </c>
      <c r="AC770" s="3">
        <v>52.453000000000003</v>
      </c>
      <c r="AD770" s="3">
        <v>52.823</v>
      </c>
      <c r="AE770" s="4">
        <v>10.6</v>
      </c>
      <c r="AF770" s="4">
        <v>11.643000000000001</v>
      </c>
      <c r="AG770" s="7">
        <v>164866679</v>
      </c>
      <c r="AH770" s="7">
        <v>164751486</v>
      </c>
      <c r="AI770" s="7">
        <v>165120389</v>
      </c>
      <c r="AJ770" s="7">
        <v>121023457</v>
      </c>
      <c r="AK770" s="3">
        <v>74.007409999999993</v>
      </c>
      <c r="AL770" s="7">
        <v>279</v>
      </c>
      <c r="AM770" s="7">
        <v>98980966</v>
      </c>
      <c r="AN770" s="3">
        <v>60.53</v>
      </c>
      <c r="AO770" s="3">
        <v>0.46963100000000002</v>
      </c>
      <c r="AP770" s="3">
        <v>10.048011000000001</v>
      </c>
      <c r="AQ770" s="3">
        <v>-15.374473</v>
      </c>
      <c r="AR770" s="3">
        <v>-9.8468889999999991</v>
      </c>
      <c r="AS770" s="3">
        <v>10.048011000000001</v>
      </c>
      <c r="AT770" s="3">
        <v>-15.374473</v>
      </c>
      <c r="AU770" s="3">
        <v>-12.418122</v>
      </c>
      <c r="AV770" s="3" t="s">
        <v>2400</v>
      </c>
      <c r="AW770" s="3" t="s">
        <v>2400</v>
      </c>
      <c r="AX770" s="3" t="s">
        <v>2400</v>
      </c>
      <c r="AY770" s="3">
        <v>69.760000000000005</v>
      </c>
      <c r="AZ770" s="3">
        <v>88.84</v>
      </c>
      <c r="BA770" s="4">
        <v>97</v>
      </c>
    </row>
    <row r="771" spans="1:53" x14ac:dyDescent="0.3">
      <c r="A771" s="1" t="s">
        <v>293</v>
      </c>
      <c r="B771" s="2">
        <v>4098629</v>
      </c>
      <c r="C771" s="9" t="s">
        <v>2401</v>
      </c>
      <c r="D771" s="9" t="s">
        <v>2396</v>
      </c>
      <c r="E771" s="3">
        <v>9510.7490476799994</v>
      </c>
      <c r="F771" s="5">
        <v>9276.3680469999999</v>
      </c>
      <c r="G771" s="5" t="s">
        <v>2400</v>
      </c>
      <c r="H771" s="3">
        <v>23.34</v>
      </c>
      <c r="I771" s="3" t="s">
        <v>2397</v>
      </c>
      <c r="J771" s="3">
        <v>23.34</v>
      </c>
      <c r="K771" s="3" t="s">
        <v>2397</v>
      </c>
      <c r="L771" s="3">
        <v>1.35938922</v>
      </c>
      <c r="M771" s="3">
        <v>1.22823547</v>
      </c>
      <c r="N771" s="3">
        <v>41.731453000000002</v>
      </c>
      <c r="O771" s="3" t="s">
        <v>2400</v>
      </c>
      <c r="P771" s="3" t="s">
        <v>2400</v>
      </c>
      <c r="Q771" s="3">
        <v>3.4679630000000001</v>
      </c>
      <c r="R771" s="3">
        <v>16.213588000000001</v>
      </c>
      <c r="S771" s="3">
        <v>16.213588000000001</v>
      </c>
      <c r="T771" s="9" t="s">
        <v>3429</v>
      </c>
      <c r="U771" s="7">
        <v>2671262</v>
      </c>
      <c r="V771" s="7">
        <v>2802249</v>
      </c>
      <c r="W771" s="7">
        <v>2922545</v>
      </c>
      <c r="X771" s="7">
        <v>2545626</v>
      </c>
      <c r="Y771" s="7">
        <v>2580209</v>
      </c>
      <c r="Z771" s="7">
        <v>2562604</v>
      </c>
      <c r="AA771" s="7">
        <v>2605238</v>
      </c>
      <c r="AB771" s="7">
        <v>2671262</v>
      </c>
      <c r="AC771" s="3">
        <v>53.564</v>
      </c>
      <c r="AD771" s="4">
        <v>54.54</v>
      </c>
      <c r="AE771" s="3">
        <v>19.152000000000001</v>
      </c>
      <c r="AF771" s="3">
        <v>18.738</v>
      </c>
      <c r="AG771" s="7">
        <v>27995677</v>
      </c>
      <c r="AH771" s="7">
        <v>28198730</v>
      </c>
      <c r="AI771" s="7">
        <v>29145170</v>
      </c>
      <c r="AJ771" s="7">
        <v>19428126</v>
      </c>
      <c r="AK771" s="3">
        <v>69.394180000000006</v>
      </c>
      <c r="AL771" s="7">
        <v>561</v>
      </c>
      <c r="AM771" s="7">
        <v>19613088</v>
      </c>
      <c r="AN771" s="3">
        <v>70.05</v>
      </c>
      <c r="AO771" s="3">
        <v>-0.61114000000000002</v>
      </c>
      <c r="AP771" s="3">
        <v>-3.529792</v>
      </c>
      <c r="AQ771" s="3">
        <v>-1.8142149999999999</v>
      </c>
      <c r="AR771" s="3">
        <v>0.15854099999999999</v>
      </c>
      <c r="AS771" s="3">
        <v>-3.529792</v>
      </c>
      <c r="AT771" s="3">
        <v>-1.8142149999999999</v>
      </c>
      <c r="AU771" s="3">
        <v>1.7405310000000001</v>
      </c>
      <c r="AV771" s="3">
        <v>1.7877348151912307</v>
      </c>
      <c r="AW771" s="3">
        <v>3.7452871101791159</v>
      </c>
      <c r="AX771" s="3">
        <v>4.1547461212430745</v>
      </c>
      <c r="AY771" s="3">
        <v>34.35</v>
      </c>
      <c r="AZ771" s="3">
        <v>71.97</v>
      </c>
      <c r="BA771" s="3">
        <v>79.84</v>
      </c>
    </row>
    <row r="772" spans="1:53" x14ac:dyDescent="0.3">
      <c r="A772" s="1" t="s">
        <v>530</v>
      </c>
      <c r="B772" s="2">
        <v>100206</v>
      </c>
      <c r="C772" s="9" t="s">
        <v>2401</v>
      </c>
      <c r="D772" s="9" t="s">
        <v>2495</v>
      </c>
      <c r="E772" s="3">
        <v>9501.8993604999996</v>
      </c>
      <c r="F772" s="5" t="s">
        <v>2400</v>
      </c>
      <c r="G772" s="5">
        <v>10217.8993605</v>
      </c>
      <c r="H772" s="3">
        <v>1.33</v>
      </c>
      <c r="I772" s="3">
        <v>15.4625</v>
      </c>
      <c r="J772" s="3">
        <v>1.33</v>
      </c>
      <c r="K772" s="3">
        <v>15.4625</v>
      </c>
      <c r="L772" s="3">
        <v>1.2966255981124601</v>
      </c>
      <c r="M772" s="3">
        <v>1.17741489696644</v>
      </c>
      <c r="N772" s="3">
        <v>4.3765919999999996</v>
      </c>
      <c r="O772" s="3" t="s">
        <v>2400</v>
      </c>
      <c r="P772" s="3" t="s">
        <v>2400</v>
      </c>
      <c r="Q772" s="3" t="s">
        <v>2400</v>
      </c>
      <c r="R772" s="3" t="s">
        <v>2400</v>
      </c>
      <c r="S772" s="3" t="s">
        <v>2400</v>
      </c>
      <c r="T772" s="9" t="s">
        <v>3429</v>
      </c>
      <c r="U772" s="7">
        <v>3592000</v>
      </c>
      <c r="V772" s="7">
        <v>3534000</v>
      </c>
      <c r="W772" s="7">
        <v>2967000</v>
      </c>
      <c r="X772" s="7">
        <v>2912000</v>
      </c>
      <c r="Y772" s="7">
        <v>3200000</v>
      </c>
      <c r="Z772" s="7">
        <v>3280000</v>
      </c>
      <c r="AA772" s="7">
        <v>3386000</v>
      </c>
      <c r="AB772" s="7">
        <v>3592000</v>
      </c>
      <c r="AC772" s="3" t="s">
        <v>2400</v>
      </c>
      <c r="AD772" s="3" t="s">
        <v>2400</v>
      </c>
      <c r="AE772" s="3" t="s">
        <v>2400</v>
      </c>
      <c r="AF772" s="3" t="s">
        <v>2400</v>
      </c>
      <c r="AG772" s="7">
        <v>132723309</v>
      </c>
      <c r="AH772" s="7">
        <v>132604838</v>
      </c>
      <c r="AI772" s="7">
        <v>131790088</v>
      </c>
      <c r="AJ772" s="7">
        <v>130631356</v>
      </c>
      <c r="AK772" s="3">
        <v>99.328729999999993</v>
      </c>
      <c r="AL772" s="7">
        <v>605</v>
      </c>
      <c r="AM772" s="7">
        <v>114501981</v>
      </c>
      <c r="AN772" s="3">
        <v>87.06</v>
      </c>
      <c r="AO772" s="3">
        <v>-0.91316900000000001</v>
      </c>
      <c r="AP772" s="3">
        <v>-14.394463999999999</v>
      </c>
      <c r="AQ772" s="3">
        <v>3.238191</v>
      </c>
      <c r="AR772" s="3">
        <v>9.4690270000000005</v>
      </c>
      <c r="AS772" s="3">
        <v>-14.394463999999999</v>
      </c>
      <c r="AT772" s="3">
        <v>3.238191</v>
      </c>
      <c r="AU772" s="3">
        <v>10.822433</v>
      </c>
      <c r="AV772" s="3">
        <v>3.1952501729509342</v>
      </c>
      <c r="AW772" s="3">
        <v>11.016623483881578</v>
      </c>
      <c r="AX772" s="3">
        <v>8.3400107161537651</v>
      </c>
      <c r="AY772" s="3">
        <v>38.49</v>
      </c>
      <c r="AZ772" s="3">
        <v>132.71</v>
      </c>
      <c r="BA772" s="3">
        <v>100.47</v>
      </c>
    </row>
    <row r="773" spans="1:53" x14ac:dyDescent="0.3">
      <c r="A773" s="1" t="s">
        <v>532</v>
      </c>
      <c r="B773" s="2">
        <v>100184</v>
      </c>
      <c r="C773" s="9" t="s">
        <v>2395</v>
      </c>
      <c r="D773" s="9" t="s">
        <v>2399</v>
      </c>
      <c r="E773" s="3">
        <v>9456.7811834193053</v>
      </c>
      <c r="F773" s="5" t="s">
        <v>2400</v>
      </c>
      <c r="G773" s="5">
        <v>8045.6702224999999</v>
      </c>
      <c r="H773" s="4">
        <v>1.0680000000000001</v>
      </c>
      <c r="I773" s="3">
        <v>17.0378853006608</v>
      </c>
      <c r="J773" s="4">
        <v>1.0680000000000001</v>
      </c>
      <c r="K773" s="3">
        <v>17.0378853006608</v>
      </c>
      <c r="L773" s="3">
        <v>2.55946972178223</v>
      </c>
      <c r="M773" s="3">
        <v>2.44727705985086</v>
      </c>
      <c r="N773" s="3">
        <v>10.178046</v>
      </c>
      <c r="O773" s="3" t="s">
        <v>2400</v>
      </c>
      <c r="P773" s="3" t="s">
        <v>2400</v>
      </c>
      <c r="Q773" s="3" t="s">
        <v>2400</v>
      </c>
      <c r="R773" s="3" t="s">
        <v>2400</v>
      </c>
      <c r="S773" s="3" t="s">
        <v>2400</v>
      </c>
      <c r="T773" s="9" t="s">
        <v>3429</v>
      </c>
      <c r="U773" s="7">
        <v>1583535</v>
      </c>
      <c r="V773" s="7">
        <v>1507991</v>
      </c>
      <c r="W773" s="7">
        <v>1418476</v>
      </c>
      <c r="X773" s="7">
        <v>1346746</v>
      </c>
      <c r="Y773" s="7">
        <v>1643953</v>
      </c>
      <c r="Z773" s="7">
        <v>1612782</v>
      </c>
      <c r="AA773" s="7">
        <v>1592718</v>
      </c>
      <c r="AB773" s="7">
        <v>1583535</v>
      </c>
      <c r="AC773" s="3" t="s">
        <v>2400</v>
      </c>
      <c r="AD773" s="3" t="s">
        <v>2400</v>
      </c>
      <c r="AE773" s="3" t="s">
        <v>2400</v>
      </c>
      <c r="AF773" s="3" t="s">
        <v>2400</v>
      </c>
      <c r="AG773" s="7">
        <v>134797835</v>
      </c>
      <c r="AH773" s="7">
        <v>135454443</v>
      </c>
      <c r="AI773" s="7">
        <v>137115461</v>
      </c>
      <c r="AJ773" s="7">
        <v>122638388</v>
      </c>
      <c r="AK773" s="3">
        <v>91.086879999999994</v>
      </c>
      <c r="AL773" s="7">
        <v>507</v>
      </c>
      <c r="AM773" s="7">
        <v>95214656</v>
      </c>
      <c r="AN773" s="3">
        <v>70.72</v>
      </c>
      <c r="AO773" s="3">
        <v>-1.579529</v>
      </c>
      <c r="AP773" s="3">
        <v>-11.287457</v>
      </c>
      <c r="AQ773" s="3">
        <v>10.143941</v>
      </c>
      <c r="AR773" s="3">
        <v>20.644476999999998</v>
      </c>
      <c r="AS773" s="3">
        <v>-11.287457</v>
      </c>
      <c r="AT773" s="3">
        <v>10.143941</v>
      </c>
      <c r="AU773" s="3">
        <v>22.496725000000001</v>
      </c>
      <c r="AV773" s="3">
        <v>1.0465569765901046</v>
      </c>
      <c r="AW773" s="3">
        <v>1.7732445346856005</v>
      </c>
      <c r="AX773" s="3">
        <v>2.1577737917609903</v>
      </c>
      <c r="AY773" s="3">
        <v>51.03</v>
      </c>
      <c r="AZ773" s="3">
        <v>86.46</v>
      </c>
      <c r="BA773" s="3">
        <v>105.21</v>
      </c>
    </row>
    <row r="774" spans="1:53" x14ac:dyDescent="0.3">
      <c r="A774" s="1" t="s">
        <v>1829</v>
      </c>
      <c r="B774" s="2">
        <v>4250588</v>
      </c>
      <c r="C774" s="9" t="s">
        <v>2401</v>
      </c>
      <c r="D774" s="9" t="s">
        <v>2408</v>
      </c>
      <c r="E774" s="3">
        <v>9437.9397709999994</v>
      </c>
      <c r="F774" s="5">
        <v>12521.281771</v>
      </c>
      <c r="G774" s="5">
        <v>22826.215152600002</v>
      </c>
      <c r="H774" s="3">
        <v>9.5000000000000001E-2</v>
      </c>
      <c r="I774" s="3">
        <v>83.324675324675297</v>
      </c>
      <c r="J774" s="3">
        <v>9.5000000000000001E-2</v>
      </c>
      <c r="K774" s="3">
        <v>83.324675324675297</v>
      </c>
      <c r="L774" s="3" t="s">
        <v>2397</v>
      </c>
      <c r="M774" s="3">
        <v>26.544845719739701</v>
      </c>
      <c r="N774" s="3">
        <v>26.037354712706399</v>
      </c>
      <c r="O774" s="3" t="s">
        <v>2400</v>
      </c>
      <c r="P774" s="3" t="s">
        <v>2400</v>
      </c>
      <c r="Q774" s="3">
        <v>4.7804039999999999</v>
      </c>
      <c r="R774" s="3">
        <v>16.800194000000001</v>
      </c>
      <c r="S774" s="3">
        <v>37.030074043039797</v>
      </c>
      <c r="T774" s="9" t="s">
        <v>3429</v>
      </c>
      <c r="U774" s="7">
        <v>2086280</v>
      </c>
      <c r="V774" s="7">
        <v>1724779</v>
      </c>
      <c r="W774" s="7">
        <v>1432012</v>
      </c>
      <c r="X774" s="7">
        <v>1018714</v>
      </c>
      <c r="Y774" s="7">
        <v>2401403</v>
      </c>
      <c r="Z774" s="7">
        <v>2296736</v>
      </c>
      <c r="AA774" s="7">
        <v>2184338</v>
      </c>
      <c r="AB774" s="7">
        <v>2086280</v>
      </c>
      <c r="AC774" s="3">
        <v>35.926000000000002</v>
      </c>
      <c r="AD774" s="3">
        <v>37.607999999999997</v>
      </c>
      <c r="AE774" s="3">
        <v>24.553999999999998</v>
      </c>
      <c r="AF774" s="3">
        <v>26.277000000000001</v>
      </c>
      <c r="AG774" s="7">
        <v>261821296</v>
      </c>
      <c r="AH774" s="7">
        <v>260503201</v>
      </c>
      <c r="AI774" s="7">
        <v>260248863</v>
      </c>
      <c r="AJ774" s="7">
        <v>104115329</v>
      </c>
      <c r="AK774" s="3">
        <v>83.178070000000005</v>
      </c>
      <c r="AL774" s="7">
        <v>417</v>
      </c>
      <c r="AM774" s="7">
        <v>99074217</v>
      </c>
      <c r="AN774" s="3">
        <v>79.150000000000006</v>
      </c>
      <c r="AO774" s="3">
        <v>-0.51170700000000002</v>
      </c>
      <c r="AP774" s="3">
        <v>-14.907162</v>
      </c>
      <c r="AQ774" s="3">
        <v>-3.35894</v>
      </c>
      <c r="AR774" s="3">
        <v>49.766573000000001</v>
      </c>
      <c r="AS774" s="3">
        <v>-14.907162</v>
      </c>
      <c r="AT774" s="3">
        <v>-3.35894</v>
      </c>
      <c r="AU774" s="3">
        <v>49.139935000000001</v>
      </c>
      <c r="AV774" s="3">
        <v>1.8077165497944563</v>
      </c>
      <c r="AW774" s="3">
        <v>3.3889643140230823</v>
      </c>
      <c r="AX774" s="3">
        <v>3.4039792242280882</v>
      </c>
      <c r="AY774" s="3">
        <v>52.15</v>
      </c>
      <c r="AZ774" s="3">
        <v>97.77</v>
      </c>
      <c r="BA774" s="3">
        <v>98.21</v>
      </c>
    </row>
    <row r="775" spans="1:53" x14ac:dyDescent="0.3">
      <c r="A775" s="1" t="s">
        <v>3059</v>
      </c>
      <c r="B775" s="2">
        <v>6318839</v>
      </c>
      <c r="C775" s="9" t="s">
        <v>2401</v>
      </c>
      <c r="D775" s="9" t="s">
        <v>2535</v>
      </c>
      <c r="E775" s="3">
        <v>9418.6347050000004</v>
      </c>
      <c r="F775" s="5">
        <v>9625.7640840000004</v>
      </c>
      <c r="G775" s="5" t="s">
        <v>2400</v>
      </c>
      <c r="H775" s="3">
        <v>-0.34928223976130252</v>
      </c>
      <c r="I775" s="3" t="s">
        <v>2397</v>
      </c>
      <c r="J775" s="3">
        <v>-0.34928223976130252</v>
      </c>
      <c r="K775" s="3" t="s">
        <v>2397</v>
      </c>
      <c r="L775" s="3">
        <v>5.6551812099999994</v>
      </c>
      <c r="M775" s="3">
        <v>5.5394348799999999</v>
      </c>
      <c r="N775" s="3" t="s">
        <v>2400</v>
      </c>
      <c r="O775" s="3" t="s">
        <v>2400</v>
      </c>
      <c r="P775" s="3" t="s">
        <v>2400</v>
      </c>
      <c r="Q775" s="3">
        <v>1.0414840000000001</v>
      </c>
      <c r="R775" s="3" t="s">
        <v>2397</v>
      </c>
      <c r="S775" s="3">
        <v>-3.9439829999999998</v>
      </c>
      <c r="T775" s="9" t="s">
        <v>3429</v>
      </c>
      <c r="U775" s="7">
        <v>7859679.8794203317</v>
      </c>
      <c r="V775" s="7">
        <v>7333220.6752013862</v>
      </c>
      <c r="W775" s="7">
        <v>5602397.2651196737</v>
      </c>
      <c r="X775" s="7">
        <v>2357919.5409210999</v>
      </c>
      <c r="Y775" s="7">
        <v>8767097.6947088204</v>
      </c>
      <c r="Z775" s="7">
        <v>8796857.5028004348</v>
      </c>
      <c r="AA775" s="7">
        <v>7656785.3777592061</v>
      </c>
      <c r="AB775" s="7">
        <v>7859679.8794203317</v>
      </c>
      <c r="AC775" s="4">
        <v>5.4870000000000001</v>
      </c>
      <c r="AD775" s="4">
        <v>8.6530000000000005</v>
      </c>
      <c r="AE775" s="4">
        <v>-34.659999999999997</v>
      </c>
      <c r="AF775" s="3">
        <v>-29.611999999999998</v>
      </c>
      <c r="AG775" s="7">
        <v>2055157535</v>
      </c>
      <c r="AH775" s="7">
        <v>2049835673</v>
      </c>
      <c r="AI775" s="7">
        <v>1735659934</v>
      </c>
      <c r="AJ775" s="7">
        <v>1335596032</v>
      </c>
      <c r="AK775" s="4">
        <v>63.527999999999999</v>
      </c>
      <c r="AL775" s="7">
        <v>540</v>
      </c>
      <c r="AM775" s="7">
        <v>337550109</v>
      </c>
      <c r="AN775" s="3">
        <v>16.059999999999999</v>
      </c>
      <c r="AO775" s="3">
        <v>-5.6277059999999999</v>
      </c>
      <c r="AP775" s="3">
        <v>-2.6785709999999998</v>
      </c>
      <c r="AQ775" s="3">
        <v>-34.730539</v>
      </c>
      <c r="AR775" s="3">
        <v>-48.218527000000002</v>
      </c>
      <c r="AS775" s="3">
        <v>-2.6785709999999998</v>
      </c>
      <c r="AT775" s="3">
        <v>-34.730539</v>
      </c>
      <c r="AU775" s="3">
        <v>-51.929437999999998</v>
      </c>
      <c r="AV775" s="3" t="s">
        <v>2400</v>
      </c>
      <c r="AW775" s="3" t="s">
        <v>2400</v>
      </c>
      <c r="AX775" s="3" t="s">
        <v>2400</v>
      </c>
      <c r="AY775" s="3">
        <v>62.58</v>
      </c>
      <c r="AZ775" s="3">
        <v>84.53</v>
      </c>
      <c r="BA775" s="3">
        <v>109.39</v>
      </c>
    </row>
    <row r="776" spans="1:53" x14ac:dyDescent="0.3">
      <c r="A776" s="1" t="s">
        <v>1653</v>
      </c>
      <c r="B776" s="2">
        <v>4811863</v>
      </c>
      <c r="C776" s="9" t="s">
        <v>2401</v>
      </c>
      <c r="D776" s="9" t="s">
        <v>2409</v>
      </c>
      <c r="E776" s="3">
        <v>9369.1300598800008</v>
      </c>
      <c r="F776" s="5">
        <v>9304.795059</v>
      </c>
      <c r="G776" s="5" t="s">
        <v>2400</v>
      </c>
      <c r="H776" s="3">
        <v>0.75</v>
      </c>
      <c r="I776" s="3">
        <v>268.33898299999998</v>
      </c>
      <c r="J776" s="3">
        <v>0.75</v>
      </c>
      <c r="K776" s="3">
        <v>268.33898299999998</v>
      </c>
      <c r="L776" s="3">
        <v>9.78572606</v>
      </c>
      <c r="M776" s="3">
        <v>8.2501302800000005</v>
      </c>
      <c r="N776" s="3">
        <v>68.477508999999998</v>
      </c>
      <c r="O776" s="3" t="s">
        <v>2400</v>
      </c>
      <c r="P776" s="3" t="s">
        <v>2400</v>
      </c>
      <c r="Q776" s="3">
        <v>7.7763739999999997</v>
      </c>
      <c r="R776" s="3">
        <v>65.142403000000002</v>
      </c>
      <c r="S776" s="3">
        <v>65.142403000000002</v>
      </c>
      <c r="T776" s="9" t="s">
        <v>3429</v>
      </c>
      <c r="U776" s="7">
        <v>1058522</v>
      </c>
      <c r="V776" s="7">
        <v>847133</v>
      </c>
      <c r="W776" s="7">
        <v>747590</v>
      </c>
      <c r="X776" s="7">
        <v>560412</v>
      </c>
      <c r="Y776" s="7">
        <v>1163776</v>
      </c>
      <c r="Z776" s="7">
        <v>1133683</v>
      </c>
      <c r="AA776" s="7">
        <v>1095779</v>
      </c>
      <c r="AB776" s="7">
        <v>1058522</v>
      </c>
      <c r="AC776" s="4">
        <v>64.489999999999995</v>
      </c>
      <c r="AD776" s="3">
        <v>62.835999999999999</v>
      </c>
      <c r="AE776" s="4">
        <v>11.026999999999999</v>
      </c>
      <c r="AF776" s="4">
        <v>8.81</v>
      </c>
      <c r="AG776" s="7">
        <v>38363321</v>
      </c>
      <c r="AH776" s="7">
        <v>38835781</v>
      </c>
      <c r="AI776" s="7">
        <v>38572339</v>
      </c>
      <c r="AJ776" s="7">
        <v>37053486</v>
      </c>
      <c r="AK776" s="3">
        <v>96.545749999999998</v>
      </c>
      <c r="AL776" s="7">
        <v>430</v>
      </c>
      <c r="AM776" s="7">
        <v>35948081</v>
      </c>
      <c r="AN776" s="3">
        <v>93.67</v>
      </c>
      <c r="AO776" s="3">
        <v>-1.1982029999999999</v>
      </c>
      <c r="AP776" s="3">
        <v>-2.7199740000000001</v>
      </c>
      <c r="AQ776" s="3">
        <v>22.217075999999999</v>
      </c>
      <c r="AR776" s="3">
        <v>-2.9783059999999999</v>
      </c>
      <c r="AS776" s="3">
        <v>-2.7199740000000001</v>
      </c>
      <c r="AT776" s="3">
        <v>22.217075999999999</v>
      </c>
      <c r="AU776" s="3">
        <v>-5.5895679999999999</v>
      </c>
      <c r="AV776" s="3">
        <v>2.4756822048318412</v>
      </c>
      <c r="AW776" s="3">
        <v>3.9533471100985049</v>
      </c>
      <c r="AX776" s="3">
        <v>4.3916814257800265</v>
      </c>
      <c r="AY776" s="3">
        <v>50.94</v>
      </c>
      <c r="AZ776" s="3">
        <v>81.349999999999994</v>
      </c>
      <c r="BA776" s="3">
        <v>90.37</v>
      </c>
    </row>
    <row r="777" spans="1:53" x14ac:dyDescent="0.3">
      <c r="A777" s="1" t="s">
        <v>747</v>
      </c>
      <c r="B777" s="2">
        <v>15057999</v>
      </c>
      <c r="C777" s="9" t="s">
        <v>2401</v>
      </c>
      <c r="D777" s="9" t="s">
        <v>2490</v>
      </c>
      <c r="E777" s="3">
        <v>9359.2902690699993</v>
      </c>
      <c r="F777" s="5">
        <v>20294.010268999999</v>
      </c>
      <c r="G777" s="5">
        <v>25153.603317609999</v>
      </c>
      <c r="H777" s="3">
        <v>-0.10299999999999999</v>
      </c>
      <c r="I777" s="3">
        <v>107.525773</v>
      </c>
      <c r="J777" s="4">
        <v>-0.86499999999999999</v>
      </c>
      <c r="K777" s="3" t="s">
        <v>2397</v>
      </c>
      <c r="L777" s="3" t="s">
        <v>2397</v>
      </c>
      <c r="M777" s="3">
        <v>2.2801136799999999</v>
      </c>
      <c r="N777" s="3">
        <v>32.525987999999998</v>
      </c>
      <c r="O777" s="3" t="s">
        <v>2400</v>
      </c>
      <c r="P777" s="3" t="s">
        <v>2397</v>
      </c>
      <c r="Q777" s="3">
        <v>2.7503850000000001</v>
      </c>
      <c r="R777" s="3">
        <v>29.668320000000001</v>
      </c>
      <c r="S777" s="3">
        <v>29.668320000000001</v>
      </c>
      <c r="T777" s="9" t="s">
        <v>3429</v>
      </c>
      <c r="U777" s="7">
        <v>5960157</v>
      </c>
      <c r="V777" s="7">
        <v>5268137</v>
      </c>
      <c r="W777" s="7">
        <v>5077713</v>
      </c>
      <c r="X777" s="7">
        <v>3478743</v>
      </c>
      <c r="Y777" s="7">
        <v>7481692</v>
      </c>
      <c r="Z777" s="7">
        <v>6669449</v>
      </c>
      <c r="AA777" s="7">
        <v>6223823</v>
      </c>
      <c r="AB777" s="7">
        <v>5960157</v>
      </c>
      <c r="AC777" s="3">
        <v>59.033999999999999</v>
      </c>
      <c r="AD777" s="3">
        <v>53.841000000000001</v>
      </c>
      <c r="AE777" s="3">
        <v>15.074999999999999</v>
      </c>
      <c r="AF777" s="4">
        <v>8.1419999999999995</v>
      </c>
      <c r="AG777" s="7">
        <v>307864479</v>
      </c>
      <c r="AH777" s="7">
        <v>306602233</v>
      </c>
      <c r="AI777" s="7">
        <v>300309972</v>
      </c>
      <c r="AJ777" s="7">
        <v>192692137</v>
      </c>
      <c r="AK777" s="3">
        <v>62.52675</v>
      </c>
      <c r="AL777" s="7">
        <v>256</v>
      </c>
      <c r="AM777" s="7">
        <v>216189528</v>
      </c>
      <c r="AN777" s="3">
        <v>70.150000000000006</v>
      </c>
      <c r="AO777" s="3">
        <v>0</v>
      </c>
      <c r="AP777" s="3">
        <v>3.0293049999999999</v>
      </c>
      <c r="AQ777" s="3">
        <v>9.5588239999999995</v>
      </c>
      <c r="AR777" s="3">
        <v>34.119160000000001</v>
      </c>
      <c r="AS777" s="3">
        <v>3.0293049999999999</v>
      </c>
      <c r="AT777" s="3">
        <v>9.5588239999999995</v>
      </c>
      <c r="AU777" s="3">
        <v>31.858407</v>
      </c>
      <c r="AV777" s="3">
        <v>1.0083763599243289</v>
      </c>
      <c r="AW777" s="3">
        <v>2.6906603762024304</v>
      </c>
      <c r="AX777" s="3">
        <v>3.1843407270905142</v>
      </c>
      <c r="AY777" s="4">
        <v>19</v>
      </c>
      <c r="AZ777" s="3">
        <v>50.69</v>
      </c>
      <c r="BA777" s="4">
        <v>60</v>
      </c>
    </row>
    <row r="778" spans="1:53" x14ac:dyDescent="0.3">
      <c r="A778" s="1" t="s">
        <v>559</v>
      </c>
      <c r="B778" s="2">
        <v>6336286</v>
      </c>
      <c r="C778" s="9" t="s">
        <v>2401</v>
      </c>
      <c r="D778" s="9" t="s">
        <v>2434</v>
      </c>
      <c r="E778" s="3">
        <v>9353.02267665</v>
      </c>
      <c r="F778" s="5">
        <v>12057.022676000001</v>
      </c>
      <c r="G778" s="5" t="s">
        <v>2400</v>
      </c>
      <c r="H778" s="3">
        <v>0.68600000000000005</v>
      </c>
      <c r="I778" s="3">
        <v>24.105114</v>
      </c>
      <c r="J778" s="4">
        <v>0.68600000000000005</v>
      </c>
      <c r="K778" s="3">
        <v>24.105114</v>
      </c>
      <c r="L778" s="3" t="s">
        <v>2397</v>
      </c>
      <c r="M778" s="3">
        <v>5.7944457099999997</v>
      </c>
      <c r="N778" s="3">
        <v>14.816647</v>
      </c>
      <c r="O778" s="3" t="s">
        <v>2400</v>
      </c>
      <c r="P778" s="3" t="s">
        <v>2400</v>
      </c>
      <c r="Q778" s="3">
        <v>1.7247030000000001</v>
      </c>
      <c r="R778" s="3">
        <v>12.425822</v>
      </c>
      <c r="S778" s="3">
        <v>12.425822</v>
      </c>
      <c r="T778" s="9" t="s">
        <v>3433</v>
      </c>
      <c r="U778" s="7">
        <v>6702000</v>
      </c>
      <c r="V778" s="7">
        <v>6651000</v>
      </c>
      <c r="W778" s="7">
        <v>5004000</v>
      </c>
      <c r="X778" s="7">
        <v>3642000</v>
      </c>
      <c r="Y778" s="7">
        <v>7183000</v>
      </c>
      <c r="Z778" s="7">
        <v>6972000</v>
      </c>
      <c r="AA778" s="7">
        <v>6869000</v>
      </c>
      <c r="AB778" s="7">
        <v>6702000</v>
      </c>
      <c r="AC778" s="3">
        <v>27.126000000000001</v>
      </c>
      <c r="AD778" s="3">
        <v>26.632000000000001</v>
      </c>
      <c r="AE778" s="3">
        <v>13.414</v>
      </c>
      <c r="AF778" s="4">
        <v>12.53</v>
      </c>
      <c r="AG778" s="7">
        <v>190189434</v>
      </c>
      <c r="AH778" s="7">
        <v>192642689</v>
      </c>
      <c r="AI778" s="7">
        <v>173340005</v>
      </c>
      <c r="AJ778" s="7">
        <v>173549773</v>
      </c>
      <c r="AK778" s="3">
        <v>91.251009999999994</v>
      </c>
      <c r="AL778" s="7">
        <v>495</v>
      </c>
      <c r="AM778" s="7">
        <v>189607621</v>
      </c>
      <c r="AN778" s="3">
        <v>99.69</v>
      </c>
      <c r="AO778" s="3">
        <v>-1.088012</v>
      </c>
      <c r="AP778" s="3">
        <v>4.8609679999999997</v>
      </c>
      <c r="AQ778" s="3">
        <v>14.662162</v>
      </c>
      <c r="AR778" s="3">
        <v>28.52815</v>
      </c>
      <c r="AS778" s="3">
        <v>4.8609679999999997</v>
      </c>
      <c r="AT778" s="3">
        <v>14.662162</v>
      </c>
      <c r="AU778" s="3">
        <v>25.983667000000001</v>
      </c>
      <c r="AV778" s="3">
        <v>2.8370540289845967</v>
      </c>
      <c r="AW778" s="3">
        <v>7.2938667369063017</v>
      </c>
      <c r="AX778" s="3">
        <v>6.328926081302547</v>
      </c>
      <c r="AY778" s="4">
        <v>41.9</v>
      </c>
      <c r="AZ778" s="3">
        <v>107.73</v>
      </c>
      <c r="BA778" s="3">
        <v>93.48</v>
      </c>
    </row>
    <row r="779" spans="1:53" x14ac:dyDescent="0.3">
      <c r="A779" s="1" t="s">
        <v>671</v>
      </c>
      <c r="B779" s="2">
        <v>4991702</v>
      </c>
      <c r="C779" s="9" t="s">
        <v>2401</v>
      </c>
      <c r="D779" s="9" t="s">
        <v>2445</v>
      </c>
      <c r="E779" s="3">
        <v>9346.3192242000005</v>
      </c>
      <c r="F779" s="5">
        <v>9711.8192240000008</v>
      </c>
      <c r="G779" s="5" t="s">
        <v>2400</v>
      </c>
      <c r="H779" s="3">
        <v>0.81</v>
      </c>
      <c r="I779" s="3">
        <v>19.578488</v>
      </c>
      <c r="J779" s="3">
        <v>0.81</v>
      </c>
      <c r="K779" s="3">
        <v>19.578488</v>
      </c>
      <c r="L779" s="3">
        <v>8.9931900099999993</v>
      </c>
      <c r="M779" s="3">
        <v>5.2148664299999998</v>
      </c>
      <c r="N779" s="3">
        <v>23.857597999999999</v>
      </c>
      <c r="O779" s="3" t="s">
        <v>2400</v>
      </c>
      <c r="P779" s="3" t="s">
        <v>2400</v>
      </c>
      <c r="Q779" s="3">
        <v>2.3251680000000001</v>
      </c>
      <c r="R779" s="3">
        <v>12.041319</v>
      </c>
      <c r="S779" s="3">
        <v>12.041319</v>
      </c>
      <c r="T779" s="9" t="s">
        <v>3440</v>
      </c>
      <c r="U779" s="7">
        <v>3586300</v>
      </c>
      <c r="V779" s="7">
        <v>3430800</v>
      </c>
      <c r="W779" s="7">
        <v>3306600</v>
      </c>
      <c r="X779" s="7">
        <v>2853900</v>
      </c>
      <c r="Y779" s="7">
        <v>3640100</v>
      </c>
      <c r="Z779" s="7">
        <v>3586300</v>
      </c>
      <c r="AA779" s="7">
        <v>3530400</v>
      </c>
      <c r="AB779" s="7">
        <v>3478200</v>
      </c>
      <c r="AC779" s="3">
        <v>35.640999999999998</v>
      </c>
      <c r="AD779" s="3">
        <v>35.658000000000001</v>
      </c>
      <c r="AE779" s="3">
        <v>18.055</v>
      </c>
      <c r="AF779" s="3">
        <v>18.079000000000001</v>
      </c>
      <c r="AG779" s="7">
        <v>119478037</v>
      </c>
      <c r="AH779" s="7">
        <v>120110002</v>
      </c>
      <c r="AI779" s="7">
        <v>120502271</v>
      </c>
      <c r="AJ779" s="7">
        <v>118590488</v>
      </c>
      <c r="AK779" s="3">
        <v>99.301609999999997</v>
      </c>
      <c r="AL779" s="7">
        <v>614</v>
      </c>
      <c r="AM779" s="7">
        <v>102194865</v>
      </c>
      <c r="AN779" s="3">
        <v>85.57</v>
      </c>
      <c r="AO779" s="3">
        <v>-0.82462100000000005</v>
      </c>
      <c r="AP779" s="3">
        <v>-13.709161</v>
      </c>
      <c r="AQ779" s="3">
        <v>-8.6160110000000003</v>
      </c>
      <c r="AR779" s="3">
        <v>3.9512269999999998</v>
      </c>
      <c r="AS779" s="3">
        <v>-13.709161</v>
      </c>
      <c r="AT779" s="3">
        <v>-8.6160110000000003</v>
      </c>
      <c r="AU779" s="3">
        <v>3.0604439999999999</v>
      </c>
      <c r="AV779" s="3">
        <v>1.692538191249348</v>
      </c>
      <c r="AW779" s="3">
        <v>3.2149210507988064</v>
      </c>
      <c r="AX779" s="3">
        <v>2.4915242602506438</v>
      </c>
      <c r="AY779" s="3">
        <v>78.78</v>
      </c>
      <c r="AZ779" s="3">
        <v>149.63999999999999</v>
      </c>
      <c r="BA779" s="3">
        <v>115.97</v>
      </c>
    </row>
    <row r="780" spans="1:53" x14ac:dyDescent="0.3">
      <c r="A780" s="1" t="s">
        <v>1797</v>
      </c>
      <c r="B780" s="2">
        <v>4391243</v>
      </c>
      <c r="C780" s="9" t="s">
        <v>2401</v>
      </c>
      <c r="D780" s="9" t="s">
        <v>2474</v>
      </c>
      <c r="E780" s="3">
        <v>9341.2012617599994</v>
      </c>
      <c r="F780" s="5">
        <v>13186.117260999999</v>
      </c>
      <c r="G780" s="5">
        <v>13197.735787199999</v>
      </c>
      <c r="H780" s="3">
        <v>0.29699999999999999</v>
      </c>
      <c r="I780" s="3">
        <v>31.430894308943099</v>
      </c>
      <c r="J780" s="4">
        <v>0.29699999999999999</v>
      </c>
      <c r="K780" s="3">
        <v>31.430894308943099</v>
      </c>
      <c r="L780" s="3">
        <v>1.10228215517321</v>
      </c>
      <c r="M780" s="3">
        <v>1.0729229131263001</v>
      </c>
      <c r="N780" s="3">
        <v>23.659731000000001</v>
      </c>
      <c r="O780" s="3" t="s">
        <v>2400</v>
      </c>
      <c r="P780" s="3" t="s">
        <v>2400</v>
      </c>
      <c r="Q780" s="3">
        <v>13.747553999999999</v>
      </c>
      <c r="R780" s="3">
        <v>21.067937000000001</v>
      </c>
      <c r="S780" s="3">
        <v>19.313552359535901</v>
      </c>
      <c r="T780" s="9" t="s">
        <v>3429</v>
      </c>
      <c r="U780" s="7">
        <v>797826</v>
      </c>
      <c r="V780" s="7">
        <v>631204</v>
      </c>
      <c r="W780" s="7">
        <v>452238</v>
      </c>
      <c r="X780" s="7">
        <v>330135</v>
      </c>
      <c r="Y780" s="7">
        <v>903937</v>
      </c>
      <c r="Z780" s="7">
        <v>867493</v>
      </c>
      <c r="AA780" s="7">
        <v>825686</v>
      </c>
      <c r="AB780" s="7">
        <v>797826</v>
      </c>
      <c r="AC780" s="3">
        <v>76.876999999999995</v>
      </c>
      <c r="AD780" s="3">
        <v>77.486000000000004</v>
      </c>
      <c r="AE780" s="3">
        <v>63.523000000000003</v>
      </c>
      <c r="AF780" s="3">
        <v>65.058999999999997</v>
      </c>
      <c r="AG780" s="7">
        <v>219507345</v>
      </c>
      <c r="AH780" s="7">
        <v>217840073</v>
      </c>
      <c r="AI780" s="7">
        <v>206484287</v>
      </c>
      <c r="AJ780" s="7">
        <v>221237964</v>
      </c>
      <c r="AK780" s="4">
        <v>99.662700000000001</v>
      </c>
      <c r="AL780" s="7">
        <v>519</v>
      </c>
      <c r="AM780" s="7">
        <v>241427364</v>
      </c>
      <c r="AN780" s="3">
        <v>108.76</v>
      </c>
      <c r="AO780" s="3">
        <v>-2.5860000000000001E-2</v>
      </c>
      <c r="AP780" s="3">
        <v>-8.1273759999999999</v>
      </c>
      <c r="AQ780" s="3">
        <v>-23.15643</v>
      </c>
      <c r="AR780" s="3">
        <v>-31.344344</v>
      </c>
      <c r="AS780" s="3">
        <v>-8.1273759999999999</v>
      </c>
      <c r="AT780" s="3">
        <v>-23.15643</v>
      </c>
      <c r="AU780" s="3">
        <v>-31.087344000000002</v>
      </c>
      <c r="AV780" s="3">
        <v>2.3614353835091091</v>
      </c>
      <c r="AW780" s="3">
        <v>4.5569631781031399</v>
      </c>
      <c r="AX780" s="3">
        <v>4.3404735019033458</v>
      </c>
      <c r="AY780" s="3">
        <v>59.73</v>
      </c>
      <c r="AZ780" s="3">
        <v>115.27</v>
      </c>
      <c r="BA780" s="4">
        <v>109.8</v>
      </c>
    </row>
    <row r="781" spans="1:53" x14ac:dyDescent="0.3">
      <c r="A781" s="1" t="s">
        <v>956</v>
      </c>
      <c r="B781" s="2">
        <v>103323</v>
      </c>
      <c r="C781" s="9" t="s">
        <v>2401</v>
      </c>
      <c r="D781" s="9" t="s">
        <v>2436</v>
      </c>
      <c r="E781" s="3">
        <v>9338.0489193600006</v>
      </c>
      <c r="F781" s="5">
        <v>12336.593919000001</v>
      </c>
      <c r="G781" s="5">
        <v>11964.593919360001</v>
      </c>
      <c r="H781" s="3">
        <v>3.44</v>
      </c>
      <c r="I781" s="3">
        <v>9.4348561759729304</v>
      </c>
      <c r="J781" s="4">
        <v>3.44</v>
      </c>
      <c r="K781" s="3">
        <v>9.4348561759729304</v>
      </c>
      <c r="L781" s="3">
        <v>2.2656638821805899</v>
      </c>
      <c r="M781" s="3">
        <v>2.0261131988725101</v>
      </c>
      <c r="N781" s="3">
        <v>7.4384219825440399</v>
      </c>
      <c r="O781" s="3" t="s">
        <v>2400</v>
      </c>
      <c r="P781" s="3" t="s">
        <v>2400</v>
      </c>
      <c r="Q781" s="3">
        <v>2.1580330000000001</v>
      </c>
      <c r="R781" s="3">
        <v>8.2639320000000005</v>
      </c>
      <c r="S781" s="3">
        <v>8.2639320000000005</v>
      </c>
      <c r="T781" s="9" t="s">
        <v>3429</v>
      </c>
      <c r="U781" s="7">
        <v>5447533</v>
      </c>
      <c r="V781" s="7">
        <v>5226740</v>
      </c>
      <c r="W781" s="7">
        <v>5122183</v>
      </c>
      <c r="X781" s="7">
        <v>4738555</v>
      </c>
      <c r="Y781" s="7">
        <v>5727483</v>
      </c>
      <c r="Z781" s="7">
        <v>5656194</v>
      </c>
      <c r="AA781" s="7">
        <v>5542354</v>
      </c>
      <c r="AB781" s="7">
        <v>5447533</v>
      </c>
      <c r="AC781" s="3">
        <v>30.539000000000001</v>
      </c>
      <c r="AD781" s="3">
        <v>32.756999999999998</v>
      </c>
      <c r="AE781" s="3">
        <v>24.202999999999999</v>
      </c>
      <c r="AF781" s="3">
        <v>26.114000000000001</v>
      </c>
      <c r="AG781" s="7">
        <v>84275281</v>
      </c>
      <c r="AH781" s="7">
        <v>90041840</v>
      </c>
      <c r="AI781" s="7">
        <v>94266099</v>
      </c>
      <c r="AJ781" s="7">
        <v>83309407</v>
      </c>
      <c r="AK781" s="3">
        <v>99.242769999999993</v>
      </c>
      <c r="AL781" s="7">
        <v>671</v>
      </c>
      <c r="AM781" s="7">
        <v>69668572</v>
      </c>
      <c r="AN781" s="3">
        <v>82.99</v>
      </c>
      <c r="AO781" s="3">
        <v>0.74984200000000001</v>
      </c>
      <c r="AP781" s="3">
        <v>0.25170799999999999</v>
      </c>
      <c r="AQ781" s="3">
        <v>5.2969499999999998</v>
      </c>
      <c r="AR781" s="3">
        <v>-8.6350979999999993</v>
      </c>
      <c r="AS781" s="3">
        <v>0.25170799999999999</v>
      </c>
      <c r="AT781" s="3">
        <v>5.2969499999999998</v>
      </c>
      <c r="AU781" s="3">
        <v>-8.3798879999999993</v>
      </c>
      <c r="AV781" s="3">
        <v>2.5646832552298724</v>
      </c>
      <c r="AW781" s="3">
        <v>5.0475952290113746</v>
      </c>
      <c r="AX781" s="3">
        <v>3.97462321310518</v>
      </c>
      <c r="AY781" s="3">
        <v>30.08</v>
      </c>
      <c r="AZ781" s="4">
        <v>59.2</v>
      </c>
      <c r="BA781" s="3">
        <v>46.61</v>
      </c>
    </row>
    <row r="782" spans="1:53" x14ac:dyDescent="0.3">
      <c r="A782" s="1" t="s">
        <v>286</v>
      </c>
      <c r="B782" s="2">
        <v>5137623</v>
      </c>
      <c r="C782" s="9" t="s">
        <v>2401</v>
      </c>
      <c r="D782" s="9" t="s">
        <v>2417</v>
      </c>
      <c r="E782" s="3">
        <v>9337.4701087199992</v>
      </c>
      <c r="F782" s="5">
        <v>8839.7971080000007</v>
      </c>
      <c r="G782" s="5" t="s">
        <v>2400</v>
      </c>
      <c r="H782" s="3">
        <v>0.08</v>
      </c>
      <c r="I782" s="3" t="s">
        <v>2397</v>
      </c>
      <c r="J782" s="3">
        <v>0.08</v>
      </c>
      <c r="K782" s="3" t="s">
        <v>2397</v>
      </c>
      <c r="L782" s="3">
        <v>6.4852243099999995</v>
      </c>
      <c r="M782" s="3">
        <v>2.1843733900000002</v>
      </c>
      <c r="N782" s="3">
        <v>30.758896</v>
      </c>
      <c r="O782" s="3" t="s">
        <v>2400</v>
      </c>
      <c r="P782" s="3" t="s">
        <v>2400</v>
      </c>
      <c r="Q782" s="3">
        <v>6.1545870000000003</v>
      </c>
      <c r="R782" s="3" t="s">
        <v>2397</v>
      </c>
      <c r="S782" s="3" t="s">
        <v>2397</v>
      </c>
      <c r="T782" s="9" t="s">
        <v>3430</v>
      </c>
      <c r="U782" s="7">
        <v>1290172</v>
      </c>
      <c r="V782" s="7">
        <v>1058468</v>
      </c>
      <c r="W782" s="7">
        <v>641959</v>
      </c>
      <c r="X782" s="7">
        <v>238265</v>
      </c>
      <c r="Y782" s="7">
        <v>1343637</v>
      </c>
      <c r="Z782" s="7">
        <v>1290172</v>
      </c>
      <c r="AA782" s="7">
        <v>1242491</v>
      </c>
      <c r="AB782" s="7">
        <v>1192018</v>
      </c>
      <c r="AC782" s="3">
        <v>85.304000000000002</v>
      </c>
      <c r="AD782" s="3">
        <v>85.238</v>
      </c>
      <c r="AE782" s="3">
        <v>-4.0910000000000002</v>
      </c>
      <c r="AF782" s="3">
        <v>-0.57099999999999995</v>
      </c>
      <c r="AG782" s="7">
        <v>103488794</v>
      </c>
      <c r="AH782" s="7">
        <v>106645577</v>
      </c>
      <c r="AI782" s="7">
        <v>107115230</v>
      </c>
      <c r="AJ782" s="7">
        <v>94500148</v>
      </c>
      <c r="AK782" s="3">
        <v>91.307419999999993</v>
      </c>
      <c r="AL782" s="7">
        <v>445</v>
      </c>
      <c r="AM782" s="7">
        <v>89101690</v>
      </c>
      <c r="AN782" s="3">
        <v>86.09</v>
      </c>
      <c r="AO782" s="3">
        <v>-2.67693</v>
      </c>
      <c r="AP782" s="3">
        <v>-6.1072930000000003</v>
      </c>
      <c r="AQ782" s="3">
        <v>60.55724</v>
      </c>
      <c r="AR782" s="3">
        <v>9.6853549999999995</v>
      </c>
      <c r="AS782" s="3">
        <v>-6.1072930000000003</v>
      </c>
      <c r="AT782" s="3">
        <v>60.55724</v>
      </c>
      <c r="AU782" s="3">
        <v>3.823998</v>
      </c>
      <c r="AV782" s="3">
        <v>8.1652873566683439</v>
      </c>
      <c r="AW782" s="3">
        <v>14.87307493993158</v>
      </c>
      <c r="AX782" s="3">
        <v>10.229477172922776</v>
      </c>
      <c r="AY782" s="4">
        <v>83.7</v>
      </c>
      <c r="AZ782" s="3">
        <v>152.46</v>
      </c>
      <c r="BA782" s="3">
        <v>104.86</v>
      </c>
    </row>
    <row r="783" spans="1:53" x14ac:dyDescent="0.3">
      <c r="A783" s="1" t="s">
        <v>2050</v>
      </c>
      <c r="B783" s="2">
        <v>4055465</v>
      </c>
      <c r="C783" s="9" t="s">
        <v>2401</v>
      </c>
      <c r="D783" s="9" t="s">
        <v>2554</v>
      </c>
      <c r="E783" s="3">
        <v>9271.7926407199993</v>
      </c>
      <c r="F783" s="5">
        <v>42694.79264</v>
      </c>
      <c r="G783" s="5">
        <v>42756.792640719999</v>
      </c>
      <c r="H783" s="3">
        <v>0.71599999999999997</v>
      </c>
      <c r="I783" s="3">
        <v>8.9499300000000002</v>
      </c>
      <c r="J783" s="3">
        <v>0.70599999999999996</v>
      </c>
      <c r="K783" s="3">
        <v>8.9499300000000002</v>
      </c>
      <c r="L783" s="3">
        <v>9.0252454399999991</v>
      </c>
      <c r="M783" s="3">
        <v>2.7814998900000001</v>
      </c>
      <c r="N783" s="3" t="s">
        <v>2397</v>
      </c>
      <c r="O783" s="3" t="s">
        <v>2397</v>
      </c>
      <c r="P783" s="3" t="s">
        <v>2397</v>
      </c>
      <c r="Q783" s="3">
        <v>3.4658030000000002</v>
      </c>
      <c r="R783" s="3">
        <v>12.551273</v>
      </c>
      <c r="S783" s="3">
        <v>12.551273</v>
      </c>
      <c r="T783" s="9" t="s">
        <v>3429</v>
      </c>
      <c r="U783" s="7">
        <v>12668000</v>
      </c>
      <c r="V783" s="7">
        <v>12617000</v>
      </c>
      <c r="W783" s="7">
        <v>11141000</v>
      </c>
      <c r="X783" s="7">
        <v>9660000</v>
      </c>
      <c r="Y783" s="7">
        <v>12284000</v>
      </c>
      <c r="Z783" s="7">
        <v>12429000</v>
      </c>
      <c r="AA783" s="7">
        <v>12514000</v>
      </c>
      <c r="AB783" s="7">
        <v>12668000</v>
      </c>
      <c r="AC783" s="3">
        <v>19.765999999999998</v>
      </c>
      <c r="AD783" s="4">
        <v>19.440000000000001</v>
      </c>
      <c r="AE783" s="3">
        <v>26.562999999999999</v>
      </c>
      <c r="AF783" s="3">
        <v>27.140999999999998</v>
      </c>
      <c r="AG783" s="7">
        <v>711027043</v>
      </c>
      <c r="AH783" s="7">
        <v>710823239</v>
      </c>
      <c r="AI783" s="7">
        <v>669629035</v>
      </c>
      <c r="AJ783" s="7">
        <v>707283763</v>
      </c>
      <c r="AK783" s="3">
        <v>99.47354</v>
      </c>
      <c r="AL783" s="7">
        <v>833</v>
      </c>
      <c r="AM783" s="7">
        <v>704055026</v>
      </c>
      <c r="AN783" s="3">
        <v>99.02</v>
      </c>
      <c r="AO783" s="3">
        <v>-1.152074</v>
      </c>
      <c r="AP783" s="3">
        <v>-1.3036810000000001</v>
      </c>
      <c r="AQ783" s="3">
        <v>-35.842472999999998</v>
      </c>
      <c r="AR783" s="3">
        <v>-33.453980999999999</v>
      </c>
      <c r="AS783" s="3">
        <v>-1.3036810000000001</v>
      </c>
      <c r="AT783" s="3">
        <v>-35.842472999999998</v>
      </c>
      <c r="AU783" s="3">
        <v>-33.142856999999999</v>
      </c>
      <c r="AV783" s="3">
        <v>5.7422903111717511</v>
      </c>
      <c r="AW783" s="3">
        <v>8.756278608046749</v>
      </c>
      <c r="AX783" s="3">
        <v>8.9400159533627033</v>
      </c>
      <c r="AY783" s="3">
        <v>87.57</v>
      </c>
      <c r="AZ783" s="3">
        <v>133.54</v>
      </c>
      <c r="BA783" s="3">
        <v>136.34</v>
      </c>
    </row>
    <row r="784" spans="1:53" x14ac:dyDescent="0.3">
      <c r="A784" s="1" t="s">
        <v>1811</v>
      </c>
      <c r="B784" s="2">
        <v>5290844</v>
      </c>
      <c r="C784" s="9" t="s">
        <v>2395</v>
      </c>
      <c r="D784" s="9" t="s">
        <v>2403</v>
      </c>
      <c r="E784" s="3">
        <v>9252.2412459999996</v>
      </c>
      <c r="F784" s="5">
        <v>4345.3832460000003</v>
      </c>
      <c r="G784" s="5" t="s">
        <v>2400</v>
      </c>
      <c r="H784" s="3">
        <v>-0.254</v>
      </c>
      <c r="I784" s="3">
        <v>2.1038589999999999</v>
      </c>
      <c r="J784" s="4">
        <v>-0.313</v>
      </c>
      <c r="K784" s="3">
        <v>2.0098539999999998</v>
      </c>
      <c r="L784" s="3">
        <v>1.6835064800000001</v>
      </c>
      <c r="M784" s="3">
        <v>1.6835064800000001</v>
      </c>
      <c r="N784" s="3" t="s">
        <v>2397</v>
      </c>
      <c r="O784" s="3" t="s">
        <v>2400</v>
      </c>
      <c r="P784" s="3" t="s">
        <v>2400</v>
      </c>
      <c r="Q784" s="3">
        <v>28.690591999999999</v>
      </c>
      <c r="R784" s="3" t="s">
        <v>2397</v>
      </c>
      <c r="S784" s="3">
        <v>-3.3411949999999999</v>
      </c>
      <c r="T784" s="9" t="s">
        <v>3431</v>
      </c>
      <c r="U784" s="7">
        <v>124795</v>
      </c>
      <c r="V784" s="7">
        <v>61280</v>
      </c>
      <c r="W784" s="7">
        <v>55286</v>
      </c>
      <c r="X784" s="7">
        <v>23795</v>
      </c>
      <c r="Y784" s="7">
        <v>129129</v>
      </c>
      <c r="Z784" s="7">
        <v>128302</v>
      </c>
      <c r="AA784" s="7">
        <v>124795</v>
      </c>
      <c r="AB784" s="7">
        <v>72647</v>
      </c>
      <c r="AC784" s="3" t="s">
        <v>2397</v>
      </c>
      <c r="AD784" s="3" t="s">
        <v>2397</v>
      </c>
      <c r="AE784" s="3" t="s">
        <v>2397</v>
      </c>
      <c r="AF784" s="3" t="s">
        <v>2397</v>
      </c>
      <c r="AG784" s="7">
        <v>733328375</v>
      </c>
      <c r="AH784" s="7">
        <v>739053106</v>
      </c>
      <c r="AI784" s="7">
        <v>800792365</v>
      </c>
      <c r="AJ784" s="7">
        <v>375381203</v>
      </c>
      <c r="AK784" s="3">
        <v>51.56691</v>
      </c>
      <c r="AL784" s="7">
        <v>346</v>
      </c>
      <c r="AM784" s="7">
        <v>388316809</v>
      </c>
      <c r="AN784" s="3">
        <v>53.34</v>
      </c>
      <c r="AO784" s="3">
        <v>-1.4166669999999999</v>
      </c>
      <c r="AP784" s="3">
        <v>-6.9236820000000003</v>
      </c>
      <c r="AQ784" s="3">
        <v>2.5129980000000001</v>
      </c>
      <c r="AR784" s="3">
        <v>4.2290749999999999</v>
      </c>
      <c r="AS784" s="3">
        <v>-6.9236820000000003</v>
      </c>
      <c r="AT784" s="3">
        <v>2.5129980000000001</v>
      </c>
      <c r="AU784" s="3">
        <v>5.3428319999999996</v>
      </c>
      <c r="AV784" s="3">
        <v>2.1634428465494482</v>
      </c>
      <c r="AW784" s="3">
        <v>3.2110534011526597</v>
      </c>
      <c r="AX784" s="3">
        <v>3.1472557326448825</v>
      </c>
      <c r="AY784" s="3">
        <v>55.67</v>
      </c>
      <c r="AZ784" s="3">
        <v>82.62</v>
      </c>
      <c r="BA784" s="3">
        <v>80.98</v>
      </c>
    </row>
    <row r="785" spans="1:53" x14ac:dyDescent="0.3">
      <c r="A785" s="1" t="s">
        <v>1352</v>
      </c>
      <c r="B785" s="2">
        <v>4812814</v>
      </c>
      <c r="C785" s="9" t="s">
        <v>2395</v>
      </c>
      <c r="D785" s="9" t="s">
        <v>2409</v>
      </c>
      <c r="E785" s="3">
        <v>9237.8892576399994</v>
      </c>
      <c r="F785" s="5">
        <v>9940.2892570000004</v>
      </c>
      <c r="G785" s="5" t="s">
        <v>2400</v>
      </c>
      <c r="H785" s="3">
        <v>0.18</v>
      </c>
      <c r="I785" s="3">
        <v>114.157459</v>
      </c>
      <c r="J785" s="3">
        <v>0.18</v>
      </c>
      <c r="K785" s="3">
        <v>114.157459</v>
      </c>
      <c r="L785" s="3">
        <v>21.59090909</v>
      </c>
      <c r="M785" s="3">
        <v>6.0485198899999997</v>
      </c>
      <c r="N785" s="3">
        <v>58.679445999999999</v>
      </c>
      <c r="O785" s="3" t="s">
        <v>2400</v>
      </c>
      <c r="P785" s="3" t="s">
        <v>2400</v>
      </c>
      <c r="Q785" s="3">
        <v>4.6767139999999996</v>
      </c>
      <c r="R785" s="3">
        <v>46.372114000000003</v>
      </c>
      <c r="S785" s="3">
        <v>46.372114000000003</v>
      </c>
      <c r="T785" s="9" t="s">
        <v>3429</v>
      </c>
      <c r="U785" s="7">
        <v>2048100</v>
      </c>
      <c r="V785" s="7">
        <v>2035800</v>
      </c>
      <c r="W785" s="7">
        <v>1239200</v>
      </c>
      <c r="X785" s="7">
        <v>1143700</v>
      </c>
      <c r="Y785" s="7">
        <v>2042600</v>
      </c>
      <c r="Z785" s="7">
        <v>2016900</v>
      </c>
      <c r="AA785" s="7">
        <v>1975900</v>
      </c>
      <c r="AB785" s="7">
        <v>2048100</v>
      </c>
      <c r="AC785" s="3">
        <v>48.997</v>
      </c>
      <c r="AD785" s="3">
        <v>50.054000000000002</v>
      </c>
      <c r="AE785" s="4">
        <v>11.02</v>
      </c>
      <c r="AF785" s="4">
        <v>9.7420000000000009</v>
      </c>
      <c r="AG785" s="7">
        <v>53540566</v>
      </c>
      <c r="AH785" s="7">
        <v>53196747</v>
      </c>
      <c r="AI785" s="7">
        <v>52841259</v>
      </c>
      <c r="AJ785" s="7">
        <v>44491496</v>
      </c>
      <c r="AK785" s="3">
        <v>83.098669999999998</v>
      </c>
      <c r="AL785" s="7">
        <v>441</v>
      </c>
      <c r="AM785" s="7">
        <v>45954988</v>
      </c>
      <c r="AN785" s="3">
        <v>85.83</v>
      </c>
      <c r="AO785" s="3">
        <v>-1.788367</v>
      </c>
      <c r="AP785" s="3">
        <v>-4.1961279999999999</v>
      </c>
      <c r="AQ785" s="3">
        <v>23.978100000000001</v>
      </c>
      <c r="AR785" s="3">
        <v>44.228251999999998</v>
      </c>
      <c r="AS785" s="3">
        <v>-4.1961279999999999</v>
      </c>
      <c r="AT785" s="3">
        <v>23.978100000000001</v>
      </c>
      <c r="AU785" s="3">
        <v>41.028922000000001</v>
      </c>
      <c r="AV785" s="3">
        <v>2.9567935460375971</v>
      </c>
      <c r="AW785" s="3">
        <v>4.1263045635001658</v>
      </c>
      <c r="AX785" s="3">
        <v>5.9232207651240065</v>
      </c>
      <c r="AY785" s="3">
        <v>48.28</v>
      </c>
      <c r="AZ785" s="3">
        <v>67.38</v>
      </c>
      <c r="BA785" s="3">
        <v>96.72</v>
      </c>
    </row>
    <row r="786" spans="1:53" x14ac:dyDescent="0.3">
      <c r="A786" s="1" t="s">
        <v>1825</v>
      </c>
      <c r="B786" s="2">
        <v>5294421</v>
      </c>
      <c r="C786" s="9" t="s">
        <v>2401</v>
      </c>
      <c r="D786" s="9" t="s">
        <v>2405</v>
      </c>
      <c r="E786" s="3">
        <v>9231.6161830199999</v>
      </c>
      <c r="F786" s="5">
        <v>8947.1841829999994</v>
      </c>
      <c r="G786" s="5" t="s">
        <v>2400</v>
      </c>
      <c r="H786" s="3">
        <v>-0.71299999999999997</v>
      </c>
      <c r="I786" s="3" t="s">
        <v>2397</v>
      </c>
      <c r="J786" s="3">
        <v>-0.71299999999999997</v>
      </c>
      <c r="K786" s="3" t="s">
        <v>2397</v>
      </c>
      <c r="L786" s="3" t="s">
        <v>2397</v>
      </c>
      <c r="M786" s="3" t="s">
        <v>2397</v>
      </c>
      <c r="N786" s="3" t="s">
        <v>2397</v>
      </c>
      <c r="O786" s="3" t="s">
        <v>2400</v>
      </c>
      <c r="P786" s="3" t="s">
        <v>2400</v>
      </c>
      <c r="Q786" s="3">
        <v>14.688940000000001</v>
      </c>
      <c r="R786" s="3" t="s">
        <v>2397</v>
      </c>
      <c r="S786" s="3">
        <v>-11.041513</v>
      </c>
      <c r="T786" s="9" t="s">
        <v>3433</v>
      </c>
      <c r="U786" s="7">
        <v>627892</v>
      </c>
      <c r="V786" s="7">
        <v>599819</v>
      </c>
      <c r="W786" s="7">
        <v>506148</v>
      </c>
      <c r="X786" s="7">
        <v>387751</v>
      </c>
      <c r="Y786" s="7">
        <v>803457</v>
      </c>
      <c r="Z786" s="7">
        <v>732883</v>
      </c>
      <c r="AA786" s="7">
        <v>679467</v>
      </c>
      <c r="AB786" s="7">
        <v>627892</v>
      </c>
      <c r="AC786" s="3">
        <v>76.912999999999997</v>
      </c>
      <c r="AD786" s="3">
        <v>69.224999999999994</v>
      </c>
      <c r="AE786" s="3">
        <v>-45.884</v>
      </c>
      <c r="AF786" s="3">
        <v>-134.41499999999999</v>
      </c>
      <c r="AG786" s="7">
        <v>185194677</v>
      </c>
      <c r="AH786" s="7">
        <v>181422818</v>
      </c>
      <c r="AI786" s="7">
        <v>60552375</v>
      </c>
      <c r="AJ786" s="7">
        <v>86011489</v>
      </c>
      <c r="AK786" s="3">
        <v>46.431530000000002</v>
      </c>
      <c r="AL786" s="7">
        <v>198</v>
      </c>
      <c r="AM786" s="7">
        <v>61322559</v>
      </c>
      <c r="AN786" s="4">
        <v>33.1</v>
      </c>
      <c r="AO786" s="3">
        <v>-3.7833060000000001</v>
      </c>
      <c r="AP786" s="3">
        <v>28.610783000000001</v>
      </c>
      <c r="AQ786" s="3">
        <v>103.297045</v>
      </c>
      <c r="AR786" s="3">
        <v>76.648649000000006</v>
      </c>
      <c r="AS786" s="3">
        <v>28.610783000000001</v>
      </c>
      <c r="AT786" s="3">
        <v>103.297045</v>
      </c>
      <c r="AU786" s="3">
        <v>76.648649000000006</v>
      </c>
      <c r="AV786" s="3">
        <v>12.69584133746717</v>
      </c>
      <c r="AW786" s="3">
        <v>22.768205501140208</v>
      </c>
      <c r="AX786" s="3">
        <v>13.715402899327733</v>
      </c>
      <c r="AY786" s="3">
        <v>116.94</v>
      </c>
      <c r="AZ786" s="3">
        <v>209.71</v>
      </c>
      <c r="BA786" s="3">
        <v>126.33</v>
      </c>
    </row>
    <row r="787" spans="1:53" x14ac:dyDescent="0.3">
      <c r="A787" s="1" t="s">
        <v>1274</v>
      </c>
      <c r="B787" s="2">
        <v>6617441</v>
      </c>
      <c r="C787" s="9" t="s">
        <v>2395</v>
      </c>
      <c r="D787" s="9" t="s">
        <v>2406</v>
      </c>
      <c r="E787" s="3">
        <v>9193.0857414300008</v>
      </c>
      <c r="F787" s="5">
        <v>9455.0857410000008</v>
      </c>
      <c r="G787" s="5" t="s">
        <v>2400</v>
      </c>
      <c r="H787" s="3">
        <v>0.21</v>
      </c>
      <c r="I787" s="3">
        <v>43.721245000000003</v>
      </c>
      <c r="J787" s="3">
        <v>0.21</v>
      </c>
      <c r="K787" s="3">
        <v>43.721245000000003</v>
      </c>
      <c r="L787" s="3">
        <v>7.7780452599999998</v>
      </c>
      <c r="M787" s="3">
        <v>3.4519230800000003</v>
      </c>
      <c r="N787" s="3">
        <v>31.583577999999999</v>
      </c>
      <c r="O787" s="3" t="s">
        <v>2400</v>
      </c>
      <c r="P787" s="3" t="s">
        <v>2400</v>
      </c>
      <c r="Q787" s="3">
        <v>2.7696350000000001</v>
      </c>
      <c r="R787" s="3">
        <v>21.699739000000001</v>
      </c>
      <c r="S787" s="3">
        <v>21.699739000000001</v>
      </c>
      <c r="T787" s="9" t="s">
        <v>3429</v>
      </c>
      <c r="U787" s="7">
        <v>2826000</v>
      </c>
      <c r="V787" s="7">
        <v>2693000</v>
      </c>
      <c r="W787" s="7">
        <v>2879000</v>
      </c>
      <c r="X787" s="7">
        <v>2778000</v>
      </c>
      <c r="Y787" s="7">
        <v>3179000</v>
      </c>
      <c r="Z787" s="7">
        <v>3070000</v>
      </c>
      <c r="AA787" s="7">
        <v>2945000</v>
      </c>
      <c r="AB787" s="7">
        <v>2826000</v>
      </c>
      <c r="AC787" s="4">
        <v>22.93</v>
      </c>
      <c r="AD787" s="3">
        <v>22.366</v>
      </c>
      <c r="AE787" s="4">
        <v>11.571</v>
      </c>
      <c r="AF787" s="4">
        <v>11.922000000000001</v>
      </c>
      <c r="AG787" s="7">
        <v>264308455</v>
      </c>
      <c r="AH787" s="7">
        <v>263660716</v>
      </c>
      <c r="AI787" s="7">
        <v>262039337</v>
      </c>
      <c r="AJ787" s="7">
        <v>74038707</v>
      </c>
      <c r="AK787" s="3">
        <v>28.002849999999999</v>
      </c>
      <c r="AL787" s="7">
        <v>264</v>
      </c>
      <c r="AM787" s="7">
        <v>69396384</v>
      </c>
      <c r="AN787" s="3">
        <v>26.25</v>
      </c>
      <c r="AO787" s="3">
        <v>-2.1502119999999998</v>
      </c>
      <c r="AP787" s="3">
        <v>-7.0750650000000004</v>
      </c>
      <c r="AQ787" s="3">
        <v>14.493266999999999</v>
      </c>
      <c r="AR787" s="3">
        <v>63.843812999999997</v>
      </c>
      <c r="AS787" s="3">
        <v>-7.0750650000000004</v>
      </c>
      <c r="AT787" s="3">
        <v>14.493266999999999</v>
      </c>
      <c r="AU787" s="3">
        <v>61.227544999999999</v>
      </c>
      <c r="AV787" s="3">
        <v>1.050243906079152</v>
      </c>
      <c r="AW787" s="3">
        <v>1.2211019818010636</v>
      </c>
      <c r="AX787" s="3">
        <v>1.2446965228913534</v>
      </c>
      <c r="AY787" s="3">
        <v>88.77</v>
      </c>
      <c r="AZ787" s="3">
        <v>103.21</v>
      </c>
      <c r="BA787" s="3">
        <v>105.21</v>
      </c>
    </row>
    <row r="788" spans="1:53" x14ac:dyDescent="0.3">
      <c r="A788" s="1" t="s">
        <v>1441</v>
      </c>
      <c r="B788" s="2">
        <v>4363413</v>
      </c>
      <c r="C788" s="9" t="s">
        <v>2401</v>
      </c>
      <c r="D788" s="9" t="s">
        <v>2445</v>
      </c>
      <c r="E788" s="3">
        <v>9186.3839462300002</v>
      </c>
      <c r="F788" s="5">
        <v>8280.2039459999996</v>
      </c>
      <c r="G788" s="5" t="s">
        <v>2400</v>
      </c>
      <c r="H788" s="3">
        <v>1.48</v>
      </c>
      <c r="I788" s="3">
        <v>15.436685000000001</v>
      </c>
      <c r="J788" s="4">
        <v>1.48</v>
      </c>
      <c r="K788" s="3">
        <v>15.436685000000001</v>
      </c>
      <c r="L788" s="3">
        <v>4.44046553</v>
      </c>
      <c r="M788" s="3">
        <v>3.3699944799999999</v>
      </c>
      <c r="N788" s="3">
        <v>14.392455999999999</v>
      </c>
      <c r="O788" s="3" t="s">
        <v>2400</v>
      </c>
      <c r="P788" s="3" t="s">
        <v>2400</v>
      </c>
      <c r="Q788" s="3">
        <v>2.269628</v>
      </c>
      <c r="R788" s="3">
        <v>10.569917999999999</v>
      </c>
      <c r="S788" s="3">
        <v>10.569917999999999</v>
      </c>
      <c r="T788" s="9" t="s">
        <v>3429</v>
      </c>
      <c r="U788" s="7">
        <v>3420345</v>
      </c>
      <c r="V788" s="7">
        <v>3982455</v>
      </c>
      <c r="W788" s="7">
        <v>3769345</v>
      </c>
      <c r="X788" s="7">
        <v>2398043</v>
      </c>
      <c r="Y788" s="7">
        <v>3577607</v>
      </c>
      <c r="Z788" s="7">
        <v>3399568</v>
      </c>
      <c r="AA788" s="7">
        <v>3298807</v>
      </c>
      <c r="AB788" s="7">
        <v>3420345</v>
      </c>
      <c r="AC788" s="3">
        <v>28.852</v>
      </c>
      <c r="AD788" s="3">
        <v>27.533999999999999</v>
      </c>
      <c r="AE788" s="3">
        <v>22.788</v>
      </c>
      <c r="AF788" s="3">
        <v>21.571999999999999</v>
      </c>
      <c r="AG788" s="7">
        <v>113734299</v>
      </c>
      <c r="AH788" s="7">
        <v>113403336</v>
      </c>
      <c r="AI788" s="7">
        <v>113528010</v>
      </c>
      <c r="AJ788" s="7">
        <v>110860382</v>
      </c>
      <c r="AK788" s="3">
        <v>97.472449999999995</v>
      </c>
      <c r="AL788" s="7">
        <v>571</v>
      </c>
      <c r="AM788" s="7">
        <v>107425181</v>
      </c>
      <c r="AN788" s="3">
        <v>94.45</v>
      </c>
      <c r="AO788" s="3">
        <v>-1.5750960000000001</v>
      </c>
      <c r="AP788" s="3">
        <v>-1.745698</v>
      </c>
      <c r="AQ788" s="3">
        <v>7.098516</v>
      </c>
      <c r="AR788" s="3">
        <v>70.336982000000006</v>
      </c>
      <c r="AS788" s="3">
        <v>-1.745698</v>
      </c>
      <c r="AT788" s="3">
        <v>7.098516</v>
      </c>
      <c r="AU788" s="3">
        <v>68.313891999999996</v>
      </c>
      <c r="AV788" s="3">
        <v>2.1901093170895289</v>
      </c>
      <c r="AW788" s="3">
        <v>4.9116631973037634</v>
      </c>
      <c r="AX788" s="3">
        <v>5.6131435596810659</v>
      </c>
      <c r="AY788" s="3">
        <v>58.24</v>
      </c>
      <c r="AZ788" s="3">
        <v>130.62</v>
      </c>
      <c r="BA788" s="3">
        <v>149.27000000000001</v>
      </c>
    </row>
    <row r="789" spans="1:53" x14ac:dyDescent="0.3">
      <c r="A789" s="1" t="s">
        <v>2202</v>
      </c>
      <c r="B789" s="2">
        <v>4009384</v>
      </c>
      <c r="C789" s="9" t="s">
        <v>2401</v>
      </c>
      <c r="D789" s="9" t="s">
        <v>2452</v>
      </c>
      <c r="E789" s="3">
        <v>9180.2193053400006</v>
      </c>
      <c r="F789" s="5">
        <v>11820.219305000001</v>
      </c>
      <c r="G789" s="5">
        <v>11820.219305340001</v>
      </c>
      <c r="H789" s="3">
        <v>0.48</v>
      </c>
      <c r="I789" s="3">
        <v>21.580952</v>
      </c>
      <c r="J789" s="4">
        <v>0.48</v>
      </c>
      <c r="K789" s="3">
        <v>21.580952</v>
      </c>
      <c r="L789" s="3">
        <v>0.74762449000000009</v>
      </c>
      <c r="M789" s="3">
        <v>0.66102684</v>
      </c>
      <c r="N789" s="3" t="s">
        <v>2397</v>
      </c>
      <c r="O789" s="3" t="s">
        <v>2397</v>
      </c>
      <c r="P789" s="3" t="s">
        <v>2397</v>
      </c>
      <c r="Q789" s="3">
        <v>0.63247699999999996</v>
      </c>
      <c r="R789" s="3">
        <v>7.92117</v>
      </c>
      <c r="S789" s="3">
        <v>7.92117</v>
      </c>
      <c r="T789" s="9" t="s">
        <v>3429</v>
      </c>
      <c r="U789" s="7">
        <v>18053000</v>
      </c>
      <c r="V789" s="7">
        <v>21065000</v>
      </c>
      <c r="W789" s="7">
        <v>20275000</v>
      </c>
      <c r="X789" s="7">
        <v>9741000</v>
      </c>
      <c r="Y789" s="7">
        <v>16275000</v>
      </c>
      <c r="Z789" s="7">
        <v>16853000</v>
      </c>
      <c r="AA789" s="7">
        <v>17743000</v>
      </c>
      <c r="AB789" s="7">
        <v>18053000</v>
      </c>
      <c r="AC789" s="4">
        <v>12.762</v>
      </c>
      <c r="AD789" s="4">
        <v>10.667</v>
      </c>
      <c r="AE789" s="4">
        <v>10.63</v>
      </c>
      <c r="AF789" s="4">
        <v>7.6070000000000002</v>
      </c>
      <c r="AG789" s="7">
        <v>225165961</v>
      </c>
      <c r="AH789" s="7">
        <v>224955528</v>
      </c>
      <c r="AI789" s="7">
        <v>223029929</v>
      </c>
      <c r="AJ789" s="7">
        <v>203104558</v>
      </c>
      <c r="AK789" s="3">
        <v>90.200159999999997</v>
      </c>
      <c r="AL789" s="7">
        <v>552</v>
      </c>
      <c r="AM789" s="7">
        <v>177413911</v>
      </c>
      <c r="AN789" s="3">
        <v>78.790000000000006</v>
      </c>
      <c r="AO789" s="3">
        <v>6.3184240000000003</v>
      </c>
      <c r="AP789" s="3">
        <v>-16.629874999999998</v>
      </c>
      <c r="AQ789" s="3">
        <v>-3.7928109999999999</v>
      </c>
      <c r="AR789" s="3">
        <v>-29.128440000000001</v>
      </c>
      <c r="AS789" s="3">
        <v>-16.629874999999998</v>
      </c>
      <c r="AT789" s="3">
        <v>-3.7928109999999999</v>
      </c>
      <c r="AU789" s="3">
        <v>-30.133607000000001</v>
      </c>
      <c r="AV789" s="3">
        <v>14.870770936331562</v>
      </c>
      <c r="AW789" s="3">
        <v>14.603383273947571</v>
      </c>
      <c r="AX789" s="3">
        <v>10.786621426899337</v>
      </c>
      <c r="AY789" s="3">
        <v>143.84</v>
      </c>
      <c r="AZ789" s="3">
        <v>141.25</v>
      </c>
      <c r="BA789" s="3">
        <v>104.33</v>
      </c>
    </row>
    <row r="790" spans="1:53" x14ac:dyDescent="0.3">
      <c r="A790" s="1" t="s">
        <v>2337</v>
      </c>
      <c r="B790" s="2">
        <v>1024452</v>
      </c>
      <c r="C790" s="9" t="s">
        <v>2395</v>
      </c>
      <c r="D790" s="9" t="s">
        <v>2399</v>
      </c>
      <c r="E790" s="3">
        <v>9176.5890740399991</v>
      </c>
      <c r="F790" s="5" t="s">
        <v>2400</v>
      </c>
      <c r="G790" s="5">
        <v>9579.9500740399999</v>
      </c>
      <c r="H790" s="3">
        <v>2.4700000000000002</v>
      </c>
      <c r="I790" s="3">
        <v>13.0586387434555</v>
      </c>
      <c r="J790" s="3">
        <v>2.4700000000000002</v>
      </c>
      <c r="K790" s="3">
        <v>13.0586387434555</v>
      </c>
      <c r="L790" s="3">
        <v>1.63768925721689</v>
      </c>
      <c r="M790" s="3">
        <v>1.3847698157323298</v>
      </c>
      <c r="N790" s="3">
        <v>21.191164000000001</v>
      </c>
      <c r="O790" s="3" t="s">
        <v>2400</v>
      </c>
      <c r="P790" s="3" t="s">
        <v>2400</v>
      </c>
      <c r="Q790" s="3" t="s">
        <v>2400</v>
      </c>
      <c r="R790" s="3" t="s">
        <v>2400</v>
      </c>
      <c r="S790" s="3" t="s">
        <v>2400</v>
      </c>
      <c r="T790" s="9" t="s">
        <v>3429</v>
      </c>
      <c r="U790" s="7">
        <v>2271970</v>
      </c>
      <c r="V790" s="7">
        <v>1958915</v>
      </c>
      <c r="W790" s="7">
        <v>1707077</v>
      </c>
      <c r="X790" s="7">
        <v>1644096</v>
      </c>
      <c r="Y790" s="7">
        <v>2363765</v>
      </c>
      <c r="Z790" s="7">
        <v>2322871</v>
      </c>
      <c r="AA790" s="7">
        <v>2291681</v>
      </c>
      <c r="AB790" s="7">
        <v>2271970</v>
      </c>
      <c r="AC790" s="3" t="s">
        <v>2400</v>
      </c>
      <c r="AD790" s="3" t="s">
        <v>2400</v>
      </c>
      <c r="AE790" s="3" t="s">
        <v>2400</v>
      </c>
      <c r="AF790" s="3" t="s">
        <v>2400</v>
      </c>
      <c r="AG790" s="7">
        <v>66481543</v>
      </c>
      <c r="AH790" s="7">
        <v>61760139</v>
      </c>
      <c r="AI790" s="7">
        <v>61222058</v>
      </c>
      <c r="AJ790" s="7">
        <v>65544449</v>
      </c>
      <c r="AK790" s="3">
        <v>98.574640000000002</v>
      </c>
      <c r="AL790" s="7">
        <v>474</v>
      </c>
      <c r="AM790" s="7">
        <v>61576240</v>
      </c>
      <c r="AN790" s="3">
        <v>92.61</v>
      </c>
      <c r="AO790" s="3">
        <v>-0.96879199999999999</v>
      </c>
      <c r="AP790" s="3">
        <v>-9.6369830000000007</v>
      </c>
      <c r="AQ790" s="3">
        <v>14.90832</v>
      </c>
      <c r="AR790" s="3">
        <v>34.617876000000003</v>
      </c>
      <c r="AS790" s="3">
        <v>-9.6369830000000007</v>
      </c>
      <c r="AT790" s="3">
        <v>14.90832</v>
      </c>
      <c r="AU790" s="3">
        <v>34.458221000000002</v>
      </c>
      <c r="AV790" s="3">
        <v>1.5111245222071448</v>
      </c>
      <c r="AW790" s="3">
        <v>3.1962318469696083</v>
      </c>
      <c r="AX790" s="3">
        <v>3.0975568897578523</v>
      </c>
      <c r="AY790" s="3">
        <v>51.51</v>
      </c>
      <c r="AZ790" s="3">
        <v>108.95</v>
      </c>
      <c r="BA790" s="3">
        <v>105.59</v>
      </c>
    </row>
    <row r="791" spans="1:53" x14ac:dyDescent="0.3">
      <c r="A791" s="1" t="s">
        <v>2077</v>
      </c>
      <c r="B791" s="2">
        <v>4054015</v>
      </c>
      <c r="C791" s="9" t="s">
        <v>2401</v>
      </c>
      <c r="D791" s="9" t="s">
        <v>2410</v>
      </c>
      <c r="E791" s="3">
        <v>9145.2053474999993</v>
      </c>
      <c r="F791" s="5">
        <v>12392.205346999999</v>
      </c>
      <c r="G791" s="5" t="s">
        <v>2400</v>
      </c>
      <c r="H791" s="3">
        <v>0.72</v>
      </c>
      <c r="I791" s="3">
        <v>10.965197</v>
      </c>
      <c r="J791" s="3">
        <v>0.72</v>
      </c>
      <c r="K791" s="3">
        <v>10.965197</v>
      </c>
      <c r="L791" s="3">
        <v>2.8415103399999997</v>
      </c>
      <c r="M791" s="3">
        <v>2.8415103399999997</v>
      </c>
      <c r="N791" s="4">
        <v>8.0020319999999998</v>
      </c>
      <c r="O791" s="3" t="s">
        <v>2400</v>
      </c>
      <c r="P791" s="3" t="s">
        <v>2400</v>
      </c>
      <c r="Q791" s="3">
        <v>0.79805599999999999</v>
      </c>
      <c r="R791" s="3">
        <v>4.2732239999999999</v>
      </c>
      <c r="S791" s="3">
        <v>4.2732239999999999</v>
      </c>
      <c r="T791" s="9" t="s">
        <v>3433</v>
      </c>
      <c r="U791" s="7">
        <v>14889000</v>
      </c>
      <c r="V791" s="7">
        <v>15616000</v>
      </c>
      <c r="W791" s="7">
        <v>16670000</v>
      </c>
      <c r="X791" s="7">
        <v>13800000</v>
      </c>
      <c r="Y791" s="7">
        <v>15235000</v>
      </c>
      <c r="Z791" s="7">
        <v>15173000</v>
      </c>
      <c r="AA791" s="7">
        <v>15001000</v>
      </c>
      <c r="AB791" s="7">
        <v>14889000</v>
      </c>
      <c r="AC791" s="3">
        <v>47.317</v>
      </c>
      <c r="AD791" s="3">
        <v>49.603000000000002</v>
      </c>
      <c r="AE791" s="4">
        <v>7.61</v>
      </c>
      <c r="AF791" s="4">
        <v>10.391</v>
      </c>
      <c r="AG791" s="7">
        <v>377000000</v>
      </c>
      <c r="AH791" s="7">
        <v>376000000</v>
      </c>
      <c r="AI791" s="7">
        <v>371000000</v>
      </c>
      <c r="AJ791" s="7">
        <v>197784338</v>
      </c>
      <c r="AK791" s="3">
        <v>52.445740000000001</v>
      </c>
      <c r="AL791" s="7">
        <v>520</v>
      </c>
      <c r="AM791" s="7">
        <v>239717548</v>
      </c>
      <c r="AN791" s="3">
        <v>63.57</v>
      </c>
      <c r="AO791" s="3">
        <v>-1.6645859999999999</v>
      </c>
      <c r="AP791" s="3">
        <v>-2.5567009999999999</v>
      </c>
      <c r="AQ791" s="3">
        <v>7.1655329999999999</v>
      </c>
      <c r="AR791" s="3">
        <v>13.116324000000001</v>
      </c>
      <c r="AS791" s="3">
        <v>-2.5567009999999999</v>
      </c>
      <c r="AT791" s="3">
        <v>7.1655329999999999</v>
      </c>
      <c r="AU791" s="3">
        <v>13.00813</v>
      </c>
      <c r="AV791" s="3">
        <v>3.9063884043638204</v>
      </c>
      <c r="AW791" s="3">
        <v>7.0598903961253123</v>
      </c>
      <c r="AX791" s="3">
        <v>7.5899085354026274</v>
      </c>
      <c r="AY791" s="3">
        <v>41.98</v>
      </c>
      <c r="AZ791" s="3">
        <v>75.88</v>
      </c>
      <c r="BA791" s="3">
        <v>81.569999999999993</v>
      </c>
    </row>
    <row r="792" spans="1:53" x14ac:dyDescent="0.3">
      <c r="A792" s="1" t="s">
        <v>1899</v>
      </c>
      <c r="B792" s="2">
        <v>4104069</v>
      </c>
      <c r="C792" s="9" t="s">
        <v>2395</v>
      </c>
      <c r="D792" s="9" t="s">
        <v>2513</v>
      </c>
      <c r="E792" s="3">
        <v>9141.4956517499995</v>
      </c>
      <c r="F792" s="5">
        <v>19740.495651000001</v>
      </c>
      <c r="G792" s="5">
        <v>19740.49565175</v>
      </c>
      <c r="H792" s="3">
        <v>-8.74</v>
      </c>
      <c r="I792" s="3" t="s">
        <v>2397</v>
      </c>
      <c r="J792" s="4">
        <v>-8.74</v>
      </c>
      <c r="K792" s="3" t="s">
        <v>2397</v>
      </c>
      <c r="L792" s="3" t="s">
        <v>2397</v>
      </c>
      <c r="M792" s="3">
        <v>0.71178821000000003</v>
      </c>
      <c r="N792" s="3">
        <v>9.5357590000000005</v>
      </c>
      <c r="O792" s="3" t="s">
        <v>2397</v>
      </c>
      <c r="P792" s="3" t="s">
        <v>2397</v>
      </c>
      <c r="Q792" s="3">
        <v>2.08351</v>
      </c>
      <c r="R792" s="3">
        <v>7.1696549999999997</v>
      </c>
      <c r="S792" s="3">
        <v>7.1696549999999997</v>
      </c>
      <c r="T792" s="9" t="s">
        <v>3429</v>
      </c>
      <c r="U792" s="7">
        <v>8953000</v>
      </c>
      <c r="V792" s="7">
        <v>9003000</v>
      </c>
      <c r="W792" s="7">
        <v>8696000</v>
      </c>
      <c r="X792" s="7">
        <v>8040000</v>
      </c>
      <c r="Y792" s="7">
        <v>8799000</v>
      </c>
      <c r="Z792" s="7">
        <v>8899000</v>
      </c>
      <c r="AA792" s="7">
        <v>8971000</v>
      </c>
      <c r="AB792" s="7">
        <v>8953000</v>
      </c>
      <c r="AC792" s="3">
        <v>48.978000000000002</v>
      </c>
      <c r="AD792" s="3">
        <v>48.698999999999998</v>
      </c>
      <c r="AE792" s="3">
        <v>28.838999999999999</v>
      </c>
      <c r="AF792" s="3">
        <v>29.128</v>
      </c>
      <c r="AG792" s="7">
        <v>339000000</v>
      </c>
      <c r="AH792" s="7">
        <v>385100000</v>
      </c>
      <c r="AI792" s="7">
        <v>384000000</v>
      </c>
      <c r="AJ792" s="7">
        <v>310186558</v>
      </c>
      <c r="AK792" s="3">
        <v>91.445949999999996</v>
      </c>
      <c r="AL792" s="7">
        <v>817</v>
      </c>
      <c r="AM792" s="7">
        <v>142479594</v>
      </c>
      <c r="AN792" s="4">
        <v>42</v>
      </c>
      <c r="AO792" s="3">
        <v>-2.5641029999999998</v>
      </c>
      <c r="AP792" s="3">
        <v>-15.398887</v>
      </c>
      <c r="AQ792" s="3">
        <v>-3.5940799999999999</v>
      </c>
      <c r="AR792" s="3">
        <v>-58.469945000000003</v>
      </c>
      <c r="AS792" s="3">
        <v>-15.398887</v>
      </c>
      <c r="AT792" s="3">
        <v>-3.5940799999999999</v>
      </c>
      <c r="AU792" s="3">
        <v>-58.318098999999997</v>
      </c>
      <c r="AV792" s="3">
        <v>5.7932778209943976</v>
      </c>
      <c r="AW792" s="3">
        <v>9.2706632361933394</v>
      </c>
      <c r="AX792" s="3">
        <v>9.0077870976858136</v>
      </c>
      <c r="AY792" s="3">
        <v>103.35</v>
      </c>
      <c r="AZ792" s="3">
        <v>165.38</v>
      </c>
      <c r="BA792" s="3">
        <v>160.69</v>
      </c>
    </row>
    <row r="793" spans="1:53" x14ac:dyDescent="0.3">
      <c r="A793" s="1" t="s">
        <v>1010</v>
      </c>
      <c r="B793" s="2">
        <v>4095387</v>
      </c>
      <c r="C793" s="9" t="s">
        <v>2395</v>
      </c>
      <c r="D793" s="9" t="s">
        <v>2420</v>
      </c>
      <c r="E793" s="3">
        <v>9088.5173826999999</v>
      </c>
      <c r="F793" s="5">
        <v>11920.717382000001</v>
      </c>
      <c r="G793" s="5" t="s">
        <v>2400</v>
      </c>
      <c r="H793" s="3">
        <v>1.59</v>
      </c>
      <c r="I793" s="3" t="s">
        <v>2397</v>
      </c>
      <c r="J793" s="3">
        <v>1.59</v>
      </c>
      <c r="K793" s="3" t="s">
        <v>2397</v>
      </c>
      <c r="L793" s="3" t="s">
        <v>2397</v>
      </c>
      <c r="M793" s="3">
        <v>6.0587342900000003</v>
      </c>
      <c r="N793" s="3">
        <v>9.9413230000000006</v>
      </c>
      <c r="O793" s="3" t="s">
        <v>2400</v>
      </c>
      <c r="P793" s="3" t="s">
        <v>2400</v>
      </c>
      <c r="Q793" s="3">
        <v>2.4594529999999999</v>
      </c>
      <c r="R793" s="3">
        <v>12.465017</v>
      </c>
      <c r="S793" s="3">
        <v>12.465017</v>
      </c>
      <c r="T793" s="9" t="s">
        <v>3429</v>
      </c>
      <c r="U793" s="7">
        <v>5003300</v>
      </c>
      <c r="V793" s="7">
        <v>5856700</v>
      </c>
      <c r="W793" s="7">
        <v>6420400</v>
      </c>
      <c r="X793" s="7">
        <v>5465400</v>
      </c>
      <c r="Y793" s="7">
        <v>4322800</v>
      </c>
      <c r="Z793" s="7">
        <v>4544900</v>
      </c>
      <c r="AA793" s="7">
        <v>4759600</v>
      </c>
      <c r="AB793" s="7">
        <v>5003300</v>
      </c>
      <c r="AC793" s="4">
        <v>48.37</v>
      </c>
      <c r="AD793" s="3">
        <v>55.901000000000003</v>
      </c>
      <c r="AE793" s="4">
        <v>11.481999999999999</v>
      </c>
      <c r="AF793" s="3">
        <v>17.475000000000001</v>
      </c>
      <c r="AG793" s="7">
        <v>139488268</v>
      </c>
      <c r="AH793" s="7">
        <v>139380740</v>
      </c>
      <c r="AI793" s="7">
        <v>138745099</v>
      </c>
      <c r="AJ793" s="7">
        <v>131398546</v>
      </c>
      <c r="AK793" s="3">
        <v>94.191550000000007</v>
      </c>
      <c r="AL793" s="7">
        <v>762</v>
      </c>
      <c r="AM793" s="7">
        <v>120450778</v>
      </c>
      <c r="AN793" s="3">
        <v>86.34</v>
      </c>
      <c r="AO793" s="3">
        <v>-2.1697289999999998</v>
      </c>
      <c r="AP793" s="3">
        <v>-14.182655</v>
      </c>
      <c r="AQ793" s="3">
        <v>-22.690819000000001</v>
      </c>
      <c r="AR793" s="3">
        <v>12.044088</v>
      </c>
      <c r="AS793" s="3">
        <v>-14.182655</v>
      </c>
      <c r="AT793" s="3">
        <v>-22.690819000000001</v>
      </c>
      <c r="AU793" s="3">
        <v>9.4986289999999993</v>
      </c>
      <c r="AV793" s="3" t="s">
        <v>2400</v>
      </c>
      <c r="AW793" s="3" t="s">
        <v>2400</v>
      </c>
      <c r="AX793" s="3" t="s">
        <v>2400</v>
      </c>
      <c r="AY793" s="3">
        <v>64.77</v>
      </c>
      <c r="AZ793" s="3">
        <v>105.47</v>
      </c>
      <c r="BA793" s="3">
        <v>95.32</v>
      </c>
    </row>
    <row r="794" spans="1:53" x14ac:dyDescent="0.3">
      <c r="A794" s="1" t="s">
        <v>360</v>
      </c>
      <c r="B794" s="2">
        <v>4400077</v>
      </c>
      <c r="C794" s="9" t="s">
        <v>2401</v>
      </c>
      <c r="D794" s="9" t="s">
        <v>2413</v>
      </c>
      <c r="E794" s="3">
        <v>9083.0455359000007</v>
      </c>
      <c r="F794" s="5">
        <v>14010.421534999999</v>
      </c>
      <c r="G794" s="5">
        <v>14002.4685359</v>
      </c>
      <c r="H794" s="3">
        <v>0.31900000000000001</v>
      </c>
      <c r="I794" s="3">
        <v>25.7777777777778</v>
      </c>
      <c r="J794" s="4">
        <v>0.31900000000000001</v>
      </c>
      <c r="K794" s="3">
        <v>25.7777777777778</v>
      </c>
      <c r="L794" s="3">
        <v>2.9193620375924798</v>
      </c>
      <c r="M794" s="3">
        <v>2.9193620375924798</v>
      </c>
      <c r="N794" s="3">
        <v>13.906094</v>
      </c>
      <c r="O794" s="3" t="s">
        <v>2400</v>
      </c>
      <c r="P794" s="3" t="s">
        <v>2400</v>
      </c>
      <c r="Q794" s="3">
        <v>10.475887</v>
      </c>
      <c r="R794" s="3">
        <v>15.972967000000001</v>
      </c>
      <c r="S794" s="3">
        <v>14.703513391262501</v>
      </c>
      <c r="T794" s="9" t="s">
        <v>3429</v>
      </c>
      <c r="U794" s="7">
        <v>1245702</v>
      </c>
      <c r="V794" s="7">
        <v>1218388</v>
      </c>
      <c r="W794" s="7">
        <v>1152573</v>
      </c>
      <c r="X794" s="7">
        <v>1053748</v>
      </c>
      <c r="Y794" s="7">
        <v>1289216</v>
      </c>
      <c r="Z794" s="7">
        <v>1270832</v>
      </c>
      <c r="AA794" s="7">
        <v>1258361</v>
      </c>
      <c r="AB794" s="7">
        <v>1245702</v>
      </c>
      <c r="AC794" s="3">
        <v>74.299000000000007</v>
      </c>
      <c r="AD794" s="3">
        <v>75.338999999999999</v>
      </c>
      <c r="AE794" s="3">
        <v>63.866</v>
      </c>
      <c r="AF794" s="3">
        <v>65.367000000000004</v>
      </c>
      <c r="AG794" s="7">
        <v>302063370</v>
      </c>
      <c r="AH794" s="7">
        <v>301345386</v>
      </c>
      <c r="AI794" s="7">
        <v>300596394</v>
      </c>
      <c r="AJ794" s="7">
        <v>299311505</v>
      </c>
      <c r="AK794" s="3">
        <v>99.088980000000006</v>
      </c>
      <c r="AL794" s="7">
        <v>475</v>
      </c>
      <c r="AM794" s="7">
        <v>295441034</v>
      </c>
      <c r="AN794" s="3">
        <v>97.81</v>
      </c>
      <c r="AO794" s="3">
        <v>0.43290000000000001</v>
      </c>
      <c r="AP794" s="3">
        <v>-7.416029</v>
      </c>
      <c r="AQ794" s="3">
        <v>-7.1788000000000005E-2</v>
      </c>
      <c r="AR794" s="3">
        <v>19.896640999999999</v>
      </c>
      <c r="AS794" s="3">
        <v>-7.416029</v>
      </c>
      <c r="AT794" s="3">
        <v>-7.1788000000000005E-2</v>
      </c>
      <c r="AU794" s="3">
        <v>19.639019999999999</v>
      </c>
      <c r="AV794" s="3">
        <v>2.5425174856521</v>
      </c>
      <c r="AW794" s="3">
        <v>3.4358542200779087</v>
      </c>
      <c r="AX794" s="3">
        <v>3.4121924609599432</v>
      </c>
      <c r="AY794" s="3">
        <v>68.17</v>
      </c>
      <c r="AZ794" s="3">
        <v>92.12</v>
      </c>
      <c r="BA794" s="3">
        <v>91.48</v>
      </c>
    </row>
    <row r="795" spans="1:53" x14ac:dyDescent="0.3">
      <c r="A795" s="1" t="s">
        <v>1140</v>
      </c>
      <c r="B795" s="2">
        <v>4811582</v>
      </c>
      <c r="C795" s="9" t="s">
        <v>2395</v>
      </c>
      <c r="D795" s="9" t="s">
        <v>2463</v>
      </c>
      <c r="E795" s="3">
        <v>9080.3648719499997</v>
      </c>
      <c r="F795" s="5">
        <v>8091.5118709999997</v>
      </c>
      <c r="G795" s="5" t="s">
        <v>2400</v>
      </c>
      <c r="H795" s="3">
        <v>-0.249</v>
      </c>
      <c r="I795" s="3" t="s">
        <v>2397</v>
      </c>
      <c r="J795" s="3">
        <v>-0.249</v>
      </c>
      <c r="K795" s="3" t="s">
        <v>2397</v>
      </c>
      <c r="L795" s="3">
        <v>7.7333333300000007</v>
      </c>
      <c r="M795" s="3">
        <v>7.7333333300000007</v>
      </c>
      <c r="N795" s="3" t="s">
        <v>2397</v>
      </c>
      <c r="O795" s="3" t="s">
        <v>2400</v>
      </c>
      <c r="P795" s="3" t="s">
        <v>2400</v>
      </c>
      <c r="Q795" s="3">
        <v>12.816255999999999</v>
      </c>
      <c r="R795" s="3" t="s">
        <v>2397</v>
      </c>
      <c r="S795" s="3">
        <v>-69.562370000000001</v>
      </c>
      <c r="T795" s="9" t="s">
        <v>3429</v>
      </c>
      <c r="U795" s="7">
        <v>464370</v>
      </c>
      <c r="V795" s="7">
        <v>250314</v>
      </c>
      <c r="W795" s="7">
        <v>83803</v>
      </c>
      <c r="X795" s="7">
        <v>22813</v>
      </c>
      <c r="Y795" s="7">
        <v>613728</v>
      </c>
      <c r="Z795" s="7">
        <v>564526</v>
      </c>
      <c r="AA795" s="7">
        <v>513930</v>
      </c>
      <c r="AB795" s="7">
        <v>464370</v>
      </c>
      <c r="AC795" s="4">
        <v>53.94</v>
      </c>
      <c r="AD795" s="3">
        <v>57.006</v>
      </c>
      <c r="AE795" s="3">
        <v>-34.207999999999998</v>
      </c>
      <c r="AF795" s="4">
        <v>-19.73</v>
      </c>
      <c r="AG795" s="7">
        <v>105998786</v>
      </c>
      <c r="AH795" s="7">
        <v>105624902</v>
      </c>
      <c r="AI795" s="7">
        <v>96225617</v>
      </c>
      <c r="AJ795" s="7">
        <v>103735509</v>
      </c>
      <c r="AK795" s="4">
        <v>97.847899999999996</v>
      </c>
      <c r="AL795" s="7">
        <v>445</v>
      </c>
      <c r="AM795" s="7">
        <v>101464361</v>
      </c>
      <c r="AN795" s="3">
        <v>95.71</v>
      </c>
      <c r="AO795" s="3">
        <v>-2.0178319999999998</v>
      </c>
      <c r="AP795" s="3">
        <v>-2.4868649999999999</v>
      </c>
      <c r="AQ795" s="3">
        <v>14.145142</v>
      </c>
      <c r="AR795" s="3">
        <v>18.484891999999999</v>
      </c>
      <c r="AS795" s="3">
        <v>-2.4868649999999999</v>
      </c>
      <c r="AT795" s="3">
        <v>14.145142</v>
      </c>
      <c r="AU795" s="3">
        <v>16.615470999999999</v>
      </c>
      <c r="AV795" s="3">
        <v>1.6224806671051935</v>
      </c>
      <c r="AW795" s="3">
        <v>2.1690638314872994</v>
      </c>
      <c r="AX795" s="3">
        <v>2.5812468709375636</v>
      </c>
      <c r="AY795" s="4">
        <v>42.2</v>
      </c>
      <c r="AZ795" s="3">
        <v>56.41</v>
      </c>
      <c r="BA795" s="3">
        <v>67.13</v>
      </c>
    </row>
    <row r="796" spans="1:53" x14ac:dyDescent="0.3">
      <c r="A796" s="1" t="s">
        <v>973</v>
      </c>
      <c r="B796" s="2">
        <v>4239834</v>
      </c>
      <c r="C796" s="9" t="s">
        <v>2401</v>
      </c>
      <c r="D796" s="9" t="s">
        <v>2466</v>
      </c>
      <c r="E796" s="3">
        <v>9031.2161807100001</v>
      </c>
      <c r="F796" s="5">
        <v>14310.216179999999</v>
      </c>
      <c r="G796" s="5" t="s">
        <v>2400</v>
      </c>
      <c r="H796" s="3">
        <v>0.54800000000000004</v>
      </c>
      <c r="I796" s="3">
        <v>11.60188</v>
      </c>
      <c r="J796" s="3">
        <v>0.54800000000000004</v>
      </c>
      <c r="K796" s="3">
        <v>11.60188</v>
      </c>
      <c r="L796" s="3">
        <v>31.218390800000002</v>
      </c>
      <c r="M796" s="3">
        <v>2.7092269299999998</v>
      </c>
      <c r="N796" s="3" t="s">
        <v>2397</v>
      </c>
      <c r="O796" s="3" t="s">
        <v>2400</v>
      </c>
      <c r="P796" s="3" t="s">
        <v>2400</v>
      </c>
      <c r="Q796" s="3">
        <v>1.498807</v>
      </c>
      <c r="R796" s="3">
        <v>7.1516539999999997</v>
      </c>
      <c r="S796" s="3">
        <v>7.1516539999999997</v>
      </c>
      <c r="T796" s="9" t="s">
        <v>3429</v>
      </c>
      <c r="U796" s="7">
        <v>9428000</v>
      </c>
      <c r="V796" s="7">
        <v>9440000</v>
      </c>
      <c r="W796" s="7">
        <v>7156000</v>
      </c>
      <c r="X796" s="7">
        <v>6560000</v>
      </c>
      <c r="Y796" s="7">
        <v>8961000</v>
      </c>
      <c r="Z796" s="7">
        <v>9094000</v>
      </c>
      <c r="AA796" s="7">
        <v>9249000</v>
      </c>
      <c r="AB796" s="7">
        <v>9428000</v>
      </c>
      <c r="AC796" s="4">
        <v>22.9</v>
      </c>
      <c r="AD796" s="3">
        <v>22.654</v>
      </c>
      <c r="AE796" s="3">
        <v>19.835000000000001</v>
      </c>
      <c r="AF796" s="3">
        <v>19.495999999999999</v>
      </c>
      <c r="AG796" s="7">
        <v>300135726</v>
      </c>
      <c r="AH796" s="7">
        <v>300101971</v>
      </c>
      <c r="AI796" s="7">
        <v>306854347</v>
      </c>
      <c r="AJ796" s="7">
        <v>296269525</v>
      </c>
      <c r="AK796" s="4">
        <v>98.710400000000007</v>
      </c>
      <c r="AL796" s="7">
        <v>594</v>
      </c>
      <c r="AM796" s="7">
        <v>322338823</v>
      </c>
      <c r="AN796" s="4">
        <v>107.4</v>
      </c>
      <c r="AO796" s="3">
        <v>-1.8076650000000001</v>
      </c>
      <c r="AP796" s="3">
        <v>-9.7374539999999996</v>
      </c>
      <c r="AQ796" s="3">
        <v>-8.2122340000000005</v>
      </c>
      <c r="AR796" s="3">
        <v>9.1639870000000005</v>
      </c>
      <c r="AS796" s="3">
        <v>-9.7374539999999996</v>
      </c>
      <c r="AT796" s="3">
        <v>-8.2122340000000005</v>
      </c>
      <c r="AU796" s="3">
        <v>10.182556</v>
      </c>
      <c r="AV796" s="3">
        <v>1.6424168872938973</v>
      </c>
      <c r="AW796" s="3">
        <v>3.2032921930040281</v>
      </c>
      <c r="AX796" s="3">
        <v>3.9174873622173889</v>
      </c>
      <c r="AY796" s="3">
        <v>39.61</v>
      </c>
      <c r="AZ796" s="3">
        <v>77.260000000000005</v>
      </c>
      <c r="BA796" s="3">
        <v>94.48</v>
      </c>
    </row>
    <row r="797" spans="1:53" x14ac:dyDescent="0.3">
      <c r="A797" s="1" t="s">
        <v>605</v>
      </c>
      <c r="B797" s="2">
        <v>100196</v>
      </c>
      <c r="C797" s="9" t="s">
        <v>2401</v>
      </c>
      <c r="D797" s="9" t="s">
        <v>2399</v>
      </c>
      <c r="E797" s="3">
        <v>9018.2224344400001</v>
      </c>
      <c r="F797" s="5" t="s">
        <v>2400</v>
      </c>
      <c r="G797" s="5">
        <v>4537.1914344400002</v>
      </c>
      <c r="H797" s="4">
        <v>2.2400000000000002</v>
      </c>
      <c r="I797" s="3">
        <v>16.6563275434243</v>
      </c>
      <c r="J797" s="4">
        <v>2.2400000000000002</v>
      </c>
      <c r="K797" s="3">
        <v>16.6563275434243</v>
      </c>
      <c r="L797" s="3">
        <v>2.6106965568154603</v>
      </c>
      <c r="M797" s="3">
        <v>2.1512013364733802</v>
      </c>
      <c r="N797" s="3">
        <v>12.213428</v>
      </c>
      <c r="O797" s="3" t="s">
        <v>2400</v>
      </c>
      <c r="P797" s="3" t="s">
        <v>2400</v>
      </c>
      <c r="Q797" s="3" t="s">
        <v>2400</v>
      </c>
      <c r="R797" s="3" t="s">
        <v>2400</v>
      </c>
      <c r="S797" s="3" t="s">
        <v>2400</v>
      </c>
      <c r="T797" s="9" t="s">
        <v>3429</v>
      </c>
      <c r="U797" s="7">
        <v>1987206</v>
      </c>
      <c r="V797" s="7">
        <v>1696101</v>
      </c>
      <c r="W797" s="7">
        <v>1361895</v>
      </c>
      <c r="X797" s="7">
        <v>1441455</v>
      </c>
      <c r="Y797" s="7">
        <v>2029271</v>
      </c>
      <c r="Z797" s="7">
        <v>2002657</v>
      </c>
      <c r="AA797" s="7">
        <v>1983549</v>
      </c>
      <c r="AB797" s="7">
        <v>1987206</v>
      </c>
      <c r="AC797" s="3" t="s">
        <v>2400</v>
      </c>
      <c r="AD797" s="3" t="s">
        <v>2400</v>
      </c>
      <c r="AE797" s="3" t="s">
        <v>2400</v>
      </c>
      <c r="AF797" s="3" t="s">
        <v>2400</v>
      </c>
      <c r="AG797" s="7">
        <v>63931204</v>
      </c>
      <c r="AH797" s="7">
        <v>63988628</v>
      </c>
      <c r="AI797" s="7">
        <v>64016903</v>
      </c>
      <c r="AJ797" s="7">
        <v>58795730</v>
      </c>
      <c r="AK797" s="3">
        <v>91.67944</v>
      </c>
      <c r="AL797" s="7">
        <v>500</v>
      </c>
      <c r="AM797" s="7">
        <v>57914389</v>
      </c>
      <c r="AN797" s="3">
        <v>90.31</v>
      </c>
      <c r="AO797" s="3">
        <v>-1.2577229999999999</v>
      </c>
      <c r="AP797" s="3">
        <v>-4.5299389999999997</v>
      </c>
      <c r="AQ797" s="3">
        <v>20.016092</v>
      </c>
      <c r="AR797" s="3">
        <v>23.232972</v>
      </c>
      <c r="AS797" s="3">
        <v>-4.5299389999999997</v>
      </c>
      <c r="AT797" s="3">
        <v>20.016092</v>
      </c>
      <c r="AU797" s="3">
        <v>23.744123999999999</v>
      </c>
      <c r="AV797" s="3">
        <v>1.4895591211744328</v>
      </c>
      <c r="AW797" s="3">
        <v>2.4005497808987251</v>
      </c>
      <c r="AX797" s="3">
        <v>3.364058306570346</v>
      </c>
      <c r="AY797" s="3">
        <v>43.36</v>
      </c>
      <c r="AZ797" s="3">
        <v>69.89</v>
      </c>
      <c r="BA797" s="3">
        <v>97.94</v>
      </c>
    </row>
    <row r="798" spans="1:53" x14ac:dyDescent="0.3">
      <c r="A798" s="1" t="s">
        <v>91</v>
      </c>
      <c r="B798" s="2">
        <v>4168173</v>
      </c>
      <c r="C798" s="9" t="s">
        <v>2395</v>
      </c>
      <c r="D798" s="9" t="s">
        <v>2417</v>
      </c>
      <c r="E798" s="3">
        <v>8996.2674549999992</v>
      </c>
      <c r="F798" s="5">
        <v>8742.4044539999995</v>
      </c>
      <c r="G798" s="5" t="s">
        <v>2400</v>
      </c>
      <c r="H798" s="3">
        <v>0.02</v>
      </c>
      <c r="I798" s="3">
        <v>284.140625</v>
      </c>
      <c r="J798" s="3">
        <v>0.02</v>
      </c>
      <c r="K798" s="3">
        <v>284.140625</v>
      </c>
      <c r="L798" s="3">
        <v>33.613678369999995</v>
      </c>
      <c r="M798" s="3">
        <v>11.074908649999999</v>
      </c>
      <c r="N798" s="3">
        <v>71.972296</v>
      </c>
      <c r="O798" s="3" t="s">
        <v>2400</v>
      </c>
      <c r="P798" s="3" t="s">
        <v>2400</v>
      </c>
      <c r="Q798" s="3">
        <v>14.023745999999999</v>
      </c>
      <c r="R798" s="3">
        <v>106.91408300000001</v>
      </c>
      <c r="S798" s="3">
        <v>106.91408300000001</v>
      </c>
      <c r="T798" s="9" t="s">
        <v>3429</v>
      </c>
      <c r="U798" s="7">
        <v>612701</v>
      </c>
      <c r="V798" s="7">
        <v>572221</v>
      </c>
      <c r="W798" s="7">
        <v>532179</v>
      </c>
      <c r="X798" s="7">
        <v>469921</v>
      </c>
      <c r="Y798" s="7">
        <v>644660</v>
      </c>
      <c r="Z798" s="7">
        <v>627213</v>
      </c>
      <c r="AA798" s="7">
        <v>619579</v>
      </c>
      <c r="AB798" s="7">
        <v>612701</v>
      </c>
      <c r="AC798" s="3">
        <v>80.122</v>
      </c>
      <c r="AD798" s="3">
        <v>81.293000000000006</v>
      </c>
      <c r="AE798" s="4">
        <v>7.3559999999999999</v>
      </c>
      <c r="AF798" s="4">
        <v>11.12</v>
      </c>
      <c r="AG798" s="7">
        <v>84950000</v>
      </c>
      <c r="AH798" s="7">
        <v>84669000</v>
      </c>
      <c r="AI798" s="7">
        <v>81396000</v>
      </c>
      <c r="AJ798" s="7">
        <v>20916575</v>
      </c>
      <c r="AK798" s="3">
        <v>24.55462</v>
      </c>
      <c r="AL798" s="7">
        <v>317</v>
      </c>
      <c r="AM798" s="7">
        <v>48930786</v>
      </c>
      <c r="AN798" s="3">
        <v>57.44</v>
      </c>
      <c r="AO798" s="3">
        <v>8.2554000000000002E-2</v>
      </c>
      <c r="AP798" s="3">
        <v>3.3140800000000001</v>
      </c>
      <c r="AQ798" s="3">
        <v>14.239347</v>
      </c>
      <c r="AR798" s="3">
        <v>39.723396000000001</v>
      </c>
      <c r="AS798" s="3">
        <v>3.3140800000000001</v>
      </c>
      <c r="AT798" s="3">
        <v>14.239347</v>
      </c>
      <c r="AU798" s="3">
        <v>29.661318999999999</v>
      </c>
      <c r="AV798" s="3">
        <v>3.4645617735137724</v>
      </c>
      <c r="AW798" s="3">
        <v>6.199278526203841</v>
      </c>
      <c r="AX798" s="3">
        <v>8.1345778163194726</v>
      </c>
      <c r="AY798" s="3">
        <v>68.91</v>
      </c>
      <c r="AZ798" s="4">
        <v>123.3</v>
      </c>
      <c r="BA798" s="4">
        <v>161.80000000000001</v>
      </c>
    </row>
    <row r="799" spans="1:53" x14ac:dyDescent="0.3">
      <c r="A799" s="1" t="s">
        <v>2028</v>
      </c>
      <c r="B799" s="2">
        <v>4004303</v>
      </c>
      <c r="C799" s="9" t="s">
        <v>2401</v>
      </c>
      <c r="D799" s="9" t="s">
        <v>2409</v>
      </c>
      <c r="E799" s="3">
        <v>8956.6741019000001</v>
      </c>
      <c r="F799" s="5">
        <v>10610.060100999999</v>
      </c>
      <c r="G799" s="5" t="s">
        <v>2400</v>
      </c>
      <c r="H799" s="3">
        <v>2.36</v>
      </c>
      <c r="I799" s="3">
        <v>35.320500000000003</v>
      </c>
      <c r="J799" s="4">
        <v>2.3620000000000001</v>
      </c>
      <c r="K799" s="3">
        <v>35.404814000000002</v>
      </c>
      <c r="L799" s="3" t="s">
        <v>2397</v>
      </c>
      <c r="M799" s="3">
        <v>1.8444096700000001</v>
      </c>
      <c r="N799" s="3">
        <v>18.586048000000002</v>
      </c>
      <c r="O799" s="3" t="s">
        <v>2400</v>
      </c>
      <c r="P799" s="3" t="s">
        <v>2400</v>
      </c>
      <c r="Q799" s="3">
        <v>3.2782610000000001</v>
      </c>
      <c r="R799" s="3">
        <v>14.667676999999999</v>
      </c>
      <c r="S799" s="3">
        <v>14.667676999999999</v>
      </c>
      <c r="T799" s="9" t="s">
        <v>3429</v>
      </c>
      <c r="U799" s="7">
        <v>2974489</v>
      </c>
      <c r="V799" s="7">
        <v>2791041</v>
      </c>
      <c r="W799" s="7">
        <v>2809563</v>
      </c>
      <c r="X799" s="7">
        <v>2537156</v>
      </c>
      <c r="Y799" s="7">
        <v>3025824</v>
      </c>
      <c r="Z799" s="7">
        <v>3007838</v>
      </c>
      <c r="AA799" s="7">
        <v>3001406</v>
      </c>
      <c r="AB799" s="7">
        <v>2974489</v>
      </c>
      <c r="AC799" s="3">
        <v>55.372</v>
      </c>
      <c r="AD799" s="3">
        <v>55.994</v>
      </c>
      <c r="AE799" s="3">
        <v>25.004000000000001</v>
      </c>
      <c r="AF799" s="3">
        <v>21.315000000000001</v>
      </c>
      <c r="AG799" s="7">
        <v>46444000</v>
      </c>
      <c r="AH799" s="7">
        <v>47116000</v>
      </c>
      <c r="AI799" s="7">
        <v>46993000</v>
      </c>
      <c r="AJ799" s="7">
        <v>46307845</v>
      </c>
      <c r="AK799" s="3">
        <v>99.707409999999996</v>
      </c>
      <c r="AL799" s="7">
        <v>676</v>
      </c>
      <c r="AM799" s="7">
        <v>46064378</v>
      </c>
      <c r="AN799" s="3">
        <v>99.18</v>
      </c>
      <c r="AO799" s="3">
        <v>0.40618300000000002</v>
      </c>
      <c r="AP799" s="3">
        <v>-7.7106560000000002</v>
      </c>
      <c r="AQ799" s="3">
        <v>-28.036552</v>
      </c>
      <c r="AR799" s="3">
        <v>-28.933077999999998</v>
      </c>
      <c r="AS799" s="3">
        <v>-7.7106560000000002</v>
      </c>
      <c r="AT799" s="3">
        <v>-28.036552</v>
      </c>
      <c r="AU799" s="3">
        <v>-28.619555999999999</v>
      </c>
      <c r="AV799" s="3">
        <v>3.2147759695635152</v>
      </c>
      <c r="AW799" s="3">
        <v>4.8582338949592803</v>
      </c>
      <c r="AX799" s="3">
        <v>4.633019121423521</v>
      </c>
      <c r="AY799" s="3">
        <v>77.19</v>
      </c>
      <c r="AZ799" s="3">
        <v>116.65</v>
      </c>
      <c r="BA799" s="3">
        <v>111.24</v>
      </c>
    </row>
    <row r="800" spans="1:53" x14ac:dyDescent="0.3">
      <c r="A800" s="1" t="s">
        <v>1988</v>
      </c>
      <c r="B800" s="2">
        <v>4293172</v>
      </c>
      <c r="C800" s="9" t="s">
        <v>2401</v>
      </c>
      <c r="D800" s="9" t="s">
        <v>2525</v>
      </c>
      <c r="E800" s="3">
        <v>8945.3388722399995</v>
      </c>
      <c r="F800" s="5">
        <v>11124.059872</v>
      </c>
      <c r="G800" s="5" t="s">
        <v>2400</v>
      </c>
      <c r="H800" s="3">
        <v>0.59899999999999998</v>
      </c>
      <c r="I800" s="3">
        <v>55.179935</v>
      </c>
      <c r="J800" s="3">
        <v>0.59899999999999998</v>
      </c>
      <c r="K800" s="3">
        <v>55.179935</v>
      </c>
      <c r="L800" s="3">
        <v>4.0025312500000005</v>
      </c>
      <c r="M800" s="3">
        <v>1.9981834699999999</v>
      </c>
      <c r="N800" s="3">
        <v>47.645950999999997</v>
      </c>
      <c r="O800" s="3" t="s">
        <v>2400</v>
      </c>
      <c r="P800" s="3" t="s">
        <v>2400</v>
      </c>
      <c r="Q800" s="3">
        <v>2.9469210000000001</v>
      </c>
      <c r="R800" s="3">
        <v>12.063224999999999</v>
      </c>
      <c r="S800" s="3">
        <v>12.063224999999999</v>
      </c>
      <c r="T800" s="9" t="s">
        <v>3429</v>
      </c>
      <c r="U800" s="7">
        <v>2619468</v>
      </c>
      <c r="V800" s="7">
        <v>2412522</v>
      </c>
      <c r="W800" s="7">
        <v>2409669</v>
      </c>
      <c r="X800" s="7">
        <v>2332451</v>
      </c>
      <c r="Y800" s="7">
        <v>3754547</v>
      </c>
      <c r="Z800" s="7">
        <v>3378207</v>
      </c>
      <c r="AA800" s="7">
        <v>2989095</v>
      </c>
      <c r="AB800" s="7">
        <v>2619468</v>
      </c>
      <c r="AC800" s="3">
        <v>28.901</v>
      </c>
      <c r="AD800" s="3">
        <v>29.815000000000001</v>
      </c>
      <c r="AE800" s="3">
        <v>21.216999999999999</v>
      </c>
      <c r="AF800" s="3">
        <v>22.442</v>
      </c>
      <c r="AG800" s="7">
        <v>175596314</v>
      </c>
      <c r="AH800" s="7">
        <v>175586471</v>
      </c>
      <c r="AI800" s="7">
        <v>119112950</v>
      </c>
      <c r="AJ800" s="7">
        <v>119939372</v>
      </c>
      <c r="AK800" s="3">
        <v>68.300510000000003</v>
      </c>
      <c r="AL800" s="7">
        <v>394</v>
      </c>
      <c r="AM800" s="7">
        <v>123148574</v>
      </c>
      <c r="AN800" s="3">
        <v>70.13</v>
      </c>
      <c r="AO800" s="3">
        <v>-7.8989000000000004E-2</v>
      </c>
      <c r="AP800" s="3">
        <v>-0.66745200000000005</v>
      </c>
      <c r="AQ800" s="3">
        <v>29.643864000000001</v>
      </c>
      <c r="AR800" s="3">
        <v>32.218448000000002</v>
      </c>
      <c r="AS800" s="3">
        <v>-0.66745200000000005</v>
      </c>
      <c r="AT800" s="3">
        <v>29.643864000000001</v>
      </c>
      <c r="AU800" s="3">
        <v>31.565263000000002</v>
      </c>
      <c r="AV800" s="3">
        <v>5.9062809208892419</v>
      </c>
      <c r="AW800" s="3">
        <v>9.1739441247528113</v>
      </c>
      <c r="AX800" s="3">
        <v>8.3595993914586852</v>
      </c>
      <c r="AY800" s="3">
        <v>140.88999999999999</v>
      </c>
      <c r="AZ800" s="3">
        <v>218.84</v>
      </c>
      <c r="BA800" s="3">
        <v>199.41</v>
      </c>
    </row>
    <row r="801" spans="1:53" x14ac:dyDescent="0.3">
      <c r="A801" s="1" t="s">
        <v>2377</v>
      </c>
      <c r="B801" s="2">
        <v>100501</v>
      </c>
      <c r="C801" s="9" t="s">
        <v>2395</v>
      </c>
      <c r="D801" s="9" t="s">
        <v>2399</v>
      </c>
      <c r="E801" s="3">
        <v>8939.4829133599997</v>
      </c>
      <c r="F801" s="5" t="s">
        <v>2400</v>
      </c>
      <c r="G801" s="5">
        <v>9680.4829133599997</v>
      </c>
      <c r="H801" s="3">
        <v>1.37</v>
      </c>
      <c r="I801" s="3">
        <v>12.3576309794989</v>
      </c>
      <c r="J801" s="4">
        <v>1.37</v>
      </c>
      <c r="K801" s="3">
        <v>12.3576309794989</v>
      </c>
      <c r="L801" s="3">
        <v>1.63791307236304</v>
      </c>
      <c r="M801" s="3">
        <v>1.3477999579478501</v>
      </c>
      <c r="N801" s="3">
        <v>27.749361</v>
      </c>
      <c r="O801" s="3" t="s">
        <v>2400</v>
      </c>
      <c r="P801" s="3" t="s">
        <v>2400</v>
      </c>
      <c r="Q801" s="3" t="s">
        <v>2400</v>
      </c>
      <c r="R801" s="3" t="s">
        <v>2400</v>
      </c>
      <c r="S801" s="3" t="s">
        <v>2400</v>
      </c>
      <c r="T801" s="9" t="s">
        <v>3429</v>
      </c>
      <c r="U801" s="7">
        <v>3102000</v>
      </c>
      <c r="V801" s="7">
        <v>3152000</v>
      </c>
      <c r="W801" s="7">
        <v>2899000</v>
      </c>
      <c r="X801" s="7">
        <v>2790000</v>
      </c>
      <c r="Y801" s="7">
        <v>3028000</v>
      </c>
      <c r="Z801" s="7">
        <v>3001000</v>
      </c>
      <c r="AA801" s="7">
        <v>3005000</v>
      </c>
      <c r="AB801" s="7">
        <v>3102000</v>
      </c>
      <c r="AC801" s="3" t="s">
        <v>2400</v>
      </c>
      <c r="AD801" s="3" t="s">
        <v>2400</v>
      </c>
      <c r="AE801" s="3" t="s">
        <v>2400</v>
      </c>
      <c r="AF801" s="3" t="s">
        <v>2400</v>
      </c>
      <c r="AG801" s="7">
        <v>147699000</v>
      </c>
      <c r="AH801" s="7">
        <v>147684000</v>
      </c>
      <c r="AI801" s="7">
        <v>148146000</v>
      </c>
      <c r="AJ801" s="7">
        <v>144631796</v>
      </c>
      <c r="AK801" s="3">
        <v>97.915239999999997</v>
      </c>
      <c r="AL801" s="7">
        <v>536</v>
      </c>
      <c r="AM801" s="7">
        <v>112834291</v>
      </c>
      <c r="AN801" s="3">
        <v>76.39</v>
      </c>
      <c r="AO801" s="3">
        <v>-1.3098050000000001</v>
      </c>
      <c r="AP801" s="3">
        <v>-10.360212000000001</v>
      </c>
      <c r="AQ801" s="3">
        <v>14.887759000000001</v>
      </c>
      <c r="AR801" s="3">
        <v>22.904395000000001</v>
      </c>
      <c r="AS801" s="3">
        <v>-10.360212000000001</v>
      </c>
      <c r="AT801" s="3">
        <v>14.887759000000001</v>
      </c>
      <c r="AU801" s="3">
        <v>23.660816000000001</v>
      </c>
      <c r="AV801" s="3">
        <v>3.1862244883797519</v>
      </c>
      <c r="AW801" s="3">
        <v>4.3188430561977915</v>
      </c>
      <c r="AX801" s="3">
        <v>4.5072728953515853</v>
      </c>
      <c r="AY801" s="3">
        <v>47.96</v>
      </c>
      <c r="AZ801" s="3">
        <v>65.010000000000005</v>
      </c>
      <c r="BA801" s="3">
        <v>67.849999999999994</v>
      </c>
    </row>
    <row r="802" spans="1:53" x14ac:dyDescent="0.3">
      <c r="A802" s="1" t="s">
        <v>2111</v>
      </c>
      <c r="B802" s="2">
        <v>4107956</v>
      </c>
      <c r="C802" s="9" t="s">
        <v>2401</v>
      </c>
      <c r="D802" s="9" t="s">
        <v>2437</v>
      </c>
      <c r="E802" s="3">
        <v>8935.6918204400008</v>
      </c>
      <c r="F802" s="5">
        <v>9825.2918200000004</v>
      </c>
      <c r="G802" s="5" t="s">
        <v>2400</v>
      </c>
      <c r="H802" s="3">
        <v>0.86799999999999999</v>
      </c>
      <c r="I802" s="3">
        <v>19.975062000000001</v>
      </c>
      <c r="J802" s="4">
        <v>0.86799999999999999</v>
      </c>
      <c r="K802" s="3">
        <v>19.975062000000001</v>
      </c>
      <c r="L802" s="3">
        <v>13.48030966</v>
      </c>
      <c r="M802" s="3">
        <v>5.2373479799999991</v>
      </c>
      <c r="N802" s="3">
        <v>17.855550999999998</v>
      </c>
      <c r="O802" s="3" t="s">
        <v>2400</v>
      </c>
      <c r="P802" s="3" t="s">
        <v>2400</v>
      </c>
      <c r="Q802" s="3">
        <v>1.9517770000000001</v>
      </c>
      <c r="R802" s="3">
        <v>12.36908</v>
      </c>
      <c r="S802" s="3">
        <v>12.36908</v>
      </c>
      <c r="T802" s="9" t="s">
        <v>3434</v>
      </c>
      <c r="U802" s="7">
        <v>4583800</v>
      </c>
      <c r="V802" s="7">
        <v>4553200</v>
      </c>
      <c r="W802" s="7">
        <v>4514700</v>
      </c>
      <c r="X802" s="7">
        <v>3959600</v>
      </c>
      <c r="Y802" s="7">
        <v>4583800</v>
      </c>
      <c r="Z802" s="7">
        <v>4491000</v>
      </c>
      <c r="AA802" s="7">
        <v>4415900</v>
      </c>
      <c r="AB802" s="7">
        <v>4406300</v>
      </c>
      <c r="AC802" s="3">
        <v>33.798999999999999</v>
      </c>
      <c r="AD802" s="3">
        <v>33.798999999999999</v>
      </c>
      <c r="AE802" s="4">
        <v>14.44</v>
      </c>
      <c r="AF802" s="4">
        <v>14.44</v>
      </c>
      <c r="AG802" s="7">
        <v>101472125</v>
      </c>
      <c r="AH802" s="7">
        <v>103062017</v>
      </c>
      <c r="AI802" s="7">
        <v>103843485</v>
      </c>
      <c r="AJ802" s="7">
        <v>95175078</v>
      </c>
      <c r="AK802" s="3">
        <v>94.061189999999996</v>
      </c>
      <c r="AL802" s="7">
        <v>617</v>
      </c>
      <c r="AM802" s="7">
        <v>90817034</v>
      </c>
      <c r="AN802" s="3">
        <v>89.75</v>
      </c>
      <c r="AO802" s="3">
        <v>-0.92764400000000002</v>
      </c>
      <c r="AP802" s="3">
        <v>-8.0156179999999999</v>
      </c>
      <c r="AQ802" s="3">
        <v>-7.6444140000000003</v>
      </c>
      <c r="AR802" s="3">
        <v>-15.022278999999999</v>
      </c>
      <c r="AS802" s="3">
        <v>-8.0156179999999999</v>
      </c>
      <c r="AT802" s="3">
        <v>-7.6444140000000003</v>
      </c>
      <c r="AU802" s="3">
        <v>-16.553808</v>
      </c>
      <c r="AV802" s="3">
        <v>2.8238494663268532</v>
      </c>
      <c r="AW802" s="3">
        <v>4.323455632900453</v>
      </c>
      <c r="AX802" s="3">
        <v>3.8465485565378161</v>
      </c>
      <c r="AY802" s="4">
        <v>66.5</v>
      </c>
      <c r="AZ802" s="3">
        <v>101.82</v>
      </c>
      <c r="BA802" s="3">
        <v>90.58</v>
      </c>
    </row>
    <row r="803" spans="1:53" x14ac:dyDescent="0.3">
      <c r="A803" s="1" t="s">
        <v>2099</v>
      </c>
      <c r="B803" s="2">
        <v>4097432</v>
      </c>
      <c r="C803" s="9" t="s">
        <v>2401</v>
      </c>
      <c r="D803" s="9" t="s">
        <v>2540</v>
      </c>
      <c r="E803" s="3">
        <v>8896.1682399599995</v>
      </c>
      <c r="F803" s="5">
        <v>8075.7882390000004</v>
      </c>
      <c r="G803" s="5" t="s">
        <v>2400</v>
      </c>
      <c r="H803" s="3">
        <v>0.39</v>
      </c>
      <c r="I803" s="3">
        <v>30.817052</v>
      </c>
      <c r="J803" s="4">
        <v>0.39</v>
      </c>
      <c r="K803" s="3">
        <v>30.817052</v>
      </c>
      <c r="L803" s="3">
        <v>7.29706996</v>
      </c>
      <c r="M803" s="3">
        <v>4.6114999599999997</v>
      </c>
      <c r="N803" s="3">
        <v>23.267769000000001</v>
      </c>
      <c r="O803" s="3">
        <v>27.769857734204301</v>
      </c>
      <c r="P803" s="3">
        <v>30.404260056607701</v>
      </c>
      <c r="Q803" s="3">
        <v>3.0741830000000001</v>
      </c>
      <c r="R803" s="3">
        <v>17.559298999999999</v>
      </c>
      <c r="S803" s="3">
        <v>17.559298999999999</v>
      </c>
      <c r="T803" s="9" t="s">
        <v>3429</v>
      </c>
      <c r="U803" s="7">
        <v>2399152</v>
      </c>
      <c r="V803" s="7">
        <v>2279321</v>
      </c>
      <c r="W803" s="7">
        <v>2047877</v>
      </c>
      <c r="X803" s="7">
        <v>1754639</v>
      </c>
      <c r="Y803" s="7">
        <v>2509105</v>
      </c>
      <c r="Z803" s="7">
        <v>2467072</v>
      </c>
      <c r="AA803" s="7">
        <v>2433028</v>
      </c>
      <c r="AB803" s="7">
        <v>2399152</v>
      </c>
      <c r="AC803" s="3">
        <v>47.936999999999998</v>
      </c>
      <c r="AD803" s="3">
        <v>48.481999999999999</v>
      </c>
      <c r="AE803" s="4">
        <v>15.95</v>
      </c>
      <c r="AF803" s="4">
        <v>16.88</v>
      </c>
      <c r="AG803" s="7">
        <v>164084678</v>
      </c>
      <c r="AH803" s="7">
        <v>164361435</v>
      </c>
      <c r="AI803" s="7">
        <v>164426146</v>
      </c>
      <c r="AJ803" s="7">
        <v>151935255</v>
      </c>
      <c r="AK803" s="3">
        <v>92.66919</v>
      </c>
      <c r="AL803" s="7">
        <v>529</v>
      </c>
      <c r="AM803" s="7">
        <v>137198836</v>
      </c>
      <c r="AN803" s="3">
        <v>83.68</v>
      </c>
      <c r="AO803" s="3">
        <v>-2.4733000000000001</v>
      </c>
      <c r="AP803" s="3">
        <v>-4.0729819999999997</v>
      </c>
      <c r="AQ803" s="3">
        <v>-6.502605</v>
      </c>
      <c r="AR803" s="3">
        <v>8.7547010000000007</v>
      </c>
      <c r="AS803" s="3">
        <v>-4.0729819999999997</v>
      </c>
      <c r="AT803" s="3">
        <v>-6.502605</v>
      </c>
      <c r="AU803" s="3">
        <v>6.2461729999999998</v>
      </c>
      <c r="AV803" s="3">
        <v>2.5142908733797222</v>
      </c>
      <c r="AW803" s="3">
        <v>4.0330626331431656</v>
      </c>
      <c r="AX803" s="3">
        <v>3.6635130125067188</v>
      </c>
      <c r="AY803" s="3">
        <v>71.39</v>
      </c>
      <c r="AZ803" s="3">
        <v>114.52</v>
      </c>
      <c r="BA803" s="4">
        <v>104.03</v>
      </c>
    </row>
    <row r="804" spans="1:53" x14ac:dyDescent="0.3">
      <c r="A804" s="1" t="s">
        <v>1020</v>
      </c>
      <c r="B804" s="2">
        <v>4328204</v>
      </c>
      <c r="C804" s="9" t="s">
        <v>2395</v>
      </c>
      <c r="D804" s="9" t="s">
        <v>2456</v>
      </c>
      <c r="E804" s="3">
        <v>8866.9261760999998</v>
      </c>
      <c r="F804" s="5">
        <v>9697.4861760000003</v>
      </c>
      <c r="G804" s="5">
        <v>9697.4861760999993</v>
      </c>
      <c r="H804" s="3">
        <v>0.06</v>
      </c>
      <c r="I804" s="3">
        <v>88.0275229357798</v>
      </c>
      <c r="J804" s="3">
        <v>0.06</v>
      </c>
      <c r="K804" s="3">
        <v>88.0275229357798</v>
      </c>
      <c r="L804" s="3" t="s">
        <v>2397</v>
      </c>
      <c r="M804" s="3">
        <v>3.9208913359944302</v>
      </c>
      <c r="N804" s="3">
        <v>25.5155166018396</v>
      </c>
      <c r="O804" s="3">
        <v>37.667623905508499</v>
      </c>
      <c r="P804" s="3">
        <v>88.551028235202807</v>
      </c>
      <c r="Q804" s="3">
        <v>7.9352859999999996</v>
      </c>
      <c r="R804" s="3">
        <v>24.935282999999998</v>
      </c>
      <c r="S804" s="3">
        <v>28.598532886104699</v>
      </c>
      <c r="T804" s="9" t="s">
        <v>3433</v>
      </c>
      <c r="U804" s="7">
        <v>999587</v>
      </c>
      <c r="V804" s="7">
        <v>861748</v>
      </c>
      <c r="W804" s="7">
        <v>756556</v>
      </c>
      <c r="X804" s="7">
        <v>733570</v>
      </c>
      <c r="Y804" s="7">
        <v>1150344</v>
      </c>
      <c r="Z804" s="7">
        <v>1099131</v>
      </c>
      <c r="AA804" s="7">
        <v>1042752</v>
      </c>
      <c r="AB804" s="7">
        <v>999587</v>
      </c>
      <c r="AC804" s="3">
        <v>62.289000000000001</v>
      </c>
      <c r="AD804" s="3">
        <v>65.331000000000003</v>
      </c>
      <c r="AE804" s="3">
        <v>28.132999999999999</v>
      </c>
      <c r="AF804" s="3">
        <v>31.372</v>
      </c>
      <c r="AG804" s="7">
        <v>86823000</v>
      </c>
      <c r="AH804" s="7">
        <v>87324000</v>
      </c>
      <c r="AI804" s="7">
        <v>85800000</v>
      </c>
      <c r="AJ804" s="7">
        <v>85207490</v>
      </c>
      <c r="AK804" s="3">
        <v>98.320880000000002</v>
      </c>
      <c r="AL804" s="7">
        <v>501</v>
      </c>
      <c r="AM804" s="7">
        <v>89961100</v>
      </c>
      <c r="AN804" s="3">
        <v>103.81</v>
      </c>
      <c r="AO804" s="3">
        <v>0.28219100000000003</v>
      </c>
      <c r="AP804" s="3">
        <v>-5.5052199999999996</v>
      </c>
      <c r="AQ804" s="3">
        <v>17.226634000000001</v>
      </c>
      <c r="AR804" s="3">
        <v>45.005288999999998</v>
      </c>
      <c r="AS804" s="3">
        <v>-5.5052199999999996</v>
      </c>
      <c r="AT804" s="3">
        <v>17.226634000000001</v>
      </c>
      <c r="AU804" s="3">
        <v>44.720965</v>
      </c>
      <c r="AV804" s="3">
        <v>2.4414354772366043</v>
      </c>
      <c r="AW804" s="3">
        <v>4.734172546717148</v>
      </c>
      <c r="AX804" s="3">
        <v>4.0731137539055844</v>
      </c>
      <c r="AY804" s="3">
        <v>65.81</v>
      </c>
      <c r="AZ804" s="3">
        <v>127.61</v>
      </c>
      <c r="BA804" s="3">
        <v>109.79</v>
      </c>
    </row>
    <row r="805" spans="1:53" x14ac:dyDescent="0.3">
      <c r="A805" s="1" t="s">
        <v>1875</v>
      </c>
      <c r="B805" s="2">
        <v>5263639</v>
      </c>
      <c r="C805" s="9" t="s">
        <v>2401</v>
      </c>
      <c r="D805" s="9" t="s">
        <v>2405</v>
      </c>
      <c r="E805" s="3">
        <v>8866.4196042500007</v>
      </c>
      <c r="F805" s="5">
        <v>8178.3746039999996</v>
      </c>
      <c r="G805" s="5" t="s">
        <v>2400</v>
      </c>
      <c r="H805" s="3">
        <v>-0.247</v>
      </c>
      <c r="I805" s="3" t="s">
        <v>2397</v>
      </c>
      <c r="J805" s="3">
        <v>-0.247</v>
      </c>
      <c r="K805" s="3" t="s">
        <v>2397</v>
      </c>
      <c r="L805" s="3">
        <v>7.9314040700000001</v>
      </c>
      <c r="M805" s="3">
        <v>4.33424444</v>
      </c>
      <c r="N805" s="3" t="s">
        <v>2397</v>
      </c>
      <c r="O805" s="3" t="s">
        <v>2400</v>
      </c>
      <c r="P805" s="3" t="s">
        <v>2400</v>
      </c>
      <c r="Q805" s="3">
        <v>8.43201</v>
      </c>
      <c r="R805" s="3" t="s">
        <v>2397</v>
      </c>
      <c r="S805" s="3">
        <v>-22.640162</v>
      </c>
      <c r="T805" s="9" t="s">
        <v>3433</v>
      </c>
      <c r="U805" s="7">
        <v>621154</v>
      </c>
      <c r="V805" s="7">
        <v>422179</v>
      </c>
      <c r="W805" s="7">
        <v>204799</v>
      </c>
      <c r="X805" s="7">
        <v>93056</v>
      </c>
      <c r="Y805" s="7">
        <v>770115</v>
      </c>
      <c r="Z805" s="7">
        <v>723632</v>
      </c>
      <c r="AA805" s="7">
        <v>674116</v>
      </c>
      <c r="AB805" s="7">
        <v>621154</v>
      </c>
      <c r="AC805" s="3">
        <v>71.137</v>
      </c>
      <c r="AD805" s="4">
        <v>73.63</v>
      </c>
      <c r="AE805" s="4">
        <v>-54.72</v>
      </c>
      <c r="AF805" s="4">
        <v>-37.770000000000003</v>
      </c>
      <c r="AG805" s="7">
        <v>320113783</v>
      </c>
      <c r="AH805" s="7">
        <v>315927204</v>
      </c>
      <c r="AI805" s="7">
        <v>297907453</v>
      </c>
      <c r="AJ805" s="7">
        <v>287748300</v>
      </c>
      <c r="AK805" s="4">
        <v>89.545950000000005</v>
      </c>
      <c r="AL805" s="7">
        <v>514</v>
      </c>
      <c r="AM805" s="7">
        <v>256385239</v>
      </c>
      <c r="AN805" s="3">
        <v>79.790000000000006</v>
      </c>
      <c r="AO805" s="3">
        <v>-2.1595420000000001</v>
      </c>
      <c r="AP805" s="3">
        <v>-20.572451000000001</v>
      </c>
      <c r="AQ805" s="3">
        <v>-7.1906359999999996</v>
      </c>
      <c r="AR805" s="3">
        <v>-14.186316</v>
      </c>
      <c r="AS805" s="3">
        <v>-20.572451000000001</v>
      </c>
      <c r="AT805" s="3">
        <v>-7.1906359999999996</v>
      </c>
      <c r="AU805" s="3">
        <v>-19.096209999999999</v>
      </c>
      <c r="AV805" s="3">
        <v>4.3918029109237695</v>
      </c>
      <c r="AW805" s="3">
        <v>10.562550045585276</v>
      </c>
      <c r="AX805" s="3">
        <v>7.6330909905227822</v>
      </c>
      <c r="AY805" s="3">
        <v>49.63</v>
      </c>
      <c r="AZ805" s="3">
        <v>119.36</v>
      </c>
      <c r="BA805" s="3">
        <v>86.26</v>
      </c>
    </row>
    <row r="806" spans="1:53" x14ac:dyDescent="0.3">
      <c r="A806" s="1" t="s">
        <v>1556</v>
      </c>
      <c r="B806" s="2">
        <v>4057055</v>
      </c>
      <c r="C806" s="9" t="s">
        <v>2401</v>
      </c>
      <c r="D806" s="9" t="s">
        <v>2457</v>
      </c>
      <c r="E806" s="3">
        <v>8833.6687608400007</v>
      </c>
      <c r="F806" s="5">
        <v>14092.16876</v>
      </c>
      <c r="G806" s="5">
        <v>14092.168760840001</v>
      </c>
      <c r="H806" s="4">
        <v>1.089</v>
      </c>
      <c r="I806" s="3">
        <v>21.373056999999999</v>
      </c>
      <c r="J806" s="4">
        <v>1.089</v>
      </c>
      <c r="K806" s="3">
        <v>21.373056999999999</v>
      </c>
      <c r="L806" s="3">
        <v>1.79527353</v>
      </c>
      <c r="M806" s="3">
        <v>1.79527353</v>
      </c>
      <c r="N806" s="3" t="s">
        <v>2397</v>
      </c>
      <c r="O806" s="3" t="s">
        <v>2397</v>
      </c>
      <c r="P806" s="3">
        <v>17.446228553305399</v>
      </c>
      <c r="Q806" s="3">
        <v>4.8531610000000001</v>
      </c>
      <c r="R806" s="3">
        <v>11.51713</v>
      </c>
      <c r="S806" s="3">
        <v>11.51713</v>
      </c>
      <c r="T806" s="9" t="s">
        <v>3429</v>
      </c>
      <c r="U806" s="7">
        <v>2674300</v>
      </c>
      <c r="V806" s="7">
        <v>3375700</v>
      </c>
      <c r="W806" s="7">
        <v>3653700</v>
      </c>
      <c r="X806" s="7">
        <v>2122300</v>
      </c>
      <c r="Y806" s="7">
        <v>2791500</v>
      </c>
      <c r="Z806" s="7">
        <v>2771500</v>
      </c>
      <c r="AA806" s="7">
        <v>2713900</v>
      </c>
      <c r="AB806" s="7">
        <v>2674300</v>
      </c>
      <c r="AC806" s="3">
        <v>47.115000000000002</v>
      </c>
      <c r="AD806" s="3">
        <v>46.728000000000002</v>
      </c>
      <c r="AE806" s="3">
        <v>42.216999999999999</v>
      </c>
      <c r="AF806" s="3">
        <v>41.908999999999999</v>
      </c>
      <c r="AG806" s="7">
        <v>200947879</v>
      </c>
      <c r="AH806" s="7">
        <v>200867263</v>
      </c>
      <c r="AI806" s="7">
        <v>200287364</v>
      </c>
      <c r="AJ806" s="7">
        <v>199950758</v>
      </c>
      <c r="AK806" s="3">
        <v>99.503789999999995</v>
      </c>
      <c r="AL806" s="7">
        <v>582</v>
      </c>
      <c r="AM806" s="7">
        <v>142346573</v>
      </c>
      <c r="AN806" s="3">
        <v>70.84</v>
      </c>
      <c r="AO806" s="3">
        <v>-0.60241</v>
      </c>
      <c r="AP806" s="3">
        <v>-6.164695</v>
      </c>
      <c r="AQ806" s="3">
        <v>0.56070200000000003</v>
      </c>
      <c r="AR806" s="3">
        <v>16.492515999999998</v>
      </c>
      <c r="AS806" s="3">
        <v>-6.164695</v>
      </c>
      <c r="AT806" s="3">
        <v>0.56070200000000003</v>
      </c>
      <c r="AU806" s="3">
        <v>18.093330000000002</v>
      </c>
      <c r="AV806" s="3">
        <v>1.4372199469694327</v>
      </c>
      <c r="AW806" s="3">
        <v>2.5269616849705137</v>
      </c>
      <c r="AX806" s="3">
        <v>2.6382324895149702</v>
      </c>
      <c r="AY806" s="3">
        <v>45.66</v>
      </c>
      <c r="AZ806" s="3">
        <v>80.28</v>
      </c>
      <c r="BA806" s="3">
        <v>83.81</v>
      </c>
    </row>
    <row r="807" spans="1:53" x14ac:dyDescent="0.3">
      <c r="A807" s="1" t="s">
        <v>235</v>
      </c>
      <c r="B807" s="2">
        <v>4985766</v>
      </c>
      <c r="C807" s="9" t="s">
        <v>2401</v>
      </c>
      <c r="D807" s="9" t="s">
        <v>2446</v>
      </c>
      <c r="E807" s="3">
        <v>8822.8388522400001</v>
      </c>
      <c r="F807" s="5">
        <v>11827.838852000001</v>
      </c>
      <c r="G807" s="5" t="s">
        <v>2400</v>
      </c>
      <c r="H807" s="3">
        <v>0.46</v>
      </c>
      <c r="I807" s="3">
        <v>22.981867000000001</v>
      </c>
      <c r="J807" s="4">
        <v>0.46</v>
      </c>
      <c r="K807" s="3">
        <v>22.981867000000001</v>
      </c>
      <c r="L807" s="3" t="s">
        <v>2397</v>
      </c>
      <c r="M807" s="3">
        <v>3.9157798400000003</v>
      </c>
      <c r="N807" s="3">
        <v>14.543136000000001</v>
      </c>
      <c r="O807" s="3" t="s">
        <v>2400</v>
      </c>
      <c r="P807" s="3" t="s">
        <v>2400</v>
      </c>
      <c r="Q807" s="3">
        <v>1.9891529999999999</v>
      </c>
      <c r="R807" s="3">
        <v>9.5181629999999995</v>
      </c>
      <c r="S807" s="3">
        <v>9.5181629999999995</v>
      </c>
      <c r="T807" s="9" t="s">
        <v>3429</v>
      </c>
      <c r="U807" s="7">
        <v>5184100</v>
      </c>
      <c r="V807" s="7">
        <v>4884400</v>
      </c>
      <c r="W807" s="7">
        <v>4416200</v>
      </c>
      <c r="X807" s="7">
        <v>3737600</v>
      </c>
      <c r="Y807" s="7">
        <v>5262100</v>
      </c>
      <c r="Z807" s="7">
        <v>5251100</v>
      </c>
      <c r="AA807" s="7">
        <v>5194100</v>
      </c>
      <c r="AB807" s="7">
        <v>5184100</v>
      </c>
      <c r="AC807" s="4">
        <v>31.22</v>
      </c>
      <c r="AD807" s="3">
        <v>33.722000000000001</v>
      </c>
      <c r="AE807" s="3">
        <v>17.286999999999999</v>
      </c>
      <c r="AF807" s="3">
        <v>20.053000000000001</v>
      </c>
      <c r="AG807" s="7">
        <v>218000000</v>
      </c>
      <c r="AH807" s="7">
        <v>219300000</v>
      </c>
      <c r="AI807" s="7">
        <v>220100000</v>
      </c>
      <c r="AJ807" s="7">
        <v>217021004</v>
      </c>
      <c r="AK807" s="3">
        <v>99.522049999999993</v>
      </c>
      <c r="AL807" s="7">
        <v>475</v>
      </c>
      <c r="AM807" s="7">
        <v>237280068</v>
      </c>
      <c r="AN807" s="3">
        <v>108.81</v>
      </c>
      <c r="AO807" s="3">
        <v>-0.63879200000000003</v>
      </c>
      <c r="AP807" s="3">
        <v>-15.422639999999999</v>
      </c>
      <c r="AQ807" s="3">
        <v>-5.4434930000000001</v>
      </c>
      <c r="AR807" s="3">
        <v>2.2102750000000002</v>
      </c>
      <c r="AS807" s="3">
        <v>-15.422639999999999</v>
      </c>
      <c r="AT807" s="3">
        <v>-5.4434930000000001</v>
      </c>
      <c r="AU807" s="3">
        <v>0.73594400000000004</v>
      </c>
      <c r="AV807" s="3">
        <v>2.4222628734258396</v>
      </c>
      <c r="AW807" s="3">
        <v>4.1795577975451099</v>
      </c>
      <c r="AX807" s="3">
        <v>4.3094971602331604</v>
      </c>
      <c r="AY807" s="3">
        <v>53.02</v>
      </c>
      <c r="AZ807" s="3">
        <v>91.49</v>
      </c>
      <c r="BA807" s="3">
        <v>94.33</v>
      </c>
    </row>
    <row r="808" spans="1:53" x14ac:dyDescent="0.3">
      <c r="A808" s="1" t="s">
        <v>372</v>
      </c>
      <c r="B808" s="2">
        <v>4811350</v>
      </c>
      <c r="C808" s="9" t="s">
        <v>2395</v>
      </c>
      <c r="D808" s="9" t="s">
        <v>2396</v>
      </c>
      <c r="E808" s="3">
        <v>8785.1180079999995</v>
      </c>
      <c r="F808" s="5">
        <v>11108.718008</v>
      </c>
      <c r="G808" s="5" t="s">
        <v>2400</v>
      </c>
      <c r="H808" s="3">
        <v>0.27</v>
      </c>
      <c r="I808" s="3">
        <v>28.442504</v>
      </c>
      <c r="J808" s="4">
        <v>0.27</v>
      </c>
      <c r="K808" s="3">
        <v>28.442504</v>
      </c>
      <c r="L808" s="3" t="s">
        <v>2397</v>
      </c>
      <c r="M808" s="3">
        <v>4.9177852299999998</v>
      </c>
      <c r="N808" s="3">
        <v>55.145814000000001</v>
      </c>
      <c r="O808" s="3" t="s">
        <v>2400</v>
      </c>
      <c r="P808" s="3" t="s">
        <v>2400</v>
      </c>
      <c r="Q808" s="3">
        <v>3.4585780000000002</v>
      </c>
      <c r="R808" s="3">
        <v>18.920318999999999</v>
      </c>
      <c r="S808" s="3">
        <v>18.920318999999999</v>
      </c>
      <c r="T808" s="9" t="s">
        <v>3429</v>
      </c>
      <c r="U808" s="7">
        <v>2964500</v>
      </c>
      <c r="V808" s="7">
        <v>2530700</v>
      </c>
      <c r="W808" s="7">
        <v>2417900</v>
      </c>
      <c r="X808" s="7">
        <v>1987500</v>
      </c>
      <c r="Y808" s="7">
        <v>3241300</v>
      </c>
      <c r="Z808" s="7">
        <v>3119700</v>
      </c>
      <c r="AA808" s="7">
        <v>3000900</v>
      </c>
      <c r="AB808" s="7">
        <v>2964500</v>
      </c>
      <c r="AC808" s="4">
        <v>51.25</v>
      </c>
      <c r="AD808" s="3">
        <v>49.945999999999998</v>
      </c>
      <c r="AE808" s="3">
        <v>20.206</v>
      </c>
      <c r="AF808" s="3">
        <v>17.027000000000001</v>
      </c>
      <c r="AG808" s="7">
        <v>151594684</v>
      </c>
      <c r="AH808" s="7">
        <v>151391821</v>
      </c>
      <c r="AI808" s="7">
        <v>145901313</v>
      </c>
      <c r="AJ808" s="7">
        <v>103112192</v>
      </c>
      <c r="AK808" s="3">
        <v>68.016750000000002</v>
      </c>
      <c r="AL808" s="7">
        <v>447</v>
      </c>
      <c r="AM808" s="7">
        <v>118069981</v>
      </c>
      <c r="AN808" s="3">
        <v>77.88</v>
      </c>
      <c r="AO808" s="3">
        <v>0.63519300000000001</v>
      </c>
      <c r="AP808" s="3">
        <v>1.156169</v>
      </c>
      <c r="AQ808" s="3">
        <v>-15.117289</v>
      </c>
      <c r="AR808" s="3">
        <v>-18.921161999999999</v>
      </c>
      <c r="AS808" s="3">
        <v>1.156169</v>
      </c>
      <c r="AT808" s="3">
        <v>-15.117289</v>
      </c>
      <c r="AU808" s="3">
        <v>-20.223189999999999</v>
      </c>
      <c r="AV808" s="3">
        <v>2.4530621199823957</v>
      </c>
      <c r="AW808" s="3">
        <v>4.1378060433707127</v>
      </c>
      <c r="AX808" s="3">
        <v>4.5753633470232291</v>
      </c>
      <c r="AY808" s="4">
        <v>66.099999999999994</v>
      </c>
      <c r="AZ808" s="3">
        <v>111.49</v>
      </c>
      <c r="BA808" s="3">
        <v>123.28</v>
      </c>
    </row>
    <row r="809" spans="1:53" x14ac:dyDescent="0.3">
      <c r="A809" s="1" t="s">
        <v>1417</v>
      </c>
      <c r="B809" s="2">
        <v>4077651</v>
      </c>
      <c r="C809" s="9" t="s">
        <v>2401</v>
      </c>
      <c r="D809" s="9" t="s">
        <v>2534</v>
      </c>
      <c r="E809" s="3">
        <v>8763.1250811200007</v>
      </c>
      <c r="F809" s="5">
        <v>10936.625081</v>
      </c>
      <c r="G809" s="5" t="s">
        <v>2400</v>
      </c>
      <c r="H809" s="3">
        <v>2.5499999999999998</v>
      </c>
      <c r="I809" s="3">
        <v>13.467104000000001</v>
      </c>
      <c r="J809" s="3">
        <v>2.5499999999999998</v>
      </c>
      <c r="K809" s="3">
        <v>13.467104000000001</v>
      </c>
      <c r="L809" s="3">
        <v>1.2893415300000002</v>
      </c>
      <c r="M809" s="3">
        <v>0.95765204999999998</v>
      </c>
      <c r="N809" s="3">
        <v>15.169999000000001</v>
      </c>
      <c r="O809" s="3" t="s">
        <v>2400</v>
      </c>
      <c r="P809" s="3" t="s">
        <v>2400</v>
      </c>
      <c r="Q809" s="3">
        <v>0.89651499999999995</v>
      </c>
      <c r="R809" s="3">
        <v>5.4615239999999998</v>
      </c>
      <c r="S809" s="3">
        <v>5.4615239999999998</v>
      </c>
      <c r="T809" s="9" t="s">
        <v>3429</v>
      </c>
      <c r="U809" s="7">
        <v>11135115</v>
      </c>
      <c r="V809" s="7">
        <v>11737065</v>
      </c>
      <c r="W809" s="7">
        <v>11200613</v>
      </c>
      <c r="X809" s="7">
        <v>9552197</v>
      </c>
      <c r="Y809" s="7">
        <v>10812015</v>
      </c>
      <c r="Z809" s="7">
        <v>10859115</v>
      </c>
      <c r="AA809" s="7">
        <v>11008315</v>
      </c>
      <c r="AB809" s="7">
        <v>11135115</v>
      </c>
      <c r="AC809" s="3">
        <v>25.312000000000001</v>
      </c>
      <c r="AD809" s="3">
        <v>25.637</v>
      </c>
      <c r="AE809" s="4">
        <v>12.97</v>
      </c>
      <c r="AF809" s="3">
        <v>14.331</v>
      </c>
      <c r="AG809" s="7">
        <v>63100000</v>
      </c>
      <c r="AH809" s="7">
        <v>63100000</v>
      </c>
      <c r="AI809" s="7">
        <v>63682000</v>
      </c>
      <c r="AJ809" s="7">
        <v>52605934</v>
      </c>
      <c r="AK809" s="3">
        <v>83.341070000000002</v>
      </c>
      <c r="AL809" s="7">
        <v>618</v>
      </c>
      <c r="AM809" s="7">
        <v>51468625</v>
      </c>
      <c r="AN809" s="3">
        <v>81.540000000000006</v>
      </c>
      <c r="AO809" s="3">
        <v>-0.88193699999999997</v>
      </c>
      <c r="AP809" s="3">
        <v>-14.190016999999999</v>
      </c>
      <c r="AQ809" s="3">
        <v>-25.85885</v>
      </c>
      <c r="AR809" s="3">
        <v>13.155395</v>
      </c>
      <c r="AS809" s="3">
        <v>-14.190016999999999</v>
      </c>
      <c r="AT809" s="3">
        <v>-25.85885</v>
      </c>
      <c r="AU809" s="3">
        <v>15.101449000000001</v>
      </c>
      <c r="AV809" s="3">
        <v>2.6089876780667764</v>
      </c>
      <c r="AW809" s="3">
        <v>5.3583491725905974</v>
      </c>
      <c r="AX809" s="3">
        <v>5.8363290892078652</v>
      </c>
      <c r="AY809" s="3">
        <v>46.24</v>
      </c>
      <c r="AZ809" s="3">
        <v>94.97</v>
      </c>
      <c r="BA809" s="3">
        <v>103.44</v>
      </c>
    </row>
    <row r="810" spans="1:53" x14ac:dyDescent="0.3">
      <c r="A810" s="1" t="s">
        <v>953</v>
      </c>
      <c r="B810" s="2">
        <v>27875239</v>
      </c>
      <c r="C810" s="9" t="s">
        <v>2395</v>
      </c>
      <c r="D810" s="9" t="s">
        <v>2453</v>
      </c>
      <c r="E810" s="3">
        <v>8730.3515360000001</v>
      </c>
      <c r="F810" s="5">
        <v>8397.4525360000007</v>
      </c>
      <c r="G810" s="5" t="s">
        <v>2400</v>
      </c>
      <c r="H810" s="3">
        <v>-0.13500000000000001</v>
      </c>
      <c r="I810" s="3" t="s">
        <v>2397</v>
      </c>
      <c r="J810" s="3">
        <v>-0.13500000000000001</v>
      </c>
      <c r="K810" s="3" t="s">
        <v>2397</v>
      </c>
      <c r="L810" s="3">
        <v>26.535279810000002</v>
      </c>
      <c r="M810" s="3">
        <v>10.516875600000001</v>
      </c>
      <c r="N810" s="3">
        <v>69.464967999999999</v>
      </c>
      <c r="O810" s="3" t="s">
        <v>2400</v>
      </c>
      <c r="P810" s="3" t="s">
        <v>2400</v>
      </c>
      <c r="Q810" s="3">
        <v>12.992440999999999</v>
      </c>
      <c r="R810" s="3">
        <v>95.836241000000001</v>
      </c>
      <c r="S810" s="3">
        <v>95.836241000000001</v>
      </c>
      <c r="T810" s="9" t="s">
        <v>3429</v>
      </c>
      <c r="U810" s="7">
        <v>569946</v>
      </c>
      <c r="V810" s="7">
        <v>409049</v>
      </c>
      <c r="W810" s="7">
        <v>245274</v>
      </c>
      <c r="X810" s="7">
        <v>136375</v>
      </c>
      <c r="Y810" s="7">
        <v>675253</v>
      </c>
      <c r="Z810" s="7">
        <v>632887</v>
      </c>
      <c r="AA810" s="7">
        <v>598188</v>
      </c>
      <c r="AB810" s="7">
        <v>569946</v>
      </c>
      <c r="AC810" s="3">
        <v>40.987000000000002</v>
      </c>
      <c r="AD810" s="3">
        <v>43.997999999999998</v>
      </c>
      <c r="AE810" s="4">
        <v>8.3819999999999997</v>
      </c>
      <c r="AF810" s="4">
        <v>12.76</v>
      </c>
      <c r="AG810" s="7">
        <v>167687940</v>
      </c>
      <c r="AH810" s="7">
        <v>166982796</v>
      </c>
      <c r="AI810" s="7">
        <v>164904339</v>
      </c>
      <c r="AJ810" s="7">
        <v>99494435</v>
      </c>
      <c r="AK810" s="3">
        <v>59.580289999999998</v>
      </c>
      <c r="AL810" s="7">
        <v>322</v>
      </c>
      <c r="AM810" s="7">
        <v>100358749</v>
      </c>
      <c r="AN810" s="4">
        <v>60.1</v>
      </c>
      <c r="AO810" s="3">
        <v>-1.124207</v>
      </c>
      <c r="AP810" s="3">
        <v>4.3037489999999998</v>
      </c>
      <c r="AQ810" s="3">
        <v>41.857439999999997</v>
      </c>
      <c r="AR810" s="3">
        <v>40.940812000000001</v>
      </c>
      <c r="AS810" s="3">
        <v>4.3037489999999998</v>
      </c>
      <c r="AT810" s="3">
        <v>41.857439999999997</v>
      </c>
      <c r="AU810" s="3">
        <v>37.59778</v>
      </c>
      <c r="AV810" s="3">
        <v>1.5812745778339916</v>
      </c>
      <c r="AW810" s="3">
        <v>3.3607948213333323</v>
      </c>
      <c r="AX810" s="3">
        <v>3.6114450994321992</v>
      </c>
      <c r="AY810" s="3">
        <v>46.26</v>
      </c>
      <c r="AZ810" s="3">
        <v>98.33</v>
      </c>
      <c r="BA810" s="3">
        <v>105.66</v>
      </c>
    </row>
    <row r="811" spans="1:53" x14ac:dyDescent="0.3">
      <c r="A811" s="1" t="s">
        <v>897</v>
      </c>
      <c r="B811" s="2">
        <v>4057107</v>
      </c>
      <c r="C811" s="9" t="s">
        <v>2395</v>
      </c>
      <c r="D811" s="9" t="s">
        <v>2489</v>
      </c>
      <c r="E811" s="3">
        <v>8668.2121499999994</v>
      </c>
      <c r="F811" s="5">
        <v>18970.212149999999</v>
      </c>
      <c r="G811" s="5">
        <v>18914.212149999999</v>
      </c>
      <c r="H811" s="3">
        <v>-0.33</v>
      </c>
      <c r="I811" s="3" t="s">
        <v>2397</v>
      </c>
      <c r="J811" s="3">
        <v>-0.33</v>
      </c>
      <c r="K811" s="3" t="s">
        <v>2397</v>
      </c>
      <c r="L811" s="3">
        <v>5.0180766400000003</v>
      </c>
      <c r="M811" s="3">
        <v>1.7055787699999998</v>
      </c>
      <c r="N811" s="3" t="s">
        <v>2397</v>
      </c>
      <c r="O811" s="3" t="s">
        <v>2397</v>
      </c>
      <c r="P811" s="3" t="s">
        <v>2397</v>
      </c>
      <c r="Q811" s="3">
        <v>3.234219</v>
      </c>
      <c r="R811" s="3">
        <v>8.2074610000000003</v>
      </c>
      <c r="S811" s="3">
        <v>8.2074610000000003</v>
      </c>
      <c r="T811" s="9" t="s">
        <v>3429</v>
      </c>
      <c r="U811" s="7">
        <v>5751000</v>
      </c>
      <c r="V811" s="7">
        <v>5787000</v>
      </c>
      <c r="W811" s="7">
        <v>6411000</v>
      </c>
      <c r="X811" s="7">
        <v>7155000</v>
      </c>
      <c r="Y811" s="7">
        <v>5857000</v>
      </c>
      <c r="Z811" s="7">
        <v>5804000</v>
      </c>
      <c r="AA811" s="7">
        <v>5773000</v>
      </c>
      <c r="AB811" s="7">
        <v>5751000</v>
      </c>
      <c r="AC811" s="4">
        <v>63.05</v>
      </c>
      <c r="AD811" s="3">
        <v>64.384</v>
      </c>
      <c r="AE811" s="3">
        <v>38.063000000000002</v>
      </c>
      <c r="AF811" s="4">
        <v>38.619999999999997</v>
      </c>
      <c r="AG811" s="7">
        <v>249007000</v>
      </c>
      <c r="AH811" s="7">
        <v>248962000</v>
      </c>
      <c r="AI811" s="7">
        <v>245782000</v>
      </c>
      <c r="AJ811" s="7">
        <v>182109688</v>
      </c>
      <c r="AK811" s="3">
        <v>73.132019999999997</v>
      </c>
      <c r="AL811" s="7">
        <v>392</v>
      </c>
      <c r="AM811" s="7">
        <v>156570060</v>
      </c>
      <c r="AN811" s="3">
        <v>62.88</v>
      </c>
      <c r="AO811" s="3">
        <v>-0.201323</v>
      </c>
      <c r="AP811" s="3">
        <v>-0.31600099999999998</v>
      </c>
      <c r="AQ811" s="3">
        <v>-2.3360539999999999</v>
      </c>
      <c r="AR811" s="3">
        <v>34.391944000000002</v>
      </c>
      <c r="AS811" s="3">
        <v>-0.31600099999999998</v>
      </c>
      <c r="AT811" s="3">
        <v>-2.3360539999999999</v>
      </c>
      <c r="AU811" s="3">
        <v>36.937648000000003</v>
      </c>
      <c r="AV811" s="3">
        <v>3.3229608658112966</v>
      </c>
      <c r="AW811" s="3">
        <v>5.4122625873213188</v>
      </c>
      <c r="AX811" s="3">
        <v>6.0407128393562948</v>
      </c>
      <c r="AY811" s="3">
        <v>72.58</v>
      </c>
      <c r="AZ811" s="3">
        <v>118.21</v>
      </c>
      <c r="BA811" s="3">
        <v>131.94</v>
      </c>
    </row>
    <row r="812" spans="1:53" x14ac:dyDescent="0.3">
      <c r="A812" s="1" t="s">
        <v>1759</v>
      </c>
      <c r="B812" s="2">
        <v>4135999</v>
      </c>
      <c r="C812" s="9" t="s">
        <v>2401</v>
      </c>
      <c r="D812" s="9" t="s">
        <v>2478</v>
      </c>
      <c r="E812" s="3">
        <v>8623.1558837800003</v>
      </c>
      <c r="F812" s="5">
        <v>10174.393883000001</v>
      </c>
      <c r="G812" s="5" t="s">
        <v>2400</v>
      </c>
      <c r="H812" s="3">
        <v>0.20799999999999999</v>
      </c>
      <c r="I812" s="3">
        <v>18.144226</v>
      </c>
      <c r="J812" s="3">
        <v>0.20799999999999999</v>
      </c>
      <c r="K812" s="3">
        <v>18.144226</v>
      </c>
      <c r="L812" s="3">
        <v>2.24426148</v>
      </c>
      <c r="M812" s="3">
        <v>2.24426148</v>
      </c>
      <c r="N812" s="3">
        <v>27.093373</v>
      </c>
      <c r="O812" s="3" t="s">
        <v>2400</v>
      </c>
      <c r="P812" s="3" t="s">
        <v>2400</v>
      </c>
      <c r="Q812" s="3">
        <v>4.3911439999999997</v>
      </c>
      <c r="R812" s="3">
        <v>8.2267379999999992</v>
      </c>
      <c r="S812" s="3">
        <v>8.2267379999999992</v>
      </c>
      <c r="T812" s="9" t="s">
        <v>3429</v>
      </c>
      <c r="U812" s="7">
        <v>2553264</v>
      </c>
      <c r="V812" s="7">
        <v>5335309</v>
      </c>
      <c r="W812" s="7">
        <v>3580439</v>
      </c>
      <c r="X812" s="7">
        <v>1780986</v>
      </c>
      <c r="Y812" s="7">
        <v>2330213</v>
      </c>
      <c r="Z812" s="7">
        <v>2333634</v>
      </c>
      <c r="AA812" s="7">
        <v>2333642</v>
      </c>
      <c r="AB812" s="7">
        <v>2553264</v>
      </c>
      <c r="AC812" s="3">
        <v>44.838999999999999</v>
      </c>
      <c r="AD812" s="3">
        <v>40.219000000000001</v>
      </c>
      <c r="AE812" s="3">
        <v>67.736999999999995</v>
      </c>
      <c r="AF812" s="3">
        <v>48.073999999999998</v>
      </c>
      <c r="AG812" s="7">
        <v>241272844</v>
      </c>
      <c r="AH812" s="7">
        <v>242345258</v>
      </c>
      <c r="AI812" s="7">
        <v>241254882</v>
      </c>
      <c r="AJ812" s="7">
        <v>236211800</v>
      </c>
      <c r="AK812" s="3">
        <v>97.901629999999997</v>
      </c>
      <c r="AL812" s="7">
        <v>477</v>
      </c>
      <c r="AM812" s="7">
        <v>233486132</v>
      </c>
      <c r="AN812" s="3">
        <v>96.77</v>
      </c>
      <c r="AO812" s="3">
        <v>3.688761</v>
      </c>
      <c r="AP812" s="3">
        <v>0.67151700000000003</v>
      </c>
      <c r="AQ812" s="3">
        <v>16.970091</v>
      </c>
      <c r="AR812" s="3">
        <v>16.818182</v>
      </c>
      <c r="AS812" s="3">
        <v>0.67151700000000003</v>
      </c>
      <c r="AT812" s="3">
        <v>16.970091</v>
      </c>
      <c r="AU812" s="3">
        <v>18.199736999999999</v>
      </c>
      <c r="AV812" s="3">
        <v>3.3119397745922305</v>
      </c>
      <c r="AW812" s="3">
        <v>4.0648950307504279</v>
      </c>
      <c r="AX812" s="3">
        <v>4.6099182882331915</v>
      </c>
      <c r="AY812" s="3">
        <v>68.92</v>
      </c>
      <c r="AZ812" s="3">
        <v>84.59</v>
      </c>
      <c r="BA812" s="3">
        <v>95.94</v>
      </c>
    </row>
    <row r="813" spans="1:53" x14ac:dyDescent="0.3">
      <c r="A813" s="1" t="s">
        <v>206</v>
      </c>
      <c r="B813" s="2">
        <v>4121020</v>
      </c>
      <c r="C813" s="9" t="s">
        <v>2401</v>
      </c>
      <c r="D813" s="9" t="s">
        <v>2452</v>
      </c>
      <c r="E813" s="3">
        <v>8582.8045801299995</v>
      </c>
      <c r="F813" s="5">
        <v>10180.20458</v>
      </c>
      <c r="G813" s="5" t="s">
        <v>2400</v>
      </c>
      <c r="H813" s="3">
        <v>0.57499999999999996</v>
      </c>
      <c r="I813" s="3">
        <v>21.096205000000001</v>
      </c>
      <c r="J813" s="4">
        <v>0.57499999999999996</v>
      </c>
      <c r="K813" s="3">
        <v>21.096205000000001</v>
      </c>
      <c r="L813" s="3">
        <v>5.0186924399999997</v>
      </c>
      <c r="M813" s="3">
        <v>4.3821656100000004</v>
      </c>
      <c r="N813" s="3">
        <v>35.169328999999998</v>
      </c>
      <c r="O813" s="3" t="s">
        <v>2400</v>
      </c>
      <c r="P813" s="3" t="s">
        <v>2400</v>
      </c>
      <c r="Q813" s="3">
        <v>2.221387</v>
      </c>
      <c r="R813" s="3">
        <v>16.178849</v>
      </c>
      <c r="S813" s="3">
        <v>16.178849</v>
      </c>
      <c r="T813" s="9" t="s">
        <v>3429</v>
      </c>
      <c r="U813" s="7">
        <v>4173700</v>
      </c>
      <c r="V813" s="7">
        <v>3836000</v>
      </c>
      <c r="W813" s="7">
        <v>2799800</v>
      </c>
      <c r="X813" s="7">
        <v>2982100</v>
      </c>
      <c r="Y813" s="7">
        <v>4253400</v>
      </c>
      <c r="Z813" s="7">
        <v>4227800</v>
      </c>
      <c r="AA813" s="7">
        <v>4178500</v>
      </c>
      <c r="AB813" s="7">
        <v>4173700</v>
      </c>
      <c r="AC813" s="3">
        <v>19.477</v>
      </c>
      <c r="AD813" s="3">
        <v>20.350999999999999</v>
      </c>
      <c r="AE813" s="4">
        <v>12.596</v>
      </c>
      <c r="AF813" s="3">
        <v>13.234</v>
      </c>
      <c r="AG813" s="7">
        <v>142631508</v>
      </c>
      <c r="AH813" s="7">
        <v>124463814</v>
      </c>
      <c r="AI813" s="7">
        <v>127576395</v>
      </c>
      <c r="AJ813" s="7">
        <v>141268891</v>
      </c>
      <c r="AK813" s="3">
        <v>99.036969999999997</v>
      </c>
      <c r="AL813" s="7">
        <v>487</v>
      </c>
      <c r="AM813" s="7">
        <v>133663255</v>
      </c>
      <c r="AN813" s="3">
        <v>93.71</v>
      </c>
      <c r="AO813" s="3">
        <v>-1.397349</v>
      </c>
      <c r="AP813" s="3">
        <v>-8.5258430000000001</v>
      </c>
      <c r="AQ813" s="3">
        <v>-17.740248000000001</v>
      </c>
      <c r="AR813" s="3">
        <v>24.243791999999999</v>
      </c>
      <c r="AS813" s="3">
        <v>-8.5258430000000001</v>
      </c>
      <c r="AT813" s="3">
        <v>-17.740248000000001</v>
      </c>
      <c r="AU813" s="3">
        <v>21.046844</v>
      </c>
      <c r="AV813" s="3">
        <v>2.6807722902449562</v>
      </c>
      <c r="AW813" s="3">
        <v>5.0913122065209748</v>
      </c>
      <c r="AX813" s="3">
        <v>5.093948214431677</v>
      </c>
      <c r="AY813" s="3">
        <v>52.82</v>
      </c>
      <c r="AZ813" s="3">
        <v>100.32</v>
      </c>
      <c r="BA813" s="3">
        <v>100.37</v>
      </c>
    </row>
    <row r="814" spans="1:53" x14ac:dyDescent="0.3">
      <c r="A814" s="1" t="s">
        <v>689</v>
      </c>
      <c r="B814" s="2">
        <v>4331134</v>
      </c>
      <c r="C814" s="9" t="s">
        <v>2395</v>
      </c>
      <c r="D814" s="9" t="s">
        <v>2417</v>
      </c>
      <c r="E814" s="3">
        <v>8567.1366409999991</v>
      </c>
      <c r="F814" s="5">
        <v>9699.4366399999999</v>
      </c>
      <c r="G814" s="5" t="s">
        <v>2400</v>
      </c>
      <c r="H814" s="3">
        <v>0.33900000000000002</v>
      </c>
      <c r="I814" s="3">
        <v>17.039138000000001</v>
      </c>
      <c r="J814" s="4">
        <v>0.33900000000000002</v>
      </c>
      <c r="K814" s="3">
        <v>17.039138000000001</v>
      </c>
      <c r="L814" s="3" t="s">
        <v>2397</v>
      </c>
      <c r="M814" s="3" t="s">
        <v>2397</v>
      </c>
      <c r="N814" s="3">
        <v>11.549403999999999</v>
      </c>
      <c r="O814" s="3" t="s">
        <v>2400</v>
      </c>
      <c r="P814" s="3" t="s">
        <v>2400</v>
      </c>
      <c r="Q814" s="3">
        <v>4.1095430000000004</v>
      </c>
      <c r="R814" s="3">
        <v>15.901565</v>
      </c>
      <c r="S814" s="3">
        <v>15.901565</v>
      </c>
      <c r="T814" s="9" t="s">
        <v>3429</v>
      </c>
      <c r="U814" s="7">
        <v>2501600</v>
      </c>
      <c r="V814" s="7">
        <v>2324900</v>
      </c>
      <c r="W814" s="7">
        <v>2157900</v>
      </c>
      <c r="X814" s="7">
        <v>1913900</v>
      </c>
      <c r="Y814" s="7">
        <v>2539600</v>
      </c>
      <c r="Z814" s="7">
        <v>2533800</v>
      </c>
      <c r="AA814" s="7">
        <v>2521800</v>
      </c>
      <c r="AB814" s="7">
        <v>2501600</v>
      </c>
      <c r="AC814" s="3">
        <v>80.872</v>
      </c>
      <c r="AD814" s="3">
        <v>82.311999999999998</v>
      </c>
      <c r="AE814" s="3">
        <v>22.126000000000001</v>
      </c>
      <c r="AF814" s="3">
        <v>24.079000000000001</v>
      </c>
      <c r="AG814" s="7">
        <v>306300000</v>
      </c>
      <c r="AH814" s="7">
        <v>318700000</v>
      </c>
      <c r="AI814" s="7">
        <v>338200000</v>
      </c>
      <c r="AJ814" s="7">
        <v>220020944</v>
      </c>
      <c r="AK814" s="3">
        <v>71.036330000000007</v>
      </c>
      <c r="AL814" s="7">
        <v>556</v>
      </c>
      <c r="AM814" s="7">
        <v>227288527</v>
      </c>
      <c r="AN814" s="3">
        <v>73.38</v>
      </c>
      <c r="AO814" s="3">
        <v>-2.3407019999999998</v>
      </c>
      <c r="AP814" s="3">
        <v>8.6044830000000001</v>
      </c>
      <c r="AQ814" s="3">
        <v>18.128195000000002</v>
      </c>
      <c r="AR814" s="3">
        <v>4.3055560000000002</v>
      </c>
      <c r="AS814" s="3">
        <v>8.6044830000000001</v>
      </c>
      <c r="AT814" s="3">
        <v>18.128195000000002</v>
      </c>
      <c r="AU814" s="3">
        <v>1.8995930000000001</v>
      </c>
      <c r="AV814" s="3">
        <v>4.4676910335427991</v>
      </c>
      <c r="AW814" s="3">
        <v>6.5589487209294317</v>
      </c>
      <c r="AX814" s="3">
        <v>6.0799162406053409</v>
      </c>
      <c r="AY814" s="3">
        <v>57.56</v>
      </c>
      <c r="AZ814" s="4">
        <v>84.5</v>
      </c>
      <c r="BA814" s="3">
        <v>78.33</v>
      </c>
    </row>
    <row r="815" spans="1:53" x14ac:dyDescent="0.3">
      <c r="A815" s="1" t="s">
        <v>51</v>
      </c>
      <c r="B815" s="2">
        <v>4199629</v>
      </c>
      <c r="C815" s="9" t="s">
        <v>2395</v>
      </c>
      <c r="D815" s="9" t="s">
        <v>2438</v>
      </c>
      <c r="E815" s="3">
        <v>8555.2807867800002</v>
      </c>
      <c r="F815" s="5" t="s">
        <v>2400</v>
      </c>
      <c r="G815" s="5">
        <v>75784.28078678</v>
      </c>
      <c r="H815" s="3">
        <v>0.38800000000000001</v>
      </c>
      <c r="I815" s="3">
        <v>6.3958333333333304</v>
      </c>
      <c r="J815" s="3">
        <v>0.38800000000000001</v>
      </c>
      <c r="K815" s="3">
        <v>6.3958333333333304</v>
      </c>
      <c r="L815" s="3">
        <v>1.04475705455523</v>
      </c>
      <c r="M815" s="3">
        <v>0.97578840361445796</v>
      </c>
      <c r="N815" s="3" t="s">
        <v>2397</v>
      </c>
      <c r="O815" s="3" t="s">
        <v>2400</v>
      </c>
      <c r="P815" s="3" t="s">
        <v>2400</v>
      </c>
      <c r="Q815" s="3" t="s">
        <v>2400</v>
      </c>
      <c r="R815" s="3" t="s">
        <v>2400</v>
      </c>
      <c r="S815" s="3">
        <v>17.5929388242544</v>
      </c>
      <c r="T815" s="9" t="s">
        <v>3429</v>
      </c>
      <c r="U815" s="7">
        <v>251000</v>
      </c>
      <c r="V815" s="7">
        <v>-1116000</v>
      </c>
      <c r="W815" s="7">
        <v>837000</v>
      </c>
      <c r="X815" s="7">
        <v>-27000</v>
      </c>
      <c r="Y815" s="7">
        <v>1259000</v>
      </c>
      <c r="Z815" s="7">
        <v>514000</v>
      </c>
      <c r="AA815" s="7">
        <v>847000</v>
      </c>
      <c r="AB815" s="7">
        <v>251000</v>
      </c>
      <c r="AC815" s="4">
        <v>100</v>
      </c>
      <c r="AD815" s="4">
        <v>100</v>
      </c>
      <c r="AE815" s="3" t="s">
        <v>2400</v>
      </c>
      <c r="AF815" s="3" t="s">
        <v>2400</v>
      </c>
      <c r="AG815" s="7">
        <v>844200000</v>
      </c>
      <c r="AH815" s="7">
        <v>766100000</v>
      </c>
      <c r="AI815" s="7">
        <v>648000000</v>
      </c>
      <c r="AJ815" s="7">
        <v>879356067</v>
      </c>
      <c r="AK815" s="3">
        <v>99.290480000000002</v>
      </c>
      <c r="AL815" s="7">
        <v>591</v>
      </c>
      <c r="AM815" s="7">
        <v>357925688</v>
      </c>
      <c r="AN815" s="3">
        <v>40.409999999999997</v>
      </c>
      <c r="AO815" s="3">
        <v>-2.7455120000000002</v>
      </c>
      <c r="AP815" s="3">
        <v>-4.658385</v>
      </c>
      <c r="AQ815" s="3">
        <v>-11.950286999999999</v>
      </c>
      <c r="AR815" s="3">
        <v>-4.658385</v>
      </c>
      <c r="AS815" s="3">
        <v>-4.658385</v>
      </c>
      <c r="AT815" s="3">
        <v>-11.950286999999999</v>
      </c>
      <c r="AU815" s="3">
        <v>-6.1162080000000003</v>
      </c>
      <c r="AV815" s="3">
        <v>10.331740577887942</v>
      </c>
      <c r="AW815" s="3">
        <v>9.234936133969649</v>
      </c>
      <c r="AX815" s="3">
        <v>10.298181572070627</v>
      </c>
      <c r="AY815" s="3">
        <v>127.91</v>
      </c>
      <c r="AZ815" s="3">
        <v>114.33</v>
      </c>
      <c r="BA815" s="3">
        <v>127.49</v>
      </c>
    </row>
    <row r="816" spans="1:53" x14ac:dyDescent="0.3">
      <c r="A816" s="1" t="s">
        <v>465</v>
      </c>
      <c r="B816" s="2">
        <v>4810683</v>
      </c>
      <c r="C816" s="9" t="s">
        <v>2401</v>
      </c>
      <c r="D816" s="9" t="s">
        <v>2423</v>
      </c>
      <c r="E816" s="3">
        <v>8544.4112535599997</v>
      </c>
      <c r="F816" s="5">
        <v>8453.8662530000001</v>
      </c>
      <c r="G816" s="5" t="s">
        <v>2400</v>
      </c>
      <c r="H816" s="3">
        <v>5</v>
      </c>
      <c r="I816" s="3">
        <v>26.780569</v>
      </c>
      <c r="J816" s="3">
        <v>5</v>
      </c>
      <c r="K816" s="3">
        <v>26.780569</v>
      </c>
      <c r="L816" s="3">
        <v>16.679784659999999</v>
      </c>
      <c r="M816" s="3">
        <v>6.3998647100000001</v>
      </c>
      <c r="N816" s="3">
        <v>25.568263999999999</v>
      </c>
      <c r="O816" s="3" t="s">
        <v>2400</v>
      </c>
      <c r="P816" s="3" t="s">
        <v>2400</v>
      </c>
      <c r="Q816" s="3">
        <v>3.2887770000000001</v>
      </c>
      <c r="R816" s="3">
        <v>15.877409</v>
      </c>
      <c r="S816" s="3">
        <v>15.877409</v>
      </c>
      <c r="T816" s="9" t="s">
        <v>3429</v>
      </c>
      <c r="U816" s="7">
        <v>2264417</v>
      </c>
      <c r="V816" s="7">
        <v>2134963</v>
      </c>
      <c r="W816" s="7">
        <v>2139261</v>
      </c>
      <c r="X816" s="7">
        <v>2079583</v>
      </c>
      <c r="Y816" s="7">
        <v>2377206</v>
      </c>
      <c r="Z816" s="7">
        <v>2335557</v>
      </c>
      <c r="AA816" s="7">
        <v>2293493</v>
      </c>
      <c r="AB816" s="7">
        <v>2264417</v>
      </c>
      <c r="AC816" s="3">
        <v>35.277000000000001</v>
      </c>
      <c r="AD816" s="3">
        <v>35.664000000000001</v>
      </c>
      <c r="AE816" s="3">
        <v>17.629000000000001</v>
      </c>
      <c r="AF816" s="3">
        <v>18.082999999999998</v>
      </c>
      <c r="AG816" s="7">
        <v>14927604</v>
      </c>
      <c r="AH816" s="7">
        <v>14995192</v>
      </c>
      <c r="AI816" s="7">
        <v>15007542</v>
      </c>
      <c r="AJ816" s="7">
        <v>14671561</v>
      </c>
      <c r="AK816" s="3">
        <v>98.284769999999995</v>
      </c>
      <c r="AL816" s="7">
        <v>616</v>
      </c>
      <c r="AM816" s="7">
        <v>14434664</v>
      </c>
      <c r="AN816" s="4">
        <v>96.7</v>
      </c>
      <c r="AO816" s="3">
        <v>1.910093</v>
      </c>
      <c r="AP816" s="3">
        <v>-7.4407310000000004</v>
      </c>
      <c r="AQ816" s="3">
        <v>-11.842521</v>
      </c>
      <c r="AR816" s="3">
        <v>-9.3692799999999998</v>
      </c>
      <c r="AS816" s="3">
        <v>-7.4407310000000004</v>
      </c>
      <c r="AT816" s="3">
        <v>-11.842521</v>
      </c>
      <c r="AU816" s="3">
        <v>-9.3971780000000003</v>
      </c>
      <c r="AV816" s="3">
        <v>2.6936472859274669</v>
      </c>
      <c r="AW816" s="3">
        <v>3.3819286008049856</v>
      </c>
      <c r="AX816" s="3">
        <v>3.2620052807485429</v>
      </c>
      <c r="AY816" s="3">
        <v>91.95</v>
      </c>
      <c r="AZ816" s="3">
        <v>115.44</v>
      </c>
      <c r="BA816" s="3">
        <v>111.35</v>
      </c>
    </row>
    <row r="817" spans="1:53" x14ac:dyDescent="0.3">
      <c r="A817" s="1" t="s">
        <v>711</v>
      </c>
      <c r="B817" s="2">
        <v>102947</v>
      </c>
      <c r="C817" s="9" t="s">
        <v>2401</v>
      </c>
      <c r="D817" s="9" t="s">
        <v>2474</v>
      </c>
      <c r="E817" s="3">
        <v>8511.5341849899996</v>
      </c>
      <c r="F817" s="5">
        <v>10124.391184</v>
      </c>
      <c r="G817" s="5">
        <v>10138.33118499</v>
      </c>
      <c r="H817" s="4">
        <v>1.129</v>
      </c>
      <c r="I817" s="3">
        <v>33.159090909090899</v>
      </c>
      <c r="J817" s="3">
        <v>1.129</v>
      </c>
      <c r="K817" s="3">
        <v>33.159090909090899</v>
      </c>
      <c r="L817" s="3">
        <v>2.8121427531873597</v>
      </c>
      <c r="M817" s="3">
        <v>2.7880794693557904</v>
      </c>
      <c r="N817" s="3">
        <v>19.201962000000002</v>
      </c>
      <c r="O817" s="3" t="s">
        <v>2400</v>
      </c>
      <c r="P817" s="3" t="s">
        <v>2400</v>
      </c>
      <c r="Q817" s="3">
        <v>15.203652</v>
      </c>
      <c r="R817" s="3">
        <v>23.057531999999998</v>
      </c>
      <c r="S817" s="3">
        <v>20.8489729270804</v>
      </c>
      <c r="T817" s="9" t="s">
        <v>3429</v>
      </c>
      <c r="U817" s="7">
        <v>568393</v>
      </c>
      <c r="V817" s="7">
        <v>488235</v>
      </c>
      <c r="W817" s="7">
        <v>410305</v>
      </c>
      <c r="X817" s="7">
        <v>363804</v>
      </c>
      <c r="Y817" s="7">
        <v>626057</v>
      </c>
      <c r="Z817" s="7">
        <v>607485</v>
      </c>
      <c r="AA817" s="7">
        <v>588813</v>
      </c>
      <c r="AB817" s="7">
        <v>568393</v>
      </c>
      <c r="AC817" s="3">
        <v>73.004999999999995</v>
      </c>
      <c r="AD817" s="3">
        <v>72.861000000000004</v>
      </c>
      <c r="AE817" s="3">
        <v>65.652000000000001</v>
      </c>
      <c r="AF817" s="3">
        <v>65.638999999999996</v>
      </c>
      <c r="AG817" s="7">
        <v>49206050</v>
      </c>
      <c r="AH817" s="7">
        <v>48652525</v>
      </c>
      <c r="AI817" s="7">
        <v>46277057</v>
      </c>
      <c r="AJ817" s="7">
        <v>48617505</v>
      </c>
      <c r="AK817" s="3">
        <v>98.365589999999997</v>
      </c>
      <c r="AL817" s="7">
        <v>554</v>
      </c>
      <c r="AM817" s="7">
        <v>47136132</v>
      </c>
      <c r="AN817" s="3">
        <v>95.37</v>
      </c>
      <c r="AO817" s="3">
        <v>-0.91986699999999999</v>
      </c>
      <c r="AP817" s="3">
        <v>-6.805644</v>
      </c>
      <c r="AQ817" s="3">
        <v>-14.093780000000001</v>
      </c>
      <c r="AR817" s="3">
        <v>-12.923878</v>
      </c>
      <c r="AS817" s="3">
        <v>-6.805644</v>
      </c>
      <c r="AT817" s="3">
        <v>-14.093780000000001</v>
      </c>
      <c r="AU817" s="3">
        <v>-12.55857</v>
      </c>
      <c r="AV817" s="3">
        <v>2.2145714426243761</v>
      </c>
      <c r="AW817" s="3">
        <v>3.0632717174406467</v>
      </c>
      <c r="AX817" s="3">
        <v>3.3471440323624728</v>
      </c>
      <c r="AY817" s="3">
        <v>72.17</v>
      </c>
      <c r="AZ817" s="3">
        <v>99.83</v>
      </c>
      <c r="BA817" s="4">
        <v>109.08</v>
      </c>
    </row>
    <row r="818" spans="1:53" x14ac:dyDescent="0.3">
      <c r="A818" s="1" t="s">
        <v>817</v>
      </c>
      <c r="B818" s="2">
        <v>4967574</v>
      </c>
      <c r="C818" s="9" t="s">
        <v>2401</v>
      </c>
      <c r="D818" s="9" t="s">
        <v>2498</v>
      </c>
      <c r="E818" s="3">
        <v>8507.7211670399993</v>
      </c>
      <c r="F818" s="5">
        <v>7603.6941669999997</v>
      </c>
      <c r="G818" s="5" t="s">
        <v>2400</v>
      </c>
      <c r="H818" s="4">
        <v>2.13</v>
      </c>
      <c r="I818" s="3">
        <v>26.024381999999999</v>
      </c>
      <c r="J818" s="4">
        <v>2.13</v>
      </c>
      <c r="K818" s="3">
        <v>26.024381999999999</v>
      </c>
      <c r="L818" s="3">
        <v>4.3710241700000001</v>
      </c>
      <c r="M818" s="3">
        <v>4.3658168499999999</v>
      </c>
      <c r="N818" s="3">
        <v>27.088826000000001</v>
      </c>
      <c r="O818" s="3" t="s">
        <v>2400</v>
      </c>
      <c r="P818" s="3" t="s">
        <v>2400</v>
      </c>
      <c r="Q818" s="3">
        <v>2.3555030000000001</v>
      </c>
      <c r="R818" s="3">
        <v>20.606536999999999</v>
      </c>
      <c r="S818" s="3">
        <v>20.606536999999999</v>
      </c>
      <c r="T818" s="9" t="s">
        <v>3430</v>
      </c>
      <c r="U818" s="7">
        <v>2882967</v>
      </c>
      <c r="V818" s="7">
        <v>2645237</v>
      </c>
      <c r="W818" s="7">
        <v>2262224</v>
      </c>
      <c r="X818" s="7">
        <v>1879350</v>
      </c>
      <c r="Y818" s="7">
        <v>3001718</v>
      </c>
      <c r="Z818" s="7">
        <v>2882967</v>
      </c>
      <c r="AA818" s="7">
        <v>2785577</v>
      </c>
      <c r="AB818" s="7">
        <v>2719323</v>
      </c>
      <c r="AC818" s="4">
        <v>12.352</v>
      </c>
      <c r="AD818" s="4">
        <v>12.351000000000001</v>
      </c>
      <c r="AE818" s="4">
        <v>11.308</v>
      </c>
      <c r="AF818" s="4">
        <v>11.334</v>
      </c>
      <c r="AG818" s="7">
        <v>36267639</v>
      </c>
      <c r="AH818" s="7">
        <v>36145242</v>
      </c>
      <c r="AI818" s="7">
        <v>36330476</v>
      </c>
      <c r="AJ818" s="7">
        <v>36107086</v>
      </c>
      <c r="AK818" s="3">
        <v>99.556629999999998</v>
      </c>
      <c r="AL818" s="7">
        <v>565</v>
      </c>
      <c r="AM818" s="7">
        <v>37195808</v>
      </c>
      <c r="AN818" s="3">
        <v>102.56</v>
      </c>
      <c r="AO818" s="3">
        <v>-0.61471699999999996</v>
      </c>
      <c r="AP818" s="3">
        <v>-6.2665189999999997</v>
      </c>
      <c r="AQ818" s="3">
        <v>-7.0038910000000003</v>
      </c>
      <c r="AR818" s="3">
        <v>16.258658</v>
      </c>
      <c r="AS818" s="3">
        <v>-6.2665189999999997</v>
      </c>
      <c r="AT818" s="3">
        <v>-7.0038910000000003</v>
      </c>
      <c r="AU818" s="3">
        <v>15.525665999999999</v>
      </c>
      <c r="AV818" s="3">
        <v>3.4678446122917332</v>
      </c>
      <c r="AW818" s="3">
        <v>5.84004668512567</v>
      </c>
      <c r="AX818" s="3">
        <v>6.981353481455721</v>
      </c>
      <c r="AY818" s="3">
        <v>51.05</v>
      </c>
      <c r="AZ818" s="3">
        <v>85.97</v>
      </c>
      <c r="BA818" s="3">
        <v>102.77</v>
      </c>
    </row>
    <row r="819" spans="1:53" x14ac:dyDescent="0.3">
      <c r="A819" s="1" t="s">
        <v>1936</v>
      </c>
      <c r="B819" s="2">
        <v>1019950</v>
      </c>
      <c r="C819" s="9" t="s">
        <v>2401</v>
      </c>
      <c r="D819" s="9" t="s">
        <v>2399</v>
      </c>
      <c r="E819" s="3">
        <v>8444.2137858799997</v>
      </c>
      <c r="F819" s="5" t="s">
        <v>2400</v>
      </c>
      <c r="G819" s="5">
        <v>8570.0147858799992</v>
      </c>
      <c r="H819" s="3">
        <v>1.86</v>
      </c>
      <c r="I819" s="3">
        <v>15.351851851851899</v>
      </c>
      <c r="J819" s="3">
        <v>1.86</v>
      </c>
      <c r="K819" s="3">
        <v>15.351851851851899</v>
      </c>
      <c r="L819" s="3">
        <v>1.9406644756613098</v>
      </c>
      <c r="M819" s="3">
        <v>1.2849851335675</v>
      </c>
      <c r="N819" s="3" t="s">
        <v>2397</v>
      </c>
      <c r="O819" s="3" t="s">
        <v>2400</v>
      </c>
      <c r="P819" s="3" t="s">
        <v>2400</v>
      </c>
      <c r="Q819" s="3" t="s">
        <v>2400</v>
      </c>
      <c r="R819" s="3" t="s">
        <v>2400</v>
      </c>
      <c r="S819" s="3" t="s">
        <v>2400</v>
      </c>
      <c r="T819" s="9" t="s">
        <v>3429</v>
      </c>
      <c r="U819" s="7">
        <v>1738589</v>
      </c>
      <c r="V819" s="7">
        <v>1644918</v>
      </c>
      <c r="W819" s="7">
        <v>1387427</v>
      </c>
      <c r="X819" s="7">
        <v>1136405</v>
      </c>
      <c r="Y819" s="7">
        <v>1687112</v>
      </c>
      <c r="Z819" s="7">
        <v>1688917</v>
      </c>
      <c r="AA819" s="7">
        <v>1702390</v>
      </c>
      <c r="AB819" s="7">
        <v>1738589</v>
      </c>
      <c r="AC819" s="3" t="s">
        <v>2400</v>
      </c>
      <c r="AD819" s="3" t="s">
        <v>2400</v>
      </c>
      <c r="AE819" s="3" t="s">
        <v>2400</v>
      </c>
      <c r="AF819" s="3" t="s">
        <v>2400</v>
      </c>
      <c r="AG819" s="7">
        <v>76269577</v>
      </c>
      <c r="AH819" s="7">
        <v>76195723</v>
      </c>
      <c r="AI819" s="7">
        <v>76017366</v>
      </c>
      <c r="AJ819" s="7">
        <v>75482981</v>
      </c>
      <c r="AK819" s="3">
        <v>98.945989999999995</v>
      </c>
      <c r="AL819" s="7">
        <v>437</v>
      </c>
      <c r="AM819" s="7">
        <v>68489046</v>
      </c>
      <c r="AN819" s="3">
        <v>89.78</v>
      </c>
      <c r="AO819" s="3">
        <v>-1.641289</v>
      </c>
      <c r="AP819" s="3">
        <v>-10.127383</v>
      </c>
      <c r="AQ819" s="3">
        <v>2.3667419999999999</v>
      </c>
      <c r="AR819" s="3">
        <v>16.96649</v>
      </c>
      <c r="AS819" s="3">
        <v>-10.127383</v>
      </c>
      <c r="AT819" s="3">
        <v>2.3667419999999999</v>
      </c>
      <c r="AU819" s="3">
        <v>17.797512999999999</v>
      </c>
      <c r="AV819" s="3">
        <v>3.3469532942497242</v>
      </c>
      <c r="AW819" s="3">
        <v>3.8556495322907001</v>
      </c>
      <c r="AX819" s="3">
        <v>3.5722196696276547</v>
      </c>
      <c r="AY819" s="3">
        <v>102.57</v>
      </c>
      <c r="AZ819" s="3">
        <v>118.17</v>
      </c>
      <c r="BA819" s="3">
        <v>109.48</v>
      </c>
    </row>
    <row r="820" spans="1:53" x14ac:dyDescent="0.3">
      <c r="A820" s="1" t="s">
        <v>1784</v>
      </c>
      <c r="B820" s="2">
        <v>4325751</v>
      </c>
      <c r="C820" s="9" t="s">
        <v>2395</v>
      </c>
      <c r="D820" s="9" t="s">
        <v>2396</v>
      </c>
      <c r="E820" s="3">
        <v>8434.2631815000004</v>
      </c>
      <c r="F820" s="5">
        <v>8322.7701809999999</v>
      </c>
      <c r="G820" s="5" t="s">
        <v>2400</v>
      </c>
      <c r="H820" s="3">
        <v>-1.2E-2</v>
      </c>
      <c r="I820" s="3" t="s">
        <v>2397</v>
      </c>
      <c r="J820" s="3">
        <v>-1.2E-2</v>
      </c>
      <c r="K820" s="3" t="s">
        <v>2397</v>
      </c>
      <c r="L820" s="3">
        <v>12.43971999</v>
      </c>
      <c r="M820" s="3">
        <v>3.99888873</v>
      </c>
      <c r="N820" s="3">
        <v>61.277138999999998</v>
      </c>
      <c r="O820" s="3" t="s">
        <v>2400</v>
      </c>
      <c r="P820" s="3" t="s">
        <v>2400</v>
      </c>
      <c r="Q820" s="3">
        <v>12.553796999999999</v>
      </c>
      <c r="R820" s="3">
        <v>66.667174000000003</v>
      </c>
      <c r="S820" s="3">
        <v>66.667174000000003</v>
      </c>
      <c r="T820" s="9" t="s">
        <v>3429</v>
      </c>
      <c r="U820" s="7">
        <v>632362</v>
      </c>
      <c r="V820" s="7">
        <v>801536</v>
      </c>
      <c r="W820" s="7">
        <v>670534</v>
      </c>
      <c r="X820" s="7">
        <v>366260</v>
      </c>
      <c r="Y820" s="7">
        <v>633513</v>
      </c>
      <c r="Z820" s="7">
        <v>619834</v>
      </c>
      <c r="AA820" s="7">
        <v>620164</v>
      </c>
      <c r="AB820" s="7">
        <v>632362</v>
      </c>
      <c r="AC820" s="3">
        <v>48.837000000000003</v>
      </c>
      <c r="AD820" s="3">
        <v>51.225000000000001</v>
      </c>
      <c r="AE820" s="3">
        <v>18.039000000000001</v>
      </c>
      <c r="AF820" s="3">
        <v>14.875</v>
      </c>
      <c r="AG820" s="7">
        <v>56026725</v>
      </c>
      <c r="AH820" s="7">
        <v>55902860</v>
      </c>
      <c r="AI820" s="7">
        <v>55774706</v>
      </c>
      <c r="AJ820" s="7">
        <v>52193953</v>
      </c>
      <c r="AK820" s="3">
        <v>93.159030000000001</v>
      </c>
      <c r="AL820" s="7">
        <v>565</v>
      </c>
      <c r="AM820" s="7">
        <v>56001636</v>
      </c>
      <c r="AN820" s="3">
        <v>99.96</v>
      </c>
      <c r="AO820" s="3">
        <v>-2.0483159999999998</v>
      </c>
      <c r="AP820" s="3">
        <v>-4.3842169999999996</v>
      </c>
      <c r="AQ820" s="3">
        <v>-3.2791290000000002</v>
      </c>
      <c r="AR820" s="3">
        <v>-19.716660000000001</v>
      </c>
      <c r="AS820" s="3">
        <v>-4.3842169999999996</v>
      </c>
      <c r="AT820" s="3">
        <v>-3.2791290000000002</v>
      </c>
      <c r="AU820" s="3">
        <v>-19.944382999999998</v>
      </c>
      <c r="AV820" s="3">
        <v>2.2382229195085026</v>
      </c>
      <c r="AW820" s="3">
        <v>4.2009797353608711</v>
      </c>
      <c r="AX820" s="3">
        <v>5.071620181810899</v>
      </c>
      <c r="AY820" s="3">
        <v>38.67</v>
      </c>
      <c r="AZ820" s="3">
        <v>72.59</v>
      </c>
      <c r="BA820" s="3">
        <v>87.63</v>
      </c>
    </row>
    <row r="821" spans="1:53" x14ac:dyDescent="0.3">
      <c r="A821" s="1" t="s">
        <v>2098</v>
      </c>
      <c r="B821" s="2">
        <v>4097833</v>
      </c>
      <c r="C821" s="9" t="s">
        <v>2401</v>
      </c>
      <c r="D821" s="9" t="s">
        <v>2520</v>
      </c>
      <c r="E821" s="3">
        <v>8404.8941087999992</v>
      </c>
      <c r="F821" s="5">
        <v>12534.194108</v>
      </c>
      <c r="G821" s="5">
        <v>12534.1941088</v>
      </c>
      <c r="H821" s="3">
        <v>0.38</v>
      </c>
      <c r="I821" s="3">
        <v>21.355343000000001</v>
      </c>
      <c r="J821" s="4">
        <v>0.38</v>
      </c>
      <c r="K821" s="3">
        <v>21.355343000000001</v>
      </c>
      <c r="L821" s="3">
        <v>0.73080811000000001</v>
      </c>
      <c r="M821" s="3">
        <v>0.66165980000000002</v>
      </c>
      <c r="N821" s="3">
        <v>26.260684000000001</v>
      </c>
      <c r="O821" s="3" t="s">
        <v>2400</v>
      </c>
      <c r="P821" s="3">
        <v>22.661727426364099</v>
      </c>
      <c r="Q821" s="3">
        <v>1.041952</v>
      </c>
      <c r="R821" s="3">
        <v>5.3386199999999997</v>
      </c>
      <c r="S821" s="3">
        <v>5.3386199999999997</v>
      </c>
      <c r="T821" s="9" t="s">
        <v>3429</v>
      </c>
      <c r="U821" s="7">
        <v>13696100</v>
      </c>
      <c r="V821" s="7">
        <v>19125200</v>
      </c>
      <c r="W821" s="7">
        <v>12357400</v>
      </c>
      <c r="X821" s="7">
        <v>8681700</v>
      </c>
      <c r="Y821" s="7">
        <v>11456400</v>
      </c>
      <c r="Z821" s="7">
        <v>12193800</v>
      </c>
      <c r="AA821" s="7">
        <v>12771200</v>
      </c>
      <c r="AB821" s="7">
        <v>13696100</v>
      </c>
      <c r="AC821" s="4">
        <v>16.14</v>
      </c>
      <c r="AD821" s="3">
        <v>15.446</v>
      </c>
      <c r="AE821" s="3">
        <v>17.068999999999999</v>
      </c>
      <c r="AF821" s="3">
        <v>16.655999999999999</v>
      </c>
      <c r="AG821" s="7">
        <v>317869351</v>
      </c>
      <c r="AH821" s="7">
        <v>319640550</v>
      </c>
      <c r="AI821" s="7">
        <v>328333935</v>
      </c>
      <c r="AJ821" s="7">
        <v>315302807</v>
      </c>
      <c r="AK821" s="3">
        <v>99.262550000000005</v>
      </c>
      <c r="AL821" s="7">
        <v>836</v>
      </c>
      <c r="AM821" s="7">
        <v>280394641</v>
      </c>
      <c r="AN821" s="3">
        <v>88.27</v>
      </c>
      <c r="AO821" s="3">
        <v>1.2772969999999999</v>
      </c>
      <c r="AP821" s="3">
        <v>-7.1050639999999996</v>
      </c>
      <c r="AQ821" s="3">
        <v>-8.2150859999999994</v>
      </c>
      <c r="AR821" s="3">
        <v>-32.620614000000003</v>
      </c>
      <c r="AS821" s="3">
        <v>-7.1050639999999996</v>
      </c>
      <c r="AT821" s="3">
        <v>-8.2150859999999994</v>
      </c>
      <c r="AU821" s="3">
        <v>-31.206268999999999</v>
      </c>
      <c r="AV821" s="3">
        <v>4.6805065825537184</v>
      </c>
      <c r="AW821" s="3">
        <v>6.800845964354461</v>
      </c>
      <c r="AX821" s="3">
        <v>6.4618868467310921</v>
      </c>
      <c r="AY821" s="3">
        <v>68.69</v>
      </c>
      <c r="AZ821" s="3">
        <v>99.81</v>
      </c>
      <c r="BA821" s="3">
        <v>94.83</v>
      </c>
    </row>
    <row r="822" spans="1:53" x14ac:dyDescent="0.3">
      <c r="A822" s="1" t="s">
        <v>1287</v>
      </c>
      <c r="B822" s="2">
        <v>4161278</v>
      </c>
      <c r="C822" s="9" t="s">
        <v>2395</v>
      </c>
      <c r="D822" s="9" t="s">
        <v>2414</v>
      </c>
      <c r="E822" s="3">
        <v>8392.7814854400003</v>
      </c>
      <c r="F822" s="5">
        <v>11969.781485</v>
      </c>
      <c r="G822" s="5" t="s">
        <v>2400</v>
      </c>
      <c r="H822" s="3">
        <v>0.71</v>
      </c>
      <c r="I822" s="3">
        <v>26.918043000000001</v>
      </c>
      <c r="J822" s="3">
        <v>0.71</v>
      </c>
      <c r="K822" s="3">
        <v>26.918043000000001</v>
      </c>
      <c r="L822" s="3" t="s">
        <v>2397</v>
      </c>
      <c r="M822" s="3">
        <v>8.9605809099999991</v>
      </c>
      <c r="N822" s="3">
        <v>24.907727999999999</v>
      </c>
      <c r="O822" s="3" t="s">
        <v>2400</v>
      </c>
      <c r="P822" s="3" t="s">
        <v>2400</v>
      </c>
      <c r="Q822" s="3">
        <v>3.5436540000000001</v>
      </c>
      <c r="R822" s="3">
        <v>10.289289</v>
      </c>
      <c r="S822" s="3">
        <v>10.289289</v>
      </c>
      <c r="T822" s="9" t="s">
        <v>3429</v>
      </c>
      <c r="U822" s="7">
        <v>2902000</v>
      </c>
      <c r="V822" s="7">
        <v>2512000</v>
      </c>
      <c r="W822" s="7">
        <v>2153000</v>
      </c>
      <c r="X822" s="7">
        <v>1699000</v>
      </c>
      <c r="Y822" s="7">
        <v>3162000</v>
      </c>
      <c r="Z822" s="7">
        <v>3077000</v>
      </c>
      <c r="AA822" s="7">
        <v>2988000</v>
      </c>
      <c r="AB822" s="7">
        <v>2902000</v>
      </c>
      <c r="AC822" s="3">
        <v>69.951999999999998</v>
      </c>
      <c r="AD822" s="3">
        <v>70.462000000000003</v>
      </c>
      <c r="AE822" s="3">
        <v>32.942999999999998</v>
      </c>
      <c r="AF822" s="3">
        <v>33.680999999999997</v>
      </c>
      <c r="AG822" s="7">
        <v>89000000</v>
      </c>
      <c r="AH822" s="7">
        <v>89000000</v>
      </c>
      <c r="AI822" s="7">
        <v>90000000</v>
      </c>
      <c r="AJ822" s="7">
        <v>71565317</v>
      </c>
      <c r="AK822" s="3">
        <v>81.040689999999998</v>
      </c>
      <c r="AL822" s="7">
        <v>343</v>
      </c>
      <c r="AM822" s="7">
        <v>52756594</v>
      </c>
      <c r="AN822" s="3">
        <v>59.74</v>
      </c>
      <c r="AO822" s="3">
        <v>0.30190400000000001</v>
      </c>
      <c r="AP822" s="3">
        <v>-9.1119529999999997</v>
      </c>
      <c r="AQ822" s="3">
        <v>-4.7944449999999996</v>
      </c>
      <c r="AR822" s="3">
        <v>6.4579740000000001</v>
      </c>
      <c r="AS822" s="3">
        <v>-9.1119529999999997</v>
      </c>
      <c r="AT822" s="3">
        <v>-4.7944449999999996</v>
      </c>
      <c r="AU822" s="3">
        <v>5.2003409999999999</v>
      </c>
      <c r="AV822" s="3">
        <v>3.0420505231324984</v>
      </c>
      <c r="AW822" s="3">
        <v>2.812877163512904</v>
      </c>
      <c r="AX822" s="3">
        <v>3.7250028030816673</v>
      </c>
      <c r="AY822" s="4">
        <v>77.3</v>
      </c>
      <c r="AZ822" s="3">
        <v>71.47</v>
      </c>
      <c r="BA822" s="3">
        <v>94.65</v>
      </c>
    </row>
    <row r="823" spans="1:53" x14ac:dyDescent="0.3">
      <c r="A823" s="1" t="s">
        <v>1688</v>
      </c>
      <c r="B823" s="2">
        <v>4981337</v>
      </c>
      <c r="C823" s="9" t="s">
        <v>2401</v>
      </c>
      <c r="D823" s="9" t="s">
        <v>2506</v>
      </c>
      <c r="E823" s="3">
        <v>8380.1810196499991</v>
      </c>
      <c r="F823" s="5">
        <v>10534.932019</v>
      </c>
      <c r="G823" s="5" t="s">
        <v>2400</v>
      </c>
      <c r="H823" s="3">
        <v>0.497</v>
      </c>
      <c r="I823" s="3">
        <v>53.155914000000003</v>
      </c>
      <c r="J823" s="3">
        <v>0.497</v>
      </c>
      <c r="K823" s="3">
        <v>53.155914000000003</v>
      </c>
      <c r="L823" s="3" t="s">
        <v>2397</v>
      </c>
      <c r="M823" s="3" t="s">
        <v>2397</v>
      </c>
      <c r="N823" s="3">
        <v>43.903196999999999</v>
      </c>
      <c r="O823" s="3" t="s">
        <v>2400</v>
      </c>
      <c r="P823" s="3" t="s">
        <v>2400</v>
      </c>
      <c r="Q823" s="3">
        <v>9.9862269999999995</v>
      </c>
      <c r="R823" s="3">
        <v>18.558247000000001</v>
      </c>
      <c r="S823" s="3">
        <v>18.558247000000001</v>
      </c>
      <c r="T823" s="9" t="s">
        <v>3429</v>
      </c>
      <c r="U823" s="7">
        <v>1001314</v>
      </c>
      <c r="V823" s="7">
        <v>878697</v>
      </c>
      <c r="W823" s="7">
        <v>534662</v>
      </c>
      <c r="X823" s="7">
        <v>363317</v>
      </c>
      <c r="Y823" s="7">
        <v>1049214</v>
      </c>
      <c r="Z823" s="7">
        <v>1036483</v>
      </c>
      <c r="AA823" s="7">
        <v>1024124</v>
      </c>
      <c r="AB823" s="7">
        <v>1001314</v>
      </c>
      <c r="AC823" s="3">
        <v>59.652999999999999</v>
      </c>
      <c r="AD823" s="3">
        <v>60.334000000000003</v>
      </c>
      <c r="AE823" s="3">
        <v>43.573999999999998</v>
      </c>
      <c r="AF823" s="3">
        <v>45.106000000000002</v>
      </c>
      <c r="AG823" s="7">
        <v>84103670</v>
      </c>
      <c r="AH823" s="7">
        <v>84495649</v>
      </c>
      <c r="AI823" s="7">
        <v>85410391</v>
      </c>
      <c r="AJ823" s="7">
        <v>79167565</v>
      </c>
      <c r="AK823" s="3">
        <v>94.044880000000006</v>
      </c>
      <c r="AL823" s="7">
        <v>423</v>
      </c>
      <c r="AM823" s="7">
        <v>91887942</v>
      </c>
      <c r="AN823" s="3">
        <v>109.16</v>
      </c>
      <c r="AO823" s="3">
        <v>-2.16703</v>
      </c>
      <c r="AP823" s="3">
        <v>-0.68307399999999996</v>
      </c>
      <c r="AQ823" s="3">
        <v>21.731100999999999</v>
      </c>
      <c r="AR823" s="3">
        <v>35.512610000000002</v>
      </c>
      <c r="AS823" s="3">
        <v>-0.68307399999999996</v>
      </c>
      <c r="AT823" s="3">
        <v>21.731100999999999</v>
      </c>
      <c r="AU823" s="3">
        <v>35.438355999999999</v>
      </c>
      <c r="AV823" s="3">
        <v>3.7912513429604813</v>
      </c>
      <c r="AW823" s="3">
        <v>5.0338201183942726</v>
      </c>
      <c r="AX823" s="3">
        <v>6.4670333018050048</v>
      </c>
      <c r="AY823" s="3">
        <v>43.59</v>
      </c>
      <c r="AZ823" s="3">
        <v>57.88</v>
      </c>
      <c r="BA823" s="3">
        <v>74.36</v>
      </c>
    </row>
    <row r="824" spans="1:53" x14ac:dyDescent="0.3">
      <c r="A824" s="1" t="s">
        <v>142</v>
      </c>
      <c r="B824" s="2">
        <v>4010203</v>
      </c>
      <c r="C824" s="9" t="s">
        <v>2395</v>
      </c>
      <c r="D824" s="9" t="s">
        <v>2478</v>
      </c>
      <c r="E824" s="3">
        <v>8379.3098104500004</v>
      </c>
      <c r="F824" s="5">
        <v>15831.309810000001</v>
      </c>
      <c r="G824" s="5" t="s">
        <v>2400</v>
      </c>
      <c r="H824" s="3">
        <v>-0.60299999999999998</v>
      </c>
      <c r="I824" s="3">
        <v>3.5091190000000001</v>
      </c>
      <c r="J824" s="4">
        <v>-0.60299999999999998</v>
      </c>
      <c r="K824" s="3">
        <v>3.5091190000000001</v>
      </c>
      <c r="L824" s="3">
        <v>1.67016275</v>
      </c>
      <c r="M824" s="3">
        <v>1.67016275</v>
      </c>
      <c r="N824" s="3">
        <v>9.4747640000000004</v>
      </c>
      <c r="O824" s="3" t="s">
        <v>2400</v>
      </c>
      <c r="P824" s="3" t="s">
        <v>2400</v>
      </c>
      <c r="Q824" s="3">
        <v>1.7860510000000001</v>
      </c>
      <c r="R824" s="3">
        <v>3.1209500000000001</v>
      </c>
      <c r="S824" s="3">
        <v>3.1209500000000001</v>
      </c>
      <c r="T824" s="9" t="s">
        <v>3429</v>
      </c>
      <c r="U824" s="7">
        <v>8093000</v>
      </c>
      <c r="V824" s="7">
        <v>10960000</v>
      </c>
      <c r="W824" s="7">
        <v>8025000</v>
      </c>
      <c r="X824" s="7">
        <v>4393000</v>
      </c>
      <c r="Y824" s="7">
        <v>8955000</v>
      </c>
      <c r="Z824" s="7">
        <v>8714000</v>
      </c>
      <c r="AA824" s="7">
        <v>8083000</v>
      </c>
      <c r="AB824" s="7">
        <v>8093000</v>
      </c>
      <c r="AC824" s="3">
        <v>70.864000000000004</v>
      </c>
      <c r="AD824" s="4">
        <v>69.95</v>
      </c>
      <c r="AE824" s="3">
        <v>63.054000000000002</v>
      </c>
      <c r="AF824" s="4">
        <v>56.36</v>
      </c>
      <c r="AG824" s="7">
        <v>369917990</v>
      </c>
      <c r="AH824" s="7">
        <v>369825804</v>
      </c>
      <c r="AI824" s="7">
        <v>306796269</v>
      </c>
      <c r="AJ824" s="7">
        <v>367965029</v>
      </c>
      <c r="AK824" s="3">
        <v>99.464129999999997</v>
      </c>
      <c r="AL824" s="7">
        <v>790</v>
      </c>
      <c r="AM824" s="7">
        <v>317747381</v>
      </c>
      <c r="AN824" s="3">
        <v>85.89</v>
      </c>
      <c r="AO824" s="3">
        <v>5.5784180000000001</v>
      </c>
      <c r="AP824" s="3">
        <v>1.9426049999999999</v>
      </c>
      <c r="AQ824" s="3">
        <v>-5.600981</v>
      </c>
      <c r="AR824" s="3">
        <v>-36.056494000000001</v>
      </c>
      <c r="AS824" s="3">
        <v>1.9426049999999999</v>
      </c>
      <c r="AT824" s="3">
        <v>-5.600981</v>
      </c>
      <c r="AU824" s="3">
        <v>-35.646599999999999</v>
      </c>
      <c r="AV824" s="3">
        <v>5.2062753355406937</v>
      </c>
      <c r="AW824" s="3">
        <v>8.9292348278937386</v>
      </c>
      <c r="AX824" s="3">
        <v>8.7518412014542548</v>
      </c>
      <c r="AY824" s="3">
        <v>61.16</v>
      </c>
      <c r="AZ824" s="3">
        <v>104.89</v>
      </c>
      <c r="BA824" s="3">
        <v>102.81</v>
      </c>
    </row>
    <row r="825" spans="1:53" x14ac:dyDescent="0.3">
      <c r="A825" s="1" t="s">
        <v>279</v>
      </c>
      <c r="B825" s="2">
        <v>4635041</v>
      </c>
      <c r="C825" s="9" t="s">
        <v>2401</v>
      </c>
      <c r="D825" s="9" t="s">
        <v>2482</v>
      </c>
      <c r="E825" s="3">
        <v>8330.1119999999992</v>
      </c>
      <c r="F825" s="5">
        <v>16355.111999999999</v>
      </c>
      <c r="G825" s="5" t="s">
        <v>2400</v>
      </c>
      <c r="H825" s="4">
        <v>1.26</v>
      </c>
      <c r="I825" s="3">
        <v>14.76484</v>
      </c>
      <c r="J825" s="3">
        <v>1.26</v>
      </c>
      <c r="K825" s="3">
        <v>14.76484</v>
      </c>
      <c r="L825" s="3" t="s">
        <v>2397</v>
      </c>
      <c r="M825" s="3">
        <v>2.0612609200000001</v>
      </c>
      <c r="N825" s="3">
        <v>8.7156330000000004</v>
      </c>
      <c r="O825" s="3" t="s">
        <v>2400</v>
      </c>
      <c r="P825" s="3" t="s">
        <v>2400</v>
      </c>
      <c r="Q825" s="3">
        <v>1.26244</v>
      </c>
      <c r="R825" s="3">
        <v>7.2584350000000004</v>
      </c>
      <c r="S825" s="3">
        <v>7.2584350000000004</v>
      </c>
      <c r="T825" s="9" t="s">
        <v>3435</v>
      </c>
      <c r="U825" s="7">
        <v>12258000</v>
      </c>
      <c r="V825" s="7">
        <v>12664000</v>
      </c>
      <c r="W825" s="7">
        <v>14495000</v>
      </c>
      <c r="X825" s="7">
        <v>13850000</v>
      </c>
      <c r="Y825" s="7">
        <v>12258000</v>
      </c>
      <c r="Z825" s="7">
        <v>12177000</v>
      </c>
      <c r="AA825" s="7">
        <v>12245000</v>
      </c>
      <c r="AB825" s="7">
        <v>12457000</v>
      </c>
      <c r="AC825" s="4">
        <v>18.38</v>
      </c>
      <c r="AD825" s="4">
        <v>18.38</v>
      </c>
      <c r="AE825" s="3">
        <v>16.184999999999999</v>
      </c>
      <c r="AF825" s="3">
        <v>16.184999999999999</v>
      </c>
      <c r="AG825" s="7">
        <v>115000000</v>
      </c>
      <c r="AH825" s="7">
        <v>114600000</v>
      </c>
      <c r="AI825" s="7">
        <v>115500000</v>
      </c>
      <c r="AJ825" s="7">
        <v>114676521</v>
      </c>
      <c r="AK825" s="3">
        <v>99.545590000000004</v>
      </c>
      <c r="AL825" s="7">
        <v>483</v>
      </c>
      <c r="AM825" s="7">
        <v>118105086</v>
      </c>
      <c r="AN825" s="3">
        <v>102.52</v>
      </c>
      <c r="AO825" s="3">
        <v>-0.75199499999999997</v>
      </c>
      <c r="AP825" s="3">
        <v>-10.565619999999999</v>
      </c>
      <c r="AQ825" s="3">
        <v>-4.8690790000000002</v>
      </c>
      <c r="AR825" s="3">
        <v>-3.246559</v>
      </c>
      <c r="AS825" s="3">
        <v>-10.565619999999999</v>
      </c>
      <c r="AT825" s="3">
        <v>-4.8690790000000002</v>
      </c>
      <c r="AU825" s="3">
        <v>-4.0362070000000001</v>
      </c>
      <c r="AV825" s="3">
        <v>3.2313828124999997</v>
      </c>
      <c r="AW825" s="3">
        <v>6.109141611426768</v>
      </c>
      <c r="AX825" s="3">
        <v>6.1349316239316245</v>
      </c>
      <c r="AY825" s="3">
        <v>66.67</v>
      </c>
      <c r="AZ825" s="4">
        <v>126.04</v>
      </c>
      <c r="BA825" s="3">
        <v>126.58</v>
      </c>
    </row>
    <row r="826" spans="1:53" x14ac:dyDescent="0.3">
      <c r="A826" s="1" t="s">
        <v>2072</v>
      </c>
      <c r="B826" s="2">
        <v>4310438</v>
      </c>
      <c r="C826" s="9" t="s">
        <v>2395</v>
      </c>
      <c r="D826" s="9" t="s">
        <v>2412</v>
      </c>
      <c r="E826" s="3">
        <v>8319.8873452200005</v>
      </c>
      <c r="F826" s="5">
        <v>9770.5643450000007</v>
      </c>
      <c r="G826" s="5" t="s">
        <v>2400</v>
      </c>
      <c r="H826" s="3">
        <v>1.34</v>
      </c>
      <c r="I826" s="3">
        <v>32.099541000000002</v>
      </c>
      <c r="J826" s="3">
        <v>1.34</v>
      </c>
      <c r="K826" s="3">
        <v>32.099541000000002</v>
      </c>
      <c r="L826" s="3">
        <v>4.5439310500000003</v>
      </c>
      <c r="M826" s="3">
        <v>4.32571466</v>
      </c>
      <c r="N826" s="3">
        <v>78.015266999999994</v>
      </c>
      <c r="O826" s="3" t="s">
        <v>2400</v>
      </c>
      <c r="P826" s="3" t="s">
        <v>2400</v>
      </c>
      <c r="Q826" s="3">
        <v>2.193174</v>
      </c>
      <c r="R826" s="3">
        <v>15.169074</v>
      </c>
      <c r="S826" s="3">
        <v>15.169074</v>
      </c>
      <c r="T826" s="9" t="s">
        <v>3429</v>
      </c>
      <c r="U826" s="7">
        <v>3729355</v>
      </c>
      <c r="V826" s="7">
        <v>3025468</v>
      </c>
      <c r="W826" s="7">
        <v>2627461</v>
      </c>
      <c r="X826" s="7">
        <v>2402596</v>
      </c>
      <c r="Y826" s="7">
        <v>4108611</v>
      </c>
      <c r="Z826" s="7">
        <v>3967626</v>
      </c>
      <c r="AA826" s="7">
        <v>3852686</v>
      </c>
      <c r="AB826" s="7">
        <v>3729355</v>
      </c>
      <c r="AC826" s="3">
        <v>16.388999999999999</v>
      </c>
      <c r="AD826" s="3">
        <v>16.067</v>
      </c>
      <c r="AE826" s="4">
        <v>8.7560000000000002</v>
      </c>
      <c r="AF826" s="4">
        <v>8.7620000000000005</v>
      </c>
      <c r="AG826" s="7">
        <v>56889000</v>
      </c>
      <c r="AH826" s="7">
        <v>56639000</v>
      </c>
      <c r="AI826" s="7">
        <v>55955000</v>
      </c>
      <c r="AJ826" s="7">
        <v>54858655</v>
      </c>
      <c r="AK826" s="3">
        <v>96.40616</v>
      </c>
      <c r="AL826" s="7">
        <v>542</v>
      </c>
      <c r="AM826" s="7">
        <v>54806661</v>
      </c>
      <c r="AN826" s="3">
        <v>96.31</v>
      </c>
      <c r="AO826" s="3">
        <v>-1.380641</v>
      </c>
      <c r="AP826" s="3">
        <v>-9.1307019999999994</v>
      </c>
      <c r="AQ826" s="3">
        <v>-7.6206370000000003</v>
      </c>
      <c r="AR826" s="3">
        <v>15.883122999999999</v>
      </c>
      <c r="AS826" s="3">
        <v>-9.1307019999999994</v>
      </c>
      <c r="AT826" s="3">
        <v>-7.6206370000000003</v>
      </c>
      <c r="AU826" s="3">
        <v>18.402994</v>
      </c>
      <c r="AV826" s="3">
        <v>2.1762106712180769</v>
      </c>
      <c r="AW826" s="3">
        <v>2.6670318419497323</v>
      </c>
      <c r="AX826" s="3">
        <v>4.7050153977733817</v>
      </c>
      <c r="AY826" s="3">
        <v>66.849999999999994</v>
      </c>
      <c r="AZ826" s="3">
        <v>81.93</v>
      </c>
      <c r="BA826" s="3">
        <v>144.54</v>
      </c>
    </row>
    <row r="827" spans="1:53" x14ac:dyDescent="0.3">
      <c r="A827" s="1" t="s">
        <v>1309</v>
      </c>
      <c r="B827" s="2">
        <v>4061160</v>
      </c>
      <c r="C827" s="9" t="s">
        <v>2401</v>
      </c>
      <c r="D827" s="9" t="s">
        <v>2548</v>
      </c>
      <c r="E827" s="3">
        <v>8302.1600861999996</v>
      </c>
      <c r="F827" s="5">
        <v>8328.1600859999999</v>
      </c>
      <c r="G827" s="5" t="s">
        <v>2400</v>
      </c>
      <c r="H827" s="4">
        <v>1.28</v>
      </c>
      <c r="I827" s="3">
        <v>17.822718999999999</v>
      </c>
      <c r="J827" s="3">
        <v>1.28</v>
      </c>
      <c r="K827" s="3">
        <v>17.822718999999999</v>
      </c>
      <c r="L827" s="3">
        <v>4.48268398</v>
      </c>
      <c r="M827" s="3">
        <v>4.3508403399999995</v>
      </c>
      <c r="N827" s="3">
        <v>15.564406999999999</v>
      </c>
      <c r="O827" s="3" t="s">
        <v>2400</v>
      </c>
      <c r="P827" s="3" t="s">
        <v>2400</v>
      </c>
      <c r="Q827" s="3">
        <v>2.500572</v>
      </c>
      <c r="R827" s="3">
        <v>10.55556</v>
      </c>
      <c r="S827" s="3">
        <v>10.55556</v>
      </c>
      <c r="T827" s="9" t="s">
        <v>3429</v>
      </c>
      <c r="U827" s="7">
        <v>2581000</v>
      </c>
      <c r="V827" s="7">
        <v>3854000</v>
      </c>
      <c r="W827" s="7">
        <v>3915000</v>
      </c>
      <c r="X827" s="7">
        <v>2399000</v>
      </c>
      <c r="Y827" s="7">
        <v>2919000</v>
      </c>
      <c r="Z827" s="7">
        <v>2925000</v>
      </c>
      <c r="AA827" s="7">
        <v>2721000</v>
      </c>
      <c r="AB827" s="7">
        <v>2581000</v>
      </c>
      <c r="AC827" s="3">
        <v>23.247</v>
      </c>
      <c r="AD827" s="3">
        <v>28.434000000000001</v>
      </c>
      <c r="AE827" s="3">
        <v>17.861000000000001</v>
      </c>
      <c r="AF827" s="4">
        <v>22.85</v>
      </c>
      <c r="AG827" s="7">
        <v>70000000</v>
      </c>
      <c r="AH827" s="7">
        <v>71000000</v>
      </c>
      <c r="AI827" s="7">
        <v>72114051</v>
      </c>
      <c r="AJ827" s="7">
        <v>63208682</v>
      </c>
      <c r="AK827" s="3">
        <v>89.991839999999996</v>
      </c>
      <c r="AL827" s="7">
        <v>524</v>
      </c>
      <c r="AM827" s="7">
        <v>59419271</v>
      </c>
      <c r="AN827" s="4">
        <v>84.6</v>
      </c>
      <c r="AO827" s="3">
        <v>-1.465411</v>
      </c>
      <c r="AP827" s="3">
        <v>-12.394247</v>
      </c>
      <c r="AQ827" s="3">
        <v>-3.638563</v>
      </c>
      <c r="AR827" s="3">
        <v>48.501362</v>
      </c>
      <c r="AS827" s="3">
        <v>-12.394247</v>
      </c>
      <c r="AT827" s="3">
        <v>-3.638563</v>
      </c>
      <c r="AU827" s="3">
        <v>46.195115000000001</v>
      </c>
      <c r="AV827" s="3">
        <v>2.7099710540871889</v>
      </c>
      <c r="AW827" s="3">
        <v>4.1568345938503786</v>
      </c>
      <c r="AX827" s="3">
        <v>4.5636524849322901</v>
      </c>
      <c r="AY827" s="3">
        <v>47.12</v>
      </c>
      <c r="AZ827" s="3">
        <v>72.27</v>
      </c>
      <c r="BA827" s="3">
        <v>79.349999999999994</v>
      </c>
    </row>
    <row r="828" spans="1:53" x14ac:dyDescent="0.3">
      <c r="A828" s="1" t="s">
        <v>1305</v>
      </c>
      <c r="B828" s="2">
        <v>117006880</v>
      </c>
      <c r="C828" s="9" t="s">
        <v>2401</v>
      </c>
      <c r="D828" s="9" t="s">
        <v>2406</v>
      </c>
      <c r="E828" s="3">
        <v>8259.9048176800006</v>
      </c>
      <c r="F828" s="5">
        <v>8816.3588170000003</v>
      </c>
      <c r="G828" s="5" t="s">
        <v>2400</v>
      </c>
      <c r="H828" s="3">
        <v>0.09</v>
      </c>
      <c r="I828" s="3" t="s">
        <v>2397</v>
      </c>
      <c r="J828" s="3">
        <v>0.09</v>
      </c>
      <c r="K828" s="3" t="s">
        <v>2397</v>
      </c>
      <c r="L828" s="3" t="s">
        <v>2397</v>
      </c>
      <c r="M828" s="3">
        <v>8.612211610000001</v>
      </c>
      <c r="N828" s="3">
        <v>184.77500000000001</v>
      </c>
      <c r="O828" s="3" t="s">
        <v>2400</v>
      </c>
      <c r="P828" s="3" t="s">
        <v>2400</v>
      </c>
      <c r="Q828" s="3">
        <v>18.970956000000001</v>
      </c>
      <c r="R828" s="3">
        <v>55.751229000000002</v>
      </c>
      <c r="S828" s="3">
        <v>55.751229000000002</v>
      </c>
      <c r="T828" s="9" t="s">
        <v>3429</v>
      </c>
      <c r="U828" s="7">
        <v>317477</v>
      </c>
      <c r="V828" s="7">
        <v>239434</v>
      </c>
      <c r="W828" s="7" t="s">
        <v>2400</v>
      </c>
      <c r="X828" s="7" t="s">
        <v>2400</v>
      </c>
      <c r="Y828" s="7">
        <v>378813</v>
      </c>
      <c r="Z828" s="7">
        <v>358101</v>
      </c>
      <c r="AA828" s="7">
        <v>335075</v>
      </c>
      <c r="AB828" s="7">
        <v>317477</v>
      </c>
      <c r="AC828" s="3">
        <v>48.591000000000001</v>
      </c>
      <c r="AD828" s="3">
        <v>49.414999999999999</v>
      </c>
      <c r="AE828" s="3">
        <v>35.445</v>
      </c>
      <c r="AF828" s="3">
        <v>33.576000000000001</v>
      </c>
      <c r="AG828" s="7">
        <v>89703571</v>
      </c>
      <c r="AH828" s="7">
        <v>89703571</v>
      </c>
      <c r="AI828" s="7" t="s">
        <v>2400</v>
      </c>
      <c r="AJ828" s="7">
        <v>18867508</v>
      </c>
      <c r="AK828" s="3">
        <v>21.033169999999998</v>
      </c>
      <c r="AL828" s="7">
        <v>160</v>
      </c>
      <c r="AM828" s="7">
        <v>16012394</v>
      </c>
      <c r="AN828" s="3">
        <v>17.850000000000001</v>
      </c>
      <c r="AO828" s="3">
        <v>-1.9240980000000001</v>
      </c>
      <c r="AP828" s="3">
        <v>-19.732841000000001</v>
      </c>
      <c r="AQ828" s="3">
        <v>-0.91164999999999996</v>
      </c>
      <c r="AR828" s="3">
        <v>51.454917999999999</v>
      </c>
      <c r="AS828" s="3">
        <v>-19.732841000000001</v>
      </c>
      <c r="AT828" s="3">
        <v>-0.91164999999999996</v>
      </c>
      <c r="AU828" s="3">
        <v>51.454917999999999</v>
      </c>
      <c r="AV828" s="3">
        <v>3.3132404505947703</v>
      </c>
      <c r="AW828" s="3">
        <v>4.5239997392989162</v>
      </c>
      <c r="AX828" s="3">
        <v>2.6222887106519046</v>
      </c>
      <c r="AY828" s="3">
        <v>147.34</v>
      </c>
      <c r="AZ828" s="3">
        <v>201.18</v>
      </c>
      <c r="BA828" s="3">
        <v>116.61</v>
      </c>
    </row>
    <row r="829" spans="1:53" x14ac:dyDescent="0.3">
      <c r="A829" s="1" t="s">
        <v>2178</v>
      </c>
      <c r="B829" s="2">
        <v>4013931</v>
      </c>
      <c r="C829" s="9" t="s">
        <v>2395</v>
      </c>
      <c r="D829" s="9" t="s">
        <v>2404</v>
      </c>
      <c r="E829" s="3">
        <v>8252.4818376000003</v>
      </c>
      <c r="F829" s="5">
        <v>7453.9808370000001</v>
      </c>
      <c r="G829" s="5" t="s">
        <v>2400</v>
      </c>
      <c r="H829" s="3">
        <v>1.64</v>
      </c>
      <c r="I829" s="3">
        <v>15.507985</v>
      </c>
      <c r="J829" s="4">
        <v>1.64</v>
      </c>
      <c r="K829" s="3">
        <v>15.507985</v>
      </c>
      <c r="L829" s="3">
        <v>2.5593547700000001</v>
      </c>
      <c r="M829" s="3">
        <v>2.15490856</v>
      </c>
      <c r="N829" s="3">
        <v>12.519449</v>
      </c>
      <c r="O829" s="3" t="s">
        <v>2400</v>
      </c>
      <c r="P829" s="3" t="s">
        <v>2400</v>
      </c>
      <c r="Q829" s="3">
        <v>0.89984200000000003</v>
      </c>
      <c r="R829" s="3">
        <v>8.2887249999999995</v>
      </c>
      <c r="S829" s="3">
        <v>8.2887249999999995</v>
      </c>
      <c r="T829" s="9" t="s">
        <v>3429</v>
      </c>
      <c r="U829" s="7">
        <v>7218384</v>
      </c>
      <c r="V829" s="7">
        <v>9626739</v>
      </c>
      <c r="W829" s="7">
        <v>8636134</v>
      </c>
      <c r="X829" s="7">
        <v>5153998</v>
      </c>
      <c r="Y829" s="7">
        <v>6714661</v>
      </c>
      <c r="Z829" s="7">
        <v>6892915</v>
      </c>
      <c r="AA829" s="7">
        <v>7034874</v>
      </c>
      <c r="AB829" s="7">
        <v>7218384</v>
      </c>
      <c r="AC829" s="3">
        <v>19.657</v>
      </c>
      <c r="AD829" s="3">
        <v>19.113</v>
      </c>
      <c r="AE829" s="4">
        <v>10.784000000000001</v>
      </c>
      <c r="AF829" s="4">
        <v>10.167</v>
      </c>
      <c r="AG829" s="7">
        <v>60724664</v>
      </c>
      <c r="AH829" s="7">
        <v>60918541</v>
      </c>
      <c r="AI829" s="7">
        <v>61812538</v>
      </c>
      <c r="AJ829" s="7">
        <v>59729506</v>
      </c>
      <c r="AK829" s="4">
        <v>98.361199999999997</v>
      </c>
      <c r="AL829" s="7">
        <v>519</v>
      </c>
      <c r="AM829" s="7">
        <v>50950289</v>
      </c>
      <c r="AN829" s="4">
        <v>83.9</v>
      </c>
      <c r="AO829" s="3">
        <v>-0.88861500000000004</v>
      </c>
      <c r="AP829" s="3">
        <v>-17.108167999999999</v>
      </c>
      <c r="AQ829" s="3">
        <v>-14.145263</v>
      </c>
      <c r="AR829" s="3">
        <v>-8.8297179999999997</v>
      </c>
      <c r="AS829" s="3">
        <v>-17.108167999999999</v>
      </c>
      <c r="AT829" s="3">
        <v>-14.145263</v>
      </c>
      <c r="AU829" s="3">
        <v>-10.274791</v>
      </c>
      <c r="AV829" s="3">
        <v>1.9329427660563094</v>
      </c>
      <c r="AW829" s="3">
        <v>2.5854100912095466</v>
      </c>
      <c r="AX829" s="3">
        <v>2.2560579592249623</v>
      </c>
      <c r="AY829" s="3">
        <v>83.22</v>
      </c>
      <c r="AZ829" s="4">
        <v>111.3</v>
      </c>
      <c r="BA829" s="3">
        <v>97.13</v>
      </c>
    </row>
    <row r="830" spans="1:53" x14ac:dyDescent="0.3">
      <c r="A830" s="1" t="s">
        <v>1501</v>
      </c>
      <c r="B830" s="2">
        <v>103064</v>
      </c>
      <c r="C830" s="9" t="s">
        <v>2401</v>
      </c>
      <c r="D830" s="9" t="s">
        <v>2413</v>
      </c>
      <c r="E830" s="3">
        <v>8247.4018801799994</v>
      </c>
      <c r="F830" s="5">
        <v>12446.168879999999</v>
      </c>
      <c r="G830" s="5">
        <v>12446.168880179999</v>
      </c>
      <c r="H830" s="3">
        <v>0.53</v>
      </c>
      <c r="I830" s="3">
        <v>18.912037037036999</v>
      </c>
      <c r="J830" s="4">
        <v>0.53</v>
      </c>
      <c r="K830" s="3">
        <v>18.912037037036999</v>
      </c>
      <c r="L830" s="3">
        <v>1.7676181069902299</v>
      </c>
      <c r="M830" s="3">
        <v>1.7533903406351998</v>
      </c>
      <c r="N830" s="3">
        <v>11.654779</v>
      </c>
      <c r="O830" s="3" t="s">
        <v>2400</v>
      </c>
      <c r="P830" s="3" t="s">
        <v>2400</v>
      </c>
      <c r="Q830" s="3">
        <v>13.678208</v>
      </c>
      <c r="R830" s="3">
        <v>14.994389</v>
      </c>
      <c r="S830" s="3">
        <v>14.414726730824199</v>
      </c>
      <c r="T830" s="9" t="s">
        <v>3429</v>
      </c>
      <c r="U830" s="7">
        <v>829245</v>
      </c>
      <c r="V830" s="7">
        <v>773202</v>
      </c>
      <c r="W830" s="7">
        <v>726623</v>
      </c>
      <c r="X830" s="7">
        <v>661098</v>
      </c>
      <c r="Y830" s="7">
        <v>869338</v>
      </c>
      <c r="Z830" s="7">
        <v>855705</v>
      </c>
      <c r="AA830" s="7">
        <v>840630</v>
      </c>
      <c r="AB830" s="7">
        <v>829245</v>
      </c>
      <c r="AC830" s="3">
        <v>96.572999999999993</v>
      </c>
      <c r="AD830" s="3">
        <v>96.608000000000004</v>
      </c>
      <c r="AE830" s="3">
        <v>91.203000000000003</v>
      </c>
      <c r="AF830" s="3">
        <v>91.221999999999994</v>
      </c>
      <c r="AG830" s="7">
        <v>187525891</v>
      </c>
      <c r="AH830" s="7">
        <v>183666067</v>
      </c>
      <c r="AI830" s="7">
        <v>182440174</v>
      </c>
      <c r="AJ830" s="7">
        <v>185907088</v>
      </c>
      <c r="AK830" s="4">
        <v>99.136600000000001</v>
      </c>
      <c r="AL830" s="7">
        <v>580</v>
      </c>
      <c r="AM830" s="7">
        <v>170562406</v>
      </c>
      <c r="AN830" s="3">
        <v>90.95</v>
      </c>
      <c r="AO830" s="3">
        <v>0.34389599999999998</v>
      </c>
      <c r="AP830" s="3">
        <v>-7.1168709999999997</v>
      </c>
      <c r="AQ830" s="3">
        <v>-15.755826000000001</v>
      </c>
      <c r="AR830" s="3">
        <v>-6.1782269999999997</v>
      </c>
      <c r="AS830" s="3">
        <v>-7.1168709999999997</v>
      </c>
      <c r="AT830" s="3">
        <v>-15.755826000000001</v>
      </c>
      <c r="AU830" s="3">
        <v>-5.2204179999999996</v>
      </c>
      <c r="AV830" s="3">
        <v>2.0039419453680476</v>
      </c>
      <c r="AW830" s="3">
        <v>3.1644394287690334</v>
      </c>
      <c r="AX830" s="3">
        <v>3.1738760406826834</v>
      </c>
      <c r="AY830" s="3">
        <v>63.69</v>
      </c>
      <c r="AZ830" s="3">
        <v>100.57</v>
      </c>
      <c r="BA830" s="3">
        <v>100.87</v>
      </c>
    </row>
    <row r="831" spans="1:53" x14ac:dyDescent="0.3">
      <c r="A831" s="1" t="s">
        <v>1357</v>
      </c>
      <c r="B831" s="2">
        <v>4089955</v>
      </c>
      <c r="C831" s="9" t="s">
        <v>2395</v>
      </c>
      <c r="D831" s="9" t="s">
        <v>2461</v>
      </c>
      <c r="E831" s="3">
        <v>8220.7192417799997</v>
      </c>
      <c r="F831" s="5">
        <v>11299.790241000001</v>
      </c>
      <c r="G831" s="5">
        <v>11212.48124178</v>
      </c>
      <c r="H831" s="3">
        <v>0.50600000000000001</v>
      </c>
      <c r="I831" s="3">
        <v>14.570156000000001</v>
      </c>
      <c r="J831" s="4">
        <v>0.50600000000000001</v>
      </c>
      <c r="K831" s="3">
        <v>14.570156000000001</v>
      </c>
      <c r="L831" s="3" t="s">
        <v>2397</v>
      </c>
      <c r="M831" s="3" t="s">
        <v>2397</v>
      </c>
      <c r="N831" s="3">
        <v>9.7004739999999998</v>
      </c>
      <c r="O831" s="3">
        <v>12.755120132616801</v>
      </c>
      <c r="P831" s="3">
        <v>11.7364079134828</v>
      </c>
      <c r="Q831" s="3">
        <v>3.2398509999999998</v>
      </c>
      <c r="R831" s="3">
        <v>11.094246999999999</v>
      </c>
      <c r="S831" s="3">
        <v>11.094246999999999</v>
      </c>
      <c r="T831" s="9" t="s">
        <v>3429</v>
      </c>
      <c r="U831" s="7">
        <v>3364504</v>
      </c>
      <c r="V831" s="7">
        <v>3188843</v>
      </c>
      <c r="W831" s="7">
        <v>2983277</v>
      </c>
      <c r="X831" s="7">
        <v>2391269</v>
      </c>
      <c r="Y831" s="7">
        <v>3485425</v>
      </c>
      <c r="Z831" s="7">
        <v>3471541</v>
      </c>
      <c r="AA831" s="7">
        <v>3437027</v>
      </c>
      <c r="AB831" s="7">
        <v>3364504</v>
      </c>
      <c r="AC831" s="3">
        <v>71.716999999999999</v>
      </c>
      <c r="AD831" s="3">
        <v>72.441999999999993</v>
      </c>
      <c r="AE831" s="3">
        <v>30.507999999999999</v>
      </c>
      <c r="AF831" s="3">
        <v>28.492999999999999</v>
      </c>
      <c r="AG831" s="7">
        <v>253956092</v>
      </c>
      <c r="AH831" s="7">
        <v>260249674</v>
      </c>
      <c r="AI831" s="7">
        <v>271745947</v>
      </c>
      <c r="AJ831" s="7">
        <v>249202930</v>
      </c>
      <c r="AK831" s="3">
        <v>99.248059999999995</v>
      </c>
      <c r="AL831" s="7">
        <v>753</v>
      </c>
      <c r="AM831" s="7">
        <v>270894578</v>
      </c>
      <c r="AN831" s="3">
        <v>107.89</v>
      </c>
      <c r="AO831" s="3">
        <v>-1.53522</v>
      </c>
      <c r="AP831" s="3">
        <v>-9.1631000000000004E-2</v>
      </c>
      <c r="AQ831" s="3">
        <v>-13.557083</v>
      </c>
      <c r="AR831" s="3">
        <v>-10.162043000000001</v>
      </c>
      <c r="AS831" s="3">
        <v>-9.1631000000000004E-2</v>
      </c>
      <c r="AT831" s="3">
        <v>-13.557083</v>
      </c>
      <c r="AU831" s="3">
        <v>-10.383562</v>
      </c>
      <c r="AV831" s="3">
        <v>5.0907849462365586</v>
      </c>
      <c r="AW831" s="3">
        <v>9.1848062162847111</v>
      </c>
      <c r="AX831" s="3">
        <v>8.8718073400116406</v>
      </c>
      <c r="AY831" s="3">
        <v>49.42</v>
      </c>
      <c r="AZ831" s="3">
        <v>89.17</v>
      </c>
      <c r="BA831" s="3">
        <v>86.13</v>
      </c>
    </row>
    <row r="832" spans="1:53" x14ac:dyDescent="0.3">
      <c r="A832" s="1" t="s">
        <v>2279</v>
      </c>
      <c r="B832" s="2">
        <v>103050</v>
      </c>
      <c r="C832" s="9" t="s">
        <v>2401</v>
      </c>
      <c r="D832" s="9" t="s">
        <v>2508</v>
      </c>
      <c r="E832" s="3">
        <v>8207.4420760499997</v>
      </c>
      <c r="F832" s="5">
        <v>18588.296075999999</v>
      </c>
      <c r="G832" s="5">
        <v>18600.148075149998</v>
      </c>
      <c r="H832" s="3">
        <v>-0.10100000000000001</v>
      </c>
      <c r="I832" s="3" t="s">
        <v>2397</v>
      </c>
      <c r="J832" s="3">
        <v>-0.10100000000000001</v>
      </c>
      <c r="K832" s="3" t="s">
        <v>2397</v>
      </c>
      <c r="L832" s="3">
        <v>2.03548693128795</v>
      </c>
      <c r="M832" s="3">
        <v>1.97516616014129</v>
      </c>
      <c r="N832" s="3">
        <v>16.656101</v>
      </c>
      <c r="O832" s="3" t="s">
        <v>2400</v>
      </c>
      <c r="P832" s="3" t="s">
        <v>2400</v>
      </c>
      <c r="Q832" s="3">
        <v>9.8310960000000005</v>
      </c>
      <c r="R832" s="3">
        <v>21.386977000000002</v>
      </c>
      <c r="S832" s="3">
        <v>24.165632942719</v>
      </c>
      <c r="T832" s="9" t="s">
        <v>3429</v>
      </c>
      <c r="U832" s="7">
        <v>1945622</v>
      </c>
      <c r="V832" s="7">
        <v>1931247</v>
      </c>
      <c r="W832" s="7">
        <v>1724956</v>
      </c>
      <c r="X832" s="7">
        <v>1626930</v>
      </c>
      <c r="Y832" s="7">
        <v>1935617</v>
      </c>
      <c r="Z832" s="7">
        <v>1940322</v>
      </c>
      <c r="AA832" s="7">
        <v>1938619</v>
      </c>
      <c r="AB832" s="7">
        <v>1945622</v>
      </c>
      <c r="AC832" s="3">
        <v>51.953000000000003</v>
      </c>
      <c r="AD832" s="3">
        <v>51.277999999999999</v>
      </c>
      <c r="AE832" s="3">
        <v>43.027999999999999</v>
      </c>
      <c r="AF832" s="3">
        <v>42.622999999999998</v>
      </c>
      <c r="AG832" s="7">
        <v>190649061</v>
      </c>
      <c r="AH832" s="7">
        <v>190505371</v>
      </c>
      <c r="AI832" s="7">
        <v>190321756</v>
      </c>
      <c r="AJ832" s="7">
        <v>161196953</v>
      </c>
      <c r="AK832" s="3">
        <v>84.551659999999998</v>
      </c>
      <c r="AL832" s="7">
        <v>447</v>
      </c>
      <c r="AM832" s="7">
        <v>151407219</v>
      </c>
      <c r="AN832" s="3">
        <v>79.42</v>
      </c>
      <c r="AO832" s="3">
        <v>-0.89580400000000004</v>
      </c>
      <c r="AP832" s="3">
        <v>-2.3461090000000002</v>
      </c>
      <c r="AQ832" s="3">
        <v>6.7005080000000001</v>
      </c>
      <c r="AR832" s="3">
        <v>46.480835999999996</v>
      </c>
      <c r="AS832" s="3">
        <v>-2.3461090000000002</v>
      </c>
      <c r="AT832" s="3">
        <v>6.7005080000000001</v>
      </c>
      <c r="AU832" s="3">
        <v>48.814158999999997</v>
      </c>
      <c r="AV832" s="3">
        <v>1.9374902664744831</v>
      </c>
      <c r="AW832" s="3">
        <v>3.4613076088244958</v>
      </c>
      <c r="AX832" s="3">
        <v>3.8737929703608258</v>
      </c>
      <c r="AY832" s="3">
        <v>38.15</v>
      </c>
      <c r="AZ832" s="3">
        <v>68.16</v>
      </c>
      <c r="BA832" s="3">
        <v>76.28</v>
      </c>
    </row>
    <row r="833" spans="1:53" x14ac:dyDescent="0.3">
      <c r="A833" s="1" t="s">
        <v>1950</v>
      </c>
      <c r="B833" s="2">
        <v>4149685</v>
      </c>
      <c r="C833" s="9" t="s">
        <v>2401</v>
      </c>
      <c r="D833" s="9" t="s">
        <v>2445</v>
      </c>
      <c r="E833" s="3">
        <v>8179.5221468399996</v>
      </c>
      <c r="F833" s="5">
        <v>8839.0221459999993</v>
      </c>
      <c r="G833" s="5" t="s">
        <v>2400</v>
      </c>
      <c r="H833" s="4">
        <v>1.08</v>
      </c>
      <c r="I833" s="3">
        <v>38.681552000000003</v>
      </c>
      <c r="J833" s="4">
        <v>1.0649999999999999</v>
      </c>
      <c r="K833" s="3">
        <v>39.128798000000003</v>
      </c>
      <c r="L833" s="3" t="s">
        <v>2397</v>
      </c>
      <c r="M833" s="3">
        <v>4.9660444300000002</v>
      </c>
      <c r="N833" s="3">
        <v>31.835484999999998</v>
      </c>
      <c r="O833" s="3" t="s">
        <v>2400</v>
      </c>
      <c r="P833" s="3" t="s">
        <v>2400</v>
      </c>
      <c r="Q833" s="3">
        <v>3.8578929999999998</v>
      </c>
      <c r="R833" s="3">
        <v>17.931265</v>
      </c>
      <c r="S833" s="3">
        <v>17.931265</v>
      </c>
      <c r="T833" s="9" t="s">
        <v>3429</v>
      </c>
      <c r="U833" s="7">
        <v>1741200</v>
      </c>
      <c r="V833" s="7">
        <v>1460900</v>
      </c>
      <c r="W833" s="7">
        <v>1219500</v>
      </c>
      <c r="X833" s="7">
        <v>1128100</v>
      </c>
      <c r="Y833" s="7">
        <v>1919600</v>
      </c>
      <c r="Z833" s="7">
        <v>1884600</v>
      </c>
      <c r="AA833" s="7">
        <v>1806600</v>
      </c>
      <c r="AB833" s="7">
        <v>1741200</v>
      </c>
      <c r="AC833" s="3">
        <v>38.686</v>
      </c>
      <c r="AD833" s="3">
        <v>40.164999999999999</v>
      </c>
      <c r="AE833" s="3">
        <v>16.747</v>
      </c>
      <c r="AF833" s="3">
        <v>20.675999999999998</v>
      </c>
      <c r="AG833" s="7">
        <v>46349838</v>
      </c>
      <c r="AH833" s="7">
        <v>46289384</v>
      </c>
      <c r="AI833" s="7">
        <v>45634180</v>
      </c>
      <c r="AJ833" s="7">
        <v>45305484</v>
      </c>
      <c r="AK833" s="4">
        <v>97.728200000000001</v>
      </c>
      <c r="AL833" s="7">
        <v>435</v>
      </c>
      <c r="AM833" s="7">
        <v>43305696</v>
      </c>
      <c r="AN833" s="3">
        <v>93.41</v>
      </c>
      <c r="AO833" s="3">
        <v>-0.78407300000000002</v>
      </c>
      <c r="AP833" s="3">
        <v>-17.524370999999999</v>
      </c>
      <c r="AQ833" s="3">
        <v>-8.7420039999999997</v>
      </c>
      <c r="AR833" s="3">
        <v>46.767524000000002</v>
      </c>
      <c r="AS833" s="3">
        <v>-17.524370999999999</v>
      </c>
      <c r="AT833" s="3">
        <v>-8.7420039999999997</v>
      </c>
      <c r="AU833" s="3">
        <v>44.064943999999997</v>
      </c>
      <c r="AV833" s="3">
        <v>1.7963504165920581</v>
      </c>
      <c r="AW833" s="3">
        <v>2.8800080783570983</v>
      </c>
      <c r="AX833" s="3">
        <v>2.6168854983172984</v>
      </c>
      <c r="AY833" s="3">
        <v>66.38</v>
      </c>
      <c r="AZ833" s="3">
        <v>106.42</v>
      </c>
      <c r="BA833" s="4">
        <v>96.7</v>
      </c>
    </row>
    <row r="834" spans="1:53" x14ac:dyDescent="0.3">
      <c r="A834" s="1" t="s">
        <v>392</v>
      </c>
      <c r="B834" s="2">
        <v>4512023</v>
      </c>
      <c r="C834" s="9" t="s">
        <v>2395</v>
      </c>
      <c r="D834" s="9" t="s">
        <v>2414</v>
      </c>
      <c r="E834" s="3">
        <v>8178.3694413000003</v>
      </c>
      <c r="F834" s="5">
        <v>33861.369441000003</v>
      </c>
      <c r="G834" s="5">
        <v>32982.369441299998</v>
      </c>
      <c r="H834" s="3">
        <v>-4.2000000000000003E-2</v>
      </c>
      <c r="I834" s="3" t="s">
        <v>2397</v>
      </c>
      <c r="J834" s="3">
        <v>-4.2000000000000003E-2</v>
      </c>
      <c r="K834" s="3" t="s">
        <v>2397</v>
      </c>
      <c r="L834" s="3" t="s">
        <v>2397</v>
      </c>
      <c r="M834" s="3">
        <v>1.6957580699999999</v>
      </c>
      <c r="N834" s="3" t="s">
        <v>2397</v>
      </c>
      <c r="O834" s="3" t="s">
        <v>2397</v>
      </c>
      <c r="P834" s="3" t="s">
        <v>2397</v>
      </c>
      <c r="Q834" s="3">
        <v>2.908712</v>
      </c>
      <c r="R834" s="3">
        <v>8.3809280000000008</v>
      </c>
      <c r="S834" s="3">
        <v>8.3809280000000008</v>
      </c>
      <c r="T834" s="9" t="s">
        <v>3429</v>
      </c>
      <c r="U834" s="7">
        <v>11528000</v>
      </c>
      <c r="V834" s="7">
        <v>10821000</v>
      </c>
      <c r="W834" s="7">
        <v>9570000</v>
      </c>
      <c r="X834" s="7">
        <v>3628000</v>
      </c>
      <c r="Y834" s="7">
        <v>11271000</v>
      </c>
      <c r="Z834" s="7">
        <v>11391000</v>
      </c>
      <c r="AA834" s="7">
        <v>11440000</v>
      </c>
      <c r="AB834" s="7">
        <v>11528000</v>
      </c>
      <c r="AC834" s="3">
        <v>53.201000000000001</v>
      </c>
      <c r="AD834" s="3">
        <v>52.045000000000002</v>
      </c>
      <c r="AE834" s="3">
        <v>33.093000000000004</v>
      </c>
      <c r="AF834" s="3">
        <v>32.543999999999997</v>
      </c>
      <c r="AG834" s="7">
        <v>212000000</v>
      </c>
      <c r="AH834" s="7">
        <v>216000000</v>
      </c>
      <c r="AI834" s="7">
        <v>216000000</v>
      </c>
      <c r="AJ834" s="7">
        <v>202092065</v>
      </c>
      <c r="AK834" s="3">
        <v>95.110929999999996</v>
      </c>
      <c r="AL834" s="7">
        <v>613</v>
      </c>
      <c r="AM834" s="7">
        <v>224552163</v>
      </c>
      <c r="AN834" s="3">
        <v>105.68</v>
      </c>
      <c r="AO834" s="3">
        <v>0.27002700000000002</v>
      </c>
      <c r="AP834" s="3">
        <v>-13.172253</v>
      </c>
      <c r="AQ834" s="3">
        <v>-19.932918000000001</v>
      </c>
      <c r="AR834" s="3">
        <v>-30.054416</v>
      </c>
      <c r="AS834" s="3">
        <v>-13.172253</v>
      </c>
      <c r="AT834" s="3">
        <v>-19.932918000000001</v>
      </c>
      <c r="AU834" s="3">
        <v>-28.711604000000001</v>
      </c>
      <c r="AV834" s="3">
        <v>8.3417715245883652</v>
      </c>
      <c r="AW834" s="3">
        <v>10.412272116328589</v>
      </c>
      <c r="AX834" s="3">
        <v>9.1787621459953055</v>
      </c>
      <c r="AY834" s="3">
        <v>85.71</v>
      </c>
      <c r="AZ834" s="3">
        <v>106.98</v>
      </c>
      <c r="BA834" s="3">
        <v>94.31</v>
      </c>
    </row>
    <row r="835" spans="1:53" x14ac:dyDescent="0.3">
      <c r="A835" s="1" t="s">
        <v>1644</v>
      </c>
      <c r="B835" s="2">
        <v>4093995</v>
      </c>
      <c r="C835" s="9" t="s">
        <v>2395</v>
      </c>
      <c r="D835" s="9" t="s">
        <v>2417</v>
      </c>
      <c r="E835" s="3">
        <v>8144.0391457599999</v>
      </c>
      <c r="F835" s="5">
        <v>8024.0061450000003</v>
      </c>
      <c r="G835" s="5">
        <v>8439.3471457600008</v>
      </c>
      <c r="H835" s="3">
        <v>-0.17</v>
      </c>
      <c r="I835" s="3">
        <v>68.579837999999995</v>
      </c>
      <c r="J835" s="3">
        <v>-0.17</v>
      </c>
      <c r="K835" s="3">
        <v>68.579837999999995</v>
      </c>
      <c r="L835" s="3">
        <v>20.669771569999998</v>
      </c>
      <c r="M835" s="3">
        <v>16.905496100000001</v>
      </c>
      <c r="N835" s="3">
        <v>24.423480000000001</v>
      </c>
      <c r="O835" s="3">
        <v>75.431340525277406</v>
      </c>
      <c r="P835" s="3" t="s">
        <v>2397</v>
      </c>
      <c r="Q835" s="3">
        <v>5.3169740000000001</v>
      </c>
      <c r="R835" s="3">
        <v>35.755847000000003</v>
      </c>
      <c r="S835" s="3">
        <v>35.755847000000003</v>
      </c>
      <c r="T835" s="9" t="s">
        <v>3429</v>
      </c>
      <c r="U835" s="7">
        <v>1432616</v>
      </c>
      <c r="V835" s="7">
        <v>1317845</v>
      </c>
      <c r="W835" s="7">
        <v>1211653</v>
      </c>
      <c r="X835" s="7">
        <v>1017517</v>
      </c>
      <c r="Y835" s="7">
        <v>1480583</v>
      </c>
      <c r="Z835" s="7">
        <v>1490176</v>
      </c>
      <c r="AA835" s="7">
        <v>1437291</v>
      </c>
      <c r="AB835" s="7">
        <v>1432616</v>
      </c>
      <c r="AC835" s="3">
        <v>73.581000000000003</v>
      </c>
      <c r="AD835" s="3">
        <v>74.405000000000001</v>
      </c>
      <c r="AE835" s="4">
        <v>8.4770000000000003</v>
      </c>
      <c r="AF835" s="4">
        <v>12.833</v>
      </c>
      <c r="AG835" s="7">
        <v>85808000</v>
      </c>
      <c r="AH835" s="7">
        <v>85369000</v>
      </c>
      <c r="AI835" s="7">
        <v>83523000</v>
      </c>
      <c r="AJ835" s="7">
        <v>45344665</v>
      </c>
      <c r="AK835" s="3">
        <v>52.87773</v>
      </c>
      <c r="AL835" s="7">
        <v>372</v>
      </c>
      <c r="AM835" s="7">
        <v>41634585</v>
      </c>
      <c r="AN835" s="3">
        <v>48.55</v>
      </c>
      <c r="AO835" s="3">
        <v>-1.9566589999999999</v>
      </c>
      <c r="AP835" s="3">
        <v>-1.8637459999999999</v>
      </c>
      <c r="AQ835" s="3">
        <v>27.514023999999999</v>
      </c>
      <c r="AR835" s="3">
        <v>98.847876999999997</v>
      </c>
      <c r="AS835" s="3">
        <v>-1.8637459999999999</v>
      </c>
      <c r="AT835" s="3">
        <v>27.514023999999999</v>
      </c>
      <c r="AU835" s="3">
        <v>90.749078999999995</v>
      </c>
      <c r="AV835" s="3">
        <v>1.546842094755722</v>
      </c>
      <c r="AW835" s="3">
        <v>2.2919082921234666</v>
      </c>
      <c r="AX835" s="3">
        <v>2.8313765737018128</v>
      </c>
      <c r="AY835" s="3">
        <v>50.07</v>
      </c>
      <c r="AZ835" s="3">
        <v>74.180000000000007</v>
      </c>
      <c r="BA835" s="3">
        <v>91.64</v>
      </c>
    </row>
    <row r="836" spans="1:53" x14ac:dyDescent="0.3">
      <c r="A836" s="1" t="s">
        <v>930</v>
      </c>
      <c r="B836" s="2">
        <v>4167663</v>
      </c>
      <c r="C836" s="9" t="s">
        <v>2401</v>
      </c>
      <c r="D836" s="9" t="s">
        <v>2510</v>
      </c>
      <c r="E836" s="3">
        <v>8140.8361770399997</v>
      </c>
      <c r="F836" s="5">
        <v>8970.6741770000008</v>
      </c>
      <c r="G836" s="5">
        <v>8976.1201770400003</v>
      </c>
      <c r="H836" s="3">
        <v>0.74</v>
      </c>
      <c r="I836" s="3">
        <v>11.73818</v>
      </c>
      <c r="J836" s="3">
        <v>0.74</v>
      </c>
      <c r="K836" s="3">
        <v>11.73818</v>
      </c>
      <c r="L836" s="3">
        <v>11.167446700000001</v>
      </c>
      <c r="M836" s="3">
        <v>3.1629722400000002</v>
      </c>
      <c r="N836" s="3">
        <v>14.830800999999999</v>
      </c>
      <c r="O836" s="3">
        <v>14.1661221328311</v>
      </c>
      <c r="P836" s="3">
        <v>12.7436346757459</v>
      </c>
      <c r="Q836" s="3">
        <v>1.8017540000000001</v>
      </c>
      <c r="R836" s="3">
        <v>10.110073</v>
      </c>
      <c r="S836" s="3">
        <v>10.110073</v>
      </c>
      <c r="T836" s="9" t="s">
        <v>3429</v>
      </c>
      <c r="U836" s="7">
        <v>4476888</v>
      </c>
      <c r="V836" s="7">
        <v>4371172</v>
      </c>
      <c r="W836" s="7">
        <v>4022211</v>
      </c>
      <c r="X836" s="7">
        <v>3709377</v>
      </c>
      <c r="Y836" s="7">
        <v>4664651</v>
      </c>
      <c r="Z836" s="7">
        <v>4589494</v>
      </c>
      <c r="AA836" s="7">
        <v>4518806</v>
      </c>
      <c r="AB836" s="7">
        <v>4476888</v>
      </c>
      <c r="AC836" s="3">
        <v>35.084000000000003</v>
      </c>
      <c r="AD836" s="3">
        <v>35.411999999999999</v>
      </c>
      <c r="AE836" s="3">
        <v>16.206</v>
      </c>
      <c r="AF836" s="3">
        <v>16.451000000000001</v>
      </c>
      <c r="AG836" s="7">
        <v>176347167</v>
      </c>
      <c r="AH836" s="7">
        <v>178177581</v>
      </c>
      <c r="AI836" s="7">
        <v>181412399</v>
      </c>
      <c r="AJ836" s="7">
        <v>162006447</v>
      </c>
      <c r="AK836" s="3">
        <v>91.860560000000007</v>
      </c>
      <c r="AL836" s="7">
        <v>456</v>
      </c>
      <c r="AM836" s="7">
        <v>164352936</v>
      </c>
      <c r="AN836" s="3">
        <v>93.19</v>
      </c>
      <c r="AO836" s="3">
        <v>0.58548</v>
      </c>
      <c r="AP836" s="3">
        <v>-6.9540730000000002</v>
      </c>
      <c r="AQ836" s="3">
        <v>9.5383829999999996</v>
      </c>
      <c r="AR836" s="3">
        <v>23.490511999999999</v>
      </c>
      <c r="AS836" s="3">
        <v>-6.9540730000000002</v>
      </c>
      <c r="AT836" s="3">
        <v>9.5383829999999996</v>
      </c>
      <c r="AU836" s="3">
        <v>23.739556</v>
      </c>
      <c r="AV836" s="3">
        <v>1.7329736859339511</v>
      </c>
      <c r="AW836" s="3">
        <v>4.0447271932538715</v>
      </c>
      <c r="AX836" s="3">
        <v>3.65024930101045</v>
      </c>
      <c r="AY836" s="3">
        <v>45.14</v>
      </c>
      <c r="AZ836" s="3">
        <v>105.36</v>
      </c>
      <c r="BA836" s="3">
        <v>95.08</v>
      </c>
    </row>
    <row r="837" spans="1:53" x14ac:dyDescent="0.3">
      <c r="A837" s="1" t="s">
        <v>192</v>
      </c>
      <c r="B837" s="2">
        <v>4811760</v>
      </c>
      <c r="C837" s="9" t="s">
        <v>2395</v>
      </c>
      <c r="D837" s="9" t="s">
        <v>2403</v>
      </c>
      <c r="E837" s="3">
        <v>8132.1971371199998</v>
      </c>
      <c r="F837" s="5">
        <v>8314.1589970000005</v>
      </c>
      <c r="G837" s="5" t="s">
        <v>2400</v>
      </c>
      <c r="H837" s="3">
        <v>-1.893875912076423</v>
      </c>
      <c r="I837" s="3" t="s">
        <v>2397</v>
      </c>
      <c r="J837" s="3">
        <v>-1.893875912076423</v>
      </c>
      <c r="K837" s="3" t="s">
        <v>2397</v>
      </c>
      <c r="L837" s="3" t="s">
        <v>2397</v>
      </c>
      <c r="M837" s="3" t="s">
        <v>2397</v>
      </c>
      <c r="N837" s="3" t="s">
        <v>2397</v>
      </c>
      <c r="O837" s="3" t="s">
        <v>2400</v>
      </c>
      <c r="P837" s="3" t="s">
        <v>2400</v>
      </c>
      <c r="Q837" s="3">
        <v>23.027023</v>
      </c>
      <c r="R837" s="3" t="s">
        <v>2397</v>
      </c>
      <c r="S837" s="3">
        <v>-23.827062999999999</v>
      </c>
      <c r="T837" s="9" t="s">
        <v>3429</v>
      </c>
      <c r="U837" s="7">
        <v>288452.44221621833</v>
      </c>
      <c r="V837" s="7">
        <v>53912.29699742901</v>
      </c>
      <c r="W837" s="7">
        <v>9199.6579287919794</v>
      </c>
      <c r="X837" s="7">
        <v>7938.9889778064071</v>
      </c>
      <c r="Y837" s="7">
        <v>355032.11821319687</v>
      </c>
      <c r="Z837" s="7">
        <v>343568.19052508241</v>
      </c>
      <c r="AA837" s="7">
        <v>356879.41862560541</v>
      </c>
      <c r="AB837" s="7">
        <v>288452.44221621833</v>
      </c>
      <c r="AC837" s="3">
        <v>83.355000000000004</v>
      </c>
      <c r="AD837" s="3">
        <v>84.822999999999993</v>
      </c>
      <c r="AE837" s="3">
        <v>-168.33799999999999</v>
      </c>
      <c r="AF837" s="3">
        <v>-94.647000000000006</v>
      </c>
      <c r="AG837" s="7">
        <v>59760414</v>
      </c>
      <c r="AH837" s="7">
        <v>57349754</v>
      </c>
      <c r="AI837" s="7">
        <v>56543416</v>
      </c>
      <c r="AJ837" s="7">
        <v>59319789</v>
      </c>
      <c r="AK837" s="3">
        <v>99.262680000000003</v>
      </c>
      <c r="AL837" s="7">
        <v>280</v>
      </c>
      <c r="AM837" s="7">
        <v>49771780</v>
      </c>
      <c r="AN837" s="3">
        <v>83.29</v>
      </c>
      <c r="AO837" s="3">
        <v>-0.806975</v>
      </c>
      <c r="AP837" s="3">
        <v>1.1684300000000001</v>
      </c>
      <c r="AQ837" s="3">
        <v>-7.7958610000000004</v>
      </c>
      <c r="AR837" s="3">
        <v>7.9510699999999996</v>
      </c>
      <c r="AS837" s="3">
        <v>1.1684300000000001</v>
      </c>
      <c r="AT837" s="3">
        <v>-7.7958610000000004</v>
      </c>
      <c r="AU837" s="3">
        <v>9.3052799999999998</v>
      </c>
      <c r="AV837" s="3">
        <v>1.3720806653036832</v>
      </c>
      <c r="AW837" s="3">
        <v>3.2012290901662648</v>
      </c>
      <c r="AX837" s="3">
        <v>3.7100123276209014</v>
      </c>
      <c r="AY837" s="3">
        <v>35.630000000000003</v>
      </c>
      <c r="AZ837" s="3">
        <v>83.12</v>
      </c>
      <c r="BA837" s="3">
        <v>96.33</v>
      </c>
    </row>
    <row r="838" spans="1:53" x14ac:dyDescent="0.3">
      <c r="A838" s="1" t="s">
        <v>587</v>
      </c>
      <c r="B838" s="2">
        <v>20028074</v>
      </c>
      <c r="C838" s="9" t="s">
        <v>2395</v>
      </c>
      <c r="D838" s="9" t="s">
        <v>2431</v>
      </c>
      <c r="E838" s="3">
        <v>8130.5142480000004</v>
      </c>
      <c r="F838" s="5">
        <v>7748.5532480000002</v>
      </c>
      <c r="G838" s="5" t="s">
        <v>2400</v>
      </c>
      <c r="H838" s="3">
        <v>-2.5000000000000001E-2</v>
      </c>
      <c r="I838" s="3" t="s">
        <v>2397</v>
      </c>
      <c r="J838" s="3">
        <v>-2.5000000000000001E-2</v>
      </c>
      <c r="K838" s="3" t="s">
        <v>2397</v>
      </c>
      <c r="L838" s="3">
        <v>19.785104499999999</v>
      </c>
      <c r="M838" s="3">
        <v>19.785104499999999</v>
      </c>
      <c r="N838" s="3" t="s">
        <v>2397</v>
      </c>
      <c r="O838" s="3" t="s">
        <v>2400</v>
      </c>
      <c r="P838" s="3" t="s">
        <v>2400</v>
      </c>
      <c r="Q838" s="3">
        <v>44.274048000000001</v>
      </c>
      <c r="R838" s="3" t="s">
        <v>2397</v>
      </c>
      <c r="S838" s="3" t="s">
        <v>2397</v>
      </c>
      <c r="T838" s="9" t="s">
        <v>3439</v>
      </c>
      <c r="U838" s="7">
        <v>192970</v>
      </c>
      <c r="V838" s="7">
        <v>184194</v>
      </c>
      <c r="W838" s="7">
        <v>106477</v>
      </c>
      <c r="X838" s="7">
        <v>58697</v>
      </c>
      <c r="Y838" s="7">
        <v>245588</v>
      </c>
      <c r="Z838" s="7">
        <v>217589</v>
      </c>
      <c r="AA838" s="7">
        <v>192970</v>
      </c>
      <c r="AB838" s="7">
        <v>164276</v>
      </c>
      <c r="AC838" s="3">
        <v>61.890999999999998</v>
      </c>
      <c r="AD838" s="3">
        <v>63.244</v>
      </c>
      <c r="AE838" s="3">
        <v>-11.670999999999999</v>
      </c>
      <c r="AF838" s="3">
        <v>-7.9580000000000002</v>
      </c>
      <c r="AG838" s="7">
        <v>167157000</v>
      </c>
      <c r="AH838" s="7">
        <v>165965000</v>
      </c>
      <c r="AI838" s="7">
        <v>150546000</v>
      </c>
      <c r="AJ838" s="7">
        <v>143679448</v>
      </c>
      <c r="AK838" s="3">
        <v>85.912610000000001</v>
      </c>
      <c r="AL838" s="7">
        <v>323</v>
      </c>
      <c r="AM838" s="7">
        <v>131706960</v>
      </c>
      <c r="AN838" s="3">
        <v>78.75</v>
      </c>
      <c r="AO838" s="3">
        <v>-5.6304410000000003</v>
      </c>
      <c r="AP838" s="3">
        <v>37.275326999999997</v>
      </c>
      <c r="AQ838" s="3">
        <v>118.214286</v>
      </c>
      <c r="AR838" s="3">
        <v>265.66920599999997</v>
      </c>
      <c r="AS838" s="3">
        <v>37.275326999999997</v>
      </c>
      <c r="AT838" s="3">
        <v>118.214286</v>
      </c>
      <c r="AU838" s="3">
        <v>245.19774000000001</v>
      </c>
      <c r="AV838" s="3">
        <v>7.2361589908386845</v>
      </c>
      <c r="AW838" s="3">
        <v>14.47377642730798</v>
      </c>
      <c r="AX838" s="3">
        <v>9.67100754442313</v>
      </c>
      <c r="AY838" s="4">
        <v>97.4</v>
      </c>
      <c r="AZ838" s="3">
        <v>194.83</v>
      </c>
      <c r="BA838" s="3">
        <v>130.18</v>
      </c>
    </row>
    <row r="839" spans="1:53" x14ac:dyDescent="0.3">
      <c r="A839" s="1" t="s">
        <v>1144</v>
      </c>
      <c r="B839" s="2">
        <v>103661</v>
      </c>
      <c r="C839" s="9" t="s">
        <v>2401</v>
      </c>
      <c r="D839" s="9" t="s">
        <v>2407</v>
      </c>
      <c r="E839" s="3">
        <v>8130.3687316799997</v>
      </c>
      <c r="F839" s="5">
        <v>13138.568730999999</v>
      </c>
      <c r="G839" s="5">
        <v>19106.616731679998</v>
      </c>
      <c r="H839" s="3">
        <v>0.12</v>
      </c>
      <c r="I839" s="3" t="s">
        <v>2397</v>
      </c>
      <c r="J839" s="3">
        <v>0.12</v>
      </c>
      <c r="K839" s="3" t="s">
        <v>2397</v>
      </c>
      <c r="L839" s="3" t="s">
        <v>2397</v>
      </c>
      <c r="M839" s="3">
        <v>0.73122777999999999</v>
      </c>
      <c r="N839" s="3">
        <v>6.4573330000000002</v>
      </c>
      <c r="O839" s="3" t="s">
        <v>2400</v>
      </c>
      <c r="P839" s="3" t="s">
        <v>2400</v>
      </c>
      <c r="Q839" s="3">
        <v>2.1850749999999999</v>
      </c>
      <c r="R839" s="3">
        <v>10.865211</v>
      </c>
      <c r="S839" s="3">
        <v>10.865211</v>
      </c>
      <c r="T839" s="9" t="s">
        <v>3429</v>
      </c>
      <c r="U839" s="7">
        <v>5716400</v>
      </c>
      <c r="V839" s="7">
        <v>6048900</v>
      </c>
      <c r="W839" s="7">
        <v>6894500</v>
      </c>
      <c r="X839" s="7">
        <v>6145600</v>
      </c>
      <c r="Y839" s="7">
        <v>5887400</v>
      </c>
      <c r="Z839" s="7">
        <v>5814000</v>
      </c>
      <c r="AA839" s="7">
        <v>5773500</v>
      </c>
      <c r="AB839" s="7">
        <v>5716400</v>
      </c>
      <c r="AC839" s="4">
        <v>25.53</v>
      </c>
      <c r="AD839" s="3">
        <v>25.353999999999999</v>
      </c>
      <c r="AE839" s="3">
        <v>17.817</v>
      </c>
      <c r="AF839" s="3">
        <v>17.885999999999999</v>
      </c>
      <c r="AG839" s="7">
        <v>449439952</v>
      </c>
      <c r="AH839" s="7">
        <v>450032426</v>
      </c>
      <c r="AI839" s="7">
        <v>449554399</v>
      </c>
      <c r="AJ839" s="7">
        <v>337021162</v>
      </c>
      <c r="AK839" s="3">
        <v>74.986919999999998</v>
      </c>
      <c r="AL839" s="7">
        <v>617</v>
      </c>
      <c r="AM839" s="7">
        <v>300694249</v>
      </c>
      <c r="AN839" s="4">
        <v>66.900000000000006</v>
      </c>
      <c r="AO839" s="3">
        <v>-1.5211269999999999</v>
      </c>
      <c r="AP839" s="3">
        <v>-3.3720289999999999</v>
      </c>
      <c r="AQ839" s="3">
        <v>-0.45558100000000001</v>
      </c>
      <c r="AR839" s="3">
        <v>-1.5211269999999999</v>
      </c>
      <c r="AS839" s="3">
        <v>-3.3720289999999999</v>
      </c>
      <c r="AT839" s="3">
        <v>-0.45558100000000001</v>
      </c>
      <c r="AU839" s="3">
        <v>-2.0179369999999999</v>
      </c>
      <c r="AV839" s="3">
        <v>1.8984013241439648</v>
      </c>
      <c r="AW839" s="3">
        <v>3.3811839147838745</v>
      </c>
      <c r="AX839" s="3">
        <v>3.8665780172153865</v>
      </c>
      <c r="AY839" s="3">
        <v>42.01</v>
      </c>
      <c r="AZ839" s="3">
        <v>74.819999999999993</v>
      </c>
      <c r="BA839" s="3">
        <v>85.56</v>
      </c>
    </row>
    <row r="840" spans="1:53" x14ac:dyDescent="0.3">
      <c r="A840" s="1" t="s">
        <v>462</v>
      </c>
      <c r="B840" s="2">
        <v>4295886</v>
      </c>
      <c r="C840" s="9" t="s">
        <v>2401</v>
      </c>
      <c r="D840" s="9" t="s">
        <v>2445</v>
      </c>
      <c r="E840" s="3">
        <v>8126.2152572499999</v>
      </c>
      <c r="F840" s="5">
        <v>11963.415257000001</v>
      </c>
      <c r="G840" s="5" t="s">
        <v>2400</v>
      </c>
      <c r="H840" s="3">
        <v>1.34</v>
      </c>
      <c r="I840" s="3">
        <v>59.285491999999998</v>
      </c>
      <c r="J840" s="3">
        <v>1.331</v>
      </c>
      <c r="K840" s="3">
        <v>59.581642000000002</v>
      </c>
      <c r="L840" s="3" t="s">
        <v>2397</v>
      </c>
      <c r="M840" s="3">
        <v>2.7007826100000001</v>
      </c>
      <c r="N840" s="3">
        <v>39.283656000000001</v>
      </c>
      <c r="O840" s="3" t="s">
        <v>2400</v>
      </c>
      <c r="P840" s="3" t="s">
        <v>2400</v>
      </c>
      <c r="Q840" s="3">
        <v>2.9155890000000002</v>
      </c>
      <c r="R840" s="3">
        <v>12.609837000000001</v>
      </c>
      <c r="S840" s="3">
        <v>12.609837000000001</v>
      </c>
      <c r="T840" s="9" t="s">
        <v>3429</v>
      </c>
      <c r="U840" s="7">
        <v>3352500</v>
      </c>
      <c r="V840" s="7">
        <v>1612400</v>
      </c>
      <c r="W840" s="7">
        <v>1317700</v>
      </c>
      <c r="X840" s="7">
        <v>1177100</v>
      </c>
      <c r="Y840" s="7">
        <v>4068500</v>
      </c>
      <c r="Z840" s="7">
        <v>3903900</v>
      </c>
      <c r="AA840" s="7">
        <v>3771700</v>
      </c>
      <c r="AB840" s="7">
        <v>3352500</v>
      </c>
      <c r="AC840" s="3">
        <v>31.047999999999998</v>
      </c>
      <c r="AD840" s="3">
        <v>33.225999999999999</v>
      </c>
      <c r="AE840" s="3">
        <v>19.838999999999999</v>
      </c>
      <c r="AF840" s="3">
        <v>22.768000000000001</v>
      </c>
      <c r="AG840" s="7">
        <v>42048603</v>
      </c>
      <c r="AH840" s="7">
        <v>42043249</v>
      </c>
      <c r="AI840" s="7">
        <v>41988539</v>
      </c>
      <c r="AJ840" s="7">
        <v>41810780</v>
      </c>
      <c r="AK840" s="3">
        <v>99.430459999999997</v>
      </c>
      <c r="AL840" s="7">
        <v>587</v>
      </c>
      <c r="AM840" s="7">
        <v>52344691</v>
      </c>
      <c r="AN840" s="3">
        <v>124.48</v>
      </c>
      <c r="AO840" s="3">
        <v>-0.61451900000000004</v>
      </c>
      <c r="AP840" s="3">
        <v>-1.2470889999999999</v>
      </c>
      <c r="AQ840" s="3">
        <v>53.729660000000003</v>
      </c>
      <c r="AR840" s="3">
        <v>41.132969000000003</v>
      </c>
      <c r="AS840" s="3">
        <v>-1.2470889999999999</v>
      </c>
      <c r="AT840" s="3">
        <v>53.729660000000003</v>
      </c>
      <c r="AU840" s="3">
        <v>39.983862999999999</v>
      </c>
      <c r="AV840" s="3">
        <v>5.4529372496582837</v>
      </c>
      <c r="AW840" s="3">
        <v>8.6646421577766723</v>
      </c>
      <c r="AX840" s="3">
        <v>9.7057313717357765</v>
      </c>
      <c r="AY840" s="3">
        <v>69.040000000000006</v>
      </c>
      <c r="AZ840" s="4">
        <v>109.7</v>
      </c>
      <c r="BA840" s="3">
        <v>122.88</v>
      </c>
    </row>
    <row r="841" spans="1:53" x14ac:dyDescent="0.3">
      <c r="A841" s="1" t="s">
        <v>995</v>
      </c>
      <c r="B841" s="2">
        <v>4001615</v>
      </c>
      <c r="C841" s="9" t="s">
        <v>2401</v>
      </c>
      <c r="D841" s="9" t="s">
        <v>2426</v>
      </c>
      <c r="E841" s="3">
        <v>8124.1024113599997</v>
      </c>
      <c r="F841" s="5">
        <v>9636.3574110000009</v>
      </c>
      <c r="G841" s="5" t="s">
        <v>2400</v>
      </c>
      <c r="H841" s="3">
        <v>-1.234</v>
      </c>
      <c r="I841" s="3">
        <v>12.794188999999999</v>
      </c>
      <c r="J841" s="4">
        <v>-1.242</v>
      </c>
      <c r="K841" s="3">
        <v>12.865838999999999</v>
      </c>
      <c r="L841" s="3" t="s">
        <v>2397</v>
      </c>
      <c r="M841" s="3" t="s">
        <v>2397</v>
      </c>
      <c r="N841" s="3">
        <v>11.259321999999999</v>
      </c>
      <c r="O841" s="3" t="s">
        <v>2400</v>
      </c>
      <c r="P841" s="3" t="s">
        <v>2400</v>
      </c>
      <c r="Q841" s="3">
        <v>2.4179330000000001</v>
      </c>
      <c r="R841" s="4">
        <v>7.0841799999999999</v>
      </c>
      <c r="S841" s="4">
        <v>7.0841799999999999</v>
      </c>
      <c r="T841" s="9" t="s">
        <v>3430</v>
      </c>
      <c r="U841" s="7">
        <v>3610347</v>
      </c>
      <c r="V841" s="7">
        <v>3472185</v>
      </c>
      <c r="W841" s="7">
        <v>3463270</v>
      </c>
      <c r="X841" s="7">
        <v>2796636</v>
      </c>
      <c r="Y841" s="7">
        <v>3620357</v>
      </c>
      <c r="Z841" s="7">
        <v>3610347</v>
      </c>
      <c r="AA841" s="7">
        <v>3579863</v>
      </c>
      <c r="AB841" s="7">
        <v>3488678</v>
      </c>
      <c r="AC841" s="3">
        <v>44.837000000000003</v>
      </c>
      <c r="AD841" s="3">
        <v>44.707000000000001</v>
      </c>
      <c r="AE841" s="3">
        <v>25.678000000000001</v>
      </c>
      <c r="AF841" s="3">
        <v>24.960999999999999</v>
      </c>
      <c r="AG841" s="7">
        <v>137042300</v>
      </c>
      <c r="AH841" s="7">
        <v>139591162</v>
      </c>
      <c r="AI841" s="7">
        <v>143928605</v>
      </c>
      <c r="AJ841" s="7">
        <v>135857564</v>
      </c>
      <c r="AK841" s="3">
        <v>99.132630000000006</v>
      </c>
      <c r="AL841" s="7">
        <v>631</v>
      </c>
      <c r="AM841" s="7">
        <v>125982326</v>
      </c>
      <c r="AN841" s="3">
        <v>91.93</v>
      </c>
      <c r="AO841" s="3">
        <v>-2.6708419999999999</v>
      </c>
      <c r="AP841" s="3">
        <v>-10.863697999999999</v>
      </c>
      <c r="AQ841" s="3">
        <v>-16.852872000000001</v>
      </c>
      <c r="AR841" s="3">
        <v>7.836735</v>
      </c>
      <c r="AS841" s="3">
        <v>-10.863697999999999</v>
      </c>
      <c r="AT841" s="3">
        <v>-16.852872000000001</v>
      </c>
      <c r="AU841" s="3">
        <v>9.2412650000000003</v>
      </c>
      <c r="AV841" s="3">
        <v>3.4603614361988213</v>
      </c>
      <c r="AW841" s="3">
        <v>4.240655611606539</v>
      </c>
      <c r="AX841" s="3">
        <v>4.7261256483314646</v>
      </c>
      <c r="AY841" s="3">
        <v>79.06</v>
      </c>
      <c r="AZ841" s="3">
        <v>96.89</v>
      </c>
      <c r="BA841" s="3">
        <v>107.98</v>
      </c>
    </row>
    <row r="842" spans="1:53" x14ac:dyDescent="0.3">
      <c r="A842" s="1" t="s">
        <v>1578</v>
      </c>
      <c r="B842" s="2">
        <v>4963522</v>
      </c>
      <c r="C842" s="9" t="s">
        <v>2401</v>
      </c>
      <c r="D842" s="9" t="s">
        <v>2418</v>
      </c>
      <c r="E842" s="3">
        <v>8109.0634698200001</v>
      </c>
      <c r="F842" s="5">
        <v>7270.0574690000003</v>
      </c>
      <c r="G842" s="5" t="s">
        <v>2400</v>
      </c>
      <c r="H842" s="4">
        <v>1.07</v>
      </c>
      <c r="I842" s="3">
        <v>45.033774999999999</v>
      </c>
      <c r="J842" s="3">
        <v>1.07</v>
      </c>
      <c r="K842" s="3">
        <v>45.033774999999999</v>
      </c>
      <c r="L842" s="3">
        <v>5.63969817</v>
      </c>
      <c r="M842" s="3">
        <v>4.32448561</v>
      </c>
      <c r="N842" s="3">
        <v>37.070729999999998</v>
      </c>
      <c r="O842" s="3" t="s">
        <v>2400</v>
      </c>
      <c r="P842" s="3" t="s">
        <v>2400</v>
      </c>
      <c r="Q842" s="3">
        <v>7.8462569999999996</v>
      </c>
      <c r="R842" s="3">
        <v>29.968803999999999</v>
      </c>
      <c r="S842" s="3">
        <v>29.968803999999999</v>
      </c>
      <c r="T842" s="9" t="s">
        <v>3429</v>
      </c>
      <c r="U842" s="7">
        <v>815868</v>
      </c>
      <c r="V842" s="7">
        <v>1005183</v>
      </c>
      <c r="W842" s="7">
        <v>788899</v>
      </c>
      <c r="X842" s="7">
        <v>556496</v>
      </c>
      <c r="Y842" s="7">
        <v>942238</v>
      </c>
      <c r="Z842" s="7">
        <v>897213</v>
      </c>
      <c r="AA842" s="7">
        <v>845549</v>
      </c>
      <c r="AB842" s="7">
        <v>815868</v>
      </c>
      <c r="AC842" s="4">
        <v>51.51</v>
      </c>
      <c r="AD842" s="3">
        <v>52.127000000000002</v>
      </c>
      <c r="AE842" s="3">
        <v>22.466000000000001</v>
      </c>
      <c r="AF842" s="3">
        <v>25.475999999999999</v>
      </c>
      <c r="AG842" s="7">
        <v>49390000</v>
      </c>
      <c r="AH842" s="7">
        <v>49339000</v>
      </c>
      <c r="AI842" s="7">
        <v>49078000</v>
      </c>
      <c r="AJ842" s="7">
        <v>48993278</v>
      </c>
      <c r="AK842" s="3">
        <v>99.194149999999993</v>
      </c>
      <c r="AL842" s="7">
        <v>630</v>
      </c>
      <c r="AM842" s="7">
        <v>47792110</v>
      </c>
      <c r="AN842" s="3">
        <v>96.76</v>
      </c>
      <c r="AO842" s="3">
        <v>-3.4916040000000002</v>
      </c>
      <c r="AP842" s="3">
        <v>1.5166280000000001</v>
      </c>
      <c r="AQ842" s="3">
        <v>-19.700327999999999</v>
      </c>
      <c r="AR842" s="3">
        <v>15.278738000000001</v>
      </c>
      <c r="AS842" s="3">
        <v>1.5166280000000001</v>
      </c>
      <c r="AT842" s="3">
        <v>-19.700327999999999</v>
      </c>
      <c r="AU842" s="4">
        <v>9.0058860000000003</v>
      </c>
      <c r="AV842" s="3">
        <v>3.9813510472765659</v>
      </c>
      <c r="AW842" s="3">
        <v>6.6029903916330026</v>
      </c>
      <c r="AX842" s="3">
        <v>7.439692036570122</v>
      </c>
      <c r="AY842" s="3">
        <v>65.77</v>
      </c>
      <c r="AZ842" s="4">
        <v>109.08</v>
      </c>
      <c r="BA842" s="4">
        <v>122.9</v>
      </c>
    </row>
    <row r="843" spans="1:53" x14ac:dyDescent="0.3">
      <c r="A843" s="1" t="s">
        <v>1200</v>
      </c>
      <c r="B843" s="2">
        <v>4236367</v>
      </c>
      <c r="C843" s="9" t="s">
        <v>2401</v>
      </c>
      <c r="D843" s="9" t="s">
        <v>2467</v>
      </c>
      <c r="E843" s="3">
        <v>8105.1108599999998</v>
      </c>
      <c r="F843" s="5">
        <v>10485.110860000001</v>
      </c>
      <c r="G843" s="5" t="s">
        <v>2400</v>
      </c>
      <c r="H843" s="3">
        <v>0.75</v>
      </c>
      <c r="I843" s="3">
        <v>24.279128</v>
      </c>
      <c r="J843" s="3">
        <v>0.75</v>
      </c>
      <c r="K843" s="3">
        <v>24.279128</v>
      </c>
      <c r="L843" s="3" t="s">
        <v>2397</v>
      </c>
      <c r="M843" s="3">
        <v>5.1351830500000002</v>
      </c>
      <c r="N843" s="3">
        <v>17.946097000000002</v>
      </c>
      <c r="O843" s="3" t="s">
        <v>2400</v>
      </c>
      <c r="P843" s="3" t="s">
        <v>2400</v>
      </c>
      <c r="Q843" s="3">
        <v>1.373974</v>
      </c>
      <c r="R843" s="3">
        <v>10.717654</v>
      </c>
      <c r="S843" s="3">
        <v>10.717654</v>
      </c>
      <c r="T843" s="9" t="s">
        <v>3429</v>
      </c>
      <c r="U843" s="7">
        <v>6956000</v>
      </c>
      <c r="V843" s="7">
        <v>6564000</v>
      </c>
      <c r="W843" s="7">
        <v>7339000</v>
      </c>
      <c r="X843" s="7">
        <v>5767000</v>
      </c>
      <c r="Y843" s="7">
        <v>7350000</v>
      </c>
      <c r="Z843" s="7">
        <v>7173000</v>
      </c>
      <c r="AA843" s="7">
        <v>7071000</v>
      </c>
      <c r="AB843" s="7">
        <v>6956000</v>
      </c>
      <c r="AC843" s="3">
        <v>14.045</v>
      </c>
      <c r="AD843" s="3">
        <v>14.244999999999999</v>
      </c>
      <c r="AE843" s="4">
        <v>8.3379999999999992</v>
      </c>
      <c r="AF843" s="4">
        <v>8.8030000000000008</v>
      </c>
      <c r="AG843" s="7">
        <v>133231050</v>
      </c>
      <c r="AH843" s="7">
        <v>133162928</v>
      </c>
      <c r="AI843" s="7">
        <v>135002833</v>
      </c>
      <c r="AJ843" s="7">
        <v>131723257</v>
      </c>
      <c r="AK843" s="3">
        <v>98.860159999999993</v>
      </c>
      <c r="AL843" s="7">
        <v>498</v>
      </c>
      <c r="AM843" s="7">
        <v>127149345</v>
      </c>
      <c r="AN843" s="3">
        <v>95.43</v>
      </c>
      <c r="AO843" s="3">
        <v>1.2231350000000001</v>
      </c>
      <c r="AP843" s="3">
        <v>-4.767385</v>
      </c>
      <c r="AQ843" s="3">
        <v>-11.054814</v>
      </c>
      <c r="AR843" s="3">
        <v>3.6314850000000001</v>
      </c>
      <c r="AS843" s="3">
        <v>-4.767385</v>
      </c>
      <c r="AT843" s="3">
        <v>-11.054814</v>
      </c>
      <c r="AU843" s="3">
        <v>4.5479159999999998</v>
      </c>
      <c r="AV843" s="3">
        <v>3.1636473484336771</v>
      </c>
      <c r="AW843" s="3">
        <v>5.540756327175024</v>
      </c>
      <c r="AX843" s="3">
        <v>5.6170630535763157</v>
      </c>
      <c r="AY843" s="3">
        <v>69.53</v>
      </c>
      <c r="AZ843" s="3">
        <v>121.78</v>
      </c>
      <c r="BA843" s="3">
        <v>123.45</v>
      </c>
    </row>
    <row r="844" spans="1:53" x14ac:dyDescent="0.3">
      <c r="A844" s="1" t="s">
        <v>1105</v>
      </c>
      <c r="B844" s="2">
        <v>11210307</v>
      </c>
      <c r="C844" s="9" t="s">
        <v>2401</v>
      </c>
      <c r="D844" s="9" t="s">
        <v>2417</v>
      </c>
      <c r="E844" s="3">
        <v>8098.4211515999996</v>
      </c>
      <c r="F844" s="5">
        <v>8728.4181509999999</v>
      </c>
      <c r="G844" s="5" t="s">
        <v>2400</v>
      </c>
      <c r="H844" s="3">
        <v>-0.05</v>
      </c>
      <c r="I844" s="3">
        <v>121.737089</v>
      </c>
      <c r="J844" s="3">
        <v>-0.05</v>
      </c>
      <c r="K844" s="3">
        <v>121.737089</v>
      </c>
      <c r="L844" s="3" t="s">
        <v>2397</v>
      </c>
      <c r="M844" s="3">
        <v>3.2881054999999999</v>
      </c>
      <c r="N844" s="3">
        <v>21.500829</v>
      </c>
      <c r="O844" s="3" t="s">
        <v>2400</v>
      </c>
      <c r="P844" s="3" t="s">
        <v>2400</v>
      </c>
      <c r="Q844" s="3">
        <v>5.159211</v>
      </c>
      <c r="R844" s="3">
        <v>28.322061999999999</v>
      </c>
      <c r="S844" s="3">
        <v>28.322061999999999</v>
      </c>
      <c r="T844" s="9" t="s">
        <v>3429</v>
      </c>
      <c r="U844" s="7">
        <v>1595160</v>
      </c>
      <c r="V844" s="7">
        <v>1505118</v>
      </c>
      <c r="W844" s="7">
        <v>1444055</v>
      </c>
      <c r="X844" s="7">
        <v>1323096</v>
      </c>
      <c r="Y844" s="7">
        <v>1656891</v>
      </c>
      <c r="Z844" s="7">
        <v>1642973</v>
      </c>
      <c r="AA844" s="7">
        <v>1618336</v>
      </c>
      <c r="AB844" s="7">
        <v>1595160</v>
      </c>
      <c r="AC844" s="4">
        <v>79.53</v>
      </c>
      <c r="AD844" s="3">
        <v>80.251000000000005</v>
      </c>
      <c r="AE844" s="3">
        <v>15.569000000000001</v>
      </c>
      <c r="AF844" s="3">
        <v>16.983000000000001</v>
      </c>
      <c r="AG844" s="7">
        <v>305310000</v>
      </c>
      <c r="AH844" s="7">
        <v>302860000</v>
      </c>
      <c r="AI844" s="7">
        <v>291099000</v>
      </c>
      <c r="AJ844" s="7">
        <v>176274064</v>
      </c>
      <c r="AK844" s="3">
        <v>57.724690000000002</v>
      </c>
      <c r="AL844" s="7">
        <v>259</v>
      </c>
      <c r="AM844" s="7">
        <v>189945896</v>
      </c>
      <c r="AN844" s="4">
        <v>62.2</v>
      </c>
      <c r="AO844" s="3">
        <v>-3.7133310000000002</v>
      </c>
      <c r="AP844" s="3">
        <v>-2.224736</v>
      </c>
      <c r="AQ844" s="3">
        <v>2.5712030000000001</v>
      </c>
      <c r="AR844" s="3">
        <v>-3.7847870000000001</v>
      </c>
      <c r="AS844" s="3">
        <v>-2.224736</v>
      </c>
      <c r="AT844" s="3">
        <v>2.5712030000000001</v>
      </c>
      <c r="AU844" s="3">
        <v>-8.6650229999999997</v>
      </c>
      <c r="AV844" s="3">
        <v>1.8468031900728057</v>
      </c>
      <c r="AW844" s="3">
        <v>3.8727538411853635</v>
      </c>
      <c r="AX844" s="3">
        <v>3.754846256257558</v>
      </c>
      <c r="AY844" s="4">
        <v>54.6</v>
      </c>
      <c r="AZ844" s="4">
        <v>114.5</v>
      </c>
      <c r="BA844" s="4">
        <v>111.02</v>
      </c>
    </row>
    <row r="845" spans="1:53" x14ac:dyDescent="0.3">
      <c r="A845" s="1" t="s">
        <v>2006</v>
      </c>
      <c r="B845" s="2">
        <v>100440</v>
      </c>
      <c r="C845" s="9" t="s">
        <v>2401</v>
      </c>
      <c r="D845" s="9" t="s">
        <v>2399</v>
      </c>
      <c r="E845" s="3">
        <v>8084.8367306199998</v>
      </c>
      <c r="F845" s="5" t="s">
        <v>2400</v>
      </c>
      <c r="G845" s="5">
        <v>8905.6697306200003</v>
      </c>
      <c r="H845" s="4">
        <v>1.18</v>
      </c>
      <c r="I845" s="3">
        <v>23.1809954751131</v>
      </c>
      <c r="J845" s="3">
        <v>1.18</v>
      </c>
      <c r="K845" s="3">
        <v>23.1809954751131</v>
      </c>
      <c r="L845" s="3">
        <v>1.6920055913299501</v>
      </c>
      <c r="M845" s="3">
        <v>1.5096038709575001</v>
      </c>
      <c r="N845" s="3">
        <v>10.180842999999999</v>
      </c>
      <c r="O845" s="3" t="s">
        <v>2400</v>
      </c>
      <c r="P845" s="3" t="s">
        <v>2400</v>
      </c>
      <c r="Q845" s="3" t="s">
        <v>2400</v>
      </c>
      <c r="R845" s="3" t="s">
        <v>2400</v>
      </c>
      <c r="S845" s="3" t="s">
        <v>2400</v>
      </c>
      <c r="T845" s="9" t="s">
        <v>3429</v>
      </c>
      <c r="U845" s="7">
        <v>2205610</v>
      </c>
      <c r="V845" s="7">
        <v>2206236</v>
      </c>
      <c r="W845" s="7">
        <v>1975013</v>
      </c>
      <c r="X845" s="7">
        <v>2019261</v>
      </c>
      <c r="Y845" s="7">
        <v>2153943</v>
      </c>
      <c r="Z845" s="7">
        <v>2137592</v>
      </c>
      <c r="AA845" s="7">
        <v>2142592</v>
      </c>
      <c r="AB845" s="7">
        <v>2205610</v>
      </c>
      <c r="AC845" s="3" t="s">
        <v>2400</v>
      </c>
      <c r="AD845" s="3" t="s">
        <v>2400</v>
      </c>
      <c r="AE845" s="3" t="s">
        <v>2400</v>
      </c>
      <c r="AF845" s="3" t="s">
        <v>2400</v>
      </c>
      <c r="AG845" s="7">
        <v>141997383</v>
      </c>
      <c r="AH845" s="7">
        <v>144149614</v>
      </c>
      <c r="AI845" s="7">
        <v>146204648</v>
      </c>
      <c r="AJ845" s="7">
        <v>140750779</v>
      </c>
      <c r="AK845" s="3">
        <v>99.354470000000006</v>
      </c>
      <c r="AL845" s="7">
        <v>507</v>
      </c>
      <c r="AM845" s="7">
        <v>122393361</v>
      </c>
      <c r="AN845" s="4">
        <v>86.4</v>
      </c>
      <c r="AO845" s="3">
        <v>-0.31134499999999998</v>
      </c>
      <c r="AP845" s="3">
        <v>-10.233046999999999</v>
      </c>
      <c r="AQ845" s="3">
        <v>15.201259</v>
      </c>
      <c r="AR845" s="3">
        <v>36.540512</v>
      </c>
      <c r="AS845" s="3">
        <v>-10.233046999999999</v>
      </c>
      <c r="AT845" s="3">
        <v>15.201259</v>
      </c>
      <c r="AU845" s="3">
        <v>36.069057000000001</v>
      </c>
      <c r="AV845" s="3">
        <v>2.0354820072832815</v>
      </c>
      <c r="AW845" s="3">
        <v>4.4792974421575131</v>
      </c>
      <c r="AX845" s="3">
        <v>4.8991764746450865</v>
      </c>
      <c r="AY845" s="3">
        <v>41.58</v>
      </c>
      <c r="AZ845" s="3">
        <v>91.51</v>
      </c>
      <c r="BA845" s="4">
        <v>100.09</v>
      </c>
    </row>
    <row r="846" spans="1:53" x14ac:dyDescent="0.3">
      <c r="A846" s="1" t="s">
        <v>1244</v>
      </c>
      <c r="B846" s="2">
        <v>29724772</v>
      </c>
      <c r="C846" s="9" t="s">
        <v>2401</v>
      </c>
      <c r="D846" s="9" t="s">
        <v>2415</v>
      </c>
      <c r="E846" s="3">
        <v>8062.1240497199997</v>
      </c>
      <c r="F846" s="5">
        <v>10943.124049</v>
      </c>
      <c r="G846" s="5" t="s">
        <v>2400</v>
      </c>
      <c r="H846" s="3">
        <v>-0.19</v>
      </c>
      <c r="I846" s="3" t="s">
        <v>2397</v>
      </c>
      <c r="J846" s="3">
        <v>-0.19</v>
      </c>
      <c r="K846" s="3" t="s">
        <v>2397</v>
      </c>
      <c r="L846" s="3">
        <v>167.14975845000001</v>
      </c>
      <c r="M846" s="3">
        <v>7.5430564599999999</v>
      </c>
      <c r="N846" s="3">
        <v>159.44700499999999</v>
      </c>
      <c r="O846" s="3" t="s">
        <v>2400</v>
      </c>
      <c r="P846" s="3" t="s">
        <v>2400</v>
      </c>
      <c r="Q846" s="3">
        <v>0.71361399999999997</v>
      </c>
      <c r="R846" s="3">
        <v>7.2445750000000002</v>
      </c>
      <c r="S846" s="3">
        <v>7.2445750000000002</v>
      </c>
      <c r="T846" s="9" t="s">
        <v>3431</v>
      </c>
      <c r="U846" s="7">
        <v>16052000</v>
      </c>
      <c r="V846" s="7">
        <v>17026000</v>
      </c>
      <c r="W846" s="7">
        <v>18317000</v>
      </c>
      <c r="X846" s="7">
        <v>18657000</v>
      </c>
      <c r="Y846" s="7">
        <v>15299000</v>
      </c>
      <c r="Z846" s="7">
        <v>15598000</v>
      </c>
      <c r="AA846" s="7">
        <v>16052000</v>
      </c>
      <c r="AB846" s="7">
        <v>16457000</v>
      </c>
      <c r="AC846" s="3">
        <v>17.978999999999999</v>
      </c>
      <c r="AD846" s="4">
        <v>19.91</v>
      </c>
      <c r="AE846" s="4">
        <v>5.9</v>
      </c>
      <c r="AF846" s="4">
        <v>6.556</v>
      </c>
      <c r="AG846" s="7">
        <v>232200000</v>
      </c>
      <c r="AH846" s="7">
        <v>231000000</v>
      </c>
      <c r="AI846" s="7">
        <v>229500000</v>
      </c>
      <c r="AJ846" s="7">
        <v>230163870</v>
      </c>
      <c r="AK846" s="3">
        <v>99.092839999999995</v>
      </c>
      <c r="AL846" s="7">
        <v>725</v>
      </c>
      <c r="AM846" s="7">
        <v>176804753</v>
      </c>
      <c r="AN846" s="3">
        <v>76.12</v>
      </c>
      <c r="AO846" s="3">
        <v>-1.1146039999999999</v>
      </c>
      <c r="AP846" s="3">
        <v>-0.31691200000000003</v>
      </c>
      <c r="AQ846" s="3">
        <v>50.565708999999998</v>
      </c>
      <c r="AR846" s="3">
        <v>72.396612000000005</v>
      </c>
      <c r="AS846" s="3">
        <v>-0.31691200000000003</v>
      </c>
      <c r="AT846" s="3">
        <v>50.565708999999998</v>
      </c>
      <c r="AU846" s="3">
        <v>66.506255999999993</v>
      </c>
      <c r="AV846" s="3">
        <v>2.8517007888012436</v>
      </c>
      <c r="AW846" s="3">
        <v>3.7602904141742068</v>
      </c>
      <c r="AX846" s="3">
        <v>4.2554974616387273</v>
      </c>
      <c r="AY846" s="3">
        <v>75.510000000000005</v>
      </c>
      <c r="AZ846" s="3">
        <v>99.57</v>
      </c>
      <c r="BA846" s="3">
        <v>112.68</v>
      </c>
    </row>
    <row r="847" spans="1:53" x14ac:dyDescent="0.3">
      <c r="A847" s="1" t="s">
        <v>1803</v>
      </c>
      <c r="B847" s="2">
        <v>103386</v>
      </c>
      <c r="C847" s="9" t="s">
        <v>2401</v>
      </c>
      <c r="D847" s="9" t="s">
        <v>2465</v>
      </c>
      <c r="E847" s="3">
        <v>8059.9958693999997</v>
      </c>
      <c r="F847" s="5">
        <v>8115.7458690000003</v>
      </c>
      <c r="G847" s="5">
        <v>8115.7458693999997</v>
      </c>
      <c r="H847" s="4">
        <v>2.06</v>
      </c>
      <c r="I847" s="3">
        <v>18.1131868131868</v>
      </c>
      <c r="J847" s="3">
        <v>2.06</v>
      </c>
      <c r="K847" s="3">
        <v>18.1131868131868</v>
      </c>
      <c r="L847" s="3">
        <v>4.4553354836121004</v>
      </c>
      <c r="M847" s="3">
        <v>4.3188429740040597</v>
      </c>
      <c r="N847" s="3">
        <v>13.825043432639101</v>
      </c>
      <c r="O847" s="3" t="s">
        <v>2400</v>
      </c>
      <c r="P847" s="3" t="s">
        <v>2400</v>
      </c>
      <c r="Q847" s="3">
        <v>4.3112959999999996</v>
      </c>
      <c r="R847" s="3">
        <v>13.974632</v>
      </c>
      <c r="S847" s="3">
        <v>13.974632</v>
      </c>
      <c r="T847" s="9" t="s">
        <v>3429</v>
      </c>
      <c r="U847" s="7">
        <v>1521604</v>
      </c>
      <c r="V847" s="7">
        <v>1707845</v>
      </c>
      <c r="W847" s="7">
        <v>1216305</v>
      </c>
      <c r="X847" s="7">
        <v>1003859</v>
      </c>
      <c r="Y847" s="7">
        <v>1774877</v>
      </c>
      <c r="Z847" s="7">
        <v>1637070</v>
      </c>
      <c r="AA847" s="7">
        <v>1602358</v>
      </c>
      <c r="AB847" s="7">
        <v>1521604</v>
      </c>
      <c r="AC847" s="3">
        <v>33.664000000000001</v>
      </c>
      <c r="AD847" s="3">
        <v>38.017000000000003</v>
      </c>
      <c r="AE847" s="3">
        <v>25.364000000000001</v>
      </c>
      <c r="AF847" s="3">
        <v>29.954000000000001</v>
      </c>
      <c r="AG847" s="7">
        <v>45809920</v>
      </c>
      <c r="AH847" s="7">
        <v>45746054</v>
      </c>
      <c r="AI847" s="7">
        <v>45625771</v>
      </c>
      <c r="AJ847" s="7">
        <v>39606596</v>
      </c>
      <c r="AK847" s="3">
        <v>86.436769999999996</v>
      </c>
      <c r="AL847" s="7">
        <v>458</v>
      </c>
      <c r="AM847" s="7">
        <v>37162394</v>
      </c>
      <c r="AN847" s="4">
        <v>81.099999999999994</v>
      </c>
      <c r="AO847" s="3">
        <v>-1.34666</v>
      </c>
      <c r="AP847" s="3">
        <v>-6.2933490000000001</v>
      </c>
      <c r="AQ847" s="3">
        <v>6.3556590000000002</v>
      </c>
      <c r="AR847" s="3">
        <v>21.960784</v>
      </c>
      <c r="AS847" s="3">
        <v>-6.2933490000000001</v>
      </c>
      <c r="AT847" s="3">
        <v>6.3556590000000002</v>
      </c>
      <c r="AU847" s="3">
        <v>23.820613000000002</v>
      </c>
      <c r="AV847" s="3">
        <v>0.92993532769117437</v>
      </c>
      <c r="AW847" s="3">
        <v>1.8728578197190575</v>
      </c>
      <c r="AX847" s="3">
        <v>1.798656483908152</v>
      </c>
      <c r="AY847" s="4">
        <v>54.5</v>
      </c>
      <c r="AZ847" s="3">
        <v>109.76</v>
      </c>
      <c r="BA847" s="3">
        <v>105.41</v>
      </c>
    </row>
    <row r="848" spans="1:53" x14ac:dyDescent="0.3">
      <c r="A848" s="1" t="s">
        <v>2142</v>
      </c>
      <c r="B848" s="2">
        <v>4142451</v>
      </c>
      <c r="C848" s="9" t="s">
        <v>2401</v>
      </c>
      <c r="D848" s="9" t="s">
        <v>2404</v>
      </c>
      <c r="E848" s="3">
        <v>8038.99803849</v>
      </c>
      <c r="F848" s="5">
        <v>8132.4970380000004</v>
      </c>
      <c r="G848" s="5" t="s">
        <v>2400</v>
      </c>
      <c r="H848" s="3">
        <v>0.37</v>
      </c>
      <c r="I848" s="3">
        <v>31.520548000000002</v>
      </c>
      <c r="J848" s="3">
        <v>0.37</v>
      </c>
      <c r="K848" s="3">
        <v>31.520548000000002</v>
      </c>
      <c r="L848" s="3">
        <v>8.5762206499999998</v>
      </c>
      <c r="M848" s="3">
        <v>8.3886255900000002</v>
      </c>
      <c r="N848" s="3">
        <v>153.059867</v>
      </c>
      <c r="O848" s="3" t="s">
        <v>2400</v>
      </c>
      <c r="P848" s="3" t="s">
        <v>2400</v>
      </c>
      <c r="Q848" s="3">
        <v>6.3494780000000004</v>
      </c>
      <c r="R848" s="3">
        <v>19.639379000000002</v>
      </c>
      <c r="S848" s="3">
        <v>19.639379000000002</v>
      </c>
      <c r="T848" s="9" t="s">
        <v>3429</v>
      </c>
      <c r="U848" s="7">
        <v>1094837</v>
      </c>
      <c r="V848" s="7">
        <v>1106043</v>
      </c>
      <c r="W848" s="7">
        <v>1196952</v>
      </c>
      <c r="X848" s="7">
        <v>880831</v>
      </c>
      <c r="Y848" s="7">
        <v>1179567</v>
      </c>
      <c r="Z848" s="7">
        <v>1249686</v>
      </c>
      <c r="AA848" s="7">
        <v>1229754</v>
      </c>
      <c r="AB848" s="7">
        <v>1094837</v>
      </c>
      <c r="AC848" s="3">
        <v>41.322000000000003</v>
      </c>
      <c r="AD848" s="3">
        <v>42.521000000000001</v>
      </c>
      <c r="AE848" s="3">
        <v>29.774999999999999</v>
      </c>
      <c r="AF848" s="4">
        <v>31.55</v>
      </c>
      <c r="AG848" s="7">
        <v>107901982</v>
      </c>
      <c r="AH848" s="7">
        <v>108705768</v>
      </c>
      <c r="AI848" s="7">
        <v>108595105</v>
      </c>
      <c r="AJ848" s="7">
        <v>106511278</v>
      </c>
      <c r="AK848" s="3">
        <v>99.409670000000006</v>
      </c>
      <c r="AL848" s="7">
        <v>599</v>
      </c>
      <c r="AM848" s="7">
        <v>104535883</v>
      </c>
      <c r="AN848" s="3">
        <v>97.57</v>
      </c>
      <c r="AO848" s="3">
        <v>-2.925046</v>
      </c>
      <c r="AP848" s="3">
        <v>-7.9968009999999996</v>
      </c>
      <c r="AQ848" s="3">
        <v>3.6797840000000002</v>
      </c>
      <c r="AR848" s="3">
        <v>-14.471565</v>
      </c>
      <c r="AS848" s="3">
        <v>-7.9968009999999996</v>
      </c>
      <c r="AT848" s="3">
        <v>3.6797840000000002</v>
      </c>
      <c r="AU848" s="3">
        <v>-16.620365</v>
      </c>
      <c r="AV848" s="3">
        <v>2.4053416146413276</v>
      </c>
      <c r="AW848" s="3">
        <v>6.1985586483097457</v>
      </c>
      <c r="AX848" s="3">
        <v>6.3311906336610813</v>
      </c>
      <c r="AY848" s="4">
        <v>49.3</v>
      </c>
      <c r="AZ848" s="4">
        <v>127.04</v>
      </c>
      <c r="BA848" s="3">
        <v>129.76</v>
      </c>
    </row>
    <row r="849" spans="1:53" x14ac:dyDescent="0.3">
      <c r="A849" s="1" t="s">
        <v>1003</v>
      </c>
      <c r="B849" s="2">
        <v>4921111</v>
      </c>
      <c r="C849" s="9" t="s">
        <v>2395</v>
      </c>
      <c r="D849" s="9" t="s">
        <v>2407</v>
      </c>
      <c r="E849" s="3">
        <v>8036.4577644000001</v>
      </c>
      <c r="F849" s="5">
        <v>8325.9637640000001</v>
      </c>
      <c r="G849" s="5">
        <v>11015.955274399999</v>
      </c>
      <c r="H849" s="4">
        <v>1.3740000000000001</v>
      </c>
      <c r="I849" s="3">
        <v>31.983149999999998</v>
      </c>
      <c r="J849" s="4">
        <v>1.3740000000000001</v>
      </c>
      <c r="K849" s="3">
        <v>31.983149999999998</v>
      </c>
      <c r="L849" s="3">
        <v>10.19487674</v>
      </c>
      <c r="M849" s="3">
        <v>10.19487674</v>
      </c>
      <c r="N849" s="3">
        <v>32.424441999999999</v>
      </c>
      <c r="O849" s="3" t="s">
        <v>2400</v>
      </c>
      <c r="P849" s="3" t="s">
        <v>2400</v>
      </c>
      <c r="Q849" s="3">
        <v>9.9798120000000008</v>
      </c>
      <c r="R849" s="3">
        <v>18.847528000000001</v>
      </c>
      <c r="S849" s="3">
        <v>18.847528000000001</v>
      </c>
      <c r="T849" s="9" t="s">
        <v>3431</v>
      </c>
      <c r="U849" s="7">
        <v>553842</v>
      </c>
      <c r="V849" s="7">
        <v>528753</v>
      </c>
      <c r="W849" s="7">
        <v>367919</v>
      </c>
      <c r="X849" s="7">
        <v>341635</v>
      </c>
      <c r="Y849" s="7">
        <v>648658</v>
      </c>
      <c r="Z849" s="7">
        <v>625536</v>
      </c>
      <c r="AA849" s="7">
        <v>553842</v>
      </c>
      <c r="AB849" s="7">
        <v>489965</v>
      </c>
      <c r="AC849" s="3">
        <v>63.165999999999997</v>
      </c>
      <c r="AD849" s="3">
        <v>61.847999999999999</v>
      </c>
      <c r="AE849" s="3">
        <v>45.862000000000002</v>
      </c>
      <c r="AF849" s="3">
        <v>46.436</v>
      </c>
      <c r="AG849" s="7">
        <v>41770189</v>
      </c>
      <c r="AH849" s="7">
        <v>40533548</v>
      </c>
      <c r="AI849" s="7">
        <v>38608284</v>
      </c>
      <c r="AJ849" s="7">
        <v>35567769</v>
      </c>
      <c r="AK849" s="3">
        <v>85.152429999999995</v>
      </c>
      <c r="AL849" s="7">
        <v>390</v>
      </c>
      <c r="AM849" s="7">
        <v>39951085</v>
      </c>
      <c r="AN849" s="3">
        <v>95.65</v>
      </c>
      <c r="AO849" s="3">
        <v>-1.6801699999999999</v>
      </c>
      <c r="AP849" s="3">
        <v>-23.050936</v>
      </c>
      <c r="AQ849" s="3">
        <v>-12.079102000000001</v>
      </c>
      <c r="AR849" s="3">
        <v>32.435817</v>
      </c>
      <c r="AS849" s="3">
        <v>-23.050936</v>
      </c>
      <c r="AT849" s="3">
        <v>-12.079102000000001</v>
      </c>
      <c r="AU849" s="3">
        <v>30.509520999999999</v>
      </c>
      <c r="AV849" s="3">
        <v>3.4551573011437449</v>
      </c>
      <c r="AW849" s="3">
        <v>6.3914009037309549</v>
      </c>
      <c r="AX849" s="3">
        <v>4.6382861818950873</v>
      </c>
      <c r="AY849" s="3">
        <v>86.58</v>
      </c>
      <c r="AZ849" s="3">
        <v>160.16</v>
      </c>
      <c r="BA849" s="3">
        <v>116.23</v>
      </c>
    </row>
    <row r="850" spans="1:53" x14ac:dyDescent="0.3">
      <c r="A850" s="1" t="s">
        <v>1883</v>
      </c>
      <c r="B850" s="2">
        <v>4225979</v>
      </c>
      <c r="C850" s="9" t="s">
        <v>2401</v>
      </c>
      <c r="D850" s="9" t="s">
        <v>2435</v>
      </c>
      <c r="E850" s="3">
        <v>8019.9083051199996</v>
      </c>
      <c r="F850" s="5">
        <v>9701.6083049999997</v>
      </c>
      <c r="G850" s="5" t="s">
        <v>2400</v>
      </c>
      <c r="H850" s="3">
        <v>0.74299999999999999</v>
      </c>
      <c r="I850" s="3">
        <v>55.378869000000002</v>
      </c>
      <c r="J850" s="4">
        <v>0.74299999999999999</v>
      </c>
      <c r="K850" s="3">
        <v>55.378869000000002</v>
      </c>
      <c r="L850" s="3" t="s">
        <v>2397</v>
      </c>
      <c r="M850" s="3">
        <v>8.7666835600000006</v>
      </c>
      <c r="N850" s="3">
        <v>23.321348</v>
      </c>
      <c r="O850" s="3">
        <v>29.394014191504301</v>
      </c>
      <c r="P850" s="3">
        <v>25.931190490271401</v>
      </c>
      <c r="Q850" s="3">
        <v>2.850908</v>
      </c>
      <c r="R850" s="3">
        <v>19.096008000000001</v>
      </c>
      <c r="S850" s="3">
        <v>19.096008000000001</v>
      </c>
      <c r="T850" s="9" t="s">
        <v>3429</v>
      </c>
      <c r="U850" s="7">
        <v>2564800</v>
      </c>
      <c r="V850" s="7">
        <v>1993600</v>
      </c>
      <c r="W850" s="7">
        <v>1367500</v>
      </c>
      <c r="X850" s="7">
        <v>766900</v>
      </c>
      <c r="Y850" s="7">
        <v>3149000</v>
      </c>
      <c r="Z850" s="7">
        <v>2915200</v>
      </c>
      <c r="AA850" s="7">
        <v>2725200</v>
      </c>
      <c r="AB850" s="7">
        <v>2564800</v>
      </c>
      <c r="AC850" s="3">
        <v>26.817</v>
      </c>
      <c r="AD850" s="3">
        <v>28.012</v>
      </c>
      <c r="AE850" s="4">
        <v>13.35</v>
      </c>
      <c r="AF850" s="3">
        <v>14.525</v>
      </c>
      <c r="AG850" s="7">
        <v>68578096</v>
      </c>
      <c r="AH850" s="7">
        <v>63633102</v>
      </c>
      <c r="AI850" s="7">
        <v>58304112</v>
      </c>
      <c r="AJ850" s="7">
        <v>61511606</v>
      </c>
      <c r="AK850" s="3">
        <v>87.497810000000001</v>
      </c>
      <c r="AL850" s="7">
        <v>450</v>
      </c>
      <c r="AM850" s="7">
        <v>66497782</v>
      </c>
      <c r="AN850" s="3">
        <v>94.59</v>
      </c>
      <c r="AO850" s="3">
        <v>-1.49962</v>
      </c>
      <c r="AP850" s="3">
        <v>-9.0287520000000008</v>
      </c>
      <c r="AQ850" s="3">
        <v>17.133182999999999</v>
      </c>
      <c r="AR850" s="3">
        <v>41.466738999999997</v>
      </c>
      <c r="AS850" s="3">
        <v>-9.0287520000000008</v>
      </c>
      <c r="AT850" s="3">
        <v>17.133182999999999</v>
      </c>
      <c r="AU850" s="3">
        <v>39.601829000000002</v>
      </c>
      <c r="AV850" s="3">
        <v>5.5020846611028569</v>
      </c>
      <c r="AW850" s="3">
        <v>14.067835764191935</v>
      </c>
      <c r="AX850" s="3">
        <v>12.911514594089594</v>
      </c>
      <c r="AY850" s="3">
        <v>48.85</v>
      </c>
      <c r="AZ850" s="4">
        <v>124.9</v>
      </c>
      <c r="BA850" s="3">
        <v>114.64</v>
      </c>
    </row>
    <row r="851" spans="1:53" x14ac:dyDescent="0.3">
      <c r="A851" s="1" t="s">
        <v>870</v>
      </c>
      <c r="B851" s="2">
        <v>4992894</v>
      </c>
      <c r="C851" s="9" t="s">
        <v>2401</v>
      </c>
      <c r="D851" s="9" t="s">
        <v>2445</v>
      </c>
      <c r="E851" s="3">
        <v>8016.5927485800003</v>
      </c>
      <c r="F851" s="5">
        <v>8887.9747480000005</v>
      </c>
      <c r="G851" s="5" t="s">
        <v>2400</v>
      </c>
      <c r="H851" s="3">
        <v>0.44</v>
      </c>
      <c r="I851" s="3">
        <v>28.334975</v>
      </c>
      <c r="J851" s="3">
        <v>0.44</v>
      </c>
      <c r="K851" s="3">
        <v>28.334975</v>
      </c>
      <c r="L851" s="3">
        <v>10.08415147</v>
      </c>
      <c r="M851" s="3">
        <v>3.6704741200000002</v>
      </c>
      <c r="N851" s="3">
        <v>21.55922</v>
      </c>
      <c r="O851" s="3" t="s">
        <v>2400</v>
      </c>
      <c r="P851" s="3" t="s">
        <v>2400</v>
      </c>
      <c r="Q851" s="3">
        <v>1.855345</v>
      </c>
      <c r="R851" s="3">
        <v>12.799359000000001</v>
      </c>
      <c r="S851" s="3">
        <v>12.799359000000001</v>
      </c>
      <c r="T851" s="9" t="s">
        <v>3429</v>
      </c>
      <c r="U851" s="7">
        <v>4320577</v>
      </c>
      <c r="V851" s="7">
        <v>3615120</v>
      </c>
      <c r="W851" s="7">
        <v>3541060</v>
      </c>
      <c r="X851" s="7">
        <v>3728134</v>
      </c>
      <c r="Y851" s="7">
        <v>4542636</v>
      </c>
      <c r="Z851" s="7">
        <v>4504267</v>
      </c>
      <c r="AA851" s="7">
        <v>4427751</v>
      </c>
      <c r="AB851" s="7">
        <v>4320577</v>
      </c>
      <c r="AC851" s="3">
        <v>30.039000000000001</v>
      </c>
      <c r="AD851" s="3">
        <v>31.564</v>
      </c>
      <c r="AE851" s="4">
        <v>11.180999999999999</v>
      </c>
      <c r="AF851" s="4">
        <v>12.728999999999999</v>
      </c>
      <c r="AG851" s="7">
        <v>131092000</v>
      </c>
      <c r="AH851" s="7">
        <v>131173000</v>
      </c>
      <c r="AI851" s="7">
        <v>130900000</v>
      </c>
      <c r="AJ851" s="7">
        <v>130659978</v>
      </c>
      <c r="AK851" s="3">
        <v>99.454620000000006</v>
      </c>
      <c r="AL851" s="7">
        <v>523</v>
      </c>
      <c r="AM851" s="7">
        <v>122715232</v>
      </c>
      <c r="AN851" s="3">
        <v>93.41</v>
      </c>
      <c r="AO851" s="3">
        <v>-1.5911040000000001</v>
      </c>
      <c r="AP851" s="3">
        <v>-5.735824</v>
      </c>
      <c r="AQ851" s="3">
        <v>11.278777</v>
      </c>
      <c r="AR851" s="3">
        <v>41.989632</v>
      </c>
      <c r="AS851" s="3">
        <v>-5.735824</v>
      </c>
      <c r="AT851" s="3">
        <v>11.278777</v>
      </c>
      <c r="AU851" s="3">
        <v>39.543911000000001</v>
      </c>
      <c r="AV851" s="3">
        <v>2.264578882495397</v>
      </c>
      <c r="AW851" s="3">
        <v>4.1593495936624594</v>
      </c>
      <c r="AX851" s="3">
        <v>4.7275422987889755</v>
      </c>
      <c r="AY851" s="3">
        <v>53.79</v>
      </c>
      <c r="AZ851" s="4">
        <v>98.8</v>
      </c>
      <c r="BA851" s="3">
        <v>112.29</v>
      </c>
    </row>
    <row r="852" spans="1:53" x14ac:dyDescent="0.3">
      <c r="A852" s="1" t="s">
        <v>442</v>
      </c>
      <c r="B852" s="2">
        <v>4103411</v>
      </c>
      <c r="C852" s="9" t="s">
        <v>2401</v>
      </c>
      <c r="D852" s="9" t="s">
        <v>2446</v>
      </c>
      <c r="E852" s="3">
        <v>8002.7476994099998</v>
      </c>
      <c r="F852" s="5">
        <v>20972.747699</v>
      </c>
      <c r="G852" s="5" t="s">
        <v>2400</v>
      </c>
      <c r="H852" s="4">
        <v>1.079</v>
      </c>
      <c r="I852" s="3">
        <v>6.8954870000000001</v>
      </c>
      <c r="J852" s="3">
        <v>1.0609999999999999</v>
      </c>
      <c r="K852" s="3">
        <v>6.9529839999999998</v>
      </c>
      <c r="L852" s="3" t="s">
        <v>2397</v>
      </c>
      <c r="M852" s="3">
        <v>1.03964189</v>
      </c>
      <c r="N852" s="3">
        <v>8.9522700000000004</v>
      </c>
      <c r="O852" s="3" t="s">
        <v>2400</v>
      </c>
      <c r="P852" s="3" t="s">
        <v>2400</v>
      </c>
      <c r="Q852" s="3">
        <v>1.959681</v>
      </c>
      <c r="R852" s="3">
        <v>9.2679670000000005</v>
      </c>
      <c r="S852" s="3">
        <v>9.2679670000000005</v>
      </c>
      <c r="T852" s="9" t="s">
        <v>3429</v>
      </c>
      <c r="U852" s="7">
        <v>10940000</v>
      </c>
      <c r="V852" s="7">
        <v>9673000</v>
      </c>
      <c r="W852" s="7">
        <v>8537000</v>
      </c>
      <c r="X852" s="7">
        <v>5655000</v>
      </c>
      <c r="Y852" s="7">
        <v>10479000</v>
      </c>
      <c r="Z852" s="7">
        <v>10554000</v>
      </c>
      <c r="AA852" s="7">
        <v>10698000</v>
      </c>
      <c r="AB852" s="7">
        <v>10940000</v>
      </c>
      <c r="AC852" s="3">
        <v>23.792999999999999</v>
      </c>
      <c r="AD852" s="3">
        <v>23.856999999999999</v>
      </c>
      <c r="AE852" s="3">
        <v>16.736999999999998</v>
      </c>
      <c r="AF852" s="3">
        <v>17.664000000000001</v>
      </c>
      <c r="AG852" s="7">
        <v>109266368</v>
      </c>
      <c r="AH852" s="7">
        <v>109262563</v>
      </c>
      <c r="AI852" s="7">
        <v>108854038</v>
      </c>
      <c r="AJ852" s="7">
        <v>108743209</v>
      </c>
      <c r="AK852" s="3">
        <v>99.479460000000003</v>
      </c>
      <c r="AL852" s="7">
        <v>764</v>
      </c>
      <c r="AM852" s="7">
        <v>97404274</v>
      </c>
      <c r="AN852" s="3">
        <v>89.11</v>
      </c>
      <c r="AO852" s="3">
        <v>1.1842109999999999</v>
      </c>
      <c r="AP852" s="3">
        <v>-5.4637349999999998</v>
      </c>
      <c r="AQ852" s="3">
        <v>-49.095322000000003</v>
      </c>
      <c r="AR852" s="3">
        <v>-55.267580000000002</v>
      </c>
      <c r="AS852" s="3">
        <v>-5.4637349999999998</v>
      </c>
      <c r="AT852" s="3">
        <v>-49.095322000000003</v>
      </c>
      <c r="AU852" s="3">
        <v>-55.454720999999999</v>
      </c>
      <c r="AV852" s="3">
        <v>6.9574282536378496</v>
      </c>
      <c r="AW852" s="3">
        <v>12.532505547682224</v>
      </c>
      <c r="AX852" s="3">
        <v>10.177107142944466</v>
      </c>
      <c r="AY852" s="4">
        <v>131.9</v>
      </c>
      <c r="AZ852" s="3">
        <v>237.59</v>
      </c>
      <c r="BA852" s="3">
        <v>192.93</v>
      </c>
    </row>
    <row r="853" spans="1:53" x14ac:dyDescent="0.3">
      <c r="A853" s="1" t="s">
        <v>2280</v>
      </c>
      <c r="B853" s="2">
        <v>4041737</v>
      </c>
      <c r="C853" s="9" t="s">
        <v>2401</v>
      </c>
      <c r="D853" s="9" t="s">
        <v>2449</v>
      </c>
      <c r="E853" s="3">
        <v>7986.1245440000002</v>
      </c>
      <c r="F853" s="5">
        <v>12598.124544</v>
      </c>
      <c r="G853" s="5">
        <v>11429.124544</v>
      </c>
      <c r="H853" s="3">
        <v>0.98</v>
      </c>
      <c r="I853" s="3">
        <v>10.960191082802501</v>
      </c>
      <c r="J853" s="3">
        <v>0.98</v>
      </c>
      <c r="K853" s="3">
        <v>10.960191082802501</v>
      </c>
      <c r="L853" s="3">
        <v>2.6917349485467001</v>
      </c>
      <c r="M853" s="3">
        <v>1.63318749687103</v>
      </c>
      <c r="N853" s="3">
        <v>4.3835179999999996</v>
      </c>
      <c r="O853" s="3" t="s">
        <v>2400</v>
      </c>
      <c r="P853" s="3" t="s">
        <v>2400</v>
      </c>
      <c r="Q853" s="3">
        <v>1.4295340000000001</v>
      </c>
      <c r="R853" s="3">
        <v>8.4029249999999998</v>
      </c>
      <c r="S853" s="3">
        <v>8.4029249999999998</v>
      </c>
      <c r="T853" s="9" t="s">
        <v>3429</v>
      </c>
      <c r="U853" s="7">
        <v>7348000</v>
      </c>
      <c r="V853" s="7">
        <v>5930000</v>
      </c>
      <c r="W853" s="7">
        <v>4174000</v>
      </c>
      <c r="X853" s="7">
        <v>7649000</v>
      </c>
      <c r="Y853" s="7">
        <v>7859000</v>
      </c>
      <c r="Z853" s="7">
        <v>7726000</v>
      </c>
      <c r="AA853" s="7">
        <v>7564000</v>
      </c>
      <c r="AB853" s="7">
        <v>7348000</v>
      </c>
      <c r="AC853" s="3">
        <v>55.552999999999997</v>
      </c>
      <c r="AD853" s="3">
        <v>53.429000000000002</v>
      </c>
      <c r="AE853" s="3">
        <v>16.507999999999999</v>
      </c>
      <c r="AF853" s="3">
        <v>16.731999999999999</v>
      </c>
      <c r="AG853" s="7">
        <v>97141793</v>
      </c>
      <c r="AH853" s="7">
        <v>99053271</v>
      </c>
      <c r="AI853" s="7">
        <v>105074021</v>
      </c>
      <c r="AJ853" s="7">
        <v>95754369</v>
      </c>
      <c r="AK853" s="3">
        <v>99.517769999999999</v>
      </c>
      <c r="AL853" s="7">
        <v>508</v>
      </c>
      <c r="AM853" s="7">
        <v>96810342</v>
      </c>
      <c r="AN853" s="3">
        <v>100.62</v>
      </c>
      <c r="AO853" s="3">
        <v>0.90895800000000004</v>
      </c>
      <c r="AP853" s="3">
        <v>-17.072289000000001</v>
      </c>
      <c r="AQ853" s="3">
        <v>-13.115375</v>
      </c>
      <c r="AR853" s="3">
        <v>-6.1878149999999996</v>
      </c>
      <c r="AS853" s="3">
        <v>-17.072289000000001</v>
      </c>
      <c r="AT853" s="3">
        <v>-13.115375</v>
      </c>
      <c r="AU853" s="3">
        <v>-5.6606360000000002</v>
      </c>
      <c r="AV853" s="3">
        <v>2.2440798413874576</v>
      </c>
      <c r="AW853" s="3">
        <v>4.7359044792778029</v>
      </c>
      <c r="AX853" s="3">
        <v>4.1975179912553786</v>
      </c>
      <c r="AY853" s="3">
        <v>52.55</v>
      </c>
      <c r="AZ853" s="4">
        <v>110.9</v>
      </c>
      <c r="BA853" s="4">
        <v>98.3</v>
      </c>
    </row>
    <row r="854" spans="1:53" x14ac:dyDescent="0.3">
      <c r="A854" s="1" t="s">
        <v>1728</v>
      </c>
      <c r="B854" s="2">
        <v>1018962</v>
      </c>
      <c r="C854" s="9" t="s">
        <v>2401</v>
      </c>
      <c r="D854" s="9" t="s">
        <v>2399</v>
      </c>
      <c r="E854" s="3">
        <v>7976.5104841800003</v>
      </c>
      <c r="F854" s="5" t="s">
        <v>2400</v>
      </c>
      <c r="G854" s="5">
        <v>9930.8354841799992</v>
      </c>
      <c r="H854" s="4">
        <v>1.3360000000000001</v>
      </c>
      <c r="I854" s="3">
        <v>15.9978768577495</v>
      </c>
      <c r="J854" s="3">
        <v>1.3360000000000001</v>
      </c>
      <c r="K854" s="3">
        <v>15.9978768577495</v>
      </c>
      <c r="L854" s="3">
        <v>1.8955616784135401</v>
      </c>
      <c r="M854" s="3">
        <v>0.97509148014148095</v>
      </c>
      <c r="N854" s="3">
        <v>10.398840999999999</v>
      </c>
      <c r="O854" s="3" t="s">
        <v>2400</v>
      </c>
      <c r="P854" s="3" t="s">
        <v>2400</v>
      </c>
      <c r="Q854" s="3" t="s">
        <v>2400</v>
      </c>
      <c r="R854" s="3" t="s">
        <v>2400</v>
      </c>
      <c r="S854" s="3" t="s">
        <v>2400</v>
      </c>
      <c r="T854" s="9" t="s">
        <v>3429</v>
      </c>
      <c r="U854" s="7">
        <v>1109698</v>
      </c>
      <c r="V854" s="7">
        <v>1150359</v>
      </c>
      <c r="W854" s="7">
        <v>1133274</v>
      </c>
      <c r="X854" s="7">
        <v>1162267</v>
      </c>
      <c r="Y854" s="7">
        <v>1158244</v>
      </c>
      <c r="Z854" s="7">
        <v>1133721</v>
      </c>
      <c r="AA854" s="7">
        <v>1105079</v>
      </c>
      <c r="AB854" s="7">
        <v>1109698</v>
      </c>
      <c r="AC854" s="3" t="s">
        <v>2400</v>
      </c>
      <c r="AD854" s="3" t="s">
        <v>2400</v>
      </c>
      <c r="AE854" s="3" t="s">
        <v>2400</v>
      </c>
      <c r="AF854" s="3" t="s">
        <v>2400</v>
      </c>
      <c r="AG854" s="7">
        <v>95260666</v>
      </c>
      <c r="AH854" s="7">
        <v>95262416</v>
      </c>
      <c r="AI854" s="7">
        <v>93717454</v>
      </c>
      <c r="AJ854" s="7">
        <v>91227827</v>
      </c>
      <c r="AK854" s="4">
        <v>95.762500000000003</v>
      </c>
      <c r="AL854" s="7">
        <v>408</v>
      </c>
      <c r="AM854" s="7">
        <v>78694325</v>
      </c>
      <c r="AN854" s="3">
        <v>82.61</v>
      </c>
      <c r="AO854" s="3">
        <v>-1.1025069999999999</v>
      </c>
      <c r="AP854" s="3">
        <v>-10.00836</v>
      </c>
      <c r="AQ854" s="3">
        <v>4.5511309999999998</v>
      </c>
      <c r="AR854" s="3">
        <v>10.257536</v>
      </c>
      <c r="AS854" s="3">
        <v>-10.00836</v>
      </c>
      <c r="AT854" s="3">
        <v>4.5511309999999998</v>
      </c>
      <c r="AU854" s="3">
        <v>11.250553999999999</v>
      </c>
      <c r="AV854" s="3">
        <v>1.2212870194705767</v>
      </c>
      <c r="AW854" s="3">
        <v>2.1733692474662685</v>
      </c>
      <c r="AX854" s="3">
        <v>2.6826821927546893</v>
      </c>
      <c r="AY854" s="3">
        <v>41.76</v>
      </c>
      <c r="AZ854" s="3">
        <v>74.31</v>
      </c>
      <c r="BA854" s="3">
        <v>91.73</v>
      </c>
    </row>
    <row r="855" spans="1:53" x14ac:dyDescent="0.3">
      <c r="A855" s="1" t="s">
        <v>1579</v>
      </c>
      <c r="B855" s="2">
        <v>4093773</v>
      </c>
      <c r="C855" s="9" t="s">
        <v>2395</v>
      </c>
      <c r="D855" s="9" t="s">
        <v>2417</v>
      </c>
      <c r="E855" s="3">
        <v>7972.2277114199997</v>
      </c>
      <c r="F855" s="5">
        <v>13653.925711</v>
      </c>
      <c r="G855" s="5" t="s">
        <v>2400</v>
      </c>
      <c r="H855" s="3">
        <v>0.316</v>
      </c>
      <c r="I855" s="3">
        <v>16.351039</v>
      </c>
      <c r="J855" s="3">
        <v>0.316</v>
      </c>
      <c r="K855" s="3">
        <v>16.351039</v>
      </c>
      <c r="L855" s="3" t="s">
        <v>2397</v>
      </c>
      <c r="M855" s="3">
        <v>1.7918380300000001</v>
      </c>
      <c r="N855" s="3">
        <v>11.242557</v>
      </c>
      <c r="O855" s="3" t="s">
        <v>2400</v>
      </c>
      <c r="P855" s="3" t="s">
        <v>2400</v>
      </c>
      <c r="Q855" s="3">
        <v>2.3340070000000002</v>
      </c>
      <c r="R855" s="3">
        <v>8.0191269999999992</v>
      </c>
      <c r="S855" s="3">
        <v>8.0191269999999992</v>
      </c>
      <c r="T855" s="9" t="s">
        <v>3430</v>
      </c>
      <c r="U855" s="7">
        <v>5769577</v>
      </c>
      <c r="V855" s="7">
        <v>4484980</v>
      </c>
      <c r="W855" s="7">
        <v>3493844</v>
      </c>
      <c r="X855" s="7">
        <v>3386115</v>
      </c>
      <c r="Y855" s="7">
        <v>5613153</v>
      </c>
      <c r="Z855" s="7">
        <v>5769577</v>
      </c>
      <c r="AA855" s="7">
        <v>5898258</v>
      </c>
      <c r="AB855" s="7">
        <v>5695801</v>
      </c>
      <c r="AC855" s="3">
        <v>76.867999999999995</v>
      </c>
      <c r="AD855" s="3">
        <v>76.558000000000007</v>
      </c>
      <c r="AE855" s="3">
        <v>27.271000000000001</v>
      </c>
      <c r="AF855" s="3">
        <v>27.779</v>
      </c>
      <c r="AG855" s="7">
        <v>261646431</v>
      </c>
      <c r="AH855" s="7">
        <v>264664537</v>
      </c>
      <c r="AI855" s="7">
        <v>266474648</v>
      </c>
      <c r="AJ855" s="7">
        <v>256733491</v>
      </c>
      <c r="AK855" s="4">
        <v>97.995199999999997</v>
      </c>
      <c r="AL855" s="7">
        <v>449</v>
      </c>
      <c r="AM855" s="7">
        <v>204531473</v>
      </c>
      <c r="AN855" s="3">
        <v>78.069999999999993</v>
      </c>
      <c r="AO855" s="3">
        <v>1.1067480000000001</v>
      </c>
      <c r="AP855" s="3">
        <v>-6.9339469999999999</v>
      </c>
      <c r="AQ855" s="3">
        <v>-14.903846</v>
      </c>
      <c r="AR855" s="3">
        <v>-30.332103</v>
      </c>
      <c r="AS855" s="3">
        <v>-6.9339469999999999</v>
      </c>
      <c r="AT855" s="3">
        <v>-14.903846</v>
      </c>
      <c r="AU855" s="3">
        <v>-32.603521999999998</v>
      </c>
      <c r="AV855" s="3">
        <v>1.1090162392545604</v>
      </c>
      <c r="AW855" s="3">
        <v>1.2626454922139092</v>
      </c>
      <c r="AX855" s="3">
        <v>1.196710806270781</v>
      </c>
      <c r="AY855" s="3">
        <v>89.37</v>
      </c>
      <c r="AZ855" s="3">
        <v>101.75</v>
      </c>
      <c r="BA855" s="3">
        <v>96.43</v>
      </c>
    </row>
    <row r="856" spans="1:53" x14ac:dyDescent="0.3">
      <c r="A856" s="1" t="s">
        <v>285</v>
      </c>
      <c r="B856" s="2">
        <v>5295870</v>
      </c>
      <c r="C856" s="9" t="s">
        <v>2395</v>
      </c>
      <c r="D856" s="9" t="s">
        <v>2461</v>
      </c>
      <c r="E856" s="3">
        <v>7962.8443960000004</v>
      </c>
      <c r="F856" s="5">
        <v>6403.2477049999998</v>
      </c>
      <c r="G856" s="5" t="s">
        <v>2400</v>
      </c>
      <c r="H856" s="3">
        <v>-2.6524230837189244E-2</v>
      </c>
      <c r="I856" s="3" t="s">
        <v>2397</v>
      </c>
      <c r="J856" s="3">
        <v>-2.6524230837189244E-2</v>
      </c>
      <c r="K856" s="3" t="s">
        <v>2397</v>
      </c>
      <c r="L856" s="3">
        <v>6.8377971300000002</v>
      </c>
      <c r="M856" s="3">
        <v>3.8669323600000003</v>
      </c>
      <c r="N856" s="3" t="s">
        <v>2400</v>
      </c>
      <c r="O856" s="3" t="s">
        <v>2400</v>
      </c>
      <c r="P856" s="3" t="s">
        <v>2400</v>
      </c>
      <c r="Q856" s="3">
        <v>1.59802</v>
      </c>
      <c r="R856" s="3" t="s">
        <v>2397</v>
      </c>
      <c r="S856" s="3">
        <v>-135.19644199999999</v>
      </c>
      <c r="T856" s="9" t="s">
        <v>3429</v>
      </c>
      <c r="U856" s="7">
        <v>3183555.3138543065</v>
      </c>
      <c r="V856" s="7">
        <v>3259511.1558888014</v>
      </c>
      <c r="W856" s="7">
        <v>3005142.4356401842</v>
      </c>
      <c r="X856" s="7">
        <v>1740234.7507178984</v>
      </c>
      <c r="Y856" s="7">
        <v>3533771.2439682102</v>
      </c>
      <c r="Z856" s="7">
        <v>3316034.2107391339</v>
      </c>
      <c r="AA856" s="7">
        <v>3227845.9106322303</v>
      </c>
      <c r="AB856" s="7">
        <v>3183555.3138543065</v>
      </c>
      <c r="AC856" s="3">
        <v>24.155999999999999</v>
      </c>
      <c r="AD856" s="3">
        <v>30.045999999999999</v>
      </c>
      <c r="AE856" s="4">
        <v>-10.36</v>
      </c>
      <c r="AF856" s="3">
        <v>-1.9630000000000001</v>
      </c>
      <c r="AG856" s="7">
        <v>417849259</v>
      </c>
      <c r="AH856" s="7">
        <v>414135031</v>
      </c>
      <c r="AI856" s="7">
        <v>413982902</v>
      </c>
      <c r="AJ856" s="7">
        <v>278042024</v>
      </c>
      <c r="AK856" s="3">
        <v>68.445430000000002</v>
      </c>
      <c r="AL856" s="7">
        <v>192</v>
      </c>
      <c r="AM856" s="7">
        <v>194755380</v>
      </c>
      <c r="AN856" s="3">
        <v>47.94</v>
      </c>
      <c r="AO856" s="3">
        <v>-5.6279310000000002</v>
      </c>
      <c r="AP856" s="3">
        <v>-5.5294730000000003</v>
      </c>
      <c r="AQ856" s="3">
        <v>-22.540633</v>
      </c>
      <c r="AR856" s="3">
        <v>55.986218999999998</v>
      </c>
      <c r="AS856" s="3">
        <v>-5.5294730000000003</v>
      </c>
      <c r="AT856" s="3">
        <v>-22.540633</v>
      </c>
      <c r="AU856" s="3">
        <v>48.808546</v>
      </c>
      <c r="AV856" s="3" t="s">
        <v>2400</v>
      </c>
      <c r="AW856" s="3" t="s">
        <v>2400</v>
      </c>
      <c r="AX856" s="3" t="s">
        <v>2400</v>
      </c>
      <c r="AY856" s="3">
        <v>36.18</v>
      </c>
      <c r="AZ856" s="3">
        <v>80.83</v>
      </c>
      <c r="BA856" s="4">
        <v>106.07</v>
      </c>
    </row>
    <row r="857" spans="1:53" x14ac:dyDescent="0.3">
      <c r="A857" s="1" t="s">
        <v>1896</v>
      </c>
      <c r="B857" s="2">
        <v>4014951</v>
      </c>
      <c r="C857" s="9" t="s">
        <v>2401</v>
      </c>
      <c r="D857" s="9" t="s">
        <v>2404</v>
      </c>
      <c r="E857" s="3">
        <v>7943.7141792000002</v>
      </c>
      <c r="F857" s="5">
        <v>8158.2621790000003</v>
      </c>
      <c r="G857" s="5" t="s">
        <v>2400</v>
      </c>
      <c r="H857" s="4">
        <v>2.21</v>
      </c>
      <c r="I857" s="3">
        <v>21.955514000000001</v>
      </c>
      <c r="J857" s="4">
        <v>2.21</v>
      </c>
      <c r="K857" s="3">
        <v>21.955514000000001</v>
      </c>
      <c r="L857" s="3">
        <v>7.6794479899999999</v>
      </c>
      <c r="M857" s="3">
        <v>3.7652695199999999</v>
      </c>
      <c r="N857" s="3">
        <v>73.833482000000004</v>
      </c>
      <c r="O857" s="3" t="s">
        <v>2400</v>
      </c>
      <c r="P857" s="3" t="s">
        <v>2400</v>
      </c>
      <c r="Q857" s="3">
        <v>3.251468</v>
      </c>
      <c r="R857" s="3">
        <v>13.556290000000001</v>
      </c>
      <c r="S857" s="3">
        <v>13.556290000000001</v>
      </c>
      <c r="T857" s="9" t="s">
        <v>3429</v>
      </c>
      <c r="U857" s="7">
        <v>2213803</v>
      </c>
      <c r="V857" s="7">
        <v>2116087</v>
      </c>
      <c r="W857" s="7">
        <v>1573217</v>
      </c>
      <c r="X857" s="7">
        <v>1267945</v>
      </c>
      <c r="Y857" s="7">
        <v>2216420</v>
      </c>
      <c r="Z857" s="7">
        <v>2209350</v>
      </c>
      <c r="AA857" s="7">
        <v>2209952</v>
      </c>
      <c r="AB857" s="7">
        <v>2213803</v>
      </c>
      <c r="AC857" s="3">
        <v>47.148000000000003</v>
      </c>
      <c r="AD857" s="4">
        <v>45.96</v>
      </c>
      <c r="AE857" s="3">
        <v>25.033999999999999</v>
      </c>
      <c r="AF857" s="3">
        <v>23.062999999999999</v>
      </c>
      <c r="AG857" s="7">
        <v>42164000</v>
      </c>
      <c r="AH857" s="7">
        <v>42163000</v>
      </c>
      <c r="AI857" s="7">
        <v>42672848</v>
      </c>
      <c r="AJ857" s="7">
        <v>41932561</v>
      </c>
      <c r="AK857" s="3">
        <v>99.450890000000001</v>
      </c>
      <c r="AL857" s="7">
        <v>487</v>
      </c>
      <c r="AM857" s="7">
        <v>41152590</v>
      </c>
      <c r="AN857" s="3">
        <v>97.6</v>
      </c>
      <c r="AO857" s="3">
        <v>-1.1740170000000001</v>
      </c>
      <c r="AP857" s="3">
        <v>-11.97983</v>
      </c>
      <c r="AQ857" s="3">
        <v>-13.30057</v>
      </c>
      <c r="AR857" s="3">
        <v>-14.379389</v>
      </c>
      <c r="AS857" s="3">
        <v>-11.97983</v>
      </c>
      <c r="AT857" s="3">
        <v>-13.30057</v>
      </c>
      <c r="AU857" s="3">
        <v>-16.239014000000001</v>
      </c>
      <c r="AV857" s="3">
        <v>1.3474717889526053</v>
      </c>
      <c r="AW857" s="3">
        <v>2.8323226369389785</v>
      </c>
      <c r="AX857" s="3">
        <v>2.7461236579961268</v>
      </c>
      <c r="AY857" s="3">
        <v>41.62</v>
      </c>
      <c r="AZ857" s="3">
        <v>87.48</v>
      </c>
      <c r="BA857" s="3">
        <v>84.81</v>
      </c>
    </row>
    <row r="858" spans="1:53" x14ac:dyDescent="0.3">
      <c r="A858" s="1" t="s">
        <v>53</v>
      </c>
      <c r="B858" s="2">
        <v>103154</v>
      </c>
      <c r="C858" s="9" t="s">
        <v>2401</v>
      </c>
      <c r="D858" s="9" t="s">
        <v>2413</v>
      </c>
      <c r="E858" s="3">
        <v>7933.4151935999998</v>
      </c>
      <c r="F858" s="5">
        <v>10799.838193</v>
      </c>
      <c r="G858" s="5">
        <v>10820.966332800001</v>
      </c>
      <c r="H858" s="3">
        <v>0.42</v>
      </c>
      <c r="I858" s="3">
        <v>38.922651933701701</v>
      </c>
      <c r="J858" s="4">
        <v>0.42</v>
      </c>
      <c r="K858" s="3">
        <v>38.922651933701701</v>
      </c>
      <c r="L858" s="3">
        <v>1.7035756477019799</v>
      </c>
      <c r="M858" s="3">
        <v>1.4247366154798602</v>
      </c>
      <c r="N858" s="3">
        <v>16.395159</v>
      </c>
      <c r="O858" s="3" t="s">
        <v>2400</v>
      </c>
      <c r="P858" s="3" t="s">
        <v>2400</v>
      </c>
      <c r="Q858" s="3">
        <v>16.891667000000002</v>
      </c>
      <c r="R858" s="3">
        <v>21.734227000000001</v>
      </c>
      <c r="S858" s="3">
        <v>20.5577917059267</v>
      </c>
      <c r="T858" s="9" t="s">
        <v>3429</v>
      </c>
      <c r="U858" s="7">
        <v>537495</v>
      </c>
      <c r="V858" s="7">
        <v>429814</v>
      </c>
      <c r="W858" s="7">
        <v>339323</v>
      </c>
      <c r="X858" s="7">
        <v>248568</v>
      </c>
      <c r="Y858" s="7">
        <v>600525</v>
      </c>
      <c r="Z858" s="7">
        <v>583005</v>
      </c>
      <c r="AA858" s="7">
        <v>560330</v>
      </c>
      <c r="AB858" s="7">
        <v>537495</v>
      </c>
      <c r="AC858" s="3">
        <v>87.587000000000003</v>
      </c>
      <c r="AD858" s="3">
        <v>87.944000000000003</v>
      </c>
      <c r="AE858" s="3">
        <v>76.408000000000001</v>
      </c>
      <c r="AF858" s="3">
        <v>77.441999999999993</v>
      </c>
      <c r="AG858" s="7">
        <v>103522677</v>
      </c>
      <c r="AH858" s="7">
        <v>100624624</v>
      </c>
      <c r="AI858" s="7">
        <v>100519717</v>
      </c>
      <c r="AJ858" s="7">
        <v>101565276</v>
      </c>
      <c r="AK858" s="3">
        <v>98.109210000000004</v>
      </c>
      <c r="AL858" s="7">
        <v>524</v>
      </c>
      <c r="AM858" s="7">
        <v>113588991</v>
      </c>
      <c r="AN858" s="3">
        <v>109.72</v>
      </c>
      <c r="AO858" s="3">
        <v>-0.70472199999999996</v>
      </c>
      <c r="AP858" s="3">
        <v>-8.2682289999999998</v>
      </c>
      <c r="AQ858" s="3">
        <v>-6.4781630000000003</v>
      </c>
      <c r="AR858" s="3">
        <v>10.927413</v>
      </c>
      <c r="AS858" s="3">
        <v>-8.2682289999999998</v>
      </c>
      <c r="AT858" s="3">
        <v>-6.4781630000000003</v>
      </c>
      <c r="AU858" s="3">
        <v>11.914218</v>
      </c>
      <c r="AV858" s="3">
        <v>2.7178962924229633</v>
      </c>
      <c r="AW858" s="3">
        <v>4.2578786868117797</v>
      </c>
      <c r="AX858" s="3">
        <v>4.5574470903309727</v>
      </c>
      <c r="AY858" s="3">
        <v>59.08</v>
      </c>
      <c r="AZ858" s="3">
        <v>92.55</v>
      </c>
      <c r="BA858" s="3">
        <v>99.06</v>
      </c>
    </row>
    <row r="859" spans="1:53" x14ac:dyDescent="0.3">
      <c r="A859" s="1" t="s">
        <v>944</v>
      </c>
      <c r="B859" s="2">
        <v>4810421</v>
      </c>
      <c r="C859" s="9" t="s">
        <v>2401</v>
      </c>
      <c r="D859" s="9" t="s">
        <v>2409</v>
      </c>
      <c r="E859" s="3">
        <v>7916.46947585</v>
      </c>
      <c r="F859" s="5">
        <v>7813.751475</v>
      </c>
      <c r="G859" s="5" t="s">
        <v>2400</v>
      </c>
      <c r="H859" s="3">
        <v>-0.38900000000000001</v>
      </c>
      <c r="I859" s="3" t="s">
        <v>2397</v>
      </c>
      <c r="J859" s="3">
        <v>-0.38900000000000001</v>
      </c>
      <c r="K859" s="3" t="s">
        <v>2397</v>
      </c>
      <c r="L859" s="3">
        <v>24.812179379999996</v>
      </c>
      <c r="M859" s="3">
        <v>12.357013349999999</v>
      </c>
      <c r="N859" s="3" t="s">
        <v>2397</v>
      </c>
      <c r="O859" s="3" t="s">
        <v>2400</v>
      </c>
      <c r="P859" s="3" t="s">
        <v>2400</v>
      </c>
      <c r="Q859" s="3">
        <v>22.645921000000001</v>
      </c>
      <c r="R859" s="3" t="s">
        <v>2397</v>
      </c>
      <c r="S859" s="3">
        <v>-106.840052</v>
      </c>
      <c r="T859" s="9" t="s">
        <v>3429</v>
      </c>
      <c r="U859" s="7">
        <v>314711</v>
      </c>
      <c r="V859" s="7">
        <v>282862</v>
      </c>
      <c r="W859" s="7">
        <v>294011</v>
      </c>
      <c r="X859" s="7">
        <v>224959</v>
      </c>
      <c r="Y859" s="7">
        <v>360347</v>
      </c>
      <c r="Z859" s="7">
        <v>341725</v>
      </c>
      <c r="AA859" s="7">
        <v>326434</v>
      </c>
      <c r="AB859" s="7">
        <v>314711</v>
      </c>
      <c r="AC859" s="3">
        <v>75.986000000000004</v>
      </c>
      <c r="AD859" s="3">
        <v>76.611000000000004</v>
      </c>
      <c r="AE859" s="3">
        <v>-28.611999999999998</v>
      </c>
      <c r="AF859" s="3">
        <v>-22.385999999999999</v>
      </c>
      <c r="AG859" s="7">
        <v>55094000</v>
      </c>
      <c r="AH859" s="7">
        <v>54824000</v>
      </c>
      <c r="AI859" s="7">
        <v>48720000</v>
      </c>
      <c r="AJ859" s="7">
        <v>53338132</v>
      </c>
      <c r="AK859" s="3">
        <v>96.78586</v>
      </c>
      <c r="AL859" s="7">
        <v>379</v>
      </c>
      <c r="AM859" s="7">
        <v>55527550</v>
      </c>
      <c r="AN859" s="3">
        <v>100.76</v>
      </c>
      <c r="AO859" s="3">
        <v>-0.84644900000000001</v>
      </c>
      <c r="AP859" s="3">
        <v>4.378698</v>
      </c>
      <c r="AQ859" s="3">
        <v>15.090574</v>
      </c>
      <c r="AR859" s="3">
        <v>94.525169000000005</v>
      </c>
      <c r="AS859" s="3">
        <v>4.378698</v>
      </c>
      <c r="AT859" s="3">
        <v>15.090574</v>
      </c>
      <c r="AU859" s="3">
        <v>88.627499999999998</v>
      </c>
      <c r="AV859" s="3">
        <v>4.5738125865902184</v>
      </c>
      <c r="AW859" s="3">
        <v>5.4792310668750615</v>
      </c>
      <c r="AX859" s="3">
        <v>4.9178464123137209</v>
      </c>
      <c r="AY859" s="3">
        <v>87.79</v>
      </c>
      <c r="AZ859" s="3">
        <v>105.16</v>
      </c>
      <c r="BA859" s="3">
        <v>94.39</v>
      </c>
    </row>
    <row r="860" spans="1:53" x14ac:dyDescent="0.3">
      <c r="A860" s="1" t="s">
        <v>1153</v>
      </c>
      <c r="B860" s="2">
        <v>6910410</v>
      </c>
      <c r="C860" s="9" t="s">
        <v>2401</v>
      </c>
      <c r="D860" s="9" t="s">
        <v>2481</v>
      </c>
      <c r="E860" s="3">
        <v>7898.3168329999999</v>
      </c>
      <c r="F860" s="5">
        <v>7550.9098329999997</v>
      </c>
      <c r="G860" s="5" t="s">
        <v>2400</v>
      </c>
      <c r="H860" s="3">
        <v>-0.245</v>
      </c>
      <c r="I860" s="3" t="s">
        <v>2397</v>
      </c>
      <c r="J860" s="3">
        <v>-0.245</v>
      </c>
      <c r="K860" s="3" t="s">
        <v>2397</v>
      </c>
      <c r="L860" s="3">
        <v>21.608898089999997</v>
      </c>
      <c r="M860" s="3">
        <v>20.708973719999999</v>
      </c>
      <c r="N860" s="3" t="s">
        <v>2397</v>
      </c>
      <c r="O860" s="3" t="s">
        <v>2400</v>
      </c>
      <c r="P860" s="3" t="s">
        <v>2400</v>
      </c>
      <c r="Q860" s="3">
        <v>231.95967200000001</v>
      </c>
      <c r="R860" s="3" t="s">
        <v>2397</v>
      </c>
      <c r="S860" s="3">
        <v>-45.174235000000003</v>
      </c>
      <c r="T860" s="9" t="s">
        <v>3429</v>
      </c>
      <c r="U860" s="7">
        <v>22042</v>
      </c>
      <c r="V860" s="7">
        <v>11131</v>
      </c>
      <c r="W860" s="7">
        <v>2099</v>
      </c>
      <c r="X860" s="7" t="s">
        <v>2400</v>
      </c>
      <c r="Y860" s="7">
        <v>37469</v>
      </c>
      <c r="Z860" s="7">
        <v>31205</v>
      </c>
      <c r="AA860" s="7">
        <v>25339</v>
      </c>
      <c r="AB860" s="7">
        <v>22042</v>
      </c>
      <c r="AC860" s="3">
        <v>63.216000000000001</v>
      </c>
      <c r="AD860" s="3">
        <v>50.323999999999998</v>
      </c>
      <c r="AE860" s="3" t="s">
        <v>2397</v>
      </c>
      <c r="AF860" s="3" t="s">
        <v>2397</v>
      </c>
      <c r="AG860" s="7">
        <v>215975686</v>
      </c>
      <c r="AH860" s="7">
        <v>213722503</v>
      </c>
      <c r="AI860" s="7">
        <v>204117084</v>
      </c>
      <c r="AJ860" s="7">
        <v>195018867</v>
      </c>
      <c r="AK860" s="3">
        <v>90.122860000000003</v>
      </c>
      <c r="AL860" s="7">
        <v>304</v>
      </c>
      <c r="AM860" s="7">
        <v>79417167</v>
      </c>
      <c r="AN860" s="4">
        <v>36.700000000000003</v>
      </c>
      <c r="AO860" s="3">
        <v>-6.3032750000000002</v>
      </c>
      <c r="AP860" s="3">
        <v>14.438356000000001</v>
      </c>
      <c r="AQ860" s="3">
        <v>377.91762</v>
      </c>
      <c r="AR860" s="3">
        <v>243.50328999999999</v>
      </c>
      <c r="AS860" s="3">
        <v>14.438356000000001</v>
      </c>
      <c r="AT860" s="3">
        <v>377.91762</v>
      </c>
      <c r="AU860" s="3">
        <v>237.12671499999999</v>
      </c>
      <c r="AV860" s="3">
        <v>45.583353214668385</v>
      </c>
      <c r="AW860" s="3">
        <v>61.03071899239513</v>
      </c>
      <c r="AX860" s="3">
        <v>58.355426126171807</v>
      </c>
      <c r="AY860" s="3">
        <v>183.89</v>
      </c>
      <c r="AZ860" s="3">
        <v>246.21</v>
      </c>
      <c r="BA860" s="3">
        <v>235.42</v>
      </c>
    </row>
    <row r="861" spans="1:53" x14ac:dyDescent="0.3">
      <c r="A861" s="1" t="s">
        <v>439</v>
      </c>
      <c r="B861" s="2">
        <v>4426762</v>
      </c>
      <c r="C861" s="9" t="s">
        <v>2395</v>
      </c>
      <c r="D861" s="9" t="s">
        <v>2417</v>
      </c>
      <c r="E861" s="3">
        <v>7881.3294083999999</v>
      </c>
      <c r="F861" s="5">
        <v>8469.7514080000001</v>
      </c>
      <c r="G861" s="5" t="s">
        <v>2400</v>
      </c>
      <c r="H861" s="3">
        <v>4.0000000000000001E-3</v>
      </c>
      <c r="I861" s="3">
        <v>167.57142899999999</v>
      </c>
      <c r="J861" s="3">
        <v>4.0000000000000001E-3</v>
      </c>
      <c r="K861" s="3">
        <v>167.57142899999999</v>
      </c>
      <c r="L861" s="3" t="s">
        <v>2397</v>
      </c>
      <c r="M861" s="3">
        <v>3.7802127000000003</v>
      </c>
      <c r="N861" s="3">
        <v>35.653494999999999</v>
      </c>
      <c r="O861" s="3" t="s">
        <v>2400</v>
      </c>
      <c r="P861" s="3" t="s">
        <v>2400</v>
      </c>
      <c r="Q861" s="3">
        <v>8.5502730000000007</v>
      </c>
      <c r="R861" s="3">
        <v>39.844576000000004</v>
      </c>
      <c r="S861" s="3">
        <v>39.844576000000004</v>
      </c>
      <c r="T861" s="9" t="s">
        <v>3429</v>
      </c>
      <c r="U861" s="7">
        <v>866378</v>
      </c>
      <c r="V861" s="7">
        <v>782448</v>
      </c>
      <c r="W861" s="7">
        <v>688288</v>
      </c>
      <c r="X861" s="7">
        <v>633063</v>
      </c>
      <c r="Y861" s="7">
        <v>926937</v>
      </c>
      <c r="Z861" s="7">
        <v>909603</v>
      </c>
      <c r="AA861" s="7">
        <v>888696</v>
      </c>
      <c r="AB861" s="7">
        <v>866378</v>
      </c>
      <c r="AC861" s="3">
        <v>76.531999999999996</v>
      </c>
      <c r="AD861" s="3">
        <v>77.311999999999998</v>
      </c>
      <c r="AE861" s="3">
        <v>19.355</v>
      </c>
      <c r="AF861" s="3">
        <v>20.338000000000001</v>
      </c>
      <c r="AG861" s="7">
        <v>625325706</v>
      </c>
      <c r="AH861" s="7">
        <v>622795101</v>
      </c>
      <c r="AI861" s="7">
        <v>634633179</v>
      </c>
      <c r="AJ861" s="7">
        <v>461252783</v>
      </c>
      <c r="AK861" s="3">
        <v>73.74118</v>
      </c>
      <c r="AL861" s="7">
        <v>350</v>
      </c>
      <c r="AM861" s="7">
        <v>480823436</v>
      </c>
      <c r="AN861" s="3">
        <v>76.87</v>
      </c>
      <c r="AO861" s="3">
        <v>-1.345669</v>
      </c>
      <c r="AP861" s="3">
        <v>-6.9047619999999998</v>
      </c>
      <c r="AQ861" s="3">
        <v>6.1538459999999997</v>
      </c>
      <c r="AR861" s="3">
        <v>5.6756760000000002</v>
      </c>
      <c r="AS861" s="3">
        <v>-6.9047619999999998</v>
      </c>
      <c r="AT861" s="3">
        <v>6.1538459999999997</v>
      </c>
      <c r="AU861" s="3">
        <v>2.9850750000000001</v>
      </c>
      <c r="AV861" s="3">
        <v>1.4260512735352959</v>
      </c>
      <c r="AW861" s="3">
        <v>2.5977006113850014</v>
      </c>
      <c r="AX861" s="3">
        <v>2.3876786513010342</v>
      </c>
      <c r="AY861" s="3">
        <v>52.55</v>
      </c>
      <c r="AZ861" s="3">
        <v>95.73</v>
      </c>
      <c r="BA861" s="3">
        <v>87.99</v>
      </c>
    </row>
    <row r="862" spans="1:53" x14ac:dyDescent="0.3">
      <c r="A862" s="1" t="s">
        <v>2230</v>
      </c>
      <c r="B862" s="2">
        <v>4004426</v>
      </c>
      <c r="C862" s="9" t="s">
        <v>2401</v>
      </c>
      <c r="D862" s="9" t="s">
        <v>2468</v>
      </c>
      <c r="E862" s="3">
        <v>7875.9163906499998</v>
      </c>
      <c r="F862" s="5">
        <v>14761.87939</v>
      </c>
      <c r="G862" s="5" t="s">
        <v>2400</v>
      </c>
      <c r="H862" s="3">
        <v>0.52</v>
      </c>
      <c r="I862" s="3" t="s">
        <v>2397</v>
      </c>
      <c r="J862" s="3">
        <v>0.13500000000000001</v>
      </c>
      <c r="K862" s="3" t="s">
        <v>2397</v>
      </c>
      <c r="L862" s="3" t="s">
        <v>2397</v>
      </c>
      <c r="M862" s="3">
        <v>5.93966233</v>
      </c>
      <c r="N862" s="3">
        <v>13.800643000000001</v>
      </c>
      <c r="O862" s="3" t="s">
        <v>2400</v>
      </c>
      <c r="P862" s="3" t="s">
        <v>2400</v>
      </c>
      <c r="Q862" s="3">
        <v>1.5099579999999999</v>
      </c>
      <c r="R862" s="3">
        <v>11.266938</v>
      </c>
      <c r="S862" s="3">
        <v>11.266938</v>
      </c>
      <c r="T862" s="9" t="s">
        <v>3431</v>
      </c>
      <c r="U862" s="7">
        <v>10454667</v>
      </c>
      <c r="V862" s="7">
        <v>11612475</v>
      </c>
      <c r="W862" s="7">
        <v>11841840</v>
      </c>
      <c r="X862" s="7">
        <v>9238830</v>
      </c>
      <c r="Y862" s="7">
        <v>10093489</v>
      </c>
      <c r="Z862" s="7">
        <v>10255664</v>
      </c>
      <c r="AA862" s="7">
        <v>10454667</v>
      </c>
      <c r="AB862" s="7">
        <v>10588082</v>
      </c>
      <c r="AC862" s="3">
        <v>52.051000000000002</v>
      </c>
      <c r="AD862" s="3">
        <v>52.210999999999999</v>
      </c>
      <c r="AE862" s="4">
        <v>9.0210000000000008</v>
      </c>
      <c r="AF862" s="4">
        <v>7.8010000000000002</v>
      </c>
      <c r="AG862" s="7">
        <v>389283419</v>
      </c>
      <c r="AH862" s="7">
        <v>389181642</v>
      </c>
      <c r="AI862" s="7">
        <v>388883825</v>
      </c>
      <c r="AJ862" s="7">
        <v>387796198</v>
      </c>
      <c r="AK862" s="3">
        <v>99.608940000000004</v>
      </c>
      <c r="AL862" s="7">
        <v>624</v>
      </c>
      <c r="AM862" s="7">
        <v>375354421</v>
      </c>
      <c r="AN862" s="3">
        <v>96.41</v>
      </c>
      <c r="AO862" s="3">
        <v>-1.9195610000000001</v>
      </c>
      <c r="AP862" s="3">
        <v>6.0800789999999996</v>
      </c>
      <c r="AQ862" s="3">
        <v>7.5689219999999997</v>
      </c>
      <c r="AR862" s="3">
        <v>15.067024</v>
      </c>
      <c r="AS862" s="3">
        <v>6.0800789999999996</v>
      </c>
      <c r="AT862" s="3">
        <v>7.5689219999999997</v>
      </c>
      <c r="AU862" s="3">
        <v>14.148936000000001</v>
      </c>
      <c r="AV862" s="3">
        <v>4.845104840917525</v>
      </c>
      <c r="AW862" s="3">
        <v>6.6458837497198093</v>
      </c>
      <c r="AX862" s="3">
        <v>8.2792526738401868</v>
      </c>
      <c r="AY862" s="3">
        <v>48.04</v>
      </c>
      <c r="AZ862" s="3">
        <v>65.89</v>
      </c>
      <c r="BA862" s="3">
        <v>82.08</v>
      </c>
    </row>
    <row r="863" spans="1:53" x14ac:dyDescent="0.3">
      <c r="A863" s="1" t="s">
        <v>262</v>
      </c>
      <c r="B863" s="2">
        <v>4069317</v>
      </c>
      <c r="C863" s="9" t="s">
        <v>2401</v>
      </c>
      <c r="D863" s="9" t="s">
        <v>2398</v>
      </c>
      <c r="E863" s="3">
        <v>7848.93526776</v>
      </c>
      <c r="F863" s="5">
        <v>13012.935267000001</v>
      </c>
      <c r="G863" s="5" t="s">
        <v>2400</v>
      </c>
      <c r="H863" s="3">
        <v>0.48599999999999999</v>
      </c>
      <c r="I863" s="3">
        <v>9.4101940000000006</v>
      </c>
      <c r="J863" s="3">
        <v>0.48599999999999999</v>
      </c>
      <c r="K863" s="3">
        <v>9.4101940000000006</v>
      </c>
      <c r="L863" s="3" t="s">
        <v>2397</v>
      </c>
      <c r="M863" s="3" t="s">
        <v>2397</v>
      </c>
      <c r="N863" s="3">
        <v>13.475842999999999</v>
      </c>
      <c r="O863" s="3" t="s">
        <v>2400</v>
      </c>
      <c r="P863" s="3" t="s">
        <v>2400</v>
      </c>
      <c r="Q863" s="3">
        <v>1.824662</v>
      </c>
      <c r="R863" s="3">
        <v>6.842022</v>
      </c>
      <c r="S863" s="3">
        <v>6.842022</v>
      </c>
      <c r="T863" s="9" t="s">
        <v>3433</v>
      </c>
      <c r="U863" s="7">
        <v>7429000</v>
      </c>
      <c r="V863" s="7">
        <v>7560000</v>
      </c>
      <c r="W863" s="7">
        <v>7882000</v>
      </c>
      <c r="X863" s="7">
        <v>6434000</v>
      </c>
      <c r="Y863" s="7">
        <v>7432000</v>
      </c>
      <c r="Z863" s="7">
        <v>7384000</v>
      </c>
      <c r="AA863" s="7">
        <v>7417000</v>
      </c>
      <c r="AB863" s="7">
        <v>7429000</v>
      </c>
      <c r="AC863" s="3">
        <v>43.558999999999997</v>
      </c>
      <c r="AD863" s="3">
        <v>43.999000000000002</v>
      </c>
      <c r="AE863" s="3">
        <v>20.917999999999999</v>
      </c>
      <c r="AF863" s="3">
        <v>21.058</v>
      </c>
      <c r="AG863" s="7">
        <v>217000000</v>
      </c>
      <c r="AH863" s="7">
        <v>220000000</v>
      </c>
      <c r="AI863" s="7">
        <v>227000000</v>
      </c>
      <c r="AJ863" s="7">
        <v>215423028</v>
      </c>
      <c r="AK863" s="3">
        <v>99.464839999999995</v>
      </c>
      <c r="AL863" s="7">
        <v>604</v>
      </c>
      <c r="AM863" s="7">
        <v>214871201</v>
      </c>
      <c r="AN863" s="3">
        <v>99.21</v>
      </c>
      <c r="AO863" s="3">
        <v>-0.81862400000000002</v>
      </c>
      <c r="AP863" s="3">
        <v>6.981236</v>
      </c>
      <c r="AQ863" s="3">
        <v>21.459900000000001</v>
      </c>
      <c r="AR863" s="3">
        <v>-13.363129000000001</v>
      </c>
      <c r="AS863" s="3">
        <v>6.981236</v>
      </c>
      <c r="AT863" s="3">
        <v>21.459900000000001</v>
      </c>
      <c r="AU863" s="3">
        <v>-10.171455</v>
      </c>
      <c r="AV863" s="3">
        <v>5.4923768191940923</v>
      </c>
      <c r="AW863" s="3">
        <v>9.3430503439042525</v>
      </c>
      <c r="AX863" s="3">
        <v>13.203625880882738</v>
      </c>
      <c r="AY863" s="3">
        <v>59.62</v>
      </c>
      <c r="AZ863" s="3">
        <v>101.41</v>
      </c>
      <c r="BA863" s="3">
        <v>143.32</v>
      </c>
    </row>
    <row r="864" spans="1:53" x14ac:dyDescent="0.3">
      <c r="A864" s="1" t="s">
        <v>1257</v>
      </c>
      <c r="B864" s="2">
        <v>4079718</v>
      </c>
      <c r="C864" s="9" t="s">
        <v>2395</v>
      </c>
      <c r="D864" s="9" t="s">
        <v>2431</v>
      </c>
      <c r="E864" s="3">
        <v>7829.8651460000001</v>
      </c>
      <c r="F864" s="5">
        <v>7726.7321460000003</v>
      </c>
      <c r="G864" s="5" t="s">
        <v>2400</v>
      </c>
      <c r="H864" s="3">
        <v>0.05</v>
      </c>
      <c r="I864" s="3">
        <v>55.322265999999999</v>
      </c>
      <c r="J864" s="3">
        <v>0.05</v>
      </c>
      <c r="K864" s="3">
        <v>55.322265999999999</v>
      </c>
      <c r="L864" s="3">
        <v>21.209284910000001</v>
      </c>
      <c r="M864" s="3">
        <v>11.10566556</v>
      </c>
      <c r="N864" s="3">
        <v>59.195402000000001</v>
      </c>
      <c r="O864" s="3" t="s">
        <v>2400</v>
      </c>
      <c r="P864" s="3" t="s">
        <v>2400</v>
      </c>
      <c r="Q864" s="3">
        <v>13.709982999999999</v>
      </c>
      <c r="R864" s="3">
        <v>52.308107</v>
      </c>
      <c r="S864" s="3">
        <v>52.308107</v>
      </c>
      <c r="T864" s="9" t="s">
        <v>3429</v>
      </c>
      <c r="U864" s="7">
        <v>737154</v>
      </c>
      <c r="V864" s="7">
        <v>660356</v>
      </c>
      <c r="W864" s="7">
        <v>515327</v>
      </c>
      <c r="X864" s="7">
        <v>408120</v>
      </c>
      <c r="Y864" s="7">
        <v>562578</v>
      </c>
      <c r="Z864" s="7">
        <v>627656</v>
      </c>
      <c r="AA864" s="7">
        <v>693659</v>
      </c>
      <c r="AB864" s="7">
        <v>737154</v>
      </c>
      <c r="AC864" s="3">
        <v>69.819000000000003</v>
      </c>
      <c r="AD864" s="3">
        <v>68.896000000000001</v>
      </c>
      <c r="AE864" s="3">
        <v>33.725999999999999</v>
      </c>
      <c r="AF864" s="3">
        <v>24.716999999999999</v>
      </c>
      <c r="AG864" s="7">
        <v>137935000</v>
      </c>
      <c r="AH864" s="7">
        <v>137765000</v>
      </c>
      <c r="AI864" s="7">
        <v>138022000</v>
      </c>
      <c r="AJ864" s="7">
        <v>135950826</v>
      </c>
      <c r="AK864" s="3">
        <v>98.535659999999993</v>
      </c>
      <c r="AL864" s="7">
        <v>504</v>
      </c>
      <c r="AM864" s="7">
        <v>153326020</v>
      </c>
      <c r="AN864" s="3">
        <v>111.13</v>
      </c>
      <c r="AO864" s="3">
        <v>-6.9633770000000004</v>
      </c>
      <c r="AP864" s="3">
        <v>-0.17621200000000001</v>
      </c>
      <c r="AQ864" s="3">
        <v>6.7458070000000001</v>
      </c>
      <c r="AR864" s="3">
        <v>-17.178363000000001</v>
      </c>
      <c r="AS864" s="3">
        <v>-0.17621200000000001</v>
      </c>
      <c r="AT864" s="3">
        <v>6.7458070000000001</v>
      </c>
      <c r="AU864" s="3">
        <v>-17.886649999999999</v>
      </c>
      <c r="AV864" s="3">
        <v>5.0288918283753032</v>
      </c>
      <c r="AW864" s="3">
        <v>7.1900704525991994</v>
      </c>
      <c r="AX864" s="3">
        <v>7.8644641434111291</v>
      </c>
      <c r="AY864" s="3">
        <v>59.07</v>
      </c>
      <c r="AZ864" s="3">
        <v>84.46</v>
      </c>
      <c r="BA864" s="3">
        <v>92.38</v>
      </c>
    </row>
    <row r="865" spans="1:53" x14ac:dyDescent="0.3">
      <c r="A865" s="1" t="s">
        <v>1562</v>
      </c>
      <c r="B865" s="2">
        <v>100391</v>
      </c>
      <c r="C865" s="9" t="s">
        <v>2395</v>
      </c>
      <c r="D865" s="9" t="s">
        <v>2399</v>
      </c>
      <c r="E865" s="3">
        <v>7828.5343760400001</v>
      </c>
      <c r="F865" s="5" t="s">
        <v>2400</v>
      </c>
      <c r="G865" s="5">
        <v>12536.642376039999</v>
      </c>
      <c r="H865" s="3">
        <v>0.44</v>
      </c>
      <c r="I865" s="3">
        <v>13.154545454545501</v>
      </c>
      <c r="J865" s="3">
        <v>0.44</v>
      </c>
      <c r="K865" s="3">
        <v>13.154545454545501</v>
      </c>
      <c r="L865" s="3">
        <v>1.8129981792905301</v>
      </c>
      <c r="M865" s="3">
        <v>1.1305356691944399</v>
      </c>
      <c r="N865" s="3">
        <v>16.077777999999999</v>
      </c>
      <c r="O865" s="3" t="s">
        <v>2400</v>
      </c>
      <c r="P865" s="3" t="s">
        <v>2400</v>
      </c>
      <c r="Q865" s="3" t="s">
        <v>2400</v>
      </c>
      <c r="R865" s="3" t="s">
        <v>2400</v>
      </c>
      <c r="S865" s="3" t="s">
        <v>2400</v>
      </c>
      <c r="T865" s="9" t="s">
        <v>3429</v>
      </c>
      <c r="U865" s="7">
        <v>1814860</v>
      </c>
      <c r="V865" s="7">
        <v>1637042</v>
      </c>
      <c r="W865" s="7">
        <v>809119</v>
      </c>
      <c r="X865" s="7">
        <v>835368</v>
      </c>
      <c r="Y865" s="7">
        <v>1838401</v>
      </c>
      <c r="Z865" s="7">
        <v>1808563</v>
      </c>
      <c r="AA865" s="7">
        <v>1796671</v>
      </c>
      <c r="AB865" s="7">
        <v>1814860</v>
      </c>
      <c r="AC865" s="3" t="s">
        <v>2400</v>
      </c>
      <c r="AD865" s="3" t="s">
        <v>2400</v>
      </c>
      <c r="AE865" s="3" t="s">
        <v>2400</v>
      </c>
      <c r="AF865" s="3" t="s">
        <v>2400</v>
      </c>
      <c r="AG865" s="7">
        <v>318955286</v>
      </c>
      <c r="AH865" s="7">
        <v>318968869</v>
      </c>
      <c r="AI865" s="7">
        <v>292585707</v>
      </c>
      <c r="AJ865" s="7">
        <v>334975405</v>
      </c>
      <c r="AK865" s="4">
        <v>99.099400000000003</v>
      </c>
      <c r="AL865" s="7">
        <v>394</v>
      </c>
      <c r="AM865" s="7">
        <v>264905585</v>
      </c>
      <c r="AN865" s="3">
        <v>78.37</v>
      </c>
      <c r="AO865" s="3">
        <v>-0.98083900000000002</v>
      </c>
      <c r="AP865" s="3">
        <v>-6.2823830000000003</v>
      </c>
      <c r="AQ865" s="3">
        <v>16.318328000000001</v>
      </c>
      <c r="AR865" s="3">
        <v>27.526440000000001</v>
      </c>
      <c r="AS865" s="3">
        <v>-6.2823830000000003</v>
      </c>
      <c r="AT865" s="3">
        <v>16.318328000000001</v>
      </c>
      <c r="AU865" s="3">
        <v>28.507992999999999</v>
      </c>
      <c r="AV865" s="3">
        <v>2.1490086940781978</v>
      </c>
      <c r="AW865" s="3">
        <v>3.4664829617478508</v>
      </c>
      <c r="AX865" s="3">
        <v>3.7038890837962772</v>
      </c>
      <c r="AY865" s="3">
        <v>67.37</v>
      </c>
      <c r="AZ865" s="3">
        <v>108.67</v>
      </c>
      <c r="BA865" s="4">
        <v>116.11</v>
      </c>
    </row>
    <row r="866" spans="1:53" x14ac:dyDescent="0.3">
      <c r="A866" s="1" t="s">
        <v>2181</v>
      </c>
      <c r="B866" s="2">
        <v>9208881</v>
      </c>
      <c r="C866" s="9" t="s">
        <v>2401</v>
      </c>
      <c r="D866" s="9" t="s">
        <v>2405</v>
      </c>
      <c r="E866" s="3">
        <v>7814.8964160400001</v>
      </c>
      <c r="F866" s="5">
        <v>6154.1264160000001</v>
      </c>
      <c r="G866" s="5" t="s">
        <v>2400</v>
      </c>
      <c r="H866" s="3">
        <v>-1.9E-2</v>
      </c>
      <c r="I866" s="3" t="s">
        <v>2397</v>
      </c>
      <c r="J866" s="3">
        <v>-1.9E-2</v>
      </c>
      <c r="K866" s="3" t="s">
        <v>2397</v>
      </c>
      <c r="L866" s="3">
        <v>4.2794612799999996</v>
      </c>
      <c r="M866" s="3">
        <v>4.0336401100000003</v>
      </c>
      <c r="N866" s="3">
        <v>23.235831999999998</v>
      </c>
      <c r="O866" s="3" t="s">
        <v>2400</v>
      </c>
      <c r="P866" s="3" t="s">
        <v>2400</v>
      </c>
      <c r="Q866" s="3">
        <v>3.8713790000000001</v>
      </c>
      <c r="R866" s="3" t="s">
        <v>2397</v>
      </c>
      <c r="S866" s="3">
        <v>-43.239111000000001</v>
      </c>
      <c r="T866" s="9" t="s">
        <v>3433</v>
      </c>
      <c r="U866" s="7">
        <v>1308072</v>
      </c>
      <c r="V866" s="7">
        <v>1058581</v>
      </c>
      <c r="W866" s="7">
        <v>892252</v>
      </c>
      <c r="X866" s="7">
        <v>607643</v>
      </c>
      <c r="Y866" s="7">
        <v>1411271</v>
      </c>
      <c r="Z866" s="7">
        <v>1382539</v>
      </c>
      <c r="AA866" s="7">
        <v>1353596</v>
      </c>
      <c r="AB866" s="7">
        <v>1308072</v>
      </c>
      <c r="AC866" s="3">
        <v>85.088999999999999</v>
      </c>
      <c r="AD866" s="3">
        <v>83.379000000000005</v>
      </c>
      <c r="AE866" s="3">
        <v>-10.833</v>
      </c>
      <c r="AF866" s="3">
        <v>-10.457000000000001</v>
      </c>
      <c r="AG866" s="7">
        <v>549659748</v>
      </c>
      <c r="AH866" s="7">
        <v>560510748</v>
      </c>
      <c r="AI866" s="7">
        <v>567234748</v>
      </c>
      <c r="AJ866" s="7">
        <v>434292869</v>
      </c>
      <c r="AK866" s="3">
        <v>79.019959999999998</v>
      </c>
      <c r="AL866" s="7">
        <v>556</v>
      </c>
      <c r="AM866" s="7">
        <v>310632307</v>
      </c>
      <c r="AN866" s="3">
        <v>56.52</v>
      </c>
      <c r="AO866" s="3">
        <v>-3.1987809999999999</v>
      </c>
      <c r="AP866" s="3">
        <v>-10.555947</v>
      </c>
      <c r="AQ866" s="3">
        <v>-0.703125</v>
      </c>
      <c r="AR866" s="3">
        <v>-46.596639000000003</v>
      </c>
      <c r="AS866" s="3">
        <v>-10.555947</v>
      </c>
      <c r="AT866" s="3">
        <v>-0.703125</v>
      </c>
      <c r="AU866" s="3">
        <v>-48.832528000000003</v>
      </c>
      <c r="AV866" s="3">
        <v>5.3986435136884916</v>
      </c>
      <c r="AW866" s="3">
        <v>11.317308763746095</v>
      </c>
      <c r="AX866" s="3">
        <v>8.7361411049321056</v>
      </c>
      <c r="AY866" s="3">
        <v>52.68</v>
      </c>
      <c r="AZ866" s="3">
        <v>110.44</v>
      </c>
      <c r="BA866" s="3">
        <v>85.25</v>
      </c>
    </row>
    <row r="867" spans="1:53" x14ac:dyDescent="0.3">
      <c r="A867" s="1" t="s">
        <v>2209</v>
      </c>
      <c r="B867" s="2">
        <v>4965935</v>
      </c>
      <c r="C867" s="9" t="s">
        <v>2395</v>
      </c>
      <c r="D867" s="9" t="s">
        <v>2431</v>
      </c>
      <c r="E867" s="3">
        <v>7808.3508441599997</v>
      </c>
      <c r="F867" s="5">
        <v>7280.611844</v>
      </c>
      <c r="G867" s="5" t="s">
        <v>2400</v>
      </c>
      <c r="H867" s="4">
        <v>1.4</v>
      </c>
      <c r="I867" s="3">
        <v>29.357430000000001</v>
      </c>
      <c r="J867" s="4">
        <v>1.4</v>
      </c>
      <c r="K867" s="3">
        <v>29.357430000000001</v>
      </c>
      <c r="L867" s="3">
        <v>4.66422077</v>
      </c>
      <c r="M867" s="3">
        <v>4.3730557499999998</v>
      </c>
      <c r="N867" s="3">
        <v>31.810269999999999</v>
      </c>
      <c r="O867" s="3" t="s">
        <v>2400</v>
      </c>
      <c r="P867" s="3" t="s">
        <v>2400</v>
      </c>
      <c r="Q867" s="3">
        <v>9.9596230000000006</v>
      </c>
      <c r="R867" s="3">
        <v>21.339383000000002</v>
      </c>
      <c r="S867" s="3">
        <v>21.339383000000002</v>
      </c>
      <c r="T867" s="9" t="s">
        <v>3429</v>
      </c>
      <c r="U867" s="7">
        <v>576429</v>
      </c>
      <c r="V867" s="7">
        <v>616619</v>
      </c>
      <c r="W867" s="7">
        <v>553525</v>
      </c>
      <c r="X867" s="7">
        <v>428867</v>
      </c>
      <c r="Y867" s="7">
        <v>643711</v>
      </c>
      <c r="Z867" s="7">
        <v>623161</v>
      </c>
      <c r="AA867" s="7">
        <v>611221</v>
      </c>
      <c r="AB867" s="7">
        <v>576429</v>
      </c>
      <c r="AC867" s="3">
        <v>74.778999999999996</v>
      </c>
      <c r="AD867" s="3">
        <v>75.403999999999996</v>
      </c>
      <c r="AE867" s="3">
        <v>45.207999999999998</v>
      </c>
      <c r="AF867" s="3">
        <v>45.988</v>
      </c>
      <c r="AG867" s="7">
        <v>47461274</v>
      </c>
      <c r="AH867" s="7">
        <v>47448625</v>
      </c>
      <c r="AI867" s="7">
        <v>47354882</v>
      </c>
      <c r="AJ867" s="7">
        <v>43799281</v>
      </c>
      <c r="AK867" s="3">
        <v>92.283990000000003</v>
      </c>
      <c r="AL867" s="7">
        <v>575</v>
      </c>
      <c r="AM867" s="7">
        <v>39827605</v>
      </c>
      <c r="AN867" s="3">
        <v>83.92</v>
      </c>
      <c r="AO867" s="3">
        <v>-4.7308750000000002</v>
      </c>
      <c r="AP867" s="3">
        <v>-11.135424</v>
      </c>
      <c r="AQ867" s="3">
        <v>-30.347784999999998</v>
      </c>
      <c r="AR867" s="3">
        <v>-21.642191</v>
      </c>
      <c r="AS867" s="3">
        <v>-11.135424</v>
      </c>
      <c r="AT867" s="3">
        <v>-30.347784999999998</v>
      </c>
      <c r="AU867" s="3">
        <v>-23.559552</v>
      </c>
      <c r="AV867" s="3">
        <v>4.1320518767584815</v>
      </c>
      <c r="AW867" s="3">
        <v>6.6504491779548935</v>
      </c>
      <c r="AX867" s="3">
        <v>5.7327277515498656</v>
      </c>
      <c r="AY867" s="4">
        <v>96.4</v>
      </c>
      <c r="AZ867" s="3">
        <v>155.15</v>
      </c>
      <c r="BA867" s="3">
        <v>133.74</v>
      </c>
    </row>
    <row r="868" spans="1:53" x14ac:dyDescent="0.3">
      <c r="A868" s="1" t="s">
        <v>220</v>
      </c>
      <c r="B868" s="2">
        <v>4576086</v>
      </c>
      <c r="C868" s="9" t="s">
        <v>2401</v>
      </c>
      <c r="D868" s="9" t="s">
        <v>2425</v>
      </c>
      <c r="E868" s="3">
        <v>7805.87306352</v>
      </c>
      <c r="F868" s="5">
        <v>9784.8730629999991</v>
      </c>
      <c r="G868" s="5" t="s">
        <v>2400</v>
      </c>
      <c r="H868" s="3">
        <v>1.74</v>
      </c>
      <c r="I868" s="3">
        <v>12.153687</v>
      </c>
      <c r="J868" s="3">
        <v>1.74</v>
      </c>
      <c r="K868" s="3">
        <v>12.153687</v>
      </c>
      <c r="L868" s="3">
        <v>8.1884058</v>
      </c>
      <c r="M868" s="3">
        <v>3.2282380499999999</v>
      </c>
      <c r="N868" s="3">
        <v>15.484563</v>
      </c>
      <c r="O868" s="3" t="s">
        <v>2400</v>
      </c>
      <c r="P868" s="3" t="s">
        <v>2400</v>
      </c>
      <c r="Q868" s="3">
        <v>0.88979799999999998</v>
      </c>
      <c r="R868" s="3">
        <v>6.5674099999999997</v>
      </c>
      <c r="S868" s="3">
        <v>6.5674099999999997</v>
      </c>
      <c r="T868" s="9" t="s">
        <v>3429</v>
      </c>
      <c r="U868" s="7">
        <v>10475000</v>
      </c>
      <c r="V868" s="7">
        <v>8842000</v>
      </c>
      <c r="W868" s="7">
        <v>8230000</v>
      </c>
      <c r="X868" s="7">
        <v>7447000</v>
      </c>
      <c r="Y868" s="7">
        <v>10525000</v>
      </c>
      <c r="Z868" s="7">
        <v>10568000</v>
      </c>
      <c r="AA868" s="7">
        <v>10597000</v>
      </c>
      <c r="AB868" s="7">
        <v>10475000</v>
      </c>
      <c r="AC868" s="3">
        <v>17.384</v>
      </c>
      <c r="AD868" s="4">
        <v>18.100000000000001</v>
      </c>
      <c r="AE868" s="4">
        <v>12.086</v>
      </c>
      <c r="AF868" s="4">
        <v>12.836</v>
      </c>
      <c r="AG868" s="7">
        <v>78751746</v>
      </c>
      <c r="AH868" s="7">
        <v>80079757</v>
      </c>
      <c r="AI868" s="7">
        <v>84100000</v>
      </c>
      <c r="AJ868" s="7">
        <v>78494148</v>
      </c>
      <c r="AK868" s="4">
        <v>99.672899999999998</v>
      </c>
      <c r="AL868" s="7">
        <v>466</v>
      </c>
      <c r="AM868" s="7">
        <v>69199972</v>
      </c>
      <c r="AN868" s="3">
        <v>87.87</v>
      </c>
      <c r="AO868" s="3">
        <v>0.106735</v>
      </c>
      <c r="AP868" s="3">
        <v>-5.3773200000000001</v>
      </c>
      <c r="AQ868" s="3">
        <v>0.44982299999999997</v>
      </c>
      <c r="AR868" s="3">
        <v>-14.658780999999999</v>
      </c>
      <c r="AS868" s="3">
        <v>-5.3773200000000001</v>
      </c>
      <c r="AT868" s="3">
        <v>0.44982299999999997</v>
      </c>
      <c r="AU868" s="3">
        <v>-14.883383</v>
      </c>
      <c r="AV868" s="3">
        <v>2.3051184160412137</v>
      </c>
      <c r="AW868" s="3">
        <v>3.9590065954624274</v>
      </c>
      <c r="AX868" s="3">
        <v>4.6737767175736895</v>
      </c>
      <c r="AY868" s="3">
        <v>52.09</v>
      </c>
      <c r="AZ868" s="3">
        <v>89.47</v>
      </c>
      <c r="BA868" s="3">
        <v>105.62</v>
      </c>
    </row>
    <row r="869" spans="1:53" x14ac:dyDescent="0.3">
      <c r="A869" s="1" t="s">
        <v>782</v>
      </c>
      <c r="B869" s="2">
        <v>105839130</v>
      </c>
      <c r="C869" s="9" t="s">
        <v>2401</v>
      </c>
      <c r="D869" s="9" t="s">
        <v>2445</v>
      </c>
      <c r="E869" s="3">
        <v>7802.6452660000004</v>
      </c>
      <c r="F869" s="5">
        <v>8761.1962650000005</v>
      </c>
      <c r="G869" s="5" t="s">
        <v>2400</v>
      </c>
      <c r="H869" s="4">
        <v>1.1299999999999999</v>
      </c>
      <c r="I869" s="3">
        <v>26.952808999999998</v>
      </c>
      <c r="J869" s="4">
        <v>1.1100000000000001</v>
      </c>
      <c r="K869" s="3">
        <v>28.174771</v>
      </c>
      <c r="L869" s="3" t="s">
        <v>2397</v>
      </c>
      <c r="M869" s="3">
        <v>3.9461735900000003</v>
      </c>
      <c r="N869" s="3">
        <v>23.778746999999999</v>
      </c>
      <c r="O869" s="3" t="s">
        <v>2400</v>
      </c>
      <c r="P869" s="3" t="s">
        <v>2400</v>
      </c>
      <c r="Q869" s="3">
        <v>2.9748190000000001</v>
      </c>
      <c r="R869" s="3">
        <v>14.732502999999999</v>
      </c>
      <c r="S869" s="3">
        <v>14.732502999999999</v>
      </c>
      <c r="T869" s="9" t="s">
        <v>3429</v>
      </c>
      <c r="U869" s="7">
        <v>2774766</v>
      </c>
      <c r="V869" s="7">
        <v>2593480</v>
      </c>
      <c r="W869" s="7">
        <v>2428115</v>
      </c>
      <c r="X869" s="7">
        <v>1950069</v>
      </c>
      <c r="Y869" s="7">
        <v>2759395</v>
      </c>
      <c r="Z869" s="7">
        <v>2767141</v>
      </c>
      <c r="AA869" s="7">
        <v>2780510</v>
      </c>
      <c r="AB869" s="7">
        <v>2774766</v>
      </c>
      <c r="AC869" s="3">
        <v>36.606999999999999</v>
      </c>
      <c r="AD869" s="3">
        <v>37.466999999999999</v>
      </c>
      <c r="AE869" s="3">
        <v>18.356999999999999</v>
      </c>
      <c r="AF869" s="4">
        <v>19.16</v>
      </c>
      <c r="AG869" s="7">
        <v>60444246</v>
      </c>
      <c r="AH869" s="7">
        <v>60438838</v>
      </c>
      <c r="AI869" s="7">
        <v>60271072</v>
      </c>
      <c r="AJ869" s="7">
        <v>56563148</v>
      </c>
      <c r="AK869" s="3">
        <v>93.57302</v>
      </c>
      <c r="AL869" s="7">
        <v>366</v>
      </c>
      <c r="AM869" s="7">
        <v>56798955</v>
      </c>
      <c r="AN869" s="3">
        <v>93.96</v>
      </c>
      <c r="AO869" s="3">
        <v>-1.969759</v>
      </c>
      <c r="AP869" s="3">
        <v>-7.0808799999999996</v>
      </c>
      <c r="AQ869" s="3">
        <v>12.820995</v>
      </c>
      <c r="AR869" s="3">
        <v>40.973202000000001</v>
      </c>
      <c r="AS869" s="3">
        <v>-7.0808799999999996</v>
      </c>
      <c r="AT869" s="3">
        <v>12.820995</v>
      </c>
      <c r="AU869" s="3">
        <v>38.466867000000001</v>
      </c>
      <c r="AV869" s="3">
        <v>0.89322027883904109</v>
      </c>
      <c r="AW869" s="3">
        <v>2.15536614382501</v>
      </c>
      <c r="AX869" s="3">
        <v>2.2772590343517058</v>
      </c>
      <c r="AY869" s="3">
        <v>42.43</v>
      </c>
      <c r="AZ869" s="3">
        <v>102.38</v>
      </c>
      <c r="BA869" s="3">
        <v>108.17</v>
      </c>
    </row>
    <row r="870" spans="1:53" x14ac:dyDescent="0.3">
      <c r="A870" s="1" t="s">
        <v>2289</v>
      </c>
      <c r="B870" s="2">
        <v>4695380</v>
      </c>
      <c r="C870" s="9" t="s">
        <v>2395</v>
      </c>
      <c r="D870" s="9" t="s">
        <v>2544</v>
      </c>
      <c r="E870" s="3">
        <v>7798.8465126000001</v>
      </c>
      <c r="F870" s="5">
        <v>40271.846511999996</v>
      </c>
      <c r="G870" s="5" t="s">
        <v>2400</v>
      </c>
      <c r="H870" s="3">
        <v>-3.4790000000000001</v>
      </c>
      <c r="I870" s="3" t="s">
        <v>2397</v>
      </c>
      <c r="J870" s="3">
        <v>-3.4790000000000001</v>
      </c>
      <c r="K870" s="3" t="s">
        <v>2397</v>
      </c>
      <c r="L870" s="3" t="s">
        <v>2397</v>
      </c>
      <c r="M870" s="3">
        <v>0.77177598999999997</v>
      </c>
      <c r="N870" s="3" t="s">
        <v>2397</v>
      </c>
      <c r="O870" s="3" t="s">
        <v>2400</v>
      </c>
      <c r="P870" s="3" t="s">
        <v>2400</v>
      </c>
      <c r="Q870" s="3">
        <v>0.27455299999999999</v>
      </c>
      <c r="R870" s="3">
        <v>5.4894889999999998</v>
      </c>
      <c r="S870" s="3">
        <v>5.4894889999999998</v>
      </c>
      <c r="T870" s="9" t="s">
        <v>3436</v>
      </c>
      <c r="U870" s="7">
        <v>147658000</v>
      </c>
      <c r="V870" s="7">
        <v>139081000</v>
      </c>
      <c r="W870" s="7">
        <v>132703000</v>
      </c>
      <c r="X870" s="7">
        <v>132509000</v>
      </c>
      <c r="Y870" s="7">
        <v>147658000</v>
      </c>
      <c r="Z870" s="7">
        <v>145533000</v>
      </c>
      <c r="AA870" s="7">
        <v>144597000</v>
      </c>
      <c r="AB870" s="7">
        <v>142406000</v>
      </c>
      <c r="AC870" s="3">
        <v>17.963000000000001</v>
      </c>
      <c r="AD870" s="3">
        <v>17.963000000000001</v>
      </c>
      <c r="AE870" s="4">
        <v>1.9530000000000001</v>
      </c>
      <c r="AF870" s="4">
        <v>1.9530000000000001</v>
      </c>
      <c r="AG870" s="7">
        <v>864000433</v>
      </c>
      <c r="AH870" s="7">
        <v>863275037</v>
      </c>
      <c r="AI870" s="7">
        <v>863673786</v>
      </c>
      <c r="AJ870" s="7">
        <v>714901661</v>
      </c>
      <c r="AK870" s="3">
        <v>82.684190000000001</v>
      </c>
      <c r="AL870" s="7">
        <v>1092</v>
      </c>
      <c r="AM870" s="7">
        <v>529666254</v>
      </c>
      <c r="AN870" s="3">
        <v>61.26</v>
      </c>
      <c r="AO870" s="3">
        <v>1.5233950000000001</v>
      </c>
      <c r="AP870" s="3">
        <v>3.4368069999999999</v>
      </c>
      <c r="AQ870" s="3">
        <v>4.1294639999999996</v>
      </c>
      <c r="AR870" s="3">
        <v>-64.990618999999995</v>
      </c>
      <c r="AS870" s="3">
        <v>3.4368069999999999</v>
      </c>
      <c r="AT870" s="3">
        <v>4.1294639999999996</v>
      </c>
      <c r="AU870" s="3">
        <v>-64.266565</v>
      </c>
      <c r="AV870" s="3">
        <v>7.2506567155337294</v>
      </c>
      <c r="AW870" s="3">
        <v>14.280364214767841</v>
      </c>
      <c r="AX870" s="3">
        <v>13.408997255324936</v>
      </c>
      <c r="AY870" s="3">
        <v>69.19</v>
      </c>
      <c r="AZ870" s="3">
        <v>136.26</v>
      </c>
      <c r="BA870" s="3">
        <v>127.95</v>
      </c>
    </row>
    <row r="871" spans="1:53" x14ac:dyDescent="0.3">
      <c r="A871" s="1" t="s">
        <v>474</v>
      </c>
      <c r="B871" s="2">
        <v>4279207</v>
      </c>
      <c r="C871" s="9" t="s">
        <v>2395</v>
      </c>
      <c r="D871" s="9" t="s">
        <v>2478</v>
      </c>
      <c r="E871" s="3">
        <v>7795.35804448</v>
      </c>
      <c r="F871" s="5">
        <v>8678.1840439999996</v>
      </c>
      <c r="G871" s="5" t="s">
        <v>2400</v>
      </c>
      <c r="H871" s="4">
        <v>3.585</v>
      </c>
      <c r="I871" s="3">
        <v>6.1686189999999996</v>
      </c>
      <c r="J871" s="3">
        <v>3.585</v>
      </c>
      <c r="K871" s="3">
        <v>6.1686189999999996</v>
      </c>
      <c r="L871" s="3">
        <v>0.87265454000000009</v>
      </c>
      <c r="M871" s="3">
        <v>0.81898544000000006</v>
      </c>
      <c r="N871" s="3">
        <v>6.0147130000000004</v>
      </c>
      <c r="O871" s="3" t="s">
        <v>2400</v>
      </c>
      <c r="P871" s="3" t="s">
        <v>2400</v>
      </c>
      <c r="Q871" s="3">
        <v>1.8052820000000001</v>
      </c>
      <c r="R871" s="3">
        <v>3.4133010000000001</v>
      </c>
      <c r="S871" s="3">
        <v>3.4133010000000001</v>
      </c>
      <c r="T871" s="9" t="s">
        <v>3429</v>
      </c>
      <c r="U871" s="7">
        <v>3636639</v>
      </c>
      <c r="V871" s="7">
        <v>3417223</v>
      </c>
      <c r="W871" s="7">
        <v>1503091</v>
      </c>
      <c r="X871" s="7">
        <v>901073</v>
      </c>
      <c r="Y871" s="7">
        <v>4448171</v>
      </c>
      <c r="Z871" s="7">
        <v>4149563</v>
      </c>
      <c r="AA871" s="7">
        <v>3821988</v>
      </c>
      <c r="AB871" s="7">
        <v>3636639</v>
      </c>
      <c r="AC871" s="4">
        <v>55.99</v>
      </c>
      <c r="AD871" s="3">
        <v>51.656999999999996</v>
      </c>
      <c r="AE871" s="3">
        <v>54.079000000000001</v>
      </c>
      <c r="AF871" s="3">
        <v>50.024000000000001</v>
      </c>
      <c r="AG871" s="7">
        <v>61479508</v>
      </c>
      <c r="AH871" s="7">
        <v>62231069</v>
      </c>
      <c r="AI871" s="7">
        <v>41373010</v>
      </c>
      <c r="AJ871" s="7">
        <v>60611769</v>
      </c>
      <c r="AK871" s="3">
        <v>99.151480000000006</v>
      </c>
      <c r="AL871" s="7">
        <v>595</v>
      </c>
      <c r="AM871" s="7">
        <v>55390576</v>
      </c>
      <c r="AN871" s="3">
        <v>90.61</v>
      </c>
      <c r="AO871" s="3">
        <v>3.3044709999999999</v>
      </c>
      <c r="AP871" s="3">
        <v>-8.3124219999999998</v>
      </c>
      <c r="AQ871" s="3">
        <v>-10.220378999999999</v>
      </c>
      <c r="AR871" s="3">
        <v>-30.516431999999998</v>
      </c>
      <c r="AS871" s="3">
        <v>-8.3124219999999998</v>
      </c>
      <c r="AT871" s="3">
        <v>-10.220378999999999</v>
      </c>
      <c r="AU871" s="3">
        <v>-29.663719</v>
      </c>
      <c r="AV871" s="3">
        <v>4.4200786010591058</v>
      </c>
      <c r="AW871" s="3">
        <v>6.9907563615489057</v>
      </c>
      <c r="AX871" s="3">
        <v>7.2600458840519719</v>
      </c>
      <c r="AY871" s="3">
        <v>60.69</v>
      </c>
      <c r="AZ871" s="3">
        <v>95.98</v>
      </c>
      <c r="BA871" s="3">
        <v>99.68</v>
      </c>
    </row>
    <row r="872" spans="1:53" x14ac:dyDescent="0.3">
      <c r="A872" s="1" t="s">
        <v>1916</v>
      </c>
      <c r="B872" s="2">
        <v>5128523</v>
      </c>
      <c r="C872" s="9" t="s">
        <v>2401</v>
      </c>
      <c r="D872" s="9" t="s">
        <v>2417</v>
      </c>
      <c r="E872" s="3">
        <v>7785.1630857</v>
      </c>
      <c r="F872" s="5">
        <v>7121.8370850000001</v>
      </c>
      <c r="G872" s="5" t="s">
        <v>2400</v>
      </c>
      <c r="H872" s="3">
        <v>0.01</v>
      </c>
      <c r="I872" s="3" t="s">
        <v>2397</v>
      </c>
      <c r="J872" s="3">
        <v>0.01</v>
      </c>
      <c r="K872" s="3" t="s">
        <v>2397</v>
      </c>
      <c r="L872" s="3">
        <v>14.26788897</v>
      </c>
      <c r="M872" s="3">
        <v>11.005696330000001</v>
      </c>
      <c r="N872" s="3">
        <v>34.931421</v>
      </c>
      <c r="O872" s="3" t="s">
        <v>2400</v>
      </c>
      <c r="P872" s="3" t="s">
        <v>2400</v>
      </c>
      <c r="Q872" s="3">
        <v>6.5759150000000002</v>
      </c>
      <c r="R872" s="3" t="s">
        <v>2397</v>
      </c>
      <c r="S872" s="3" t="s">
        <v>2397</v>
      </c>
      <c r="T872" s="9" t="s">
        <v>3433</v>
      </c>
      <c r="U872" s="7">
        <v>958338</v>
      </c>
      <c r="V872" s="7">
        <v>766915</v>
      </c>
      <c r="W872" s="7">
        <v>550832</v>
      </c>
      <c r="X872" s="7">
        <v>385513</v>
      </c>
      <c r="Y872" s="7">
        <v>1083216</v>
      </c>
      <c r="Z872" s="7">
        <v>1042263</v>
      </c>
      <c r="AA872" s="7">
        <v>1001436</v>
      </c>
      <c r="AB872" s="7">
        <v>958338</v>
      </c>
      <c r="AC872" s="3">
        <v>80.545000000000002</v>
      </c>
      <c r="AD872" s="3">
        <v>81.683999999999997</v>
      </c>
      <c r="AE872" s="3">
        <v>-11.042</v>
      </c>
      <c r="AF872" s="3">
        <v>-2.0459999999999998</v>
      </c>
      <c r="AG872" s="7">
        <v>139302943</v>
      </c>
      <c r="AH872" s="7">
        <v>138533780</v>
      </c>
      <c r="AI872" s="7">
        <v>135538368</v>
      </c>
      <c r="AJ872" s="7">
        <v>137965042</v>
      </c>
      <c r="AK872" s="3">
        <v>98.545209999999997</v>
      </c>
      <c r="AL872" s="7">
        <v>488</v>
      </c>
      <c r="AM872" s="7">
        <v>126566193</v>
      </c>
      <c r="AN872" s="4">
        <v>90.4</v>
      </c>
      <c r="AO872" s="3">
        <v>5.3571000000000001E-2</v>
      </c>
      <c r="AP872" s="3">
        <v>0.142985</v>
      </c>
      <c r="AQ872" s="3">
        <v>1.2102599999999999</v>
      </c>
      <c r="AR872" s="3">
        <v>20.210255</v>
      </c>
      <c r="AS872" s="3">
        <v>0.142985</v>
      </c>
      <c r="AT872" s="3">
        <v>1.2102599999999999</v>
      </c>
      <c r="AU872" s="3">
        <v>17.168548999999999</v>
      </c>
      <c r="AV872" s="3">
        <v>7.6863578773779642</v>
      </c>
      <c r="AW872" s="3">
        <v>9.4629489353744578</v>
      </c>
      <c r="AX872" s="3">
        <v>11.092761758108708</v>
      </c>
      <c r="AY872" s="4">
        <v>96.1</v>
      </c>
      <c r="AZ872" s="3">
        <v>118.31</v>
      </c>
      <c r="BA872" s="3">
        <v>138.69</v>
      </c>
    </row>
    <row r="873" spans="1:53" x14ac:dyDescent="0.3">
      <c r="A873" s="1" t="s">
        <v>237</v>
      </c>
      <c r="B873" s="2">
        <v>4080716</v>
      </c>
      <c r="C873" s="9" t="s">
        <v>2401</v>
      </c>
      <c r="D873" s="9" t="s">
        <v>2465</v>
      </c>
      <c r="E873" s="3">
        <v>7783.2987881600002</v>
      </c>
      <c r="F873" s="5">
        <v>8857.8577879999993</v>
      </c>
      <c r="G873" s="5">
        <v>8367.5347881599992</v>
      </c>
      <c r="H873" s="4">
        <v>2.04</v>
      </c>
      <c r="I873" s="3">
        <v>12.291262135922301</v>
      </c>
      <c r="J873" s="4">
        <v>2.04</v>
      </c>
      <c r="K873" s="3">
        <v>12.291262135922301</v>
      </c>
      <c r="L873" s="3">
        <v>1.4109926433219799</v>
      </c>
      <c r="M873" s="3">
        <v>1.3397199102802</v>
      </c>
      <c r="N873" s="3">
        <v>4.3903889999999999</v>
      </c>
      <c r="O873" s="3" t="s">
        <v>2400</v>
      </c>
      <c r="P873" s="3" t="s">
        <v>2400</v>
      </c>
      <c r="Q873" s="3">
        <v>1.422463</v>
      </c>
      <c r="R873" s="3">
        <v>9.7567240000000002</v>
      </c>
      <c r="S873" s="3">
        <v>11.7562687913403</v>
      </c>
      <c r="T873" s="9" t="s">
        <v>3429</v>
      </c>
      <c r="U873" s="7">
        <v>5643388</v>
      </c>
      <c r="V873" s="7">
        <v>5135439</v>
      </c>
      <c r="W873" s="7">
        <v>5321725</v>
      </c>
      <c r="X873" s="7">
        <v>4841954</v>
      </c>
      <c r="Y873" s="7">
        <v>5967179</v>
      </c>
      <c r="Z873" s="7">
        <v>5790353</v>
      </c>
      <c r="AA873" s="7">
        <v>5723581</v>
      </c>
      <c r="AB873" s="7">
        <v>5643388</v>
      </c>
      <c r="AC873" s="3">
        <v>22.138000000000002</v>
      </c>
      <c r="AD873" s="3">
        <v>24.135000000000002</v>
      </c>
      <c r="AE873" s="4">
        <v>11.154999999999999</v>
      </c>
      <c r="AF873" s="3">
        <v>14.039</v>
      </c>
      <c r="AG873" s="7">
        <v>83649000</v>
      </c>
      <c r="AH873" s="7">
        <v>84179000</v>
      </c>
      <c r="AI873" s="7">
        <v>85228000</v>
      </c>
      <c r="AJ873" s="7">
        <v>76308859</v>
      </c>
      <c r="AK873" s="3">
        <v>91.218090000000004</v>
      </c>
      <c r="AL873" s="7">
        <v>427</v>
      </c>
      <c r="AM873" s="7">
        <v>73787594</v>
      </c>
      <c r="AN873" s="4">
        <v>88.2</v>
      </c>
      <c r="AO873" s="3">
        <v>-1.511447</v>
      </c>
      <c r="AP873" s="3">
        <v>-4.7506449999999996</v>
      </c>
      <c r="AQ873" s="3">
        <v>11.317674</v>
      </c>
      <c r="AR873" s="3">
        <v>60.311143000000001</v>
      </c>
      <c r="AS873" s="3">
        <v>-4.7506449999999996</v>
      </c>
      <c r="AT873" s="3">
        <v>11.317674</v>
      </c>
      <c r="AU873" s="3">
        <v>60.050569000000003</v>
      </c>
      <c r="AV873" s="3">
        <v>1.9916776685460751</v>
      </c>
      <c r="AW873" s="3">
        <v>3.4157449377361528</v>
      </c>
      <c r="AX873" s="3">
        <v>3.1819681460056164</v>
      </c>
      <c r="AY873" s="3">
        <v>58.33</v>
      </c>
      <c r="AZ873" s="4">
        <v>100.04</v>
      </c>
      <c r="BA873" s="3">
        <v>93.19</v>
      </c>
    </row>
    <row r="874" spans="1:53" x14ac:dyDescent="0.3">
      <c r="A874" s="1" t="s">
        <v>1071</v>
      </c>
      <c r="B874" s="2">
        <v>4436418</v>
      </c>
      <c r="C874" s="9" t="s">
        <v>2401</v>
      </c>
      <c r="D874" s="9" t="s">
        <v>2406</v>
      </c>
      <c r="E874" s="3">
        <v>7744.48035824</v>
      </c>
      <c r="F874" s="5">
        <v>10554.480358000001</v>
      </c>
      <c r="G874" s="5" t="s">
        <v>2400</v>
      </c>
      <c r="H874" s="4">
        <v>2.5569999999999999</v>
      </c>
      <c r="I874" s="3">
        <v>10.656402999999999</v>
      </c>
      <c r="J874" s="3">
        <v>2.5569999999999999</v>
      </c>
      <c r="K874" s="3">
        <v>10.656402999999999</v>
      </c>
      <c r="L874" s="3">
        <v>9.5285397300000003</v>
      </c>
      <c r="M874" s="3">
        <v>1.7592678799999999</v>
      </c>
      <c r="N874" s="3">
        <v>40.814255000000003</v>
      </c>
      <c r="O874" s="3" t="s">
        <v>2400</v>
      </c>
      <c r="P874" s="3" t="s">
        <v>2400</v>
      </c>
      <c r="Q874" s="3">
        <v>0.87156400000000001</v>
      </c>
      <c r="R874" s="3">
        <v>8.4630089999999996</v>
      </c>
      <c r="S874" s="3">
        <v>8.4630089999999996</v>
      </c>
      <c r="T874" s="9" t="s">
        <v>3429</v>
      </c>
      <c r="U874" s="7">
        <v>11454000</v>
      </c>
      <c r="V874" s="7">
        <v>10676000</v>
      </c>
      <c r="W874" s="7">
        <v>9524000</v>
      </c>
      <c r="X874" s="7">
        <v>9361000</v>
      </c>
      <c r="Y874" s="7">
        <v>11708000</v>
      </c>
      <c r="Z874" s="7">
        <v>11775000</v>
      </c>
      <c r="AA874" s="7">
        <v>11585000</v>
      </c>
      <c r="AB874" s="7">
        <v>11454000</v>
      </c>
      <c r="AC874" s="3">
        <v>14.371</v>
      </c>
      <c r="AD874" s="3">
        <v>13.837</v>
      </c>
      <c r="AE874" s="4">
        <v>9.77</v>
      </c>
      <c r="AF874" s="4">
        <v>9.1479999999999997</v>
      </c>
      <c r="AG874" s="7">
        <v>39129037</v>
      </c>
      <c r="AH874" s="7">
        <v>39260208</v>
      </c>
      <c r="AI874" s="7">
        <v>39779936</v>
      </c>
      <c r="AJ874" s="7">
        <v>38894508</v>
      </c>
      <c r="AK874" s="3">
        <v>99.399839999999998</v>
      </c>
      <c r="AL874" s="7">
        <v>793</v>
      </c>
      <c r="AM874" s="7">
        <v>36953964</v>
      </c>
      <c r="AN874" s="3">
        <v>94.44</v>
      </c>
      <c r="AO874" s="3">
        <v>-1.813364</v>
      </c>
      <c r="AP874" s="3">
        <v>-4.5220289999999999</v>
      </c>
      <c r="AQ874" s="3">
        <v>-28.523337999999999</v>
      </c>
      <c r="AR874" s="3">
        <v>-27.349966999999999</v>
      </c>
      <c r="AS874" s="3">
        <v>-4.5220289999999999</v>
      </c>
      <c r="AT874" s="3">
        <v>-28.523337999999999</v>
      </c>
      <c r="AU874" s="3">
        <v>-27.218456</v>
      </c>
      <c r="AV874" s="3">
        <v>3.9426776020565844</v>
      </c>
      <c r="AW874" s="3">
        <v>8.0063791088472893</v>
      </c>
      <c r="AX874" s="3">
        <v>6.8608742887845988</v>
      </c>
      <c r="AY874" s="3">
        <v>83.62</v>
      </c>
      <c r="AZ874" s="4">
        <v>169.8</v>
      </c>
      <c r="BA874" s="3">
        <v>145.51</v>
      </c>
    </row>
    <row r="875" spans="1:53" x14ac:dyDescent="0.3">
      <c r="A875" s="1" t="s">
        <v>1620</v>
      </c>
      <c r="B875" s="2">
        <v>4074329</v>
      </c>
      <c r="C875" s="9" t="s">
        <v>2395</v>
      </c>
      <c r="D875" s="9" t="s">
        <v>2537</v>
      </c>
      <c r="E875" s="3">
        <v>7721.4496141299996</v>
      </c>
      <c r="F875" s="5">
        <v>21421.449614000001</v>
      </c>
      <c r="G875" s="5">
        <v>22421.449614130001</v>
      </c>
      <c r="H875" s="3">
        <v>-0.01</v>
      </c>
      <c r="I875" s="3" t="s">
        <v>2397</v>
      </c>
      <c r="J875" s="3">
        <v>-3.0000000000000001E-3</v>
      </c>
      <c r="K875" s="3" t="s">
        <v>2397</v>
      </c>
      <c r="L875" s="3">
        <v>1.90112686</v>
      </c>
      <c r="M875" s="3">
        <v>0.41957481000000002</v>
      </c>
      <c r="N875" s="3">
        <v>9.6316760000000006</v>
      </c>
      <c r="O875" s="3" t="s">
        <v>2397</v>
      </c>
      <c r="P875" s="3" t="s">
        <v>2400</v>
      </c>
      <c r="Q875" s="3">
        <v>0.73296399999999995</v>
      </c>
      <c r="R875" s="3">
        <v>7.5485119999999997</v>
      </c>
      <c r="S875" s="3">
        <v>7.5485119999999997</v>
      </c>
      <c r="T875" s="9" t="s">
        <v>3429</v>
      </c>
      <c r="U875" s="7">
        <v>29652000</v>
      </c>
      <c r="V875" s="7">
        <v>30154000</v>
      </c>
      <c r="W875" s="7">
        <v>28586000</v>
      </c>
      <c r="X875" s="7">
        <v>25285000</v>
      </c>
      <c r="Y875" s="7">
        <v>28867000</v>
      </c>
      <c r="Z875" s="7">
        <v>29269000</v>
      </c>
      <c r="AA875" s="7">
        <v>30072000</v>
      </c>
      <c r="AB875" s="7">
        <v>29652000</v>
      </c>
      <c r="AC875" s="3">
        <v>32.494</v>
      </c>
      <c r="AD875" s="3">
        <v>34.561999999999998</v>
      </c>
      <c r="AE875" s="4">
        <v>7.6660000000000004</v>
      </c>
      <c r="AF875" s="4">
        <v>10.826000000000001</v>
      </c>
      <c r="AG875" s="7">
        <v>667000000</v>
      </c>
      <c r="AH875" s="7">
        <v>667000000</v>
      </c>
      <c r="AI875" s="7">
        <v>652000000</v>
      </c>
      <c r="AJ875" s="7">
        <v>599129697</v>
      </c>
      <c r="AK875" s="3">
        <v>89.827889999999996</v>
      </c>
      <c r="AL875" s="7">
        <v>827</v>
      </c>
      <c r="AM875" s="7">
        <v>490663333</v>
      </c>
      <c r="AN875" s="3">
        <v>73.569999999999993</v>
      </c>
      <c r="AO875" s="3">
        <v>0.38387700000000002</v>
      </c>
      <c r="AP875" s="3">
        <v>-3.5944699999999998</v>
      </c>
      <c r="AQ875" s="3">
        <v>-1.506591</v>
      </c>
      <c r="AR875" s="3">
        <v>-27.361111000000001</v>
      </c>
      <c r="AS875" s="3">
        <v>-3.5944699999999998</v>
      </c>
      <c r="AT875" s="3">
        <v>-1.506591</v>
      </c>
      <c r="AU875" s="3">
        <v>-29.276537999999999</v>
      </c>
      <c r="AV875" s="3">
        <v>5.5139718550595838</v>
      </c>
      <c r="AW875" s="3">
        <v>6.7330010670552696</v>
      </c>
      <c r="AX875" s="3">
        <v>7.0535530020107764</v>
      </c>
      <c r="AY875" s="3">
        <v>48.09</v>
      </c>
      <c r="AZ875" s="3">
        <v>58.72</v>
      </c>
      <c r="BA875" s="3">
        <v>61.51</v>
      </c>
    </row>
    <row r="876" spans="1:53" x14ac:dyDescent="0.3">
      <c r="A876" s="1" t="s">
        <v>1265</v>
      </c>
      <c r="B876" s="2">
        <v>10088110</v>
      </c>
      <c r="C876" s="9" t="s">
        <v>2395</v>
      </c>
      <c r="D876" s="9" t="s">
        <v>2403</v>
      </c>
      <c r="E876" s="3">
        <v>7717.7626609999998</v>
      </c>
      <c r="F876" s="5">
        <v>6851.9536609999996</v>
      </c>
      <c r="G876" s="5" t="s">
        <v>2400</v>
      </c>
      <c r="H876" s="3">
        <v>-0.68400000000000005</v>
      </c>
      <c r="I876" s="3" t="s">
        <v>2397</v>
      </c>
      <c r="J876" s="3">
        <v>-0.68400000000000005</v>
      </c>
      <c r="K876" s="3" t="s">
        <v>2397</v>
      </c>
      <c r="L876" s="3">
        <v>5.3607907699999995</v>
      </c>
      <c r="M876" s="3">
        <v>5.3484549600000006</v>
      </c>
      <c r="N876" s="3" t="s">
        <v>2397</v>
      </c>
      <c r="O876" s="3" t="s">
        <v>2400</v>
      </c>
      <c r="P876" s="3" t="s">
        <v>2400</v>
      </c>
      <c r="Q876" s="3">
        <v>9.8112980000000007</v>
      </c>
      <c r="R876" s="3" t="s">
        <v>2397</v>
      </c>
      <c r="S876" s="3">
        <v>-15.401448</v>
      </c>
      <c r="T876" s="9" t="s">
        <v>3429</v>
      </c>
      <c r="U876" s="7">
        <v>285143</v>
      </c>
      <c r="V876" s="7">
        <v>117005</v>
      </c>
      <c r="W876" s="7">
        <v>68826</v>
      </c>
      <c r="X876" s="7">
        <v>75000</v>
      </c>
      <c r="Y876" s="7">
        <v>520183</v>
      </c>
      <c r="Z876" s="7">
        <v>455991</v>
      </c>
      <c r="AA876" s="7">
        <v>342798</v>
      </c>
      <c r="AB876" s="7">
        <v>285143</v>
      </c>
      <c r="AC876" s="4">
        <v>-84.62</v>
      </c>
      <c r="AD876" s="3">
        <v>-16.863</v>
      </c>
      <c r="AE876" s="3">
        <v>-151.33199999999999</v>
      </c>
      <c r="AF876" s="3">
        <v>-65.468999999999994</v>
      </c>
      <c r="AG876" s="7">
        <v>183450503</v>
      </c>
      <c r="AH876" s="7">
        <v>183170702</v>
      </c>
      <c r="AI876" s="7">
        <v>181788927</v>
      </c>
      <c r="AJ876" s="7">
        <v>80933384</v>
      </c>
      <c r="AK876" s="3">
        <v>44.117289999999997</v>
      </c>
      <c r="AL876" s="7">
        <v>288</v>
      </c>
      <c r="AM876" s="7">
        <v>93261213</v>
      </c>
      <c r="AN876" s="3">
        <v>50.84</v>
      </c>
      <c r="AO876" s="3">
        <v>-0.79268300000000003</v>
      </c>
      <c r="AP876" s="3">
        <v>-22.652722000000001</v>
      </c>
      <c r="AQ876" s="3">
        <v>-33.223886999999998</v>
      </c>
      <c r="AR876" s="3">
        <v>-44.940778000000002</v>
      </c>
      <c r="AS876" s="3">
        <v>-22.652722000000001</v>
      </c>
      <c r="AT876" s="3">
        <v>-33.223886999999998</v>
      </c>
      <c r="AU876" s="3">
        <v>-45.919893999999999</v>
      </c>
      <c r="AV876" s="3" t="s">
        <v>2400</v>
      </c>
      <c r="AW876" s="3" t="s">
        <v>2400</v>
      </c>
      <c r="AX876" s="3" t="s">
        <v>2400</v>
      </c>
      <c r="AY876" s="3">
        <v>81.77</v>
      </c>
      <c r="AZ876" s="3">
        <v>114.71</v>
      </c>
      <c r="BA876" s="3">
        <v>128.43</v>
      </c>
    </row>
    <row r="877" spans="1:53" x14ac:dyDescent="0.3">
      <c r="A877" s="1" t="s">
        <v>2097</v>
      </c>
      <c r="B877" s="2">
        <v>4706100</v>
      </c>
      <c r="C877" s="9" t="s">
        <v>2395</v>
      </c>
      <c r="D877" s="9" t="s">
        <v>2445</v>
      </c>
      <c r="E877" s="3">
        <v>7713.4009256199997</v>
      </c>
      <c r="F877" s="5">
        <v>9535.0869249999996</v>
      </c>
      <c r="G877" s="5" t="s">
        <v>2400</v>
      </c>
      <c r="H877" s="4">
        <v>2.11</v>
      </c>
      <c r="I877" s="3">
        <v>18.657025000000001</v>
      </c>
      <c r="J877" s="3">
        <v>2.11</v>
      </c>
      <c r="K877" s="3">
        <v>18.657025000000001</v>
      </c>
      <c r="L877" s="3" t="s">
        <v>2397</v>
      </c>
      <c r="M877" s="3">
        <v>2.02711804</v>
      </c>
      <c r="N877" s="3">
        <v>11.172976999999999</v>
      </c>
      <c r="O877" s="3" t="s">
        <v>2400</v>
      </c>
      <c r="P877" s="3" t="s">
        <v>2400</v>
      </c>
      <c r="Q877" s="3">
        <v>2.353567</v>
      </c>
      <c r="R877" s="3">
        <v>10.492471999999999</v>
      </c>
      <c r="S877" s="3">
        <v>10.492471999999999</v>
      </c>
      <c r="T877" s="9" t="s">
        <v>3429</v>
      </c>
      <c r="U877" s="7">
        <v>4036605</v>
      </c>
      <c r="V877" s="7">
        <v>4032853</v>
      </c>
      <c r="W877" s="7">
        <v>3250792</v>
      </c>
      <c r="X877" s="7">
        <v>2513257</v>
      </c>
      <c r="Y877" s="7">
        <v>3869857</v>
      </c>
      <c r="Z877" s="7">
        <v>3907699</v>
      </c>
      <c r="AA877" s="7">
        <v>3956135</v>
      </c>
      <c r="AB877" s="7">
        <v>4036605</v>
      </c>
      <c r="AC877" s="3">
        <v>38.003999999999998</v>
      </c>
      <c r="AD877" s="3">
        <v>37.939</v>
      </c>
      <c r="AE877" s="3">
        <v>21.291</v>
      </c>
      <c r="AF877" s="3">
        <v>21.332000000000001</v>
      </c>
      <c r="AG877" s="7">
        <v>53771039</v>
      </c>
      <c r="AH877" s="7">
        <v>53768507</v>
      </c>
      <c r="AI877" s="7">
        <v>53603026</v>
      </c>
      <c r="AJ877" s="7">
        <v>46555849</v>
      </c>
      <c r="AK877" s="3">
        <v>86.546040000000005</v>
      </c>
      <c r="AL877" s="7">
        <v>460</v>
      </c>
      <c r="AM877" s="7">
        <v>49663988</v>
      </c>
      <c r="AN877" s="3">
        <v>92.32</v>
      </c>
      <c r="AO877" s="3">
        <v>-1.0157849999999999</v>
      </c>
      <c r="AP877" s="3">
        <v>-5.5373460000000003</v>
      </c>
      <c r="AQ877" s="3">
        <v>-2.6450079999999998</v>
      </c>
      <c r="AR877" s="3">
        <v>-6.8111459999999999</v>
      </c>
      <c r="AS877" s="3">
        <v>-5.5373460000000003</v>
      </c>
      <c r="AT877" s="3">
        <v>-2.6450079999999998</v>
      </c>
      <c r="AU877" s="3">
        <v>-7.9635800000000003</v>
      </c>
      <c r="AV877" s="3">
        <v>2.4300562536224404</v>
      </c>
      <c r="AW877" s="3">
        <v>4.8539541539329729</v>
      </c>
      <c r="AX877" s="3">
        <v>5.3126740650663304</v>
      </c>
      <c r="AY877" s="3">
        <v>51.44</v>
      </c>
      <c r="AZ877" s="3">
        <v>102.76</v>
      </c>
      <c r="BA877" s="3">
        <v>112.47</v>
      </c>
    </row>
    <row r="878" spans="1:53" x14ac:dyDescent="0.3">
      <c r="A878" s="1" t="s">
        <v>1043</v>
      </c>
      <c r="B878" s="2">
        <v>4010647</v>
      </c>
      <c r="C878" s="9" t="s">
        <v>2401</v>
      </c>
      <c r="D878" s="9" t="s">
        <v>2514</v>
      </c>
      <c r="E878" s="3">
        <v>7701.0557525900003</v>
      </c>
      <c r="F878" s="5">
        <v>9680.2357520000005</v>
      </c>
      <c r="G878" s="5" t="s">
        <v>2400</v>
      </c>
      <c r="H878" s="3">
        <v>-0.40300000000000002</v>
      </c>
      <c r="I878" s="3">
        <v>20.593419999999998</v>
      </c>
      <c r="J878" s="4">
        <v>-0.40300000000000002</v>
      </c>
      <c r="K878" s="3">
        <v>20.593419999999998</v>
      </c>
      <c r="L878" s="3">
        <v>1.16090355</v>
      </c>
      <c r="M878" s="3">
        <v>0.68668938999999996</v>
      </c>
      <c r="N878" s="3">
        <v>6.339302</v>
      </c>
      <c r="O878" s="3" t="s">
        <v>2400</v>
      </c>
      <c r="P878" s="3" t="s">
        <v>2400</v>
      </c>
      <c r="Q878" s="3">
        <v>0.28829300000000002</v>
      </c>
      <c r="R878" s="3">
        <v>7.0981350000000001</v>
      </c>
      <c r="S878" s="3">
        <v>7.0981350000000001</v>
      </c>
      <c r="T878" s="9" t="s">
        <v>3429</v>
      </c>
      <c r="U878" s="7">
        <v>31964395</v>
      </c>
      <c r="V878" s="7">
        <v>38204839</v>
      </c>
      <c r="W878" s="7">
        <v>18389142</v>
      </c>
      <c r="X878" s="7">
        <v>11183643</v>
      </c>
      <c r="Y878" s="7">
        <v>29740252</v>
      </c>
      <c r="Z878" s="7">
        <v>31438583</v>
      </c>
      <c r="AA878" s="7">
        <v>31426398</v>
      </c>
      <c r="AB878" s="7">
        <v>31964395</v>
      </c>
      <c r="AC878" s="4">
        <v>10.86</v>
      </c>
      <c r="AD878" s="4">
        <v>5.79</v>
      </c>
      <c r="AE878" s="4">
        <v>8.6780000000000008</v>
      </c>
      <c r="AF878" s="4">
        <v>3.4790000000000001</v>
      </c>
      <c r="AG878" s="7">
        <v>188151863</v>
      </c>
      <c r="AH878" s="7">
        <v>190815375</v>
      </c>
      <c r="AI878" s="7">
        <v>181039055</v>
      </c>
      <c r="AJ878" s="7">
        <v>171306361</v>
      </c>
      <c r="AK878" s="3">
        <v>91.046859999999995</v>
      </c>
      <c r="AL878" s="7">
        <v>668</v>
      </c>
      <c r="AM878" s="7">
        <v>154695104</v>
      </c>
      <c r="AN878" s="3">
        <v>82.22</v>
      </c>
      <c r="AO878" s="3">
        <v>1.889535</v>
      </c>
      <c r="AP878" s="3">
        <v>-14.365990999999999</v>
      </c>
      <c r="AQ878" s="3">
        <v>-21.359659000000001</v>
      </c>
      <c r="AR878" s="3">
        <v>-37.566797000000001</v>
      </c>
      <c r="AS878" s="3">
        <v>-14.365990999999999</v>
      </c>
      <c r="AT878" s="3">
        <v>-21.359659000000001</v>
      </c>
      <c r="AU878" s="3">
        <v>-36.926399000000004</v>
      </c>
      <c r="AV878" s="3">
        <v>3.9466598319039767</v>
      </c>
      <c r="AW878" s="3">
        <v>6.017248659687974</v>
      </c>
      <c r="AX878" s="3">
        <v>5.4038414212737873</v>
      </c>
      <c r="AY878" s="3">
        <v>73.03</v>
      </c>
      <c r="AZ878" s="3">
        <v>111.34</v>
      </c>
      <c r="BA878" s="3">
        <v>99.99</v>
      </c>
    </row>
    <row r="879" spans="1:53" x14ac:dyDescent="0.3">
      <c r="A879" s="1" t="s">
        <v>139</v>
      </c>
      <c r="B879" s="2">
        <v>4909522</v>
      </c>
      <c r="C879" s="9" t="s">
        <v>2401</v>
      </c>
      <c r="D879" s="9" t="s">
        <v>2477</v>
      </c>
      <c r="E879" s="3">
        <v>7686.7442799999999</v>
      </c>
      <c r="F879" s="5">
        <v>10858.40828</v>
      </c>
      <c r="G879" s="5">
        <v>10858.40828</v>
      </c>
      <c r="H879" s="3">
        <v>0.20699999999999999</v>
      </c>
      <c r="I879" s="3">
        <v>18.629629999999999</v>
      </c>
      <c r="J879" s="3">
        <v>0.20699999999999999</v>
      </c>
      <c r="K879" s="3">
        <v>18.629629999999999</v>
      </c>
      <c r="L879" s="3">
        <v>7.5074626899999997</v>
      </c>
      <c r="M879" s="3">
        <v>3.4101694899999999</v>
      </c>
      <c r="N879" s="3">
        <v>12.919521</v>
      </c>
      <c r="O879" s="3">
        <v>13.1876574084509</v>
      </c>
      <c r="P879" s="3">
        <v>15.9590319551387</v>
      </c>
      <c r="Q879" s="3">
        <v>9.0772650000000006</v>
      </c>
      <c r="R879" s="3">
        <v>10.848587</v>
      </c>
      <c r="S879" s="3">
        <v>10.848587</v>
      </c>
      <c r="T879" s="9" t="s">
        <v>3429</v>
      </c>
      <c r="U879" s="7">
        <v>1112443</v>
      </c>
      <c r="V879" s="7">
        <v>990657</v>
      </c>
      <c r="W879" s="7">
        <v>968874</v>
      </c>
      <c r="X879" s="7">
        <v>971391</v>
      </c>
      <c r="Y879" s="7">
        <v>1149558</v>
      </c>
      <c r="Z879" s="7">
        <v>1143527</v>
      </c>
      <c r="AA879" s="7">
        <v>1132019</v>
      </c>
      <c r="AB879" s="7">
        <v>1112443</v>
      </c>
      <c r="AC879" s="3">
        <v>80.837999999999994</v>
      </c>
      <c r="AD879" s="3">
        <v>81.486000000000004</v>
      </c>
      <c r="AE879" s="3">
        <v>74.156000000000006</v>
      </c>
      <c r="AF879" s="3">
        <v>74.066000000000003</v>
      </c>
      <c r="AG879" s="7">
        <v>481295000</v>
      </c>
      <c r="AH879" s="7">
        <v>481243000</v>
      </c>
      <c r="AI879" s="7">
        <v>479678000</v>
      </c>
      <c r="AJ879" s="7">
        <v>338855349</v>
      </c>
      <c r="AK879" s="3">
        <v>70.400679999999994</v>
      </c>
      <c r="AL879" s="7">
        <v>497</v>
      </c>
      <c r="AM879" s="7">
        <v>268650380</v>
      </c>
      <c r="AN879" s="3">
        <v>55.81</v>
      </c>
      <c r="AO879" s="3">
        <v>-1.372549</v>
      </c>
      <c r="AP879" s="3">
        <v>-5.510332</v>
      </c>
      <c r="AQ879" s="3">
        <v>0.26578099999999999</v>
      </c>
      <c r="AR879" s="3">
        <v>19.572108</v>
      </c>
      <c r="AS879" s="3">
        <v>-5.510332</v>
      </c>
      <c r="AT879" s="3">
        <v>0.26578099999999999</v>
      </c>
      <c r="AU879" s="3">
        <v>20.430966000000002</v>
      </c>
      <c r="AV879" s="3">
        <v>1.6819290124739261</v>
      </c>
      <c r="AW879" s="3">
        <v>2.776056442041309</v>
      </c>
      <c r="AX879" s="3">
        <v>2.7790824891341384</v>
      </c>
      <c r="AY879" s="3">
        <v>60.61</v>
      </c>
      <c r="AZ879" s="4">
        <v>100.04</v>
      </c>
      <c r="BA879" s="3">
        <v>100.15</v>
      </c>
    </row>
    <row r="880" spans="1:53" x14ac:dyDescent="0.3">
      <c r="A880" s="1" t="s">
        <v>1992</v>
      </c>
      <c r="B880" s="2">
        <v>4561611</v>
      </c>
      <c r="C880" s="9" t="s">
        <v>2401</v>
      </c>
      <c r="D880" s="9" t="s">
        <v>2514</v>
      </c>
      <c r="E880" s="3">
        <v>7678.6497149400002</v>
      </c>
      <c r="F880" s="5">
        <v>15413.649713999999</v>
      </c>
      <c r="G880" s="5">
        <v>15413.64971494</v>
      </c>
      <c r="H880" s="3">
        <v>-0.26</v>
      </c>
      <c r="I880" s="3">
        <v>11.258481</v>
      </c>
      <c r="J880" s="3">
        <v>-0.26</v>
      </c>
      <c r="K880" s="3">
        <v>11.258481</v>
      </c>
      <c r="L880" s="3">
        <v>3.2645808199999999</v>
      </c>
      <c r="M880" s="3">
        <v>1.6736619500000001</v>
      </c>
      <c r="N880" s="3">
        <v>17.232831000000001</v>
      </c>
      <c r="O880" s="3">
        <v>12.633472550704001</v>
      </c>
      <c r="P880" s="3" t="s">
        <v>2397</v>
      </c>
      <c r="Q880" s="3">
        <v>0.63866999999999996</v>
      </c>
      <c r="R880" s="3">
        <v>16.551597000000001</v>
      </c>
      <c r="S880" s="3">
        <v>16.551597000000001</v>
      </c>
      <c r="T880" s="9" t="s">
        <v>3429</v>
      </c>
      <c r="U880" s="7">
        <v>23068000</v>
      </c>
      <c r="V880" s="7">
        <v>25729000</v>
      </c>
      <c r="W880" s="7">
        <v>17596000</v>
      </c>
      <c r="X880" s="7">
        <v>10710000</v>
      </c>
      <c r="Y880" s="7">
        <v>23065000</v>
      </c>
      <c r="Z880" s="7">
        <v>23634000</v>
      </c>
      <c r="AA880" s="7">
        <v>23205000</v>
      </c>
      <c r="AB880" s="7">
        <v>23068000</v>
      </c>
      <c r="AC880" s="4">
        <v>5.9169999999999998</v>
      </c>
      <c r="AD880" s="4">
        <v>7.032</v>
      </c>
      <c r="AE880" s="4">
        <v>3.5329999999999999</v>
      </c>
      <c r="AF880" s="4">
        <v>3.581</v>
      </c>
      <c r="AG880" s="7">
        <v>136001589</v>
      </c>
      <c r="AH880" s="7">
        <v>135997962</v>
      </c>
      <c r="AI880" s="7">
        <v>84065099</v>
      </c>
      <c r="AJ880" s="7">
        <v>106738511</v>
      </c>
      <c r="AK880" s="3">
        <v>78.483279999999993</v>
      </c>
      <c r="AL880" s="7">
        <v>293</v>
      </c>
      <c r="AM880" s="7">
        <v>58220875</v>
      </c>
      <c r="AN880" s="3">
        <v>42.81</v>
      </c>
      <c r="AO880" s="3">
        <v>-1.0578959999999999</v>
      </c>
      <c r="AP880" s="3">
        <v>-8.8912499999999994</v>
      </c>
      <c r="AQ880" s="3">
        <v>-4.1728759999999996</v>
      </c>
      <c r="AR880" s="3">
        <v>-9.6116679999999999</v>
      </c>
      <c r="AS880" s="3">
        <v>-8.8912499999999994</v>
      </c>
      <c r="AT880" s="3">
        <v>-4.1728759999999996</v>
      </c>
      <c r="AU880" s="3">
        <v>-14.166528</v>
      </c>
      <c r="AV880" s="3">
        <v>1.18717068813071</v>
      </c>
      <c r="AW880" s="3">
        <v>1.6404945359598972</v>
      </c>
      <c r="AX880" s="3">
        <v>1.4465310627872376</v>
      </c>
      <c r="AY880" s="3">
        <v>63.78</v>
      </c>
      <c r="AZ880" s="3">
        <v>88.14</v>
      </c>
      <c r="BA880" s="3">
        <v>77.72</v>
      </c>
    </row>
    <row r="881" spans="1:53" x14ac:dyDescent="0.3">
      <c r="A881" s="1" t="s">
        <v>1412</v>
      </c>
      <c r="B881" s="2">
        <v>4074558</v>
      </c>
      <c r="C881" s="9" t="s">
        <v>2395</v>
      </c>
      <c r="D881" s="9" t="s">
        <v>2418</v>
      </c>
      <c r="E881" s="3">
        <v>7647.8516552399997</v>
      </c>
      <c r="F881" s="5">
        <v>11845.851655</v>
      </c>
      <c r="G881" s="5" t="s">
        <v>2400</v>
      </c>
      <c r="H881" s="3">
        <v>0.92</v>
      </c>
      <c r="I881" s="3">
        <v>233.53467599999999</v>
      </c>
      <c r="J881" s="3">
        <v>0.92</v>
      </c>
      <c r="K881" s="3">
        <v>233.53467599999999</v>
      </c>
      <c r="L881" s="3" t="s">
        <v>2397</v>
      </c>
      <c r="M881" s="3">
        <v>2.92966996</v>
      </c>
      <c r="N881" s="3">
        <v>16.214663000000002</v>
      </c>
      <c r="O881" s="3" t="s">
        <v>2400</v>
      </c>
      <c r="P881" s="3" t="s">
        <v>2400</v>
      </c>
      <c r="Q881" s="3">
        <v>3.1668560000000001</v>
      </c>
      <c r="R881" s="3">
        <v>12.219201</v>
      </c>
      <c r="S881" s="3">
        <v>12.219201</v>
      </c>
      <c r="T881" s="9" t="s">
        <v>3429</v>
      </c>
      <c r="U881" s="7">
        <v>3622000</v>
      </c>
      <c r="V881" s="7">
        <v>3547000</v>
      </c>
      <c r="W881" s="7">
        <v>2950000</v>
      </c>
      <c r="X881" s="7">
        <v>2330000</v>
      </c>
      <c r="Y881" s="7">
        <v>3544000</v>
      </c>
      <c r="Z881" s="7">
        <v>3580000</v>
      </c>
      <c r="AA881" s="7">
        <v>3696000</v>
      </c>
      <c r="AB881" s="7">
        <v>3622000</v>
      </c>
      <c r="AC881" s="3">
        <v>45.334000000000003</v>
      </c>
      <c r="AD881" s="3">
        <v>47.347999999999999</v>
      </c>
      <c r="AE881" s="3">
        <v>21.977</v>
      </c>
      <c r="AF881" s="3">
        <v>24.577000000000002</v>
      </c>
      <c r="AG881" s="7">
        <v>67298941</v>
      </c>
      <c r="AH881" s="7">
        <v>67300000</v>
      </c>
      <c r="AI881" s="7">
        <v>66900000</v>
      </c>
      <c r="AJ881" s="7">
        <v>66885285</v>
      </c>
      <c r="AK881" s="3">
        <v>99.385350000000003</v>
      </c>
      <c r="AL881" s="7">
        <v>491</v>
      </c>
      <c r="AM881" s="7">
        <v>68591211</v>
      </c>
      <c r="AN881" s="3">
        <v>101.92</v>
      </c>
      <c r="AO881" s="3">
        <v>-2.920115</v>
      </c>
      <c r="AP881" s="3">
        <v>-8.1397399999999998</v>
      </c>
      <c r="AQ881" s="3">
        <v>-3.973875</v>
      </c>
      <c r="AR881" s="3">
        <v>4.5991980000000003</v>
      </c>
      <c r="AS881" s="3">
        <v>-8.1397399999999998</v>
      </c>
      <c r="AT881" s="3">
        <v>-3.973875</v>
      </c>
      <c r="AU881" s="3">
        <v>1.4775929999999999</v>
      </c>
      <c r="AV881" s="3">
        <v>3.6641572116268515</v>
      </c>
      <c r="AW881" s="3">
        <v>5.3427816264530144</v>
      </c>
      <c r="AX881" s="3">
        <v>5.9333037876251504</v>
      </c>
      <c r="AY881" s="3">
        <v>60.54</v>
      </c>
      <c r="AZ881" s="3">
        <v>88.28</v>
      </c>
      <c r="BA881" s="3">
        <v>98.03</v>
      </c>
    </row>
    <row r="882" spans="1:53" x14ac:dyDescent="0.3">
      <c r="A882" s="1" t="s">
        <v>10</v>
      </c>
      <c r="B882" s="2">
        <v>4066681</v>
      </c>
      <c r="C882" s="9" t="s">
        <v>2401</v>
      </c>
      <c r="D882" s="9" t="s">
        <v>2410</v>
      </c>
      <c r="E882" s="3">
        <v>7645.9640166400004</v>
      </c>
      <c r="F882" s="5">
        <v>7921.4550159999999</v>
      </c>
      <c r="G882" s="5" t="s">
        <v>2400</v>
      </c>
      <c r="H882" s="4">
        <v>2.5</v>
      </c>
      <c r="I882" s="3">
        <v>14.872636999999999</v>
      </c>
      <c r="J882" s="4">
        <v>2.5</v>
      </c>
      <c r="K882" s="3">
        <v>14.872636999999999</v>
      </c>
      <c r="L882" s="3">
        <v>6.0369966499999999</v>
      </c>
      <c r="M882" s="3">
        <v>6.0369966499999999</v>
      </c>
      <c r="N882" s="3">
        <v>13.970465000000001</v>
      </c>
      <c r="O882" s="3" t="s">
        <v>2400</v>
      </c>
      <c r="P882" s="3" t="s">
        <v>2400</v>
      </c>
      <c r="Q882" s="4">
        <v>1.6088</v>
      </c>
      <c r="R882" s="3">
        <v>5.9720579999999996</v>
      </c>
      <c r="S882" s="3">
        <v>5.9720579999999996</v>
      </c>
      <c r="T882" s="9" t="s">
        <v>3433</v>
      </c>
      <c r="U882" s="7">
        <v>4280677</v>
      </c>
      <c r="V882" s="7">
        <v>3697751</v>
      </c>
      <c r="W882" s="7">
        <v>3712768</v>
      </c>
      <c r="X882" s="7">
        <v>3125384</v>
      </c>
      <c r="Y882" s="7">
        <v>4816577</v>
      </c>
      <c r="Z882" s="7">
        <v>4664042</v>
      </c>
      <c r="AA882" s="7">
        <v>4465413</v>
      </c>
      <c r="AB882" s="7">
        <v>4280677</v>
      </c>
      <c r="AC882" s="4">
        <v>62.92</v>
      </c>
      <c r="AD882" s="3">
        <v>64.656000000000006</v>
      </c>
      <c r="AE882" s="3">
        <v>14.766999999999999</v>
      </c>
      <c r="AF882" s="3">
        <v>17.995999999999999</v>
      </c>
      <c r="AG882" s="7">
        <v>50371000</v>
      </c>
      <c r="AH882" s="7">
        <v>51069000</v>
      </c>
      <c r="AI882" s="7">
        <v>50401000</v>
      </c>
      <c r="AJ882" s="7">
        <v>49470890</v>
      </c>
      <c r="AK882" s="3">
        <v>98.20975</v>
      </c>
      <c r="AL882" s="7">
        <v>544</v>
      </c>
      <c r="AM882" s="7">
        <v>51956414</v>
      </c>
      <c r="AN882" s="3">
        <v>103.14</v>
      </c>
      <c r="AO882" s="3">
        <v>-1.7097389999999999</v>
      </c>
      <c r="AP882" s="3">
        <v>-0.14696999999999999</v>
      </c>
      <c r="AQ882" s="4">
        <v>6.8406000000000002</v>
      </c>
      <c r="AR882" s="3">
        <v>64.324978000000002</v>
      </c>
      <c r="AS882" s="3">
        <v>-0.14696999999999999</v>
      </c>
      <c r="AT882" s="4">
        <v>6.8406000000000002</v>
      </c>
      <c r="AU882" s="3">
        <v>69.428701000000004</v>
      </c>
      <c r="AV882" s="3">
        <v>14.490048367280927</v>
      </c>
      <c r="AW882" s="3">
        <v>18.600178813707416</v>
      </c>
      <c r="AX882" s="3">
        <v>17.164574881195886</v>
      </c>
      <c r="AY882" s="3">
        <v>85.18</v>
      </c>
      <c r="AZ882" s="3">
        <v>109.35</v>
      </c>
      <c r="BA882" s="3">
        <v>100.91</v>
      </c>
    </row>
    <row r="883" spans="1:53" x14ac:dyDescent="0.3">
      <c r="A883" s="1" t="s">
        <v>2019</v>
      </c>
      <c r="B883" s="2">
        <v>4344712</v>
      </c>
      <c r="C883" s="9" t="s">
        <v>2401</v>
      </c>
      <c r="D883" s="9" t="s">
        <v>2496</v>
      </c>
      <c r="E883" s="3">
        <v>7643.91202978</v>
      </c>
      <c r="F883" s="5">
        <v>9628.5730289999992</v>
      </c>
      <c r="G883" s="5">
        <v>9803.8180297800009</v>
      </c>
      <c r="H883" s="3">
        <v>2.37</v>
      </c>
      <c r="I883" s="3">
        <v>8.114808</v>
      </c>
      <c r="J883" s="3">
        <v>2.37</v>
      </c>
      <c r="K883" s="3">
        <v>8.114808</v>
      </c>
      <c r="L883" s="3">
        <v>1.2561823999999999</v>
      </c>
      <c r="M883" s="3">
        <v>1.11014382</v>
      </c>
      <c r="N883" s="3" t="s">
        <v>2397</v>
      </c>
      <c r="O883" s="3">
        <v>7.63204047311448</v>
      </c>
      <c r="P883" s="3">
        <v>5.9866863042963496</v>
      </c>
      <c r="Q883" s="3">
        <v>1.062189</v>
      </c>
      <c r="R883" s="3">
        <v>7.011412</v>
      </c>
      <c r="S883" s="3">
        <v>7.011412</v>
      </c>
      <c r="T883" s="9" t="s">
        <v>3429</v>
      </c>
      <c r="U883" s="7">
        <v>7417831</v>
      </c>
      <c r="V883" s="7">
        <v>8224917</v>
      </c>
      <c r="W883" s="7">
        <v>7501265</v>
      </c>
      <c r="X883" s="7">
        <v>6129320</v>
      </c>
      <c r="Y883" s="7">
        <v>7831512</v>
      </c>
      <c r="Z883" s="7">
        <v>7386215</v>
      </c>
      <c r="AA883" s="7">
        <v>7455726</v>
      </c>
      <c r="AB883" s="7">
        <v>7417831</v>
      </c>
      <c r="AC883" s="4">
        <v>24.32</v>
      </c>
      <c r="AD883" s="3">
        <v>24.535</v>
      </c>
      <c r="AE883" s="3">
        <v>14.811999999999999</v>
      </c>
      <c r="AF883" s="3">
        <v>14.917</v>
      </c>
      <c r="AG883" s="7">
        <v>103469953</v>
      </c>
      <c r="AH883" s="7">
        <v>104425808</v>
      </c>
      <c r="AI883" s="7">
        <v>107438637</v>
      </c>
      <c r="AJ883" s="7">
        <v>100863272</v>
      </c>
      <c r="AK883" s="3">
        <v>97.473259999999996</v>
      </c>
      <c r="AL883" s="7">
        <v>503</v>
      </c>
      <c r="AM883" s="7">
        <v>102625933</v>
      </c>
      <c r="AN883" s="3">
        <v>99.18</v>
      </c>
      <c r="AO883" s="3">
        <v>8.1753000000000006E-2</v>
      </c>
      <c r="AP883" s="3">
        <v>-17.138216</v>
      </c>
      <c r="AQ883" s="3">
        <v>-12.880729000000001</v>
      </c>
      <c r="AR883" s="3">
        <v>16.125972000000001</v>
      </c>
      <c r="AS883" s="3">
        <v>-17.138216</v>
      </c>
      <c r="AT883" s="3">
        <v>-12.880729000000001</v>
      </c>
      <c r="AU883" s="3">
        <v>14.732896</v>
      </c>
      <c r="AV883" s="3">
        <v>3.0222628999388026</v>
      </c>
      <c r="AW883" s="3">
        <v>4.2951220269150614</v>
      </c>
      <c r="AX883" s="3">
        <v>3.9184023505244809</v>
      </c>
      <c r="AY883" s="3">
        <v>77.709999999999994</v>
      </c>
      <c r="AZ883" s="3">
        <v>110.44</v>
      </c>
      <c r="BA883" s="3">
        <v>100.75</v>
      </c>
    </row>
    <row r="884" spans="1:53" x14ac:dyDescent="0.3">
      <c r="A884" s="1" t="s">
        <v>2352</v>
      </c>
      <c r="B884" s="2">
        <v>10348007</v>
      </c>
      <c r="C884" s="9" t="s">
        <v>2401</v>
      </c>
      <c r="D884" s="9" t="s">
        <v>2442</v>
      </c>
      <c r="E884" s="3">
        <v>7637.3542589999997</v>
      </c>
      <c r="F884" s="5">
        <v>10052.354259</v>
      </c>
      <c r="G884" s="5">
        <v>10052.354259440001</v>
      </c>
      <c r="H884" s="4">
        <v>1.29</v>
      </c>
      <c r="I884" s="3">
        <v>32.098725999999999</v>
      </c>
      <c r="J884" s="3">
        <v>1.29</v>
      </c>
      <c r="K884" s="3">
        <v>32.098725999999999</v>
      </c>
      <c r="L884" s="3" t="s">
        <v>2397</v>
      </c>
      <c r="M884" s="3">
        <v>13.485416110000001</v>
      </c>
      <c r="N884" s="3">
        <v>33.013429000000002</v>
      </c>
      <c r="O884" s="3" t="s">
        <v>2400</v>
      </c>
      <c r="P884" s="3" t="s">
        <v>2400</v>
      </c>
      <c r="Q884" s="3">
        <v>7.4153180000000001</v>
      </c>
      <c r="R884" s="3">
        <v>16.702580000000001</v>
      </c>
      <c r="S884" s="3">
        <v>16.702580000000001</v>
      </c>
      <c r="T884" s="9" t="s">
        <v>3429</v>
      </c>
      <c r="U884" s="7">
        <v>1384000</v>
      </c>
      <c r="V884" s="7">
        <v>1354000</v>
      </c>
      <c r="W884" s="7">
        <v>1245000</v>
      </c>
      <c r="X884" s="7">
        <v>950000</v>
      </c>
      <c r="Y884" s="7">
        <v>1383000</v>
      </c>
      <c r="Z884" s="7">
        <v>1388000</v>
      </c>
      <c r="AA884" s="7">
        <v>1380000</v>
      </c>
      <c r="AB884" s="7">
        <v>1384000</v>
      </c>
      <c r="AC884" s="3">
        <v>68.063999999999993</v>
      </c>
      <c r="AD884" s="3">
        <v>68.835999999999999</v>
      </c>
      <c r="AE884" s="3">
        <v>42.701999999999998</v>
      </c>
      <c r="AF884" s="3">
        <v>44.034999999999997</v>
      </c>
      <c r="AG884" s="7">
        <v>78000000</v>
      </c>
      <c r="AH884" s="7">
        <v>79300000</v>
      </c>
      <c r="AI884" s="7">
        <v>82961907</v>
      </c>
      <c r="AJ884" s="7">
        <v>76774845</v>
      </c>
      <c r="AK884" s="3">
        <v>98.695880000000002</v>
      </c>
      <c r="AL884" s="7">
        <v>478</v>
      </c>
      <c r="AM884" s="7">
        <v>76698674</v>
      </c>
      <c r="AN884" s="4">
        <v>98.6</v>
      </c>
      <c r="AO884" s="3">
        <v>-1.1668959999999999</v>
      </c>
      <c r="AP884" s="3">
        <v>2.6583830000000002</v>
      </c>
      <c r="AQ884" s="3">
        <v>28.986435</v>
      </c>
      <c r="AR884" s="3">
        <v>25.563721999999999</v>
      </c>
      <c r="AS884" s="3">
        <v>2.6583830000000002</v>
      </c>
      <c r="AT884" s="3">
        <v>28.986435</v>
      </c>
      <c r="AU884" s="3">
        <v>25.345106000000001</v>
      </c>
      <c r="AV884" s="3">
        <v>2.131210628586643</v>
      </c>
      <c r="AW884" s="3">
        <v>4.493996316773555</v>
      </c>
      <c r="AX884" s="3">
        <v>4.9856860692316385</v>
      </c>
      <c r="AY884" s="3">
        <v>44.39</v>
      </c>
      <c r="AZ884" s="4">
        <v>93.6</v>
      </c>
      <c r="BA884" s="3">
        <v>103.84</v>
      </c>
    </row>
    <row r="885" spans="1:53" x14ac:dyDescent="0.3">
      <c r="A885" s="1" t="s">
        <v>337</v>
      </c>
      <c r="B885" s="2">
        <v>100003</v>
      </c>
      <c r="C885" s="9" t="s">
        <v>2395</v>
      </c>
      <c r="D885" s="9" t="s">
        <v>2399</v>
      </c>
      <c r="E885" s="3">
        <v>7621.75622879</v>
      </c>
      <c r="F885" s="5" t="s">
        <v>2400</v>
      </c>
      <c r="G885" s="5">
        <v>11753.44222879</v>
      </c>
      <c r="H885" s="4">
        <v>2.1800000000000002</v>
      </c>
      <c r="I885" s="3">
        <v>14.642365887207699</v>
      </c>
      <c r="J885" s="4">
        <v>2.1800000000000002</v>
      </c>
      <c r="K885" s="3">
        <v>14.642365887207699</v>
      </c>
      <c r="L885" s="3">
        <v>1.5112193320187399</v>
      </c>
      <c r="M885" s="3">
        <v>1.2161202331409</v>
      </c>
      <c r="N885" s="3">
        <v>25.613571</v>
      </c>
      <c r="O885" s="3" t="s">
        <v>2400</v>
      </c>
      <c r="P885" s="3" t="s">
        <v>2400</v>
      </c>
      <c r="Q885" s="3" t="s">
        <v>2400</v>
      </c>
      <c r="R885" s="3" t="s">
        <v>2400</v>
      </c>
      <c r="S885" s="3" t="s">
        <v>2400</v>
      </c>
      <c r="T885" s="9" t="s">
        <v>3429</v>
      </c>
      <c r="U885" s="7">
        <v>2031122</v>
      </c>
      <c r="V885" s="7">
        <v>1854637</v>
      </c>
      <c r="W885" s="7">
        <v>1847908</v>
      </c>
      <c r="X885" s="7">
        <v>1950764</v>
      </c>
      <c r="Y885" s="7">
        <v>1940943</v>
      </c>
      <c r="Z885" s="7">
        <v>1926780</v>
      </c>
      <c r="AA885" s="7">
        <v>1956182</v>
      </c>
      <c r="AB885" s="7">
        <v>2031122</v>
      </c>
      <c r="AC885" s="3" t="s">
        <v>2400</v>
      </c>
      <c r="AD885" s="3" t="s">
        <v>2400</v>
      </c>
      <c r="AE885" s="3" t="s">
        <v>2400</v>
      </c>
      <c r="AF885" s="3" t="s">
        <v>2400</v>
      </c>
      <c r="AG885" s="7">
        <v>64118417</v>
      </c>
      <c r="AH885" s="7">
        <v>64127824</v>
      </c>
      <c r="AI885" s="7">
        <v>65664840</v>
      </c>
      <c r="AJ885" s="7">
        <v>22096082</v>
      </c>
      <c r="AK885" s="3">
        <v>34.461370000000002</v>
      </c>
      <c r="AL885" s="7">
        <v>269</v>
      </c>
      <c r="AM885" s="7">
        <v>21887199</v>
      </c>
      <c r="AN885" s="3">
        <v>34.14</v>
      </c>
      <c r="AO885" s="3">
        <v>-3.077483</v>
      </c>
      <c r="AP885" s="3">
        <v>-10.448389000000001</v>
      </c>
      <c r="AQ885" s="3">
        <v>1.749188</v>
      </c>
      <c r="AR885" s="3">
        <v>23.793464</v>
      </c>
      <c r="AS885" s="3">
        <v>-10.448389000000001</v>
      </c>
      <c r="AT885" s="3">
        <v>1.749188</v>
      </c>
      <c r="AU885" s="3">
        <v>24.284880000000001</v>
      </c>
      <c r="AV885" s="3">
        <v>0.79324946528233842</v>
      </c>
      <c r="AW885" s="3">
        <v>1.1740702008796118</v>
      </c>
      <c r="AX885" s="3">
        <v>1.2107874859586274</v>
      </c>
      <c r="AY885" s="3">
        <v>66.58</v>
      </c>
      <c r="AZ885" s="3">
        <v>98.54</v>
      </c>
      <c r="BA885" s="3">
        <v>101.63</v>
      </c>
    </row>
    <row r="886" spans="1:53" x14ac:dyDescent="0.3">
      <c r="A886" s="1" t="s">
        <v>2053</v>
      </c>
      <c r="B886" s="2">
        <v>7129226</v>
      </c>
      <c r="C886" s="9" t="s">
        <v>2401</v>
      </c>
      <c r="D886" s="9" t="s">
        <v>2404</v>
      </c>
      <c r="E886" s="3">
        <v>7596.9894156800001</v>
      </c>
      <c r="F886" s="5">
        <v>7982.5264150000003</v>
      </c>
      <c r="G886" s="5" t="s">
        <v>2400</v>
      </c>
      <c r="H886" s="3">
        <v>0.19700000000000001</v>
      </c>
      <c r="I886" s="3">
        <v>45.644230999999998</v>
      </c>
      <c r="J886" s="4">
        <v>0.19700000000000001</v>
      </c>
      <c r="K886" s="3">
        <v>45.644230999999998</v>
      </c>
      <c r="L886" s="3">
        <v>28.945121949999997</v>
      </c>
      <c r="M886" s="3">
        <v>5.0031618900000003</v>
      </c>
      <c r="N886" s="3">
        <v>46.907114999999997</v>
      </c>
      <c r="O886" s="3" t="s">
        <v>2400</v>
      </c>
      <c r="P886" s="3" t="s">
        <v>2400</v>
      </c>
      <c r="Q886" s="3">
        <v>4.9772790000000002</v>
      </c>
      <c r="R886" s="3">
        <v>20.460422999999999</v>
      </c>
      <c r="S886" s="3">
        <v>20.460422999999999</v>
      </c>
      <c r="T886" s="9" t="s">
        <v>3435</v>
      </c>
      <c r="U886" s="7">
        <v>1441448</v>
      </c>
      <c r="V886" s="7">
        <v>1370316</v>
      </c>
      <c r="W886" s="7">
        <v>1355586</v>
      </c>
      <c r="X886" s="7">
        <v>1178974</v>
      </c>
      <c r="Y886" s="7">
        <v>1441448</v>
      </c>
      <c r="Z886" s="7">
        <v>1482033</v>
      </c>
      <c r="AA886" s="7">
        <v>1435217</v>
      </c>
      <c r="AB886" s="7">
        <v>1394501</v>
      </c>
      <c r="AC886" s="3">
        <v>37.604999999999997</v>
      </c>
      <c r="AD886" s="3">
        <v>37.604999999999997</v>
      </c>
      <c r="AE886" s="3">
        <v>23.873999999999999</v>
      </c>
      <c r="AF886" s="3">
        <v>23.873999999999999</v>
      </c>
      <c r="AG886" s="7">
        <v>143014263</v>
      </c>
      <c r="AH886" s="7">
        <v>144694297</v>
      </c>
      <c r="AI886" s="7">
        <v>147699413</v>
      </c>
      <c r="AJ886" s="7">
        <v>140192671</v>
      </c>
      <c r="AK886" s="3">
        <v>98.026129999999995</v>
      </c>
      <c r="AL886" s="7">
        <v>422</v>
      </c>
      <c r="AM886" s="7">
        <v>146629982</v>
      </c>
      <c r="AN886" s="3">
        <v>102.53</v>
      </c>
      <c r="AO886" s="3">
        <v>-3.6337799999999998</v>
      </c>
      <c r="AP886" s="3">
        <v>-10.636295</v>
      </c>
      <c r="AQ886" s="3">
        <v>1.431624</v>
      </c>
      <c r="AR886" s="3">
        <v>27.779273</v>
      </c>
      <c r="AS886" s="3">
        <v>-10.636295</v>
      </c>
      <c r="AT886" s="3">
        <v>1.431624</v>
      </c>
      <c r="AU886" s="3">
        <v>24.104575000000001</v>
      </c>
      <c r="AV886" s="3">
        <v>2.1882358942989262</v>
      </c>
      <c r="AW886" s="3">
        <v>3.9973391233415194</v>
      </c>
      <c r="AX886" s="3">
        <v>4.8008986573365986</v>
      </c>
      <c r="AY886" s="3">
        <v>37.81</v>
      </c>
      <c r="AZ886" s="3">
        <v>69.08</v>
      </c>
      <c r="BA886" s="3">
        <v>82.96</v>
      </c>
    </row>
    <row r="887" spans="1:53" x14ac:dyDescent="0.3">
      <c r="A887" s="1" t="s">
        <v>1805</v>
      </c>
      <c r="B887" s="2">
        <v>4054105</v>
      </c>
      <c r="C887" s="9" t="s">
        <v>2401</v>
      </c>
      <c r="D887" s="9" t="s">
        <v>2454</v>
      </c>
      <c r="E887" s="3">
        <v>7572.1562162999999</v>
      </c>
      <c r="F887" s="5">
        <v>7240.6462160000001</v>
      </c>
      <c r="G887" s="5" t="s">
        <v>2400</v>
      </c>
      <c r="H887" s="3">
        <v>0.64</v>
      </c>
      <c r="I887" s="3">
        <v>25.621818000000001</v>
      </c>
      <c r="J887" s="3">
        <v>0.64</v>
      </c>
      <c r="K887" s="3">
        <v>25.621818000000001</v>
      </c>
      <c r="L887" s="3">
        <v>5.7934550199999997</v>
      </c>
      <c r="M887" s="3">
        <v>4.8519487699999999</v>
      </c>
      <c r="N887" s="3">
        <v>23.003591</v>
      </c>
      <c r="O887" s="3" t="s">
        <v>2400</v>
      </c>
      <c r="P887" s="3" t="s">
        <v>2400</v>
      </c>
      <c r="Q887" s="3">
        <v>1.15852</v>
      </c>
      <c r="R887" s="3">
        <v>17.836542999999999</v>
      </c>
      <c r="S887" s="3">
        <v>17.836542999999999</v>
      </c>
      <c r="T887" s="9" t="s">
        <v>3429</v>
      </c>
      <c r="U887" s="7">
        <v>6392517</v>
      </c>
      <c r="V887" s="7">
        <v>7238142</v>
      </c>
      <c r="W887" s="7">
        <v>6461444</v>
      </c>
      <c r="X887" s="7">
        <v>5109000</v>
      </c>
      <c r="Y887" s="7">
        <v>5886357</v>
      </c>
      <c r="Z887" s="7">
        <v>5985165</v>
      </c>
      <c r="AA887" s="7">
        <v>6152119</v>
      </c>
      <c r="AB887" s="7">
        <v>6392517</v>
      </c>
      <c r="AC887" s="3">
        <v>40.281999999999996</v>
      </c>
      <c r="AD887" s="3">
        <v>38.993000000000002</v>
      </c>
      <c r="AE887" s="4">
        <v>8.1159999999999997</v>
      </c>
      <c r="AF887" s="4">
        <v>5.0549999999999997</v>
      </c>
      <c r="AG887" s="7">
        <v>101489830</v>
      </c>
      <c r="AH887" s="7">
        <v>102298679</v>
      </c>
      <c r="AI887" s="7">
        <v>104137955</v>
      </c>
      <c r="AJ887" s="7">
        <v>98262759</v>
      </c>
      <c r="AK887" s="4">
        <v>96.820300000000003</v>
      </c>
      <c r="AL887" s="7">
        <v>598</v>
      </c>
      <c r="AM887" s="7">
        <v>99961457</v>
      </c>
      <c r="AN887" s="3">
        <v>98.49</v>
      </c>
      <c r="AO887" s="3">
        <v>-1.2888759999999999</v>
      </c>
      <c r="AP887" s="3">
        <v>-5.5622569999999998</v>
      </c>
      <c r="AQ887" s="3">
        <v>4.5245509999999998</v>
      </c>
      <c r="AR887" s="3">
        <v>-18.174427999999999</v>
      </c>
      <c r="AS887" s="3">
        <v>-5.5622569999999998</v>
      </c>
      <c r="AT887" s="3">
        <v>4.5245509999999998</v>
      </c>
      <c r="AU887" s="3">
        <v>-19.858962999999999</v>
      </c>
      <c r="AV887" s="3">
        <v>2.1025328350633754</v>
      </c>
      <c r="AW887" s="3">
        <v>3.8339831237725539</v>
      </c>
      <c r="AX887" s="3">
        <v>4.6336651889917668</v>
      </c>
      <c r="AY887" s="3">
        <v>32.29</v>
      </c>
      <c r="AZ887" s="3">
        <v>58.88</v>
      </c>
      <c r="BA887" s="3">
        <v>71.16</v>
      </c>
    </row>
    <row r="888" spans="1:53" x14ac:dyDescent="0.3">
      <c r="A888" s="1" t="s">
        <v>47</v>
      </c>
      <c r="B888" s="2">
        <v>4309089</v>
      </c>
      <c r="C888" s="9" t="s">
        <v>2401</v>
      </c>
      <c r="D888" s="9" t="s">
        <v>2437</v>
      </c>
      <c r="E888" s="3">
        <v>7554.8488900100001</v>
      </c>
      <c r="F888" s="5">
        <v>11488.54889</v>
      </c>
      <c r="G888" s="5" t="s">
        <v>2400</v>
      </c>
      <c r="H888" s="3">
        <v>0.4</v>
      </c>
      <c r="I888" s="3">
        <v>41.399469000000003</v>
      </c>
      <c r="J888" s="3">
        <v>0.4</v>
      </c>
      <c r="K888" s="3">
        <v>41.399469000000003</v>
      </c>
      <c r="L888" s="3">
        <v>5.80693254</v>
      </c>
      <c r="M888" s="3">
        <v>1.68189996</v>
      </c>
      <c r="N888" s="3">
        <v>19.767392999999998</v>
      </c>
      <c r="O888" s="3" t="s">
        <v>2400</v>
      </c>
      <c r="P888" s="3" t="s">
        <v>2400</v>
      </c>
      <c r="Q888" s="3">
        <v>0.86769600000000002</v>
      </c>
      <c r="R888" s="3">
        <v>6.9509109999999996</v>
      </c>
      <c r="S888" s="3">
        <v>6.9509109999999996</v>
      </c>
      <c r="T888" s="9" t="s">
        <v>3429</v>
      </c>
      <c r="U888" s="7">
        <v>14412400</v>
      </c>
      <c r="V888" s="7">
        <v>12651400</v>
      </c>
      <c r="W888" s="7">
        <v>11138300</v>
      </c>
      <c r="X888" s="7">
        <v>9149700</v>
      </c>
      <c r="Y888" s="7">
        <v>12575300</v>
      </c>
      <c r="Z888" s="7">
        <v>13431500</v>
      </c>
      <c r="AA888" s="7">
        <v>14007600</v>
      </c>
      <c r="AB888" s="7">
        <v>14412400</v>
      </c>
      <c r="AC888" s="3">
        <v>26.209</v>
      </c>
      <c r="AD888" s="3">
        <v>25.393000000000001</v>
      </c>
      <c r="AE888" s="3">
        <v>13.827</v>
      </c>
      <c r="AF888" s="4">
        <v>11.339</v>
      </c>
      <c r="AG888" s="7">
        <v>74644933</v>
      </c>
      <c r="AH888" s="7">
        <v>74634538</v>
      </c>
      <c r="AI888" s="7">
        <v>74879816</v>
      </c>
      <c r="AJ888" s="7">
        <v>62047882</v>
      </c>
      <c r="AK888" s="3">
        <v>83.123649999999998</v>
      </c>
      <c r="AL888" s="7">
        <v>580</v>
      </c>
      <c r="AM888" s="7">
        <v>64009601</v>
      </c>
      <c r="AN888" s="3">
        <v>85.75</v>
      </c>
      <c r="AO888" s="3">
        <v>-0.57434600000000002</v>
      </c>
      <c r="AP888" s="3">
        <v>-7.6375849999999996</v>
      </c>
      <c r="AQ888" s="3">
        <v>-4.4757819999999997</v>
      </c>
      <c r="AR888" s="3">
        <v>-23.446072999999998</v>
      </c>
      <c r="AS888" s="3">
        <v>-7.6375849999999996</v>
      </c>
      <c r="AT888" s="3">
        <v>-4.4757819999999997</v>
      </c>
      <c r="AU888" s="3">
        <v>-23.004695000000002</v>
      </c>
      <c r="AV888" s="3">
        <v>3.1542141290887495</v>
      </c>
      <c r="AW888" s="3">
        <v>7.5450245444548241</v>
      </c>
      <c r="AX888" s="3">
        <v>6.2963895765998812</v>
      </c>
      <c r="AY888" s="4">
        <v>57.7</v>
      </c>
      <c r="AZ888" s="4">
        <v>138.03</v>
      </c>
      <c r="BA888" s="3">
        <v>115.19</v>
      </c>
    </row>
    <row r="889" spans="1:53" x14ac:dyDescent="0.3">
      <c r="A889" s="1" t="s">
        <v>341</v>
      </c>
      <c r="B889" s="2">
        <v>4910640</v>
      </c>
      <c r="C889" s="9" t="s">
        <v>2401</v>
      </c>
      <c r="D889" s="9" t="s">
        <v>2425</v>
      </c>
      <c r="E889" s="3">
        <v>7505.7798129599996</v>
      </c>
      <c r="F889" s="5">
        <v>10440.779812000001</v>
      </c>
      <c r="G889" s="5" t="s">
        <v>2400</v>
      </c>
      <c r="H889" s="4">
        <v>1.08</v>
      </c>
      <c r="I889" s="3">
        <v>7.8902950000000001</v>
      </c>
      <c r="J889" s="3">
        <v>1.044</v>
      </c>
      <c r="K889" s="3">
        <v>8.0849440000000001</v>
      </c>
      <c r="L889" s="3">
        <v>2.65869365</v>
      </c>
      <c r="M889" s="3">
        <v>1.1293875199999999</v>
      </c>
      <c r="N889" s="3">
        <v>8.7744959999999992</v>
      </c>
      <c r="O889" s="3" t="s">
        <v>2400</v>
      </c>
      <c r="P889" s="3" t="s">
        <v>2400</v>
      </c>
      <c r="Q889" s="3">
        <v>0.697824</v>
      </c>
      <c r="R889" s="3">
        <v>4.9917800000000003</v>
      </c>
      <c r="S889" s="3">
        <v>4.9917800000000003</v>
      </c>
      <c r="T889" s="9" t="s">
        <v>3429</v>
      </c>
      <c r="U889" s="7">
        <v>14198000</v>
      </c>
      <c r="V889" s="7">
        <v>12635000</v>
      </c>
      <c r="W889" s="7">
        <v>11803000</v>
      </c>
      <c r="X889" s="7">
        <v>10165000</v>
      </c>
      <c r="Y889" s="7">
        <v>14169000</v>
      </c>
      <c r="Z889" s="7">
        <v>14342000</v>
      </c>
      <c r="AA889" s="7">
        <v>14410000</v>
      </c>
      <c r="AB889" s="7">
        <v>14198000</v>
      </c>
      <c r="AC889" s="3">
        <v>18.087</v>
      </c>
      <c r="AD889" s="3">
        <v>18.518999999999998</v>
      </c>
      <c r="AE889" s="4">
        <v>12.888999999999999</v>
      </c>
      <c r="AF889" s="3">
        <v>13.282999999999999</v>
      </c>
      <c r="AG889" s="7">
        <v>218699878</v>
      </c>
      <c r="AH889" s="7">
        <v>227768975</v>
      </c>
      <c r="AI889" s="7">
        <v>235055429</v>
      </c>
      <c r="AJ889" s="7">
        <v>216771744</v>
      </c>
      <c r="AK889" s="3">
        <v>99.118369999999999</v>
      </c>
      <c r="AL889" s="7">
        <v>783</v>
      </c>
      <c r="AM889" s="7">
        <v>217428114</v>
      </c>
      <c r="AN889" s="3">
        <v>99.42</v>
      </c>
      <c r="AO889" s="3">
        <v>-1.2119329999999999</v>
      </c>
      <c r="AP889" s="3">
        <v>-7.3717949999999997</v>
      </c>
      <c r="AQ889" s="3">
        <v>-12.40011</v>
      </c>
      <c r="AR889" s="3">
        <v>-11.547022999999999</v>
      </c>
      <c r="AS889" s="3">
        <v>-7.3717949999999997</v>
      </c>
      <c r="AT889" s="3">
        <v>-12.40011</v>
      </c>
      <c r="AU889" s="3">
        <v>-11.324965000000001</v>
      </c>
      <c r="AV889" s="3">
        <v>2.8669796514472679</v>
      </c>
      <c r="AW889" s="3">
        <v>5.515157397572942</v>
      </c>
      <c r="AX889" s="3">
        <v>4.6834381934975822</v>
      </c>
      <c r="AY889" s="3">
        <v>47.66</v>
      </c>
      <c r="AZ889" s="3">
        <v>91.68</v>
      </c>
      <c r="BA889" s="3">
        <v>77.849999999999994</v>
      </c>
    </row>
    <row r="890" spans="1:53" x14ac:dyDescent="0.3">
      <c r="A890" s="1" t="s">
        <v>2328</v>
      </c>
      <c r="B890" s="2">
        <v>4093136</v>
      </c>
      <c r="C890" s="9" t="s">
        <v>2401</v>
      </c>
      <c r="D890" s="9" t="s">
        <v>2435</v>
      </c>
      <c r="E890" s="3">
        <v>7505.5200192399998</v>
      </c>
      <c r="F890" s="5">
        <v>7806.4200190000001</v>
      </c>
      <c r="G890" s="5">
        <v>15746.42001924</v>
      </c>
      <c r="H890" s="3">
        <v>2.52</v>
      </c>
      <c r="I890" s="3">
        <v>22.251555</v>
      </c>
      <c r="J890" s="4">
        <v>2.52</v>
      </c>
      <c r="K890" s="3">
        <v>22.251555</v>
      </c>
      <c r="L890" s="3" t="s">
        <v>2397</v>
      </c>
      <c r="M890" s="3">
        <v>4.1596279799999998</v>
      </c>
      <c r="N890" s="3">
        <v>16.203327000000002</v>
      </c>
      <c r="O890" s="3">
        <v>14.8766227696205</v>
      </c>
      <c r="P890" s="3">
        <v>11.9794176706827</v>
      </c>
      <c r="Q890" s="3">
        <v>2.7403810000000002</v>
      </c>
      <c r="R890" s="3">
        <v>7.6121679999999996</v>
      </c>
      <c r="S890" s="3">
        <v>7.6121679999999996</v>
      </c>
      <c r="T890" s="9" t="s">
        <v>3429</v>
      </c>
      <c r="U890" s="7">
        <v>2548000</v>
      </c>
      <c r="V890" s="7">
        <v>2350600</v>
      </c>
      <c r="W890" s="7">
        <v>1850600</v>
      </c>
      <c r="X890" s="7">
        <v>1553369</v>
      </c>
      <c r="Y890" s="7">
        <v>2655000</v>
      </c>
      <c r="Z890" s="7">
        <v>2640900</v>
      </c>
      <c r="AA890" s="7">
        <v>2588700</v>
      </c>
      <c r="AB890" s="7">
        <v>2548000</v>
      </c>
      <c r="AC890" s="3">
        <v>72.727999999999994</v>
      </c>
      <c r="AD890" s="3">
        <v>72.394999999999996</v>
      </c>
      <c r="AE890" s="3">
        <v>33.328000000000003</v>
      </c>
      <c r="AF890" s="3">
        <v>35.411999999999999</v>
      </c>
      <c r="AG890" s="7">
        <v>39800000</v>
      </c>
      <c r="AH890" s="7">
        <v>41500000</v>
      </c>
      <c r="AI890" s="7">
        <v>42700000</v>
      </c>
      <c r="AJ890" s="7">
        <v>37306080</v>
      </c>
      <c r="AK890" s="3">
        <v>93.773179999999996</v>
      </c>
      <c r="AL890" s="7">
        <v>502</v>
      </c>
      <c r="AM890" s="7">
        <v>40496180</v>
      </c>
      <c r="AN890" s="3">
        <v>101.79</v>
      </c>
      <c r="AO890" s="3">
        <v>2.126172</v>
      </c>
      <c r="AP890" s="3">
        <v>-7.0709210000000002</v>
      </c>
      <c r="AQ890" s="3">
        <v>-16.406808999999999</v>
      </c>
      <c r="AR890" s="3">
        <v>-10.262579000000001</v>
      </c>
      <c r="AS890" s="3">
        <v>-7.0709210000000002</v>
      </c>
      <c r="AT890" s="3">
        <v>-16.406808999999999</v>
      </c>
      <c r="AU890" s="3">
        <v>-9.8843490000000003</v>
      </c>
      <c r="AV890" s="3">
        <v>3.2577250854466269</v>
      </c>
      <c r="AW890" s="3">
        <v>4.6048599900222218</v>
      </c>
      <c r="AX890" s="3">
        <v>5.3204706336469068</v>
      </c>
      <c r="AY890" s="3">
        <v>71.930000000000007</v>
      </c>
      <c r="AZ890" s="3">
        <v>101.68</v>
      </c>
      <c r="BA890" s="3">
        <v>117.48</v>
      </c>
    </row>
    <row r="891" spans="1:53" x14ac:dyDescent="0.3">
      <c r="A891" s="1" t="s">
        <v>537</v>
      </c>
      <c r="B891" s="2">
        <v>4963317</v>
      </c>
      <c r="C891" s="9" t="s">
        <v>2395</v>
      </c>
      <c r="D891" s="9" t="s">
        <v>2405</v>
      </c>
      <c r="E891" s="3">
        <v>7502.9374764000004</v>
      </c>
      <c r="F891" s="5">
        <v>7212.3714760000003</v>
      </c>
      <c r="G891" s="5" t="s">
        <v>2400</v>
      </c>
      <c r="H891" s="3">
        <v>0.35</v>
      </c>
      <c r="I891" s="3">
        <v>38.331217000000002</v>
      </c>
      <c r="J891" s="3">
        <v>0.35</v>
      </c>
      <c r="K891" s="3">
        <v>38.331217000000002</v>
      </c>
      <c r="L891" s="3">
        <v>53.877186719999997</v>
      </c>
      <c r="M891" s="3">
        <v>23.761612340000003</v>
      </c>
      <c r="N891" s="3">
        <v>30.097726000000002</v>
      </c>
      <c r="O891" s="3" t="s">
        <v>2400</v>
      </c>
      <c r="P891" s="3" t="s">
        <v>2400</v>
      </c>
      <c r="Q891" s="3">
        <v>7.0242399999999998</v>
      </c>
      <c r="R891" s="3">
        <v>63.472493999999998</v>
      </c>
      <c r="S891" s="3">
        <v>63.472493999999998</v>
      </c>
      <c r="T891" s="9" t="s">
        <v>3431</v>
      </c>
      <c r="U891" s="7">
        <v>839247</v>
      </c>
      <c r="V891" s="7">
        <v>784590</v>
      </c>
      <c r="W891" s="7">
        <v>769591</v>
      </c>
      <c r="X891" s="7">
        <v>723472</v>
      </c>
      <c r="Y891" s="7">
        <v>898050</v>
      </c>
      <c r="Z891" s="7">
        <v>865769</v>
      </c>
      <c r="AA891" s="7">
        <v>839247</v>
      </c>
      <c r="AB891" s="7">
        <v>819433</v>
      </c>
      <c r="AC891" s="3">
        <v>81.935000000000002</v>
      </c>
      <c r="AD891" s="3">
        <v>82.087999999999994</v>
      </c>
      <c r="AE891" s="4">
        <v>10.135999999999999</v>
      </c>
      <c r="AF891" s="4">
        <v>10.249000000000001</v>
      </c>
      <c r="AG891" s="7">
        <v>43739000</v>
      </c>
      <c r="AH891" s="7">
        <v>43769000</v>
      </c>
      <c r="AI891" s="7">
        <v>43918000</v>
      </c>
      <c r="AJ891" s="7">
        <v>43300984</v>
      </c>
      <c r="AK891" s="3">
        <v>99.028090000000006</v>
      </c>
      <c r="AL891" s="7">
        <v>484</v>
      </c>
      <c r="AM891" s="7">
        <v>41680516</v>
      </c>
      <c r="AN891" s="3">
        <v>95.32</v>
      </c>
      <c r="AO891" s="3">
        <v>-4.3117109999999998</v>
      </c>
      <c r="AP891" s="3">
        <v>-12.051983999999999</v>
      </c>
      <c r="AQ891" s="3">
        <v>-1.910952</v>
      </c>
      <c r="AR891" s="3">
        <v>96.063400999999999</v>
      </c>
      <c r="AS891" s="3">
        <v>-12.051983999999999</v>
      </c>
      <c r="AT891" s="3">
        <v>-1.910952</v>
      </c>
      <c r="AU891" s="3">
        <v>88.991860000000003</v>
      </c>
      <c r="AV891" s="3">
        <v>2.0132273825434597</v>
      </c>
      <c r="AW891" s="3">
        <v>3.3365258408173415</v>
      </c>
      <c r="AX891" s="3">
        <v>4.2216776416643045</v>
      </c>
      <c r="AY891" s="3">
        <v>49.96</v>
      </c>
      <c r="AZ891" s="4">
        <v>82.8</v>
      </c>
      <c r="BA891" s="3">
        <v>104.76</v>
      </c>
    </row>
    <row r="892" spans="1:53" x14ac:dyDescent="0.3">
      <c r="A892" s="1" t="s">
        <v>1356</v>
      </c>
      <c r="B892" s="2">
        <v>4629640</v>
      </c>
      <c r="C892" s="9" t="s">
        <v>2401</v>
      </c>
      <c r="D892" s="9" t="s">
        <v>2478</v>
      </c>
      <c r="E892" s="3">
        <v>7487.6109872099996</v>
      </c>
      <c r="F892" s="5">
        <v>11293.106986999999</v>
      </c>
      <c r="G892" s="5" t="s">
        <v>2400</v>
      </c>
      <c r="H892" s="4">
        <v>1.9890000000000001</v>
      </c>
      <c r="I892" s="3">
        <v>7.4477099999999998</v>
      </c>
      <c r="J892" s="4">
        <v>1.9890000000000001</v>
      </c>
      <c r="K892" s="3">
        <v>7.4477099999999998</v>
      </c>
      <c r="L892" s="3">
        <v>1.4417138600000001</v>
      </c>
      <c r="M892" s="3">
        <v>1.4417138600000001</v>
      </c>
      <c r="N892" s="3">
        <v>19.936215000000001</v>
      </c>
      <c r="O892" s="3" t="s">
        <v>2400</v>
      </c>
      <c r="P892" s="3" t="s">
        <v>2400</v>
      </c>
      <c r="Q892" s="3">
        <v>3.4924029999999999</v>
      </c>
      <c r="R892" s="3">
        <v>4.4657499999999999</v>
      </c>
      <c r="S892" s="3">
        <v>4.4657499999999999</v>
      </c>
      <c r="T892" s="9" t="s">
        <v>3429</v>
      </c>
      <c r="U892" s="7">
        <v>2617421</v>
      </c>
      <c r="V892" s="7">
        <v>2973799</v>
      </c>
      <c r="W892" s="7">
        <v>1862075</v>
      </c>
      <c r="X892" s="7">
        <v>851135</v>
      </c>
      <c r="Y892" s="7">
        <v>3099645</v>
      </c>
      <c r="Z892" s="7">
        <v>3016595</v>
      </c>
      <c r="AA892" s="7">
        <v>2825190</v>
      </c>
      <c r="AB892" s="7">
        <v>2617421</v>
      </c>
      <c r="AC892" s="3">
        <v>80.614000000000004</v>
      </c>
      <c r="AD892" s="4">
        <v>80.13</v>
      </c>
      <c r="AE892" s="3">
        <v>73.734999999999999</v>
      </c>
      <c r="AF892" s="3">
        <v>75.713999999999999</v>
      </c>
      <c r="AG892" s="7">
        <v>124813565</v>
      </c>
      <c r="AH892" s="7">
        <v>124811349</v>
      </c>
      <c r="AI892" s="7">
        <v>119145818</v>
      </c>
      <c r="AJ892" s="7">
        <v>116302120</v>
      </c>
      <c r="AK892" s="3">
        <v>93.211179999999999</v>
      </c>
      <c r="AL892" s="7">
        <v>529</v>
      </c>
      <c r="AM892" s="7">
        <v>111283676</v>
      </c>
      <c r="AN892" s="3">
        <v>89.19</v>
      </c>
      <c r="AO892" s="4">
        <v>3.8774000000000002</v>
      </c>
      <c r="AP892" s="3">
        <v>-6.2489590000000002</v>
      </c>
      <c r="AQ892" s="3">
        <v>13.84055</v>
      </c>
      <c r="AR892" s="3">
        <v>-1.9519</v>
      </c>
      <c r="AS892" s="3">
        <v>-6.2489590000000002</v>
      </c>
      <c r="AT892" s="3">
        <v>13.84055</v>
      </c>
      <c r="AU892" s="3">
        <v>-1.055223</v>
      </c>
      <c r="AV892" s="3">
        <v>2.2404416426888694</v>
      </c>
      <c r="AW892" s="3">
        <v>4.0408581266442338</v>
      </c>
      <c r="AX892" s="3">
        <v>5.5227528459526019</v>
      </c>
      <c r="AY892" s="3">
        <v>37.869999999999997</v>
      </c>
      <c r="AZ892" s="4">
        <v>68.3</v>
      </c>
      <c r="BA892" s="3">
        <v>93.35</v>
      </c>
    </row>
    <row r="893" spans="1:53" x14ac:dyDescent="0.3">
      <c r="A893" s="1" t="s">
        <v>665</v>
      </c>
      <c r="B893" s="2">
        <v>4160234</v>
      </c>
      <c r="C893" s="9" t="s">
        <v>2401</v>
      </c>
      <c r="D893" s="9" t="s">
        <v>2405</v>
      </c>
      <c r="E893" s="3">
        <v>7474.5325608800003</v>
      </c>
      <c r="F893" s="5">
        <v>7049.20856</v>
      </c>
      <c r="G893" s="5" t="s">
        <v>2400</v>
      </c>
      <c r="H893" s="3">
        <v>0.60299999999999998</v>
      </c>
      <c r="I893" s="3">
        <v>29.033456999999999</v>
      </c>
      <c r="J893" s="3">
        <v>0.60299999999999998</v>
      </c>
      <c r="K893" s="3">
        <v>29.033456999999999</v>
      </c>
      <c r="L893" s="3">
        <v>4.9358528699999997</v>
      </c>
      <c r="M893" s="3">
        <v>3.0075477500000001</v>
      </c>
      <c r="N893" s="3">
        <v>25.104468000000001</v>
      </c>
      <c r="O893" s="3" t="s">
        <v>2400</v>
      </c>
      <c r="P893" s="3" t="s">
        <v>2400</v>
      </c>
      <c r="Q893" s="3">
        <v>5.5178589999999996</v>
      </c>
      <c r="R893" s="3">
        <v>18.959761</v>
      </c>
      <c r="S893" s="3">
        <v>18.959761</v>
      </c>
      <c r="T893" s="9" t="s">
        <v>3435</v>
      </c>
      <c r="U893" s="7">
        <v>1273721</v>
      </c>
      <c r="V893" s="7">
        <v>1299744</v>
      </c>
      <c r="W893" s="7">
        <v>1253793</v>
      </c>
      <c r="X893" s="7">
        <v>1281256</v>
      </c>
      <c r="Y893" s="7">
        <v>1273721</v>
      </c>
      <c r="Z893" s="7">
        <v>1259477</v>
      </c>
      <c r="AA893" s="7">
        <v>1269029</v>
      </c>
      <c r="AB893" s="7">
        <v>1280397</v>
      </c>
      <c r="AC893" s="4">
        <v>88.97</v>
      </c>
      <c r="AD893" s="4">
        <v>88.97</v>
      </c>
      <c r="AE893" s="3">
        <v>26.715</v>
      </c>
      <c r="AF893" s="3">
        <v>26.715</v>
      </c>
      <c r="AG893" s="7">
        <v>95393221</v>
      </c>
      <c r="AH893" s="7">
        <v>95584814</v>
      </c>
      <c r="AI893" s="7">
        <v>95759412</v>
      </c>
      <c r="AJ893" s="7">
        <v>59026074</v>
      </c>
      <c r="AK893" s="3">
        <v>61.848979999999997</v>
      </c>
      <c r="AL893" s="7">
        <v>489</v>
      </c>
      <c r="AM893" s="7">
        <v>55382463</v>
      </c>
      <c r="AN893" s="3">
        <v>58.03</v>
      </c>
      <c r="AO893" s="3">
        <v>-0.22994400000000001</v>
      </c>
      <c r="AP893" s="3">
        <v>-0.28089900000000001</v>
      </c>
      <c r="AQ893" s="3">
        <v>2.0514830000000002</v>
      </c>
      <c r="AR893" s="3">
        <v>-8.8894070000000003</v>
      </c>
      <c r="AS893" s="3">
        <v>-0.28089900000000001</v>
      </c>
      <c r="AT893" s="3">
        <v>2.0514830000000002</v>
      </c>
      <c r="AU893" s="3">
        <v>-9.3757249999999992</v>
      </c>
      <c r="AV893" s="3">
        <v>1.8008992884300401</v>
      </c>
      <c r="AW893" s="3">
        <v>4.1124288203014681</v>
      </c>
      <c r="AX893" s="3">
        <v>3.4327460260752694</v>
      </c>
      <c r="AY893" s="3">
        <v>51.78</v>
      </c>
      <c r="AZ893" s="3">
        <v>118.25</v>
      </c>
      <c r="BA893" s="4">
        <v>98.7</v>
      </c>
    </row>
    <row r="894" spans="1:53" x14ac:dyDescent="0.3">
      <c r="A894" s="1" t="s">
        <v>804</v>
      </c>
      <c r="B894" s="2">
        <v>4065525</v>
      </c>
      <c r="C894" s="9" t="s">
        <v>2395</v>
      </c>
      <c r="D894" s="9" t="s">
        <v>2510</v>
      </c>
      <c r="E894" s="3">
        <v>7458.5097793200002</v>
      </c>
      <c r="F894" s="5">
        <v>7558.2667789999996</v>
      </c>
      <c r="G894" s="5">
        <v>7733.91477932</v>
      </c>
      <c r="H894" s="3">
        <v>0.32800000000000001</v>
      </c>
      <c r="I894" s="3">
        <v>38.964004000000003</v>
      </c>
      <c r="J894" s="4">
        <v>0.32800000000000001</v>
      </c>
      <c r="K894" s="3">
        <v>38.964004000000003</v>
      </c>
      <c r="L894" s="3">
        <v>17.709497209999999</v>
      </c>
      <c r="M894" s="3">
        <v>7.8673994</v>
      </c>
      <c r="N894" s="3">
        <v>37.388373999999999</v>
      </c>
      <c r="O894" s="3">
        <v>47.304519430176299</v>
      </c>
      <c r="P894" s="3">
        <v>39.747854025070801</v>
      </c>
      <c r="Q894" s="3">
        <v>4.0879180000000002</v>
      </c>
      <c r="R894" s="3">
        <v>23.076053999999999</v>
      </c>
      <c r="S894" s="3">
        <v>23.076053999999999</v>
      </c>
      <c r="T894" s="9" t="s">
        <v>3429</v>
      </c>
      <c r="U894" s="7">
        <v>1630668</v>
      </c>
      <c r="V894" s="7">
        <v>1412044</v>
      </c>
      <c r="W894" s="7">
        <v>1122293</v>
      </c>
      <c r="X894" s="7">
        <v>958434</v>
      </c>
      <c r="Y894" s="7">
        <v>1771004</v>
      </c>
      <c r="Z894" s="7">
        <v>1709902</v>
      </c>
      <c r="AA894" s="7">
        <v>1666532</v>
      </c>
      <c r="AB894" s="7">
        <v>1630668</v>
      </c>
      <c r="AC894" s="3">
        <v>37.271000000000001</v>
      </c>
      <c r="AD894" s="3">
        <v>37.235999999999997</v>
      </c>
      <c r="AE894" s="3">
        <v>17.141999999999999</v>
      </c>
      <c r="AF894" s="3">
        <v>16.224</v>
      </c>
      <c r="AG894" s="7">
        <v>160880592</v>
      </c>
      <c r="AH894" s="7">
        <v>162176382</v>
      </c>
      <c r="AI894" s="7">
        <v>165117859</v>
      </c>
      <c r="AJ894" s="7">
        <v>156653170</v>
      </c>
      <c r="AK894" s="3">
        <v>97.371210000000005</v>
      </c>
      <c r="AL894" s="7">
        <v>443</v>
      </c>
      <c r="AM894" s="7">
        <v>156281178</v>
      </c>
      <c r="AN894" s="3">
        <v>97.14</v>
      </c>
      <c r="AO894" s="3">
        <v>-1.987633</v>
      </c>
      <c r="AP894" s="3">
        <v>-4.2709229999999998</v>
      </c>
      <c r="AQ894" s="3">
        <v>16.330275</v>
      </c>
      <c r="AR894" s="3">
        <v>45.127533999999997</v>
      </c>
      <c r="AS894" s="3">
        <v>-4.2709229999999998</v>
      </c>
      <c r="AT894" s="3">
        <v>16.330275</v>
      </c>
      <c r="AU894" s="3">
        <v>43.857374</v>
      </c>
      <c r="AV894" s="3">
        <v>1.5297275736816445</v>
      </c>
      <c r="AW894" s="3">
        <v>2.317830266445938</v>
      </c>
      <c r="AX894" s="3">
        <v>2.562700489177697</v>
      </c>
      <c r="AY894" s="3">
        <v>53.04</v>
      </c>
      <c r="AZ894" s="3">
        <v>80.37</v>
      </c>
      <c r="BA894" s="3">
        <v>88.86</v>
      </c>
    </row>
    <row r="895" spans="1:53" x14ac:dyDescent="0.3">
      <c r="A895" s="1" t="s">
        <v>1316</v>
      </c>
      <c r="B895" s="2">
        <v>4057179</v>
      </c>
      <c r="C895" s="9" t="s">
        <v>2401</v>
      </c>
      <c r="D895" s="9" t="s">
        <v>2476</v>
      </c>
      <c r="E895" s="3">
        <v>7448.7218856400004</v>
      </c>
      <c r="F895" s="5">
        <v>23628.721884999999</v>
      </c>
      <c r="G895" s="5">
        <v>23628.896885639999</v>
      </c>
      <c r="H895" s="3">
        <v>-0.15</v>
      </c>
      <c r="I895" s="3" t="s">
        <v>2397</v>
      </c>
      <c r="J895" s="3">
        <v>-0.15</v>
      </c>
      <c r="K895" s="3" t="s">
        <v>2397</v>
      </c>
      <c r="L895" s="3" t="s">
        <v>2397</v>
      </c>
      <c r="M895" s="3">
        <v>15.756676560000001</v>
      </c>
      <c r="N895" s="3">
        <v>4.0534350000000003</v>
      </c>
      <c r="O895" s="3" t="s">
        <v>2397</v>
      </c>
      <c r="P895" s="3" t="s">
        <v>2397</v>
      </c>
      <c r="Q895" s="3">
        <v>1.6221909999999999</v>
      </c>
      <c r="R895" s="3">
        <v>5.7393970000000003</v>
      </c>
      <c r="S895" s="3">
        <v>5.7393970000000003</v>
      </c>
      <c r="T895" s="9" t="s">
        <v>3429</v>
      </c>
      <c r="U895" s="7">
        <v>14557000</v>
      </c>
      <c r="V895" s="7">
        <v>17478000</v>
      </c>
      <c r="W895" s="7">
        <v>19687000</v>
      </c>
      <c r="X895" s="7">
        <v>20712000</v>
      </c>
      <c r="Y895" s="7">
        <v>13296000</v>
      </c>
      <c r="Z895" s="7">
        <v>13716000</v>
      </c>
      <c r="AA895" s="7">
        <v>14109000</v>
      </c>
      <c r="AB895" s="7">
        <v>14557000</v>
      </c>
      <c r="AC895" s="3">
        <v>50.923999999999999</v>
      </c>
      <c r="AD895" s="3">
        <v>49.353000000000002</v>
      </c>
      <c r="AE895" s="3">
        <v>28.378</v>
      </c>
      <c r="AF895" s="3">
        <v>24.954999999999998</v>
      </c>
      <c r="AG895" s="7">
        <v>1014850000</v>
      </c>
      <c r="AH895" s="7">
        <v>1016190000</v>
      </c>
      <c r="AI895" s="7">
        <v>1008933000</v>
      </c>
      <c r="AJ895" s="7">
        <v>991449406</v>
      </c>
      <c r="AK895" s="3">
        <v>97.697819999999993</v>
      </c>
      <c r="AL895" s="7">
        <v>557</v>
      </c>
      <c r="AM895" s="7">
        <v>658974779</v>
      </c>
      <c r="AN895" s="3">
        <v>64.94</v>
      </c>
      <c r="AO895" s="3">
        <v>-8.7628869999999992</v>
      </c>
      <c r="AP895" s="3">
        <v>-27.656676000000001</v>
      </c>
      <c r="AQ895" s="3">
        <v>-25.211268</v>
      </c>
      <c r="AR895" s="3">
        <v>180.952381</v>
      </c>
      <c r="AS895" s="3">
        <v>-27.656676000000001</v>
      </c>
      <c r="AT895" s="3">
        <v>-25.211268</v>
      </c>
      <c r="AU895" s="3">
        <v>190.16393400000001</v>
      </c>
      <c r="AV895" s="3">
        <v>4.0373242598808767</v>
      </c>
      <c r="AW895" s="3">
        <v>6.3714926561176641</v>
      </c>
      <c r="AX895" s="3">
        <v>7.3057557865354523</v>
      </c>
      <c r="AY895" s="3">
        <v>42.94</v>
      </c>
      <c r="AZ895" s="3">
        <v>67.77</v>
      </c>
      <c r="BA895" s="4">
        <v>77.7</v>
      </c>
    </row>
    <row r="896" spans="1:53" x14ac:dyDescent="0.3">
      <c r="A896" s="1" t="s">
        <v>1167</v>
      </c>
      <c r="B896" s="2">
        <v>4163030</v>
      </c>
      <c r="C896" s="9" t="s">
        <v>2401</v>
      </c>
      <c r="D896" s="9" t="s">
        <v>2449</v>
      </c>
      <c r="E896" s="3">
        <v>7400.2114376299996</v>
      </c>
      <c r="F896" s="5">
        <v>10387.211437</v>
      </c>
      <c r="G896" s="5">
        <v>7925.2114376299996</v>
      </c>
      <c r="H896" s="3">
        <v>-6.37</v>
      </c>
      <c r="I896" s="3" t="s">
        <v>2397</v>
      </c>
      <c r="J896" s="3">
        <v>-6.37</v>
      </c>
      <c r="K896" s="3" t="s">
        <v>2397</v>
      </c>
      <c r="L896" s="3">
        <v>0.63800654236105603</v>
      </c>
      <c r="M896" s="3">
        <v>0.63800654236105603</v>
      </c>
      <c r="N896" s="3">
        <v>1.1517599999999999</v>
      </c>
      <c r="O896" s="3" t="s">
        <v>2400</v>
      </c>
      <c r="P896" s="3" t="s">
        <v>2400</v>
      </c>
      <c r="Q896" s="3">
        <v>2.318209</v>
      </c>
      <c r="R896" s="3" t="s">
        <v>2397</v>
      </c>
      <c r="S896" s="3">
        <v>-4.9365220000000001</v>
      </c>
      <c r="T896" s="9" t="s">
        <v>3429</v>
      </c>
      <c r="U896" s="7">
        <v>3159000</v>
      </c>
      <c r="V896" s="7">
        <v>9863000</v>
      </c>
      <c r="W896" s="7">
        <v>9247000</v>
      </c>
      <c r="X896" s="7">
        <v>3546000</v>
      </c>
      <c r="Y896" s="7">
        <v>3938000</v>
      </c>
      <c r="Z896" s="7">
        <v>4402000</v>
      </c>
      <c r="AA896" s="7">
        <v>3565000</v>
      </c>
      <c r="AB896" s="7">
        <v>3159000</v>
      </c>
      <c r="AC896" s="3">
        <v>-6.4889999999999999</v>
      </c>
      <c r="AD896" s="4">
        <v>21.56</v>
      </c>
      <c r="AE896" s="3" t="s">
        <v>2400</v>
      </c>
      <c r="AF896" s="3" t="s">
        <v>2400</v>
      </c>
      <c r="AG896" s="7">
        <v>74351061</v>
      </c>
      <c r="AH896" s="7">
        <v>75700457</v>
      </c>
      <c r="AI896" s="7">
        <v>80051900</v>
      </c>
      <c r="AJ896" s="7">
        <v>72450972</v>
      </c>
      <c r="AK896" s="3">
        <v>98.089939999999999</v>
      </c>
      <c r="AL896" s="7">
        <v>501</v>
      </c>
      <c r="AM896" s="7">
        <v>69698222</v>
      </c>
      <c r="AN896" s="3">
        <v>94.36</v>
      </c>
      <c r="AO896" s="3">
        <v>-2.7039110000000002</v>
      </c>
      <c r="AP896" s="3">
        <v>-13.085138000000001</v>
      </c>
      <c r="AQ896" s="3">
        <v>-4.5489420000000003</v>
      </c>
      <c r="AR896" s="3">
        <v>72.674994999999996</v>
      </c>
      <c r="AS896" s="3">
        <v>-13.085138000000001</v>
      </c>
      <c r="AT896" s="3">
        <v>-4.5489420000000003</v>
      </c>
      <c r="AU896" s="3">
        <v>70.078125</v>
      </c>
      <c r="AV896" s="3">
        <v>1.8793929098131501</v>
      </c>
      <c r="AW896" s="3">
        <v>4.3853823928936384</v>
      </c>
      <c r="AX896" s="3">
        <v>4.4272259645618455</v>
      </c>
      <c r="AY896" s="3">
        <v>38.21</v>
      </c>
      <c r="AZ896" s="3">
        <v>89.17</v>
      </c>
      <c r="BA896" s="3">
        <v>90.02</v>
      </c>
    </row>
    <row r="897" spans="1:53" x14ac:dyDescent="0.3">
      <c r="A897" s="1" t="s">
        <v>1594</v>
      </c>
      <c r="B897" s="2">
        <v>4399014</v>
      </c>
      <c r="C897" s="9" t="s">
        <v>2401</v>
      </c>
      <c r="D897" s="9" t="s">
        <v>2459</v>
      </c>
      <c r="E897" s="3">
        <v>7392.0343091699997</v>
      </c>
      <c r="F897" s="5">
        <v>8767.9343090000002</v>
      </c>
      <c r="G897" s="5" t="s">
        <v>2400</v>
      </c>
      <c r="H897" s="3">
        <v>2.75</v>
      </c>
      <c r="I897" s="3">
        <v>9.2309929999999998</v>
      </c>
      <c r="J897" s="4">
        <v>2.75</v>
      </c>
      <c r="K897" s="3">
        <v>9.2309929999999998</v>
      </c>
      <c r="L897" s="3">
        <v>3.3334502099999996</v>
      </c>
      <c r="M897" s="3">
        <v>1.5079226600000002</v>
      </c>
      <c r="N897" s="3" t="s">
        <v>2397</v>
      </c>
      <c r="O897" s="3" t="s">
        <v>2400</v>
      </c>
      <c r="P897" s="3" t="s">
        <v>2400</v>
      </c>
      <c r="Q897" s="3">
        <v>0.71343500000000004</v>
      </c>
      <c r="R897" s="3">
        <v>5.5958180000000004</v>
      </c>
      <c r="S897" s="3">
        <v>5.5958180000000004</v>
      </c>
      <c r="T897" s="9" t="s">
        <v>3429</v>
      </c>
      <c r="U897" s="7">
        <v>9657900</v>
      </c>
      <c r="V897" s="7">
        <v>8282000</v>
      </c>
      <c r="W897" s="7">
        <v>7737300</v>
      </c>
      <c r="X897" s="7">
        <v>6856800</v>
      </c>
      <c r="Y897" s="7">
        <v>10598900</v>
      </c>
      <c r="Z897" s="7">
        <v>10367400</v>
      </c>
      <c r="AA897" s="7">
        <v>9933600</v>
      </c>
      <c r="AB897" s="7">
        <v>9657900</v>
      </c>
      <c r="AC897" s="3">
        <v>17.402999999999999</v>
      </c>
      <c r="AD897" s="3">
        <v>18.648</v>
      </c>
      <c r="AE897" s="4">
        <v>10.497</v>
      </c>
      <c r="AF897" s="4">
        <v>11.898</v>
      </c>
      <c r="AG897" s="7">
        <v>65062820</v>
      </c>
      <c r="AH897" s="7">
        <v>65154082</v>
      </c>
      <c r="AI897" s="7">
        <v>65381693</v>
      </c>
      <c r="AJ897" s="7">
        <v>64677125</v>
      </c>
      <c r="AK897" s="3">
        <v>99.403869999999998</v>
      </c>
      <c r="AL897" s="7">
        <v>567</v>
      </c>
      <c r="AM897" s="7">
        <v>60955059</v>
      </c>
      <c r="AN897" s="3">
        <v>93.68</v>
      </c>
      <c r="AO897" s="3">
        <v>0.36951000000000001</v>
      </c>
      <c r="AP897" s="3">
        <v>-16.318985999999999</v>
      </c>
      <c r="AQ897" s="3">
        <v>-5.1292289999999996</v>
      </c>
      <c r="AR897" s="3">
        <v>-11.422715</v>
      </c>
      <c r="AS897" s="3">
        <v>-16.318985999999999</v>
      </c>
      <c r="AT897" s="3">
        <v>-5.1292289999999996</v>
      </c>
      <c r="AU897" s="3">
        <v>-12.305137999999999</v>
      </c>
      <c r="AV897" s="3">
        <v>2.5767525970991745</v>
      </c>
      <c r="AW897" s="3">
        <v>4.7802881143325315</v>
      </c>
      <c r="AX897" s="3">
        <v>4.3377931762603472</v>
      </c>
      <c r="AY897" s="3">
        <v>64.89</v>
      </c>
      <c r="AZ897" s="3">
        <v>120.38</v>
      </c>
      <c r="BA897" s="3">
        <v>109.24</v>
      </c>
    </row>
    <row r="898" spans="1:53" x14ac:dyDescent="0.3">
      <c r="A898" s="1" t="s">
        <v>876</v>
      </c>
      <c r="B898" s="2">
        <v>4060057</v>
      </c>
      <c r="C898" s="9" t="s">
        <v>2401</v>
      </c>
      <c r="D898" s="9" t="s">
        <v>2520</v>
      </c>
      <c r="E898" s="3">
        <v>7376.5345403800002</v>
      </c>
      <c r="F898" s="5">
        <v>11192.134539999999</v>
      </c>
      <c r="G898" s="5">
        <v>11192.134540380001</v>
      </c>
      <c r="H898" s="3">
        <v>0.52500000000000002</v>
      </c>
      <c r="I898" s="3">
        <v>3.9883489999999999</v>
      </c>
      <c r="J898" s="4">
        <v>0.51800000000000002</v>
      </c>
      <c r="K898" s="3">
        <v>4.1894340000000003</v>
      </c>
      <c r="L898" s="3">
        <v>9.0808892199999995</v>
      </c>
      <c r="M898" s="3">
        <v>1.3169515899999999</v>
      </c>
      <c r="N898" s="3">
        <v>12.250503999999999</v>
      </c>
      <c r="O898" s="3" t="s">
        <v>2397</v>
      </c>
      <c r="P898" s="3">
        <v>14.4534966698383</v>
      </c>
      <c r="Q898" s="3">
        <v>2.3714240000000002</v>
      </c>
      <c r="R898" s="3">
        <v>13.160928999999999</v>
      </c>
      <c r="S898" s="3">
        <v>13.160928999999999</v>
      </c>
      <c r="T898" s="9" t="s">
        <v>3429</v>
      </c>
      <c r="U898" s="7">
        <v>4486800</v>
      </c>
      <c r="V898" s="7">
        <v>5802300</v>
      </c>
      <c r="W898" s="7">
        <v>5045200</v>
      </c>
      <c r="X898" s="7">
        <v>4642100</v>
      </c>
      <c r="Y898" s="7">
        <v>4167900</v>
      </c>
      <c r="Z898" s="7">
        <v>4084400</v>
      </c>
      <c r="AA898" s="7">
        <v>4060500</v>
      </c>
      <c r="AB898" s="7">
        <v>4486800</v>
      </c>
      <c r="AC898" s="3">
        <v>40.808999999999997</v>
      </c>
      <c r="AD898" s="3">
        <v>37.427</v>
      </c>
      <c r="AE898" s="3">
        <v>19.245000000000001</v>
      </c>
      <c r="AF898" s="3">
        <v>16.873999999999999</v>
      </c>
      <c r="AG898" s="7">
        <v>124835582</v>
      </c>
      <c r="AH898" s="7">
        <v>124824364</v>
      </c>
      <c r="AI898" s="7">
        <v>124758887</v>
      </c>
      <c r="AJ898" s="7">
        <v>123949488</v>
      </c>
      <c r="AK898" s="3">
        <v>99.290189999999996</v>
      </c>
      <c r="AL898" s="7">
        <v>764</v>
      </c>
      <c r="AM898" s="7">
        <v>117821614</v>
      </c>
      <c r="AN898" s="3">
        <v>94.38</v>
      </c>
      <c r="AO898" s="3">
        <v>-2.2718129999999999</v>
      </c>
      <c r="AP898" s="3">
        <v>-17.735658000000001</v>
      </c>
      <c r="AQ898" s="3">
        <v>-26.281468</v>
      </c>
      <c r="AR898" s="3">
        <v>-25.030844999999999</v>
      </c>
      <c r="AS898" s="3">
        <v>-17.735658000000001</v>
      </c>
      <c r="AT898" s="3">
        <v>-26.281468</v>
      </c>
      <c r="AU898" s="3">
        <v>-22.902457999999999</v>
      </c>
      <c r="AV898" s="3">
        <v>4.4468499373840382</v>
      </c>
      <c r="AW898" s="3">
        <v>6.2569210945292522</v>
      </c>
      <c r="AX898" s="3">
        <v>5.0611274621020508</v>
      </c>
      <c r="AY898" s="3">
        <v>67.12</v>
      </c>
      <c r="AZ898" s="3">
        <v>94.44</v>
      </c>
      <c r="BA898" s="3">
        <v>76.39</v>
      </c>
    </row>
    <row r="899" spans="1:53" x14ac:dyDescent="0.3">
      <c r="A899" s="1" t="s">
        <v>1172</v>
      </c>
      <c r="B899" s="2">
        <v>4812460</v>
      </c>
      <c r="C899" s="9" t="s">
        <v>2395</v>
      </c>
      <c r="D899" s="9" t="s">
        <v>2463</v>
      </c>
      <c r="E899" s="3">
        <v>7350.6738412799996</v>
      </c>
      <c r="F899" s="5">
        <v>10936.949841</v>
      </c>
      <c r="G899" s="5" t="s">
        <v>2400</v>
      </c>
      <c r="H899" s="3">
        <v>3.42</v>
      </c>
      <c r="I899" s="3">
        <v>17.500354999999999</v>
      </c>
      <c r="J899" s="4">
        <v>3.42</v>
      </c>
      <c r="K899" s="3">
        <v>17.500354999999999</v>
      </c>
      <c r="L899" s="3" t="s">
        <v>2397</v>
      </c>
      <c r="M899" s="3">
        <v>1.7845757</v>
      </c>
      <c r="N899" s="3">
        <v>6.9690450000000004</v>
      </c>
      <c r="O899" s="3" t="s">
        <v>2400</v>
      </c>
      <c r="P899" s="3" t="s">
        <v>2400</v>
      </c>
      <c r="Q899" s="3">
        <v>2.7628490000000001</v>
      </c>
      <c r="R899" s="3">
        <v>7.1499090000000001</v>
      </c>
      <c r="S899" s="3">
        <v>7.1499090000000001</v>
      </c>
      <c r="T899" s="9" t="s">
        <v>3429</v>
      </c>
      <c r="U899" s="7">
        <v>3834204</v>
      </c>
      <c r="V899" s="7">
        <v>3659374</v>
      </c>
      <c r="W899" s="7">
        <v>3094238</v>
      </c>
      <c r="X899" s="7">
        <v>2363567</v>
      </c>
      <c r="Y899" s="7">
        <v>3992712</v>
      </c>
      <c r="Z899" s="7">
        <v>3909883</v>
      </c>
      <c r="AA899" s="7">
        <v>3843375</v>
      </c>
      <c r="AB899" s="7">
        <v>3834204</v>
      </c>
      <c r="AC899" s="4">
        <v>92.59</v>
      </c>
      <c r="AD899" s="4">
        <v>92.62</v>
      </c>
      <c r="AE899" s="3">
        <v>37.802</v>
      </c>
      <c r="AF899" s="3">
        <v>38.030999999999999</v>
      </c>
      <c r="AG899" s="7">
        <v>60443000</v>
      </c>
      <c r="AH899" s="7">
        <v>61745000</v>
      </c>
      <c r="AI899" s="7">
        <v>62945000</v>
      </c>
      <c r="AJ899" s="7">
        <v>58666239</v>
      </c>
      <c r="AK899" s="3">
        <v>97.041820000000001</v>
      </c>
      <c r="AL899" s="7">
        <v>624</v>
      </c>
      <c r="AM899" s="7">
        <v>59228562</v>
      </c>
      <c r="AN899" s="3">
        <v>97.97</v>
      </c>
      <c r="AO899" s="3">
        <v>-0.46876299999999999</v>
      </c>
      <c r="AP899" s="4">
        <v>1.2829999999999999</v>
      </c>
      <c r="AQ899" s="3">
        <v>10.537654</v>
      </c>
      <c r="AR899" s="3">
        <v>-2.9780190000000002</v>
      </c>
      <c r="AS899" s="4">
        <v>1.2829999999999999</v>
      </c>
      <c r="AT899" s="3">
        <v>10.537654</v>
      </c>
      <c r="AU899" s="3">
        <v>0.121951</v>
      </c>
      <c r="AV899" s="3">
        <v>2.9685503460183802</v>
      </c>
      <c r="AW899" s="3">
        <v>4.7849534588027511</v>
      </c>
      <c r="AX899" s="3">
        <v>4.996406737295171</v>
      </c>
      <c r="AY899" s="3">
        <v>53.68</v>
      </c>
      <c r="AZ899" s="3">
        <v>86.52</v>
      </c>
      <c r="BA899" s="3">
        <v>90.34</v>
      </c>
    </row>
    <row r="900" spans="1:53" x14ac:dyDescent="0.3">
      <c r="A900" s="1" t="s">
        <v>754</v>
      </c>
      <c r="B900" s="2">
        <v>4435696</v>
      </c>
      <c r="C900" s="9" t="s">
        <v>2401</v>
      </c>
      <c r="D900" s="9" t="s">
        <v>2477</v>
      </c>
      <c r="E900" s="3">
        <v>7317.74002681</v>
      </c>
      <c r="F900" s="5">
        <v>13034.840026</v>
      </c>
      <c r="G900" s="5">
        <v>13623.988601876499</v>
      </c>
      <c r="H900" s="3">
        <v>-0.03</v>
      </c>
      <c r="I900" s="3">
        <v>64.318181999999993</v>
      </c>
      <c r="J900" s="3">
        <v>-0.03</v>
      </c>
      <c r="K900" s="3">
        <v>64.318181999999993</v>
      </c>
      <c r="L900" s="3">
        <v>26.203703700000002</v>
      </c>
      <c r="M900" s="3">
        <v>6.8622696399999992</v>
      </c>
      <c r="N900" s="3">
        <v>9.7653549999999996</v>
      </c>
      <c r="O900" s="3">
        <v>24.009583301813599</v>
      </c>
      <c r="P900" s="3" t="s">
        <v>2397</v>
      </c>
      <c r="Q900" s="3">
        <v>1.831677</v>
      </c>
      <c r="R900" s="3">
        <v>8.4451649999999994</v>
      </c>
      <c r="S900" s="3">
        <v>8.4451649999999994</v>
      </c>
      <c r="T900" s="9" t="s">
        <v>3429</v>
      </c>
      <c r="U900" s="7">
        <v>6879400</v>
      </c>
      <c r="V900" s="7">
        <v>9527800</v>
      </c>
      <c r="W900" s="7">
        <v>6845000</v>
      </c>
      <c r="X900" s="7">
        <v>3915800</v>
      </c>
      <c r="Y900" s="7">
        <v>6652200</v>
      </c>
      <c r="Z900" s="7">
        <v>6833800</v>
      </c>
      <c r="AA900" s="7">
        <v>6800700</v>
      </c>
      <c r="AB900" s="7">
        <v>6879400</v>
      </c>
      <c r="AC900" s="3">
        <v>29.411000000000001</v>
      </c>
      <c r="AD900" s="3">
        <v>30.832999999999998</v>
      </c>
      <c r="AE900" s="3">
        <v>19.919</v>
      </c>
      <c r="AF900" s="3">
        <v>20.369</v>
      </c>
      <c r="AG900" s="7">
        <v>458619945</v>
      </c>
      <c r="AH900" s="7">
        <v>452144847</v>
      </c>
      <c r="AI900" s="7">
        <v>457334550</v>
      </c>
      <c r="AJ900" s="7">
        <v>255454447</v>
      </c>
      <c r="AK900" s="3">
        <v>55.889189999999999</v>
      </c>
      <c r="AL900" s="7">
        <v>233</v>
      </c>
      <c r="AM900" s="7">
        <v>221911725</v>
      </c>
      <c r="AN900" s="3">
        <v>48.55</v>
      </c>
      <c r="AO900" s="3">
        <v>-1.804303</v>
      </c>
      <c r="AP900" s="3">
        <v>-11.617739</v>
      </c>
      <c r="AQ900" s="3">
        <v>-2.4810479999999999</v>
      </c>
      <c r="AR900" s="3">
        <v>14.205004000000001</v>
      </c>
      <c r="AS900" s="3">
        <v>-11.617739</v>
      </c>
      <c r="AT900" s="3">
        <v>-2.4810479999999999</v>
      </c>
      <c r="AU900" s="3">
        <v>16.365131999999999</v>
      </c>
      <c r="AV900" s="3">
        <v>2.5499661836353034</v>
      </c>
      <c r="AW900" s="3">
        <v>2.6990633573221841</v>
      </c>
      <c r="AX900" s="3">
        <v>2.6076633869005694</v>
      </c>
      <c r="AY900" s="3">
        <v>107.97</v>
      </c>
      <c r="AZ900" s="3">
        <v>114.28</v>
      </c>
      <c r="BA900" s="3">
        <v>110.41</v>
      </c>
    </row>
    <row r="901" spans="1:53" x14ac:dyDescent="0.3">
      <c r="A901" s="1" t="s">
        <v>705</v>
      </c>
      <c r="B901" s="2">
        <v>4914448</v>
      </c>
      <c r="C901" s="9" t="s">
        <v>2401</v>
      </c>
      <c r="D901" s="9" t="s">
        <v>2497</v>
      </c>
      <c r="E901" s="3">
        <v>7295.9960417599996</v>
      </c>
      <c r="F901" s="5">
        <v>7500.4940409999999</v>
      </c>
      <c r="G901" s="5" t="s">
        <v>2400</v>
      </c>
      <c r="H901" s="3">
        <v>0.33</v>
      </c>
      <c r="I901" s="3">
        <v>67.609047000000004</v>
      </c>
      <c r="J901" s="4">
        <v>0.33</v>
      </c>
      <c r="K901" s="3">
        <v>67.609047000000004</v>
      </c>
      <c r="L901" s="3">
        <v>41.421972949999997</v>
      </c>
      <c r="M901" s="3">
        <v>9.7189967500000005</v>
      </c>
      <c r="N901" s="3" t="s">
        <v>2397</v>
      </c>
      <c r="O901" s="3" t="s">
        <v>2400</v>
      </c>
      <c r="P901" s="3" t="s">
        <v>2400</v>
      </c>
      <c r="Q901" s="3">
        <v>5.97621</v>
      </c>
      <c r="R901" s="3">
        <v>41.558546</v>
      </c>
      <c r="S901" s="3">
        <v>41.558546</v>
      </c>
      <c r="T901" s="9" t="s">
        <v>3431</v>
      </c>
      <c r="U901" s="7">
        <v>1023932</v>
      </c>
      <c r="V901" s="7">
        <v>578844</v>
      </c>
      <c r="W901" s="7">
        <v>392155</v>
      </c>
      <c r="X901" s="7">
        <v>318110</v>
      </c>
      <c r="Y901" s="7">
        <v>1217638</v>
      </c>
      <c r="Z901" s="7">
        <v>1132070</v>
      </c>
      <c r="AA901" s="7">
        <v>1023932</v>
      </c>
      <c r="AB901" s="7">
        <v>890146</v>
      </c>
      <c r="AC901" s="3">
        <v>70.716999999999999</v>
      </c>
      <c r="AD901" s="3">
        <v>70.998000000000005</v>
      </c>
      <c r="AE901" s="3">
        <v>17.344000000000001</v>
      </c>
      <c r="AF901" s="3">
        <v>13.542</v>
      </c>
      <c r="AG901" s="7">
        <v>56331038</v>
      </c>
      <c r="AH901" s="7">
        <v>56387461</v>
      </c>
      <c r="AI901" s="7">
        <v>54621561</v>
      </c>
      <c r="AJ901" s="7">
        <v>55159770</v>
      </c>
      <c r="AK901" s="3">
        <v>97.920739999999995</v>
      </c>
      <c r="AL901" s="7">
        <v>612</v>
      </c>
      <c r="AM901" s="7">
        <v>59322881</v>
      </c>
      <c r="AN901" s="3">
        <v>105.31</v>
      </c>
      <c r="AO901" s="3">
        <v>-4.8214689999999996</v>
      </c>
      <c r="AP901" s="3">
        <v>-3.0651640000000002</v>
      </c>
      <c r="AQ901" s="3">
        <v>15.151793</v>
      </c>
      <c r="AR901" s="3">
        <v>-10.103108000000001</v>
      </c>
      <c r="AS901" s="3">
        <v>-3.0651640000000002</v>
      </c>
      <c r="AT901" s="3">
        <v>15.151793</v>
      </c>
      <c r="AU901" s="3">
        <v>-13.017875</v>
      </c>
      <c r="AV901" s="3">
        <v>6.6335969168542581</v>
      </c>
      <c r="AW901" s="3">
        <v>12.108839131860616</v>
      </c>
      <c r="AX901" s="3">
        <v>20.875800846581789</v>
      </c>
      <c r="AY901" s="3">
        <v>38.950000000000003</v>
      </c>
      <c r="AZ901" s="4">
        <v>71.099999999999994</v>
      </c>
      <c r="BA901" s="3">
        <v>122.58</v>
      </c>
    </row>
    <row r="902" spans="1:53" x14ac:dyDescent="0.3">
      <c r="A902" s="1" t="s">
        <v>2133</v>
      </c>
      <c r="B902" s="2">
        <v>8419942</v>
      </c>
      <c r="C902" s="9" t="s">
        <v>2395</v>
      </c>
      <c r="D902" s="9" t="s">
        <v>2407</v>
      </c>
      <c r="E902" s="3">
        <v>7279.7528628</v>
      </c>
      <c r="F902" s="5">
        <v>10329.033862</v>
      </c>
      <c r="G902" s="5">
        <v>28582.432275719999</v>
      </c>
      <c r="H902" s="3">
        <v>-7.4999999999999997E-2</v>
      </c>
      <c r="I902" s="3" t="s">
        <v>2397</v>
      </c>
      <c r="J902" s="3">
        <v>-7.4999999999999997E-2</v>
      </c>
      <c r="K902" s="3" t="s">
        <v>2397</v>
      </c>
      <c r="L902" s="3" t="s">
        <v>2397</v>
      </c>
      <c r="M902" s="3">
        <v>9.0313308400000007</v>
      </c>
      <c r="N902" s="3">
        <v>33.586317000000001</v>
      </c>
      <c r="O902" s="3" t="s">
        <v>2400</v>
      </c>
      <c r="P902" s="3" t="s">
        <v>2400</v>
      </c>
      <c r="Q902" s="3">
        <v>2.8144130000000001</v>
      </c>
      <c r="R902" s="3">
        <v>37.092658999999998</v>
      </c>
      <c r="S902" s="3">
        <v>37.092658999999998</v>
      </c>
      <c r="T902" s="9" t="s">
        <v>3429</v>
      </c>
      <c r="U902" s="7">
        <v>2389911</v>
      </c>
      <c r="V902" s="7">
        <v>2002887</v>
      </c>
      <c r="W902" s="7">
        <v>4976387</v>
      </c>
      <c r="X902" s="7">
        <v>2114838</v>
      </c>
      <c r="Y902" s="7">
        <v>3406805</v>
      </c>
      <c r="Z902" s="7">
        <v>2711757</v>
      </c>
      <c r="AA902" s="7">
        <v>2570837</v>
      </c>
      <c r="AB902" s="7">
        <v>2389911</v>
      </c>
      <c r="AC902" s="3">
        <v>24.934999999999999</v>
      </c>
      <c r="AD902" s="3">
        <v>24.619</v>
      </c>
      <c r="AE902" s="4">
        <v>4.7430000000000003</v>
      </c>
      <c r="AF902" s="4">
        <v>5.99</v>
      </c>
      <c r="AG902" s="7">
        <v>103928846</v>
      </c>
      <c r="AH902" s="7">
        <v>102813336</v>
      </c>
      <c r="AI902" s="7">
        <v>80587371</v>
      </c>
      <c r="AJ902" s="7">
        <v>85755331</v>
      </c>
      <c r="AK902" s="3">
        <v>82.412729999999996</v>
      </c>
      <c r="AL902" s="7">
        <v>278</v>
      </c>
      <c r="AM902" s="7">
        <v>81512250</v>
      </c>
      <c r="AN902" s="3">
        <v>78.34</v>
      </c>
      <c r="AO902" s="3">
        <v>-2.9797750000000001</v>
      </c>
      <c r="AP902" s="3">
        <v>-10.177244</v>
      </c>
      <c r="AQ902" s="3">
        <v>9.1730370000000008</v>
      </c>
      <c r="AR902" s="3">
        <v>53.793441000000001</v>
      </c>
      <c r="AS902" s="3">
        <v>-10.177244</v>
      </c>
      <c r="AT902" s="3">
        <v>9.1730370000000008</v>
      </c>
      <c r="AU902" s="3">
        <v>45.564048999999997</v>
      </c>
      <c r="AV902" s="3">
        <v>2.4682060692745025</v>
      </c>
      <c r="AW902" s="3">
        <v>5.4287307902693938</v>
      </c>
      <c r="AX902" s="3">
        <v>5.4723947173361767</v>
      </c>
      <c r="AY902" s="3">
        <v>53.26</v>
      </c>
      <c r="AZ902" s="3">
        <v>117.15</v>
      </c>
      <c r="BA902" s="4">
        <v>118.09</v>
      </c>
    </row>
    <row r="903" spans="1:53" x14ac:dyDescent="0.3">
      <c r="A903" s="1" t="s">
        <v>2358</v>
      </c>
      <c r="B903" s="2">
        <v>19238877</v>
      </c>
      <c r="C903" s="9" t="s">
        <v>2395</v>
      </c>
      <c r="D903" s="9" t="s">
        <v>2502</v>
      </c>
      <c r="E903" s="3">
        <v>7271.0374502200002</v>
      </c>
      <c r="F903" s="5" t="s">
        <v>2400</v>
      </c>
      <c r="G903" s="5">
        <v>13819.4670783939</v>
      </c>
      <c r="H903" s="3">
        <v>0.39275623755522243</v>
      </c>
      <c r="I903" s="3">
        <v>9.2371275710829206</v>
      </c>
      <c r="J903" s="3">
        <v>0.39275623755522243</v>
      </c>
      <c r="K903" s="3">
        <v>9.2371275710829206</v>
      </c>
      <c r="L903" s="3">
        <v>1.8473365999999998</v>
      </c>
      <c r="M903" s="3">
        <v>1.6227553299999999</v>
      </c>
      <c r="N903" s="3">
        <v>3.5327056452505499</v>
      </c>
      <c r="O903" s="3" t="s">
        <v>2400</v>
      </c>
      <c r="P903" s="3" t="s">
        <v>2400</v>
      </c>
      <c r="Q903" s="3" t="s">
        <v>2400</v>
      </c>
      <c r="R903" s="3" t="s">
        <v>2400</v>
      </c>
      <c r="S903" s="3">
        <v>13.5245564388378</v>
      </c>
      <c r="T903" s="9" t="s">
        <v>3429</v>
      </c>
      <c r="U903" s="7">
        <v>2868316.3210291369</v>
      </c>
      <c r="V903" s="7">
        <v>2509325.3370635682</v>
      </c>
      <c r="W903" s="7">
        <v>2214799.806209377</v>
      </c>
      <c r="X903" s="7">
        <v>1586112.7572746754</v>
      </c>
      <c r="Y903" s="7">
        <v>3096670.0590990013</v>
      </c>
      <c r="Z903" s="7">
        <v>3173451.8188430029</v>
      </c>
      <c r="AA903" s="7">
        <v>3082478.5794171938</v>
      </c>
      <c r="AB903" s="7">
        <v>2868316.3210291369</v>
      </c>
      <c r="AC903" s="3">
        <v>69.114000000000004</v>
      </c>
      <c r="AD903" s="3">
        <v>68.804000000000002</v>
      </c>
      <c r="AE903" s="3" t="s">
        <v>2400</v>
      </c>
      <c r="AF903" s="3" t="s">
        <v>2400</v>
      </c>
      <c r="AG903" s="7" t="s">
        <v>2400</v>
      </c>
      <c r="AH903" s="7" t="s">
        <v>2400</v>
      </c>
      <c r="AI903" s="7" t="s">
        <v>2400</v>
      </c>
      <c r="AJ903" s="7">
        <v>359882109</v>
      </c>
      <c r="AK903" s="3">
        <v>67.016620000000003</v>
      </c>
      <c r="AL903" s="7">
        <v>384</v>
      </c>
      <c r="AM903" s="7">
        <v>336282197</v>
      </c>
      <c r="AN903" s="3">
        <v>62.62</v>
      </c>
      <c r="AO903" s="3">
        <v>-2.2277230000000001</v>
      </c>
      <c r="AP903" s="3">
        <v>-12.481536</v>
      </c>
      <c r="AQ903" s="3">
        <v>-33.946488000000002</v>
      </c>
      <c r="AR903" s="3">
        <v>-53.674745999999999</v>
      </c>
      <c r="AS903" s="3">
        <v>-12.481536</v>
      </c>
      <c r="AT903" s="3">
        <v>-33.946488000000002</v>
      </c>
      <c r="AU903" s="3">
        <v>-54.545454999999997</v>
      </c>
      <c r="AV903" s="3">
        <v>4.95525851220712</v>
      </c>
      <c r="AW903" s="3">
        <v>9.3408951238324569</v>
      </c>
      <c r="AX903" s="3">
        <v>6.037149677447208</v>
      </c>
      <c r="AY903" s="3">
        <v>75.75</v>
      </c>
      <c r="AZ903" s="3">
        <v>142.79</v>
      </c>
      <c r="BA903" s="3">
        <v>92.29</v>
      </c>
    </row>
    <row r="904" spans="1:53" x14ac:dyDescent="0.3">
      <c r="A904" s="1" t="s">
        <v>992</v>
      </c>
      <c r="B904" s="2">
        <v>29191991</v>
      </c>
      <c r="C904" s="9" t="s">
        <v>2401</v>
      </c>
      <c r="D904" s="9" t="s">
        <v>2441</v>
      </c>
      <c r="E904" s="3">
        <v>7268.12406397</v>
      </c>
      <c r="F904" s="5">
        <v>12282.124062999999</v>
      </c>
      <c r="G904" s="5" t="s">
        <v>2400</v>
      </c>
      <c r="H904" s="3">
        <v>0.27600000000000002</v>
      </c>
      <c r="I904" s="3">
        <v>48.876404000000001</v>
      </c>
      <c r="J904" s="3">
        <v>0.27600000000000002</v>
      </c>
      <c r="K904" s="3">
        <v>48.876404000000001</v>
      </c>
      <c r="L904" s="3" t="s">
        <v>2397</v>
      </c>
      <c r="M904" s="3">
        <v>1.67320563</v>
      </c>
      <c r="N904" s="3">
        <v>20.432127999999999</v>
      </c>
      <c r="O904" s="3" t="s">
        <v>2400</v>
      </c>
      <c r="P904" s="3" t="s">
        <v>2400</v>
      </c>
      <c r="Q904" s="3">
        <v>0.92420000000000002</v>
      </c>
      <c r="R904" s="3">
        <v>5.2854510000000001</v>
      </c>
      <c r="S904" s="3">
        <v>5.2854510000000001</v>
      </c>
      <c r="T904" s="9" t="s">
        <v>3429</v>
      </c>
      <c r="U904" s="7">
        <v>9778000</v>
      </c>
      <c r="V904" s="7">
        <v>8993000</v>
      </c>
      <c r="W904" s="7">
        <v>7940000</v>
      </c>
      <c r="X904" s="7">
        <v>6195000</v>
      </c>
      <c r="Y904" s="7">
        <v>11049000</v>
      </c>
      <c r="Z904" s="7">
        <v>10363000</v>
      </c>
      <c r="AA904" s="7">
        <v>9911000</v>
      </c>
      <c r="AB904" s="7">
        <v>9778000</v>
      </c>
      <c r="AC904" s="3">
        <v>17.826000000000001</v>
      </c>
      <c r="AD904" s="3">
        <v>16.047000000000001</v>
      </c>
      <c r="AE904" s="4">
        <v>7.7009999999999996</v>
      </c>
      <c r="AF904" s="4">
        <v>6.96</v>
      </c>
      <c r="AG904" s="7">
        <v>119472000</v>
      </c>
      <c r="AH904" s="7">
        <v>119437000</v>
      </c>
      <c r="AI904" s="7">
        <v>118951000</v>
      </c>
      <c r="AJ904" s="7">
        <v>104620496</v>
      </c>
      <c r="AK904" s="3">
        <v>87.561310000000006</v>
      </c>
      <c r="AL904" s="7">
        <v>537</v>
      </c>
      <c r="AM904" s="7">
        <v>104595439</v>
      </c>
      <c r="AN904" s="3">
        <v>87.54</v>
      </c>
      <c r="AO904" s="3">
        <v>2.9342169999999999</v>
      </c>
      <c r="AP904" s="3">
        <v>-28.489232000000001</v>
      </c>
      <c r="AQ904" s="3">
        <v>-16.458613</v>
      </c>
      <c r="AR904" s="3">
        <v>-27.656744</v>
      </c>
      <c r="AS904" s="3">
        <v>-28.489232000000001</v>
      </c>
      <c r="AT904" s="3">
        <v>-16.458613</v>
      </c>
      <c r="AU904" s="3">
        <v>-28.875081999999999</v>
      </c>
      <c r="AV904" s="3">
        <v>5.7122010585662135</v>
      </c>
      <c r="AW904" s="3">
        <v>7.6170666351091763</v>
      </c>
      <c r="AX904" s="3">
        <v>6.3008219531792147</v>
      </c>
      <c r="AY904" s="4">
        <v>136.19999999999999</v>
      </c>
      <c r="AZ904" s="3">
        <v>181.61</v>
      </c>
      <c r="BA904" s="3">
        <v>150.22999999999999</v>
      </c>
    </row>
    <row r="905" spans="1:53" x14ac:dyDescent="0.3">
      <c r="A905" s="1" t="s">
        <v>1223</v>
      </c>
      <c r="B905" s="2">
        <v>4158601</v>
      </c>
      <c r="C905" s="9" t="s">
        <v>2401</v>
      </c>
      <c r="D905" s="9" t="s">
        <v>2515</v>
      </c>
      <c r="E905" s="3">
        <v>7261.674</v>
      </c>
      <c r="F905" s="5">
        <v>8357.1440000000002</v>
      </c>
      <c r="G905" s="5">
        <v>8357.1440000000002</v>
      </c>
      <c r="H905" s="4">
        <v>1.546</v>
      </c>
      <c r="I905" s="3">
        <v>20.330514999999998</v>
      </c>
      <c r="J905" s="3">
        <v>1.546</v>
      </c>
      <c r="K905" s="3">
        <v>20.330514999999998</v>
      </c>
      <c r="L905" s="3">
        <v>2.1529445300000001</v>
      </c>
      <c r="M905" s="3">
        <v>1.8430771400000001</v>
      </c>
      <c r="N905" s="3">
        <v>17.516556000000001</v>
      </c>
      <c r="O905" s="3">
        <v>25.241195042152299</v>
      </c>
      <c r="P905" s="3">
        <v>16.5561166171466</v>
      </c>
      <c r="Q905" s="3">
        <v>2.1970480000000001</v>
      </c>
      <c r="R905" s="3">
        <v>9.4362270000000006</v>
      </c>
      <c r="S905" s="3">
        <v>9.4362270000000006</v>
      </c>
      <c r="T905" s="9" t="s">
        <v>3429</v>
      </c>
      <c r="U905" s="7">
        <v>3091640</v>
      </c>
      <c r="V905" s="7">
        <v>2784754</v>
      </c>
      <c r="W905" s="7">
        <v>2246660</v>
      </c>
      <c r="X905" s="7">
        <v>2171408</v>
      </c>
      <c r="Y905" s="7">
        <v>3262737</v>
      </c>
      <c r="Z905" s="7">
        <v>3196360</v>
      </c>
      <c r="AA905" s="7">
        <v>3149218</v>
      </c>
      <c r="AB905" s="7">
        <v>3091640</v>
      </c>
      <c r="AC905" s="3">
        <v>29.474</v>
      </c>
      <c r="AD905" s="3">
        <v>31.998000000000001</v>
      </c>
      <c r="AE905" s="3">
        <v>17.661999999999999</v>
      </c>
      <c r="AF905" s="3">
        <v>20.853000000000002</v>
      </c>
      <c r="AG905" s="7">
        <v>57528000</v>
      </c>
      <c r="AH905" s="7">
        <v>57952000</v>
      </c>
      <c r="AI905" s="7">
        <v>59283000</v>
      </c>
      <c r="AJ905" s="7">
        <v>56916284</v>
      </c>
      <c r="AK905" s="3">
        <v>99.157290000000003</v>
      </c>
      <c r="AL905" s="7">
        <v>473</v>
      </c>
      <c r="AM905" s="7">
        <v>56243844</v>
      </c>
      <c r="AN905" s="3">
        <v>97.99</v>
      </c>
      <c r="AO905" s="3">
        <v>-0.57325400000000004</v>
      </c>
      <c r="AP905" s="3">
        <v>-16.370246999999999</v>
      </c>
      <c r="AQ905" s="3">
        <v>-13.583271999999999</v>
      </c>
      <c r="AR905" s="3">
        <v>33.941004999999997</v>
      </c>
      <c r="AS905" s="3">
        <v>-16.370246999999999</v>
      </c>
      <c r="AT905" s="3">
        <v>-13.583271999999999</v>
      </c>
      <c r="AU905" s="3">
        <v>34.811416999999999</v>
      </c>
      <c r="AV905" s="3">
        <v>3.3186537193681644</v>
      </c>
      <c r="AW905" s="3">
        <v>5.2663985247334759</v>
      </c>
      <c r="AX905" s="3">
        <v>4.2638991273504452</v>
      </c>
      <c r="AY905" s="3">
        <v>81.52</v>
      </c>
      <c r="AZ905" s="3">
        <v>129.37</v>
      </c>
      <c r="BA905" s="3">
        <v>104.74</v>
      </c>
    </row>
    <row r="906" spans="1:53" x14ac:dyDescent="0.3">
      <c r="A906" s="1" t="s">
        <v>1949</v>
      </c>
      <c r="B906" s="2">
        <v>4963552</v>
      </c>
      <c r="C906" s="9" t="s">
        <v>2395</v>
      </c>
      <c r="D906" s="9" t="s">
        <v>2417</v>
      </c>
      <c r="E906" s="3">
        <v>7253.2655372700001</v>
      </c>
      <c r="F906" s="5">
        <v>7060.6625370000002</v>
      </c>
      <c r="G906" s="5" t="s">
        <v>2400</v>
      </c>
      <c r="H906" s="3">
        <v>0.62</v>
      </c>
      <c r="I906" s="3">
        <v>88.456731000000005</v>
      </c>
      <c r="J906" s="3">
        <v>0.62</v>
      </c>
      <c r="K906" s="3">
        <v>88.456731000000005</v>
      </c>
      <c r="L906" s="3">
        <v>29.075537290000003</v>
      </c>
      <c r="M906" s="3">
        <v>8.3340127700000011</v>
      </c>
      <c r="N906" s="3">
        <v>51.915914000000001</v>
      </c>
      <c r="O906" s="3" t="s">
        <v>2400</v>
      </c>
      <c r="P906" s="3" t="s">
        <v>2400</v>
      </c>
      <c r="Q906" s="3">
        <v>10.982824000000001</v>
      </c>
      <c r="R906" s="3">
        <v>50.376308000000002</v>
      </c>
      <c r="S906" s="3">
        <v>50.376308000000002</v>
      </c>
      <c r="T906" s="9" t="s">
        <v>3429</v>
      </c>
      <c r="U906" s="7">
        <v>536910</v>
      </c>
      <c r="V906" s="7">
        <v>450875</v>
      </c>
      <c r="W906" s="7">
        <v>385276</v>
      </c>
      <c r="X906" s="7">
        <v>312630</v>
      </c>
      <c r="Y906" s="7">
        <v>611823</v>
      </c>
      <c r="Z906" s="7">
        <v>583798</v>
      </c>
      <c r="AA906" s="7">
        <v>560618</v>
      </c>
      <c r="AB906" s="7">
        <v>536910</v>
      </c>
      <c r="AC906" s="3">
        <v>66.088999999999999</v>
      </c>
      <c r="AD906" s="3">
        <v>66.629000000000005</v>
      </c>
      <c r="AE906" s="3">
        <v>20.859000000000002</v>
      </c>
      <c r="AF906" s="3">
        <v>20.651</v>
      </c>
      <c r="AG906" s="7">
        <v>37566443</v>
      </c>
      <c r="AH906" s="7">
        <v>37086627</v>
      </c>
      <c r="AI906" s="7">
        <v>36695930</v>
      </c>
      <c r="AJ906" s="7">
        <v>37217897</v>
      </c>
      <c r="AK906" s="3">
        <v>99.067920000000001</v>
      </c>
      <c r="AL906" s="7">
        <v>537</v>
      </c>
      <c r="AM906" s="7">
        <v>37192688</v>
      </c>
      <c r="AN906" s="4">
        <v>99</v>
      </c>
      <c r="AO906" s="3">
        <v>-3.1376680000000001</v>
      </c>
      <c r="AP906" s="3">
        <v>-4.7029579999999997</v>
      </c>
      <c r="AQ906" s="3">
        <v>-5.2428280000000003</v>
      </c>
      <c r="AR906" s="3">
        <v>-0.16820399999999999</v>
      </c>
      <c r="AS906" s="3">
        <v>-4.7029579999999997</v>
      </c>
      <c r="AT906" s="3">
        <v>-5.2428280000000003</v>
      </c>
      <c r="AU906" s="3">
        <v>-5.0815109999999999</v>
      </c>
      <c r="AV906" s="3">
        <v>1.3444345716964206</v>
      </c>
      <c r="AW906" s="3">
        <v>2.2166526217334166</v>
      </c>
      <c r="AX906" s="3">
        <v>2.6847549694283788</v>
      </c>
      <c r="AY906" s="3">
        <v>54.74</v>
      </c>
      <c r="AZ906" s="3">
        <v>90.26</v>
      </c>
      <c r="BA906" s="3">
        <v>109.32</v>
      </c>
    </row>
    <row r="907" spans="1:53" x14ac:dyDescent="0.3">
      <c r="A907" s="1" t="s">
        <v>721</v>
      </c>
      <c r="B907" s="2">
        <v>4190757</v>
      </c>
      <c r="C907" s="9" t="s">
        <v>2395</v>
      </c>
      <c r="D907" s="9" t="s">
        <v>2513</v>
      </c>
      <c r="E907" s="3">
        <v>7235.62544394</v>
      </c>
      <c r="F907" s="5">
        <v>34309.077443000002</v>
      </c>
      <c r="G907" s="5">
        <v>34360.869443939999</v>
      </c>
      <c r="H907" s="3">
        <v>-0.52200000000000002</v>
      </c>
      <c r="I907" s="3" t="s">
        <v>2397</v>
      </c>
      <c r="J907" s="3">
        <v>-0.52200000000000002</v>
      </c>
      <c r="K907" s="3" t="s">
        <v>2397</v>
      </c>
      <c r="L907" s="3" t="s">
        <v>2397</v>
      </c>
      <c r="M907" s="3">
        <v>0.32016330000000004</v>
      </c>
      <c r="N907" s="3" t="s">
        <v>2397</v>
      </c>
      <c r="O907" s="3" t="s">
        <v>2397</v>
      </c>
      <c r="P907" s="3">
        <v>18.369263802848099</v>
      </c>
      <c r="Q907" s="3">
        <v>2.0988030000000002</v>
      </c>
      <c r="R907" s="3">
        <v>17.536359000000001</v>
      </c>
      <c r="S907" s="3">
        <v>17.536359000000001</v>
      </c>
      <c r="T907" s="9" t="s">
        <v>3429</v>
      </c>
      <c r="U907" s="7">
        <v>17015598</v>
      </c>
      <c r="V907" s="7">
        <v>18634246</v>
      </c>
      <c r="W907" s="7">
        <v>19818678</v>
      </c>
      <c r="X907" s="7">
        <v>1887907</v>
      </c>
      <c r="Y907" s="7">
        <v>16021174</v>
      </c>
      <c r="Z907" s="7">
        <v>16239064</v>
      </c>
      <c r="AA907" s="7">
        <v>16642775</v>
      </c>
      <c r="AB907" s="7">
        <v>17015598</v>
      </c>
      <c r="AC907" s="3">
        <v>29.797999999999998</v>
      </c>
      <c r="AD907" s="3">
        <v>26.512</v>
      </c>
      <c r="AE907" s="4">
        <v>10.643000000000001</v>
      </c>
      <c r="AF907" s="4">
        <v>8.407</v>
      </c>
      <c r="AG907" s="7">
        <v>271829210</v>
      </c>
      <c r="AH907" s="7">
        <v>271666941</v>
      </c>
      <c r="AI907" s="7">
        <v>83906396</v>
      </c>
      <c r="AJ907" s="7">
        <v>133590659</v>
      </c>
      <c r="AK907" s="3">
        <v>46.692689999999999</v>
      </c>
      <c r="AL907" s="7">
        <v>330</v>
      </c>
      <c r="AM907" s="7">
        <v>113163417</v>
      </c>
      <c r="AN907" s="3">
        <v>39.549999999999997</v>
      </c>
      <c r="AO907" s="3">
        <v>-0.52128600000000003</v>
      </c>
      <c r="AP907" s="3">
        <v>-9.4503760000000003</v>
      </c>
      <c r="AQ907" s="3">
        <v>-7.735697</v>
      </c>
      <c r="AR907" s="3">
        <v>45.767026999999999</v>
      </c>
      <c r="AS907" s="3">
        <v>-9.4503760000000003</v>
      </c>
      <c r="AT907" s="3">
        <v>-7.735697</v>
      </c>
      <c r="AU907" s="3">
        <v>38.201568999999999</v>
      </c>
      <c r="AV907" s="3">
        <v>2.4642086025073078</v>
      </c>
      <c r="AW907" s="3">
        <v>4.3416739025225572</v>
      </c>
      <c r="AX907" s="3">
        <v>5.6942346090044689</v>
      </c>
      <c r="AY907" s="3">
        <v>41.47</v>
      </c>
      <c r="AZ907" s="3">
        <v>73.069999999999993</v>
      </c>
      <c r="BA907" s="3">
        <v>95.84</v>
      </c>
    </row>
    <row r="908" spans="1:53" x14ac:dyDescent="0.3">
      <c r="A908" s="1" t="s">
        <v>839</v>
      </c>
      <c r="B908" s="2">
        <v>103412</v>
      </c>
      <c r="C908" s="9" t="s">
        <v>2401</v>
      </c>
      <c r="D908" s="9" t="s">
        <v>2465</v>
      </c>
      <c r="E908" s="3">
        <v>7225.7251282999996</v>
      </c>
      <c r="F908" s="5">
        <v>7258.8251280000004</v>
      </c>
      <c r="G908" s="5">
        <v>6380.6251283000001</v>
      </c>
      <c r="H908" s="3">
        <v>-1.004</v>
      </c>
      <c r="I908" s="3">
        <v>70.157303370786494</v>
      </c>
      <c r="J908" s="4">
        <v>-1.004</v>
      </c>
      <c r="K908" s="3">
        <v>70.157303370786494</v>
      </c>
      <c r="L908" s="3">
        <v>2.04370014935333</v>
      </c>
      <c r="M908" s="3">
        <v>1.26297474568949</v>
      </c>
      <c r="N908" s="3">
        <v>20.841387491175201</v>
      </c>
      <c r="O908" s="3" t="s">
        <v>2400</v>
      </c>
      <c r="P908" s="3" t="s">
        <v>2400</v>
      </c>
      <c r="Q908" s="3">
        <v>1.1008739999999999</v>
      </c>
      <c r="R908" s="3">
        <v>11.504498</v>
      </c>
      <c r="S908" s="3">
        <v>12.4670048865878</v>
      </c>
      <c r="T908" s="9" t="s">
        <v>3429</v>
      </c>
      <c r="U908" s="7">
        <v>6003500</v>
      </c>
      <c r="V908" s="7">
        <v>7605200</v>
      </c>
      <c r="W908" s="7">
        <v>9220800</v>
      </c>
      <c r="X908" s="7">
        <v>7086667</v>
      </c>
      <c r="Y908" s="7">
        <v>5872300</v>
      </c>
      <c r="Z908" s="7">
        <v>5947400</v>
      </c>
      <c r="AA908" s="7">
        <v>5982000</v>
      </c>
      <c r="AB908" s="7">
        <v>6003500</v>
      </c>
      <c r="AC908" s="3">
        <v>61.881</v>
      </c>
      <c r="AD908" s="3">
        <v>61.576999999999998</v>
      </c>
      <c r="AE908" s="4">
        <v>9.9179999999999993</v>
      </c>
      <c r="AF908" s="4">
        <v>7.6310000000000002</v>
      </c>
      <c r="AG908" s="7">
        <v>103000000</v>
      </c>
      <c r="AH908" s="7">
        <v>103100000</v>
      </c>
      <c r="AI908" s="7">
        <v>103300000</v>
      </c>
      <c r="AJ908" s="7">
        <v>99370547</v>
      </c>
      <c r="AK908" s="3">
        <v>96.472589999999997</v>
      </c>
      <c r="AL908" s="7">
        <v>446</v>
      </c>
      <c r="AM908" s="7">
        <v>91113937</v>
      </c>
      <c r="AN908" s="3">
        <v>88.46</v>
      </c>
      <c r="AO908" s="3">
        <v>-1.7157249999999999</v>
      </c>
      <c r="AP908" s="3">
        <v>-10.990734</v>
      </c>
      <c r="AQ908" s="3">
        <v>-5.4082720000000002</v>
      </c>
      <c r="AR908" s="3">
        <v>-8.0013000000000001E-2</v>
      </c>
      <c r="AS908" s="3">
        <v>-10.990734</v>
      </c>
      <c r="AT908" s="3">
        <v>-5.4082720000000002</v>
      </c>
      <c r="AU908" s="3">
        <v>-3.1036619999999999</v>
      </c>
      <c r="AV908" s="3">
        <v>1.4103414431151466</v>
      </c>
      <c r="AW908" s="3">
        <v>2.5412529702244999</v>
      </c>
      <c r="AX908" s="3">
        <v>3.0833672079458814</v>
      </c>
      <c r="AY908" s="3">
        <v>44.15</v>
      </c>
      <c r="AZ908" s="3">
        <v>79.55</v>
      </c>
      <c r="BA908" s="3">
        <v>96.52</v>
      </c>
    </row>
    <row r="909" spans="1:53" x14ac:dyDescent="0.3">
      <c r="A909" s="1" t="s">
        <v>1319</v>
      </c>
      <c r="B909" s="2">
        <v>5174947</v>
      </c>
      <c r="C909" s="9" t="s">
        <v>2395</v>
      </c>
      <c r="D909" s="9" t="s">
        <v>2493</v>
      </c>
      <c r="E909" s="3">
        <v>7201.2204812800001</v>
      </c>
      <c r="F909" s="5">
        <v>6516.1314810000003</v>
      </c>
      <c r="G909" s="5" t="s">
        <v>2400</v>
      </c>
      <c r="H909" s="3">
        <v>-0.03</v>
      </c>
      <c r="I909" s="3" t="s">
        <v>2397</v>
      </c>
      <c r="J909" s="3">
        <v>-0.03</v>
      </c>
      <c r="K909" s="3" t="s">
        <v>2397</v>
      </c>
      <c r="L909" s="3">
        <v>15.23022432</v>
      </c>
      <c r="M909" s="3">
        <v>8.1593927900000001</v>
      </c>
      <c r="N909" s="3">
        <v>8.1285439999999998</v>
      </c>
      <c r="O909" s="3" t="s">
        <v>2400</v>
      </c>
      <c r="P909" s="3" t="s">
        <v>2400</v>
      </c>
      <c r="Q909" s="3">
        <v>0.85453699999999999</v>
      </c>
      <c r="R909" s="3">
        <v>133.10649900000001</v>
      </c>
      <c r="S909" s="3">
        <v>133.10649900000001</v>
      </c>
      <c r="T909" s="9" t="s">
        <v>3429</v>
      </c>
      <c r="U909" s="7">
        <v>4403589</v>
      </c>
      <c r="V909" s="7">
        <v>4095135</v>
      </c>
      <c r="W909" s="7">
        <v>3208323</v>
      </c>
      <c r="X909" s="7">
        <v>2364681</v>
      </c>
      <c r="Y909" s="7">
        <v>5460324</v>
      </c>
      <c r="Z909" s="7">
        <v>5095182</v>
      </c>
      <c r="AA909" s="7">
        <v>4680242</v>
      </c>
      <c r="AB909" s="7">
        <v>4403589</v>
      </c>
      <c r="AC909" s="3">
        <v>33.148000000000003</v>
      </c>
      <c r="AD909" s="3">
        <v>33.877000000000002</v>
      </c>
      <c r="AE909" s="3">
        <v>-6.1849999999999996</v>
      </c>
      <c r="AF909" s="3">
        <v>-0.23400000000000001</v>
      </c>
      <c r="AG909" s="7">
        <v>414811159</v>
      </c>
      <c r="AH909" s="7">
        <v>410151107</v>
      </c>
      <c r="AI909" s="7">
        <v>392985439</v>
      </c>
      <c r="AJ909" s="7">
        <v>363867231</v>
      </c>
      <c r="AK909" s="3">
        <v>87.717560000000006</v>
      </c>
      <c r="AL909" s="7">
        <v>492</v>
      </c>
      <c r="AM909" s="7">
        <v>334645680</v>
      </c>
      <c r="AN909" s="3">
        <v>80.67</v>
      </c>
      <c r="AO909" s="3">
        <v>-7.2609630000000003</v>
      </c>
      <c r="AP909" s="3">
        <v>-25.691244000000001</v>
      </c>
      <c r="AQ909" s="3">
        <v>1.176471</v>
      </c>
      <c r="AR909" s="3">
        <v>-6.5217390000000002</v>
      </c>
      <c r="AS909" s="3">
        <v>-25.691244000000001</v>
      </c>
      <c r="AT909" s="3">
        <v>1.176471</v>
      </c>
      <c r="AU909" s="3">
        <v>-13.942627999999999</v>
      </c>
      <c r="AV909" s="3">
        <v>13.190293564941221</v>
      </c>
      <c r="AW909" s="3">
        <v>16.000016380301862</v>
      </c>
      <c r="AX909" s="3">
        <v>17.464065514252272</v>
      </c>
      <c r="AY909" s="3">
        <v>71.63</v>
      </c>
      <c r="AZ909" s="3">
        <v>86.89</v>
      </c>
      <c r="BA909" s="3">
        <v>94.84</v>
      </c>
    </row>
    <row r="910" spans="1:53" x14ac:dyDescent="0.3">
      <c r="A910" s="1" t="s">
        <v>2301</v>
      </c>
      <c r="B910" s="2">
        <v>4992863</v>
      </c>
      <c r="C910" s="9" t="s">
        <v>2401</v>
      </c>
      <c r="D910" s="9" t="s">
        <v>2445</v>
      </c>
      <c r="E910" s="3">
        <v>7193.0046754499999</v>
      </c>
      <c r="F910" s="5">
        <v>7100.3046750000003</v>
      </c>
      <c r="G910" s="5" t="s">
        <v>2400</v>
      </c>
      <c r="H910" s="4">
        <v>2.06</v>
      </c>
      <c r="I910" s="3">
        <v>24.376498999999999</v>
      </c>
      <c r="J910" s="3">
        <v>2.06</v>
      </c>
      <c r="K910" s="3">
        <v>24.376498999999999</v>
      </c>
      <c r="L910" s="3">
        <v>9.38639826</v>
      </c>
      <c r="M910" s="3">
        <v>4.01263199</v>
      </c>
      <c r="N910" s="3">
        <v>22.876111000000002</v>
      </c>
      <c r="O910" s="3" t="s">
        <v>2400</v>
      </c>
      <c r="P910" s="3" t="s">
        <v>2400</v>
      </c>
      <c r="Q910" s="3">
        <v>2.9584259999999998</v>
      </c>
      <c r="R910" s="3">
        <v>14.377223000000001</v>
      </c>
      <c r="S910" s="3">
        <v>14.377223000000001</v>
      </c>
      <c r="T910" s="9" t="s">
        <v>3429</v>
      </c>
      <c r="U910" s="7">
        <v>2056300</v>
      </c>
      <c r="V910" s="7">
        <v>1979500</v>
      </c>
      <c r="W910" s="7">
        <v>1809200</v>
      </c>
      <c r="X910" s="7">
        <v>1508600</v>
      </c>
      <c r="Y910" s="7">
        <v>2259300</v>
      </c>
      <c r="Z910" s="7">
        <v>2220000</v>
      </c>
      <c r="AA910" s="7">
        <v>2155500</v>
      </c>
      <c r="AB910" s="7">
        <v>2056300</v>
      </c>
      <c r="AC910" s="4">
        <v>46.73</v>
      </c>
      <c r="AD910" s="3">
        <v>47.137999999999998</v>
      </c>
      <c r="AE910" s="3">
        <v>19.437999999999999</v>
      </c>
      <c r="AF910" s="3">
        <v>19.815999999999999</v>
      </c>
      <c r="AG910" s="7">
        <v>33338831</v>
      </c>
      <c r="AH910" s="7">
        <v>33357380</v>
      </c>
      <c r="AI910" s="7">
        <v>33333314</v>
      </c>
      <c r="AJ910" s="7">
        <v>27063021</v>
      </c>
      <c r="AK910" s="3">
        <v>81.189009999999996</v>
      </c>
      <c r="AL910" s="7">
        <v>509</v>
      </c>
      <c r="AM910" s="7">
        <v>27901374</v>
      </c>
      <c r="AN910" s="4">
        <v>83.7</v>
      </c>
      <c r="AO910" s="3">
        <v>-0.73726899999999995</v>
      </c>
      <c r="AP910" s="3">
        <v>-5.7880349999999998</v>
      </c>
      <c r="AQ910" s="3">
        <v>-1.8775040000000001</v>
      </c>
      <c r="AR910" s="3">
        <v>-0.56734799999999996</v>
      </c>
      <c r="AS910" s="3">
        <v>-5.7880349999999998</v>
      </c>
      <c r="AT910" s="3">
        <v>-1.8775040000000001</v>
      </c>
      <c r="AU910" s="3">
        <v>-2.4191229999999999</v>
      </c>
      <c r="AV910" s="3">
        <v>1.4577942017303467</v>
      </c>
      <c r="AW910" s="3">
        <v>3.0114228927306983</v>
      </c>
      <c r="AX910" s="3">
        <v>2.5950407574045062</v>
      </c>
      <c r="AY910" s="3">
        <v>54.23</v>
      </c>
      <c r="AZ910" s="4">
        <v>112.02</v>
      </c>
      <c r="BA910" s="3">
        <v>96.53</v>
      </c>
    </row>
    <row r="911" spans="1:53" x14ac:dyDescent="0.3">
      <c r="A911" s="1" t="s">
        <v>2219</v>
      </c>
      <c r="B911" s="2">
        <v>8702919</v>
      </c>
      <c r="C911" s="9" t="s">
        <v>2395</v>
      </c>
      <c r="D911" s="9" t="s">
        <v>2460</v>
      </c>
      <c r="E911" s="3">
        <v>7187.8561689999997</v>
      </c>
      <c r="F911" s="5">
        <v>7783.6321680000001</v>
      </c>
      <c r="G911" s="5">
        <v>7683.2971685399998</v>
      </c>
      <c r="H911" s="3">
        <v>-7.4999999999999997E-2</v>
      </c>
      <c r="I911" s="3" t="s">
        <v>2397</v>
      </c>
      <c r="J911" s="3">
        <v>-7.4999999999999997E-2</v>
      </c>
      <c r="K911" s="3" t="s">
        <v>2397</v>
      </c>
      <c r="L911" s="3">
        <v>11.448493860000001</v>
      </c>
      <c r="M911" s="3">
        <v>9.4086185800000006</v>
      </c>
      <c r="N911" s="3">
        <v>57.115028000000002</v>
      </c>
      <c r="O911" s="3" t="s">
        <v>2397</v>
      </c>
      <c r="P911" s="3" t="s">
        <v>2397</v>
      </c>
      <c r="Q911" s="3">
        <v>10.269852</v>
      </c>
      <c r="R911" s="3" t="s">
        <v>2397</v>
      </c>
      <c r="S911" s="3">
        <v>-49.596736</v>
      </c>
      <c r="T911" s="9" t="s">
        <v>3429</v>
      </c>
      <c r="U911" s="7">
        <v>548456</v>
      </c>
      <c r="V911" s="7">
        <v>853287</v>
      </c>
      <c r="W911" s="7">
        <v>851863</v>
      </c>
      <c r="X911" s="7">
        <v>241442</v>
      </c>
      <c r="Y911" s="7">
        <v>604944</v>
      </c>
      <c r="Z911" s="7">
        <v>575957</v>
      </c>
      <c r="AA911" s="7">
        <v>576905</v>
      </c>
      <c r="AB911" s="7">
        <v>548456</v>
      </c>
      <c r="AC911" s="3">
        <v>72.573999999999998</v>
      </c>
      <c r="AD911" s="3">
        <v>74.623999999999995</v>
      </c>
      <c r="AE911" s="3">
        <v>-35.869</v>
      </c>
      <c r="AF911" s="3">
        <v>-23.734999999999999</v>
      </c>
      <c r="AG911" s="7">
        <v>90998255</v>
      </c>
      <c r="AH911" s="7">
        <v>89084180</v>
      </c>
      <c r="AI911" s="7">
        <v>85024889</v>
      </c>
      <c r="AJ911" s="7">
        <v>79544246</v>
      </c>
      <c r="AK911" s="3">
        <v>87.192769999999996</v>
      </c>
      <c r="AL911" s="7">
        <v>416</v>
      </c>
      <c r="AM911" s="7">
        <v>50427921</v>
      </c>
      <c r="AN911" s="3">
        <v>55.28</v>
      </c>
      <c r="AO911" s="3">
        <v>-10.129908</v>
      </c>
      <c r="AP911" s="3">
        <v>-21.855564999999999</v>
      </c>
      <c r="AQ911" s="3">
        <v>53.886527999999998</v>
      </c>
      <c r="AR911" s="3">
        <v>58.685566999999999</v>
      </c>
      <c r="AS911" s="3">
        <v>-21.855564999999999</v>
      </c>
      <c r="AT911" s="3">
        <v>53.886527999999998</v>
      </c>
      <c r="AU911" s="3">
        <v>50.685267000000003</v>
      </c>
      <c r="AV911" s="3">
        <v>20.714590492180548</v>
      </c>
      <c r="AW911" s="3">
        <v>32.862595366751165</v>
      </c>
      <c r="AX911" s="3">
        <v>39.945691014530318</v>
      </c>
      <c r="AY911" s="3">
        <v>55.23</v>
      </c>
      <c r="AZ911" s="3">
        <v>87.62</v>
      </c>
      <c r="BA911" s="4">
        <v>106.5</v>
      </c>
    </row>
    <row r="912" spans="1:53" x14ac:dyDescent="0.3">
      <c r="A912" s="1" t="s">
        <v>428</v>
      </c>
      <c r="B912" s="2">
        <v>4088041</v>
      </c>
      <c r="C912" s="9" t="s">
        <v>2395</v>
      </c>
      <c r="D912" s="9" t="s">
        <v>2411</v>
      </c>
      <c r="E912" s="3">
        <v>7167.7385429200003</v>
      </c>
      <c r="F912" s="5">
        <v>7822.3555420000002</v>
      </c>
      <c r="G912" s="5" t="s">
        <v>2400</v>
      </c>
      <c r="H912" s="3">
        <v>9.8000000000000004E-2</v>
      </c>
      <c r="I912" s="3" t="s">
        <v>2397</v>
      </c>
      <c r="J912" s="3">
        <v>9.8000000000000004E-2</v>
      </c>
      <c r="K912" s="3" t="s">
        <v>2397</v>
      </c>
      <c r="L912" s="3">
        <v>19.12344117</v>
      </c>
      <c r="M912" s="3">
        <v>4.37412154</v>
      </c>
      <c r="N912" s="3">
        <v>110.67991600000001</v>
      </c>
      <c r="O912" s="3" t="s">
        <v>2400</v>
      </c>
      <c r="P912" s="3" t="s">
        <v>2400</v>
      </c>
      <c r="Q912" s="3">
        <v>4.9375669999999996</v>
      </c>
      <c r="R912" s="3">
        <v>21.285122999999999</v>
      </c>
      <c r="S912" s="3">
        <v>21.285122999999999</v>
      </c>
      <c r="T912" s="9" t="s">
        <v>3429</v>
      </c>
      <c r="U912" s="7">
        <v>1264542</v>
      </c>
      <c r="V912" s="7">
        <v>1085089</v>
      </c>
      <c r="W912" s="7">
        <v>889211</v>
      </c>
      <c r="X912" s="7">
        <v>774584</v>
      </c>
      <c r="Y912" s="7">
        <v>1489364</v>
      </c>
      <c r="Z912" s="7">
        <v>1430471</v>
      </c>
      <c r="AA912" s="7">
        <v>1342955</v>
      </c>
      <c r="AB912" s="7">
        <v>1264542</v>
      </c>
      <c r="AC912" s="3">
        <v>34.125999999999998</v>
      </c>
      <c r="AD912" s="3">
        <v>34.076999999999998</v>
      </c>
      <c r="AE912" s="3">
        <v>21.495999999999999</v>
      </c>
      <c r="AF912" s="3">
        <v>21.619</v>
      </c>
      <c r="AG912" s="7">
        <v>63313000</v>
      </c>
      <c r="AH912" s="7">
        <v>58133000</v>
      </c>
      <c r="AI912" s="7">
        <v>57982000</v>
      </c>
      <c r="AJ912" s="7">
        <v>61844949</v>
      </c>
      <c r="AK912" s="3">
        <v>97.680269999999993</v>
      </c>
      <c r="AL912" s="7">
        <v>425</v>
      </c>
      <c r="AM912" s="7">
        <v>64737626</v>
      </c>
      <c r="AN912" s="3">
        <v>102.25</v>
      </c>
      <c r="AO912" s="3">
        <v>-0.40474399999999999</v>
      </c>
      <c r="AP912" s="3">
        <v>-6.5365250000000001</v>
      </c>
      <c r="AQ912" s="3">
        <v>6.3523969999999998</v>
      </c>
      <c r="AR912" s="3">
        <v>24.952763000000001</v>
      </c>
      <c r="AS912" s="3">
        <v>-6.5365250000000001</v>
      </c>
      <c r="AT912" s="3">
        <v>6.3523969999999998</v>
      </c>
      <c r="AU912" s="3">
        <v>23.81231</v>
      </c>
      <c r="AV912" s="3">
        <v>1.619160339182137</v>
      </c>
      <c r="AW912" s="3">
        <v>2.3497554126333196</v>
      </c>
      <c r="AX912" s="3">
        <v>2.4853946691609416</v>
      </c>
      <c r="AY912" s="3">
        <v>64.38</v>
      </c>
      <c r="AZ912" s="3">
        <v>93.43</v>
      </c>
      <c r="BA912" s="3">
        <v>98.83</v>
      </c>
    </row>
    <row r="913" spans="1:53" x14ac:dyDescent="0.3">
      <c r="A913" s="1" t="s">
        <v>1328</v>
      </c>
      <c r="B913" s="2">
        <v>4972481</v>
      </c>
      <c r="C913" s="9" t="s">
        <v>2395</v>
      </c>
      <c r="D913" s="9" t="s">
        <v>2403</v>
      </c>
      <c r="E913" s="3">
        <v>7157.9574733299996</v>
      </c>
      <c r="F913" s="5">
        <v>6278.4714729999996</v>
      </c>
      <c r="G913" s="5" t="s">
        <v>2400</v>
      </c>
      <c r="H913" s="3">
        <v>-4.9189999999999996</v>
      </c>
      <c r="I913" s="3" t="s">
        <v>2397</v>
      </c>
      <c r="J913" s="3">
        <v>-4.9189999999999996</v>
      </c>
      <c r="K913" s="3" t="s">
        <v>2397</v>
      </c>
      <c r="L913" s="3">
        <v>8.7122367199999999</v>
      </c>
      <c r="M913" s="3">
        <v>8.6582115099999992</v>
      </c>
      <c r="N913" s="3" t="s">
        <v>2397</v>
      </c>
      <c r="O913" s="3" t="s">
        <v>2400</v>
      </c>
      <c r="P913" s="3" t="s">
        <v>2400</v>
      </c>
      <c r="Q913" s="3">
        <v>76.166161000000002</v>
      </c>
      <c r="R913" s="3" t="s">
        <v>2397</v>
      </c>
      <c r="S913" s="3">
        <v>-10.718142</v>
      </c>
      <c r="T913" s="9" t="s">
        <v>3429</v>
      </c>
      <c r="U913" s="7" t="s">
        <v>2400</v>
      </c>
      <c r="V913" s="7" t="s">
        <v>2400</v>
      </c>
      <c r="W913" s="7" t="s">
        <v>2400</v>
      </c>
      <c r="X913" s="7" t="s">
        <v>2400</v>
      </c>
      <c r="Y913" s="7">
        <v>76813</v>
      </c>
      <c r="Z913" s="7">
        <v>14638</v>
      </c>
      <c r="AA913" s="7" t="s">
        <v>2400</v>
      </c>
      <c r="AB913" s="7" t="s">
        <v>2400</v>
      </c>
      <c r="AC913" s="3" t="s">
        <v>2400</v>
      </c>
      <c r="AD913" s="4">
        <v>96.37</v>
      </c>
      <c r="AE913" s="3" t="s">
        <v>2400</v>
      </c>
      <c r="AF913" s="3" t="s">
        <v>2397</v>
      </c>
      <c r="AG913" s="7">
        <v>21806436</v>
      </c>
      <c r="AH913" s="7">
        <v>21700893</v>
      </c>
      <c r="AI913" s="7">
        <v>18494192</v>
      </c>
      <c r="AJ913" s="7">
        <v>10488983</v>
      </c>
      <c r="AK913" s="3">
        <v>48.091639999999998</v>
      </c>
      <c r="AL913" s="7">
        <v>317</v>
      </c>
      <c r="AM913" s="7">
        <v>14944780</v>
      </c>
      <c r="AN913" s="3">
        <v>68.52</v>
      </c>
      <c r="AO913" s="3">
        <v>-1.099359</v>
      </c>
      <c r="AP913" s="3">
        <v>-5.9782440000000001</v>
      </c>
      <c r="AQ913" s="3">
        <v>45.400998999999999</v>
      </c>
      <c r="AR913" s="3">
        <v>36.017808000000002</v>
      </c>
      <c r="AS913" s="3">
        <v>-5.9782440000000001</v>
      </c>
      <c r="AT913" s="3">
        <v>45.400998999999999</v>
      </c>
      <c r="AU913" s="3">
        <v>33.360705000000003</v>
      </c>
      <c r="AV913" s="3">
        <v>4.9865094218553558</v>
      </c>
      <c r="AW913" s="3">
        <v>7.0685917798949669</v>
      </c>
      <c r="AX913" s="3">
        <v>9.6199682599652103</v>
      </c>
      <c r="AY913" s="3">
        <v>50.47</v>
      </c>
      <c r="AZ913" s="3">
        <v>71.540000000000006</v>
      </c>
      <c r="BA913" s="3">
        <v>97.37</v>
      </c>
    </row>
    <row r="914" spans="1:53" x14ac:dyDescent="0.3">
      <c r="A914" s="1" t="s">
        <v>904</v>
      </c>
      <c r="B914" s="2">
        <v>4051537</v>
      </c>
      <c r="C914" s="9" t="s">
        <v>2401</v>
      </c>
      <c r="D914" s="9" t="s">
        <v>2467</v>
      </c>
      <c r="E914" s="3">
        <v>7153.8831090800004</v>
      </c>
      <c r="F914" s="5">
        <v>7020.7051090000004</v>
      </c>
      <c r="G914" s="5" t="s">
        <v>2400</v>
      </c>
      <c r="H914" s="3">
        <v>1.85</v>
      </c>
      <c r="I914" s="3">
        <v>21.948782999999999</v>
      </c>
      <c r="J914" s="3">
        <v>1.85</v>
      </c>
      <c r="K914" s="3">
        <v>21.948782999999999</v>
      </c>
      <c r="L914" s="3">
        <v>6.7904217100000004</v>
      </c>
      <c r="M914" s="3">
        <v>2.9981646799999999</v>
      </c>
      <c r="N914" s="3">
        <v>15.431132</v>
      </c>
      <c r="O914" s="3" t="s">
        <v>2400</v>
      </c>
      <c r="P914" s="3" t="s">
        <v>2400</v>
      </c>
      <c r="Q914" s="3">
        <v>1.775115</v>
      </c>
      <c r="R914" s="3">
        <v>12.478856</v>
      </c>
      <c r="S914" s="3">
        <v>12.478856</v>
      </c>
      <c r="T914" s="9" t="s">
        <v>3429</v>
      </c>
      <c r="U914" s="7">
        <v>3489242</v>
      </c>
      <c r="V914" s="7">
        <v>3028908</v>
      </c>
      <c r="W914" s="7">
        <v>2776222</v>
      </c>
      <c r="X914" s="7">
        <v>2461275</v>
      </c>
      <c r="Y914" s="7">
        <v>3728412</v>
      </c>
      <c r="Z914" s="7">
        <v>3695654</v>
      </c>
      <c r="AA914" s="7">
        <v>3611089</v>
      </c>
      <c r="AB914" s="7">
        <v>3489242</v>
      </c>
      <c r="AC914" s="3">
        <v>32.529000000000003</v>
      </c>
      <c r="AD914" s="3">
        <v>32.795000000000002</v>
      </c>
      <c r="AE914" s="4">
        <v>12.284000000000001</v>
      </c>
      <c r="AF914" s="4">
        <v>12.369</v>
      </c>
      <c r="AG914" s="7">
        <v>35329000</v>
      </c>
      <c r="AH914" s="7">
        <v>35282000</v>
      </c>
      <c r="AI914" s="7">
        <v>34826000</v>
      </c>
      <c r="AJ914" s="7">
        <v>34705815</v>
      </c>
      <c r="AK914" s="3">
        <v>98.249039999999994</v>
      </c>
      <c r="AL914" s="7">
        <v>483</v>
      </c>
      <c r="AM914" s="7">
        <v>34639603</v>
      </c>
      <c r="AN914" s="3">
        <v>98.06</v>
      </c>
      <c r="AO914" s="3">
        <v>-1.525066</v>
      </c>
      <c r="AP914" s="3">
        <v>-5.624136</v>
      </c>
      <c r="AQ914" s="3">
        <v>-16.008965</v>
      </c>
      <c r="AR914" s="3">
        <v>-2.9304220000000001</v>
      </c>
      <c r="AS914" s="3">
        <v>-5.624136</v>
      </c>
      <c r="AT914" s="3">
        <v>-16.008965</v>
      </c>
      <c r="AU914" s="3">
        <v>-4.0271150000000002</v>
      </c>
      <c r="AV914" s="3">
        <v>1.9040559836253363</v>
      </c>
      <c r="AW914" s="3">
        <v>3.6170358292259035</v>
      </c>
      <c r="AX914" s="3">
        <v>3.208403477388063</v>
      </c>
      <c r="AY914" s="4">
        <v>72.599999999999994</v>
      </c>
      <c r="AZ914" s="3">
        <v>137.91</v>
      </c>
      <c r="BA914" s="3">
        <v>122.33</v>
      </c>
    </row>
    <row r="915" spans="1:53" x14ac:dyDescent="0.3">
      <c r="A915" s="1" t="s">
        <v>1170</v>
      </c>
      <c r="B915" s="2">
        <v>4147331</v>
      </c>
      <c r="C915" s="9" t="s">
        <v>2401</v>
      </c>
      <c r="D915" s="9" t="s">
        <v>2407</v>
      </c>
      <c r="E915" s="3">
        <v>7148.1804039999997</v>
      </c>
      <c r="F915" s="5">
        <v>5817.6804039999997</v>
      </c>
      <c r="G915" s="5">
        <v>6835.6804039999997</v>
      </c>
      <c r="H915" s="3">
        <v>0.17</v>
      </c>
      <c r="I915" s="3">
        <v>16.790367</v>
      </c>
      <c r="J915" s="3">
        <v>0.17</v>
      </c>
      <c r="K915" s="3">
        <v>16.790367</v>
      </c>
      <c r="L915" s="3">
        <v>8.091704720000001</v>
      </c>
      <c r="M915" s="3">
        <v>1.4551115400000001</v>
      </c>
      <c r="N915" s="3">
        <v>11.118954</v>
      </c>
      <c r="O915" s="3" t="s">
        <v>2400</v>
      </c>
      <c r="P915" s="3" t="s">
        <v>2400</v>
      </c>
      <c r="Q915" s="3">
        <v>2.307169</v>
      </c>
      <c r="R915" s="3">
        <v>8.7865979999999997</v>
      </c>
      <c r="S915" s="3">
        <v>8.7865979999999997</v>
      </c>
      <c r="T915" s="9" t="s">
        <v>3429</v>
      </c>
      <c r="U915" s="7">
        <v>2101800</v>
      </c>
      <c r="V915" s="7">
        <v>2203600</v>
      </c>
      <c r="W915" s="7">
        <v>2767000</v>
      </c>
      <c r="X915" s="7">
        <v>2298600</v>
      </c>
      <c r="Y915" s="7">
        <v>2333400</v>
      </c>
      <c r="Z915" s="7">
        <v>2229600</v>
      </c>
      <c r="AA915" s="7">
        <v>2157700</v>
      </c>
      <c r="AB915" s="7">
        <v>2101800</v>
      </c>
      <c r="AC915" s="3">
        <v>63.807000000000002</v>
      </c>
      <c r="AD915" s="4">
        <v>64.25</v>
      </c>
      <c r="AE915" s="3">
        <v>24.103000000000002</v>
      </c>
      <c r="AF915" s="3">
        <v>26.257999999999999</v>
      </c>
      <c r="AG915" s="7">
        <v>158514895</v>
      </c>
      <c r="AH915" s="7">
        <v>159603194</v>
      </c>
      <c r="AI915" s="7">
        <v>165615773</v>
      </c>
      <c r="AJ915" s="7">
        <v>94688576</v>
      </c>
      <c r="AK915" s="3">
        <v>59.568890000000003</v>
      </c>
      <c r="AL915" s="7">
        <v>455</v>
      </c>
      <c r="AM915" s="7">
        <v>115295349</v>
      </c>
      <c r="AN915" s="3">
        <v>72.53</v>
      </c>
      <c r="AO915" s="3">
        <v>-1.868943</v>
      </c>
      <c r="AP915" s="3">
        <v>-6.0733220000000001</v>
      </c>
      <c r="AQ915" s="3">
        <v>11.715261</v>
      </c>
      <c r="AR915" s="3">
        <v>42.003338999999997</v>
      </c>
      <c r="AS915" s="3">
        <v>-6.0733220000000001</v>
      </c>
      <c r="AT915" s="3">
        <v>11.715261</v>
      </c>
      <c r="AU915" s="3">
        <v>41.061360000000001</v>
      </c>
      <c r="AV915" s="3">
        <v>1.4147951921543787</v>
      </c>
      <c r="AW915" s="3">
        <v>3.1234480006481591</v>
      </c>
      <c r="AX915" s="3">
        <v>3.0227302410054873</v>
      </c>
      <c r="AY915" s="3">
        <v>44.02</v>
      </c>
      <c r="AZ915" s="3">
        <v>97.17</v>
      </c>
      <c r="BA915" s="3">
        <v>94.04</v>
      </c>
    </row>
    <row r="916" spans="1:53" x14ac:dyDescent="0.3">
      <c r="A916" s="1" t="s">
        <v>1830</v>
      </c>
      <c r="B916" s="2">
        <v>105364</v>
      </c>
      <c r="C916" s="9" t="s">
        <v>2401</v>
      </c>
      <c r="D916" s="9" t="s">
        <v>2484</v>
      </c>
      <c r="E916" s="3">
        <v>7140.27956292</v>
      </c>
      <c r="F916" s="5">
        <v>15735.279562</v>
      </c>
      <c r="G916" s="5">
        <v>15735.279562920001</v>
      </c>
      <c r="H916" s="4">
        <v>3.2589999999999999</v>
      </c>
      <c r="I916" s="3">
        <v>14.674899</v>
      </c>
      <c r="J916" s="4">
        <v>3.2360000000000002</v>
      </c>
      <c r="K916" s="3">
        <v>14.674899</v>
      </c>
      <c r="L916" s="3">
        <v>4.5749117699999999</v>
      </c>
      <c r="M916" s="3">
        <v>2.1706820900000001</v>
      </c>
      <c r="N916" s="3">
        <v>62.122771999999998</v>
      </c>
      <c r="O916" s="3" t="s">
        <v>2400</v>
      </c>
      <c r="P916" s="3" t="s">
        <v>2400</v>
      </c>
      <c r="Q916" s="3">
        <v>1.221222</v>
      </c>
      <c r="R916" s="3">
        <v>5.3274939999999997</v>
      </c>
      <c r="S916" s="3">
        <v>5.3274939999999997</v>
      </c>
      <c r="T916" s="9" t="s">
        <v>3429</v>
      </c>
      <c r="U916" s="7">
        <v>11783000</v>
      </c>
      <c r="V916" s="7">
        <v>12011000</v>
      </c>
      <c r="W916" s="7">
        <v>9663000</v>
      </c>
      <c r="X916" s="7">
        <v>8420000</v>
      </c>
      <c r="Y916" s="7">
        <v>12470000</v>
      </c>
      <c r="Z916" s="7">
        <v>12226000</v>
      </c>
      <c r="AA916" s="7">
        <v>11929000</v>
      </c>
      <c r="AB916" s="7">
        <v>11783000</v>
      </c>
      <c r="AC916" s="3">
        <v>19.510999999999999</v>
      </c>
      <c r="AD916" s="3">
        <v>19.181999999999999</v>
      </c>
      <c r="AE916" s="3">
        <v>21.640999999999998</v>
      </c>
      <c r="AF916" s="3">
        <v>20.032</v>
      </c>
      <c r="AG916" s="7">
        <v>42290213</v>
      </c>
      <c r="AH916" s="7">
        <v>43283183</v>
      </c>
      <c r="AI916" s="7">
        <v>44322243</v>
      </c>
      <c r="AJ916" s="7">
        <v>41079920</v>
      </c>
      <c r="AK916" s="3">
        <v>97.138130000000004</v>
      </c>
      <c r="AL916" s="7">
        <v>477</v>
      </c>
      <c r="AM916" s="7">
        <v>37746120</v>
      </c>
      <c r="AN916" s="3">
        <v>89.25</v>
      </c>
      <c r="AO916" s="3">
        <v>-0.75920500000000002</v>
      </c>
      <c r="AP916" s="3">
        <v>-7.0954750000000004</v>
      </c>
      <c r="AQ916" s="3">
        <v>7.5857340000000004</v>
      </c>
      <c r="AR916" s="3">
        <v>39.109613000000003</v>
      </c>
      <c r="AS916" s="3">
        <v>-7.0954750000000004</v>
      </c>
      <c r="AT916" s="3">
        <v>7.5857340000000004</v>
      </c>
      <c r="AU916" s="3">
        <v>36.328871999999997</v>
      </c>
      <c r="AV916" s="3">
        <v>2.0601598767071709</v>
      </c>
      <c r="AW916" s="3">
        <v>3.3062130603469546</v>
      </c>
      <c r="AX916" s="3">
        <v>3.2540616794354174</v>
      </c>
      <c r="AY916" s="3">
        <v>65.34</v>
      </c>
      <c r="AZ916" s="3">
        <v>104.85</v>
      </c>
      <c r="BA916" s="4">
        <v>103.2</v>
      </c>
    </row>
    <row r="917" spans="1:53" x14ac:dyDescent="0.3">
      <c r="A917" s="1" t="s">
        <v>1415</v>
      </c>
      <c r="B917" s="2">
        <v>4001036</v>
      </c>
      <c r="C917" s="9" t="s">
        <v>2401</v>
      </c>
      <c r="D917" s="9" t="s">
        <v>2425</v>
      </c>
      <c r="E917" s="3">
        <v>7129.3936405699997</v>
      </c>
      <c r="F917" s="5">
        <v>7557.5936400000001</v>
      </c>
      <c r="G917" s="5" t="s">
        <v>2400</v>
      </c>
      <c r="H917" s="3">
        <v>0.86</v>
      </c>
      <c r="I917" s="3">
        <v>38.097271999999997</v>
      </c>
      <c r="J917" s="4">
        <v>0.86</v>
      </c>
      <c r="K917" s="3">
        <v>38.097271999999997</v>
      </c>
      <c r="L917" s="3">
        <v>13.456761460000001</v>
      </c>
      <c r="M917" s="3">
        <v>7.0870522100000004</v>
      </c>
      <c r="N917" s="3">
        <v>61.403601999999999</v>
      </c>
      <c r="O917" s="3" t="s">
        <v>2400</v>
      </c>
      <c r="P917" s="3" t="s">
        <v>2400</v>
      </c>
      <c r="Q917" s="3">
        <v>2.6223160000000001</v>
      </c>
      <c r="R917" s="3">
        <v>17.522545000000001</v>
      </c>
      <c r="S917" s="3">
        <v>17.522545000000001</v>
      </c>
      <c r="T917" s="9" t="s">
        <v>3431</v>
      </c>
      <c r="U917" s="7">
        <v>2407800</v>
      </c>
      <c r="V917" s="7">
        <v>2297900</v>
      </c>
      <c r="W917" s="7">
        <v>2050100</v>
      </c>
      <c r="X917" s="7">
        <v>1808400</v>
      </c>
      <c r="Y917" s="7">
        <v>2484400</v>
      </c>
      <c r="Z917" s="7">
        <v>2446900</v>
      </c>
      <c r="AA917" s="7">
        <v>2407800</v>
      </c>
      <c r="AB917" s="7">
        <v>2422400</v>
      </c>
      <c r="AC917" s="3">
        <v>21.829000000000001</v>
      </c>
      <c r="AD917" s="4">
        <v>23.78</v>
      </c>
      <c r="AE917" s="4">
        <v>12.742000000000001</v>
      </c>
      <c r="AF917" s="3">
        <v>13.867000000000001</v>
      </c>
      <c r="AG917" s="7">
        <v>52500000</v>
      </c>
      <c r="AH917" s="7">
        <v>52400000</v>
      </c>
      <c r="AI917" s="7">
        <v>52100000</v>
      </c>
      <c r="AJ917" s="7">
        <v>51442402</v>
      </c>
      <c r="AK917" s="3">
        <v>97.979770000000002</v>
      </c>
      <c r="AL917" s="7">
        <v>460</v>
      </c>
      <c r="AM917" s="7">
        <v>55354485</v>
      </c>
      <c r="AN917" s="3">
        <v>105.43</v>
      </c>
      <c r="AO917" s="3">
        <v>-2.2347779999999999</v>
      </c>
      <c r="AP917" s="3">
        <v>-14.625525</v>
      </c>
      <c r="AQ917" s="3">
        <v>-12.696739000000001</v>
      </c>
      <c r="AR917" s="3">
        <v>92.766876999999994</v>
      </c>
      <c r="AS917" s="3">
        <v>-14.625525</v>
      </c>
      <c r="AT917" s="3">
        <v>-12.696739000000001</v>
      </c>
      <c r="AU917" s="3">
        <v>94.187605000000005</v>
      </c>
      <c r="AV917" s="3">
        <v>4.0995649722131562</v>
      </c>
      <c r="AW917" s="3">
        <v>5.7645368091137534</v>
      </c>
      <c r="AX917" s="3">
        <v>6.1295459837751158</v>
      </c>
      <c r="AY917" s="3">
        <v>52.23</v>
      </c>
      <c r="AZ917" s="3">
        <v>73.44</v>
      </c>
      <c r="BA917" s="3">
        <v>78.09</v>
      </c>
    </row>
    <row r="918" spans="1:53" x14ac:dyDescent="0.3">
      <c r="A918" s="1" t="s">
        <v>1799</v>
      </c>
      <c r="B918" s="2">
        <v>4910572</v>
      </c>
      <c r="C918" s="9" t="s">
        <v>2401</v>
      </c>
      <c r="D918" s="9" t="s">
        <v>2487</v>
      </c>
      <c r="E918" s="3">
        <v>7118.4259225799997</v>
      </c>
      <c r="F918" s="5">
        <v>10789.202922</v>
      </c>
      <c r="G918" s="5" t="s">
        <v>2400</v>
      </c>
      <c r="H918" s="3">
        <v>1.66</v>
      </c>
      <c r="I918" s="3">
        <v>111.974395</v>
      </c>
      <c r="J918" s="3">
        <v>1.66</v>
      </c>
      <c r="K918" s="3">
        <v>111.974395</v>
      </c>
      <c r="L918" s="3" t="s">
        <v>2397</v>
      </c>
      <c r="M918" s="3" t="s">
        <v>2397</v>
      </c>
      <c r="N918" s="3" t="s">
        <v>2397</v>
      </c>
      <c r="O918" s="3" t="s">
        <v>2400</v>
      </c>
      <c r="P918" s="3" t="s">
        <v>2400</v>
      </c>
      <c r="Q918" s="3">
        <v>3.5716060000000001</v>
      </c>
      <c r="R918" s="3">
        <v>18.574197999999999</v>
      </c>
      <c r="S918" s="3">
        <v>18.574197999999999</v>
      </c>
      <c r="T918" s="9" t="s">
        <v>3433</v>
      </c>
      <c r="U918" s="7">
        <v>3029126</v>
      </c>
      <c r="V918" s="7">
        <v>3590477</v>
      </c>
      <c r="W918" s="7">
        <v>3758820</v>
      </c>
      <c r="X918" s="7">
        <v>2848626</v>
      </c>
      <c r="Y918" s="7">
        <v>3106607</v>
      </c>
      <c r="Z918" s="7">
        <v>3046100</v>
      </c>
      <c r="AA918" s="7">
        <v>3016924</v>
      </c>
      <c r="AB918" s="7">
        <v>3029126</v>
      </c>
      <c r="AC918" s="3">
        <v>45.854999999999997</v>
      </c>
      <c r="AD918" s="3">
        <v>44.198999999999998</v>
      </c>
      <c r="AE918" s="3">
        <v>16.661999999999999</v>
      </c>
      <c r="AF918" s="4">
        <v>14.79</v>
      </c>
      <c r="AG918" s="7">
        <v>18600291</v>
      </c>
      <c r="AH918" s="7">
        <v>18482697</v>
      </c>
      <c r="AI918" s="7">
        <v>18218397</v>
      </c>
      <c r="AJ918" s="7">
        <v>15098550</v>
      </c>
      <c r="AK918" s="3">
        <v>81.162570000000002</v>
      </c>
      <c r="AL918" s="7">
        <v>465</v>
      </c>
      <c r="AM918" s="7">
        <v>16807492</v>
      </c>
      <c r="AN918" s="3">
        <v>90.35</v>
      </c>
      <c r="AO918" s="3">
        <v>-4.8610100000000003</v>
      </c>
      <c r="AP918" s="3">
        <v>2.194007</v>
      </c>
      <c r="AQ918" s="3">
        <v>17.689800999999999</v>
      </c>
      <c r="AR918" s="3">
        <v>37.691096999999999</v>
      </c>
      <c r="AS918" s="3">
        <v>2.194007</v>
      </c>
      <c r="AT918" s="3">
        <v>17.689800999999999</v>
      </c>
      <c r="AU918" s="3">
        <v>35.031562999999998</v>
      </c>
      <c r="AV918" s="3">
        <v>8.5968503317341511</v>
      </c>
      <c r="AW918" s="3">
        <v>20.332926491099151</v>
      </c>
      <c r="AX918" s="3">
        <v>17.412986358945602</v>
      </c>
      <c r="AY918" s="3">
        <v>44.53</v>
      </c>
      <c r="AZ918" s="3">
        <v>105.31</v>
      </c>
      <c r="BA918" s="3">
        <v>90.19</v>
      </c>
    </row>
    <row r="919" spans="1:53" x14ac:dyDescent="0.3">
      <c r="A919" s="1" t="s">
        <v>600</v>
      </c>
      <c r="B919" s="2">
        <v>4987474</v>
      </c>
      <c r="C919" s="9" t="s">
        <v>2395</v>
      </c>
      <c r="D919" s="9" t="s">
        <v>2404</v>
      </c>
      <c r="E919" s="3">
        <v>7102.9567029</v>
      </c>
      <c r="F919" s="5">
        <v>6913.1187019999998</v>
      </c>
      <c r="G919" s="5" t="s">
        <v>2400</v>
      </c>
      <c r="H919" s="4">
        <v>2.2599999999999998</v>
      </c>
      <c r="I919" s="3">
        <v>47.915252000000002</v>
      </c>
      <c r="J919" s="3">
        <v>2.2599999999999998</v>
      </c>
      <c r="K919" s="3">
        <v>47.915252000000002</v>
      </c>
      <c r="L919" s="3">
        <v>13.433347289999999</v>
      </c>
      <c r="M919" s="3">
        <v>5.7498614699999999</v>
      </c>
      <c r="N919" s="3">
        <v>30.358833000000001</v>
      </c>
      <c r="O919" s="3" t="s">
        <v>2400</v>
      </c>
      <c r="P919" s="3" t="s">
        <v>2400</v>
      </c>
      <c r="Q919" s="3">
        <v>6.8373379999999999</v>
      </c>
      <c r="R919" s="3">
        <v>24.702814</v>
      </c>
      <c r="S919" s="3">
        <v>24.702814</v>
      </c>
      <c r="T919" s="9" t="s">
        <v>3431</v>
      </c>
      <c r="U919" s="7">
        <v>792840</v>
      </c>
      <c r="V919" s="7">
        <v>757904</v>
      </c>
      <c r="W919" s="7">
        <v>626435</v>
      </c>
      <c r="X919" s="7">
        <v>419205</v>
      </c>
      <c r="Y919" s="7">
        <v>839930</v>
      </c>
      <c r="Z919" s="7">
        <v>815657</v>
      </c>
      <c r="AA919" s="7">
        <v>792840</v>
      </c>
      <c r="AB919" s="7">
        <v>777665</v>
      </c>
      <c r="AC919" s="3">
        <v>44.238999999999997</v>
      </c>
      <c r="AD919" s="3">
        <v>45.116</v>
      </c>
      <c r="AE919" s="3">
        <v>25.087</v>
      </c>
      <c r="AF919" s="4">
        <v>26.22</v>
      </c>
      <c r="AG919" s="7">
        <v>16789548</v>
      </c>
      <c r="AH919" s="7">
        <v>15535759</v>
      </c>
      <c r="AI919" s="7">
        <v>15540000</v>
      </c>
      <c r="AJ919" s="7">
        <v>16601046</v>
      </c>
      <c r="AK919" s="3">
        <v>98.721080000000001</v>
      </c>
      <c r="AL919" s="7">
        <v>400</v>
      </c>
      <c r="AM919" s="7">
        <v>15536214</v>
      </c>
      <c r="AN919" s="3">
        <v>92.39</v>
      </c>
      <c r="AO919" s="3">
        <v>-2.0815990000000002</v>
      </c>
      <c r="AP919" s="3">
        <v>-16.475294999999999</v>
      </c>
      <c r="AQ919" s="3">
        <v>-3.7091620000000001</v>
      </c>
      <c r="AR919" s="3">
        <v>69.509440999999995</v>
      </c>
      <c r="AS919" s="3">
        <v>-16.475294999999999</v>
      </c>
      <c r="AT919" s="3">
        <v>-3.7091620000000001</v>
      </c>
      <c r="AU919" s="3">
        <v>70.097874000000004</v>
      </c>
      <c r="AV919" s="3">
        <v>1.5442869962196963</v>
      </c>
      <c r="AW919" s="3">
        <v>2.7573707593492194</v>
      </c>
      <c r="AX919" s="3">
        <v>3.3017706509732911</v>
      </c>
      <c r="AY919" s="3">
        <v>41.87</v>
      </c>
      <c r="AZ919" s="3">
        <v>74.760000000000005</v>
      </c>
      <c r="BA919" s="3">
        <v>89.53</v>
      </c>
    </row>
    <row r="920" spans="1:53" x14ac:dyDescent="0.3">
      <c r="A920" s="1" t="s">
        <v>2267</v>
      </c>
      <c r="B920" s="2">
        <v>4420308</v>
      </c>
      <c r="C920" s="9" t="s">
        <v>2401</v>
      </c>
      <c r="D920" s="9" t="s">
        <v>2453</v>
      </c>
      <c r="E920" s="3">
        <v>7096.7451521499997</v>
      </c>
      <c r="F920" s="5">
        <v>4839.0560820000001</v>
      </c>
      <c r="G920" s="5" t="s">
        <v>2400</v>
      </c>
      <c r="H920" s="3">
        <v>0.27529359584703783</v>
      </c>
      <c r="I920" s="3">
        <v>6.2726759999999997</v>
      </c>
      <c r="J920" s="3">
        <v>0.27529359584703783</v>
      </c>
      <c r="K920" s="3">
        <v>6.2726759999999997</v>
      </c>
      <c r="L920" s="3">
        <v>1.8837536399999999</v>
      </c>
      <c r="M920" s="3">
        <v>1.29122398</v>
      </c>
      <c r="N920" s="3" t="s">
        <v>2400</v>
      </c>
      <c r="O920" s="3" t="s">
        <v>2400</v>
      </c>
      <c r="P920" s="3" t="s">
        <v>2400</v>
      </c>
      <c r="Q920" s="3">
        <v>0.29778399999999999</v>
      </c>
      <c r="R920" s="3">
        <v>2.7502170000000001</v>
      </c>
      <c r="S920" s="3">
        <v>2.7502170000000001</v>
      </c>
      <c r="T920" s="9" t="s">
        <v>3429</v>
      </c>
      <c r="U920" s="7">
        <v>15948312.744119033</v>
      </c>
      <c r="V920" s="7">
        <v>15353400.823565429</v>
      </c>
      <c r="W920" s="7">
        <v>18148304.824829772</v>
      </c>
      <c r="X920" s="7">
        <v>14772734.124430018</v>
      </c>
      <c r="Y920" s="7">
        <v>15257942.501615535</v>
      </c>
      <c r="Z920" s="7">
        <v>15504426.951952914</v>
      </c>
      <c r="AA920" s="7">
        <v>15769392.543535555</v>
      </c>
      <c r="AB920" s="7">
        <v>15948312.744119033</v>
      </c>
      <c r="AC920" s="3">
        <v>22.791</v>
      </c>
      <c r="AD920" s="3">
        <v>23.731999999999999</v>
      </c>
      <c r="AE920" s="4">
        <v>9.2149999999999999</v>
      </c>
      <c r="AF920" s="4">
        <v>10.319000000000001</v>
      </c>
      <c r="AG920" s="7">
        <v>513884515</v>
      </c>
      <c r="AH920" s="7">
        <v>533450010</v>
      </c>
      <c r="AI920" s="7">
        <v>541821995</v>
      </c>
      <c r="AJ920" s="7">
        <v>322826420</v>
      </c>
      <c r="AK920" s="3">
        <v>62.820810000000002</v>
      </c>
      <c r="AL920" s="7">
        <v>394</v>
      </c>
      <c r="AM920" s="7">
        <v>306486252</v>
      </c>
      <c r="AN920" s="3">
        <v>59.64</v>
      </c>
      <c r="AO920" s="3">
        <v>-1.173881</v>
      </c>
      <c r="AP920" s="3">
        <v>-2.4619840000000002</v>
      </c>
      <c r="AQ920" s="3">
        <v>-14.367451000000001</v>
      </c>
      <c r="AR920" s="3">
        <v>-22.452504000000001</v>
      </c>
      <c r="AS920" s="3">
        <v>-2.4619840000000002</v>
      </c>
      <c r="AT920" s="3">
        <v>-14.367451000000001</v>
      </c>
      <c r="AU920" s="3">
        <v>-24.155404999999998</v>
      </c>
      <c r="AV920" s="3">
        <v>45.069185339937277</v>
      </c>
      <c r="AW920" s="3">
        <v>59.513049924973195</v>
      </c>
      <c r="AX920" s="3">
        <v>70.451561915528998</v>
      </c>
      <c r="AY920" s="3">
        <v>51.42</v>
      </c>
      <c r="AZ920" s="4">
        <v>67.900000000000006</v>
      </c>
      <c r="BA920" s="3">
        <v>80.38</v>
      </c>
    </row>
    <row r="921" spans="1:53" x14ac:dyDescent="0.3">
      <c r="A921" s="1" t="s">
        <v>496</v>
      </c>
      <c r="B921" s="2">
        <v>29721221</v>
      </c>
      <c r="C921" s="9" t="s">
        <v>2401</v>
      </c>
      <c r="D921" s="9" t="s">
        <v>2417</v>
      </c>
      <c r="E921" s="3">
        <v>7095.6298348800001</v>
      </c>
      <c r="F921" s="5">
        <v>6913.6808339999998</v>
      </c>
      <c r="G921" s="5" t="s">
        <v>2400</v>
      </c>
      <c r="H921" s="3">
        <v>1.6E-2</v>
      </c>
      <c r="I921" s="3" t="s">
        <v>2397</v>
      </c>
      <c r="J921" s="3">
        <v>1.6E-2</v>
      </c>
      <c r="K921" s="3" t="s">
        <v>2397</v>
      </c>
      <c r="L921" s="3">
        <v>20.47619048</v>
      </c>
      <c r="M921" s="3">
        <v>14.980947200000001</v>
      </c>
      <c r="N921" s="3">
        <v>48.365554000000003</v>
      </c>
      <c r="O921" s="3" t="s">
        <v>2400</v>
      </c>
      <c r="P921" s="3" t="s">
        <v>2400</v>
      </c>
      <c r="Q921" s="3">
        <v>14.395949</v>
      </c>
      <c r="R921" s="3">
        <v>121.256461</v>
      </c>
      <c r="S921" s="3">
        <v>121.256461</v>
      </c>
      <c r="T921" s="9" t="s">
        <v>3429</v>
      </c>
      <c r="U921" s="7">
        <v>368168</v>
      </c>
      <c r="V921" s="7">
        <v>303426</v>
      </c>
      <c r="W921" s="7">
        <v>252022</v>
      </c>
      <c r="X921" s="7">
        <v>203222</v>
      </c>
      <c r="Y921" s="7">
        <v>424357</v>
      </c>
      <c r="Z921" s="7">
        <v>403193</v>
      </c>
      <c r="AA921" s="7">
        <v>386281</v>
      </c>
      <c r="AB921" s="7">
        <v>368168</v>
      </c>
      <c r="AC921" s="3">
        <v>70.903000000000006</v>
      </c>
      <c r="AD921" s="4">
        <v>72.25</v>
      </c>
      <c r="AE921" s="4">
        <v>2.2909999999999999</v>
      </c>
      <c r="AF921" s="4">
        <v>9.7750000000000004</v>
      </c>
      <c r="AG921" s="7">
        <v>219563188</v>
      </c>
      <c r="AH921" s="7">
        <v>218726525</v>
      </c>
      <c r="AI921" s="7">
        <v>202022234</v>
      </c>
      <c r="AJ921" s="7">
        <v>195673787</v>
      </c>
      <c r="AK921" s="3">
        <v>85.59796</v>
      </c>
      <c r="AL921" s="7">
        <v>328</v>
      </c>
      <c r="AM921" s="7">
        <v>206851286</v>
      </c>
      <c r="AN921" s="3">
        <v>90.49</v>
      </c>
      <c r="AO921" s="3">
        <v>-3.5063110000000002</v>
      </c>
      <c r="AP921" s="3">
        <v>-11.340206</v>
      </c>
      <c r="AQ921" s="3">
        <v>8.9900990000000007</v>
      </c>
      <c r="AR921" s="3">
        <v>41.273100999999997</v>
      </c>
      <c r="AS921" s="3">
        <v>-11.340206</v>
      </c>
      <c r="AT921" s="3">
        <v>8.9900990000000007</v>
      </c>
      <c r="AU921" s="3">
        <v>37.393909000000001</v>
      </c>
      <c r="AV921" s="3">
        <v>3.3935549862531396</v>
      </c>
      <c r="AW921" s="3">
        <v>7.1190001790635504</v>
      </c>
      <c r="AX921" s="3">
        <v>5.9486576814412713</v>
      </c>
      <c r="AY921" s="3">
        <v>78.069999999999993</v>
      </c>
      <c r="AZ921" s="3">
        <v>163.78</v>
      </c>
      <c r="BA921" s="3">
        <v>136.86000000000001</v>
      </c>
    </row>
    <row r="922" spans="1:53" x14ac:dyDescent="0.3">
      <c r="A922" s="1" t="s">
        <v>222</v>
      </c>
      <c r="B922" s="2">
        <v>4067051</v>
      </c>
      <c r="C922" s="9" t="s">
        <v>2401</v>
      </c>
      <c r="D922" s="9" t="s">
        <v>2429</v>
      </c>
      <c r="E922" s="3">
        <v>7092.3094335599999</v>
      </c>
      <c r="F922" s="5">
        <v>15785.509432999999</v>
      </c>
      <c r="G922" s="5" t="s">
        <v>2400</v>
      </c>
      <c r="H922" s="3">
        <v>4.6100000000000003</v>
      </c>
      <c r="I922" s="3">
        <v>9.7659710000000004</v>
      </c>
      <c r="J922" s="3">
        <v>4.6100000000000003</v>
      </c>
      <c r="K922" s="3">
        <v>9.7659710000000004</v>
      </c>
      <c r="L922" s="3" t="s">
        <v>2397</v>
      </c>
      <c r="M922" s="3">
        <v>2.8397063999999999</v>
      </c>
      <c r="N922" s="3" t="s">
        <v>2397</v>
      </c>
      <c r="O922" s="3" t="s">
        <v>2400</v>
      </c>
      <c r="P922" s="3" t="s">
        <v>2400</v>
      </c>
      <c r="Q922" s="3">
        <v>0.58613000000000004</v>
      </c>
      <c r="R922" s="3">
        <v>9.6702519999999996</v>
      </c>
      <c r="S922" s="3">
        <v>9.6702519999999996</v>
      </c>
      <c r="T922" s="9" t="s">
        <v>3429</v>
      </c>
      <c r="U922" s="7">
        <v>26948900</v>
      </c>
      <c r="V922" s="7">
        <v>26985000</v>
      </c>
      <c r="W922" s="7">
        <v>25844000</v>
      </c>
      <c r="X922" s="7">
        <v>20390000</v>
      </c>
      <c r="Y922" s="7">
        <v>26319600</v>
      </c>
      <c r="Z922" s="7">
        <v>26626200</v>
      </c>
      <c r="AA922" s="7">
        <v>27035900</v>
      </c>
      <c r="AB922" s="7">
        <v>26948900</v>
      </c>
      <c r="AC922" s="3">
        <v>19.042000000000002</v>
      </c>
      <c r="AD922" s="3">
        <v>18.082000000000001</v>
      </c>
      <c r="AE922" s="4">
        <v>6.95</v>
      </c>
      <c r="AF922" s="4">
        <v>5.7249999999999996</v>
      </c>
      <c r="AG922" s="7">
        <v>39646204</v>
      </c>
      <c r="AH922" s="7">
        <v>39679183</v>
      </c>
      <c r="AI922" s="7">
        <v>42771802</v>
      </c>
      <c r="AJ922" s="7">
        <v>33465140</v>
      </c>
      <c r="AK922" s="3">
        <v>84.409440000000004</v>
      </c>
      <c r="AL922" s="7">
        <v>513</v>
      </c>
      <c r="AM922" s="7">
        <v>32431680</v>
      </c>
      <c r="AN922" s="4">
        <v>81.8</v>
      </c>
      <c r="AO922" s="3">
        <v>-2.3009659999999998</v>
      </c>
      <c r="AP922" s="3">
        <v>-5.0589750000000002</v>
      </c>
      <c r="AQ922" s="3">
        <v>-5.0748939999999996</v>
      </c>
      <c r="AR922" s="3">
        <v>12.708209</v>
      </c>
      <c r="AS922" s="3">
        <v>-5.0589750000000002</v>
      </c>
      <c r="AT922" s="3">
        <v>-5.0748939999999996</v>
      </c>
      <c r="AU922" s="3">
        <v>13.090958000000001</v>
      </c>
      <c r="AV922" s="3">
        <v>3.8191474775239516</v>
      </c>
      <c r="AW922" s="3">
        <v>5.5422662452581379</v>
      </c>
      <c r="AX922" s="3">
        <v>6.351180168860167</v>
      </c>
      <c r="AY922" s="3">
        <v>69.56</v>
      </c>
      <c r="AZ922" s="3">
        <v>100.95</v>
      </c>
      <c r="BA922" s="3">
        <v>115.68</v>
      </c>
    </row>
    <row r="923" spans="1:53" x14ac:dyDescent="0.3">
      <c r="A923" s="1" t="s">
        <v>1697</v>
      </c>
      <c r="B923" s="2">
        <v>100165</v>
      </c>
      <c r="C923" s="9" t="s">
        <v>2395</v>
      </c>
      <c r="D923" s="9" t="s">
        <v>2399</v>
      </c>
      <c r="E923" s="3">
        <v>7084.9773748799998</v>
      </c>
      <c r="F923" s="5" t="s">
        <v>2400</v>
      </c>
      <c r="G923" s="5">
        <v>1254.43237488</v>
      </c>
      <c r="H923" s="4">
        <v>2.1579999999999999</v>
      </c>
      <c r="I923" s="3">
        <v>12.7798913043478</v>
      </c>
      <c r="J923" s="3">
        <v>2.1579999999999999</v>
      </c>
      <c r="K923" s="3">
        <v>12.7798913043478</v>
      </c>
      <c r="L923" s="3">
        <v>1.3623399440845501</v>
      </c>
      <c r="M923" s="3">
        <v>1.1705762418783399</v>
      </c>
      <c r="N923" s="3">
        <v>14.653373</v>
      </c>
      <c r="O923" s="3" t="s">
        <v>2400</v>
      </c>
      <c r="P923" s="3" t="s">
        <v>2400</v>
      </c>
      <c r="Q923" s="3" t="s">
        <v>2400</v>
      </c>
      <c r="R923" s="3" t="s">
        <v>2400</v>
      </c>
      <c r="S923" s="3" t="s">
        <v>2400</v>
      </c>
      <c r="T923" s="9" t="s">
        <v>3429</v>
      </c>
      <c r="U923" s="7">
        <v>2782248</v>
      </c>
      <c r="V923" s="7">
        <v>2794882</v>
      </c>
      <c r="W923" s="7">
        <v>2592711</v>
      </c>
      <c r="X923" s="7">
        <v>2363375</v>
      </c>
      <c r="Y923" s="7">
        <v>2888658</v>
      </c>
      <c r="Z923" s="7">
        <v>2845672</v>
      </c>
      <c r="AA923" s="7">
        <v>2803193</v>
      </c>
      <c r="AB923" s="7">
        <v>2782248</v>
      </c>
      <c r="AC923" s="3" t="s">
        <v>2400</v>
      </c>
      <c r="AD923" s="3" t="s">
        <v>2400</v>
      </c>
      <c r="AE923" s="3" t="s">
        <v>2400</v>
      </c>
      <c r="AF923" s="3" t="s">
        <v>2400</v>
      </c>
      <c r="AG923" s="7">
        <v>71787349</v>
      </c>
      <c r="AH923" s="7">
        <v>72365926</v>
      </c>
      <c r="AI923" s="7">
        <v>72127595</v>
      </c>
      <c r="AJ923" s="7">
        <v>69484488</v>
      </c>
      <c r="AK923" s="3">
        <v>97.445319999999995</v>
      </c>
      <c r="AL923" s="7">
        <v>417</v>
      </c>
      <c r="AM923" s="7">
        <v>64450254</v>
      </c>
      <c r="AN923" s="3">
        <v>90.39</v>
      </c>
      <c r="AO923" s="3">
        <v>-0.83289400000000002</v>
      </c>
      <c r="AP923" s="3">
        <v>-5.3341390000000004</v>
      </c>
      <c r="AQ923" s="3">
        <v>-6.1932780000000003</v>
      </c>
      <c r="AR923" s="3">
        <v>14.595516999999999</v>
      </c>
      <c r="AS923" s="3">
        <v>-5.3341390000000004</v>
      </c>
      <c r="AT923" s="3">
        <v>-6.1932780000000003</v>
      </c>
      <c r="AU923" s="3">
        <v>14.60948</v>
      </c>
      <c r="AV923" s="3">
        <v>2.0442056505854835</v>
      </c>
      <c r="AW923" s="3">
        <v>3.5422517264717293</v>
      </c>
      <c r="AX923" s="3">
        <v>3.7024235726302495</v>
      </c>
      <c r="AY923" s="3">
        <v>67.33</v>
      </c>
      <c r="AZ923" s="3">
        <v>116.67</v>
      </c>
      <c r="BA923" s="3">
        <v>121.94</v>
      </c>
    </row>
    <row r="924" spans="1:53" x14ac:dyDescent="0.3">
      <c r="A924" s="1" t="s">
        <v>852</v>
      </c>
      <c r="B924" s="2">
        <v>103177</v>
      </c>
      <c r="C924" s="9" t="s">
        <v>2401</v>
      </c>
      <c r="D924" s="9" t="s">
        <v>2474</v>
      </c>
      <c r="E924" s="3">
        <v>7074.027325</v>
      </c>
      <c r="F924" s="5">
        <v>9301.2833250000003</v>
      </c>
      <c r="G924" s="5">
        <v>9493.3850655999995</v>
      </c>
      <c r="H924" s="3">
        <v>0.75</v>
      </c>
      <c r="I924" s="3">
        <v>21.515021459227501</v>
      </c>
      <c r="J924" s="4">
        <v>0.75</v>
      </c>
      <c r="K924" s="3">
        <v>21.515021459227501</v>
      </c>
      <c r="L924" s="3">
        <v>2.5402676120996199</v>
      </c>
      <c r="M924" s="3">
        <v>2.52036645739051</v>
      </c>
      <c r="N924" s="3">
        <v>19.513428999999999</v>
      </c>
      <c r="O924" s="3" t="s">
        <v>2400</v>
      </c>
      <c r="P924" s="3" t="s">
        <v>2400</v>
      </c>
      <c r="Q924" s="3">
        <v>13.518720999999999</v>
      </c>
      <c r="R924" s="3">
        <v>19.928446999999998</v>
      </c>
      <c r="S924" s="3">
        <v>15.5997538141328</v>
      </c>
      <c r="T924" s="9" t="s">
        <v>3429</v>
      </c>
      <c r="U924" s="7">
        <v>627569</v>
      </c>
      <c r="V924" s="7">
        <v>569660</v>
      </c>
      <c r="W924" s="7">
        <v>476129</v>
      </c>
      <c r="X924" s="7">
        <v>441285</v>
      </c>
      <c r="Y924" s="7">
        <v>656909</v>
      </c>
      <c r="Z924" s="7">
        <v>645515</v>
      </c>
      <c r="AA924" s="7">
        <v>634047</v>
      </c>
      <c r="AB924" s="7">
        <v>627569</v>
      </c>
      <c r="AC924" s="4">
        <v>72.61</v>
      </c>
      <c r="AD924" s="3">
        <v>72.832999999999998</v>
      </c>
      <c r="AE924" s="3">
        <v>66.858999999999995</v>
      </c>
      <c r="AF924" s="3">
        <v>67.311000000000007</v>
      </c>
      <c r="AG924" s="7">
        <v>132348500</v>
      </c>
      <c r="AH924" s="7">
        <v>132343894</v>
      </c>
      <c r="AI924" s="7">
        <v>132274973</v>
      </c>
      <c r="AJ924" s="7">
        <v>131484481</v>
      </c>
      <c r="AK924" s="3">
        <v>99.347160000000002</v>
      </c>
      <c r="AL924" s="7">
        <v>485</v>
      </c>
      <c r="AM924" s="7">
        <v>127068694</v>
      </c>
      <c r="AN924" s="3">
        <v>96.01</v>
      </c>
      <c r="AO924" s="3">
        <v>-1.3577330000000001</v>
      </c>
      <c r="AP924" s="3">
        <v>-6.2114130000000003</v>
      </c>
      <c r="AQ924" s="3">
        <v>-10.450161</v>
      </c>
      <c r="AR924" s="3">
        <v>-5.3615250000000003</v>
      </c>
      <c r="AS924" s="3">
        <v>-6.2114130000000003</v>
      </c>
      <c r="AT924" s="3">
        <v>-10.450161</v>
      </c>
      <c r="AU924" s="3">
        <v>-4.8224799999999997</v>
      </c>
      <c r="AV924" s="3">
        <v>3.6719214800318851</v>
      </c>
      <c r="AW924" s="3">
        <v>3.77446528054204</v>
      </c>
      <c r="AX924" s="3">
        <v>4.1265857826989985</v>
      </c>
      <c r="AY924" s="4">
        <v>90.2</v>
      </c>
      <c r="AZ924" s="3">
        <v>92.72</v>
      </c>
      <c r="BA924" s="3">
        <v>101.37</v>
      </c>
    </row>
    <row r="925" spans="1:53" x14ac:dyDescent="0.3">
      <c r="A925" s="1" t="s">
        <v>1430</v>
      </c>
      <c r="B925" s="2">
        <v>4016692</v>
      </c>
      <c r="C925" s="9" t="s">
        <v>2401</v>
      </c>
      <c r="D925" s="9" t="s">
        <v>2406</v>
      </c>
      <c r="E925" s="3">
        <v>7061.1989467499998</v>
      </c>
      <c r="F925" s="5">
        <v>8047.3399460000001</v>
      </c>
      <c r="G925" s="5" t="s">
        <v>2400</v>
      </c>
      <c r="H925" s="4">
        <v>1.319</v>
      </c>
      <c r="I925" s="3">
        <v>30.756250000000001</v>
      </c>
      <c r="J925" s="4">
        <v>1.319</v>
      </c>
      <c r="K925" s="3">
        <v>30.756250000000001</v>
      </c>
      <c r="L925" s="3">
        <v>6.5354095400000007</v>
      </c>
      <c r="M925" s="3">
        <v>3.3838166799999998</v>
      </c>
      <c r="N925" s="3">
        <v>135.751724</v>
      </c>
      <c r="O925" s="3" t="s">
        <v>2400</v>
      </c>
      <c r="P925" s="3" t="s">
        <v>2400</v>
      </c>
      <c r="Q925" s="3">
        <v>2.0170710000000001</v>
      </c>
      <c r="R925" s="3">
        <v>14.544764000000001</v>
      </c>
      <c r="S925" s="3">
        <v>14.544764000000001</v>
      </c>
      <c r="T925" s="9" t="s">
        <v>3435</v>
      </c>
      <c r="U925" s="7">
        <v>3609160</v>
      </c>
      <c r="V925" s="7">
        <v>3319122</v>
      </c>
      <c r="W925" s="7">
        <v>3035783</v>
      </c>
      <c r="X925" s="7">
        <v>2851993</v>
      </c>
      <c r="Y925" s="7">
        <v>3609160</v>
      </c>
      <c r="Z925" s="7">
        <v>3563939</v>
      </c>
      <c r="AA925" s="7">
        <v>3509380</v>
      </c>
      <c r="AB925" s="7">
        <v>3415869</v>
      </c>
      <c r="AC925" s="3">
        <v>27.622</v>
      </c>
      <c r="AD925" s="3">
        <v>27.622</v>
      </c>
      <c r="AE925" s="3">
        <v>13.013999999999999</v>
      </c>
      <c r="AF925" s="3">
        <v>13.013999999999999</v>
      </c>
      <c r="AG925" s="7">
        <v>31985711</v>
      </c>
      <c r="AH925" s="7">
        <v>31949627</v>
      </c>
      <c r="AI925" s="7">
        <v>31881525</v>
      </c>
      <c r="AJ925" s="7">
        <v>28897181</v>
      </c>
      <c r="AK925" s="3">
        <v>90.292230000000004</v>
      </c>
      <c r="AL925" s="7">
        <v>393</v>
      </c>
      <c r="AM925" s="7">
        <v>29288746</v>
      </c>
      <c r="AN925" s="3">
        <v>91.52</v>
      </c>
      <c r="AO925" s="3">
        <v>-0.25842399999999999</v>
      </c>
      <c r="AP925" s="3">
        <v>-11.04081</v>
      </c>
      <c r="AQ925" s="3">
        <v>-2.5641029999999998</v>
      </c>
      <c r="AR925" s="3">
        <v>38.619717999999999</v>
      </c>
      <c r="AS925" s="3">
        <v>-11.04081</v>
      </c>
      <c r="AT925" s="3">
        <v>-2.5641029999999998</v>
      </c>
      <c r="AU925" s="3">
        <v>35.958005</v>
      </c>
      <c r="AV925" s="3">
        <v>2.0063423709600912</v>
      </c>
      <c r="AW925" s="3">
        <v>2.7528126552071197</v>
      </c>
      <c r="AX925" s="3">
        <v>2.4057120433819126</v>
      </c>
      <c r="AY925" s="3">
        <v>86.57</v>
      </c>
      <c r="AZ925" s="3">
        <v>118.78</v>
      </c>
      <c r="BA925" s="4">
        <v>103.8</v>
      </c>
    </row>
    <row r="926" spans="1:53" x14ac:dyDescent="0.3">
      <c r="A926" s="1" t="s">
        <v>326</v>
      </c>
      <c r="B926" s="2">
        <v>11221175</v>
      </c>
      <c r="C926" s="9" t="s">
        <v>2401</v>
      </c>
      <c r="D926" s="9" t="s">
        <v>2407</v>
      </c>
      <c r="E926" s="3">
        <v>7059.1360975199996</v>
      </c>
      <c r="F926" s="5">
        <v>13240.884097</v>
      </c>
      <c r="G926" s="5">
        <v>13254.05309752</v>
      </c>
      <c r="H926" s="3">
        <v>0.746</v>
      </c>
      <c r="I926" s="4">
        <v>8.9924850000000003</v>
      </c>
      <c r="J926" s="4">
        <v>0.746</v>
      </c>
      <c r="K926" s="4">
        <v>8.9924850000000003</v>
      </c>
      <c r="L926" s="3">
        <v>1.1847750399999999</v>
      </c>
      <c r="M926" s="3">
        <v>1.1847750399999999</v>
      </c>
      <c r="N926" s="3" t="s">
        <v>2397</v>
      </c>
      <c r="O926" s="3" t="s">
        <v>2400</v>
      </c>
      <c r="P926" s="3" t="s">
        <v>2400</v>
      </c>
      <c r="Q926" s="3">
        <v>10.310852000000001</v>
      </c>
      <c r="R926" s="3" t="s">
        <v>2400</v>
      </c>
      <c r="S926" s="3">
        <v>13.1186634829663</v>
      </c>
      <c r="T926" s="9" t="s">
        <v>3429</v>
      </c>
      <c r="U926" s="7">
        <v>1143517</v>
      </c>
      <c r="V926" s="7">
        <v>850292</v>
      </c>
      <c r="W926" s="7">
        <v>624700</v>
      </c>
      <c r="X926" s="7">
        <v>389641</v>
      </c>
      <c r="Y926" s="7">
        <v>1278496</v>
      </c>
      <c r="Z926" s="7">
        <v>1219238</v>
      </c>
      <c r="AA926" s="7">
        <v>1182538</v>
      </c>
      <c r="AB926" s="7">
        <v>1143517</v>
      </c>
      <c r="AC926" s="4">
        <v>100</v>
      </c>
      <c r="AD926" s="4">
        <v>100</v>
      </c>
      <c r="AE926" s="3" t="s">
        <v>2400</v>
      </c>
      <c r="AF926" s="3" t="s">
        <v>2400</v>
      </c>
      <c r="AG926" s="7">
        <v>209034336</v>
      </c>
      <c r="AH926" s="7">
        <v>198381800</v>
      </c>
      <c r="AI926" s="7">
        <v>173443538</v>
      </c>
      <c r="AJ926" s="7" t="s">
        <v>2400</v>
      </c>
      <c r="AK926" s="3" t="s">
        <v>2400</v>
      </c>
      <c r="AL926" s="7">
        <v>358</v>
      </c>
      <c r="AM926" s="7">
        <v>66741593</v>
      </c>
      <c r="AN926" s="4">
        <v>30.8</v>
      </c>
      <c r="AO926" s="3">
        <v>-2.1205699999999998</v>
      </c>
      <c r="AP926" s="3">
        <v>-0.82872900000000005</v>
      </c>
      <c r="AQ926" s="3">
        <v>10.310686</v>
      </c>
      <c r="AR926" s="3">
        <v>15.931108999999999</v>
      </c>
      <c r="AS926" s="3">
        <v>-0.82872900000000005</v>
      </c>
      <c r="AT926" s="3">
        <v>10.310686</v>
      </c>
      <c r="AU926" s="3">
        <v>16.895803000000001</v>
      </c>
      <c r="AV926" s="3">
        <v>1.8772096535517258</v>
      </c>
      <c r="AW926" s="3">
        <v>2.3263885388373629</v>
      </c>
      <c r="AX926" s="3">
        <v>2.2488223941835304</v>
      </c>
      <c r="AY926" s="3">
        <v>86.04</v>
      </c>
      <c r="AZ926" s="3">
        <v>106.63</v>
      </c>
      <c r="BA926" s="4">
        <v>103.07</v>
      </c>
    </row>
    <row r="927" spans="1:53" x14ac:dyDescent="0.3">
      <c r="A927" s="1" t="s">
        <v>655</v>
      </c>
      <c r="B927" s="2">
        <v>4094381</v>
      </c>
      <c r="C927" s="9" t="s">
        <v>2401</v>
      </c>
      <c r="D927" s="9" t="s">
        <v>2453</v>
      </c>
      <c r="E927" s="3">
        <v>7045.6080000000002</v>
      </c>
      <c r="F927" s="5">
        <v>6493.9080000000004</v>
      </c>
      <c r="G927" s="5" t="s">
        <v>2400</v>
      </c>
      <c r="H927" s="4">
        <v>7.734</v>
      </c>
      <c r="I927" s="3">
        <v>11.106138</v>
      </c>
      <c r="J927" s="3">
        <v>7.734</v>
      </c>
      <c r="K927" s="3">
        <v>11.106138</v>
      </c>
      <c r="L927" s="3">
        <v>3.4972580199999999</v>
      </c>
      <c r="M927" s="3">
        <v>3.4972580199999999</v>
      </c>
      <c r="N927" s="3">
        <v>10.459325</v>
      </c>
      <c r="O927" s="3" t="s">
        <v>2400</v>
      </c>
      <c r="P927" s="3" t="s">
        <v>2400</v>
      </c>
      <c r="Q927" s="3">
        <v>0.94286400000000004</v>
      </c>
      <c r="R927" s="3">
        <v>6.5475289999999999</v>
      </c>
      <c r="S927" s="3">
        <v>6.5475289999999999</v>
      </c>
      <c r="T927" s="9" t="s">
        <v>3433</v>
      </c>
      <c r="U927" s="7">
        <v>6874420</v>
      </c>
      <c r="V927" s="7">
        <v>6996215</v>
      </c>
      <c r="W927" s="7">
        <v>6624267</v>
      </c>
      <c r="X927" s="7">
        <v>4433185</v>
      </c>
      <c r="Y927" s="7">
        <v>6697476</v>
      </c>
      <c r="Z927" s="7">
        <v>6750550</v>
      </c>
      <c r="AA927" s="7">
        <v>6833322</v>
      </c>
      <c r="AB927" s="7">
        <v>6874420</v>
      </c>
      <c r="AC927" s="3">
        <v>41.360999999999997</v>
      </c>
      <c r="AD927" s="3">
        <v>40.963999999999999</v>
      </c>
      <c r="AE927" s="3">
        <v>15.791</v>
      </c>
      <c r="AF927" s="3">
        <v>14.069000000000001</v>
      </c>
      <c r="AG927" s="7">
        <v>15904195</v>
      </c>
      <c r="AH927" s="7">
        <v>16178903</v>
      </c>
      <c r="AI927" s="7">
        <v>16300000</v>
      </c>
      <c r="AJ927" s="7">
        <v>7629947</v>
      </c>
      <c r="AK927" s="3">
        <v>47.974429999999998</v>
      </c>
      <c r="AL927" s="7">
        <v>266</v>
      </c>
      <c r="AM927" s="7">
        <v>8823714</v>
      </c>
      <c r="AN927" s="3">
        <v>55.48</v>
      </c>
      <c r="AO927" s="3">
        <v>-5.112088</v>
      </c>
      <c r="AP927" s="3">
        <v>-2.5681530000000001</v>
      </c>
      <c r="AQ927" s="3">
        <v>12.523130999999999</v>
      </c>
      <c r="AR927" s="3">
        <v>6.4447729999999996</v>
      </c>
      <c r="AS927" s="3">
        <v>-2.5681530000000001</v>
      </c>
      <c r="AT927" s="3">
        <v>12.523130999999999</v>
      </c>
      <c r="AU927" s="3">
        <v>6.9589990000000004</v>
      </c>
      <c r="AV927" s="3">
        <v>4.1086470992272002</v>
      </c>
      <c r="AW927" s="3">
        <v>5.8928184503052083</v>
      </c>
      <c r="AX927" s="3">
        <v>5.7134987960577099</v>
      </c>
      <c r="AY927" s="3">
        <v>81.27</v>
      </c>
      <c r="AZ927" s="3">
        <v>116.56</v>
      </c>
      <c r="BA927" s="4">
        <v>113.01</v>
      </c>
    </row>
    <row r="928" spans="1:53" x14ac:dyDescent="0.3">
      <c r="A928" s="1" t="s">
        <v>1700</v>
      </c>
      <c r="B928" s="2">
        <v>4375571</v>
      </c>
      <c r="C928" s="9" t="s">
        <v>2401</v>
      </c>
      <c r="D928" s="9" t="s">
        <v>2424</v>
      </c>
      <c r="E928" s="3">
        <v>7042.4508129599999</v>
      </c>
      <c r="F928" s="5">
        <v>13333.350812000001</v>
      </c>
      <c r="G928" s="5" t="s">
        <v>2400</v>
      </c>
      <c r="H928" s="4">
        <v>1.2829999999999999</v>
      </c>
      <c r="I928" s="3">
        <v>20.279942999999999</v>
      </c>
      <c r="J928" s="4">
        <v>1.2829999999999999</v>
      </c>
      <c r="K928" s="3">
        <v>20.279942999999999</v>
      </c>
      <c r="L928" s="3" t="s">
        <v>2397</v>
      </c>
      <c r="M928" s="3">
        <v>1.6340923699999998</v>
      </c>
      <c r="N928" s="3">
        <v>13.652195000000001</v>
      </c>
      <c r="O928" s="3" t="s">
        <v>2400</v>
      </c>
      <c r="P928" s="3" t="s">
        <v>2400</v>
      </c>
      <c r="Q928" s="3">
        <v>1.6385149999999999</v>
      </c>
      <c r="R928" s="3">
        <v>9.5775869999999994</v>
      </c>
      <c r="S928" s="3">
        <v>9.5775869999999994</v>
      </c>
      <c r="T928" s="9" t="s">
        <v>3435</v>
      </c>
      <c r="U928" s="7">
        <v>7922700</v>
      </c>
      <c r="V928" s="7">
        <v>6991000</v>
      </c>
      <c r="W928" s="7">
        <v>5851200</v>
      </c>
      <c r="X928" s="7">
        <v>4980700</v>
      </c>
      <c r="Y928" s="7">
        <v>7922700</v>
      </c>
      <c r="Z928" s="7">
        <v>7858000</v>
      </c>
      <c r="AA928" s="7">
        <v>7769700</v>
      </c>
      <c r="AB928" s="7">
        <v>7390600</v>
      </c>
      <c r="AC928" s="3">
        <v>29.091999999999999</v>
      </c>
      <c r="AD928" s="3">
        <v>29.091999999999999</v>
      </c>
      <c r="AE928" s="3">
        <v>16.209</v>
      </c>
      <c r="AF928" s="3">
        <v>16.209</v>
      </c>
      <c r="AG928" s="7">
        <v>58400000</v>
      </c>
      <c r="AH928" s="7">
        <v>58427526</v>
      </c>
      <c r="AI928" s="7">
        <v>60400000</v>
      </c>
      <c r="AJ928" s="7">
        <v>42271305</v>
      </c>
      <c r="AK928" s="4">
        <v>72.316400000000002</v>
      </c>
      <c r="AL928" s="7">
        <v>473</v>
      </c>
      <c r="AM928" s="7">
        <v>48999770</v>
      </c>
      <c r="AN928" s="3">
        <v>83.83</v>
      </c>
      <c r="AO928" s="3">
        <v>0.210121</v>
      </c>
      <c r="AP928" s="3">
        <v>-4.9966799999999996</v>
      </c>
      <c r="AQ928" s="3">
        <v>-1.114471</v>
      </c>
      <c r="AR928" s="3">
        <v>24.969975000000002</v>
      </c>
      <c r="AS928" s="3">
        <v>-4.9966799999999996</v>
      </c>
      <c r="AT928" s="3">
        <v>-1.114471</v>
      </c>
      <c r="AU928" s="3">
        <v>29.979558999999998</v>
      </c>
      <c r="AV928" s="3">
        <v>2.9678746668043949</v>
      </c>
      <c r="AW928" s="3">
        <v>5.5777124040764754</v>
      </c>
      <c r="AX928" s="3">
        <v>4.7258350657371384</v>
      </c>
      <c r="AY928" s="3">
        <v>64.34</v>
      </c>
      <c r="AZ928" s="3">
        <v>120.92</v>
      </c>
      <c r="BA928" s="3">
        <v>102.45</v>
      </c>
    </row>
    <row r="929" spans="1:53" x14ac:dyDescent="0.3">
      <c r="A929" s="1" t="s">
        <v>1050</v>
      </c>
      <c r="B929" s="2">
        <v>9098887</v>
      </c>
      <c r="C929" s="9" t="s">
        <v>2401</v>
      </c>
      <c r="D929" s="9" t="s">
        <v>2423</v>
      </c>
      <c r="E929" s="3">
        <v>7039.3970530799998</v>
      </c>
      <c r="F929" s="5">
        <v>6796.6840529999999</v>
      </c>
      <c r="G929" s="5" t="s">
        <v>2400</v>
      </c>
      <c r="H929" s="3">
        <v>0.32200000000000001</v>
      </c>
      <c r="I929" s="3">
        <v>54.337079000000003</v>
      </c>
      <c r="J929" s="3">
        <v>0.32200000000000001</v>
      </c>
      <c r="K929" s="3">
        <v>54.337079000000003</v>
      </c>
      <c r="L929" s="3">
        <v>18.64302236</v>
      </c>
      <c r="M929" s="3">
        <v>11.970297029999999</v>
      </c>
      <c r="N929" s="3">
        <v>34.592275000000001</v>
      </c>
      <c r="O929" s="3" t="s">
        <v>2400</v>
      </c>
      <c r="P929" s="3" t="s">
        <v>2400</v>
      </c>
      <c r="Q929" s="3">
        <v>4.0580809999999996</v>
      </c>
      <c r="R929" s="3">
        <v>80.484685999999996</v>
      </c>
      <c r="S929" s="3">
        <v>80.484685999999996</v>
      </c>
      <c r="T929" s="9" t="s">
        <v>3429</v>
      </c>
      <c r="U929" s="7">
        <v>872000</v>
      </c>
      <c r="V929" s="7">
        <v>526916</v>
      </c>
      <c r="W929" s="7">
        <v>271878</v>
      </c>
      <c r="X929" s="7">
        <v>148757</v>
      </c>
      <c r="Y929" s="7">
        <v>1241994</v>
      </c>
      <c r="Z929" s="7">
        <v>1067137</v>
      </c>
      <c r="AA929" s="7">
        <v>959401</v>
      </c>
      <c r="AB929" s="7">
        <v>872000</v>
      </c>
      <c r="AC929" s="4">
        <v>81.99</v>
      </c>
      <c r="AD929" s="3">
        <v>81.132000000000005</v>
      </c>
      <c r="AE929" s="3">
        <v>-1.891</v>
      </c>
      <c r="AF929" s="4">
        <v>4.8090000000000002</v>
      </c>
      <c r="AG929" s="7">
        <v>217816177</v>
      </c>
      <c r="AH929" s="7">
        <v>216795274</v>
      </c>
      <c r="AI929" s="7">
        <v>211956017</v>
      </c>
      <c r="AJ929" s="7">
        <v>189067070</v>
      </c>
      <c r="AK929" s="3">
        <v>86.537819999999996</v>
      </c>
      <c r="AL929" s="7">
        <v>385</v>
      </c>
      <c r="AM929" s="7">
        <v>152898020</v>
      </c>
      <c r="AN929" s="3">
        <v>69.98</v>
      </c>
      <c r="AO929" s="3">
        <v>-14.103020000000001</v>
      </c>
      <c r="AP929" s="3">
        <v>-24.953444999999999</v>
      </c>
      <c r="AQ929" s="3">
        <v>31.270358000000002</v>
      </c>
      <c r="AR929" s="3">
        <v>150.82987600000001</v>
      </c>
      <c r="AS929" s="3">
        <v>-24.953444999999999</v>
      </c>
      <c r="AT929" s="3">
        <v>31.270358000000002</v>
      </c>
      <c r="AU929" s="3">
        <v>171.685393</v>
      </c>
      <c r="AV929" s="3">
        <v>19.66954580060548</v>
      </c>
      <c r="AW929" s="3">
        <v>29.859333337836492</v>
      </c>
      <c r="AX929" s="3">
        <v>40.014461355287061</v>
      </c>
      <c r="AY929" s="3">
        <v>82.54</v>
      </c>
      <c r="AZ929" s="3">
        <v>125.29</v>
      </c>
      <c r="BA929" s="3">
        <v>167.91</v>
      </c>
    </row>
    <row r="930" spans="1:53" x14ac:dyDescent="0.3">
      <c r="A930" s="1" t="s">
        <v>473</v>
      </c>
      <c r="B930" s="2">
        <v>4046290</v>
      </c>
      <c r="C930" s="9" t="s">
        <v>2401</v>
      </c>
      <c r="D930" s="9" t="s">
        <v>2442</v>
      </c>
      <c r="E930" s="3">
        <v>7039.2200350000003</v>
      </c>
      <c r="F930" s="5">
        <v>8901.3160349999998</v>
      </c>
      <c r="G930" s="5">
        <v>8901.3160349999998</v>
      </c>
      <c r="H930" s="4">
        <v>2.2200000000000002</v>
      </c>
      <c r="I930" s="3">
        <v>27.451663</v>
      </c>
      <c r="J930" s="4">
        <v>2.2200000000000002</v>
      </c>
      <c r="K930" s="3">
        <v>27.451663</v>
      </c>
      <c r="L930" s="3" t="s">
        <v>2397</v>
      </c>
      <c r="M930" s="3" t="s">
        <v>2397</v>
      </c>
      <c r="N930" s="3">
        <v>51.256318</v>
      </c>
      <c r="O930" s="3" t="s">
        <v>2400</v>
      </c>
      <c r="P930" s="3" t="s">
        <v>2400</v>
      </c>
      <c r="Q930" s="3">
        <v>10.873191</v>
      </c>
      <c r="R930" s="3">
        <v>16.992868000000001</v>
      </c>
      <c r="S930" s="3">
        <v>16.992868000000001</v>
      </c>
      <c r="T930" s="9" t="s">
        <v>3429</v>
      </c>
      <c r="U930" s="7">
        <v>760005</v>
      </c>
      <c r="V930" s="7">
        <v>676499</v>
      </c>
      <c r="W930" s="7">
        <v>540455</v>
      </c>
      <c r="X930" s="7">
        <v>371504</v>
      </c>
      <c r="Y930" s="7">
        <v>779010</v>
      </c>
      <c r="Z930" s="7">
        <v>771945</v>
      </c>
      <c r="AA930" s="7">
        <v>765105</v>
      </c>
      <c r="AB930" s="7">
        <v>760005</v>
      </c>
      <c r="AC930" s="3">
        <v>90.596000000000004</v>
      </c>
      <c r="AD930" s="3">
        <v>89.741</v>
      </c>
      <c r="AE930" s="3">
        <v>63.255000000000003</v>
      </c>
      <c r="AF930" s="3">
        <v>60.765000000000001</v>
      </c>
      <c r="AG930" s="7">
        <v>46595093</v>
      </c>
      <c r="AH930" s="7">
        <v>46985257</v>
      </c>
      <c r="AI930" s="7">
        <v>49659039</v>
      </c>
      <c r="AJ930" s="7">
        <v>37640732</v>
      </c>
      <c r="AK930" s="3">
        <v>80.872370000000004</v>
      </c>
      <c r="AL930" s="7">
        <v>400</v>
      </c>
      <c r="AM930" s="7">
        <v>39296395</v>
      </c>
      <c r="AN930" s="3">
        <v>84.43</v>
      </c>
      <c r="AO930" s="3">
        <v>0.90256599999999998</v>
      </c>
      <c r="AP930" s="3">
        <v>-6.122719</v>
      </c>
      <c r="AQ930" s="3">
        <v>8.9639290000000003</v>
      </c>
      <c r="AR930" s="3">
        <v>24.478345000000001</v>
      </c>
      <c r="AS930" s="3">
        <v>-6.122719</v>
      </c>
      <c r="AT930" s="3">
        <v>8.9639290000000003</v>
      </c>
      <c r="AU930" s="3">
        <v>25.313327000000001</v>
      </c>
      <c r="AV930" s="3">
        <v>2.0910817060430191</v>
      </c>
      <c r="AW930" s="3">
        <v>2.6652377291270577</v>
      </c>
      <c r="AX930" s="3">
        <v>3.2743271939677436</v>
      </c>
      <c r="AY930" s="4">
        <v>43</v>
      </c>
      <c r="AZ930" s="3">
        <v>54.81</v>
      </c>
      <c r="BA930" s="3">
        <v>67.34</v>
      </c>
    </row>
    <row r="931" spans="1:53" x14ac:dyDescent="0.3">
      <c r="A931" s="1" t="s">
        <v>533</v>
      </c>
      <c r="B931" s="2">
        <v>4743346</v>
      </c>
      <c r="C931" s="9" t="s">
        <v>2401</v>
      </c>
      <c r="D931" s="9" t="s">
        <v>2452</v>
      </c>
      <c r="E931" s="3">
        <v>7034.15178758</v>
      </c>
      <c r="F931" s="5">
        <v>7542.8827869999996</v>
      </c>
      <c r="G931" s="5" t="s">
        <v>2400</v>
      </c>
      <c r="H931" s="3">
        <v>0.88700000000000001</v>
      </c>
      <c r="I931" s="3">
        <v>11.980676000000001</v>
      </c>
      <c r="J931" s="4">
        <v>0.88700000000000001</v>
      </c>
      <c r="K931" s="3">
        <v>11.980676000000001</v>
      </c>
      <c r="L931" s="3">
        <v>1.5382229799999998</v>
      </c>
      <c r="M931" s="3">
        <v>1.3162433999999998</v>
      </c>
      <c r="N931" s="3">
        <v>9.9859069999999992</v>
      </c>
      <c r="O931" s="3" t="s">
        <v>2400</v>
      </c>
      <c r="P931" s="3" t="s">
        <v>2400</v>
      </c>
      <c r="Q931" s="3">
        <v>0.77773800000000004</v>
      </c>
      <c r="R931" s="3">
        <v>6.2999879999999999</v>
      </c>
      <c r="S931" s="3">
        <v>6.2999879999999999</v>
      </c>
      <c r="T931" s="9" t="s">
        <v>3436</v>
      </c>
      <c r="U931" s="7">
        <v>7925972</v>
      </c>
      <c r="V931" s="7">
        <v>8799533</v>
      </c>
      <c r="W931" s="7">
        <v>8913481</v>
      </c>
      <c r="X931" s="7">
        <v>6729760</v>
      </c>
      <c r="Y931" s="7">
        <v>7925972</v>
      </c>
      <c r="Z931" s="7">
        <v>8139051</v>
      </c>
      <c r="AA931" s="7">
        <v>8405555</v>
      </c>
      <c r="AB931" s="7">
        <v>8575271</v>
      </c>
      <c r="AC931" s="3">
        <v>17.141999999999999</v>
      </c>
      <c r="AD931" s="3">
        <v>17.141999999999999</v>
      </c>
      <c r="AE931" s="4">
        <v>11.512</v>
      </c>
      <c r="AF931" s="4">
        <v>11.512</v>
      </c>
      <c r="AG931" s="7">
        <v>114104057</v>
      </c>
      <c r="AH931" s="7">
        <v>115104191</v>
      </c>
      <c r="AI931" s="7">
        <v>116515427</v>
      </c>
      <c r="AJ931" s="7">
        <v>113103701</v>
      </c>
      <c r="AK931" s="3">
        <v>99.192729999999997</v>
      </c>
      <c r="AL931" s="7">
        <v>507</v>
      </c>
      <c r="AM931" s="7">
        <v>101787600</v>
      </c>
      <c r="AN931" s="3">
        <v>89.27</v>
      </c>
      <c r="AO931" s="3">
        <v>-1.782178</v>
      </c>
      <c r="AP931" s="3">
        <v>-19.597989999999999</v>
      </c>
      <c r="AQ931" s="3">
        <v>-9.7525469999999999</v>
      </c>
      <c r="AR931" s="3">
        <v>-1.1558390000000001</v>
      </c>
      <c r="AS931" s="3">
        <v>-19.597989999999999</v>
      </c>
      <c r="AT931" s="3">
        <v>-9.7525469999999999</v>
      </c>
      <c r="AU931" s="3">
        <v>-0.879297</v>
      </c>
      <c r="AV931" s="3">
        <v>2.900415457486027</v>
      </c>
      <c r="AW931" s="3">
        <v>4.2225841580293428</v>
      </c>
      <c r="AX931" s="3">
        <v>3.9551471229551591</v>
      </c>
      <c r="AY931" s="3">
        <v>76.150000000000006</v>
      </c>
      <c r="AZ931" s="3">
        <v>110.86</v>
      </c>
      <c r="BA931" s="3">
        <v>103.84</v>
      </c>
    </row>
    <row r="932" spans="1:53" x14ac:dyDescent="0.3">
      <c r="A932" s="1" t="s">
        <v>267</v>
      </c>
      <c r="B932" s="2">
        <v>4988905</v>
      </c>
      <c r="C932" s="9" t="s">
        <v>2395</v>
      </c>
      <c r="D932" s="9" t="s">
        <v>2434</v>
      </c>
      <c r="E932" s="3">
        <v>6994.5799516799998</v>
      </c>
      <c r="F932" s="5">
        <v>10630.179951</v>
      </c>
      <c r="G932" s="5" t="s">
        <v>2400</v>
      </c>
      <c r="H932" s="4">
        <v>2.2999999999999998</v>
      </c>
      <c r="I932" s="3">
        <v>17.364103</v>
      </c>
      <c r="J932" s="3">
        <v>2.2999999999999998</v>
      </c>
      <c r="K932" s="3">
        <v>17.364103</v>
      </c>
      <c r="L932" s="3" t="s">
        <v>2397</v>
      </c>
      <c r="M932" s="3">
        <v>3.3135438399999999</v>
      </c>
      <c r="N932" s="3">
        <v>32.547260000000001</v>
      </c>
      <c r="O932" s="3" t="s">
        <v>2400</v>
      </c>
      <c r="P932" s="3" t="s">
        <v>2400</v>
      </c>
      <c r="Q932" s="3">
        <v>1.027237</v>
      </c>
      <c r="R932" s="3">
        <v>9.4967279999999992</v>
      </c>
      <c r="S932" s="3">
        <v>9.4967279999999992</v>
      </c>
      <c r="T932" s="9" t="s">
        <v>3429</v>
      </c>
      <c r="U932" s="7">
        <v>9119800</v>
      </c>
      <c r="V932" s="7">
        <v>8429700</v>
      </c>
      <c r="W932" s="7">
        <v>6642000</v>
      </c>
      <c r="X932" s="7">
        <v>6077900</v>
      </c>
      <c r="Y932" s="7">
        <v>9659100</v>
      </c>
      <c r="Z932" s="7">
        <v>9470800</v>
      </c>
      <c r="AA932" s="7">
        <v>9299900</v>
      </c>
      <c r="AB932" s="7">
        <v>9119800</v>
      </c>
      <c r="AC932" s="3">
        <v>25.687999999999999</v>
      </c>
      <c r="AD932" s="3">
        <v>25.667999999999999</v>
      </c>
      <c r="AE932" s="4">
        <v>9.8230000000000004</v>
      </c>
      <c r="AF932" s="4">
        <v>9.2129999999999992</v>
      </c>
      <c r="AG932" s="7">
        <v>61900000</v>
      </c>
      <c r="AH932" s="7">
        <v>61900000</v>
      </c>
      <c r="AI932" s="7">
        <v>63200000</v>
      </c>
      <c r="AJ932" s="7">
        <v>61457461</v>
      </c>
      <c r="AK932" s="3">
        <v>99.304349999999999</v>
      </c>
      <c r="AL932" s="7">
        <v>380</v>
      </c>
      <c r="AM932" s="7">
        <v>61133266</v>
      </c>
      <c r="AN932" s="3">
        <v>98.78</v>
      </c>
      <c r="AO932" s="3">
        <v>0.27640700000000001</v>
      </c>
      <c r="AP932" s="3">
        <v>-10.122102</v>
      </c>
      <c r="AQ932" s="3">
        <v>17.528635999999999</v>
      </c>
      <c r="AR932" s="3">
        <v>17.447104</v>
      </c>
      <c r="AS932" s="3">
        <v>-10.122102</v>
      </c>
      <c r="AT932" s="3">
        <v>17.528635999999999</v>
      </c>
      <c r="AU932" s="3">
        <v>16.731786</v>
      </c>
      <c r="AV932" s="3">
        <v>3.7935538504534261</v>
      </c>
      <c r="AW932" s="3">
        <v>4.1875535968339186</v>
      </c>
      <c r="AX932" s="3">
        <v>5.6421852298625401</v>
      </c>
      <c r="AY932" s="3">
        <v>66.069999999999993</v>
      </c>
      <c r="AZ932" s="3">
        <v>72.930000000000007</v>
      </c>
      <c r="BA932" s="3">
        <v>98.26</v>
      </c>
    </row>
    <row r="933" spans="1:53" x14ac:dyDescent="0.3">
      <c r="A933" s="1" t="s">
        <v>389</v>
      </c>
      <c r="B933" s="2">
        <v>1011415</v>
      </c>
      <c r="C933" s="9" t="s">
        <v>2401</v>
      </c>
      <c r="D933" s="9" t="s">
        <v>2399</v>
      </c>
      <c r="E933" s="3">
        <v>6987.54734715</v>
      </c>
      <c r="F933" s="5" t="s">
        <v>2400</v>
      </c>
      <c r="G933" s="5">
        <v>6909.2013471500004</v>
      </c>
      <c r="H933" s="3">
        <v>0.72</v>
      </c>
      <c r="I933" s="3">
        <v>56.475409836065602</v>
      </c>
      <c r="J933" s="4">
        <v>0.72</v>
      </c>
      <c r="K933" s="3">
        <v>9.8994252873563209</v>
      </c>
      <c r="L933" s="3">
        <v>1.5916622762438002</v>
      </c>
      <c r="M933" s="3">
        <v>1.16184011859331</v>
      </c>
      <c r="N933" s="3">
        <v>9.7758230000000008</v>
      </c>
      <c r="O933" s="3" t="s">
        <v>2400</v>
      </c>
      <c r="P933" s="3" t="s">
        <v>2400</v>
      </c>
      <c r="Q933" s="3" t="s">
        <v>2400</v>
      </c>
      <c r="R933" s="3" t="s">
        <v>2400</v>
      </c>
      <c r="S933" s="3" t="s">
        <v>2400</v>
      </c>
      <c r="T933" s="9" t="s">
        <v>3429</v>
      </c>
      <c r="U933" s="7">
        <v>1241666</v>
      </c>
      <c r="V933" s="7">
        <v>1693776</v>
      </c>
      <c r="W933" s="7">
        <v>1162308</v>
      </c>
      <c r="X933" s="7">
        <v>1023271</v>
      </c>
      <c r="Y933" s="7">
        <v>1350194</v>
      </c>
      <c r="Z933" s="7">
        <v>1312437</v>
      </c>
      <c r="AA933" s="7">
        <v>1290632</v>
      </c>
      <c r="AB933" s="7">
        <v>1241666</v>
      </c>
      <c r="AC933" s="3" t="s">
        <v>2400</v>
      </c>
      <c r="AD933" s="3" t="s">
        <v>2400</v>
      </c>
      <c r="AE933" s="3" t="s">
        <v>2400</v>
      </c>
      <c r="AF933" s="3" t="s">
        <v>2400</v>
      </c>
      <c r="AG933" s="7">
        <v>182315142</v>
      </c>
      <c r="AH933" s="7">
        <v>182430427</v>
      </c>
      <c r="AI933" s="7">
        <v>182611075</v>
      </c>
      <c r="AJ933" s="7">
        <v>180744319</v>
      </c>
      <c r="AK933" s="3">
        <v>98.784670000000006</v>
      </c>
      <c r="AL933" s="7">
        <v>378</v>
      </c>
      <c r="AM933" s="7">
        <v>154463111</v>
      </c>
      <c r="AN933" s="3">
        <v>84.42</v>
      </c>
      <c r="AO933" s="3">
        <v>-0.92033399999999999</v>
      </c>
      <c r="AP933" s="3">
        <v>-9.7931399999999993</v>
      </c>
      <c r="AQ933" s="3">
        <v>8.1632650000000009</v>
      </c>
      <c r="AR933" s="3">
        <v>16.898541000000002</v>
      </c>
      <c r="AS933" s="3">
        <v>-9.7931399999999993</v>
      </c>
      <c r="AT933" s="3">
        <v>8.1632650000000009</v>
      </c>
      <c r="AU933" s="3">
        <v>16.424468000000001</v>
      </c>
      <c r="AV933" s="3">
        <v>1.7083294653980039</v>
      </c>
      <c r="AW933" s="3">
        <v>2.7006895620166955</v>
      </c>
      <c r="AX933" s="3">
        <v>3.2839543780548022</v>
      </c>
      <c r="AY933" s="3">
        <v>48.25</v>
      </c>
      <c r="AZ933" s="3">
        <v>76.28</v>
      </c>
      <c r="BA933" s="3">
        <v>92.76</v>
      </c>
    </row>
    <row r="934" spans="1:53" x14ac:dyDescent="0.3">
      <c r="A934" s="1" t="s">
        <v>263</v>
      </c>
      <c r="B934" s="2">
        <v>29631408</v>
      </c>
      <c r="C934" s="9" t="s">
        <v>2401</v>
      </c>
      <c r="D934" s="9" t="s">
        <v>2455</v>
      </c>
      <c r="E934" s="3">
        <v>6980.0512598400001</v>
      </c>
      <c r="F934" s="5">
        <v>11352.051259</v>
      </c>
      <c r="G934" s="5" t="s">
        <v>2400</v>
      </c>
      <c r="H934" s="3">
        <v>0.01</v>
      </c>
      <c r="I934" s="3" t="s">
        <v>2397</v>
      </c>
      <c r="J934" s="3">
        <v>0.01</v>
      </c>
      <c r="K934" s="3" t="s">
        <v>2397</v>
      </c>
      <c r="L934" s="3" t="s">
        <v>2397</v>
      </c>
      <c r="M934" s="3">
        <v>0.96500134000000004</v>
      </c>
      <c r="N934" s="3" t="s">
        <v>2397</v>
      </c>
      <c r="O934" s="3" t="s">
        <v>2400</v>
      </c>
      <c r="P934" s="3" t="s">
        <v>2400</v>
      </c>
      <c r="Q934" s="3">
        <v>2.2912530000000002</v>
      </c>
      <c r="R934" s="3">
        <v>15.736405</v>
      </c>
      <c r="S934" s="3">
        <v>15.736405</v>
      </c>
      <c r="T934" s="9" t="s">
        <v>3429</v>
      </c>
      <c r="U934" s="7">
        <v>4146000</v>
      </c>
      <c r="V934" s="7">
        <v>3768000</v>
      </c>
      <c r="W934" s="7">
        <v>3765000</v>
      </c>
      <c r="X934" s="7">
        <v>3412000</v>
      </c>
      <c r="Y934" s="7">
        <v>4684000</v>
      </c>
      <c r="Z934" s="7">
        <v>4495000</v>
      </c>
      <c r="AA934" s="7">
        <v>4314000</v>
      </c>
      <c r="AB934" s="7">
        <v>4146000</v>
      </c>
      <c r="AC934" s="3">
        <v>60.396000000000001</v>
      </c>
      <c r="AD934" s="3">
        <v>60.887999999999998</v>
      </c>
      <c r="AE934" s="3">
        <v>14.134</v>
      </c>
      <c r="AF934" s="3">
        <v>13.557</v>
      </c>
      <c r="AG934" s="7">
        <v>352077427</v>
      </c>
      <c r="AH934" s="7">
        <v>351834173</v>
      </c>
      <c r="AI934" s="7">
        <v>350824535</v>
      </c>
      <c r="AJ934" s="7">
        <v>40605688</v>
      </c>
      <c r="AK934" s="3">
        <v>11.53007</v>
      </c>
      <c r="AL934" s="7">
        <v>128</v>
      </c>
      <c r="AM934" s="7">
        <v>38266013</v>
      </c>
      <c r="AN934" s="3">
        <v>10.87</v>
      </c>
      <c r="AO934" s="3">
        <v>1.119821</v>
      </c>
      <c r="AP934" s="3">
        <v>-8.8799189999999992</v>
      </c>
      <c r="AQ934" s="3">
        <v>-6.3763610000000002</v>
      </c>
      <c r="AR934" s="3">
        <v>6.7375889999999998</v>
      </c>
      <c r="AS934" s="3">
        <v>-8.8799189999999992</v>
      </c>
      <c r="AT934" s="3">
        <v>-6.3763610000000002</v>
      </c>
      <c r="AU934" s="3">
        <v>5.8616650000000003</v>
      </c>
      <c r="AV934" s="3">
        <v>0.3898017342156837</v>
      </c>
      <c r="AW934" s="3">
        <v>0.73198906892331195</v>
      </c>
      <c r="AX934" s="3">
        <v>0.7588567289027045</v>
      </c>
      <c r="AY934" s="3">
        <v>49.64</v>
      </c>
      <c r="AZ934" s="3">
        <v>93.21</v>
      </c>
      <c r="BA934" s="3">
        <v>96.63</v>
      </c>
    </row>
    <row r="935" spans="1:53" x14ac:dyDescent="0.3">
      <c r="A935" s="1" t="s">
        <v>2238</v>
      </c>
      <c r="B935" s="2">
        <v>4991474</v>
      </c>
      <c r="C935" s="9" t="s">
        <v>2401</v>
      </c>
      <c r="D935" s="9" t="s">
        <v>2433</v>
      </c>
      <c r="E935" s="3">
        <v>6969.5285062599996</v>
      </c>
      <c r="F935" s="5">
        <v>7867.1675059999998</v>
      </c>
      <c r="G935" s="5" t="s">
        <v>2400</v>
      </c>
      <c r="H935" s="4">
        <v>4.1100000000000003</v>
      </c>
      <c r="I935" s="3">
        <v>20.923107999999999</v>
      </c>
      <c r="J935" s="3">
        <v>4.1100000000000003</v>
      </c>
      <c r="K935" s="3">
        <v>20.923107999999999</v>
      </c>
      <c r="L935" s="3">
        <v>8.0486588599999997</v>
      </c>
      <c r="M935" s="3">
        <v>3.9854187200000002</v>
      </c>
      <c r="N935" s="3">
        <v>14.941291</v>
      </c>
      <c r="O935" s="3" t="s">
        <v>2400</v>
      </c>
      <c r="P935" s="3" t="s">
        <v>2400</v>
      </c>
      <c r="Q935" s="3">
        <v>1.7373419999999999</v>
      </c>
      <c r="R935" s="3">
        <v>11.098725</v>
      </c>
      <c r="S935" s="3">
        <v>11.098725</v>
      </c>
      <c r="T935" s="9" t="s">
        <v>3429</v>
      </c>
      <c r="U935" s="7">
        <v>4174598</v>
      </c>
      <c r="V935" s="7">
        <v>4345250</v>
      </c>
      <c r="W935" s="7">
        <v>3501575</v>
      </c>
      <c r="X935" s="7">
        <v>2895355</v>
      </c>
      <c r="Y935" s="7">
        <v>4053266</v>
      </c>
      <c r="Z935" s="7">
        <v>4083386</v>
      </c>
      <c r="AA935" s="7">
        <v>4089945</v>
      </c>
      <c r="AB935" s="7">
        <v>4174598</v>
      </c>
      <c r="AC935" s="3">
        <v>29.608000000000001</v>
      </c>
      <c r="AD935" s="4">
        <v>29.88</v>
      </c>
      <c r="AE935" s="3">
        <v>13.667999999999999</v>
      </c>
      <c r="AF935" s="3">
        <v>14.779</v>
      </c>
      <c r="AG935" s="7">
        <v>20035441</v>
      </c>
      <c r="AH935" s="7">
        <v>20165853</v>
      </c>
      <c r="AI935" s="7">
        <v>20890609</v>
      </c>
      <c r="AJ935" s="7">
        <v>19119304</v>
      </c>
      <c r="AK935" s="3">
        <v>95.427419999999998</v>
      </c>
      <c r="AL935" s="7">
        <v>515</v>
      </c>
      <c r="AM935" s="7">
        <v>18437477</v>
      </c>
      <c r="AN935" s="3">
        <v>92.02</v>
      </c>
      <c r="AO935" s="3">
        <v>-1.515784</v>
      </c>
      <c r="AP935" s="3">
        <v>-11.840971</v>
      </c>
      <c r="AQ935" s="3">
        <v>5.7665119999999996</v>
      </c>
      <c r="AR935" s="3">
        <v>30.764966999999999</v>
      </c>
      <c r="AS935" s="3">
        <v>-11.840971</v>
      </c>
      <c r="AT935" s="3">
        <v>5.7665119999999996</v>
      </c>
      <c r="AU935" s="3">
        <v>31.330563999999999</v>
      </c>
      <c r="AV935" s="3">
        <v>1.6902497928545721</v>
      </c>
      <c r="AW935" s="3">
        <v>3.1525181257098813</v>
      </c>
      <c r="AX935" s="3">
        <v>3.1117035979469505</v>
      </c>
      <c r="AY935" s="3">
        <v>44.71</v>
      </c>
      <c r="AZ935" s="4">
        <v>83.4</v>
      </c>
      <c r="BA935" s="3">
        <v>82.32</v>
      </c>
    </row>
    <row r="936" spans="1:53" x14ac:dyDescent="0.3">
      <c r="A936" s="1" t="s">
        <v>182</v>
      </c>
      <c r="B936" s="2">
        <v>4060429</v>
      </c>
      <c r="C936" s="9" t="s">
        <v>2401</v>
      </c>
      <c r="D936" s="9" t="s">
        <v>2404</v>
      </c>
      <c r="E936" s="3">
        <v>6966.6975307599996</v>
      </c>
      <c r="F936" s="5">
        <v>7520.4975299999996</v>
      </c>
      <c r="G936" s="5" t="s">
        <v>2400</v>
      </c>
      <c r="H936" s="3">
        <v>1.75</v>
      </c>
      <c r="I936" s="3">
        <v>24.947925999999999</v>
      </c>
      <c r="J936" s="3">
        <v>1.75</v>
      </c>
      <c r="K936" s="3">
        <v>24.947925999999999</v>
      </c>
      <c r="L936" s="3">
        <v>73.994764400000008</v>
      </c>
      <c r="M936" s="3">
        <v>8.6066621999999988</v>
      </c>
      <c r="N936" s="3">
        <v>38.784303000000001</v>
      </c>
      <c r="O936" s="3" t="s">
        <v>2400</v>
      </c>
      <c r="P936" s="3" t="s">
        <v>2400</v>
      </c>
      <c r="Q936" s="3">
        <v>4.8292570000000001</v>
      </c>
      <c r="R936" s="3">
        <v>13.848535999999999</v>
      </c>
      <c r="S936" s="3">
        <v>13.848535999999999</v>
      </c>
      <c r="T936" s="9" t="s">
        <v>3429</v>
      </c>
      <c r="U936" s="7">
        <v>1295200</v>
      </c>
      <c r="V936" s="7">
        <v>1233100</v>
      </c>
      <c r="W936" s="7">
        <v>1106600</v>
      </c>
      <c r="X936" s="7">
        <v>936900</v>
      </c>
      <c r="Y936" s="7">
        <v>1390300</v>
      </c>
      <c r="Z936" s="7">
        <v>1351000</v>
      </c>
      <c r="AA936" s="7">
        <v>1311300</v>
      </c>
      <c r="AB936" s="7">
        <v>1295200</v>
      </c>
      <c r="AC936" s="3">
        <v>38.372</v>
      </c>
      <c r="AD936" s="3">
        <v>40.098999999999997</v>
      </c>
      <c r="AE936" s="3">
        <v>26.274000000000001</v>
      </c>
      <c r="AF936" s="3">
        <v>27.065999999999999</v>
      </c>
      <c r="AG936" s="7">
        <v>43664677</v>
      </c>
      <c r="AH936" s="7">
        <v>43787757</v>
      </c>
      <c r="AI936" s="7">
        <v>44304517</v>
      </c>
      <c r="AJ936" s="7">
        <v>43043470</v>
      </c>
      <c r="AK936" s="3">
        <v>98.750339999999994</v>
      </c>
      <c r="AL936" s="7">
        <v>404</v>
      </c>
      <c r="AM936" s="7">
        <v>44275559</v>
      </c>
      <c r="AN936" s="3">
        <v>101.58</v>
      </c>
      <c r="AO936" s="3">
        <v>-2.342454</v>
      </c>
      <c r="AP936" s="3">
        <v>-11.574797999999999</v>
      </c>
      <c r="AQ936" s="3">
        <v>7.532527</v>
      </c>
      <c r="AR936" s="3">
        <v>44.835006999999997</v>
      </c>
      <c r="AS936" s="3">
        <v>-11.574797999999999</v>
      </c>
      <c r="AT936" s="3">
        <v>7.532527</v>
      </c>
      <c r="AU936" s="3">
        <v>43.744914999999999</v>
      </c>
      <c r="AV936" s="3">
        <v>1.2184314588829281</v>
      </c>
      <c r="AW936" s="3">
        <v>1.9808131143300232</v>
      </c>
      <c r="AX936" s="3">
        <v>2.3666132673296358</v>
      </c>
      <c r="AY936" s="3">
        <v>36.44</v>
      </c>
      <c r="AZ936" s="3">
        <v>59.24</v>
      </c>
      <c r="BA936" s="3">
        <v>70.78</v>
      </c>
    </row>
    <row r="937" spans="1:53" x14ac:dyDescent="0.3">
      <c r="A937" s="1" t="s">
        <v>931</v>
      </c>
      <c r="B937" s="2">
        <v>4095570</v>
      </c>
      <c r="C937" s="9" t="s">
        <v>2395</v>
      </c>
      <c r="D937" s="9" t="s">
        <v>2425</v>
      </c>
      <c r="E937" s="3">
        <v>6950.3123852799999</v>
      </c>
      <c r="F937" s="5">
        <v>6755.5734350000002</v>
      </c>
      <c r="G937" s="5" t="s">
        <v>2400</v>
      </c>
      <c r="H937" s="3">
        <v>0.53500000000000003</v>
      </c>
      <c r="I937" s="3">
        <v>15.273790999999999</v>
      </c>
      <c r="J937" s="4">
        <v>0.53500000000000003</v>
      </c>
      <c r="K937" s="3">
        <v>15.273790999999999</v>
      </c>
      <c r="L937" s="3">
        <v>3.5045132999999997</v>
      </c>
      <c r="M937" s="3">
        <v>2.7027281299999997</v>
      </c>
      <c r="N937" s="3">
        <v>18.728814</v>
      </c>
      <c r="O937" s="3" t="s">
        <v>2400</v>
      </c>
      <c r="P937" s="3" t="s">
        <v>2400</v>
      </c>
      <c r="Q937" s="3">
        <v>2.6852550000000002</v>
      </c>
      <c r="R937" s="3">
        <v>10.637598000000001</v>
      </c>
      <c r="S937" s="3">
        <v>10.637598000000001</v>
      </c>
      <c r="T937" s="9" t="s">
        <v>3429</v>
      </c>
      <c r="U937" s="7">
        <v>2299215.0440000002</v>
      </c>
      <c r="V937" s="7">
        <v>1918958.0430000001</v>
      </c>
      <c r="W937" s="7">
        <v>1731169.929</v>
      </c>
      <c r="X937" s="7">
        <v>1688189.405</v>
      </c>
      <c r="Y937" s="7">
        <v>2360809.1630000002</v>
      </c>
      <c r="Z937" s="7">
        <v>2328131.8760000002</v>
      </c>
      <c r="AA937" s="7">
        <v>2338678.9440000001</v>
      </c>
      <c r="AB937" s="7">
        <v>2299215.0440000002</v>
      </c>
      <c r="AC937" s="3">
        <v>33.168999999999997</v>
      </c>
      <c r="AD937" s="3">
        <v>33.811999999999998</v>
      </c>
      <c r="AE937" s="4">
        <v>25.62</v>
      </c>
      <c r="AF937" s="3">
        <v>25.242999999999999</v>
      </c>
      <c r="AG937" s="7">
        <v>227443290</v>
      </c>
      <c r="AH937" s="7">
        <v>230229539</v>
      </c>
      <c r="AI937" s="7">
        <v>233259143</v>
      </c>
      <c r="AJ937" s="7">
        <v>226694492</v>
      </c>
      <c r="AK937" s="3">
        <v>99.67586</v>
      </c>
      <c r="AL937" s="7">
        <v>620</v>
      </c>
      <c r="AM937" s="7">
        <v>219467948</v>
      </c>
      <c r="AN937" s="4">
        <v>96.5</v>
      </c>
      <c r="AO937" s="3">
        <v>-1.7105710000000001</v>
      </c>
      <c r="AP937" s="3">
        <v>-5.9882200000000001</v>
      </c>
      <c r="AQ937" s="3">
        <v>-3.233412</v>
      </c>
      <c r="AR937" s="3">
        <v>-11.107673</v>
      </c>
      <c r="AS937" s="3">
        <v>-5.9882200000000001</v>
      </c>
      <c r="AT937" s="3">
        <v>-3.233412</v>
      </c>
      <c r="AU937" s="3">
        <v>-12.033068</v>
      </c>
      <c r="AV937" s="3">
        <v>1.7933745450633951</v>
      </c>
      <c r="AW937" s="3">
        <v>2.9333066655321853</v>
      </c>
      <c r="AX937" s="3">
        <v>3.1813535824639154</v>
      </c>
      <c r="AY937" s="3">
        <v>56.67</v>
      </c>
      <c r="AZ937" s="3">
        <v>92.68</v>
      </c>
      <c r="BA937" s="3">
        <v>100.52</v>
      </c>
    </row>
    <row r="938" spans="1:53" x14ac:dyDescent="0.3">
      <c r="A938" s="1" t="s">
        <v>731</v>
      </c>
      <c r="B938" s="2">
        <v>4594344</v>
      </c>
      <c r="C938" s="9" t="s">
        <v>2401</v>
      </c>
      <c r="D938" s="9" t="s">
        <v>2446</v>
      </c>
      <c r="E938" s="3">
        <v>6945.2243144399999</v>
      </c>
      <c r="F938" s="5">
        <v>8518.5243140000002</v>
      </c>
      <c r="G938" s="5" t="s">
        <v>2400</v>
      </c>
      <c r="H938" s="3">
        <v>0.16600000000000001</v>
      </c>
      <c r="I938" s="3">
        <v>23.330275</v>
      </c>
      <c r="J938" s="3">
        <v>0.16600000000000001</v>
      </c>
      <c r="K938" s="3">
        <v>23.26624</v>
      </c>
      <c r="L938" s="3" t="s">
        <v>2397</v>
      </c>
      <c r="M938" s="3">
        <v>2.5238189800000002</v>
      </c>
      <c r="N938" s="3">
        <v>22.484527</v>
      </c>
      <c r="O938" s="3" t="s">
        <v>2400</v>
      </c>
      <c r="P938" s="3" t="s">
        <v>2400</v>
      </c>
      <c r="Q938" s="3">
        <v>3.2132890000000001</v>
      </c>
      <c r="R938" s="3">
        <v>14.726659</v>
      </c>
      <c r="S938" s="3">
        <v>14.726659</v>
      </c>
      <c r="T938" s="9" t="s">
        <v>3429</v>
      </c>
      <c r="U938" s="7">
        <v>2333200</v>
      </c>
      <c r="V938" s="7">
        <v>2549400</v>
      </c>
      <c r="W938" s="7">
        <v>2399800</v>
      </c>
      <c r="X938" s="7">
        <v>1853700</v>
      </c>
      <c r="Y938" s="7">
        <v>2406100</v>
      </c>
      <c r="Z938" s="7">
        <v>2360400</v>
      </c>
      <c r="AA938" s="7">
        <v>2333800</v>
      </c>
      <c r="AB938" s="7">
        <v>2333200</v>
      </c>
      <c r="AC938" s="3">
        <v>39.366999999999997</v>
      </c>
      <c r="AD938" s="3">
        <v>41.561</v>
      </c>
      <c r="AE938" s="3">
        <v>18.501999999999999</v>
      </c>
      <c r="AF938" s="3">
        <v>20.684999999999999</v>
      </c>
      <c r="AG938" s="7">
        <v>242100000</v>
      </c>
      <c r="AH938" s="7">
        <v>242142408</v>
      </c>
      <c r="AI938" s="7">
        <v>241516314</v>
      </c>
      <c r="AJ938" s="7">
        <v>223205229</v>
      </c>
      <c r="AK938" s="3">
        <v>92.171620000000004</v>
      </c>
      <c r="AL938" s="7">
        <v>397</v>
      </c>
      <c r="AM938" s="7">
        <v>222705656</v>
      </c>
      <c r="AN938" s="3">
        <v>91.97</v>
      </c>
      <c r="AO938" s="3">
        <v>-1.2043509999999999</v>
      </c>
      <c r="AP938" s="3">
        <v>-11.331939</v>
      </c>
      <c r="AQ938" s="3">
        <v>-6.3696609999999998</v>
      </c>
      <c r="AR938" s="3">
        <v>11.486190000000001</v>
      </c>
      <c r="AS938" s="3">
        <v>-11.331939</v>
      </c>
      <c r="AT938" s="3">
        <v>-6.3696609999999998</v>
      </c>
      <c r="AU938" s="3">
        <v>9.8962839999999996</v>
      </c>
      <c r="AV938" s="3">
        <v>1.5303645133392649</v>
      </c>
      <c r="AW938" s="3">
        <v>2.249835603812433</v>
      </c>
      <c r="AX938" s="3">
        <v>2.7615576080165165</v>
      </c>
      <c r="AY938" s="3">
        <v>55.14</v>
      </c>
      <c r="AZ938" s="3">
        <v>81.06</v>
      </c>
      <c r="BA938" s="4">
        <v>99.5</v>
      </c>
    </row>
    <row r="939" spans="1:53" x14ac:dyDescent="0.3">
      <c r="A939" s="1" t="s">
        <v>1832</v>
      </c>
      <c r="B939" s="2">
        <v>4060183</v>
      </c>
      <c r="C939" s="9" t="s">
        <v>2401</v>
      </c>
      <c r="D939" s="9" t="s">
        <v>2480</v>
      </c>
      <c r="E939" s="3">
        <v>6942.0346935600001</v>
      </c>
      <c r="F939" s="5">
        <v>10287.751693</v>
      </c>
      <c r="G939" s="5">
        <v>10330.00469356</v>
      </c>
      <c r="H939" s="3">
        <v>0.93899999999999995</v>
      </c>
      <c r="I939" s="3">
        <v>18.532859680284201</v>
      </c>
      <c r="J939" s="3">
        <v>0.93899999999999995</v>
      </c>
      <c r="K939" s="3">
        <v>18.532859680284201</v>
      </c>
      <c r="L939" s="3">
        <v>14.413604306044698</v>
      </c>
      <c r="M939" s="3">
        <v>11.325135247773</v>
      </c>
      <c r="N939" s="3">
        <v>10.453862000000001</v>
      </c>
      <c r="O939" s="3" t="s">
        <v>2400</v>
      </c>
      <c r="P939" s="3" t="s">
        <v>2400</v>
      </c>
      <c r="Q939" s="3">
        <v>4.0777219999999996</v>
      </c>
      <c r="R939" s="3">
        <v>12.639853</v>
      </c>
      <c r="S939" s="3">
        <v>12.6730701961866</v>
      </c>
      <c r="T939" s="9" t="s">
        <v>3429</v>
      </c>
      <c r="U939" s="7">
        <v>2176680</v>
      </c>
      <c r="V939" s="7">
        <v>1802495</v>
      </c>
      <c r="W939" s="7">
        <v>936500</v>
      </c>
      <c r="X939" s="7">
        <v>525352</v>
      </c>
      <c r="Y939" s="7">
        <v>2355753</v>
      </c>
      <c r="Z939" s="7">
        <v>2334488</v>
      </c>
      <c r="AA939" s="7">
        <v>2221676</v>
      </c>
      <c r="AB939" s="7">
        <v>2176680</v>
      </c>
      <c r="AC939" s="3">
        <v>35.661999999999999</v>
      </c>
      <c r="AD939" s="3">
        <v>36.338999999999999</v>
      </c>
      <c r="AE939" s="3">
        <v>30.503</v>
      </c>
      <c r="AF939" s="4">
        <v>31.44</v>
      </c>
      <c r="AG939" s="7">
        <v>59901000</v>
      </c>
      <c r="AH939" s="7">
        <v>59900000</v>
      </c>
      <c r="AI939" s="7">
        <v>59708000</v>
      </c>
      <c r="AJ939" s="7">
        <v>58098838</v>
      </c>
      <c r="AK939" s="3">
        <v>98.119759999999999</v>
      </c>
      <c r="AL939" s="7">
        <v>438</v>
      </c>
      <c r="AM939" s="7">
        <v>56988968</v>
      </c>
      <c r="AN939" s="3">
        <v>96.25</v>
      </c>
      <c r="AO939" s="3">
        <v>-2.2576109999999998</v>
      </c>
      <c r="AP939" s="3">
        <v>-11.003071</v>
      </c>
      <c r="AQ939" s="3">
        <v>-2.704215</v>
      </c>
      <c r="AR939" s="3">
        <v>-6.3207040000000001</v>
      </c>
      <c r="AS939" s="3">
        <v>-11.003071</v>
      </c>
      <c r="AT939" s="3">
        <v>-2.704215</v>
      </c>
      <c r="AU939" s="3">
        <v>-5.197165</v>
      </c>
      <c r="AV939" s="3">
        <v>2.4993122613022334</v>
      </c>
      <c r="AW939" s="3">
        <v>4.418505134092837</v>
      </c>
      <c r="AX939" s="3">
        <v>4.0250504795858646</v>
      </c>
      <c r="AY939" s="3">
        <v>64.459999999999994</v>
      </c>
      <c r="AZ939" s="3">
        <v>113.96</v>
      </c>
      <c r="BA939" s="3">
        <v>103.81</v>
      </c>
    </row>
    <row r="940" spans="1:53" x14ac:dyDescent="0.3">
      <c r="A940" s="1" t="s">
        <v>1275</v>
      </c>
      <c r="B940" s="2">
        <v>3002455</v>
      </c>
      <c r="C940" s="9" t="s">
        <v>2401</v>
      </c>
      <c r="D940" s="9" t="s">
        <v>2468</v>
      </c>
      <c r="E940" s="3">
        <v>6926.8622722199998</v>
      </c>
      <c r="F940" s="5">
        <v>8601.1622719999996</v>
      </c>
      <c r="G940" s="5" t="s">
        <v>2400</v>
      </c>
      <c r="H940" s="3">
        <v>0.05</v>
      </c>
      <c r="I940" s="3">
        <v>45.646438000000003</v>
      </c>
      <c r="J940" s="3">
        <v>0.05</v>
      </c>
      <c r="K940" s="3">
        <v>45.646438000000003</v>
      </c>
      <c r="L940" s="3">
        <v>4.9245659000000002</v>
      </c>
      <c r="M940" s="3">
        <v>3.6644778599999999</v>
      </c>
      <c r="N940" s="3">
        <v>10.887351000000001</v>
      </c>
      <c r="O940" s="3" t="s">
        <v>2400</v>
      </c>
      <c r="P940" s="3" t="s">
        <v>2400</v>
      </c>
      <c r="Q940" s="3">
        <v>1.3864609999999999</v>
      </c>
      <c r="R940" s="3">
        <v>7.4023500000000002</v>
      </c>
      <c r="S940" s="3">
        <v>7.4023500000000002</v>
      </c>
      <c r="T940" s="9" t="s">
        <v>3438</v>
      </c>
      <c r="U940" s="7">
        <v>6179000</v>
      </c>
      <c r="V940" s="7">
        <v>6168600</v>
      </c>
      <c r="W940" s="7">
        <v>5763900</v>
      </c>
      <c r="X940" s="7">
        <v>4452600</v>
      </c>
      <c r="Y940" s="7">
        <v>6157900</v>
      </c>
      <c r="Z940" s="7">
        <v>6152100</v>
      </c>
      <c r="AA940" s="7">
        <v>6047700</v>
      </c>
      <c r="AB940" s="7">
        <v>6179000</v>
      </c>
      <c r="AC940" s="3">
        <v>56.898000000000003</v>
      </c>
      <c r="AD940" s="3">
        <v>59.088000000000001</v>
      </c>
      <c r="AE940" s="4">
        <v>11.648</v>
      </c>
      <c r="AF940" s="4">
        <v>12.308</v>
      </c>
      <c r="AG940" s="7">
        <v>396727507</v>
      </c>
      <c r="AH940" s="7">
        <v>397423931</v>
      </c>
      <c r="AI940" s="7">
        <v>397096754</v>
      </c>
      <c r="AJ940" s="7">
        <v>97543257</v>
      </c>
      <c r="AK940" s="3">
        <v>24.586970000000001</v>
      </c>
      <c r="AL940" s="7">
        <v>291</v>
      </c>
      <c r="AM940" s="7">
        <v>118535300</v>
      </c>
      <c r="AN940" s="3">
        <v>29.88</v>
      </c>
      <c r="AO940" s="3">
        <v>-0.80275200000000002</v>
      </c>
      <c r="AP940" s="3">
        <v>-0.91637999999999997</v>
      </c>
      <c r="AQ940" s="3">
        <v>-20.642202000000001</v>
      </c>
      <c r="AR940" s="3">
        <v>6.396064</v>
      </c>
      <c r="AS940" s="3">
        <v>-0.91637999999999997</v>
      </c>
      <c r="AT940" s="3">
        <v>-20.642202000000001</v>
      </c>
      <c r="AU940" s="3">
        <v>4.5949210000000003</v>
      </c>
      <c r="AV940" s="3">
        <v>4.2568212010731514</v>
      </c>
      <c r="AW940" s="3">
        <v>7.4750109232601307</v>
      </c>
      <c r="AX940" s="3">
        <v>10.25501313935921</v>
      </c>
      <c r="AY940" s="3">
        <v>40.96</v>
      </c>
      <c r="AZ940" s="3">
        <v>71.92</v>
      </c>
      <c r="BA940" s="3">
        <v>98.66</v>
      </c>
    </row>
    <row r="941" spans="1:53" x14ac:dyDescent="0.3">
      <c r="A941" s="1" t="s">
        <v>1902</v>
      </c>
      <c r="B941" s="2">
        <v>4417117</v>
      </c>
      <c r="C941" s="9" t="s">
        <v>2401</v>
      </c>
      <c r="D941" s="9" t="s">
        <v>2434</v>
      </c>
      <c r="E941" s="3">
        <v>6914.7756259999996</v>
      </c>
      <c r="F941" s="5">
        <v>7808.0756259999998</v>
      </c>
      <c r="G941" s="5" t="s">
        <v>2400</v>
      </c>
      <c r="H941" s="3">
        <v>0.97</v>
      </c>
      <c r="I941" s="3">
        <v>42.383403000000001</v>
      </c>
      <c r="J941" s="4">
        <v>0.97</v>
      </c>
      <c r="K941" s="3">
        <v>42.383403000000001</v>
      </c>
      <c r="L941" s="3">
        <v>7.1031211299999999</v>
      </c>
      <c r="M941" s="3">
        <v>3.6625159800000002</v>
      </c>
      <c r="N941" s="3">
        <v>25.847390999999998</v>
      </c>
      <c r="O941" s="3" t="s">
        <v>2400</v>
      </c>
      <c r="P941" s="3" t="s">
        <v>2400</v>
      </c>
      <c r="Q941" s="3">
        <v>1.5222880000000001</v>
      </c>
      <c r="R941" s="3">
        <v>14.553903</v>
      </c>
      <c r="S941" s="3">
        <v>14.553903</v>
      </c>
      <c r="T941" s="9" t="s">
        <v>3429</v>
      </c>
      <c r="U941" s="7">
        <v>4301200</v>
      </c>
      <c r="V941" s="7">
        <v>4014500</v>
      </c>
      <c r="W941" s="7">
        <v>3475700</v>
      </c>
      <c r="X941" s="7">
        <v>2704500</v>
      </c>
      <c r="Y941" s="7">
        <v>4492500</v>
      </c>
      <c r="Z941" s="7">
        <v>4428800</v>
      </c>
      <c r="AA941" s="7">
        <v>4368600</v>
      </c>
      <c r="AB941" s="7">
        <v>4301200</v>
      </c>
      <c r="AC941" s="3">
        <v>34.668999999999997</v>
      </c>
      <c r="AD941" s="3">
        <v>34.481999999999999</v>
      </c>
      <c r="AE941" s="4">
        <v>8.9160000000000004</v>
      </c>
      <c r="AF941" s="4">
        <v>7.9530000000000003</v>
      </c>
      <c r="AG941" s="7">
        <v>45118918</v>
      </c>
      <c r="AH941" s="7">
        <v>45119721</v>
      </c>
      <c r="AI941" s="7">
        <v>45109581</v>
      </c>
      <c r="AJ941" s="7">
        <v>44457855</v>
      </c>
      <c r="AK941" s="3">
        <v>98.530550000000005</v>
      </c>
      <c r="AL941" s="7">
        <v>458</v>
      </c>
      <c r="AM941" s="7">
        <v>48521206</v>
      </c>
      <c r="AN941" s="3">
        <v>107.54</v>
      </c>
      <c r="AO941" s="3">
        <v>-2.0443060000000002</v>
      </c>
      <c r="AP941" s="3">
        <v>-14.016313</v>
      </c>
      <c r="AQ941" s="3">
        <v>-12.683056000000001</v>
      </c>
      <c r="AR941" s="3">
        <v>-18.053483</v>
      </c>
      <c r="AS941" s="3">
        <v>-14.016313</v>
      </c>
      <c r="AT941" s="3">
        <v>-12.683056000000001</v>
      </c>
      <c r="AU941" s="3">
        <v>-18.910768999999998</v>
      </c>
      <c r="AV941" s="3">
        <v>2.3634133062771268</v>
      </c>
      <c r="AW941" s="3">
        <v>3.058462233780936</v>
      </c>
      <c r="AX941" s="3">
        <v>3.4466369108741484</v>
      </c>
      <c r="AY941" s="3">
        <v>60.04</v>
      </c>
      <c r="AZ941" s="4">
        <v>77.7</v>
      </c>
      <c r="BA941" s="3">
        <v>87.56</v>
      </c>
    </row>
    <row r="942" spans="1:53" x14ac:dyDescent="0.3">
      <c r="A942" s="1" t="s">
        <v>1380</v>
      </c>
      <c r="B942" s="2">
        <v>4019729</v>
      </c>
      <c r="C942" s="9" t="s">
        <v>2401</v>
      </c>
      <c r="D942" s="9" t="s">
        <v>2496</v>
      </c>
      <c r="E942" s="3">
        <v>6912.8365541399999</v>
      </c>
      <c r="F942" s="5">
        <v>7452.8175540000002</v>
      </c>
      <c r="G942" s="5">
        <v>7452.8175541399996</v>
      </c>
      <c r="H942" s="3">
        <v>5.34</v>
      </c>
      <c r="I942" s="3">
        <v>6.9598659999999999</v>
      </c>
      <c r="J942" s="3">
        <v>5.34</v>
      </c>
      <c r="K942" s="3">
        <v>6.9598659999999999</v>
      </c>
      <c r="L942" s="3">
        <v>1.11373378</v>
      </c>
      <c r="M942" s="3">
        <v>1.10643563</v>
      </c>
      <c r="N942" s="3" t="s">
        <v>2397</v>
      </c>
      <c r="O942" s="3">
        <v>6.6438865886029204</v>
      </c>
      <c r="P942" s="3">
        <v>6.85224052687638</v>
      </c>
      <c r="Q942" s="3">
        <v>0.94892500000000002</v>
      </c>
      <c r="R942" s="3">
        <v>5.8177250000000003</v>
      </c>
      <c r="S942" s="3">
        <v>5.8177250000000003</v>
      </c>
      <c r="T942" s="9" t="s">
        <v>3429</v>
      </c>
      <c r="U942" s="7">
        <v>6138263</v>
      </c>
      <c r="V942" s="7">
        <v>6292203</v>
      </c>
      <c r="W942" s="7">
        <v>5141317</v>
      </c>
      <c r="X942" s="7">
        <v>4501217</v>
      </c>
      <c r="Y942" s="7">
        <v>6433727</v>
      </c>
      <c r="Z942" s="7">
        <v>6456417</v>
      </c>
      <c r="AA942" s="7">
        <v>6327978</v>
      </c>
      <c r="AB942" s="7">
        <v>6138263</v>
      </c>
      <c r="AC942" s="3">
        <v>24.747</v>
      </c>
      <c r="AD942" s="3">
        <v>25.491</v>
      </c>
      <c r="AE942" s="3">
        <v>15.114000000000001</v>
      </c>
      <c r="AF942" s="3">
        <v>15.913</v>
      </c>
      <c r="AG942" s="7">
        <v>36179602</v>
      </c>
      <c r="AH942" s="7">
        <v>36327214</v>
      </c>
      <c r="AI942" s="7">
        <v>36449906</v>
      </c>
      <c r="AJ942" s="7">
        <v>35446927</v>
      </c>
      <c r="AK942" s="4">
        <v>97.974900000000005</v>
      </c>
      <c r="AL942" s="7">
        <v>506</v>
      </c>
      <c r="AM942" s="7">
        <v>36271743</v>
      </c>
      <c r="AN942" s="3">
        <v>100.25</v>
      </c>
      <c r="AO942" s="3">
        <v>-1.460602</v>
      </c>
      <c r="AP942" s="3">
        <v>-19.495473</v>
      </c>
      <c r="AQ942" s="3">
        <v>-24.991465999999999</v>
      </c>
      <c r="AR942" s="3">
        <v>-9.920356</v>
      </c>
      <c r="AS942" s="3">
        <v>-19.495473</v>
      </c>
      <c r="AT942" s="3">
        <v>-24.991465999999999</v>
      </c>
      <c r="AU942" s="3">
        <v>-11.699196000000001</v>
      </c>
      <c r="AV942" s="3">
        <v>3.618903823209553</v>
      </c>
      <c r="AW942" s="3">
        <v>6.4697430135557381</v>
      </c>
      <c r="AX942" s="3">
        <v>5.5803464997933192</v>
      </c>
      <c r="AY942" s="3">
        <v>63.11</v>
      </c>
      <c r="AZ942" s="3">
        <v>112.82</v>
      </c>
      <c r="BA942" s="3">
        <v>97.31</v>
      </c>
    </row>
    <row r="943" spans="1:53" x14ac:dyDescent="0.3">
      <c r="A943" s="1" t="s">
        <v>1527</v>
      </c>
      <c r="B943" s="2">
        <v>27664129</v>
      </c>
      <c r="C943" s="9" t="s">
        <v>2395</v>
      </c>
      <c r="D943" s="9" t="s">
        <v>2403</v>
      </c>
      <c r="E943" s="3">
        <v>6869.3614041199999</v>
      </c>
      <c r="F943" s="5">
        <v>5701.052404</v>
      </c>
      <c r="G943" s="5" t="s">
        <v>2400</v>
      </c>
      <c r="H943" s="3">
        <v>-1.284</v>
      </c>
      <c r="I943" s="3" t="s">
        <v>2397</v>
      </c>
      <c r="J943" s="3">
        <v>-1.284</v>
      </c>
      <c r="K943" s="3" t="s">
        <v>2397</v>
      </c>
      <c r="L943" s="3">
        <v>4.9525496599999999</v>
      </c>
      <c r="M943" s="3">
        <v>4.9525496599999999</v>
      </c>
      <c r="N943" s="3" t="s">
        <v>2397</v>
      </c>
      <c r="O943" s="3" t="s">
        <v>2400</v>
      </c>
      <c r="P943" s="3" t="s">
        <v>2400</v>
      </c>
      <c r="Q943" s="3" t="s">
        <v>2400</v>
      </c>
      <c r="R943" s="3" t="s">
        <v>2400</v>
      </c>
      <c r="S943" s="3" t="s">
        <v>2400</v>
      </c>
      <c r="T943" s="9" t="s">
        <v>3429</v>
      </c>
      <c r="U943" s="7" t="s">
        <v>2400</v>
      </c>
      <c r="V943" s="7" t="s">
        <v>2400</v>
      </c>
      <c r="W943" s="7" t="s">
        <v>2400</v>
      </c>
      <c r="X943" s="7" t="s">
        <v>2400</v>
      </c>
      <c r="Y943" s="7" t="s">
        <v>2400</v>
      </c>
      <c r="Z943" s="7" t="s">
        <v>2400</v>
      </c>
      <c r="AA943" s="7" t="s">
        <v>2400</v>
      </c>
      <c r="AB943" s="7" t="s">
        <v>2400</v>
      </c>
      <c r="AC943" s="3" t="s">
        <v>2400</v>
      </c>
      <c r="AD943" s="3" t="s">
        <v>2400</v>
      </c>
      <c r="AE943" s="3" t="s">
        <v>2400</v>
      </c>
      <c r="AF943" s="3" t="s">
        <v>2400</v>
      </c>
      <c r="AG943" s="7">
        <v>70930634</v>
      </c>
      <c r="AH943" s="7">
        <v>64719982</v>
      </c>
      <c r="AI943" s="7">
        <v>57170914</v>
      </c>
      <c r="AJ943" s="7">
        <v>40711913</v>
      </c>
      <c r="AK943" s="3">
        <v>57.298310000000001</v>
      </c>
      <c r="AL943" s="7">
        <v>252</v>
      </c>
      <c r="AM943" s="7">
        <v>44282571</v>
      </c>
      <c r="AN943" s="3">
        <v>62.32</v>
      </c>
      <c r="AO943" s="3">
        <v>-5.2873559999999999</v>
      </c>
      <c r="AP943" s="3">
        <v>-19.031858</v>
      </c>
      <c r="AQ943" s="3">
        <v>-23.479960999999999</v>
      </c>
      <c r="AR943" s="3">
        <v>2.864652</v>
      </c>
      <c r="AS943" s="3">
        <v>-19.031858</v>
      </c>
      <c r="AT943" s="3">
        <v>-23.479960999999999</v>
      </c>
      <c r="AU943" s="3">
        <v>6.3731489999999997</v>
      </c>
      <c r="AV943" s="3">
        <v>3.5452215062921475</v>
      </c>
      <c r="AW943" s="3">
        <v>3.4927290897544712</v>
      </c>
      <c r="AX943" s="3">
        <v>3.3563630858316076</v>
      </c>
      <c r="AY943" s="3">
        <v>104.93</v>
      </c>
      <c r="AZ943" s="3">
        <v>103.38</v>
      </c>
      <c r="BA943" s="3">
        <v>99.34</v>
      </c>
    </row>
    <row r="944" spans="1:53" x14ac:dyDescent="0.3">
      <c r="A944" s="1" t="s">
        <v>1962</v>
      </c>
      <c r="B944" s="2">
        <v>4235133</v>
      </c>
      <c r="C944" s="9" t="s">
        <v>2401</v>
      </c>
      <c r="D944" s="9" t="s">
        <v>2438</v>
      </c>
      <c r="E944" s="3">
        <v>6867.9386279700002</v>
      </c>
      <c r="F944" s="5" t="s">
        <v>2400</v>
      </c>
      <c r="G944" s="5">
        <v>25166.98862797</v>
      </c>
      <c r="H944" s="3">
        <v>0.23</v>
      </c>
      <c r="I944" s="3">
        <v>16.196581196581199</v>
      </c>
      <c r="J944" s="4">
        <v>0.23</v>
      </c>
      <c r="K944" s="3">
        <v>16.196581196581199</v>
      </c>
      <c r="L944" s="3">
        <v>1.02409625189347</v>
      </c>
      <c r="M944" s="3">
        <v>0.97714258182647795</v>
      </c>
      <c r="N944" s="3">
        <v>16.873249119826401</v>
      </c>
      <c r="O944" s="3" t="s">
        <v>2400</v>
      </c>
      <c r="P944" s="3" t="s">
        <v>2400</v>
      </c>
      <c r="Q944" s="3" t="s">
        <v>2400</v>
      </c>
      <c r="R944" s="3" t="s">
        <v>2400</v>
      </c>
      <c r="S944" s="3">
        <v>13.029508851336301</v>
      </c>
      <c r="T944" s="9" t="s">
        <v>3429</v>
      </c>
      <c r="U944" s="7">
        <v>1080924</v>
      </c>
      <c r="V944" s="7">
        <v>1474553</v>
      </c>
      <c r="W944" s="7">
        <v>1052493</v>
      </c>
      <c r="X944" s="7">
        <v>934577</v>
      </c>
      <c r="Y944" s="7">
        <v>1047688</v>
      </c>
      <c r="Z944" s="7">
        <v>992404</v>
      </c>
      <c r="AA944" s="7">
        <v>1195728</v>
      </c>
      <c r="AB944" s="7">
        <v>1080924</v>
      </c>
      <c r="AC944" s="3">
        <v>87.632999999999996</v>
      </c>
      <c r="AD944" s="3">
        <v>89.596999999999994</v>
      </c>
      <c r="AE944" s="3" t="s">
        <v>2400</v>
      </c>
      <c r="AF944" s="3" t="s">
        <v>2400</v>
      </c>
      <c r="AG944" s="7">
        <v>337215927</v>
      </c>
      <c r="AH944" s="7">
        <v>316685110</v>
      </c>
      <c r="AI944" s="7">
        <v>313215417</v>
      </c>
      <c r="AJ944" s="7">
        <v>320106190</v>
      </c>
      <c r="AK944" s="3">
        <v>94.942070000000001</v>
      </c>
      <c r="AL944" s="7">
        <v>560</v>
      </c>
      <c r="AM944" s="7">
        <v>174492849</v>
      </c>
      <c r="AN944" s="3">
        <v>51.75</v>
      </c>
      <c r="AO944" s="3">
        <v>-2.820513</v>
      </c>
      <c r="AP944" s="3">
        <v>-6.9710359999999998</v>
      </c>
      <c r="AQ944" s="3">
        <v>-7.0166829999999996</v>
      </c>
      <c r="AR944" s="3">
        <v>-10.359508</v>
      </c>
      <c r="AS944" s="3">
        <v>-6.9710359999999998</v>
      </c>
      <c r="AT944" s="3">
        <v>-7.0166829999999996</v>
      </c>
      <c r="AU944" s="3">
        <v>-9.8477639999999997</v>
      </c>
      <c r="AV944" s="3">
        <v>3.1499775621021318</v>
      </c>
      <c r="AW944" s="3">
        <v>3.1681816394560394</v>
      </c>
      <c r="AX944" s="3">
        <v>3.2023725796489675</v>
      </c>
      <c r="AY944" s="3">
        <v>92.94</v>
      </c>
      <c r="AZ944" s="3">
        <v>93.48</v>
      </c>
      <c r="BA944" s="3">
        <v>94.49</v>
      </c>
    </row>
    <row r="945" spans="1:53" x14ac:dyDescent="0.3">
      <c r="A945" s="1" t="s">
        <v>513</v>
      </c>
      <c r="B945" s="2">
        <v>4963312</v>
      </c>
      <c r="C945" s="9" t="s">
        <v>2395</v>
      </c>
      <c r="D945" s="9" t="s">
        <v>2430</v>
      </c>
      <c r="E945" s="3">
        <v>6857.1808544200003</v>
      </c>
      <c r="F945" s="5">
        <v>6646.4838540000001</v>
      </c>
      <c r="G945" s="5" t="s">
        <v>2400</v>
      </c>
      <c r="H945" s="3">
        <v>0.17</v>
      </c>
      <c r="I945" s="3">
        <v>70.451865999999995</v>
      </c>
      <c r="J945" s="3">
        <v>0.17</v>
      </c>
      <c r="K945" s="3">
        <v>70.451865999999995</v>
      </c>
      <c r="L945" s="3">
        <v>5.7330135900000005</v>
      </c>
      <c r="M945" s="3">
        <v>3.9251313499999996</v>
      </c>
      <c r="N945" s="3">
        <v>66.778398999999993</v>
      </c>
      <c r="O945" s="3" t="s">
        <v>2400</v>
      </c>
      <c r="P945" s="3" t="s">
        <v>2400</v>
      </c>
      <c r="Q945" s="3">
        <v>6.7383259999999998</v>
      </c>
      <c r="R945" s="3">
        <v>42.291497999999997</v>
      </c>
      <c r="S945" s="3">
        <v>42.291497999999997</v>
      </c>
      <c r="T945" s="9" t="s">
        <v>3429</v>
      </c>
      <c r="U945" s="7">
        <v>837547</v>
      </c>
      <c r="V945" s="7">
        <v>1006090</v>
      </c>
      <c r="W945" s="7">
        <v>1037098</v>
      </c>
      <c r="X945" s="7">
        <v>811020</v>
      </c>
      <c r="Y945" s="7">
        <v>881501</v>
      </c>
      <c r="Z945" s="7">
        <v>844000</v>
      </c>
      <c r="AA945" s="7">
        <v>847220</v>
      </c>
      <c r="AB945" s="7">
        <v>837547</v>
      </c>
      <c r="AC945" s="3">
        <v>71.786000000000001</v>
      </c>
      <c r="AD945" s="3">
        <v>68.403999999999996</v>
      </c>
      <c r="AE945" s="3">
        <v>17.263000000000002</v>
      </c>
      <c r="AF945" s="3">
        <v>14.286</v>
      </c>
      <c r="AG945" s="7">
        <v>171515279</v>
      </c>
      <c r="AH945" s="7">
        <v>171500835</v>
      </c>
      <c r="AI945" s="7">
        <v>172142092</v>
      </c>
      <c r="AJ945" s="7">
        <v>162267987</v>
      </c>
      <c r="AK945" s="3">
        <v>94.608469999999997</v>
      </c>
      <c r="AL945" s="7">
        <v>546</v>
      </c>
      <c r="AM945" s="7">
        <v>156197214</v>
      </c>
      <c r="AN945" s="3">
        <v>91.07</v>
      </c>
      <c r="AO945" s="3">
        <v>-2.262197</v>
      </c>
      <c r="AP945" s="3">
        <v>-10.305153000000001</v>
      </c>
      <c r="AQ945" s="3">
        <v>-11.45679</v>
      </c>
      <c r="AR945" s="3">
        <v>-11.105601999999999</v>
      </c>
      <c r="AS945" s="3">
        <v>-10.305153000000001</v>
      </c>
      <c r="AT945" s="3">
        <v>-11.45679</v>
      </c>
      <c r="AU945" s="3">
        <v>-14.087206999999999</v>
      </c>
      <c r="AV945" s="3">
        <v>1.9520785667147471</v>
      </c>
      <c r="AW945" s="3">
        <v>3.2922098762673233</v>
      </c>
      <c r="AX945" s="3">
        <v>3.2512982302697537</v>
      </c>
      <c r="AY945" s="4">
        <v>53.4</v>
      </c>
      <c r="AZ945" s="3">
        <v>90.06</v>
      </c>
      <c r="BA945" s="3">
        <v>88.94</v>
      </c>
    </row>
    <row r="946" spans="1:53" x14ac:dyDescent="0.3">
      <c r="A946" s="1" t="s">
        <v>1180</v>
      </c>
      <c r="B946" s="2">
        <v>9992057</v>
      </c>
      <c r="C946" s="9" t="s">
        <v>2401</v>
      </c>
      <c r="D946" s="9" t="s">
        <v>2444</v>
      </c>
      <c r="E946" s="3">
        <v>6847.5156993500004</v>
      </c>
      <c r="F946" s="5">
        <v>6173.5436989999998</v>
      </c>
      <c r="G946" s="5" t="s">
        <v>2400</v>
      </c>
      <c r="H946" s="3">
        <v>-0.21</v>
      </c>
      <c r="I946" s="3" t="s">
        <v>2397</v>
      </c>
      <c r="J946" s="3">
        <v>-0.21</v>
      </c>
      <c r="K946" s="3" t="s">
        <v>2397</v>
      </c>
      <c r="L946" s="3">
        <v>8.3556012299999995</v>
      </c>
      <c r="M946" s="3">
        <v>7.4655647399999996</v>
      </c>
      <c r="N946" s="3" t="s">
        <v>2397</v>
      </c>
      <c r="O946" s="3" t="s">
        <v>2400</v>
      </c>
      <c r="P946" s="3" t="s">
        <v>2400</v>
      </c>
      <c r="Q946" s="3" t="s">
        <v>2397</v>
      </c>
      <c r="R946" s="3" t="s">
        <v>2397</v>
      </c>
      <c r="S946" s="3">
        <v>-10.490411999999999</v>
      </c>
      <c r="T946" s="9" t="s">
        <v>3429</v>
      </c>
      <c r="U946" s="7">
        <v>1032</v>
      </c>
      <c r="V946" s="7" t="s">
        <v>2400</v>
      </c>
      <c r="W946" s="7" t="s">
        <v>2400</v>
      </c>
      <c r="X946" s="7" t="s">
        <v>2400</v>
      </c>
      <c r="Y946" s="7">
        <v>1113</v>
      </c>
      <c r="Z946" s="7">
        <v>1085</v>
      </c>
      <c r="AA946" s="7">
        <v>1057</v>
      </c>
      <c r="AB946" s="7">
        <v>1032</v>
      </c>
      <c r="AC946" s="4">
        <v>80.62</v>
      </c>
      <c r="AD946" s="3">
        <v>77.986999999999995</v>
      </c>
      <c r="AE946" s="3" t="s">
        <v>2397</v>
      </c>
      <c r="AF946" s="3" t="s">
        <v>2397</v>
      </c>
      <c r="AG946" s="7">
        <v>717094083</v>
      </c>
      <c r="AH946" s="7">
        <v>713879586</v>
      </c>
      <c r="AI946" s="7">
        <v>694692591</v>
      </c>
      <c r="AJ946" s="7">
        <v>462865994</v>
      </c>
      <c r="AK946" s="3">
        <v>60.49859</v>
      </c>
      <c r="AL946" s="7">
        <v>304</v>
      </c>
      <c r="AM946" s="7">
        <v>260934900</v>
      </c>
      <c r="AN946" s="3">
        <v>34.11</v>
      </c>
      <c r="AO946" s="3">
        <v>-1.57385</v>
      </c>
      <c r="AP946" s="3">
        <v>-9.1620109999999997</v>
      </c>
      <c r="AQ946" s="3">
        <v>61.630218999999997</v>
      </c>
      <c r="AR946" s="3">
        <v>31.553398000000001</v>
      </c>
      <c r="AS946" s="3">
        <v>-9.1620109999999997</v>
      </c>
      <c r="AT946" s="3">
        <v>61.630218999999997</v>
      </c>
      <c r="AU946" s="3">
        <v>22.255638999999999</v>
      </c>
      <c r="AV946" s="3">
        <v>11.278483780231568</v>
      </c>
      <c r="AW946" s="3">
        <v>13.050798973850183</v>
      </c>
      <c r="AX946" s="3">
        <v>12.516224252696292</v>
      </c>
      <c r="AY946" s="3">
        <v>191.54</v>
      </c>
      <c r="AZ946" s="3">
        <v>221.63</v>
      </c>
      <c r="BA946" s="3">
        <v>212.56</v>
      </c>
    </row>
    <row r="947" spans="1:53" x14ac:dyDescent="0.3">
      <c r="A947" s="1" t="s">
        <v>1575</v>
      </c>
      <c r="B947" s="2">
        <v>4405478</v>
      </c>
      <c r="C947" s="9" t="s">
        <v>2401</v>
      </c>
      <c r="D947" s="9" t="s">
        <v>2460</v>
      </c>
      <c r="E947" s="3">
        <v>6844.8581900999998</v>
      </c>
      <c r="F947" s="5" t="s">
        <v>2400</v>
      </c>
      <c r="G947" s="5">
        <v>27404.8581901</v>
      </c>
      <c r="H947" s="4">
        <v>1.31</v>
      </c>
      <c r="I947" s="3">
        <v>11.432017999999999</v>
      </c>
      <c r="J947" s="3">
        <v>1.31</v>
      </c>
      <c r="K947" s="3">
        <v>11.432017999999999</v>
      </c>
      <c r="L947" s="3">
        <v>4.3047068499999996</v>
      </c>
      <c r="M947" s="3">
        <v>1.9402985100000001</v>
      </c>
      <c r="N947" s="3">
        <v>2.3786269999999998</v>
      </c>
      <c r="O947" s="3" t="s">
        <v>2400</v>
      </c>
      <c r="P947" s="3" t="s">
        <v>2400</v>
      </c>
      <c r="Q947" s="3" t="s">
        <v>2400</v>
      </c>
      <c r="R947" s="3" t="s">
        <v>2400</v>
      </c>
      <c r="S947" s="3">
        <v>12.5090326200747</v>
      </c>
      <c r="T947" s="9" t="s">
        <v>3429</v>
      </c>
      <c r="U947" s="7">
        <v>2559000</v>
      </c>
      <c r="V947" s="7">
        <v>2797000</v>
      </c>
      <c r="W947" s="7">
        <v>3443000</v>
      </c>
      <c r="X947" s="7">
        <v>2587000</v>
      </c>
      <c r="Y947" s="7">
        <v>2491000</v>
      </c>
      <c r="Z947" s="7">
        <v>2513000</v>
      </c>
      <c r="AA947" s="7">
        <v>2559000</v>
      </c>
      <c r="AB947" s="7">
        <v>2559000</v>
      </c>
      <c r="AC947" s="3">
        <v>92.614000000000004</v>
      </c>
      <c r="AD947" s="3">
        <v>92.373000000000005</v>
      </c>
      <c r="AE947" s="3" t="s">
        <v>2400</v>
      </c>
      <c r="AF947" s="3" t="s">
        <v>2400</v>
      </c>
      <c r="AG947" s="7">
        <v>119403628</v>
      </c>
      <c r="AH947" s="7">
        <v>119758091</v>
      </c>
      <c r="AI947" s="7">
        <v>120245297</v>
      </c>
      <c r="AJ947" s="7">
        <v>118662645</v>
      </c>
      <c r="AK947" s="3">
        <v>99.422110000000004</v>
      </c>
      <c r="AL947" s="7">
        <v>458</v>
      </c>
      <c r="AM947" s="7">
        <v>108880850</v>
      </c>
      <c r="AN947" s="3">
        <v>91.23</v>
      </c>
      <c r="AO947" s="3">
        <v>-1.6229480000000001</v>
      </c>
      <c r="AP947" s="3">
        <v>-9.1020050000000001</v>
      </c>
      <c r="AQ947" s="3">
        <v>10.749947000000001</v>
      </c>
      <c r="AR947" s="3">
        <v>5.5263159999999996</v>
      </c>
      <c r="AS947" s="3">
        <v>-9.1020050000000001</v>
      </c>
      <c r="AT947" s="3">
        <v>10.749947000000001</v>
      </c>
      <c r="AU947" s="3">
        <v>5.9552849999999999</v>
      </c>
      <c r="AV947" s="3">
        <v>1.7235770592097017</v>
      </c>
      <c r="AW947" s="3">
        <v>3.0677951841890061</v>
      </c>
      <c r="AX947" s="3">
        <v>4.1060455713643229</v>
      </c>
      <c r="AY947" s="3">
        <v>41.74</v>
      </c>
      <c r="AZ947" s="3">
        <v>74.290000000000006</v>
      </c>
      <c r="BA947" s="3">
        <v>99.43</v>
      </c>
    </row>
    <row r="948" spans="1:53" x14ac:dyDescent="0.3">
      <c r="A948" s="1" t="s">
        <v>32</v>
      </c>
      <c r="B948" s="2">
        <v>4589651</v>
      </c>
      <c r="C948" s="9" t="s">
        <v>2401</v>
      </c>
      <c r="D948" s="9" t="s">
        <v>2426</v>
      </c>
      <c r="E948" s="3">
        <v>6841.38140484</v>
      </c>
      <c r="F948" s="5">
        <v>14514.400404</v>
      </c>
      <c r="G948" s="5" t="s">
        <v>2400</v>
      </c>
      <c r="H948" s="3">
        <v>0.14000000000000001</v>
      </c>
      <c r="I948" s="3" t="s">
        <v>2397</v>
      </c>
      <c r="J948" s="3">
        <v>0.13500000000000001</v>
      </c>
      <c r="K948" s="3">
        <v>7.0726709999999997</v>
      </c>
      <c r="L948" s="3" t="s">
        <v>2397</v>
      </c>
      <c r="M948" s="3">
        <v>1.6006486000000002</v>
      </c>
      <c r="N948" s="3">
        <v>14.639830999999999</v>
      </c>
      <c r="O948" s="3" t="s">
        <v>2400</v>
      </c>
      <c r="P948" s="3" t="s">
        <v>2400</v>
      </c>
      <c r="Q948" s="3">
        <v>2.6996380000000002</v>
      </c>
      <c r="R948" s="3">
        <v>5.5162060000000004</v>
      </c>
      <c r="S948" s="3">
        <v>5.5162060000000004</v>
      </c>
      <c r="T948" s="9" t="s">
        <v>3429</v>
      </c>
      <c r="U948" s="7">
        <v>4982659</v>
      </c>
      <c r="V948" s="7">
        <v>5168330</v>
      </c>
      <c r="W948" s="7">
        <v>4202723</v>
      </c>
      <c r="X948" s="7">
        <v>5314787</v>
      </c>
      <c r="Y948" s="7">
        <v>5140300</v>
      </c>
      <c r="Z948" s="7">
        <v>5076337</v>
      </c>
      <c r="AA948" s="7">
        <v>5039855</v>
      </c>
      <c r="AB948" s="7">
        <v>4982659</v>
      </c>
      <c r="AC948" s="4">
        <v>79.760000000000005</v>
      </c>
      <c r="AD948" s="3">
        <v>79.488</v>
      </c>
      <c r="AE948" s="3">
        <v>49.618000000000002</v>
      </c>
      <c r="AF948" s="3">
        <v>47.296999999999997</v>
      </c>
      <c r="AG948" s="7">
        <v>902800434</v>
      </c>
      <c r="AH948" s="7">
        <v>902602830</v>
      </c>
      <c r="AI948" s="7">
        <v>912215017</v>
      </c>
      <c r="AJ948" s="7">
        <v>337506709</v>
      </c>
      <c r="AK948" s="3">
        <v>37.591839999999998</v>
      </c>
      <c r="AL948" s="7">
        <v>323</v>
      </c>
      <c r="AM948" s="7">
        <v>270061713</v>
      </c>
      <c r="AN948" s="3">
        <v>30.08</v>
      </c>
      <c r="AO948" s="3">
        <v>0.58224200000000004</v>
      </c>
      <c r="AP948" s="3">
        <v>-9.3175849999999993</v>
      </c>
      <c r="AQ948" s="3">
        <v>-4.4260029999999997</v>
      </c>
      <c r="AR948" s="3">
        <v>-1.426534</v>
      </c>
      <c r="AS948" s="3">
        <v>-9.3175849999999993</v>
      </c>
      <c r="AT948" s="3">
        <v>-4.4260029999999997</v>
      </c>
      <c r="AU948" s="3">
        <v>1.3196479999999999</v>
      </c>
      <c r="AV948" s="3">
        <v>3.3311065749550313</v>
      </c>
      <c r="AW948" s="3">
        <v>3.1866217583799381</v>
      </c>
      <c r="AX948" s="3">
        <v>3.8954920640000363</v>
      </c>
      <c r="AY948" s="3">
        <v>104.44</v>
      </c>
      <c r="AZ948" s="3">
        <v>99.91</v>
      </c>
      <c r="BA948" s="3">
        <v>122.14</v>
      </c>
    </row>
    <row r="949" spans="1:53" x14ac:dyDescent="0.3">
      <c r="A949" s="1" t="s">
        <v>1438</v>
      </c>
      <c r="B949" s="2">
        <v>4989397</v>
      </c>
      <c r="C949" s="9" t="s">
        <v>2401</v>
      </c>
      <c r="D949" s="9" t="s">
        <v>2416</v>
      </c>
      <c r="E949" s="3">
        <v>6832.4624094999999</v>
      </c>
      <c r="F949" s="5">
        <v>7285.7194090000003</v>
      </c>
      <c r="G949" s="5" t="s">
        <v>2400</v>
      </c>
      <c r="H949" s="3">
        <v>1.69</v>
      </c>
      <c r="I949" s="3">
        <v>24.059507</v>
      </c>
      <c r="J949" s="3">
        <v>1.69</v>
      </c>
      <c r="K949" s="3">
        <v>24.059507</v>
      </c>
      <c r="L949" s="3">
        <v>31.854342809999999</v>
      </c>
      <c r="M949" s="3">
        <v>5.9685317199999997</v>
      </c>
      <c r="N949" s="3">
        <v>22.073236000000001</v>
      </c>
      <c r="O949" s="3" t="s">
        <v>2400</v>
      </c>
      <c r="P949" s="3" t="s">
        <v>2400</v>
      </c>
      <c r="Q949" s="3">
        <v>3.86388</v>
      </c>
      <c r="R949" s="3">
        <v>14.300215</v>
      </c>
      <c r="S949" s="3">
        <v>14.300215</v>
      </c>
      <c r="T949" s="9" t="s">
        <v>3429</v>
      </c>
      <c r="U949" s="7">
        <v>1787647</v>
      </c>
      <c r="V949" s="7">
        <v>1527953</v>
      </c>
      <c r="W949" s="7">
        <v>1400182</v>
      </c>
      <c r="X949" s="7">
        <v>1348223</v>
      </c>
      <c r="Y949" s="7">
        <v>1803800</v>
      </c>
      <c r="Z949" s="7">
        <v>1817851</v>
      </c>
      <c r="AA949" s="7">
        <v>1802687</v>
      </c>
      <c r="AB949" s="7">
        <v>1787647</v>
      </c>
      <c r="AC949" s="3">
        <v>47.667999999999999</v>
      </c>
      <c r="AD949" s="4">
        <v>47.91</v>
      </c>
      <c r="AE949" s="3">
        <v>25.922000000000001</v>
      </c>
      <c r="AF949" s="3">
        <v>26.478999999999999</v>
      </c>
      <c r="AG949" s="7">
        <v>39309938</v>
      </c>
      <c r="AH949" s="7">
        <v>39349528</v>
      </c>
      <c r="AI949" s="7">
        <v>39310511</v>
      </c>
      <c r="AJ949" s="7">
        <v>37174824</v>
      </c>
      <c r="AK949" s="3">
        <v>94.568489999999997</v>
      </c>
      <c r="AL949" s="7">
        <v>447</v>
      </c>
      <c r="AM949" s="7">
        <v>32865932</v>
      </c>
      <c r="AN949" s="3">
        <v>83.61</v>
      </c>
      <c r="AO949" s="3">
        <v>-1.876406</v>
      </c>
      <c r="AP949" s="3">
        <v>-4.6257409999999997</v>
      </c>
      <c r="AQ949" s="3">
        <v>-6.5241910000000001</v>
      </c>
      <c r="AR949" s="3">
        <v>-1.2921279999999999</v>
      </c>
      <c r="AS949" s="3">
        <v>-4.6257409999999997</v>
      </c>
      <c r="AT949" s="3">
        <v>-6.5241910000000001</v>
      </c>
      <c r="AU949" s="3">
        <v>-1.8124739999999999</v>
      </c>
      <c r="AV949" s="3">
        <v>2.0383770521203921</v>
      </c>
      <c r="AW949" s="3">
        <v>2.7353489846255679</v>
      </c>
      <c r="AX949" s="3">
        <v>2.3040801863924254</v>
      </c>
      <c r="AY949" s="4">
        <v>100.2</v>
      </c>
      <c r="AZ949" s="3">
        <v>134.47</v>
      </c>
      <c r="BA949" s="3">
        <v>113.27</v>
      </c>
    </row>
    <row r="950" spans="1:53" x14ac:dyDescent="0.3">
      <c r="A950" s="1" t="s">
        <v>1011</v>
      </c>
      <c r="B950" s="2">
        <v>5288518</v>
      </c>
      <c r="C950" s="9" t="s">
        <v>2395</v>
      </c>
      <c r="D950" s="9" t="s">
        <v>2417</v>
      </c>
      <c r="E950" s="3">
        <v>6821.3088202600002</v>
      </c>
      <c r="F950" s="5">
        <v>5521.4108200000001</v>
      </c>
      <c r="G950" s="5" t="s">
        <v>2400</v>
      </c>
      <c r="H950" s="3">
        <v>-6.4000000000000001E-2</v>
      </c>
      <c r="I950" s="3" t="s">
        <v>2397</v>
      </c>
      <c r="J950" s="3">
        <v>-6.4000000000000001E-2</v>
      </c>
      <c r="K950" s="3" t="s">
        <v>2397</v>
      </c>
      <c r="L950" s="3">
        <v>5.6536109699999999</v>
      </c>
      <c r="M950" s="3">
        <v>5.5562774099999999</v>
      </c>
      <c r="N950" s="3">
        <v>120.035088</v>
      </c>
      <c r="O950" s="3" t="s">
        <v>2400</v>
      </c>
      <c r="P950" s="3" t="s">
        <v>2400</v>
      </c>
      <c r="Q950" s="3">
        <v>8.6370179999999994</v>
      </c>
      <c r="R950" s="3" t="s">
        <v>2397</v>
      </c>
      <c r="S950" s="3">
        <v>-37.670408000000002</v>
      </c>
      <c r="T950" s="9" t="s">
        <v>3433</v>
      </c>
      <c r="U950" s="7">
        <v>583137</v>
      </c>
      <c r="V950" s="7">
        <v>475889</v>
      </c>
      <c r="W950" s="7">
        <v>320769</v>
      </c>
      <c r="X950" s="7">
        <v>211854</v>
      </c>
      <c r="Y950" s="7">
        <v>654890</v>
      </c>
      <c r="Z950" s="7">
        <v>627625</v>
      </c>
      <c r="AA950" s="7">
        <v>605733</v>
      </c>
      <c r="AB950" s="7">
        <v>583137</v>
      </c>
      <c r="AC950" s="3">
        <v>81.462999999999994</v>
      </c>
      <c r="AD950" s="3">
        <v>82.183000000000007</v>
      </c>
      <c r="AE950" s="3">
        <v>-42.021000000000001</v>
      </c>
      <c r="AF950" s="3">
        <v>-23.596</v>
      </c>
      <c r="AG950" s="7">
        <v>204271000</v>
      </c>
      <c r="AH950" s="7">
        <v>202852000</v>
      </c>
      <c r="AI950" s="7">
        <v>195528000</v>
      </c>
      <c r="AJ950" s="7">
        <v>154014924</v>
      </c>
      <c r="AK950" s="3">
        <v>75.332310000000007</v>
      </c>
      <c r="AL950" s="7">
        <v>341</v>
      </c>
      <c r="AM950" s="7">
        <v>140701546</v>
      </c>
      <c r="AN950" s="3">
        <v>68.819999999999993</v>
      </c>
      <c r="AO950" s="3">
        <v>-8.7617E-2</v>
      </c>
      <c r="AP950" s="3">
        <v>1.7549079999999999</v>
      </c>
      <c r="AQ950" s="3">
        <v>1.033668</v>
      </c>
      <c r="AR950" s="3">
        <v>49.715536</v>
      </c>
      <c r="AS950" s="3">
        <v>1.7549079999999999</v>
      </c>
      <c r="AT950" s="3">
        <v>1.033668</v>
      </c>
      <c r="AU950" s="3">
        <v>44.712352000000003</v>
      </c>
      <c r="AV950" s="3">
        <v>3.6318859784113449</v>
      </c>
      <c r="AW950" s="3">
        <v>7.1512303084630995</v>
      </c>
      <c r="AX950" s="3">
        <v>5.651133335282764</v>
      </c>
      <c r="AY950" s="3">
        <v>40.21</v>
      </c>
      <c r="AZ950" s="3">
        <v>79.180000000000007</v>
      </c>
      <c r="BA950" s="3">
        <v>62.57</v>
      </c>
    </row>
    <row r="951" spans="1:53" x14ac:dyDescent="0.3">
      <c r="A951" s="1" t="s">
        <v>121</v>
      </c>
      <c r="B951" s="2">
        <v>4247582</v>
      </c>
      <c r="C951" s="9" t="s">
        <v>2401</v>
      </c>
      <c r="D951" s="9" t="s">
        <v>2474</v>
      </c>
      <c r="E951" s="3">
        <v>6782.4019643000001</v>
      </c>
      <c r="F951" s="5">
        <v>10504.725963999999</v>
      </c>
      <c r="G951" s="5">
        <v>10480.070964299999</v>
      </c>
      <c r="H951" s="3">
        <v>-1.2999999999999999E-2</v>
      </c>
      <c r="I951" s="3" t="s">
        <v>2397</v>
      </c>
      <c r="J951" s="3">
        <v>-1.2999999999999999E-2</v>
      </c>
      <c r="K951" s="3" t="s">
        <v>2397</v>
      </c>
      <c r="L951" s="3">
        <v>3.57231605376173</v>
      </c>
      <c r="M951" s="3">
        <v>1.8052168077162098</v>
      </c>
      <c r="N951" s="3">
        <v>14.410774</v>
      </c>
      <c r="O951" s="3" t="s">
        <v>2400</v>
      </c>
      <c r="P951" s="3" t="s">
        <v>2400</v>
      </c>
      <c r="Q951" s="3">
        <v>3.661492</v>
      </c>
      <c r="R951" s="3">
        <v>15.598965</v>
      </c>
      <c r="S951" s="3">
        <v>45.988318868722999</v>
      </c>
      <c r="T951" s="9" t="s">
        <v>3429</v>
      </c>
      <c r="U951" s="7">
        <v>2635443</v>
      </c>
      <c r="V951" s="7">
        <v>2628237</v>
      </c>
      <c r="W951" s="7">
        <v>2412180</v>
      </c>
      <c r="X951" s="7">
        <v>1706553</v>
      </c>
      <c r="Y951" s="7">
        <v>2659884</v>
      </c>
      <c r="Z951" s="7">
        <v>2651947</v>
      </c>
      <c r="AA951" s="7">
        <v>2636283</v>
      </c>
      <c r="AB951" s="7">
        <v>2635443</v>
      </c>
      <c r="AC951" s="3">
        <v>28.003</v>
      </c>
      <c r="AD951" s="3">
        <v>31.515000000000001</v>
      </c>
      <c r="AE951" s="3">
        <v>19.486000000000001</v>
      </c>
      <c r="AF951" s="3">
        <v>22.158000000000001</v>
      </c>
      <c r="AG951" s="7">
        <v>284257368</v>
      </c>
      <c r="AH951" s="7">
        <v>284079137</v>
      </c>
      <c r="AI951" s="7">
        <v>283517013</v>
      </c>
      <c r="AJ951" s="7">
        <v>261262490</v>
      </c>
      <c r="AK951" s="3">
        <v>91.910259999999994</v>
      </c>
      <c r="AL951" s="7">
        <v>443</v>
      </c>
      <c r="AM951" s="7">
        <v>275933304</v>
      </c>
      <c r="AN951" s="3">
        <v>97.07</v>
      </c>
      <c r="AO951" s="3">
        <v>-0.139991</v>
      </c>
      <c r="AP951" s="3">
        <v>-10.310143</v>
      </c>
      <c r="AQ951" s="3">
        <v>-24.301380000000002</v>
      </c>
      <c r="AR951" s="3">
        <v>-29.372937</v>
      </c>
      <c r="AS951" s="3">
        <v>-10.310143</v>
      </c>
      <c r="AT951" s="3">
        <v>-24.301380000000002</v>
      </c>
      <c r="AU951" s="3">
        <v>-29.30294</v>
      </c>
      <c r="AV951" s="3">
        <v>3.039952173068817</v>
      </c>
      <c r="AW951" s="3">
        <v>3.5158019501411744</v>
      </c>
      <c r="AX951" s="3">
        <v>3.5025483320548667</v>
      </c>
      <c r="AY951" s="3">
        <v>79.34</v>
      </c>
      <c r="AZ951" s="3">
        <v>91.76</v>
      </c>
      <c r="BA951" s="3">
        <v>91.41</v>
      </c>
    </row>
    <row r="952" spans="1:53" x14ac:dyDescent="0.3">
      <c r="A952" s="1" t="s">
        <v>2384</v>
      </c>
      <c r="B952" s="2">
        <v>4992124</v>
      </c>
      <c r="C952" s="9" t="s">
        <v>2401</v>
      </c>
      <c r="D952" s="9" t="s">
        <v>2404</v>
      </c>
      <c r="E952" s="3">
        <v>6758.0071794400001</v>
      </c>
      <c r="F952" s="5">
        <v>7124.4071789999998</v>
      </c>
      <c r="G952" s="5" t="s">
        <v>2400</v>
      </c>
      <c r="H952" s="3">
        <v>0.25</v>
      </c>
      <c r="I952" s="3">
        <v>47.881900000000002</v>
      </c>
      <c r="J952" s="3">
        <v>0.25</v>
      </c>
      <c r="K952" s="3">
        <v>47.395172000000002</v>
      </c>
      <c r="L952" s="3" t="s">
        <v>2397</v>
      </c>
      <c r="M952" s="3">
        <v>3.9931484899999998</v>
      </c>
      <c r="N952" s="3">
        <v>23.803446000000001</v>
      </c>
      <c r="O952" s="3" t="s">
        <v>2400</v>
      </c>
      <c r="P952" s="3" t="s">
        <v>2400</v>
      </c>
      <c r="Q952" s="3">
        <v>4.3132349999999997</v>
      </c>
      <c r="R952" s="3">
        <v>18.529962000000001</v>
      </c>
      <c r="S952" s="3">
        <v>18.529962000000001</v>
      </c>
      <c r="T952" s="9" t="s">
        <v>3429</v>
      </c>
      <c r="U952" s="7">
        <v>1530500</v>
      </c>
      <c r="V952" s="7">
        <v>1281800</v>
      </c>
      <c r="W952" s="7">
        <v>910900</v>
      </c>
      <c r="X952" s="7">
        <v>710100</v>
      </c>
      <c r="Y952" s="7">
        <v>1552600</v>
      </c>
      <c r="Z952" s="7">
        <v>1541000</v>
      </c>
      <c r="AA952" s="7">
        <v>1532200</v>
      </c>
      <c r="AB952" s="7">
        <v>1530500</v>
      </c>
      <c r="AC952" s="3">
        <v>42.345999999999997</v>
      </c>
      <c r="AD952" s="3">
        <v>45.195</v>
      </c>
      <c r="AE952" s="3">
        <v>19.783999999999999</v>
      </c>
      <c r="AF952" s="3">
        <v>21.706</v>
      </c>
      <c r="AG952" s="7">
        <v>169846056</v>
      </c>
      <c r="AH952" s="7">
        <v>171097696</v>
      </c>
      <c r="AI952" s="7">
        <v>172623478</v>
      </c>
      <c r="AJ952" s="7">
        <v>142216843</v>
      </c>
      <c r="AK952" s="4">
        <v>83.798000000000002</v>
      </c>
      <c r="AL952" s="7">
        <v>370</v>
      </c>
      <c r="AM952" s="7">
        <v>161550828</v>
      </c>
      <c r="AN952" s="3">
        <v>95.19</v>
      </c>
      <c r="AO952" s="3">
        <v>-1.3749340000000001</v>
      </c>
      <c r="AP952" s="3">
        <v>-6.3284779999999996</v>
      </c>
      <c r="AQ952" s="3">
        <v>3.7840850000000001</v>
      </c>
      <c r="AR952" s="3">
        <v>28.134661999999999</v>
      </c>
      <c r="AS952" s="3">
        <v>-6.3284779999999996</v>
      </c>
      <c r="AT952" s="3">
        <v>3.7840850000000001</v>
      </c>
      <c r="AU952" s="3">
        <v>26.82761</v>
      </c>
      <c r="AV952" s="3">
        <v>1.4675734382427574</v>
      </c>
      <c r="AW952" s="3">
        <v>2.5935104357868362</v>
      </c>
      <c r="AX952" s="3">
        <v>2.9757993665462124</v>
      </c>
      <c r="AY952" s="3">
        <v>45.86</v>
      </c>
      <c r="AZ952" s="3">
        <v>81.040000000000006</v>
      </c>
      <c r="BA952" s="3">
        <v>92.98</v>
      </c>
    </row>
    <row r="953" spans="1:53" x14ac:dyDescent="0.3">
      <c r="A953" s="1" t="s">
        <v>351</v>
      </c>
      <c r="B953" s="2">
        <v>4067324</v>
      </c>
      <c r="C953" s="9" t="s">
        <v>2401</v>
      </c>
      <c r="D953" s="9" t="s">
        <v>2427</v>
      </c>
      <c r="E953" s="3">
        <v>6727.7263067499998</v>
      </c>
      <c r="F953" s="5">
        <v>8461.2053059999998</v>
      </c>
      <c r="G953" s="5" t="s">
        <v>2400</v>
      </c>
      <c r="H953" s="3">
        <v>0.94</v>
      </c>
      <c r="I953" s="3">
        <v>55.314371000000001</v>
      </c>
      <c r="J953" s="4">
        <v>0.94</v>
      </c>
      <c r="K953" s="3">
        <v>55.314371000000001</v>
      </c>
      <c r="L953" s="3" t="s">
        <v>2397</v>
      </c>
      <c r="M953" s="3">
        <v>4.6057005200000001</v>
      </c>
      <c r="N953" s="3">
        <v>29.734442000000001</v>
      </c>
      <c r="O953" s="3" t="s">
        <v>2400</v>
      </c>
      <c r="P953" s="3" t="s">
        <v>2400</v>
      </c>
      <c r="Q953" s="3">
        <v>3.1143839999999998</v>
      </c>
      <c r="R953" s="3">
        <v>13.889347000000001</v>
      </c>
      <c r="S953" s="3">
        <v>13.889347000000001</v>
      </c>
      <c r="T953" s="9" t="s">
        <v>3429</v>
      </c>
      <c r="U953" s="7">
        <v>2418257</v>
      </c>
      <c r="V953" s="7">
        <v>2020487</v>
      </c>
      <c r="W953" s="7">
        <v>1755307</v>
      </c>
      <c r="X953" s="7">
        <v>1515093</v>
      </c>
      <c r="Y953" s="7">
        <v>2627515</v>
      </c>
      <c r="Z953" s="7">
        <v>2554203</v>
      </c>
      <c r="AA953" s="7">
        <v>2487360</v>
      </c>
      <c r="AB953" s="7">
        <v>2418257</v>
      </c>
      <c r="AC953" s="3">
        <v>21.594999999999999</v>
      </c>
      <c r="AD953" s="3">
        <v>23.957000000000001</v>
      </c>
      <c r="AE953" s="4">
        <v>11.212999999999999</v>
      </c>
      <c r="AF953" s="3">
        <v>14.103</v>
      </c>
      <c r="AG953" s="7">
        <v>58134013</v>
      </c>
      <c r="AH953" s="7">
        <v>57986925</v>
      </c>
      <c r="AI953" s="7">
        <v>57777857</v>
      </c>
      <c r="AJ953" s="7">
        <v>53393375</v>
      </c>
      <c r="AK953" s="3">
        <v>91.76764</v>
      </c>
      <c r="AL953" s="7">
        <v>460</v>
      </c>
      <c r="AM953" s="7">
        <v>55449920</v>
      </c>
      <c r="AN953" s="4">
        <v>95.3</v>
      </c>
      <c r="AO953" s="3">
        <v>1.048314</v>
      </c>
      <c r="AP953" s="3">
        <v>-4.1338749999999997</v>
      </c>
      <c r="AQ953" s="3">
        <v>-20.894883</v>
      </c>
      <c r="AR953" s="3">
        <v>18.606891000000001</v>
      </c>
      <c r="AS953" s="3">
        <v>-4.1338749999999997</v>
      </c>
      <c r="AT953" s="3">
        <v>-20.894883</v>
      </c>
      <c r="AU953" s="3">
        <v>17.625212000000001</v>
      </c>
      <c r="AV953" s="3">
        <v>2.2044670091766143</v>
      </c>
      <c r="AW953" s="3">
        <v>4.9083449896270084</v>
      </c>
      <c r="AX953" s="3">
        <v>5.0023487803466482</v>
      </c>
      <c r="AY953" s="3">
        <v>62.89</v>
      </c>
      <c r="AZ953" s="4">
        <v>140.03</v>
      </c>
      <c r="BA953" s="3">
        <v>142.71</v>
      </c>
    </row>
    <row r="954" spans="1:53" x14ac:dyDescent="0.3">
      <c r="A954" s="1" t="s">
        <v>2233</v>
      </c>
      <c r="B954" s="2">
        <v>4056041</v>
      </c>
      <c r="C954" s="9" t="s">
        <v>2401</v>
      </c>
      <c r="D954" s="9" t="s">
        <v>2506</v>
      </c>
      <c r="E954" s="3">
        <v>6714.7720473600002</v>
      </c>
      <c r="F954" s="5">
        <v>9751.7170470000001</v>
      </c>
      <c r="G954" s="5" t="s">
        <v>2400</v>
      </c>
      <c r="H954" s="3">
        <v>-4.6120000000000001</v>
      </c>
      <c r="I954" s="3">
        <v>30.410447999999999</v>
      </c>
      <c r="J954" s="4">
        <v>-4.6120000000000001</v>
      </c>
      <c r="K954" s="3">
        <v>30.410447999999999</v>
      </c>
      <c r="L954" s="3" t="s">
        <v>2397</v>
      </c>
      <c r="M954" s="3">
        <v>15.80256281</v>
      </c>
      <c r="N954" s="3">
        <v>22.663523000000001</v>
      </c>
      <c r="O954" s="3" t="s">
        <v>2400</v>
      </c>
      <c r="P954" s="3" t="s">
        <v>2400</v>
      </c>
      <c r="Q954" s="3">
        <v>3.4466320000000001</v>
      </c>
      <c r="R954" s="3">
        <v>11.159316</v>
      </c>
      <c r="S954" s="3">
        <v>11.159316</v>
      </c>
      <c r="T954" s="9" t="s">
        <v>3440</v>
      </c>
      <c r="U954" s="7">
        <v>2885191</v>
      </c>
      <c r="V954" s="7">
        <v>2889364</v>
      </c>
      <c r="W954" s="7">
        <v>2525912</v>
      </c>
      <c r="X954" s="7">
        <v>1909710</v>
      </c>
      <c r="Y954" s="7">
        <v>2886901</v>
      </c>
      <c r="Z954" s="7">
        <v>2885191</v>
      </c>
      <c r="AA954" s="7">
        <v>2889573</v>
      </c>
      <c r="AB954" s="7">
        <v>2844722</v>
      </c>
      <c r="AC954" s="3">
        <v>44.332000000000001</v>
      </c>
      <c r="AD954" s="3">
        <v>44.204000000000001</v>
      </c>
      <c r="AE954" s="3">
        <v>28.393999999999998</v>
      </c>
      <c r="AF954" s="3">
        <v>28.315999999999999</v>
      </c>
      <c r="AG954" s="7">
        <v>37437520</v>
      </c>
      <c r="AH954" s="7">
        <v>37485000</v>
      </c>
      <c r="AI954" s="7">
        <v>37965642</v>
      </c>
      <c r="AJ954" s="7">
        <v>36954842</v>
      </c>
      <c r="AK954" s="3">
        <v>98.708510000000004</v>
      </c>
      <c r="AL954" s="7">
        <v>574</v>
      </c>
      <c r="AM954" s="7">
        <v>38436032</v>
      </c>
      <c r="AN954" s="3">
        <v>102.66</v>
      </c>
      <c r="AO954" s="3">
        <v>-2.1404329999999998</v>
      </c>
      <c r="AP954" s="3">
        <v>4.5804510000000001</v>
      </c>
      <c r="AQ954" s="3">
        <v>7.5506339999999996</v>
      </c>
      <c r="AR954" s="3">
        <v>-11.140081</v>
      </c>
      <c r="AS954" s="3">
        <v>4.5804510000000001</v>
      </c>
      <c r="AT954" s="3">
        <v>7.5506339999999996</v>
      </c>
      <c r="AU954" s="3">
        <v>-12.189066</v>
      </c>
      <c r="AV954" s="3">
        <v>4.884955809888325</v>
      </c>
      <c r="AW954" s="3">
        <v>8.2651478479107432</v>
      </c>
      <c r="AX954" s="3">
        <v>7.1409960467339673</v>
      </c>
      <c r="AY954" s="3">
        <v>69.069999999999993</v>
      </c>
      <c r="AZ954" s="3">
        <v>116.86</v>
      </c>
      <c r="BA954" s="3">
        <v>100.97</v>
      </c>
    </row>
    <row r="955" spans="1:53" x14ac:dyDescent="0.3">
      <c r="A955" s="1" t="s">
        <v>1954</v>
      </c>
      <c r="B955" s="2">
        <v>4263385</v>
      </c>
      <c r="C955" s="9" t="s">
        <v>2401</v>
      </c>
      <c r="D955" s="9" t="s">
        <v>2474</v>
      </c>
      <c r="E955" s="3">
        <v>6703.5902226799999</v>
      </c>
      <c r="F955" s="5">
        <v>9634.0312219999996</v>
      </c>
      <c r="G955" s="5">
        <v>9645.6741978999999</v>
      </c>
      <c r="H955" s="3">
        <v>0.23</v>
      </c>
      <c r="I955" s="3">
        <v>34.161616161616202</v>
      </c>
      <c r="J955" s="4">
        <v>0.23</v>
      </c>
      <c r="K955" s="3">
        <v>34.161616161616202</v>
      </c>
      <c r="L955" s="3">
        <v>1.8725681222521602</v>
      </c>
      <c r="M955" s="3">
        <v>1.8697839908825902</v>
      </c>
      <c r="N955" s="3">
        <v>15.421797</v>
      </c>
      <c r="O955" s="3" t="s">
        <v>2400</v>
      </c>
      <c r="P955" s="3" t="s">
        <v>2400</v>
      </c>
      <c r="Q955" s="3">
        <v>12.101773</v>
      </c>
      <c r="R955" s="3">
        <v>16.360481</v>
      </c>
      <c r="S955" s="3">
        <v>15.657659612006301</v>
      </c>
      <c r="T955" s="9" t="s">
        <v>3429</v>
      </c>
      <c r="U955" s="7">
        <v>707903</v>
      </c>
      <c r="V955" s="7">
        <v>657448</v>
      </c>
      <c r="W955" s="7">
        <v>562280</v>
      </c>
      <c r="X955" s="7">
        <v>483857</v>
      </c>
      <c r="Y955" s="7">
        <v>751420</v>
      </c>
      <c r="Z955" s="7">
        <v>739965</v>
      </c>
      <c r="AA955" s="7">
        <v>721885</v>
      </c>
      <c r="AB955" s="7">
        <v>707903</v>
      </c>
      <c r="AC955" s="3">
        <v>80.278000000000006</v>
      </c>
      <c r="AD955" s="4">
        <v>79.88</v>
      </c>
      <c r="AE955" s="3">
        <v>73.134</v>
      </c>
      <c r="AF955" s="3">
        <v>73.412000000000006</v>
      </c>
      <c r="AG955" s="7">
        <v>182205640</v>
      </c>
      <c r="AH955" s="7">
        <v>182105303</v>
      </c>
      <c r="AI955" s="7">
        <v>181513614</v>
      </c>
      <c r="AJ955" s="7">
        <v>181452159</v>
      </c>
      <c r="AK955" s="3">
        <v>99.582830000000001</v>
      </c>
      <c r="AL955" s="7">
        <v>600</v>
      </c>
      <c r="AM955" s="7">
        <v>162783471</v>
      </c>
      <c r="AN955" s="3">
        <v>89.34</v>
      </c>
      <c r="AO955" s="3">
        <v>-1.053248</v>
      </c>
      <c r="AP955" s="3">
        <v>-8.0728460000000002</v>
      </c>
      <c r="AQ955" s="3">
        <v>-13.481709</v>
      </c>
      <c r="AR955" s="3">
        <v>-14.574388000000001</v>
      </c>
      <c r="AS955" s="3">
        <v>-8.0728460000000002</v>
      </c>
      <c r="AT955" s="3">
        <v>-13.481709</v>
      </c>
      <c r="AU955" s="3">
        <v>-13.856342</v>
      </c>
      <c r="AV955" s="3">
        <v>2.1964775021873937</v>
      </c>
      <c r="AW955" s="3">
        <v>3.1131678786272805</v>
      </c>
      <c r="AX955" s="3">
        <v>2.9353769477772751</v>
      </c>
      <c r="AY955" s="3">
        <v>74.069999999999993</v>
      </c>
      <c r="AZ955" s="3">
        <v>104.98</v>
      </c>
      <c r="BA955" s="3">
        <v>98.98</v>
      </c>
    </row>
    <row r="956" spans="1:53" x14ac:dyDescent="0.3">
      <c r="A956" s="1" t="s">
        <v>62</v>
      </c>
      <c r="B956" s="2">
        <v>4994468</v>
      </c>
      <c r="C956" s="9" t="s">
        <v>2401</v>
      </c>
      <c r="D956" s="9" t="s">
        <v>2444</v>
      </c>
      <c r="E956" s="3">
        <v>6677.2838033999997</v>
      </c>
      <c r="F956" s="5">
        <v>10314.283803</v>
      </c>
      <c r="G956" s="5" t="s">
        <v>2400</v>
      </c>
      <c r="H956" s="3">
        <v>1.84</v>
      </c>
      <c r="I956" s="3">
        <v>25.817384000000001</v>
      </c>
      <c r="J956" s="3">
        <v>1.84</v>
      </c>
      <c r="K956" s="3">
        <v>25.817384000000001</v>
      </c>
      <c r="L956" s="3">
        <v>9.1961369099999999</v>
      </c>
      <c r="M956" s="3">
        <v>1.8233273299999999</v>
      </c>
      <c r="N956" s="3" t="s">
        <v>2397</v>
      </c>
      <c r="O956" s="3" t="s">
        <v>2400</v>
      </c>
      <c r="P956" s="3" t="s">
        <v>2400</v>
      </c>
      <c r="Q956" s="3">
        <v>1.102535</v>
      </c>
      <c r="R956" s="3">
        <v>5.9047109999999998</v>
      </c>
      <c r="S956" s="3">
        <v>5.9047109999999998</v>
      </c>
      <c r="T956" s="9" t="s">
        <v>3429</v>
      </c>
      <c r="U956" s="7">
        <v>10426000</v>
      </c>
      <c r="V956" s="7">
        <v>9646000</v>
      </c>
      <c r="W956" s="7">
        <v>6176000</v>
      </c>
      <c r="X956" s="7">
        <v>3566000</v>
      </c>
      <c r="Y956" s="7">
        <v>10754000</v>
      </c>
      <c r="Z956" s="7">
        <v>10521000</v>
      </c>
      <c r="AA956" s="7">
        <v>10462000</v>
      </c>
      <c r="AB956" s="7">
        <v>10426000</v>
      </c>
      <c r="AC956" s="3">
        <v>23.623999999999999</v>
      </c>
      <c r="AD956" s="3">
        <v>23.917000000000002</v>
      </c>
      <c r="AE956" s="4">
        <v>12.170999999999999</v>
      </c>
      <c r="AF956" s="4">
        <v>12.154</v>
      </c>
      <c r="AG956" s="7">
        <v>126125771</v>
      </c>
      <c r="AH956" s="7">
        <v>126475292</v>
      </c>
      <c r="AI956" s="7">
        <v>127120173</v>
      </c>
      <c r="AJ956" s="7">
        <v>126455527</v>
      </c>
      <c r="AK956" s="3">
        <v>99.614769999999993</v>
      </c>
      <c r="AL956" s="7">
        <v>528</v>
      </c>
      <c r="AM956" s="7">
        <v>110146043</v>
      </c>
      <c r="AN956" s="3">
        <v>86.77</v>
      </c>
      <c r="AO956" s="3">
        <v>-4.2159760000000004</v>
      </c>
      <c r="AP956" s="3">
        <v>23.098859000000001</v>
      </c>
      <c r="AQ956" s="3">
        <v>43.220526</v>
      </c>
      <c r="AR956" s="3">
        <v>68.883672000000004</v>
      </c>
      <c r="AS956" s="3">
        <v>23.098859000000001</v>
      </c>
      <c r="AT956" s="3">
        <v>43.220526</v>
      </c>
      <c r="AU956" s="3">
        <v>65.728179999999995</v>
      </c>
      <c r="AV956" s="3">
        <v>9.9709543281803832</v>
      </c>
      <c r="AW956" s="3">
        <v>12.601089145896003</v>
      </c>
      <c r="AX956" s="3">
        <v>9.8197333772841962</v>
      </c>
      <c r="AY956" s="3">
        <v>108.65</v>
      </c>
      <c r="AZ956" s="3">
        <v>137.31</v>
      </c>
      <c r="BA956" s="4">
        <v>107.01</v>
      </c>
    </row>
    <row r="957" spans="1:53" x14ac:dyDescent="0.3">
      <c r="A957" s="1" t="s">
        <v>1283</v>
      </c>
      <c r="B957" s="2">
        <v>112690231</v>
      </c>
      <c r="C957" s="9" t="s">
        <v>2395</v>
      </c>
      <c r="D957" s="9" t="s">
        <v>2490</v>
      </c>
      <c r="E957" s="3">
        <v>6664.7005231700005</v>
      </c>
      <c r="F957" s="5">
        <v>7736.7005230000004</v>
      </c>
      <c r="G957" s="5" t="s">
        <v>2400</v>
      </c>
      <c r="H957" s="3">
        <v>0.16400000000000001</v>
      </c>
      <c r="I957" s="3" t="s">
        <v>2397</v>
      </c>
      <c r="J957" s="3">
        <v>0.16400000000000001</v>
      </c>
      <c r="K957" s="3" t="s">
        <v>2397</v>
      </c>
      <c r="L957" s="3" t="s">
        <v>2397</v>
      </c>
      <c r="M957" s="3" t="s">
        <v>2397</v>
      </c>
      <c r="N957" s="3" t="s">
        <v>2397</v>
      </c>
      <c r="O957" s="3" t="s">
        <v>2400</v>
      </c>
      <c r="P957" s="3" t="s">
        <v>2400</v>
      </c>
      <c r="Q957" s="3" t="s">
        <v>2400</v>
      </c>
      <c r="R957" s="3" t="s">
        <v>2400</v>
      </c>
      <c r="S957" s="3" t="s">
        <v>2400</v>
      </c>
      <c r="T957" s="9" t="s">
        <v>3429</v>
      </c>
      <c r="U957" s="7" t="s">
        <v>2400</v>
      </c>
      <c r="V957" s="7" t="s">
        <v>2400</v>
      </c>
      <c r="W957" s="7" t="s">
        <v>2400</v>
      </c>
      <c r="X957" s="7" t="s">
        <v>2400</v>
      </c>
      <c r="Y957" s="7" t="s">
        <v>2400</v>
      </c>
      <c r="Z957" s="7" t="s">
        <v>2400</v>
      </c>
      <c r="AA957" s="7" t="s">
        <v>2400</v>
      </c>
      <c r="AB957" s="7" t="s">
        <v>2400</v>
      </c>
      <c r="AC957" s="3" t="s">
        <v>2400</v>
      </c>
      <c r="AD957" s="3" t="s">
        <v>2400</v>
      </c>
      <c r="AE957" s="3" t="s">
        <v>2400</v>
      </c>
      <c r="AF957" s="3" t="s">
        <v>2400</v>
      </c>
      <c r="AG957" s="7">
        <v>91735951</v>
      </c>
      <c r="AH957" s="7">
        <v>91723910</v>
      </c>
      <c r="AI957" s="7">
        <v>91683005</v>
      </c>
      <c r="AJ957" s="7">
        <v>63159178</v>
      </c>
      <c r="AK957" s="3">
        <v>68.847440000000006</v>
      </c>
      <c r="AL957" s="7">
        <v>322</v>
      </c>
      <c r="AM957" s="7">
        <v>61315811</v>
      </c>
      <c r="AN957" s="3">
        <v>66.84</v>
      </c>
      <c r="AO957" s="3">
        <v>-1.7609699999999999</v>
      </c>
      <c r="AP957" s="3">
        <v>-6.7926599999999997</v>
      </c>
      <c r="AQ957" s="3">
        <v>32.593026000000002</v>
      </c>
      <c r="AR957" s="3">
        <v>86.567982999999998</v>
      </c>
      <c r="AS957" s="3">
        <v>-6.7926599999999997</v>
      </c>
      <c r="AT957" s="3">
        <v>32.593026000000002</v>
      </c>
      <c r="AU957" s="3">
        <v>82.027280000000005</v>
      </c>
      <c r="AV957" s="3">
        <v>1.3514514387331784</v>
      </c>
      <c r="AW957" s="3">
        <v>2.4737876590282832</v>
      </c>
      <c r="AX957" s="3">
        <v>3.0056597894383552</v>
      </c>
      <c r="AY957" s="4">
        <v>52.1</v>
      </c>
      <c r="AZ957" s="3">
        <v>95.37</v>
      </c>
      <c r="BA957" s="3">
        <v>115.87</v>
      </c>
    </row>
    <row r="958" spans="1:53" x14ac:dyDescent="0.3">
      <c r="A958" s="1" t="s">
        <v>1390</v>
      </c>
      <c r="B958" s="2">
        <v>103406</v>
      </c>
      <c r="C958" s="9" t="s">
        <v>2401</v>
      </c>
      <c r="D958" s="9" t="s">
        <v>2532</v>
      </c>
      <c r="E958" s="3">
        <v>6653.3744323800001</v>
      </c>
      <c r="F958" s="5">
        <v>7009.0514320000002</v>
      </c>
      <c r="G958" s="5">
        <v>6998.0644323799997</v>
      </c>
      <c r="H958" s="3">
        <v>0.77</v>
      </c>
      <c r="I958" s="3">
        <v>8.3485915492957794</v>
      </c>
      <c r="J958" s="4">
        <v>0.77</v>
      </c>
      <c r="K958" s="3">
        <v>8.3485915492957794</v>
      </c>
      <c r="L958" s="3">
        <v>1.14748661711694</v>
      </c>
      <c r="M958" s="3">
        <v>1.14748661711694</v>
      </c>
      <c r="N958" s="3">
        <v>8.7669596133899592</v>
      </c>
      <c r="O958" s="3" t="s">
        <v>2400</v>
      </c>
      <c r="P958" s="3" t="s">
        <v>2400</v>
      </c>
      <c r="Q958" s="3">
        <v>5.3459370000000002</v>
      </c>
      <c r="R958" s="3">
        <v>6.2279479999999996</v>
      </c>
      <c r="S958" s="3">
        <v>6.2269456873284401</v>
      </c>
      <c r="T958" s="9" t="s">
        <v>3429</v>
      </c>
      <c r="U958" s="7">
        <v>1155102</v>
      </c>
      <c r="V958" s="7">
        <v>1172785</v>
      </c>
      <c r="W958" s="7">
        <v>1185675</v>
      </c>
      <c r="X958" s="7">
        <v>1199146</v>
      </c>
      <c r="Y958" s="7">
        <v>1190244</v>
      </c>
      <c r="Z958" s="7">
        <v>1180100</v>
      </c>
      <c r="AA958" s="7">
        <v>1165498</v>
      </c>
      <c r="AB958" s="7">
        <v>1155102</v>
      </c>
      <c r="AC958" s="3">
        <v>84.039000000000001</v>
      </c>
      <c r="AD958" s="3">
        <v>86.772999999999996</v>
      </c>
      <c r="AE958" s="3">
        <v>84.352999999999994</v>
      </c>
      <c r="AF958" s="3">
        <v>85.703000000000003</v>
      </c>
      <c r="AG958" s="7">
        <v>256216000</v>
      </c>
      <c r="AH958" s="7">
        <v>261390000</v>
      </c>
      <c r="AI958" s="7">
        <v>279475000</v>
      </c>
      <c r="AJ958" s="7">
        <v>249691208</v>
      </c>
      <c r="AK958" s="3">
        <v>98.549859999999995</v>
      </c>
      <c r="AL958" s="7">
        <v>495</v>
      </c>
      <c r="AM958" s="7">
        <v>247714370</v>
      </c>
      <c r="AN958" s="3">
        <v>97.77</v>
      </c>
      <c r="AO958" s="3">
        <v>-0.46179700000000001</v>
      </c>
      <c r="AP958" s="3">
        <v>-9.7105859999999993</v>
      </c>
      <c r="AQ958" s="3">
        <v>-7.3828129999999996</v>
      </c>
      <c r="AR958" s="3">
        <v>22.659078999999998</v>
      </c>
      <c r="AS958" s="3">
        <v>-9.7105859999999993</v>
      </c>
      <c r="AT958" s="3">
        <v>-7.3828129999999996</v>
      </c>
      <c r="AU958" s="3">
        <v>22.913426999999999</v>
      </c>
      <c r="AV958" s="3">
        <v>2.0831063636745011</v>
      </c>
      <c r="AW958" s="3">
        <v>3.0517983628251506</v>
      </c>
      <c r="AX958" s="3">
        <v>2.9892565130872351</v>
      </c>
      <c r="AY958" s="3">
        <v>60.97</v>
      </c>
      <c r="AZ958" s="3">
        <v>89.32</v>
      </c>
      <c r="BA958" s="3">
        <v>87.49</v>
      </c>
    </row>
    <row r="959" spans="1:53" x14ac:dyDescent="0.3">
      <c r="A959" s="1" t="s">
        <v>1035</v>
      </c>
      <c r="B959" s="2">
        <v>4993702</v>
      </c>
      <c r="C959" s="9" t="s">
        <v>2401</v>
      </c>
      <c r="D959" s="9" t="s">
        <v>2434</v>
      </c>
      <c r="E959" s="3">
        <v>6589.8655760000001</v>
      </c>
      <c r="F959" s="5">
        <v>11599.865576</v>
      </c>
      <c r="G959" s="5" t="s">
        <v>2400</v>
      </c>
      <c r="H959" s="4">
        <v>4.28</v>
      </c>
      <c r="I959" s="3">
        <v>15.490918000000001</v>
      </c>
      <c r="J959" s="4">
        <v>4.28</v>
      </c>
      <c r="K959" s="3">
        <v>15.490918000000001</v>
      </c>
      <c r="L959" s="3">
        <v>21.85753867</v>
      </c>
      <c r="M959" s="3">
        <v>3.64047147</v>
      </c>
      <c r="N959" s="3">
        <v>15.875398000000001</v>
      </c>
      <c r="O959" s="3" t="s">
        <v>2400</v>
      </c>
      <c r="P959" s="3" t="s">
        <v>2400</v>
      </c>
      <c r="Q959" s="3">
        <v>3.0118420000000001</v>
      </c>
      <c r="R959" s="3">
        <v>11.516454</v>
      </c>
      <c r="S959" s="3">
        <v>11.516454</v>
      </c>
      <c r="T959" s="9" t="s">
        <v>3429</v>
      </c>
      <c r="U959" s="7">
        <v>3282000</v>
      </c>
      <c r="V959" s="7">
        <v>2740000</v>
      </c>
      <c r="W959" s="7">
        <v>2073000</v>
      </c>
      <c r="X959" s="7">
        <v>1781300</v>
      </c>
      <c r="Y959" s="7">
        <v>3449000</v>
      </c>
      <c r="Z959" s="7">
        <v>3392000</v>
      </c>
      <c r="AA959" s="7">
        <v>3346000</v>
      </c>
      <c r="AB959" s="7">
        <v>3282000</v>
      </c>
      <c r="AC959" s="3">
        <v>37.264000000000003</v>
      </c>
      <c r="AD959" s="3">
        <v>37.692</v>
      </c>
      <c r="AE959" s="3">
        <v>23.614000000000001</v>
      </c>
      <c r="AF959" s="3">
        <v>23.949000000000002</v>
      </c>
      <c r="AG959" s="7">
        <v>28400000</v>
      </c>
      <c r="AH959" s="7">
        <v>28400000</v>
      </c>
      <c r="AI959" s="7">
        <v>28300000</v>
      </c>
      <c r="AJ959" s="7">
        <v>28051457</v>
      </c>
      <c r="AK959" s="3">
        <v>98.75676</v>
      </c>
      <c r="AL959" s="7">
        <v>339</v>
      </c>
      <c r="AM959" s="7">
        <v>27578033</v>
      </c>
      <c r="AN959" s="3">
        <v>97.09</v>
      </c>
      <c r="AO959" s="3">
        <v>-1.1073390000000001</v>
      </c>
      <c r="AP959" s="3">
        <v>-18.392240999999999</v>
      </c>
      <c r="AQ959" s="3">
        <v>18.754311999999999</v>
      </c>
      <c r="AR959" s="3">
        <v>28.055461999999999</v>
      </c>
      <c r="AS959" s="3">
        <v>-18.392240999999999</v>
      </c>
      <c r="AT959" s="3">
        <v>18.754311999999999</v>
      </c>
      <c r="AU959" s="3">
        <v>27.160990999999999</v>
      </c>
      <c r="AV959" s="3">
        <v>2.6355772814628957</v>
      </c>
      <c r="AW959" s="3">
        <v>5.2883852910049383</v>
      </c>
      <c r="AX959" s="3">
        <v>6.1476964441847626</v>
      </c>
      <c r="AY959" s="4">
        <v>58.4</v>
      </c>
      <c r="AZ959" s="3">
        <v>117.18</v>
      </c>
      <c r="BA959" s="3">
        <v>136.22</v>
      </c>
    </row>
    <row r="960" spans="1:53" x14ac:dyDescent="0.3">
      <c r="A960" s="1" t="s">
        <v>1254</v>
      </c>
      <c r="B960" s="2">
        <v>4069282</v>
      </c>
      <c r="C960" s="9" t="s">
        <v>2395</v>
      </c>
      <c r="D960" s="9" t="s">
        <v>2484</v>
      </c>
      <c r="E960" s="3">
        <v>6568.7716841600004</v>
      </c>
      <c r="F960" s="5">
        <v>6161.8166840000004</v>
      </c>
      <c r="G960" s="5" t="s">
        <v>2400</v>
      </c>
      <c r="H960" s="4">
        <v>1.413</v>
      </c>
      <c r="I960" s="3">
        <v>29.498798000000001</v>
      </c>
      <c r="J960" s="4">
        <v>1.413</v>
      </c>
      <c r="K960" s="3">
        <v>29.498798000000001</v>
      </c>
      <c r="L960" s="3">
        <v>6.2290684999999995</v>
      </c>
      <c r="M960" s="3">
        <v>5.9769075599999999</v>
      </c>
      <c r="N960" s="3">
        <v>21.826263999999998</v>
      </c>
      <c r="O960" s="3" t="s">
        <v>2400</v>
      </c>
      <c r="P960" s="3" t="s">
        <v>2400</v>
      </c>
      <c r="Q960" s="3">
        <v>1.173227</v>
      </c>
      <c r="R960" s="3">
        <v>17.624718000000001</v>
      </c>
      <c r="S960" s="3">
        <v>17.624718000000001</v>
      </c>
      <c r="T960" s="9" t="s">
        <v>3429</v>
      </c>
      <c r="U960" s="7">
        <v>5313463</v>
      </c>
      <c r="V960" s="7">
        <v>7439724</v>
      </c>
      <c r="W960" s="7">
        <v>6540425</v>
      </c>
      <c r="X960" s="7">
        <v>4136380</v>
      </c>
      <c r="Y960" s="7">
        <v>4828615</v>
      </c>
      <c r="Z960" s="7">
        <v>4903193</v>
      </c>
      <c r="AA960" s="7">
        <v>5050875</v>
      </c>
      <c r="AB960" s="7">
        <v>5313463</v>
      </c>
      <c r="AC960" s="3">
        <v>21.285</v>
      </c>
      <c r="AD960" s="3">
        <v>20.526</v>
      </c>
      <c r="AE960" s="4">
        <v>7.4850000000000003</v>
      </c>
      <c r="AF960" s="4">
        <v>6.657</v>
      </c>
      <c r="AG960" s="7">
        <v>35331173</v>
      </c>
      <c r="AH960" s="7">
        <v>35451651</v>
      </c>
      <c r="AI960" s="7">
        <v>35946344</v>
      </c>
      <c r="AJ960" s="7">
        <v>35035113</v>
      </c>
      <c r="AK960" s="3">
        <v>99.162040000000005</v>
      </c>
      <c r="AL960" s="7">
        <v>548</v>
      </c>
      <c r="AM960" s="7">
        <v>35360309</v>
      </c>
      <c r="AN960" s="4">
        <v>100.08</v>
      </c>
      <c r="AO960" s="3">
        <v>-2.4963120000000001</v>
      </c>
      <c r="AP960" s="3">
        <v>-7.562392</v>
      </c>
      <c r="AQ960" s="3">
        <v>-9.006195</v>
      </c>
      <c r="AR960" s="3">
        <v>-9.2751940000000008</v>
      </c>
      <c r="AS960" s="3">
        <v>-7.562392</v>
      </c>
      <c r="AT960" s="3">
        <v>-9.006195</v>
      </c>
      <c r="AU960" s="3">
        <v>-11.252259</v>
      </c>
      <c r="AV960" s="3">
        <v>1.5917133574931124</v>
      </c>
      <c r="AW960" s="3">
        <v>4.2353777395492544</v>
      </c>
      <c r="AX960" s="3">
        <v>3.5978759302182501</v>
      </c>
      <c r="AY960" s="3">
        <v>43.55</v>
      </c>
      <c r="AZ960" s="3">
        <v>115.88</v>
      </c>
      <c r="BA960" s="3">
        <v>98.44</v>
      </c>
    </row>
    <row r="961" spans="1:53" x14ac:dyDescent="0.3">
      <c r="A961" s="1" t="s">
        <v>941</v>
      </c>
      <c r="B961" s="2">
        <v>1023792</v>
      </c>
      <c r="C961" s="9" t="s">
        <v>2401</v>
      </c>
      <c r="D961" s="9" t="s">
        <v>2399</v>
      </c>
      <c r="E961" s="3">
        <v>6564.60124705</v>
      </c>
      <c r="F961" s="5" t="s">
        <v>2400</v>
      </c>
      <c r="G961" s="5">
        <v>9466.1442470500006</v>
      </c>
      <c r="H961" s="3">
        <v>0.45</v>
      </c>
      <c r="I961" s="3">
        <v>31</v>
      </c>
      <c r="J961" s="4">
        <v>0.45</v>
      </c>
      <c r="K961" s="3">
        <v>31</v>
      </c>
      <c r="L961" s="3">
        <v>2.6626683852632902</v>
      </c>
      <c r="M961" s="3">
        <v>1.75488394721807</v>
      </c>
      <c r="N961" s="3">
        <v>21.163084999999999</v>
      </c>
      <c r="O961" s="3" t="s">
        <v>2400</v>
      </c>
      <c r="P961" s="3" t="s">
        <v>2400</v>
      </c>
      <c r="Q961" s="3" t="s">
        <v>2400</v>
      </c>
      <c r="R961" s="3" t="s">
        <v>2400</v>
      </c>
      <c r="S961" s="3" t="s">
        <v>2400</v>
      </c>
      <c r="T961" s="9" t="s">
        <v>3429</v>
      </c>
      <c r="U961" s="7">
        <v>808061</v>
      </c>
      <c r="V961" s="7">
        <v>909111</v>
      </c>
      <c r="W961" s="7">
        <v>807336</v>
      </c>
      <c r="X961" s="7">
        <v>770216</v>
      </c>
      <c r="Y961" s="7">
        <v>804507</v>
      </c>
      <c r="Z961" s="7">
        <v>788066</v>
      </c>
      <c r="AA961" s="7">
        <v>790443</v>
      </c>
      <c r="AB961" s="7">
        <v>808061</v>
      </c>
      <c r="AC961" s="3" t="s">
        <v>2400</v>
      </c>
      <c r="AD961" s="3" t="s">
        <v>2400</v>
      </c>
      <c r="AE961" s="3" t="s">
        <v>2400</v>
      </c>
      <c r="AF961" s="3" t="s">
        <v>2400</v>
      </c>
      <c r="AG961" s="7">
        <v>113394786</v>
      </c>
      <c r="AH961" s="7">
        <v>113394092</v>
      </c>
      <c r="AI961" s="7">
        <v>110879365</v>
      </c>
      <c r="AJ961" s="7">
        <v>112809835</v>
      </c>
      <c r="AK961" s="3">
        <v>99.481459999999998</v>
      </c>
      <c r="AL961" s="7">
        <v>364</v>
      </c>
      <c r="AM961" s="7">
        <v>95319530</v>
      </c>
      <c r="AN961" s="3">
        <v>84.06</v>
      </c>
      <c r="AO961" s="3">
        <v>-1.4134279999999999</v>
      </c>
      <c r="AP961" s="3">
        <v>-13.249266</v>
      </c>
      <c r="AQ961" s="3">
        <v>9.8905910000000006</v>
      </c>
      <c r="AR961" s="3">
        <v>19.885414000000001</v>
      </c>
      <c r="AS961" s="3">
        <v>-13.249266</v>
      </c>
      <c r="AT961" s="3">
        <v>9.8905910000000006</v>
      </c>
      <c r="AU961" s="3">
        <v>21.539206</v>
      </c>
      <c r="AV961" s="3">
        <v>1.4558486539140139</v>
      </c>
      <c r="AW961" s="3">
        <v>2.5007856590701047</v>
      </c>
      <c r="AX961" s="3">
        <v>2.5799402231890869</v>
      </c>
      <c r="AY961" s="3">
        <v>51.68</v>
      </c>
      <c r="AZ961" s="3">
        <v>88.78</v>
      </c>
      <c r="BA961" s="3">
        <v>91.59</v>
      </c>
    </row>
    <row r="962" spans="1:53" x14ac:dyDescent="0.3">
      <c r="A962" s="1" t="s">
        <v>2986</v>
      </c>
      <c r="B962" s="2">
        <v>6475784</v>
      </c>
      <c r="C962" s="9" t="s">
        <v>2395</v>
      </c>
      <c r="D962" s="9" t="s">
        <v>2535</v>
      </c>
      <c r="E962" s="3">
        <v>6564.3973679999999</v>
      </c>
      <c r="F962" s="5">
        <v>6556.8853669999999</v>
      </c>
      <c r="G962" s="5" t="s">
        <v>2400</v>
      </c>
      <c r="H962" s="3">
        <v>-0.40899999999999997</v>
      </c>
      <c r="I962" s="3" t="s">
        <v>2397</v>
      </c>
      <c r="J962" s="3">
        <v>-0.40899999999999997</v>
      </c>
      <c r="K962" s="3" t="s">
        <v>2397</v>
      </c>
      <c r="L962" s="3">
        <v>2.6306620199999999</v>
      </c>
      <c r="M962" s="3">
        <v>2.6306620199999999</v>
      </c>
      <c r="N962" s="3" t="s">
        <v>2397</v>
      </c>
      <c r="O962" s="3" t="s">
        <v>2400</v>
      </c>
      <c r="P962" s="3" t="s">
        <v>2400</v>
      </c>
      <c r="Q962" s="3">
        <v>12.438278</v>
      </c>
      <c r="R962" s="3" t="s">
        <v>2397</v>
      </c>
      <c r="S962" s="3">
        <v>-3.4034770000000001</v>
      </c>
      <c r="T962" s="9" t="s">
        <v>3429</v>
      </c>
      <c r="U962" s="7">
        <v>595271</v>
      </c>
      <c r="V962" s="7">
        <v>608181</v>
      </c>
      <c r="W962" s="7">
        <v>27111</v>
      </c>
      <c r="X962" s="7">
        <v>3976</v>
      </c>
      <c r="Y962" s="7">
        <v>730510</v>
      </c>
      <c r="Z962" s="7">
        <v>668286</v>
      </c>
      <c r="AA962" s="7">
        <v>618579</v>
      </c>
      <c r="AB962" s="7">
        <v>595271</v>
      </c>
      <c r="AC962" s="3">
        <v>-225.24100000000001</v>
      </c>
      <c r="AD962" s="3">
        <v>-132.40100000000001</v>
      </c>
      <c r="AE962" s="3" t="s">
        <v>2397</v>
      </c>
      <c r="AF962" s="3" t="s">
        <v>2397</v>
      </c>
      <c r="AG962" s="7">
        <v>2337518542</v>
      </c>
      <c r="AH962" s="7">
        <v>2318685904</v>
      </c>
      <c r="AI962" s="7">
        <v>2289276510</v>
      </c>
      <c r="AJ962" s="7">
        <v>1191396101</v>
      </c>
      <c r="AK962" s="4">
        <v>39.565600000000003</v>
      </c>
      <c r="AL962" s="7">
        <v>532</v>
      </c>
      <c r="AM962" s="7">
        <v>287702347</v>
      </c>
      <c r="AN962" s="3">
        <v>9.5500000000000007</v>
      </c>
      <c r="AO962" s="3">
        <v>-5.625</v>
      </c>
      <c r="AP962" s="3">
        <v>38.532110000000003</v>
      </c>
      <c r="AQ962" s="3">
        <v>-14.447592</v>
      </c>
      <c r="AR962" s="3">
        <v>-27.228916000000002</v>
      </c>
      <c r="AS962" s="3">
        <v>38.532110000000003</v>
      </c>
      <c r="AT962" s="3">
        <v>-14.447592</v>
      </c>
      <c r="AU962" s="3">
        <v>-28.266033</v>
      </c>
      <c r="AV962" s="3">
        <v>19.001356371078941</v>
      </c>
      <c r="AW962" s="3">
        <v>17.265167917631512</v>
      </c>
      <c r="AX962" s="3">
        <v>12.208838256055021</v>
      </c>
      <c r="AY962" s="3">
        <v>264.32</v>
      </c>
      <c r="AZ962" s="3">
        <v>240.17</v>
      </c>
      <c r="BA962" s="3">
        <v>169.83</v>
      </c>
    </row>
    <row r="963" spans="1:53" x14ac:dyDescent="0.3">
      <c r="A963" s="1" t="s">
        <v>728</v>
      </c>
      <c r="B963" s="2">
        <v>10971298</v>
      </c>
      <c r="C963" s="9" t="s">
        <v>2401</v>
      </c>
      <c r="D963" s="9" t="s">
        <v>2463</v>
      </c>
      <c r="E963" s="3">
        <v>6530.4005936800004</v>
      </c>
      <c r="F963" s="5">
        <v>10397.400593</v>
      </c>
      <c r="G963" s="5" t="s">
        <v>2400</v>
      </c>
      <c r="H963" s="3">
        <v>0.73</v>
      </c>
      <c r="I963" s="3">
        <v>29.322033999999999</v>
      </c>
      <c r="J963" s="3">
        <v>0.73</v>
      </c>
      <c r="K963" s="3">
        <v>29.322033999999999</v>
      </c>
      <c r="L963" s="3" t="s">
        <v>2397</v>
      </c>
      <c r="M963" s="3">
        <v>0.91770233000000001</v>
      </c>
      <c r="N963" s="3">
        <v>16.061008000000001</v>
      </c>
      <c r="O963" s="3" t="s">
        <v>2400</v>
      </c>
      <c r="P963" s="3" t="s">
        <v>2400</v>
      </c>
      <c r="Q963" s="3">
        <v>2.2123059999999999</v>
      </c>
      <c r="R963" s="3">
        <v>10.687215</v>
      </c>
      <c r="S963" s="3">
        <v>10.687215</v>
      </c>
      <c r="T963" s="9" t="s">
        <v>3429</v>
      </c>
      <c r="U963" s="7">
        <v>4417000</v>
      </c>
      <c r="V963" s="7">
        <v>4411000</v>
      </c>
      <c r="W963" s="7">
        <v>4764000</v>
      </c>
      <c r="X963" s="7">
        <v>3271000</v>
      </c>
      <c r="Y963" s="7">
        <v>4454000</v>
      </c>
      <c r="Z963" s="7">
        <v>4492000</v>
      </c>
      <c r="AA963" s="7">
        <v>4365000</v>
      </c>
      <c r="AB963" s="7">
        <v>4417000</v>
      </c>
      <c r="AC963" s="3">
        <v>56.328000000000003</v>
      </c>
      <c r="AD963" s="3">
        <v>54.737000000000002</v>
      </c>
      <c r="AE963" s="3">
        <v>22.029</v>
      </c>
      <c r="AF963" s="3">
        <v>19.645</v>
      </c>
      <c r="AG963" s="7">
        <v>494333072</v>
      </c>
      <c r="AH963" s="7">
        <v>494182138</v>
      </c>
      <c r="AI963" s="7">
        <v>492683420</v>
      </c>
      <c r="AJ963" s="7">
        <v>491976336</v>
      </c>
      <c r="AK963" s="3">
        <v>99.519279999999995</v>
      </c>
      <c r="AL963" s="7">
        <v>470</v>
      </c>
      <c r="AM963" s="7">
        <v>484439883</v>
      </c>
      <c r="AN963" s="3">
        <v>97.99</v>
      </c>
      <c r="AO963" s="3">
        <v>1.9360269999999999</v>
      </c>
      <c r="AP963" s="3">
        <v>-8.3270250000000008</v>
      </c>
      <c r="AQ963" s="3">
        <v>-17.562968000000001</v>
      </c>
      <c r="AR963" s="3">
        <v>-17.281421000000002</v>
      </c>
      <c r="AS963" s="3">
        <v>-8.3270250000000008</v>
      </c>
      <c r="AT963" s="3">
        <v>-17.562968000000001</v>
      </c>
      <c r="AU963" s="3">
        <v>-18.724831999999999</v>
      </c>
      <c r="AV963" s="3">
        <v>2.2678210416881055</v>
      </c>
      <c r="AW963" s="3">
        <v>4.7062795282028622</v>
      </c>
      <c r="AX963" s="3">
        <v>4.4505997518585652</v>
      </c>
      <c r="AY963" s="3">
        <v>47.35</v>
      </c>
      <c r="AZ963" s="3">
        <v>98.25</v>
      </c>
      <c r="BA963" s="3">
        <v>92.92</v>
      </c>
    </row>
    <row r="964" spans="1:53" x14ac:dyDescent="0.3">
      <c r="A964" s="1" t="s">
        <v>345</v>
      </c>
      <c r="B964" s="2">
        <v>4006418</v>
      </c>
      <c r="C964" s="9" t="s">
        <v>2401</v>
      </c>
      <c r="D964" s="9" t="s">
        <v>2414</v>
      </c>
      <c r="E964" s="3">
        <v>6527.5364381500003</v>
      </c>
      <c r="F964" s="5">
        <v>10075.512438</v>
      </c>
      <c r="G964" s="5">
        <v>10076.31243815</v>
      </c>
      <c r="H964" s="4">
        <v>1.427</v>
      </c>
      <c r="I964" s="3">
        <v>13.896552</v>
      </c>
      <c r="J964" s="4">
        <v>1.427</v>
      </c>
      <c r="K964" s="3">
        <v>13.896552</v>
      </c>
      <c r="L964" s="3" t="s">
        <v>2397</v>
      </c>
      <c r="M964" s="3">
        <v>3.9496896400000003</v>
      </c>
      <c r="N964" s="3">
        <v>13.15799</v>
      </c>
      <c r="O964" s="3">
        <v>18.582537643026399</v>
      </c>
      <c r="P964" s="3">
        <v>13.010432610514</v>
      </c>
      <c r="Q964" s="3">
        <v>2.5911870000000001</v>
      </c>
      <c r="R964" s="3">
        <v>7.2495450000000003</v>
      </c>
      <c r="S964" s="3">
        <v>7.2495450000000003</v>
      </c>
      <c r="T964" s="9" t="s">
        <v>3429</v>
      </c>
      <c r="U964" s="7">
        <v>3738492</v>
      </c>
      <c r="V964" s="7">
        <v>3555377</v>
      </c>
      <c r="W964" s="7">
        <v>3369810</v>
      </c>
      <c r="X964" s="7">
        <v>2178490</v>
      </c>
      <c r="Y964" s="7">
        <v>3843691</v>
      </c>
      <c r="Z964" s="7">
        <v>3785609</v>
      </c>
      <c r="AA964" s="7">
        <v>3735047</v>
      </c>
      <c r="AB964" s="7">
        <v>3738492</v>
      </c>
      <c r="AC964" s="3">
        <v>63.816000000000003</v>
      </c>
      <c r="AD964" s="3">
        <v>61.957999999999998</v>
      </c>
      <c r="AE964" s="3">
        <v>33.253</v>
      </c>
      <c r="AF964" s="3">
        <v>31.478000000000002</v>
      </c>
      <c r="AG964" s="7">
        <v>88849292</v>
      </c>
      <c r="AH964" s="7">
        <v>92309009</v>
      </c>
      <c r="AI964" s="7">
        <v>98386239</v>
      </c>
      <c r="AJ964" s="7">
        <v>59713308</v>
      </c>
      <c r="AK964" s="3">
        <v>67.557310000000001</v>
      </c>
      <c r="AL964" s="7">
        <v>380</v>
      </c>
      <c r="AM964" s="7">
        <v>62964542</v>
      </c>
      <c r="AN964" s="3">
        <v>71.239999999999995</v>
      </c>
      <c r="AO964" s="3">
        <v>1.1997770000000001</v>
      </c>
      <c r="AP964" s="3">
        <v>-1.7738659999999999</v>
      </c>
      <c r="AQ964" s="3">
        <v>12.204176</v>
      </c>
      <c r="AR964" s="3">
        <v>13.663428</v>
      </c>
      <c r="AS964" s="3">
        <v>-1.7738659999999999</v>
      </c>
      <c r="AT964" s="3">
        <v>12.204176</v>
      </c>
      <c r="AU964" s="3">
        <v>15.860086000000001</v>
      </c>
      <c r="AV964" s="3">
        <v>3.1961705603152355</v>
      </c>
      <c r="AW964" s="3">
        <v>4.0805140896872771</v>
      </c>
      <c r="AX964" s="3">
        <v>4.4686888352260778</v>
      </c>
      <c r="AY964" s="3">
        <v>62.69</v>
      </c>
      <c r="AZ964" s="3">
        <v>80.03</v>
      </c>
      <c r="BA964" s="3">
        <v>87.65</v>
      </c>
    </row>
    <row r="965" spans="1:53" x14ac:dyDescent="0.3">
      <c r="A965" s="1" t="s">
        <v>1743</v>
      </c>
      <c r="B965" s="2">
        <v>4963519</v>
      </c>
      <c r="C965" s="9" t="s">
        <v>2395</v>
      </c>
      <c r="D965" s="9" t="s">
        <v>2431</v>
      </c>
      <c r="E965" s="3">
        <v>6527.0684969000004</v>
      </c>
      <c r="F965" s="5">
        <v>7392.0394960000003</v>
      </c>
      <c r="G965" s="5" t="s">
        <v>2400</v>
      </c>
      <c r="H965" s="3">
        <v>-0.184</v>
      </c>
      <c r="I965" s="3" t="s">
        <v>2397</v>
      </c>
      <c r="J965" s="3">
        <v>-0.184</v>
      </c>
      <c r="K965" s="3" t="s">
        <v>2397</v>
      </c>
      <c r="L965" s="3">
        <v>12.568296190000002</v>
      </c>
      <c r="M965" s="3">
        <v>1.9412058599999999</v>
      </c>
      <c r="N965" s="3">
        <v>8.6783319999999993</v>
      </c>
      <c r="O965" s="3" t="s">
        <v>2400</v>
      </c>
      <c r="P965" s="3" t="s">
        <v>2400</v>
      </c>
      <c r="Q965" s="3">
        <v>1.8934059999999999</v>
      </c>
      <c r="R965" s="3">
        <v>10.608525</v>
      </c>
      <c r="S965" s="3">
        <v>10.608525</v>
      </c>
      <c r="T965" s="9" t="s">
        <v>3431</v>
      </c>
      <c r="U965" s="7">
        <v>3769506</v>
      </c>
      <c r="V965" s="7">
        <v>3569399</v>
      </c>
      <c r="W965" s="7">
        <v>4645714</v>
      </c>
      <c r="X965" s="7">
        <v>4015307</v>
      </c>
      <c r="Y965" s="7">
        <v>3948029</v>
      </c>
      <c r="Z965" s="7">
        <v>4005013</v>
      </c>
      <c r="AA965" s="7">
        <v>3769506</v>
      </c>
      <c r="AB965" s="7">
        <v>3461221</v>
      </c>
      <c r="AC965" s="3">
        <v>40.116999999999997</v>
      </c>
      <c r="AD965" s="3">
        <v>39.295000000000002</v>
      </c>
      <c r="AE965" s="3">
        <v>19.516999999999999</v>
      </c>
      <c r="AF965" s="4">
        <v>17.05</v>
      </c>
      <c r="AG965" s="7">
        <v>94664000</v>
      </c>
      <c r="AH965" s="7">
        <v>94962000</v>
      </c>
      <c r="AI965" s="7">
        <v>97506000</v>
      </c>
      <c r="AJ965" s="7">
        <v>93597242</v>
      </c>
      <c r="AK965" s="3">
        <v>99.016729999999995</v>
      </c>
      <c r="AL965" s="7">
        <v>731</v>
      </c>
      <c r="AM965" s="7">
        <v>85934749</v>
      </c>
      <c r="AN965" s="3">
        <v>90.91</v>
      </c>
      <c r="AO965" s="3">
        <v>-2.1958039999999999</v>
      </c>
      <c r="AP965" s="3">
        <v>1.2744390000000001</v>
      </c>
      <c r="AQ965" s="3">
        <v>-32.303969000000002</v>
      </c>
      <c r="AR965" s="3">
        <v>-35.791020000000003</v>
      </c>
      <c r="AS965" s="3">
        <v>1.2744390000000001</v>
      </c>
      <c r="AT965" s="3">
        <v>-32.303969000000002</v>
      </c>
      <c r="AU965" s="3">
        <v>-37.900719000000002</v>
      </c>
      <c r="AV965" s="3">
        <v>10.440033565966727</v>
      </c>
      <c r="AW965" s="3">
        <v>19.241708161260814</v>
      </c>
      <c r="AX965" s="3">
        <v>12.877682695283857</v>
      </c>
      <c r="AY965" s="3">
        <v>120.32</v>
      </c>
      <c r="AZ965" s="3">
        <v>221.75</v>
      </c>
      <c r="BA965" s="3">
        <v>148.41</v>
      </c>
    </row>
    <row r="966" spans="1:53" x14ac:dyDescent="0.3">
      <c r="A966" s="1" t="s">
        <v>127</v>
      </c>
      <c r="B966" s="2">
        <v>4164998</v>
      </c>
      <c r="C966" s="9" t="s">
        <v>2395</v>
      </c>
      <c r="D966" s="9" t="s">
        <v>2418</v>
      </c>
      <c r="E966" s="3">
        <v>6520.9252263999997</v>
      </c>
      <c r="F966" s="5">
        <v>6448.7872260000004</v>
      </c>
      <c r="G966" s="5" t="s">
        <v>2400</v>
      </c>
      <c r="H966" s="3">
        <v>0.49</v>
      </c>
      <c r="I966" s="3">
        <v>17.358108000000001</v>
      </c>
      <c r="J966" s="3">
        <v>0.49</v>
      </c>
      <c r="K966" s="3">
        <v>17.358108000000001</v>
      </c>
      <c r="L966" s="3">
        <v>1.52898464</v>
      </c>
      <c r="M966" s="3">
        <v>1.5217391300000001</v>
      </c>
      <c r="N966" s="3">
        <v>14.730505000000001</v>
      </c>
      <c r="O966" s="3" t="s">
        <v>2400</v>
      </c>
      <c r="P966" s="3" t="s">
        <v>2400</v>
      </c>
      <c r="Q966" s="3">
        <v>0.972584</v>
      </c>
      <c r="R966" s="3">
        <v>5.4897530000000003</v>
      </c>
      <c r="S966" s="3">
        <v>5.4897530000000003</v>
      </c>
      <c r="T966" s="9" t="s">
        <v>3429</v>
      </c>
      <c r="U966" s="7">
        <v>6503065</v>
      </c>
      <c r="V966" s="7">
        <v>7091585</v>
      </c>
      <c r="W966" s="7">
        <v>6138329</v>
      </c>
      <c r="X966" s="7">
        <v>5050589</v>
      </c>
      <c r="Y966" s="7">
        <v>6440385</v>
      </c>
      <c r="Z966" s="7">
        <v>6400589</v>
      </c>
      <c r="AA966" s="7">
        <v>6397037</v>
      </c>
      <c r="AB966" s="7">
        <v>6503065</v>
      </c>
      <c r="AC966" s="3">
        <v>14.503</v>
      </c>
      <c r="AD966" s="3">
        <v>14.993</v>
      </c>
      <c r="AE966" s="3">
        <v>16.928999999999998</v>
      </c>
      <c r="AF966" s="3">
        <v>16.568000000000001</v>
      </c>
      <c r="AG966" s="7">
        <v>246630000</v>
      </c>
      <c r="AH966" s="7">
        <v>246302000</v>
      </c>
      <c r="AI966" s="7">
        <v>245764000</v>
      </c>
      <c r="AJ966" s="7">
        <v>102430148</v>
      </c>
      <c r="AK966" s="3">
        <v>41.531730000000003</v>
      </c>
      <c r="AL966" s="7">
        <v>435</v>
      </c>
      <c r="AM966" s="7">
        <v>109320229</v>
      </c>
      <c r="AN966" s="3">
        <v>44.33</v>
      </c>
      <c r="AO966" s="3">
        <v>-2.9467319999999999</v>
      </c>
      <c r="AP966" s="3">
        <v>-2.836611</v>
      </c>
      <c r="AQ966" s="3">
        <v>-16.045752</v>
      </c>
      <c r="AR966" s="3">
        <v>-19.71875</v>
      </c>
      <c r="AS966" s="3">
        <v>-2.836611</v>
      </c>
      <c r="AT966" s="3">
        <v>-16.045752</v>
      </c>
      <c r="AU966" s="3">
        <v>-22.783287999999999</v>
      </c>
      <c r="AV966" s="3">
        <v>1.3057073995465129</v>
      </c>
      <c r="AW966" s="3">
        <v>2.5831147987163132</v>
      </c>
      <c r="AX966" s="3">
        <v>2.6544052979689274</v>
      </c>
      <c r="AY966" s="3">
        <v>49.12</v>
      </c>
      <c r="AZ966" s="3">
        <v>97.17</v>
      </c>
      <c r="BA966" s="3">
        <v>99.85</v>
      </c>
    </row>
    <row r="967" spans="1:53" x14ac:dyDescent="0.3">
      <c r="A967" s="1" t="s">
        <v>2179</v>
      </c>
      <c r="B967" s="2">
        <v>4057537</v>
      </c>
      <c r="C967" s="9" t="s">
        <v>2401</v>
      </c>
      <c r="D967" s="9" t="s">
        <v>2492</v>
      </c>
      <c r="E967" s="3">
        <v>6520.3833925299996</v>
      </c>
      <c r="F967" s="5">
        <v>13888.383392</v>
      </c>
      <c r="G967" s="5">
        <v>13888.38339253</v>
      </c>
      <c r="H967" s="3">
        <v>-1.27</v>
      </c>
      <c r="I967" s="3">
        <v>22.584</v>
      </c>
      <c r="J967" s="4">
        <v>-1.27</v>
      </c>
      <c r="K967" s="3">
        <v>22.584</v>
      </c>
      <c r="L967" s="3">
        <v>5.5956392500000005</v>
      </c>
      <c r="M967" s="3">
        <v>1.3948317599999998</v>
      </c>
      <c r="N967" s="3">
        <v>15.451560000000001</v>
      </c>
      <c r="O967" s="3" t="s">
        <v>2397</v>
      </c>
      <c r="P967" s="3" t="s">
        <v>2397</v>
      </c>
      <c r="Q967" s="3">
        <v>1.8625419999999999</v>
      </c>
      <c r="R967" s="3">
        <v>7.7000739999999999</v>
      </c>
      <c r="S967" s="3">
        <v>7.7000739999999999</v>
      </c>
      <c r="T967" s="9" t="s">
        <v>3435</v>
      </c>
      <c r="U967" s="7">
        <v>7210000</v>
      </c>
      <c r="V967" s="7">
        <v>8928000</v>
      </c>
      <c r="W967" s="7">
        <v>10106000</v>
      </c>
      <c r="X967" s="7">
        <v>7447000</v>
      </c>
      <c r="Y967" s="7">
        <v>7210000</v>
      </c>
      <c r="Z967" s="7">
        <v>7372000</v>
      </c>
      <c r="AA967" s="7">
        <v>7651000</v>
      </c>
      <c r="AB967" s="7">
        <v>8290000</v>
      </c>
      <c r="AC967" s="3">
        <v>51.054000000000002</v>
      </c>
      <c r="AD967" s="3">
        <v>51.054000000000002</v>
      </c>
      <c r="AE967" s="4">
        <v>22.76</v>
      </c>
      <c r="AF967" s="4">
        <v>22.76</v>
      </c>
      <c r="AG967" s="7">
        <v>214685612</v>
      </c>
      <c r="AH967" s="7">
        <v>214688629</v>
      </c>
      <c r="AI967" s="7">
        <v>209495083</v>
      </c>
      <c r="AJ967" s="7">
        <v>213695576</v>
      </c>
      <c r="AK967" s="3">
        <v>99.533019999999993</v>
      </c>
      <c r="AL967" s="7">
        <v>559</v>
      </c>
      <c r="AM967" s="7">
        <v>182958609</v>
      </c>
      <c r="AN967" s="3">
        <v>85.22</v>
      </c>
      <c r="AO967" s="3">
        <v>1.1465430000000001</v>
      </c>
      <c r="AP967" s="3">
        <v>-7.0464270000000004</v>
      </c>
      <c r="AQ967" s="3">
        <v>12.829736</v>
      </c>
      <c r="AR967" s="3">
        <v>13.327980999999999</v>
      </c>
      <c r="AS967" s="3">
        <v>-7.0464270000000004</v>
      </c>
      <c r="AT967" s="3">
        <v>12.829736</v>
      </c>
      <c r="AU967" s="3">
        <v>14.756098</v>
      </c>
      <c r="AV967" s="3">
        <v>2.8540480939080575</v>
      </c>
      <c r="AW967" s="3">
        <v>5.5302171673387672</v>
      </c>
      <c r="AX967" s="3">
        <v>5.4415200904670966</v>
      </c>
      <c r="AY967" s="3">
        <v>55.24</v>
      </c>
      <c r="AZ967" s="4">
        <v>107.03</v>
      </c>
      <c r="BA967" s="3">
        <v>105.31</v>
      </c>
    </row>
    <row r="968" spans="1:53" x14ac:dyDescent="0.3">
      <c r="A968" s="1" t="s">
        <v>2039</v>
      </c>
      <c r="B968" s="2">
        <v>4354786</v>
      </c>
      <c r="C968" s="9" t="s">
        <v>2401</v>
      </c>
      <c r="D968" s="9" t="s">
        <v>2452</v>
      </c>
      <c r="E968" s="3">
        <v>6511.52564609</v>
      </c>
      <c r="F968" s="5">
        <v>9443.8326460000008</v>
      </c>
      <c r="G968" s="5">
        <v>11687.060665991999</v>
      </c>
      <c r="H968" s="3">
        <v>0.161</v>
      </c>
      <c r="I968" s="3">
        <v>71.980198000000001</v>
      </c>
      <c r="J968" s="4">
        <v>0.161</v>
      </c>
      <c r="K968" s="3">
        <v>71.980198000000001</v>
      </c>
      <c r="L968" s="3">
        <v>0.52474871999999995</v>
      </c>
      <c r="M968" s="3">
        <v>0.47807716999999994</v>
      </c>
      <c r="N968" s="3">
        <v>22.71875</v>
      </c>
      <c r="O968" s="3" t="s">
        <v>2397</v>
      </c>
      <c r="P968" s="3" t="s">
        <v>2397</v>
      </c>
      <c r="Q968" s="3">
        <v>0.46199400000000002</v>
      </c>
      <c r="R968" s="3">
        <v>3.3616109999999999</v>
      </c>
      <c r="S968" s="3">
        <v>3.3616109999999999</v>
      </c>
      <c r="T968" s="9" t="s">
        <v>3429</v>
      </c>
      <c r="U968" s="7">
        <v>17610092</v>
      </c>
      <c r="V968" s="7">
        <v>16414466</v>
      </c>
      <c r="W968" s="7">
        <v>16090744</v>
      </c>
      <c r="X968" s="7">
        <v>8735435</v>
      </c>
      <c r="Y968" s="7">
        <v>18703544</v>
      </c>
      <c r="Z968" s="7">
        <v>19407898</v>
      </c>
      <c r="AA968" s="7">
        <v>18765018</v>
      </c>
      <c r="AB968" s="7">
        <v>17610092</v>
      </c>
      <c r="AC968" s="3">
        <v>29.847999999999999</v>
      </c>
      <c r="AD968" s="3">
        <v>17.745999999999999</v>
      </c>
      <c r="AE968" s="3">
        <v>25.291</v>
      </c>
      <c r="AF968" s="3">
        <v>13.038</v>
      </c>
      <c r="AG968" s="7">
        <v>196307678</v>
      </c>
      <c r="AH968" s="7">
        <v>196307678</v>
      </c>
      <c r="AI968" s="7">
        <v>196307678</v>
      </c>
      <c r="AJ968" s="7">
        <v>36920013</v>
      </c>
      <c r="AK968" s="3">
        <v>18.807220000000001</v>
      </c>
      <c r="AL968" s="7">
        <v>177</v>
      </c>
      <c r="AM968" s="7">
        <v>31265302</v>
      </c>
      <c r="AN968" s="3">
        <v>15.93</v>
      </c>
      <c r="AO968" s="3">
        <v>0.69252100000000005</v>
      </c>
      <c r="AP968" s="3">
        <v>-12.330418999999999</v>
      </c>
      <c r="AQ968" s="3">
        <v>-21.213763</v>
      </c>
      <c r="AR968" s="3">
        <v>-30.146529000000001</v>
      </c>
      <c r="AS968" s="3">
        <v>-12.330418999999999</v>
      </c>
      <c r="AT968" s="3">
        <v>-21.213763</v>
      </c>
      <c r="AU968" s="3">
        <v>-31.528137999999998</v>
      </c>
      <c r="AV968" s="3">
        <v>1.8615441465295257</v>
      </c>
      <c r="AW968" s="3">
        <v>2.332979856025668</v>
      </c>
      <c r="AX968" s="3">
        <v>2.0054207956525487</v>
      </c>
      <c r="AY968" s="3">
        <v>77.98</v>
      </c>
      <c r="AZ968" s="3">
        <v>97.73</v>
      </c>
      <c r="BA968" s="3">
        <v>84.01</v>
      </c>
    </row>
    <row r="969" spans="1:53" x14ac:dyDescent="0.3">
      <c r="A969" s="1" t="s">
        <v>525</v>
      </c>
      <c r="B969" s="2">
        <v>4047103</v>
      </c>
      <c r="C969" s="9" t="s">
        <v>2395</v>
      </c>
      <c r="D969" s="9" t="s">
        <v>2399</v>
      </c>
      <c r="E969" s="3">
        <v>6497.5627290700004</v>
      </c>
      <c r="F969" s="5" t="s">
        <v>2400</v>
      </c>
      <c r="G969" s="5">
        <v>8761.2927290700009</v>
      </c>
      <c r="H969" s="3">
        <v>0.7</v>
      </c>
      <c r="I969" s="3">
        <v>11.692640692640699</v>
      </c>
      <c r="J969" s="3">
        <v>0.7</v>
      </c>
      <c r="K969" s="3">
        <v>11.692640692640699</v>
      </c>
      <c r="L969" s="3">
        <v>1.51735897670308</v>
      </c>
      <c r="M969" s="3">
        <v>1.07312110535649</v>
      </c>
      <c r="N969" s="3">
        <v>11.846491</v>
      </c>
      <c r="O969" s="3" t="s">
        <v>2400</v>
      </c>
      <c r="P969" s="3" t="s">
        <v>2400</v>
      </c>
      <c r="Q969" s="3" t="s">
        <v>2400</v>
      </c>
      <c r="R969" s="3" t="s">
        <v>2400</v>
      </c>
      <c r="S969" s="3" t="s">
        <v>2400</v>
      </c>
      <c r="T969" s="9" t="s">
        <v>3429</v>
      </c>
      <c r="U969" s="7">
        <v>1997098</v>
      </c>
      <c r="V969" s="7">
        <v>1269544</v>
      </c>
      <c r="W969" s="7">
        <v>1271521</v>
      </c>
      <c r="X969" s="7">
        <v>1284878</v>
      </c>
      <c r="Y969" s="7">
        <v>1961404</v>
      </c>
      <c r="Z969" s="7">
        <v>1989883</v>
      </c>
      <c r="AA969" s="7">
        <v>2041384</v>
      </c>
      <c r="AB969" s="7">
        <v>1997098</v>
      </c>
      <c r="AC969" s="3" t="s">
        <v>2400</v>
      </c>
      <c r="AD969" s="3" t="s">
        <v>2400</v>
      </c>
      <c r="AE969" s="3" t="s">
        <v>2400</v>
      </c>
      <c r="AF969" s="3" t="s">
        <v>2400</v>
      </c>
      <c r="AG969" s="7">
        <v>209531882</v>
      </c>
      <c r="AH969" s="7">
        <v>209459123</v>
      </c>
      <c r="AI969" s="7">
        <v>208575479</v>
      </c>
      <c r="AJ969" s="7">
        <v>207921802</v>
      </c>
      <c r="AK969" s="4">
        <v>99.231899999999996</v>
      </c>
      <c r="AL969" s="7">
        <v>428</v>
      </c>
      <c r="AM969" s="7">
        <v>197275719</v>
      </c>
      <c r="AN969" s="3">
        <v>94.15</v>
      </c>
      <c r="AO969" s="3">
        <v>-2.031193</v>
      </c>
      <c r="AP969" s="3">
        <v>-12.899065</v>
      </c>
      <c r="AQ969" s="3">
        <v>3.446955</v>
      </c>
      <c r="AR969" s="3">
        <v>1.617758</v>
      </c>
      <c r="AS969" s="3">
        <v>-12.899065</v>
      </c>
      <c r="AT969" s="3">
        <v>3.446955</v>
      </c>
      <c r="AU969" s="3">
        <v>1.236882</v>
      </c>
      <c r="AV969" s="3">
        <v>2.2101967846727479</v>
      </c>
      <c r="AW969" s="3">
        <v>3.6120882200876863</v>
      </c>
      <c r="AX969" s="3">
        <v>3.6917644517671371</v>
      </c>
      <c r="AY969" s="4">
        <v>42.8</v>
      </c>
      <c r="AZ969" s="3">
        <v>69.95</v>
      </c>
      <c r="BA969" s="3">
        <v>71.489999999999995</v>
      </c>
    </row>
    <row r="970" spans="1:53" x14ac:dyDescent="0.3">
      <c r="A970" s="1" t="s">
        <v>1018</v>
      </c>
      <c r="B970" s="2">
        <v>103057</v>
      </c>
      <c r="C970" s="9" t="s">
        <v>2401</v>
      </c>
      <c r="D970" s="9" t="s">
        <v>2451</v>
      </c>
      <c r="E970" s="3">
        <v>6492.39211712</v>
      </c>
      <c r="F970" s="5">
        <v>11829.967117</v>
      </c>
      <c r="G970" s="5">
        <v>11829.03611712</v>
      </c>
      <c r="H970" s="3">
        <v>-0.26200000000000001</v>
      </c>
      <c r="I970" s="3" t="s">
        <v>2397</v>
      </c>
      <c r="J970" s="3">
        <v>-0.26200000000000001</v>
      </c>
      <c r="K970" s="3" t="s">
        <v>2397</v>
      </c>
      <c r="L970" s="3">
        <v>1.25732512</v>
      </c>
      <c r="M970" s="3">
        <v>1.0935497624027599</v>
      </c>
      <c r="N970" s="3">
        <v>27.427184</v>
      </c>
      <c r="O970" s="3" t="s">
        <v>2400</v>
      </c>
      <c r="P970" s="3" t="s">
        <v>2400</v>
      </c>
      <c r="Q970" s="3">
        <v>8.8064260000000001</v>
      </c>
      <c r="R970" s="3">
        <v>13.873699999999999</v>
      </c>
      <c r="S970" s="3">
        <v>32.873122036601501</v>
      </c>
      <c r="T970" s="9" t="s">
        <v>3429</v>
      </c>
      <c r="U970" s="7">
        <v>1343430</v>
      </c>
      <c r="V970" s="7">
        <v>930404</v>
      </c>
      <c r="W970" s="7">
        <v>534013</v>
      </c>
      <c r="X970" s="7">
        <v>499725</v>
      </c>
      <c r="Y970" s="7">
        <v>1293261</v>
      </c>
      <c r="Z970" s="7">
        <v>1319505</v>
      </c>
      <c r="AA970" s="7">
        <v>1337395</v>
      </c>
      <c r="AB970" s="7">
        <v>1343430</v>
      </c>
      <c r="AC970" s="3">
        <v>62.561</v>
      </c>
      <c r="AD970" s="3">
        <v>62.564999999999998</v>
      </c>
      <c r="AE970" s="3">
        <v>61.576000000000001</v>
      </c>
      <c r="AF970" s="3">
        <v>61.237000000000002</v>
      </c>
      <c r="AG970" s="7">
        <v>355834383</v>
      </c>
      <c r="AH970" s="7">
        <v>364327234</v>
      </c>
      <c r="AI970" s="7">
        <v>380860112</v>
      </c>
      <c r="AJ970" s="7">
        <v>318833380</v>
      </c>
      <c r="AK970" s="3">
        <v>89.967259999999996</v>
      </c>
      <c r="AL970" s="7">
        <v>492</v>
      </c>
      <c r="AM970" s="7">
        <v>381906773</v>
      </c>
      <c r="AN970" s="3">
        <v>107.77</v>
      </c>
      <c r="AO970" s="3">
        <v>-0.41128100000000001</v>
      </c>
      <c r="AP970" s="3">
        <v>-7.4781659999999999</v>
      </c>
      <c r="AQ970" s="3">
        <v>-6.6115700000000004</v>
      </c>
      <c r="AR970" s="3">
        <v>-2.3054760000000001</v>
      </c>
      <c r="AS970" s="3">
        <v>-7.4781659999999999</v>
      </c>
      <c r="AT970" s="3">
        <v>-6.6115700000000004</v>
      </c>
      <c r="AU970" s="3">
        <v>-1.625073</v>
      </c>
      <c r="AV970" s="3">
        <v>2.2050180133529045</v>
      </c>
      <c r="AW970" s="3">
        <v>3.908554571741691</v>
      </c>
      <c r="AX970" s="3">
        <v>4.4196207784655099</v>
      </c>
      <c r="AY970" s="3">
        <v>45.14</v>
      </c>
      <c r="AZ970" s="3">
        <v>80.010000000000005</v>
      </c>
      <c r="BA970" s="3">
        <v>90.47</v>
      </c>
    </row>
    <row r="971" spans="1:53" x14ac:dyDescent="0.3">
      <c r="A971" s="1" t="s">
        <v>627</v>
      </c>
      <c r="B971" s="2">
        <v>4915094</v>
      </c>
      <c r="C971" s="9" t="s">
        <v>2401</v>
      </c>
      <c r="D971" s="9" t="s">
        <v>2485</v>
      </c>
      <c r="E971" s="3">
        <v>6446.2255319699998</v>
      </c>
      <c r="F971" s="5">
        <v>10878.628531</v>
      </c>
      <c r="G971" s="5" t="s">
        <v>2400</v>
      </c>
      <c r="H971" s="3">
        <v>0.106</v>
      </c>
      <c r="I971" s="3">
        <v>20.809141</v>
      </c>
      <c r="J971" s="3">
        <v>0.106</v>
      </c>
      <c r="K971" s="3">
        <v>20.809141</v>
      </c>
      <c r="L971" s="3">
        <v>4.7923186299999996</v>
      </c>
      <c r="M971" s="3">
        <v>1.1772722500000001</v>
      </c>
      <c r="N971" s="3">
        <v>11.498294</v>
      </c>
      <c r="O971" s="3" t="s">
        <v>2400</v>
      </c>
      <c r="P971" s="3" t="s">
        <v>2400</v>
      </c>
      <c r="Q971" s="3">
        <v>1.656201</v>
      </c>
      <c r="R971" s="3">
        <v>8.8633849999999992</v>
      </c>
      <c r="S971" s="3">
        <v>8.8633849999999992</v>
      </c>
      <c r="T971" s="9" t="s">
        <v>3429</v>
      </c>
      <c r="U971" s="7">
        <v>6788080</v>
      </c>
      <c r="V971" s="7">
        <v>6532204</v>
      </c>
      <c r="W971" s="7">
        <v>4741369</v>
      </c>
      <c r="X971" s="7">
        <v>3571923</v>
      </c>
      <c r="Y971" s="7">
        <v>5911565</v>
      </c>
      <c r="Z971" s="7">
        <v>6114878</v>
      </c>
      <c r="AA971" s="7">
        <v>6417207</v>
      </c>
      <c r="AB971" s="7">
        <v>6788080</v>
      </c>
      <c r="AC971" s="3">
        <v>24.234000000000002</v>
      </c>
      <c r="AD971" s="3">
        <v>23.353000000000002</v>
      </c>
      <c r="AE971" s="3">
        <v>16.219000000000001</v>
      </c>
      <c r="AF971" s="3">
        <v>14.585000000000001</v>
      </c>
      <c r="AG971" s="7">
        <v>159043922</v>
      </c>
      <c r="AH971" s="7">
        <v>158983426</v>
      </c>
      <c r="AI971" s="7">
        <v>159532408</v>
      </c>
      <c r="AJ971" s="7">
        <v>157312580</v>
      </c>
      <c r="AK971" s="3">
        <v>98.908720000000002</v>
      </c>
      <c r="AL971" s="7">
        <v>652</v>
      </c>
      <c r="AM971" s="7">
        <v>162732206</v>
      </c>
      <c r="AN971" s="3">
        <v>102.32</v>
      </c>
      <c r="AO971" s="3">
        <v>-2.9673999999999999E-2</v>
      </c>
      <c r="AP971" s="3">
        <v>-16.876387999999999</v>
      </c>
      <c r="AQ971" s="3">
        <v>-9.3379980000000007</v>
      </c>
      <c r="AR971" s="3">
        <v>-33.260697</v>
      </c>
      <c r="AS971" s="3">
        <v>-16.876387999999999</v>
      </c>
      <c r="AT971" s="3">
        <v>-9.3379980000000007</v>
      </c>
      <c r="AU971" s="3">
        <v>-32.403691999999999</v>
      </c>
      <c r="AV971" s="3">
        <v>4.1118076062566402</v>
      </c>
      <c r="AW971" s="3">
        <v>7.5945384689808524</v>
      </c>
      <c r="AX971" s="3">
        <v>6.6739055537020864</v>
      </c>
      <c r="AY971" s="3">
        <v>59.86</v>
      </c>
      <c r="AZ971" s="3">
        <v>110.56</v>
      </c>
      <c r="BA971" s="3">
        <v>97.16</v>
      </c>
    </row>
    <row r="972" spans="1:53" x14ac:dyDescent="0.3">
      <c r="A972" s="1" t="s">
        <v>574</v>
      </c>
      <c r="B972" s="2">
        <v>4067766</v>
      </c>
      <c r="C972" s="9" t="s">
        <v>2401</v>
      </c>
      <c r="D972" s="9" t="s">
        <v>2497</v>
      </c>
      <c r="E972" s="3">
        <v>6428.5488803999997</v>
      </c>
      <c r="F972" s="5">
        <v>10797.04888</v>
      </c>
      <c r="G972" s="5" t="s">
        <v>2400</v>
      </c>
      <c r="H972" s="3">
        <v>0.09</v>
      </c>
      <c r="I972" s="3">
        <v>38.882682000000003</v>
      </c>
      <c r="J972" s="3">
        <v>0.09</v>
      </c>
      <c r="K972" s="3">
        <v>38.882682000000003</v>
      </c>
      <c r="L972" s="3" t="s">
        <v>2397</v>
      </c>
      <c r="M972" s="3">
        <v>1.4932417899999999</v>
      </c>
      <c r="N972" s="3">
        <v>27.509881</v>
      </c>
      <c r="O972" s="3" t="s">
        <v>2400</v>
      </c>
      <c r="P972" s="3" t="s">
        <v>2400</v>
      </c>
      <c r="Q972" s="3">
        <v>1.695319</v>
      </c>
      <c r="R972" s="3">
        <v>9.3345800000000008</v>
      </c>
      <c r="S972" s="3">
        <v>9.3345800000000008</v>
      </c>
      <c r="T972" s="9" t="s">
        <v>3430</v>
      </c>
      <c r="U972" s="7">
        <v>6118000</v>
      </c>
      <c r="V972" s="7">
        <v>5554100</v>
      </c>
      <c r="W972" s="7">
        <v>5304400</v>
      </c>
      <c r="X972" s="7">
        <v>4629900</v>
      </c>
      <c r="Y972" s="7">
        <v>6148100</v>
      </c>
      <c r="Z972" s="7">
        <v>6118000</v>
      </c>
      <c r="AA972" s="7">
        <v>6106200</v>
      </c>
      <c r="AB972" s="7">
        <v>6009500</v>
      </c>
      <c r="AC972" s="3">
        <v>64.387</v>
      </c>
      <c r="AD972" s="3">
        <v>64.929000000000002</v>
      </c>
      <c r="AE972" s="3">
        <v>16.411000000000001</v>
      </c>
      <c r="AF972" s="3">
        <v>16.521999999999998</v>
      </c>
      <c r="AG972" s="7">
        <v>867800000</v>
      </c>
      <c r="AH972" s="7">
        <v>867800000</v>
      </c>
      <c r="AI972" s="7">
        <v>888000000</v>
      </c>
      <c r="AJ972" s="7">
        <v>365018433</v>
      </c>
      <c r="AK972" s="3">
        <v>41.961039999999997</v>
      </c>
      <c r="AL972" s="7">
        <v>387</v>
      </c>
      <c r="AM972" s="7">
        <v>354974849</v>
      </c>
      <c r="AN972" s="3">
        <v>40.81</v>
      </c>
      <c r="AO972" s="3">
        <v>-1.1363639999999999</v>
      </c>
      <c r="AP972" s="3">
        <v>-5.8186739999999997</v>
      </c>
      <c r="AQ972" s="3">
        <v>-25.878594</v>
      </c>
      <c r="AR972" s="3">
        <v>-43.04419</v>
      </c>
      <c r="AS972" s="3">
        <v>-5.8186739999999997</v>
      </c>
      <c r="AT972" s="3">
        <v>-25.878594</v>
      </c>
      <c r="AU972" s="3">
        <v>-43.961353000000003</v>
      </c>
      <c r="AV972" s="3">
        <v>1.7460741045655033</v>
      </c>
      <c r="AW972" s="3">
        <v>2.4782202716188593</v>
      </c>
      <c r="AX972" s="3">
        <v>3.0085759674268151</v>
      </c>
      <c r="AY972" s="3">
        <v>71.290000000000006</v>
      </c>
      <c r="AZ972" s="3">
        <v>101.18</v>
      </c>
      <c r="BA972" s="3">
        <v>122.84</v>
      </c>
    </row>
    <row r="973" spans="1:53" x14ac:dyDescent="0.3">
      <c r="A973" s="1" t="s">
        <v>1361</v>
      </c>
      <c r="B973" s="2">
        <v>4097451</v>
      </c>
      <c r="C973" s="9" t="s">
        <v>2395</v>
      </c>
      <c r="D973" s="9" t="s">
        <v>2420</v>
      </c>
      <c r="E973" s="3">
        <v>6407.8379999999997</v>
      </c>
      <c r="F973" s="5">
        <v>8321.66</v>
      </c>
      <c r="G973" s="5" t="s">
        <v>2400</v>
      </c>
      <c r="H973" s="4">
        <v>1.0900000000000001</v>
      </c>
      <c r="I973" s="3">
        <v>11.271456000000001</v>
      </c>
      <c r="J973" s="3">
        <v>1.0900000000000001</v>
      </c>
      <c r="K973" s="3">
        <v>11.271456000000001</v>
      </c>
      <c r="L973" s="3">
        <v>10.877300609999999</v>
      </c>
      <c r="M973" s="3">
        <v>2.5826657000000002</v>
      </c>
      <c r="N973" s="3">
        <v>8.8827660000000002</v>
      </c>
      <c r="O973" s="3" t="s">
        <v>2400</v>
      </c>
      <c r="P973" s="3" t="s">
        <v>2400</v>
      </c>
      <c r="Q973" s="3">
        <v>1.4731620000000001</v>
      </c>
      <c r="R973" s="3">
        <v>7.5030559999999999</v>
      </c>
      <c r="S973" s="3">
        <v>7.5030559999999999</v>
      </c>
      <c r="T973" s="9" t="s">
        <v>3429</v>
      </c>
      <c r="U973" s="7">
        <v>5441219</v>
      </c>
      <c r="V973" s="7">
        <v>5434687</v>
      </c>
      <c r="W973" s="7">
        <v>5457741</v>
      </c>
      <c r="X973" s="7">
        <v>4588433</v>
      </c>
      <c r="Y973" s="7">
        <v>5353829</v>
      </c>
      <c r="Z973" s="7">
        <v>5428713</v>
      </c>
      <c r="AA973" s="7">
        <v>5436148</v>
      </c>
      <c r="AB973" s="7">
        <v>5441219</v>
      </c>
      <c r="AC973" s="3">
        <v>47.460999999999999</v>
      </c>
      <c r="AD973" s="3">
        <v>50.279000000000003</v>
      </c>
      <c r="AE973" s="3">
        <v>15.036</v>
      </c>
      <c r="AF973" s="3">
        <v>16.978999999999999</v>
      </c>
      <c r="AG973" s="7">
        <v>336900000</v>
      </c>
      <c r="AH973" s="7">
        <v>339900000</v>
      </c>
      <c r="AI973" s="7">
        <v>353300000</v>
      </c>
      <c r="AJ973" s="7">
        <v>333685953</v>
      </c>
      <c r="AK973" s="3">
        <v>99.045990000000003</v>
      </c>
      <c r="AL973" s="7">
        <v>427</v>
      </c>
      <c r="AM973" s="7">
        <v>330480711</v>
      </c>
      <c r="AN973" s="3">
        <v>98.09</v>
      </c>
      <c r="AO973" s="3">
        <v>-1.170569</v>
      </c>
      <c r="AP973" s="3">
        <v>-6.7823339999999996</v>
      </c>
      <c r="AQ973" s="3">
        <v>-6.9291340000000003</v>
      </c>
      <c r="AR973" s="3">
        <v>-5.5407570000000002</v>
      </c>
      <c r="AS973" s="3">
        <v>-6.7823339999999996</v>
      </c>
      <c r="AT973" s="3">
        <v>-6.9291340000000003</v>
      </c>
      <c r="AU973" s="3">
        <v>-6.0911020000000002</v>
      </c>
      <c r="AV973" s="3">
        <v>2.4073086969427129</v>
      </c>
      <c r="AW973" s="3">
        <v>4.1286085026579249</v>
      </c>
      <c r="AX973" s="3">
        <v>4.6082144439116828</v>
      </c>
      <c r="AY973" s="3">
        <v>50.76</v>
      </c>
      <c r="AZ973" s="3">
        <v>87.06</v>
      </c>
      <c r="BA973" s="3">
        <v>97.17</v>
      </c>
    </row>
    <row r="974" spans="1:53" x14ac:dyDescent="0.3">
      <c r="A974" s="1" t="s">
        <v>1120</v>
      </c>
      <c r="B974" s="2">
        <v>4985176</v>
      </c>
      <c r="C974" s="9" t="s">
        <v>2401</v>
      </c>
      <c r="D974" s="9" t="s">
        <v>2496</v>
      </c>
      <c r="E974" s="3">
        <v>6399.6630160799996</v>
      </c>
      <c r="F974" s="5">
        <v>6960.3630160000002</v>
      </c>
      <c r="G974" s="5" t="s">
        <v>2400</v>
      </c>
      <c r="H974" s="3">
        <v>2.44</v>
      </c>
      <c r="I974" s="3">
        <v>19.472221999999999</v>
      </c>
      <c r="J974" s="3">
        <v>2.44</v>
      </c>
      <c r="K974" s="3">
        <v>19.472221999999999</v>
      </c>
      <c r="L974" s="3">
        <v>107.77982780000001</v>
      </c>
      <c r="M974" s="3">
        <v>6.8440990399999997</v>
      </c>
      <c r="N974" s="3">
        <v>18.024272</v>
      </c>
      <c r="O974" s="3" t="s">
        <v>2400</v>
      </c>
      <c r="P974" s="3" t="s">
        <v>2400</v>
      </c>
      <c r="Q974" s="3">
        <v>1.8764430000000001</v>
      </c>
      <c r="R974" s="3">
        <v>10.316891</v>
      </c>
      <c r="S974" s="3">
        <v>10.316891</v>
      </c>
      <c r="T974" s="9" t="s">
        <v>3429</v>
      </c>
      <c r="U974" s="7">
        <v>2778600</v>
      </c>
      <c r="V974" s="7">
        <v>2669800</v>
      </c>
      <c r="W974" s="7">
        <v>1968700</v>
      </c>
      <c r="X974" s="7">
        <v>1653225</v>
      </c>
      <c r="Y974" s="7">
        <v>2911800</v>
      </c>
      <c r="Z974" s="7">
        <v>2857700</v>
      </c>
      <c r="AA974" s="7">
        <v>2812200</v>
      </c>
      <c r="AB974" s="7">
        <v>2778600</v>
      </c>
      <c r="AC974" s="3">
        <v>33.494999999999997</v>
      </c>
      <c r="AD974" s="3">
        <v>33.945</v>
      </c>
      <c r="AE974" s="3">
        <v>16.838999999999999</v>
      </c>
      <c r="AF974" s="3">
        <v>16.739000000000001</v>
      </c>
      <c r="AG974" s="7">
        <v>27977904</v>
      </c>
      <c r="AH974" s="7">
        <v>28070622</v>
      </c>
      <c r="AI974" s="7">
        <v>28245815</v>
      </c>
      <c r="AJ974" s="7">
        <v>23356417</v>
      </c>
      <c r="AK974" s="3">
        <v>83.48169</v>
      </c>
      <c r="AL974" s="7">
        <v>484</v>
      </c>
      <c r="AM974" s="7">
        <v>26345233</v>
      </c>
      <c r="AN974" s="3">
        <v>94.16</v>
      </c>
      <c r="AO974" s="3">
        <v>-1.122771</v>
      </c>
      <c r="AP974" s="3">
        <v>-23.384629</v>
      </c>
      <c r="AQ974" s="3">
        <v>-28.838266999999998</v>
      </c>
      <c r="AR974" s="3">
        <v>-2.9892059999999998</v>
      </c>
      <c r="AS974" s="3">
        <v>-23.384629</v>
      </c>
      <c r="AT974" s="3">
        <v>-28.838266999999998</v>
      </c>
      <c r="AU974" s="3">
        <v>-4.1406850000000004</v>
      </c>
      <c r="AV974" s="3">
        <v>3.208318911231768</v>
      </c>
      <c r="AW974" s="3">
        <v>4.5631191422661344</v>
      </c>
      <c r="AX974" s="3">
        <v>5.0298142547694447</v>
      </c>
      <c r="AY974" s="3">
        <v>61.72</v>
      </c>
      <c r="AZ974" s="3">
        <v>87.78</v>
      </c>
      <c r="BA974" s="3">
        <v>96.75</v>
      </c>
    </row>
    <row r="975" spans="1:53" x14ac:dyDescent="0.3">
      <c r="A975" s="1" t="s">
        <v>243</v>
      </c>
      <c r="B975" s="2">
        <v>4008727</v>
      </c>
      <c r="C975" s="9" t="s">
        <v>2401</v>
      </c>
      <c r="D975" s="9" t="s">
        <v>2430</v>
      </c>
      <c r="E975" s="3">
        <v>6376.8184339199997</v>
      </c>
      <c r="F975" s="5">
        <v>6124.4274329999998</v>
      </c>
      <c r="G975" s="5" t="s">
        <v>2400</v>
      </c>
      <c r="H975" s="4">
        <v>1.08</v>
      </c>
      <c r="I975" s="3">
        <v>52.635235999999999</v>
      </c>
      <c r="J975" s="4">
        <v>1.08</v>
      </c>
      <c r="K975" s="3">
        <v>52.635235999999999</v>
      </c>
      <c r="L975" s="3">
        <v>14.602781219999999</v>
      </c>
      <c r="M975" s="3">
        <v>10.552708819999999</v>
      </c>
      <c r="N975" s="3">
        <v>47.613917000000001</v>
      </c>
      <c r="O975" s="3" t="s">
        <v>2400</v>
      </c>
      <c r="P975" s="3" t="s">
        <v>2400</v>
      </c>
      <c r="Q975" s="3">
        <v>7.4472230000000001</v>
      </c>
      <c r="R975" s="3">
        <v>32.203248000000002</v>
      </c>
      <c r="S975" s="3">
        <v>32.203248000000002</v>
      </c>
      <c r="T975" s="9" t="s">
        <v>3429</v>
      </c>
      <c r="U975" s="7">
        <v>703592</v>
      </c>
      <c r="V975" s="7">
        <v>565568</v>
      </c>
      <c r="W975" s="7">
        <v>505198</v>
      </c>
      <c r="X975" s="7">
        <v>425544</v>
      </c>
      <c r="Y975" s="7">
        <v>803816</v>
      </c>
      <c r="Z975" s="7">
        <v>781571</v>
      </c>
      <c r="AA975" s="7">
        <v>740771</v>
      </c>
      <c r="AB975" s="7">
        <v>703592</v>
      </c>
      <c r="AC975" s="4">
        <v>39.29</v>
      </c>
      <c r="AD975" s="3">
        <v>39.546999999999997</v>
      </c>
      <c r="AE975" s="3">
        <v>20.754999999999999</v>
      </c>
      <c r="AF975" s="3">
        <v>22.646000000000001</v>
      </c>
      <c r="AG975" s="7">
        <v>29410656</v>
      </c>
      <c r="AH975" s="7">
        <v>29411720</v>
      </c>
      <c r="AI975" s="7">
        <v>29346874</v>
      </c>
      <c r="AJ975" s="7">
        <v>29250323</v>
      </c>
      <c r="AK975" s="3">
        <v>99.454849999999993</v>
      </c>
      <c r="AL975" s="7">
        <v>594</v>
      </c>
      <c r="AM975" s="7">
        <v>26744748</v>
      </c>
      <c r="AN975" s="3">
        <v>90.94</v>
      </c>
      <c r="AO975" s="3">
        <v>-3.5818180000000002</v>
      </c>
      <c r="AP975" s="3">
        <v>-2.167697</v>
      </c>
      <c r="AQ975" s="3">
        <v>-2.8799049999999999</v>
      </c>
      <c r="AR975" s="3">
        <v>35.635271000000003</v>
      </c>
      <c r="AS975" s="3">
        <v>-2.167697</v>
      </c>
      <c r="AT975" s="3">
        <v>-2.8799049999999999</v>
      </c>
      <c r="AU975" s="3">
        <v>37.410119000000002</v>
      </c>
      <c r="AV975" s="3">
        <v>1.6687251042615303</v>
      </c>
      <c r="AW975" s="3">
        <v>3.4886876004768785</v>
      </c>
      <c r="AX975" s="3">
        <v>3.3641461840853246</v>
      </c>
      <c r="AY975" s="3">
        <v>54.01</v>
      </c>
      <c r="AZ975" s="3">
        <v>112.91</v>
      </c>
      <c r="BA975" s="3">
        <v>108.88</v>
      </c>
    </row>
    <row r="976" spans="1:53" x14ac:dyDescent="0.3">
      <c r="A976" s="1" t="s">
        <v>1740</v>
      </c>
      <c r="B976" s="2">
        <v>4431683</v>
      </c>
      <c r="C976" s="9" t="s">
        <v>2401</v>
      </c>
      <c r="D976" s="9" t="s">
        <v>2417</v>
      </c>
      <c r="E976" s="3">
        <v>6326.4057675200002</v>
      </c>
      <c r="F976" s="5">
        <v>6460.645767</v>
      </c>
      <c r="G976" s="5">
        <v>6548.2037675199999</v>
      </c>
      <c r="H976" s="3">
        <v>-0.19600000000000001</v>
      </c>
      <c r="I976" s="3" t="s">
        <v>2397</v>
      </c>
      <c r="J976" s="3">
        <v>-0.19600000000000001</v>
      </c>
      <c r="K976" s="3" t="s">
        <v>2397</v>
      </c>
      <c r="L976" s="3" t="s">
        <v>2397</v>
      </c>
      <c r="M976" s="3">
        <v>12.27888252</v>
      </c>
      <c r="N976" s="3">
        <v>60.233393</v>
      </c>
      <c r="O976" s="3" t="s">
        <v>2400</v>
      </c>
      <c r="P976" s="3" t="s">
        <v>2400</v>
      </c>
      <c r="Q976" s="3">
        <v>9.1980240000000002</v>
      </c>
      <c r="R976" s="3" t="s">
        <v>2397</v>
      </c>
      <c r="S976" s="3" t="s">
        <v>2397</v>
      </c>
      <c r="T976" s="9" t="s">
        <v>3429</v>
      </c>
      <c r="U976" s="7">
        <v>624624</v>
      </c>
      <c r="V976" s="7">
        <v>565673</v>
      </c>
      <c r="W976" s="7">
        <v>498720</v>
      </c>
      <c r="X976" s="7">
        <v>402751</v>
      </c>
      <c r="Y976" s="7">
        <v>675537</v>
      </c>
      <c r="Z976" s="7">
        <v>655483</v>
      </c>
      <c r="AA976" s="7">
        <v>637124</v>
      </c>
      <c r="AB976" s="7">
        <v>624624</v>
      </c>
      <c r="AC976" s="3">
        <v>48.453000000000003</v>
      </c>
      <c r="AD976" s="3">
        <v>50.261000000000003</v>
      </c>
      <c r="AE976" s="4">
        <v>-6.04</v>
      </c>
      <c r="AF976" s="3">
        <v>-1.5109999999999999</v>
      </c>
      <c r="AG976" s="7">
        <v>60401000</v>
      </c>
      <c r="AH976" s="7">
        <v>60283000</v>
      </c>
      <c r="AI976" s="7">
        <v>58635005</v>
      </c>
      <c r="AJ976" s="7">
        <v>58780774</v>
      </c>
      <c r="AK976" s="3">
        <v>97.31747</v>
      </c>
      <c r="AL976" s="7">
        <v>367</v>
      </c>
      <c r="AM976" s="7">
        <v>63629412</v>
      </c>
      <c r="AN976" s="3">
        <v>105.34</v>
      </c>
      <c r="AO976" s="3">
        <v>-3.9232529999999999</v>
      </c>
      <c r="AP976" s="3">
        <v>-3.9049070000000001</v>
      </c>
      <c r="AQ976" s="3">
        <v>26.175253999999999</v>
      </c>
      <c r="AR976" s="3">
        <v>138.16848100000001</v>
      </c>
      <c r="AS976" s="3">
        <v>-3.9049070000000001</v>
      </c>
      <c r="AT976" s="3">
        <v>26.175253999999999</v>
      </c>
      <c r="AU976" s="3">
        <v>131.85901899999999</v>
      </c>
      <c r="AV976" s="3">
        <v>3.2926564452987641</v>
      </c>
      <c r="AW976" s="3">
        <v>5.6401835941654523</v>
      </c>
      <c r="AX976" s="3">
        <v>5.292884347610352</v>
      </c>
      <c r="AY976" s="3">
        <v>65.75</v>
      </c>
      <c r="AZ976" s="3">
        <v>112.63</v>
      </c>
      <c r="BA976" s="3">
        <v>105.69</v>
      </c>
    </row>
    <row r="977" spans="1:53" x14ac:dyDescent="0.3">
      <c r="A977" s="1" t="s">
        <v>183</v>
      </c>
      <c r="B977" s="2">
        <v>4066994</v>
      </c>
      <c r="C977" s="9" t="s">
        <v>2401</v>
      </c>
      <c r="D977" s="9" t="s">
        <v>2488</v>
      </c>
      <c r="E977" s="3">
        <v>6319.2586188799996</v>
      </c>
      <c r="F977" s="5">
        <v>9417.3056180000003</v>
      </c>
      <c r="G977" s="5" t="s">
        <v>2400</v>
      </c>
      <c r="H977" s="3">
        <v>1.88</v>
      </c>
      <c r="I977" s="3">
        <v>12.591272999999999</v>
      </c>
      <c r="J977" s="3">
        <v>1.88</v>
      </c>
      <c r="K977" s="3">
        <v>12.591272999999999</v>
      </c>
      <c r="L977" s="3">
        <v>1.5763656599999998</v>
      </c>
      <c r="M977" s="3">
        <v>0.99757485000000001</v>
      </c>
      <c r="N977" s="3">
        <v>6.1050250000000004</v>
      </c>
      <c r="O977" s="3" t="s">
        <v>2400</v>
      </c>
      <c r="P977" s="3" t="s">
        <v>2400</v>
      </c>
      <c r="Q977" s="3">
        <v>0.31755699999999998</v>
      </c>
      <c r="R977" s="3">
        <v>6.9004029999999998</v>
      </c>
      <c r="S977" s="3">
        <v>6.9004029999999998</v>
      </c>
      <c r="T977" s="9" t="s">
        <v>3429</v>
      </c>
      <c r="U977" s="7">
        <v>33107120</v>
      </c>
      <c r="V977" s="7">
        <v>37124422</v>
      </c>
      <c r="W977" s="7">
        <v>34477018</v>
      </c>
      <c r="X977" s="7">
        <v>28673363</v>
      </c>
      <c r="Y977" s="7">
        <v>28489604</v>
      </c>
      <c r="Z977" s="7">
        <v>29673304</v>
      </c>
      <c r="AA977" s="7">
        <v>31294952</v>
      </c>
      <c r="AB977" s="7">
        <v>33107120</v>
      </c>
      <c r="AC977" s="4">
        <v>12.532</v>
      </c>
      <c r="AD977" s="4">
        <v>12.21</v>
      </c>
      <c r="AE977" s="4">
        <v>5.34</v>
      </c>
      <c r="AF977" s="4">
        <v>4.26</v>
      </c>
      <c r="AG977" s="7">
        <v>52587000</v>
      </c>
      <c r="AH977" s="7">
        <v>52945000</v>
      </c>
      <c r="AI977" s="7">
        <v>54155000</v>
      </c>
      <c r="AJ977" s="7">
        <v>52216868</v>
      </c>
      <c r="AK977" s="3">
        <v>99.289789999999996</v>
      </c>
      <c r="AL977" s="7">
        <v>555</v>
      </c>
      <c r="AM977" s="7">
        <v>55120900</v>
      </c>
      <c r="AN977" s="3">
        <v>104.81</v>
      </c>
      <c r="AO977" s="3">
        <v>-2.035161</v>
      </c>
      <c r="AP977" s="3">
        <v>-5.8588550000000001</v>
      </c>
      <c r="AQ977" s="3">
        <v>-14.838514999999999</v>
      </c>
      <c r="AR977" s="3">
        <v>-5.6468429999999996</v>
      </c>
      <c r="AS977" s="3">
        <v>-5.8588550000000001</v>
      </c>
      <c r="AT977" s="3">
        <v>-14.838514999999999</v>
      </c>
      <c r="AU977" s="3">
        <v>-7.4683029999999997</v>
      </c>
      <c r="AV977" s="3">
        <v>2.6391163492143659</v>
      </c>
      <c r="AW977" s="3">
        <v>4.1547393759874955</v>
      </c>
      <c r="AX977" s="3">
        <v>3.8219661762455761</v>
      </c>
      <c r="AY977" s="3">
        <v>60.12</v>
      </c>
      <c r="AZ977" s="3">
        <v>94.65</v>
      </c>
      <c r="BA977" s="3">
        <v>87.07</v>
      </c>
    </row>
    <row r="978" spans="1:53" x14ac:dyDescent="0.3">
      <c r="A978" s="1" t="s">
        <v>1054</v>
      </c>
      <c r="B978" s="2">
        <v>1022914</v>
      </c>
      <c r="C978" s="9" t="s">
        <v>2401</v>
      </c>
      <c r="D978" s="9" t="s">
        <v>2399</v>
      </c>
      <c r="E978" s="3">
        <v>6313.8303873599998</v>
      </c>
      <c r="F978" s="5" t="s">
        <v>2400</v>
      </c>
      <c r="G978" s="5">
        <v>7255.1363873600003</v>
      </c>
      <c r="H978" s="3">
        <v>0.5</v>
      </c>
      <c r="I978" s="3">
        <v>14.587628865979401</v>
      </c>
      <c r="J978" s="4">
        <v>0.5</v>
      </c>
      <c r="K978" s="3">
        <v>14.587628865979401</v>
      </c>
      <c r="L978" s="3">
        <v>2.2342037563598001</v>
      </c>
      <c r="M978" s="3">
        <v>1.4213571190283099</v>
      </c>
      <c r="N978" s="3">
        <v>11.689385</v>
      </c>
      <c r="O978" s="3" t="s">
        <v>2400</v>
      </c>
      <c r="P978" s="3" t="s">
        <v>2400</v>
      </c>
      <c r="Q978" s="3" t="s">
        <v>2400</v>
      </c>
      <c r="R978" s="3" t="s">
        <v>2400</v>
      </c>
      <c r="S978" s="3" t="s">
        <v>2400</v>
      </c>
      <c r="T978" s="9" t="s">
        <v>3429</v>
      </c>
      <c r="U978" s="7">
        <v>989969</v>
      </c>
      <c r="V978" s="7">
        <v>911581</v>
      </c>
      <c r="W978" s="7">
        <v>696357</v>
      </c>
      <c r="X978" s="7">
        <v>694861</v>
      </c>
      <c r="Y978" s="7">
        <v>1002217</v>
      </c>
      <c r="Z978" s="7">
        <v>989315</v>
      </c>
      <c r="AA978" s="7">
        <v>990881</v>
      </c>
      <c r="AB978" s="7">
        <v>989969</v>
      </c>
      <c r="AC978" s="3" t="s">
        <v>2400</v>
      </c>
      <c r="AD978" s="3" t="s">
        <v>2400</v>
      </c>
      <c r="AE978" s="3" t="s">
        <v>2400</v>
      </c>
      <c r="AF978" s="3" t="s">
        <v>2400</v>
      </c>
      <c r="AG978" s="7">
        <v>198878950</v>
      </c>
      <c r="AH978" s="7">
        <v>199746265</v>
      </c>
      <c r="AI978" s="7">
        <v>202323405</v>
      </c>
      <c r="AJ978" s="7">
        <v>184041922</v>
      </c>
      <c r="AK978" s="3">
        <v>92.577259999999995</v>
      </c>
      <c r="AL978" s="7">
        <v>359</v>
      </c>
      <c r="AM978" s="7">
        <v>136813864</v>
      </c>
      <c r="AN978" s="3">
        <v>68.819999999999993</v>
      </c>
      <c r="AO978" s="3">
        <v>-0.73658400000000002</v>
      </c>
      <c r="AP978" s="3">
        <v>-10.894207</v>
      </c>
      <c r="AQ978" s="3">
        <v>4.4665929999999996</v>
      </c>
      <c r="AR978" s="3">
        <v>11.725227</v>
      </c>
      <c r="AS978" s="3">
        <v>-10.894207</v>
      </c>
      <c r="AT978" s="3">
        <v>4.4665929999999996</v>
      </c>
      <c r="AU978" s="3">
        <v>11.725227</v>
      </c>
      <c r="AV978" s="3">
        <v>1.2493534523499124</v>
      </c>
      <c r="AW978" s="3">
        <v>2.1861138978035108</v>
      </c>
      <c r="AX978" s="3">
        <v>2.4170454259268048</v>
      </c>
      <c r="AY978" s="3">
        <v>51.14</v>
      </c>
      <c r="AZ978" s="3">
        <v>89.48</v>
      </c>
      <c r="BA978" s="3">
        <v>98.93</v>
      </c>
    </row>
    <row r="979" spans="1:53" x14ac:dyDescent="0.3">
      <c r="A979" s="1" t="s">
        <v>1085</v>
      </c>
      <c r="B979" s="2">
        <v>4056949</v>
      </c>
      <c r="C979" s="9" t="s">
        <v>2401</v>
      </c>
      <c r="D979" s="9" t="s">
        <v>2457</v>
      </c>
      <c r="E979" s="3">
        <v>6310.8748645799997</v>
      </c>
      <c r="F979" s="5">
        <v>9014.3858639999999</v>
      </c>
      <c r="G979" s="5">
        <v>9014.3858645799992</v>
      </c>
      <c r="H979" s="4">
        <v>2.12</v>
      </c>
      <c r="I979" s="3">
        <v>20.051376000000001</v>
      </c>
      <c r="J979" s="4">
        <v>2.12</v>
      </c>
      <c r="K979" s="3">
        <v>20.051376000000001</v>
      </c>
      <c r="L979" s="3">
        <v>1.7803554800000001</v>
      </c>
      <c r="M979" s="3">
        <v>1.7803554800000001</v>
      </c>
      <c r="N979" s="3" t="s">
        <v>2397</v>
      </c>
      <c r="O979" s="3" t="s">
        <v>2397</v>
      </c>
      <c r="P979" s="3" t="s">
        <v>2397</v>
      </c>
      <c r="Q979" s="3">
        <v>4.6319179999999998</v>
      </c>
      <c r="R979" s="3">
        <v>15.589183999999999</v>
      </c>
      <c r="S979" s="3">
        <v>15.589183999999999</v>
      </c>
      <c r="T979" s="9" t="s">
        <v>3429</v>
      </c>
      <c r="U979" s="7">
        <v>1766356</v>
      </c>
      <c r="V979" s="7">
        <v>1643981</v>
      </c>
      <c r="W979" s="7">
        <v>1458084</v>
      </c>
      <c r="X979" s="7">
        <v>1350729</v>
      </c>
      <c r="Y979" s="7">
        <v>1840455</v>
      </c>
      <c r="Z979" s="7">
        <v>1822834</v>
      </c>
      <c r="AA979" s="7">
        <v>1785633</v>
      </c>
      <c r="AB979" s="7">
        <v>1766356</v>
      </c>
      <c r="AC979" s="3">
        <v>31.178999999999998</v>
      </c>
      <c r="AD979" s="3">
        <v>31.047999999999998</v>
      </c>
      <c r="AE979" s="3">
        <v>28.696000000000002</v>
      </c>
      <c r="AF979" s="3">
        <v>29.335999999999999</v>
      </c>
      <c r="AG979" s="7">
        <v>53270000</v>
      </c>
      <c r="AH979" s="7">
        <v>53253000</v>
      </c>
      <c r="AI979" s="7">
        <v>50615000</v>
      </c>
      <c r="AJ979" s="7">
        <v>53039515</v>
      </c>
      <c r="AK979" s="3">
        <v>99.567670000000007</v>
      </c>
      <c r="AL979" s="7">
        <v>475</v>
      </c>
      <c r="AM979" s="7">
        <v>45419772</v>
      </c>
      <c r="AN979" s="3">
        <v>85.26</v>
      </c>
      <c r="AO979" s="3">
        <v>-1.0593030000000001</v>
      </c>
      <c r="AP979" s="3">
        <v>-7.7572380000000001</v>
      </c>
      <c r="AQ979" s="4">
        <v>6.0044620000000002</v>
      </c>
      <c r="AR979" s="3">
        <v>10.172396000000001</v>
      </c>
      <c r="AS979" s="3">
        <v>-7.7572380000000001</v>
      </c>
      <c r="AT979" s="4">
        <v>6.0044620000000002</v>
      </c>
      <c r="AU979" s="3">
        <v>11.147273999999999</v>
      </c>
      <c r="AV979" s="3">
        <v>1.612857142696237</v>
      </c>
      <c r="AW979" s="3">
        <v>2.7131027202897173</v>
      </c>
      <c r="AX979" s="3">
        <v>3.0382574208407731</v>
      </c>
      <c r="AY979" s="4">
        <v>49.9</v>
      </c>
      <c r="AZ979" s="3">
        <v>83.95</v>
      </c>
      <c r="BA979" s="3">
        <v>94.01</v>
      </c>
    </row>
    <row r="980" spans="1:53" x14ac:dyDescent="0.3">
      <c r="A980" s="1" t="s">
        <v>329</v>
      </c>
      <c r="B980" s="2">
        <v>4252232</v>
      </c>
      <c r="C980" s="9" t="s">
        <v>2401</v>
      </c>
      <c r="D980" s="9" t="s">
        <v>2505</v>
      </c>
      <c r="E980" s="3">
        <v>6274.4105959999997</v>
      </c>
      <c r="F980" s="5">
        <v>7499.5605960000003</v>
      </c>
      <c r="G980" s="5" t="s">
        <v>2400</v>
      </c>
      <c r="H980" s="3">
        <v>-6.5000000000000002E-2</v>
      </c>
      <c r="I980" s="3" t="s">
        <v>2397</v>
      </c>
      <c r="J980" s="3">
        <v>-6.5000000000000002E-2</v>
      </c>
      <c r="K980" s="3" t="s">
        <v>2397</v>
      </c>
      <c r="L980" s="3">
        <v>11.77624602</v>
      </c>
      <c r="M980" s="3">
        <v>11.77624602</v>
      </c>
      <c r="N980" s="3" t="s">
        <v>2397</v>
      </c>
      <c r="O980" s="3" t="s">
        <v>2400</v>
      </c>
      <c r="P980" s="3" t="s">
        <v>2400</v>
      </c>
      <c r="Q980" s="3">
        <v>5.0078889999999996</v>
      </c>
      <c r="R980" s="3" t="s">
        <v>2397</v>
      </c>
      <c r="S980" s="3" t="s">
        <v>2397</v>
      </c>
      <c r="T980" s="9" t="s">
        <v>3429</v>
      </c>
      <c r="U980" s="7">
        <v>1333470</v>
      </c>
      <c r="V980" s="7">
        <v>1199125</v>
      </c>
      <c r="W980" s="7">
        <v>972176</v>
      </c>
      <c r="X980" s="7">
        <v>794247</v>
      </c>
      <c r="Y980" s="7">
        <v>1258379</v>
      </c>
      <c r="Z980" s="7">
        <v>1328249</v>
      </c>
      <c r="AA980" s="7">
        <v>1293577</v>
      </c>
      <c r="AB980" s="7">
        <v>1333470</v>
      </c>
      <c r="AC980" s="4">
        <v>24.11</v>
      </c>
      <c r="AD980" s="4">
        <v>21.56</v>
      </c>
      <c r="AE980" s="3">
        <v>-2.512</v>
      </c>
      <c r="AF980" s="3">
        <v>-2.7559999999999998</v>
      </c>
      <c r="AG980" s="7">
        <v>228509625</v>
      </c>
      <c r="AH980" s="7">
        <v>227556594</v>
      </c>
      <c r="AI980" s="7">
        <v>223860870</v>
      </c>
      <c r="AJ980" s="7">
        <v>196783168</v>
      </c>
      <c r="AK980" s="3">
        <v>86.090919999999997</v>
      </c>
      <c r="AL980" s="7">
        <v>436</v>
      </c>
      <c r="AM980" s="7">
        <v>194924544</v>
      </c>
      <c r="AN980" s="3">
        <v>85.28</v>
      </c>
      <c r="AO980" s="3">
        <v>-8.7135219999999993</v>
      </c>
      <c r="AP980" s="3">
        <v>-19.089252999999999</v>
      </c>
      <c r="AQ980" s="3">
        <v>110.32196999999999</v>
      </c>
      <c r="AR980" s="3">
        <v>50.474254999999999</v>
      </c>
      <c r="AS980" s="3">
        <v>-19.089252999999999</v>
      </c>
      <c r="AT980" s="3">
        <v>110.32196999999999</v>
      </c>
      <c r="AU980" s="3">
        <v>50.067568000000001</v>
      </c>
      <c r="AV980" s="3">
        <v>7.6346377920780455</v>
      </c>
      <c r="AW980" s="3">
        <v>13.341276077894445</v>
      </c>
      <c r="AX980" s="3">
        <v>17.955789131692839</v>
      </c>
      <c r="AY980" s="3">
        <v>53.68</v>
      </c>
      <c r="AZ980" s="3">
        <v>93.81</v>
      </c>
      <c r="BA980" s="3">
        <v>126.26</v>
      </c>
    </row>
    <row r="981" spans="1:53" x14ac:dyDescent="0.3">
      <c r="A981" s="1" t="s">
        <v>569</v>
      </c>
      <c r="B981" s="2">
        <v>4090248</v>
      </c>
      <c r="C981" s="9" t="s">
        <v>2395</v>
      </c>
      <c r="D981" s="9" t="s">
        <v>2423</v>
      </c>
      <c r="E981" s="3">
        <v>6257.9028834000001</v>
      </c>
      <c r="F981" s="5">
        <v>6151.2548829999996</v>
      </c>
      <c r="G981" s="5">
        <v>6042.1448834000003</v>
      </c>
      <c r="H981" s="3">
        <v>0.45</v>
      </c>
      <c r="I981" s="3">
        <v>70.866242</v>
      </c>
      <c r="J981" s="4">
        <v>0.45</v>
      </c>
      <c r="K981" s="3">
        <v>70.866242</v>
      </c>
      <c r="L981" s="3">
        <v>23.310287029999998</v>
      </c>
      <c r="M981" s="3">
        <v>20.22541356</v>
      </c>
      <c r="N981" s="3">
        <v>78.462622999999994</v>
      </c>
      <c r="O981" s="3">
        <v>80.704954977625405</v>
      </c>
      <c r="P981" s="3">
        <v>116.652393755265</v>
      </c>
      <c r="Q981" s="3">
        <v>6.6337200000000003</v>
      </c>
      <c r="R981" s="3">
        <v>40.237025000000003</v>
      </c>
      <c r="S981" s="3">
        <v>40.237025000000003</v>
      </c>
      <c r="T981" s="9" t="s">
        <v>3431</v>
      </c>
      <c r="U981" s="7">
        <v>795311</v>
      </c>
      <c r="V981" s="7">
        <v>718562</v>
      </c>
      <c r="W981" s="7">
        <v>646230</v>
      </c>
      <c r="X981" s="7">
        <v>552644</v>
      </c>
      <c r="Y981" s="7">
        <v>845638</v>
      </c>
      <c r="Z981" s="7">
        <v>816780</v>
      </c>
      <c r="AA981" s="7">
        <v>795311</v>
      </c>
      <c r="AB981" s="7">
        <v>773521</v>
      </c>
      <c r="AC981" s="3">
        <v>21.588000000000001</v>
      </c>
      <c r="AD981" s="3">
        <v>21.814</v>
      </c>
      <c r="AE981" s="3">
        <v>15.259</v>
      </c>
      <c r="AF981" s="3">
        <v>15.317</v>
      </c>
      <c r="AG981" s="7">
        <v>51405480</v>
      </c>
      <c r="AH981" s="7">
        <v>17123561</v>
      </c>
      <c r="AI981" s="7">
        <v>17119483</v>
      </c>
      <c r="AJ981" s="7">
        <v>27859356</v>
      </c>
      <c r="AK981" s="3">
        <v>54.223750000000003</v>
      </c>
      <c r="AL981" s="7">
        <v>304</v>
      </c>
      <c r="AM981" s="7">
        <v>27542254</v>
      </c>
      <c r="AN981" s="3">
        <v>53.61</v>
      </c>
      <c r="AO981" s="3">
        <v>-3.9343789999999998</v>
      </c>
      <c r="AP981" s="3">
        <v>-8.6535299999999999</v>
      </c>
      <c r="AQ981" s="3">
        <v>2.1077430000000001</v>
      </c>
      <c r="AR981" s="3">
        <v>35.644328999999999</v>
      </c>
      <c r="AS981" s="3">
        <v>-8.6535299999999999</v>
      </c>
      <c r="AT981" s="3">
        <v>2.1077430000000001</v>
      </c>
      <c r="AU981" s="3">
        <v>35.018810999999999</v>
      </c>
      <c r="AV981" s="3">
        <v>0.81657092722788616</v>
      </c>
      <c r="AW981" s="3">
        <v>1.3210978965962963</v>
      </c>
      <c r="AX981" s="3">
        <v>1.1299096360199627</v>
      </c>
      <c r="AY981" s="3">
        <v>74.260000000000005</v>
      </c>
      <c r="AZ981" s="3">
        <v>120.14</v>
      </c>
      <c r="BA981" s="3">
        <v>102.76</v>
      </c>
    </row>
    <row r="982" spans="1:53" x14ac:dyDescent="0.3">
      <c r="A982" s="1" t="s">
        <v>1517</v>
      </c>
      <c r="B982" s="2">
        <v>4135913</v>
      </c>
      <c r="C982" s="9" t="s">
        <v>2401</v>
      </c>
      <c r="D982" s="9" t="s">
        <v>2486</v>
      </c>
      <c r="E982" s="3">
        <v>6233.1282431999998</v>
      </c>
      <c r="F982" s="5">
        <v>7701.1282430000001</v>
      </c>
      <c r="G982" s="5" t="s">
        <v>2400</v>
      </c>
      <c r="H982" s="3">
        <v>0.33</v>
      </c>
      <c r="I982" s="3">
        <v>5.4134219999999997</v>
      </c>
      <c r="J982" s="4">
        <v>0.33</v>
      </c>
      <c r="K982" s="3">
        <v>5.4134219999999997</v>
      </c>
      <c r="L982" s="3">
        <v>1.30322235</v>
      </c>
      <c r="M982" s="3">
        <v>0.87882982999999992</v>
      </c>
      <c r="N982" s="3">
        <v>7.3625819999999997</v>
      </c>
      <c r="O982" s="3" t="s">
        <v>2400</v>
      </c>
      <c r="P982" s="3" t="s">
        <v>2400</v>
      </c>
      <c r="Q982" s="3">
        <v>0.80276599999999998</v>
      </c>
      <c r="R982" s="3">
        <v>5.4434639999999996</v>
      </c>
      <c r="S982" s="3">
        <v>5.4434639999999996</v>
      </c>
      <c r="T982" s="9" t="s">
        <v>3429</v>
      </c>
      <c r="U982" s="7">
        <v>8583000</v>
      </c>
      <c r="V982" s="7">
        <v>7237000</v>
      </c>
      <c r="W982" s="7">
        <v>5524000</v>
      </c>
      <c r="X982" s="7">
        <v>6090000</v>
      </c>
      <c r="Y982" s="7">
        <v>8905000</v>
      </c>
      <c r="Z982" s="7">
        <v>8899000</v>
      </c>
      <c r="AA982" s="7">
        <v>8776000</v>
      </c>
      <c r="AB982" s="7">
        <v>8583000</v>
      </c>
      <c r="AC982" s="3">
        <v>21.472999999999999</v>
      </c>
      <c r="AD982" s="3">
        <v>21.257999999999999</v>
      </c>
      <c r="AE982" s="4">
        <v>11.965999999999999</v>
      </c>
      <c r="AF982" s="4">
        <v>12.409000000000001</v>
      </c>
      <c r="AG982" s="7">
        <v>389084160</v>
      </c>
      <c r="AH982" s="7">
        <v>393706882</v>
      </c>
      <c r="AI982" s="7">
        <v>393926996</v>
      </c>
      <c r="AJ982" s="7">
        <v>386364264</v>
      </c>
      <c r="AK982" s="3">
        <v>99.30095</v>
      </c>
      <c r="AL982" s="7">
        <v>500</v>
      </c>
      <c r="AM982" s="7">
        <v>380972251</v>
      </c>
      <c r="AN982" s="3">
        <v>97.92</v>
      </c>
      <c r="AO982" s="3">
        <v>0.68965500000000002</v>
      </c>
      <c r="AP982" s="3">
        <v>-8.8639200000000002</v>
      </c>
      <c r="AQ982" s="3">
        <v>-8.5785850000000003</v>
      </c>
      <c r="AR982" s="3">
        <v>-27.579364999999999</v>
      </c>
      <c r="AS982" s="3">
        <v>-8.8639200000000002</v>
      </c>
      <c r="AT982" s="3">
        <v>-8.5785850000000003</v>
      </c>
      <c r="AU982" s="3">
        <v>-28.00789</v>
      </c>
      <c r="AV982" s="3">
        <v>3.872369669328096</v>
      </c>
      <c r="AW982" s="3">
        <v>6.3613720252941945</v>
      </c>
      <c r="AX982" s="3">
        <v>5.1365052308398349</v>
      </c>
      <c r="AY982" s="3">
        <v>79.290000000000006</v>
      </c>
      <c r="AZ982" s="3">
        <v>130.25</v>
      </c>
      <c r="BA982" s="3">
        <v>105.17</v>
      </c>
    </row>
    <row r="983" spans="1:53" x14ac:dyDescent="0.3">
      <c r="A983" s="1" t="s">
        <v>901</v>
      </c>
      <c r="B983" s="2">
        <v>4200332</v>
      </c>
      <c r="C983" s="9" t="s">
        <v>2401</v>
      </c>
      <c r="D983" s="9" t="s">
        <v>2407</v>
      </c>
      <c r="E983" s="3">
        <v>6223.0761412600004</v>
      </c>
      <c r="F983" s="5">
        <v>13912.076141</v>
      </c>
      <c r="G983" s="5">
        <v>13912.07614126</v>
      </c>
      <c r="H983" s="3">
        <v>0.57099999999999995</v>
      </c>
      <c r="I983" s="3">
        <v>11.522546</v>
      </c>
      <c r="J983" s="4">
        <v>0.57099999999999995</v>
      </c>
      <c r="K983" s="3">
        <v>11.522546</v>
      </c>
      <c r="L983" s="3">
        <v>0.91187707000000007</v>
      </c>
      <c r="M983" s="3">
        <v>0.91187707000000007</v>
      </c>
      <c r="N983" s="3">
        <v>5.7551670000000001</v>
      </c>
      <c r="O983" s="3" t="s">
        <v>2400</v>
      </c>
      <c r="P983" s="3" t="s">
        <v>2400</v>
      </c>
      <c r="Q983" s="3">
        <v>7.8205809999999998</v>
      </c>
      <c r="R983" s="3" t="s">
        <v>2400</v>
      </c>
      <c r="S983" s="3">
        <v>13.5020028674118</v>
      </c>
      <c r="T983" s="9" t="s">
        <v>3429</v>
      </c>
      <c r="U983" s="7">
        <v>1830000</v>
      </c>
      <c r="V983" s="7">
        <v>1635000</v>
      </c>
      <c r="W983" s="7">
        <v>1081000</v>
      </c>
      <c r="X983" s="7">
        <v>639000</v>
      </c>
      <c r="Y983" s="7">
        <v>1761000</v>
      </c>
      <c r="Z983" s="7">
        <v>1785000</v>
      </c>
      <c r="AA983" s="7">
        <v>1808000</v>
      </c>
      <c r="AB983" s="7">
        <v>1830000</v>
      </c>
      <c r="AC983" s="4">
        <v>100</v>
      </c>
      <c r="AD983" s="4">
        <v>100</v>
      </c>
      <c r="AE983" s="3" t="s">
        <v>2400</v>
      </c>
      <c r="AF983" s="3" t="s">
        <v>2400</v>
      </c>
      <c r="AG983" s="7">
        <v>280066433</v>
      </c>
      <c r="AH983" s="7">
        <v>280066433</v>
      </c>
      <c r="AI983" s="7">
        <v>280066433</v>
      </c>
      <c r="AJ983" s="7" t="s">
        <v>2400</v>
      </c>
      <c r="AK983" s="3" t="s">
        <v>2400</v>
      </c>
      <c r="AL983" s="7">
        <v>523</v>
      </c>
      <c r="AM983" s="7">
        <v>76657017</v>
      </c>
      <c r="AN983" s="3">
        <v>27.37</v>
      </c>
      <c r="AO983" s="3">
        <v>0.46253499999999997</v>
      </c>
      <c r="AP983" s="3">
        <v>-2.2502249999999999</v>
      </c>
      <c r="AQ983" s="3">
        <v>10.086163000000001</v>
      </c>
      <c r="AR983" s="3">
        <v>7.5780089999999998</v>
      </c>
      <c r="AS983" s="3">
        <v>-2.2502249999999999</v>
      </c>
      <c r="AT983" s="3">
        <v>10.086163000000001</v>
      </c>
      <c r="AU983" s="3">
        <v>8.7631449999999997</v>
      </c>
      <c r="AV983" s="3">
        <v>1.6298033117021202</v>
      </c>
      <c r="AW983" s="3">
        <v>2.6625206423467005</v>
      </c>
      <c r="AX983" s="3">
        <v>2.3532089561819727</v>
      </c>
      <c r="AY983" s="3">
        <v>64.53</v>
      </c>
      <c r="AZ983" s="3">
        <v>105.43</v>
      </c>
      <c r="BA983" s="3">
        <v>93.18</v>
      </c>
    </row>
    <row r="984" spans="1:53" x14ac:dyDescent="0.3">
      <c r="A984" s="1" t="s">
        <v>1868</v>
      </c>
      <c r="B984" s="2">
        <v>103451</v>
      </c>
      <c r="C984" s="9" t="s">
        <v>2395</v>
      </c>
      <c r="D984" s="9" t="s">
        <v>2465</v>
      </c>
      <c r="E984" s="3">
        <v>6206.4611955299997</v>
      </c>
      <c r="F984" s="5">
        <v>6914.600195</v>
      </c>
      <c r="G984" s="5">
        <v>6902.03419553</v>
      </c>
      <c r="H984" s="3">
        <v>1.47</v>
      </c>
      <c r="I984" s="3">
        <v>25.207547169811299</v>
      </c>
      <c r="J984" s="3">
        <v>1.47</v>
      </c>
      <c r="K984" s="3">
        <v>25.207547169811299</v>
      </c>
      <c r="L984" s="3">
        <v>1.9207559970972499</v>
      </c>
      <c r="M984" s="3">
        <v>1.9156761370186199</v>
      </c>
      <c r="N984" s="3">
        <v>5.9218050421424202</v>
      </c>
      <c r="O984" s="3" t="s">
        <v>2400</v>
      </c>
      <c r="P984" s="3" t="s">
        <v>2400</v>
      </c>
      <c r="Q984" s="3">
        <v>1.3557380000000001</v>
      </c>
      <c r="R984" s="3">
        <v>17.373380999999998</v>
      </c>
      <c r="S984" s="3">
        <v>17.794678826744601</v>
      </c>
      <c r="T984" s="9" t="s">
        <v>3429</v>
      </c>
      <c r="U984" s="7">
        <v>4232106</v>
      </c>
      <c r="V984" s="7">
        <v>3558062</v>
      </c>
      <c r="W984" s="7">
        <v>3379164</v>
      </c>
      <c r="X984" s="7">
        <v>2922274</v>
      </c>
      <c r="Y984" s="7">
        <v>4715951</v>
      </c>
      <c r="Z984" s="7">
        <v>4552726</v>
      </c>
      <c r="AA984" s="7">
        <v>4397245</v>
      </c>
      <c r="AB984" s="7">
        <v>4232106</v>
      </c>
      <c r="AC984" s="4">
        <v>22.5</v>
      </c>
      <c r="AD984" s="3">
        <v>17.055</v>
      </c>
      <c r="AE984" s="4">
        <v>12.236000000000001</v>
      </c>
      <c r="AF984" s="4">
        <v>7.617</v>
      </c>
      <c r="AG984" s="7">
        <v>60792831</v>
      </c>
      <c r="AH984" s="7">
        <v>60859948</v>
      </c>
      <c r="AI984" s="7">
        <v>60586361</v>
      </c>
      <c r="AJ984" s="7">
        <v>60238524</v>
      </c>
      <c r="AK984" s="3">
        <v>99.086269999999999</v>
      </c>
      <c r="AL984" s="7">
        <v>386</v>
      </c>
      <c r="AM984" s="7">
        <v>51562274</v>
      </c>
      <c r="AN984" s="3">
        <v>84.81</v>
      </c>
      <c r="AO984" s="3">
        <v>-1.5889720000000001</v>
      </c>
      <c r="AP984" s="3">
        <v>-8.3945539999999994</v>
      </c>
      <c r="AQ984" s="3">
        <v>0.23579900000000001</v>
      </c>
      <c r="AR984" s="3">
        <v>-6.5640919999999996</v>
      </c>
      <c r="AS984" s="3">
        <v>-8.3945539999999994</v>
      </c>
      <c r="AT984" s="3">
        <v>0.23579900000000001</v>
      </c>
      <c r="AU984" s="3">
        <v>-5.9911539999999999</v>
      </c>
      <c r="AV984" s="3">
        <v>1.4665867531010492</v>
      </c>
      <c r="AW984" s="3">
        <v>2.344097296763445</v>
      </c>
      <c r="AX984" s="3">
        <v>2.8949296112477647</v>
      </c>
      <c r="AY984" s="3">
        <v>50.84</v>
      </c>
      <c r="AZ984" s="3">
        <v>81.27</v>
      </c>
      <c r="BA984" s="3">
        <v>100.36</v>
      </c>
    </row>
    <row r="985" spans="1:53" x14ac:dyDescent="0.3">
      <c r="A985" s="1" t="s">
        <v>789</v>
      </c>
      <c r="B985" s="2">
        <v>4247877</v>
      </c>
      <c r="C985" s="9" t="s">
        <v>2395</v>
      </c>
      <c r="D985" s="9" t="s">
        <v>2453</v>
      </c>
      <c r="E985" s="3">
        <v>6171.3379465400003</v>
      </c>
      <c r="F985" s="5">
        <v>7514.5179459999999</v>
      </c>
      <c r="G985" s="5" t="s">
        <v>2400</v>
      </c>
      <c r="H985" s="3">
        <v>0.45100000000000001</v>
      </c>
      <c r="I985" s="3">
        <v>26.984694000000001</v>
      </c>
      <c r="J985" s="4">
        <v>0.45100000000000001</v>
      </c>
      <c r="K985" s="3">
        <v>26.984694000000001</v>
      </c>
      <c r="L985" s="3" t="s">
        <v>2397</v>
      </c>
      <c r="M985" s="3" t="s">
        <v>2397</v>
      </c>
      <c r="N985" s="3">
        <v>9.0286790000000003</v>
      </c>
      <c r="O985" s="3" t="s">
        <v>2400</v>
      </c>
      <c r="P985" s="3" t="s">
        <v>2400</v>
      </c>
      <c r="Q985" s="3">
        <v>2.6060129999999999</v>
      </c>
      <c r="R985" s="3">
        <v>16.317675999999999</v>
      </c>
      <c r="S985" s="3">
        <v>16.317675999999999</v>
      </c>
      <c r="T985" s="9" t="s">
        <v>3429</v>
      </c>
      <c r="U985" s="7">
        <v>2748377</v>
      </c>
      <c r="V985" s="7">
        <v>2566111</v>
      </c>
      <c r="W985" s="7">
        <v>2329114</v>
      </c>
      <c r="X985" s="7">
        <v>1725625</v>
      </c>
      <c r="Y985" s="7">
        <v>2798492</v>
      </c>
      <c r="Z985" s="7">
        <v>2772384</v>
      </c>
      <c r="AA985" s="7">
        <v>2753454</v>
      </c>
      <c r="AB985" s="7">
        <v>2748377</v>
      </c>
      <c r="AC985" s="3">
        <v>70.054000000000002</v>
      </c>
      <c r="AD985" s="3">
        <v>71.164000000000001</v>
      </c>
      <c r="AE985" s="3">
        <v>15.744999999999999</v>
      </c>
      <c r="AF985" s="3">
        <v>15.677</v>
      </c>
      <c r="AG985" s="7">
        <v>112848000</v>
      </c>
      <c r="AH985" s="7">
        <v>115315000</v>
      </c>
      <c r="AI985" s="7">
        <v>119662608</v>
      </c>
      <c r="AJ985" s="7">
        <v>111238175</v>
      </c>
      <c r="AK985" s="3">
        <v>98.884979999999999</v>
      </c>
      <c r="AL985" s="7">
        <v>705</v>
      </c>
      <c r="AM985" s="7">
        <v>123593373</v>
      </c>
      <c r="AN985" s="3">
        <v>109.87</v>
      </c>
      <c r="AO985" s="3">
        <v>-4.0631240000000002</v>
      </c>
      <c r="AP985" s="3">
        <v>-3.5909589999999998</v>
      </c>
      <c r="AQ985" s="3">
        <v>-4.7541869999999999</v>
      </c>
      <c r="AR985" s="3">
        <v>-34.768129999999999</v>
      </c>
      <c r="AS985" s="3">
        <v>-3.5909589999999998</v>
      </c>
      <c r="AT985" s="3">
        <v>-4.7541869999999999</v>
      </c>
      <c r="AU985" s="3">
        <v>-34.743985000000002</v>
      </c>
      <c r="AV985" s="3">
        <v>12.108099057173497</v>
      </c>
      <c r="AW985" s="3">
        <v>17.264461743106001</v>
      </c>
      <c r="AX985" s="3">
        <v>16.332014910722684</v>
      </c>
      <c r="AY985" s="3">
        <v>72.42</v>
      </c>
      <c r="AZ985" s="3">
        <v>103.26</v>
      </c>
      <c r="BA985" s="3">
        <v>97.68</v>
      </c>
    </row>
    <row r="986" spans="1:53" x14ac:dyDescent="0.3">
      <c r="A986" s="1" t="s">
        <v>1408</v>
      </c>
      <c r="B986" s="2">
        <v>25812711</v>
      </c>
      <c r="C986" s="9" t="s">
        <v>2401</v>
      </c>
      <c r="D986" s="9" t="s">
        <v>2453</v>
      </c>
      <c r="E986" s="3">
        <v>6169.8788777399996</v>
      </c>
      <c r="F986" s="5">
        <v>5666.9845869999999</v>
      </c>
      <c r="G986" s="5" t="s">
        <v>2400</v>
      </c>
      <c r="H986" s="3">
        <v>0.29037052705975591</v>
      </c>
      <c r="I986" s="3">
        <v>19.388684999999999</v>
      </c>
      <c r="J986" s="3">
        <v>0.29037052705975591</v>
      </c>
      <c r="K986" s="3">
        <v>19.388684999999999</v>
      </c>
      <c r="L986" s="3">
        <v>5.4468050800000007</v>
      </c>
      <c r="M986" s="3">
        <v>5.42827913</v>
      </c>
      <c r="N986" s="3" t="s">
        <v>2400</v>
      </c>
      <c r="O986" s="3" t="s">
        <v>2400</v>
      </c>
      <c r="P986" s="3" t="s">
        <v>2400</v>
      </c>
      <c r="Q986" s="3">
        <v>2.743379</v>
      </c>
      <c r="R986" s="3">
        <v>13.092095</v>
      </c>
      <c r="S986" s="3">
        <v>13.092095</v>
      </c>
      <c r="T986" s="9" t="s">
        <v>3430</v>
      </c>
      <c r="U986" s="7" t="s">
        <v>2400</v>
      </c>
      <c r="V986" s="7" t="s">
        <v>2400</v>
      </c>
      <c r="W986" s="7" t="s">
        <v>2400</v>
      </c>
      <c r="X986" s="7" t="s">
        <v>2400</v>
      </c>
      <c r="Y986" s="7">
        <v>2437012.4093100578</v>
      </c>
      <c r="Z986" s="7">
        <v>2328868.3691001544</v>
      </c>
      <c r="AA986" s="7">
        <v>2238306.3736359389</v>
      </c>
      <c r="AB986" s="7">
        <v>2157172.8424441684</v>
      </c>
      <c r="AC986" s="3">
        <v>42.463999999999999</v>
      </c>
      <c r="AD986" s="3">
        <v>44.793999999999997</v>
      </c>
      <c r="AE986" s="3">
        <v>20.677</v>
      </c>
      <c r="AF986" s="3">
        <v>18.204999999999998</v>
      </c>
      <c r="AG986" s="7">
        <v>308540865</v>
      </c>
      <c r="AH986" s="7">
        <v>310692460</v>
      </c>
      <c r="AI986" s="7">
        <v>312546428</v>
      </c>
      <c r="AJ986" s="7">
        <v>91759450</v>
      </c>
      <c r="AK986" s="4">
        <v>29.7592</v>
      </c>
      <c r="AL986" s="7">
        <v>156</v>
      </c>
      <c r="AM986" s="7">
        <v>74670274</v>
      </c>
      <c r="AN986" s="3">
        <v>24.22</v>
      </c>
      <c r="AO986" s="3">
        <v>-3.7081819999999999</v>
      </c>
      <c r="AP986" s="3">
        <v>19.390305000000001</v>
      </c>
      <c r="AQ986" s="3">
        <v>36.202964999999999</v>
      </c>
      <c r="AR986" s="3">
        <v>20.413307</v>
      </c>
      <c r="AS986" s="3">
        <v>19.390305000000001</v>
      </c>
      <c r="AT986" s="3">
        <v>36.202964999999999</v>
      </c>
      <c r="AU986" s="3">
        <v>17.107842999999999</v>
      </c>
      <c r="AV986" s="3">
        <v>942.9206652194182</v>
      </c>
      <c r="AW986" s="3">
        <v>2341.0108388165195</v>
      </c>
      <c r="AX986" s="3">
        <v>3048.1740670350073</v>
      </c>
      <c r="AY986" s="3">
        <v>37.340000000000003</v>
      </c>
      <c r="AZ986" s="3">
        <v>92.71</v>
      </c>
      <c r="BA986" s="3">
        <v>120.72</v>
      </c>
    </row>
    <row r="987" spans="1:53" x14ac:dyDescent="0.3">
      <c r="A987" s="1" t="s">
        <v>815</v>
      </c>
      <c r="B987" s="2">
        <v>100237</v>
      </c>
      <c r="C987" s="9" t="s">
        <v>2401</v>
      </c>
      <c r="D987" s="9" t="s">
        <v>2399</v>
      </c>
      <c r="E987" s="3">
        <v>6166.8914622000002</v>
      </c>
      <c r="F987" s="5" t="s">
        <v>2400</v>
      </c>
      <c r="G987" s="5">
        <v>8441.8914621999993</v>
      </c>
      <c r="H987" s="3">
        <v>0.3</v>
      </c>
      <c r="I987" s="3">
        <v>13.559633027522899</v>
      </c>
      <c r="J987" s="4">
        <v>0.3</v>
      </c>
      <c r="K987" s="3">
        <v>13.559633027522899</v>
      </c>
      <c r="L987" s="3">
        <v>1.4307527971571599</v>
      </c>
      <c r="M987" s="3">
        <v>0.85055801630354688</v>
      </c>
      <c r="N987" s="3">
        <v>29.037327999999999</v>
      </c>
      <c r="O987" s="3" t="s">
        <v>2400</v>
      </c>
      <c r="P987" s="3" t="s">
        <v>2400</v>
      </c>
      <c r="Q987" s="3" t="s">
        <v>2400</v>
      </c>
      <c r="R987" s="3" t="s">
        <v>2400</v>
      </c>
      <c r="S987" s="3" t="s">
        <v>2400</v>
      </c>
      <c r="T987" s="9" t="s">
        <v>3429</v>
      </c>
      <c r="U987" s="7">
        <v>1570836</v>
      </c>
      <c r="V987" s="7">
        <v>1443333</v>
      </c>
      <c r="W987" s="7">
        <v>1236895</v>
      </c>
      <c r="X987" s="7">
        <v>1232211</v>
      </c>
      <c r="Y987" s="7">
        <v>1560807</v>
      </c>
      <c r="Z987" s="7">
        <v>1555922</v>
      </c>
      <c r="AA987" s="7">
        <v>1561663</v>
      </c>
      <c r="AB987" s="7">
        <v>1570836</v>
      </c>
      <c r="AC987" s="3" t="s">
        <v>2400</v>
      </c>
      <c r="AD987" s="3" t="s">
        <v>2400</v>
      </c>
      <c r="AE987" s="3" t="s">
        <v>2400</v>
      </c>
      <c r="AF987" s="3" t="s">
        <v>2400</v>
      </c>
      <c r="AG987" s="7">
        <v>359585544</v>
      </c>
      <c r="AH987" s="7">
        <v>359558026</v>
      </c>
      <c r="AI987" s="7">
        <v>358828542</v>
      </c>
      <c r="AJ987" s="7">
        <v>354656084</v>
      </c>
      <c r="AK987" s="3">
        <v>98.629140000000007</v>
      </c>
      <c r="AL987" s="7">
        <v>460</v>
      </c>
      <c r="AM987" s="7">
        <v>288967647</v>
      </c>
      <c r="AN987" s="3">
        <v>80.36</v>
      </c>
      <c r="AO987" s="3">
        <v>-1.070951</v>
      </c>
      <c r="AP987" s="3">
        <v>-13.819241999999999</v>
      </c>
      <c r="AQ987" s="3">
        <v>4.748405</v>
      </c>
      <c r="AR987" s="3">
        <v>6.3309350000000002</v>
      </c>
      <c r="AS987" s="3">
        <v>-13.819241999999999</v>
      </c>
      <c r="AT987" s="3">
        <v>4.748405</v>
      </c>
      <c r="AU987" s="3">
        <v>7.3347860000000003</v>
      </c>
      <c r="AV987" s="3">
        <v>2.0837394258947723</v>
      </c>
      <c r="AW987" s="3">
        <v>3.239032028155949</v>
      </c>
      <c r="AX987" s="3">
        <v>3.323493739395595</v>
      </c>
      <c r="AY987" s="4">
        <v>67.099999999999994</v>
      </c>
      <c r="AZ987" s="4">
        <v>104.3</v>
      </c>
      <c r="BA987" s="4">
        <v>107.02</v>
      </c>
    </row>
    <row r="988" spans="1:53" x14ac:dyDescent="0.3">
      <c r="A988" s="1" t="s">
        <v>1758</v>
      </c>
      <c r="B988" s="2">
        <v>4137426</v>
      </c>
      <c r="C988" s="9" t="s">
        <v>2395</v>
      </c>
      <c r="D988" s="9" t="s">
        <v>2431</v>
      </c>
      <c r="E988" s="3">
        <v>6161.1260129700004</v>
      </c>
      <c r="F988" s="5">
        <v>5758.6200120000003</v>
      </c>
      <c r="G988" s="5" t="s">
        <v>2400</v>
      </c>
      <c r="H988" s="3">
        <v>0.45</v>
      </c>
      <c r="I988" s="3">
        <v>32.873134</v>
      </c>
      <c r="J988" s="4">
        <v>0.45</v>
      </c>
      <c r="K988" s="3">
        <v>32.873134</v>
      </c>
      <c r="L988" s="3">
        <v>7.6876090799999997</v>
      </c>
      <c r="M988" s="3">
        <v>5.4220945700000005</v>
      </c>
      <c r="N988" s="3">
        <v>28.237179000000001</v>
      </c>
      <c r="O988" s="3" t="s">
        <v>2400</v>
      </c>
      <c r="P988" s="3" t="s">
        <v>2400</v>
      </c>
      <c r="Q988" s="3">
        <v>10.103529</v>
      </c>
      <c r="R988" s="3">
        <v>25.462150999999999</v>
      </c>
      <c r="S988" s="3">
        <v>25.462150999999999</v>
      </c>
      <c r="T988" s="9" t="s">
        <v>3429</v>
      </c>
      <c r="U988" s="7">
        <v>461117</v>
      </c>
      <c r="V988" s="7">
        <v>454793</v>
      </c>
      <c r="W988" s="7">
        <v>328304</v>
      </c>
      <c r="X988" s="7">
        <v>246322</v>
      </c>
      <c r="Y988" s="7">
        <v>517747</v>
      </c>
      <c r="Z988" s="7">
        <v>477532</v>
      </c>
      <c r="AA988" s="7">
        <v>465226</v>
      </c>
      <c r="AB988" s="7">
        <v>461117</v>
      </c>
      <c r="AC988" s="3">
        <v>80.504000000000005</v>
      </c>
      <c r="AD988" s="3">
        <v>82.471999999999994</v>
      </c>
      <c r="AE988" s="3">
        <v>30.346</v>
      </c>
      <c r="AF988" s="3">
        <v>38.656999999999996</v>
      </c>
      <c r="AG988" s="7">
        <v>106575437</v>
      </c>
      <c r="AH988" s="7">
        <v>107680174</v>
      </c>
      <c r="AI988" s="7">
        <v>107509241</v>
      </c>
      <c r="AJ988" s="7">
        <v>105916538</v>
      </c>
      <c r="AK988" s="3">
        <v>99.381749999999997</v>
      </c>
      <c r="AL988" s="7">
        <v>470</v>
      </c>
      <c r="AM988" s="7">
        <v>95216940</v>
      </c>
      <c r="AN988" s="3">
        <v>89.34</v>
      </c>
      <c r="AO988" s="3">
        <v>-2.3642409999999998</v>
      </c>
      <c r="AP988" s="3">
        <v>-8.5625319999999991</v>
      </c>
      <c r="AQ988" s="3">
        <v>25.201326000000002</v>
      </c>
      <c r="AR988" s="3">
        <v>-18.988506000000001</v>
      </c>
      <c r="AS988" s="3">
        <v>-8.5625319999999991</v>
      </c>
      <c r="AT988" s="3">
        <v>25.201326000000002</v>
      </c>
      <c r="AU988" s="3">
        <v>-22.549451000000001</v>
      </c>
      <c r="AV988" s="3">
        <v>2.3108185800823877</v>
      </c>
      <c r="AW988" s="3">
        <v>4.081522513058478</v>
      </c>
      <c r="AX988" s="3">
        <v>4.9616611723797819</v>
      </c>
      <c r="AY988" s="3">
        <v>33.51</v>
      </c>
      <c r="AZ988" s="3">
        <v>59.19</v>
      </c>
      <c r="BA988" s="3">
        <v>71.95</v>
      </c>
    </row>
    <row r="989" spans="1:53" x14ac:dyDescent="0.3">
      <c r="A989" s="1" t="s">
        <v>593</v>
      </c>
      <c r="B989" s="2">
        <v>4155562</v>
      </c>
      <c r="C989" s="9" t="s">
        <v>2395</v>
      </c>
      <c r="D989" s="9" t="s">
        <v>2503</v>
      </c>
      <c r="E989" s="3">
        <v>6154.5956735999998</v>
      </c>
      <c r="F989" s="5">
        <v>7742.480673</v>
      </c>
      <c r="G989" s="5" t="s">
        <v>2400</v>
      </c>
      <c r="H989" s="3">
        <v>3.36</v>
      </c>
      <c r="I989" s="3">
        <v>7.9444400000000002</v>
      </c>
      <c r="J989" s="3">
        <v>3.36</v>
      </c>
      <c r="K989" s="3">
        <v>7.9444400000000002</v>
      </c>
      <c r="L989" s="3" t="s">
        <v>2397</v>
      </c>
      <c r="M989" s="3">
        <v>3.7131330899999999</v>
      </c>
      <c r="N989" s="3">
        <v>7.0031970000000001</v>
      </c>
      <c r="O989" s="3" t="s">
        <v>2400</v>
      </c>
      <c r="P989" s="3" t="s">
        <v>2400</v>
      </c>
      <c r="Q989" s="3">
        <v>1.9574370000000001</v>
      </c>
      <c r="R989" s="3">
        <v>6.2186719999999998</v>
      </c>
      <c r="S989" s="3">
        <v>6.2186719999999998</v>
      </c>
      <c r="T989" s="9" t="s">
        <v>3429</v>
      </c>
      <c r="U989" s="7">
        <v>3962347</v>
      </c>
      <c r="V989" s="7">
        <v>3554985</v>
      </c>
      <c r="W989" s="7">
        <v>2313416</v>
      </c>
      <c r="X989" s="7">
        <v>1385951</v>
      </c>
      <c r="Y989" s="7">
        <v>4072432</v>
      </c>
      <c r="Z989" s="7">
        <v>4055949</v>
      </c>
      <c r="AA989" s="7">
        <v>4016814</v>
      </c>
      <c r="AB989" s="7">
        <v>3962347</v>
      </c>
      <c r="AC989" s="3">
        <v>55.774999999999999</v>
      </c>
      <c r="AD989" s="3">
        <v>58.148000000000003</v>
      </c>
      <c r="AE989" s="3">
        <v>27.780999999999999</v>
      </c>
      <c r="AF989" s="3">
        <v>27.771000000000001</v>
      </c>
      <c r="AG989" s="7">
        <v>58483000</v>
      </c>
      <c r="AH989" s="7">
        <v>59552000</v>
      </c>
      <c r="AI989" s="7">
        <v>60800000</v>
      </c>
      <c r="AJ989" s="7">
        <v>56323109</v>
      </c>
      <c r="AK989" s="3">
        <v>96.638689999999997</v>
      </c>
      <c r="AL989" s="7">
        <v>642</v>
      </c>
      <c r="AM989" s="7">
        <v>54833430</v>
      </c>
      <c r="AN989" s="3">
        <v>94.08</v>
      </c>
      <c r="AO989" s="3">
        <v>-2.4492340000000001</v>
      </c>
      <c r="AP989" s="3">
        <v>3.7215910000000001</v>
      </c>
      <c r="AQ989" s="3">
        <v>-24.362957999999999</v>
      </c>
      <c r="AR989" s="3">
        <v>16.807081</v>
      </c>
      <c r="AS989" s="3">
        <v>3.7215910000000001</v>
      </c>
      <c r="AT989" s="3">
        <v>-24.362957999999999</v>
      </c>
      <c r="AU989" s="3">
        <v>17.257252999999999</v>
      </c>
      <c r="AV989" s="3">
        <v>7.4764718724544101</v>
      </c>
      <c r="AW989" s="3">
        <v>10.647081867795631</v>
      </c>
      <c r="AX989" s="3">
        <v>12.394272495288662</v>
      </c>
      <c r="AY989" s="3">
        <v>64.78</v>
      </c>
      <c r="AZ989" s="3">
        <v>92.26</v>
      </c>
      <c r="BA989" s="3">
        <v>107.39</v>
      </c>
    </row>
    <row r="990" spans="1:53" x14ac:dyDescent="0.3">
      <c r="A990" s="1" t="s">
        <v>1857</v>
      </c>
      <c r="B990" s="2">
        <v>4070675</v>
      </c>
      <c r="C990" s="9" t="s">
        <v>2395</v>
      </c>
      <c r="D990" s="9" t="s">
        <v>2467</v>
      </c>
      <c r="E990" s="3">
        <v>6152.8727977500002</v>
      </c>
      <c r="F990" s="5">
        <v>8393.872797</v>
      </c>
      <c r="G990" s="5" t="s">
        <v>2400</v>
      </c>
      <c r="H990" s="4">
        <v>2.13</v>
      </c>
      <c r="I990" s="3">
        <v>19.000509999999998</v>
      </c>
      <c r="J990" s="3">
        <v>2.13</v>
      </c>
      <c r="K990" s="3">
        <v>19.000509999999998</v>
      </c>
      <c r="L990" s="3" t="s">
        <v>2397</v>
      </c>
      <c r="M990" s="3">
        <v>3.3977749399999997</v>
      </c>
      <c r="N990" s="3">
        <v>13.883990000000001</v>
      </c>
      <c r="O990" s="3" t="s">
        <v>2400</v>
      </c>
      <c r="P990" s="3" t="s">
        <v>2400</v>
      </c>
      <c r="Q990" s="3">
        <v>1.0478419999999999</v>
      </c>
      <c r="R990" s="3">
        <v>10.689216999999999</v>
      </c>
      <c r="S990" s="3">
        <v>10.689216999999999</v>
      </c>
      <c r="T990" s="9" t="s">
        <v>3433</v>
      </c>
      <c r="U990" s="7">
        <v>7444000</v>
      </c>
      <c r="V990" s="7">
        <v>7704000</v>
      </c>
      <c r="W990" s="7">
        <v>7394000</v>
      </c>
      <c r="X990" s="7">
        <v>7056000</v>
      </c>
      <c r="Y990" s="7">
        <v>7378000</v>
      </c>
      <c r="Z990" s="7">
        <v>7297000</v>
      </c>
      <c r="AA990" s="7">
        <v>7263000</v>
      </c>
      <c r="AB990" s="7">
        <v>7444000</v>
      </c>
      <c r="AC990" s="4">
        <v>11.714</v>
      </c>
      <c r="AD990" s="4">
        <v>11.548</v>
      </c>
      <c r="AE990" s="4">
        <v>8.8930000000000007</v>
      </c>
      <c r="AF990" s="4">
        <v>8.9320000000000004</v>
      </c>
      <c r="AG990" s="7">
        <v>49000000</v>
      </c>
      <c r="AH990" s="7">
        <v>50000000</v>
      </c>
      <c r="AI990" s="7">
        <v>52000000</v>
      </c>
      <c r="AJ990" s="7">
        <v>48359926</v>
      </c>
      <c r="AK990" s="3">
        <v>98.932950000000005</v>
      </c>
      <c r="AL990" s="7">
        <v>476</v>
      </c>
      <c r="AM990" s="7">
        <v>37523539</v>
      </c>
      <c r="AN990" s="3">
        <v>76.760000000000005</v>
      </c>
      <c r="AO990" s="3">
        <v>0.46737400000000001</v>
      </c>
      <c r="AP990" s="3">
        <v>-10.036217000000001</v>
      </c>
      <c r="AQ990" s="3">
        <v>-19.738637000000001</v>
      </c>
      <c r="AR990" s="3">
        <v>-10.281724000000001</v>
      </c>
      <c r="AS990" s="3">
        <v>-10.036217000000001</v>
      </c>
      <c r="AT990" s="3">
        <v>-19.738637000000001</v>
      </c>
      <c r="AU990" s="3">
        <v>-10.086873000000001</v>
      </c>
      <c r="AV990" s="3">
        <v>2.3087274952765373</v>
      </c>
      <c r="AW990" s="3">
        <v>5.8986490740366788</v>
      </c>
      <c r="AX990" s="3">
        <v>4.5633972752211056</v>
      </c>
      <c r="AY990" s="3">
        <v>66.930000000000007</v>
      </c>
      <c r="AZ990" s="4">
        <v>171</v>
      </c>
      <c r="BA990" s="3">
        <v>132.29</v>
      </c>
    </row>
    <row r="991" spans="1:53" x14ac:dyDescent="0.3">
      <c r="A991" s="1" t="s">
        <v>498</v>
      </c>
      <c r="B991" s="2">
        <v>4059268</v>
      </c>
      <c r="C991" s="9" t="s">
        <v>2401</v>
      </c>
      <c r="D991" s="9" t="s">
        <v>2452</v>
      </c>
      <c r="E991" s="3">
        <v>6149.5972348499999</v>
      </c>
      <c r="F991" s="5">
        <v>10152.597234000001</v>
      </c>
      <c r="G991" s="5">
        <v>10125.59723485</v>
      </c>
      <c r="H991" s="3">
        <v>-0.52</v>
      </c>
      <c r="I991" s="3" t="s">
        <v>2397</v>
      </c>
      <c r="J991" s="3">
        <v>-0.52</v>
      </c>
      <c r="K991" s="3" t="s">
        <v>2397</v>
      </c>
      <c r="L991" s="3">
        <v>0.77763070999999995</v>
      </c>
      <c r="M991" s="3">
        <v>0.64194496000000001</v>
      </c>
      <c r="N991" s="3">
        <v>7.9324890000000003</v>
      </c>
      <c r="O991" s="3" t="s">
        <v>2397</v>
      </c>
      <c r="P991" s="3" t="s">
        <v>2397</v>
      </c>
      <c r="Q991" s="3">
        <v>0.43291000000000002</v>
      </c>
      <c r="R991" s="3">
        <v>6.6610699999999996</v>
      </c>
      <c r="S991" s="3">
        <v>6.6610699999999996</v>
      </c>
      <c r="T991" s="9" t="s">
        <v>3429</v>
      </c>
      <c r="U991" s="7">
        <v>21996000</v>
      </c>
      <c r="V991" s="7">
        <v>22989000</v>
      </c>
      <c r="W991" s="7">
        <v>20444000</v>
      </c>
      <c r="X991" s="7">
        <v>5354000</v>
      </c>
      <c r="Y991" s="7">
        <v>19972000</v>
      </c>
      <c r="Z991" s="7">
        <v>21008000</v>
      </c>
      <c r="AA991" s="7">
        <v>21900000</v>
      </c>
      <c r="AB991" s="7">
        <v>21996000</v>
      </c>
      <c r="AC991" s="4">
        <v>6.3239999999999998</v>
      </c>
      <c r="AD991" s="4">
        <v>2.5590000000000002</v>
      </c>
      <c r="AE991" s="4">
        <v>8.7650000000000006</v>
      </c>
      <c r="AF991" s="4">
        <v>5.3470000000000004</v>
      </c>
      <c r="AG991" s="7">
        <v>468067482</v>
      </c>
      <c r="AH991" s="7">
        <v>468038839</v>
      </c>
      <c r="AI991" s="7">
        <v>504849719</v>
      </c>
      <c r="AJ991" s="7">
        <v>484815877</v>
      </c>
      <c r="AK991" s="3">
        <v>98.152079999999998</v>
      </c>
      <c r="AL991" s="7">
        <v>659</v>
      </c>
      <c r="AM991" s="7">
        <v>348656566</v>
      </c>
      <c r="AN991" s="3">
        <v>70.59</v>
      </c>
      <c r="AO991" s="3">
        <v>-0.63424999999999998</v>
      </c>
      <c r="AP991" s="3">
        <v>-24.497992</v>
      </c>
      <c r="AQ991" s="3">
        <v>-26.389976999999998</v>
      </c>
      <c r="AR991" s="3">
        <v>-52.453212000000001</v>
      </c>
      <c r="AS991" s="3">
        <v>-24.497992</v>
      </c>
      <c r="AT991" s="3">
        <v>-26.389976999999998</v>
      </c>
      <c r="AU991" s="3">
        <v>-53.966698999999998</v>
      </c>
      <c r="AV991" s="3">
        <v>11.153706666559124</v>
      </c>
      <c r="AW991" s="3">
        <v>16.007628019574351</v>
      </c>
      <c r="AX991" s="3">
        <v>13.784853079542689</v>
      </c>
      <c r="AY991" s="4">
        <v>101.9</v>
      </c>
      <c r="AZ991" s="3">
        <v>146.25</v>
      </c>
      <c r="BA991" s="3">
        <v>125.94</v>
      </c>
    </row>
    <row r="992" spans="1:53" x14ac:dyDescent="0.3">
      <c r="A992" s="1" t="s">
        <v>1890</v>
      </c>
      <c r="B992" s="2">
        <v>4983480</v>
      </c>
      <c r="C992" s="9" t="s">
        <v>2401</v>
      </c>
      <c r="D992" s="9" t="s">
        <v>2482</v>
      </c>
      <c r="E992" s="3">
        <v>6143.8962144999996</v>
      </c>
      <c r="F992" s="5">
        <v>9583.439214</v>
      </c>
      <c r="G992" s="5" t="s">
        <v>2400</v>
      </c>
      <c r="H992" s="3">
        <v>0.93</v>
      </c>
      <c r="I992" s="3">
        <v>18.886067000000001</v>
      </c>
      <c r="J992" s="3">
        <v>0.93</v>
      </c>
      <c r="K992" s="3">
        <v>18.886067000000001</v>
      </c>
      <c r="L992" s="3" t="s">
        <v>2397</v>
      </c>
      <c r="M992" s="3">
        <v>2.70628607</v>
      </c>
      <c r="N992" s="3">
        <v>8.9679529999999996</v>
      </c>
      <c r="O992" s="3" t="s">
        <v>2400</v>
      </c>
      <c r="P992" s="3" t="s">
        <v>2400</v>
      </c>
      <c r="Q992" s="3">
        <v>1.5558080000000001</v>
      </c>
      <c r="R992" s="3">
        <v>9.5342690000000001</v>
      </c>
      <c r="S992" s="3">
        <v>9.5342690000000001</v>
      </c>
      <c r="T992" s="9" t="s">
        <v>3429</v>
      </c>
      <c r="U992" s="7">
        <v>5988205</v>
      </c>
      <c r="V992" s="7">
        <v>6411499</v>
      </c>
      <c r="W992" s="7">
        <v>5677105</v>
      </c>
      <c r="X992" s="7">
        <v>4921943</v>
      </c>
      <c r="Y992" s="7">
        <v>5783623</v>
      </c>
      <c r="Z992" s="7">
        <v>5841600</v>
      </c>
      <c r="AA992" s="7">
        <v>5886962</v>
      </c>
      <c r="AB992" s="7">
        <v>5988205</v>
      </c>
      <c r="AC992" s="3">
        <v>16.574999999999999</v>
      </c>
      <c r="AD992" s="4">
        <v>17.14</v>
      </c>
      <c r="AE992" s="4">
        <v>14.48</v>
      </c>
      <c r="AF992" s="3">
        <v>14.617000000000001</v>
      </c>
      <c r="AG992" s="7">
        <v>106795000</v>
      </c>
      <c r="AH992" s="7">
        <v>106779000</v>
      </c>
      <c r="AI992" s="7">
        <v>106498000</v>
      </c>
      <c r="AJ992" s="7">
        <v>84488698</v>
      </c>
      <c r="AK992" s="3">
        <v>79.113230000000001</v>
      </c>
      <c r="AL992" s="7">
        <v>393</v>
      </c>
      <c r="AM992" s="7">
        <v>75943284</v>
      </c>
      <c r="AN992" s="3">
        <v>71.11</v>
      </c>
      <c r="AO992" s="3">
        <v>-1.718278</v>
      </c>
      <c r="AP992" s="3">
        <v>-9.5254650000000005</v>
      </c>
      <c r="AQ992" s="3">
        <v>-0.85714299999999999</v>
      </c>
      <c r="AR992" s="3">
        <v>14.799294</v>
      </c>
      <c r="AS992" s="3">
        <v>-9.5254650000000005</v>
      </c>
      <c r="AT992" s="3">
        <v>-0.85714299999999999</v>
      </c>
      <c r="AU992" s="3">
        <v>15.027623999999999</v>
      </c>
      <c r="AV992" s="3">
        <v>1.8944141864784425</v>
      </c>
      <c r="AW992" s="3">
        <v>4.0002252836720666</v>
      </c>
      <c r="AX992" s="3">
        <v>3.0317233191852848</v>
      </c>
      <c r="AY992" s="3">
        <v>68.36</v>
      </c>
      <c r="AZ992" s="3">
        <v>144.36000000000001</v>
      </c>
      <c r="BA992" s="3">
        <v>109.41</v>
      </c>
    </row>
    <row r="993" spans="1:53" x14ac:dyDescent="0.3">
      <c r="A993" s="1" t="s">
        <v>2330</v>
      </c>
      <c r="B993" s="2">
        <v>4001601</v>
      </c>
      <c r="C993" s="9" t="s">
        <v>2401</v>
      </c>
      <c r="D993" s="9" t="s">
        <v>2526</v>
      </c>
      <c r="E993" s="3">
        <v>6143.6661539400002</v>
      </c>
      <c r="F993" s="5">
        <v>13388.666153</v>
      </c>
      <c r="G993" s="5" t="s">
        <v>2400</v>
      </c>
      <c r="H993" s="4">
        <v>1.9750000000000001</v>
      </c>
      <c r="I993" s="3">
        <v>11.288828000000001</v>
      </c>
      <c r="J993" s="3">
        <v>1.9750000000000001</v>
      </c>
      <c r="K993" s="3">
        <v>11.288828000000001</v>
      </c>
      <c r="L993" s="3" t="s">
        <v>2397</v>
      </c>
      <c r="M993" s="3">
        <v>2.0698258899999997</v>
      </c>
      <c r="N993" s="3">
        <v>14.329703</v>
      </c>
      <c r="O993" s="3" t="s">
        <v>2400</v>
      </c>
      <c r="P993" s="3" t="s">
        <v>2400</v>
      </c>
      <c r="Q993" s="3">
        <v>0.77210500000000004</v>
      </c>
      <c r="R993" s="3">
        <v>9.977843</v>
      </c>
      <c r="S993" s="3">
        <v>9.977843</v>
      </c>
      <c r="T993" s="9" t="s">
        <v>3429</v>
      </c>
      <c r="U993" s="7">
        <v>19455000</v>
      </c>
      <c r="V993" s="7">
        <v>19724000</v>
      </c>
      <c r="W993" s="7">
        <v>21985000</v>
      </c>
      <c r="X993" s="7">
        <v>19456000</v>
      </c>
      <c r="Y993" s="7">
        <v>17559000</v>
      </c>
      <c r="Z993" s="7">
        <v>18492000</v>
      </c>
      <c r="AA993" s="7">
        <v>19296000</v>
      </c>
      <c r="AB993" s="7">
        <v>19455000</v>
      </c>
      <c r="AC993" s="3">
        <v>16.294</v>
      </c>
      <c r="AD993" s="3">
        <v>15.388</v>
      </c>
      <c r="AE993" s="4">
        <v>7.5919999999999996</v>
      </c>
      <c r="AF993" s="4">
        <v>6.6459999999999999</v>
      </c>
      <c r="AG993" s="7">
        <v>55000000</v>
      </c>
      <c r="AH993" s="7">
        <v>55000000</v>
      </c>
      <c r="AI993" s="7">
        <v>55000000</v>
      </c>
      <c r="AJ993" s="7">
        <v>53480921</v>
      </c>
      <c r="AK993" s="3">
        <v>96.991669999999999</v>
      </c>
      <c r="AL993" s="7">
        <v>628</v>
      </c>
      <c r="AM993" s="7">
        <v>46229730</v>
      </c>
      <c r="AN993" s="3">
        <v>83.84</v>
      </c>
      <c r="AO993" s="3">
        <v>-1.776062</v>
      </c>
      <c r="AP993" s="3">
        <v>2.7463649999999999</v>
      </c>
      <c r="AQ993" s="3">
        <v>6.9906540000000001</v>
      </c>
      <c r="AR993" s="3">
        <v>-6.8510989999999996</v>
      </c>
      <c r="AS993" s="3">
        <v>2.7463649999999999</v>
      </c>
      <c r="AT993" s="3">
        <v>6.9906540000000001</v>
      </c>
      <c r="AU993" s="3">
        <v>-5.9866960000000002</v>
      </c>
      <c r="AV993" s="3">
        <v>3.8274051764547825</v>
      </c>
      <c r="AW993" s="3">
        <v>6.3746534367197976</v>
      </c>
      <c r="AX993" s="3">
        <v>6.681913801804737</v>
      </c>
      <c r="AY993" s="3">
        <v>37.950000000000003</v>
      </c>
      <c r="AZ993" s="4">
        <v>63.2</v>
      </c>
      <c r="BA993" s="3">
        <v>66.25</v>
      </c>
    </row>
    <row r="994" spans="1:53" x14ac:dyDescent="0.3">
      <c r="A994" s="1" t="s">
        <v>784</v>
      </c>
      <c r="B994" s="2">
        <v>4243335</v>
      </c>
      <c r="C994" s="9" t="s">
        <v>2401</v>
      </c>
      <c r="D994" s="9" t="s">
        <v>2532</v>
      </c>
      <c r="E994" s="3">
        <v>6136.9950558600003</v>
      </c>
      <c r="F994" s="5">
        <v>6521.3620549999996</v>
      </c>
      <c r="G994" s="5">
        <v>6521.3620558599996</v>
      </c>
      <c r="H994" s="3">
        <v>1.65</v>
      </c>
      <c r="I994" s="3">
        <v>7.8898550724637699</v>
      </c>
      <c r="J994" s="4">
        <v>1.65</v>
      </c>
      <c r="K994" s="3">
        <v>7.8898550724637699</v>
      </c>
      <c r="L994" s="3">
        <v>1.03781454145858</v>
      </c>
      <c r="M994" s="3">
        <v>1.02495322359482</v>
      </c>
      <c r="N994" s="3">
        <v>6.9049185547857101</v>
      </c>
      <c r="O994" s="3" t="s">
        <v>2400</v>
      </c>
      <c r="P994" s="3" t="s">
        <v>2400</v>
      </c>
      <c r="Q994" s="3">
        <v>5.2067420000000002</v>
      </c>
      <c r="R994" s="3">
        <v>6.7799139999999998</v>
      </c>
      <c r="S994" s="3">
        <v>6.8190802321309896</v>
      </c>
      <c r="T994" s="9" t="s">
        <v>3429</v>
      </c>
      <c r="U994" s="7">
        <v>1109759</v>
      </c>
      <c r="V994" s="7">
        <v>1000824</v>
      </c>
      <c r="W994" s="7">
        <v>1028510</v>
      </c>
      <c r="X994" s="7">
        <v>955154</v>
      </c>
      <c r="Y994" s="7">
        <v>1225154</v>
      </c>
      <c r="Z994" s="7">
        <v>1204684</v>
      </c>
      <c r="AA994" s="7">
        <v>1151870</v>
      </c>
      <c r="AB994" s="7">
        <v>1109759</v>
      </c>
      <c r="AC994" s="3">
        <v>91.379000000000005</v>
      </c>
      <c r="AD994" s="3">
        <v>89.141999999999996</v>
      </c>
      <c r="AE994" s="3">
        <v>79.453999999999994</v>
      </c>
      <c r="AF994" s="3">
        <v>76.364000000000004</v>
      </c>
      <c r="AG994" s="7">
        <v>106204000</v>
      </c>
      <c r="AH994" s="7">
        <v>106372000</v>
      </c>
      <c r="AI994" s="7">
        <v>106887000</v>
      </c>
      <c r="AJ994" s="7">
        <v>102793024</v>
      </c>
      <c r="AK994" s="3">
        <v>96.779949999999999</v>
      </c>
      <c r="AL994" s="7">
        <v>379</v>
      </c>
      <c r="AM994" s="7">
        <v>100051170</v>
      </c>
      <c r="AN994" s="4">
        <v>94.2</v>
      </c>
      <c r="AO994" s="3">
        <v>1.1144130000000001</v>
      </c>
      <c r="AP994" s="3">
        <v>-5.7805470000000003</v>
      </c>
      <c r="AQ994" s="3">
        <v>-15.321201</v>
      </c>
      <c r="AR994" s="3">
        <v>2.9111530000000001</v>
      </c>
      <c r="AS994" s="3">
        <v>-5.7805470000000003</v>
      </c>
      <c r="AT994" s="3">
        <v>-15.321201</v>
      </c>
      <c r="AU994" s="3">
        <v>3.22336</v>
      </c>
      <c r="AV994" s="3">
        <v>1.8903113651562706</v>
      </c>
      <c r="AW994" s="3">
        <v>3.1627454298460616</v>
      </c>
      <c r="AX994" s="3">
        <v>3.1757678829387106</v>
      </c>
      <c r="AY994" s="3">
        <v>73.84</v>
      </c>
      <c r="AZ994" s="3">
        <v>123.55</v>
      </c>
      <c r="BA994" s="4">
        <v>124.06</v>
      </c>
    </row>
    <row r="995" spans="1:53" x14ac:dyDescent="0.3">
      <c r="A995" s="1" t="s">
        <v>1001</v>
      </c>
      <c r="B995" s="2">
        <v>4274880</v>
      </c>
      <c r="C995" s="9" t="s">
        <v>2395</v>
      </c>
      <c r="D995" s="9" t="s">
        <v>2403</v>
      </c>
      <c r="E995" s="3">
        <v>6132.3414000000002</v>
      </c>
      <c r="F995" s="5">
        <v>7000.9444000000003</v>
      </c>
      <c r="G995" s="5" t="s">
        <v>2400</v>
      </c>
      <c r="H995" s="4">
        <v>1.05</v>
      </c>
      <c r="I995" s="3">
        <v>15.815415</v>
      </c>
      <c r="J995" s="4">
        <v>1.05</v>
      </c>
      <c r="K995" s="3">
        <v>15.815415</v>
      </c>
      <c r="L995" s="3" t="s">
        <v>2397</v>
      </c>
      <c r="M995" s="3">
        <v>13.43354875</v>
      </c>
      <c r="N995" s="3">
        <v>15.517689000000001</v>
      </c>
      <c r="O995" s="3" t="s">
        <v>2400</v>
      </c>
      <c r="P995" s="3" t="s">
        <v>2400</v>
      </c>
      <c r="Q995" s="3">
        <v>7.3376150000000004</v>
      </c>
      <c r="R995" s="3">
        <v>12.364528999999999</v>
      </c>
      <c r="S995" s="3">
        <v>12.364528999999999</v>
      </c>
      <c r="T995" s="9" t="s">
        <v>3429</v>
      </c>
      <c r="U995" s="7">
        <v>829253</v>
      </c>
      <c r="V995" s="7">
        <v>660116</v>
      </c>
      <c r="W995" s="7">
        <v>443310</v>
      </c>
      <c r="X995" s="7">
        <v>267594</v>
      </c>
      <c r="Y995" s="7">
        <v>947355</v>
      </c>
      <c r="Z995" s="7">
        <v>873304</v>
      </c>
      <c r="AA995" s="7">
        <v>862989</v>
      </c>
      <c r="AB995" s="7">
        <v>829253</v>
      </c>
      <c r="AC995" s="3">
        <v>67.593999999999994</v>
      </c>
      <c r="AD995" s="3">
        <v>73.653000000000006</v>
      </c>
      <c r="AE995" s="3">
        <v>50.277999999999999</v>
      </c>
      <c r="AF995" s="3">
        <v>58.372999999999998</v>
      </c>
      <c r="AG995" s="7">
        <v>127183000</v>
      </c>
      <c r="AH995" s="7">
        <v>126535000</v>
      </c>
      <c r="AI995" s="7">
        <v>132081000</v>
      </c>
      <c r="AJ995" s="7">
        <v>125912962</v>
      </c>
      <c r="AK995" s="3">
        <v>98.967169999999996</v>
      </c>
      <c r="AL995" s="7">
        <v>619</v>
      </c>
      <c r="AM995" s="7">
        <v>127310295</v>
      </c>
      <c r="AN995" s="4">
        <v>100.07</v>
      </c>
      <c r="AO995" s="3">
        <v>0.56794299999999998</v>
      </c>
      <c r="AP995" s="3">
        <v>-0.80912899999999999</v>
      </c>
      <c r="AQ995" s="3">
        <v>-16.474492999999999</v>
      </c>
      <c r="AR995" s="3">
        <v>27.868414000000001</v>
      </c>
      <c r="AS995" s="3">
        <v>-0.80912899999999999</v>
      </c>
      <c r="AT995" s="3">
        <v>-16.474492999999999</v>
      </c>
      <c r="AU995" s="3">
        <v>29.356061</v>
      </c>
      <c r="AV995" s="3">
        <v>2.9485407971578361</v>
      </c>
      <c r="AW995" s="3">
        <v>5.0294966691604195</v>
      </c>
      <c r="AX995" s="3">
        <v>6.4740274046812747</v>
      </c>
      <c r="AY995" s="3">
        <v>54.95</v>
      </c>
      <c r="AZ995" s="3">
        <v>93.74</v>
      </c>
      <c r="BA995" s="3">
        <v>120.66</v>
      </c>
    </row>
    <row r="996" spans="1:53" x14ac:dyDescent="0.3">
      <c r="A996" s="1" t="s">
        <v>2186</v>
      </c>
      <c r="B996" s="2">
        <v>100473</v>
      </c>
      <c r="C996" s="9" t="s">
        <v>2395</v>
      </c>
      <c r="D996" s="9" t="s">
        <v>2399</v>
      </c>
      <c r="E996" s="3">
        <v>6123.7166120700003</v>
      </c>
      <c r="F996" s="5" t="s">
        <v>2400</v>
      </c>
      <c r="G996" s="5">
        <v>1802.6026120700001</v>
      </c>
      <c r="H996" s="4">
        <v>2.23</v>
      </c>
      <c r="I996" s="3">
        <v>14.1075</v>
      </c>
      <c r="J996" s="4">
        <v>2.23</v>
      </c>
      <c r="K996" s="3">
        <v>14.1075</v>
      </c>
      <c r="L996" s="3">
        <v>1.6880422192279598</v>
      </c>
      <c r="M996" s="3">
        <v>1.5577209438128599</v>
      </c>
      <c r="N996" s="3">
        <v>15.290611</v>
      </c>
      <c r="O996" s="3" t="s">
        <v>2400</v>
      </c>
      <c r="P996" s="3" t="s">
        <v>2400</v>
      </c>
      <c r="Q996" s="3" t="s">
        <v>2400</v>
      </c>
      <c r="R996" s="3" t="s">
        <v>2400</v>
      </c>
      <c r="S996" s="3" t="s">
        <v>2400</v>
      </c>
      <c r="T996" s="9" t="s">
        <v>3429</v>
      </c>
      <c r="U996" s="7">
        <v>1461969</v>
      </c>
      <c r="V996" s="7">
        <v>1401868</v>
      </c>
      <c r="W996" s="7">
        <v>1294496</v>
      </c>
      <c r="X996" s="7">
        <v>1182595</v>
      </c>
      <c r="Y996" s="7">
        <v>1558700</v>
      </c>
      <c r="Z996" s="7">
        <v>1509285</v>
      </c>
      <c r="AA996" s="7">
        <v>1482951</v>
      </c>
      <c r="AB996" s="7">
        <v>1461969</v>
      </c>
      <c r="AC996" s="3" t="s">
        <v>2400</v>
      </c>
      <c r="AD996" s="3" t="s">
        <v>2400</v>
      </c>
      <c r="AE996" s="3" t="s">
        <v>2400</v>
      </c>
      <c r="AF996" s="3" t="s">
        <v>2400</v>
      </c>
      <c r="AG996" s="7">
        <v>48797672</v>
      </c>
      <c r="AH996" s="7">
        <v>48745090</v>
      </c>
      <c r="AI996" s="7">
        <v>48529097</v>
      </c>
      <c r="AJ996" s="7">
        <v>45884957</v>
      </c>
      <c r="AK996" s="3">
        <v>94.02955</v>
      </c>
      <c r="AL996" s="7">
        <v>381</v>
      </c>
      <c r="AM996" s="7">
        <v>47101610</v>
      </c>
      <c r="AN996" s="3">
        <v>96.52</v>
      </c>
      <c r="AO996" s="3">
        <v>-2.5220250000000002</v>
      </c>
      <c r="AP996" s="3">
        <v>-10.064546999999999</v>
      </c>
      <c r="AQ996" s="3">
        <v>7.3732280000000001</v>
      </c>
      <c r="AR996" s="3">
        <v>34.533316999999997</v>
      </c>
      <c r="AS996" s="3">
        <v>-10.064546999999999</v>
      </c>
      <c r="AT996" s="3">
        <v>7.3732280000000001</v>
      </c>
      <c r="AU996" s="3">
        <v>35.08079</v>
      </c>
      <c r="AV996" s="3">
        <v>2.795117868822167</v>
      </c>
      <c r="AW996" s="3">
        <v>3.955582148389448</v>
      </c>
      <c r="AX996" s="3">
        <v>3.9234278280306865</v>
      </c>
      <c r="AY996" s="3">
        <v>74.45</v>
      </c>
      <c r="AZ996" s="3">
        <v>105.36</v>
      </c>
      <c r="BA996" s="4">
        <v>104.5</v>
      </c>
    </row>
    <row r="997" spans="1:53" x14ac:dyDescent="0.3">
      <c r="A997" s="1" t="s">
        <v>335</v>
      </c>
      <c r="B997" s="2">
        <v>4811145</v>
      </c>
      <c r="C997" s="9" t="s">
        <v>2395</v>
      </c>
      <c r="D997" s="9" t="s">
        <v>2403</v>
      </c>
      <c r="E997" s="3">
        <v>6122.6202664399998</v>
      </c>
      <c r="F997" s="5">
        <v>5972.9702660000003</v>
      </c>
      <c r="G997" s="5" t="s">
        <v>2400</v>
      </c>
      <c r="H997" s="3">
        <v>-0.88800000000000001</v>
      </c>
      <c r="I997" s="3" t="s">
        <v>2397</v>
      </c>
      <c r="J997" s="3">
        <v>-0.88800000000000001</v>
      </c>
      <c r="K997" s="3" t="s">
        <v>2397</v>
      </c>
      <c r="L997" s="3">
        <v>17.67375887</v>
      </c>
      <c r="M997" s="3">
        <v>17.67375887</v>
      </c>
      <c r="N997" s="3" t="s">
        <v>2397</v>
      </c>
      <c r="O997" s="3" t="s">
        <v>2400</v>
      </c>
      <c r="P997" s="3" t="s">
        <v>2400</v>
      </c>
      <c r="Q997" s="3">
        <v>12.409962</v>
      </c>
      <c r="R997" s="3" t="s">
        <v>2397</v>
      </c>
      <c r="S997" s="3">
        <v>-22.559436000000002</v>
      </c>
      <c r="T997" s="9" t="s">
        <v>3429</v>
      </c>
      <c r="U997" s="7">
        <v>249380</v>
      </c>
      <c r="V997" s="7">
        <v>204036</v>
      </c>
      <c r="W997" s="7">
        <v>180080</v>
      </c>
      <c r="X997" s="7">
        <v>793735</v>
      </c>
      <c r="Y997" s="7">
        <v>434415</v>
      </c>
      <c r="Z997" s="7">
        <v>362796</v>
      </c>
      <c r="AA997" s="7">
        <v>282209</v>
      </c>
      <c r="AB997" s="7">
        <v>249380</v>
      </c>
      <c r="AC997" s="3">
        <v>94.869</v>
      </c>
      <c r="AD997" s="3">
        <v>97.022999999999996</v>
      </c>
      <c r="AE997" s="3">
        <v>-190.31700000000001</v>
      </c>
      <c r="AF997" s="3">
        <v>-60.341000000000001</v>
      </c>
      <c r="AG997" s="7">
        <v>63454673</v>
      </c>
      <c r="AH997" s="7">
        <v>63165725</v>
      </c>
      <c r="AI997" s="7">
        <v>60740744</v>
      </c>
      <c r="AJ997" s="7">
        <v>62861035</v>
      </c>
      <c r="AK997" s="3">
        <v>98.953490000000002</v>
      </c>
      <c r="AL997" s="7">
        <v>400</v>
      </c>
      <c r="AM997" s="7">
        <v>66132377</v>
      </c>
      <c r="AN997" s="4">
        <v>104.1</v>
      </c>
      <c r="AO997" s="3">
        <v>-3.5816940000000002</v>
      </c>
      <c r="AP997" s="3">
        <v>-9.5040469999999999</v>
      </c>
      <c r="AQ997" s="3">
        <v>-5.7081080000000002</v>
      </c>
      <c r="AR997" s="3">
        <v>-4.2275169999999997</v>
      </c>
      <c r="AS997" s="3">
        <v>-9.5040469999999999</v>
      </c>
      <c r="AT997" s="3">
        <v>-5.7081080000000002</v>
      </c>
      <c r="AU997" s="3">
        <v>-5.4423240000000002</v>
      </c>
      <c r="AV997" s="3">
        <v>3.1858170843806892</v>
      </c>
      <c r="AW997" s="3">
        <v>4.6462497525952999</v>
      </c>
      <c r="AX997" s="3">
        <v>4.9443256579981005</v>
      </c>
      <c r="AY997" s="3">
        <v>59.13</v>
      </c>
      <c r="AZ997" s="3">
        <v>86.24</v>
      </c>
      <c r="BA997" s="3">
        <v>91.77</v>
      </c>
    </row>
    <row r="998" spans="1:53" x14ac:dyDescent="0.3">
      <c r="A998" s="1" t="s">
        <v>1298</v>
      </c>
      <c r="B998" s="2">
        <v>4965581</v>
      </c>
      <c r="C998" s="9" t="s">
        <v>2395</v>
      </c>
      <c r="D998" s="9" t="s">
        <v>2475</v>
      </c>
      <c r="E998" s="3">
        <v>6121.0388422899996</v>
      </c>
      <c r="F998" s="5">
        <v>6418.8698420000001</v>
      </c>
      <c r="G998" s="5" t="s">
        <v>2400</v>
      </c>
      <c r="H998" s="3">
        <v>2.3199999999999998</v>
      </c>
      <c r="I998" s="3">
        <v>30.289203000000001</v>
      </c>
      <c r="J998" s="3">
        <v>2.3199999999999998</v>
      </c>
      <c r="K998" s="3">
        <v>30.289203000000001</v>
      </c>
      <c r="L998" s="3">
        <v>8.4247971100000001</v>
      </c>
      <c r="M998" s="3">
        <v>2.2727053499999998</v>
      </c>
      <c r="N998" s="3">
        <v>21.045815999999999</v>
      </c>
      <c r="O998" s="3" t="s">
        <v>2400</v>
      </c>
      <c r="P998" s="3" t="s">
        <v>2400</v>
      </c>
      <c r="Q998" s="3">
        <v>2.7996430000000001</v>
      </c>
      <c r="R998" s="3">
        <v>14.024984999999999</v>
      </c>
      <c r="S998" s="3">
        <v>14.024984999999999</v>
      </c>
      <c r="T998" s="9" t="s">
        <v>3429</v>
      </c>
      <c r="U998" s="7">
        <v>2362657</v>
      </c>
      <c r="V998" s="7">
        <v>2513897</v>
      </c>
      <c r="W998" s="7">
        <v>2079928</v>
      </c>
      <c r="X998" s="7">
        <v>1445695</v>
      </c>
      <c r="Y998" s="7">
        <v>2195070</v>
      </c>
      <c r="Z998" s="7">
        <v>2234752</v>
      </c>
      <c r="AA998" s="7">
        <v>2288260</v>
      </c>
      <c r="AB998" s="7">
        <v>2362657</v>
      </c>
      <c r="AC998" s="3">
        <v>38.103000000000002</v>
      </c>
      <c r="AD998" s="3">
        <v>36.640999999999998</v>
      </c>
      <c r="AE998" s="3">
        <v>21.831</v>
      </c>
      <c r="AF998" s="3">
        <v>19.077000000000002</v>
      </c>
      <c r="AG998" s="7">
        <v>24813003</v>
      </c>
      <c r="AH998" s="7">
        <v>24777540</v>
      </c>
      <c r="AI998" s="7">
        <v>24902850</v>
      </c>
      <c r="AJ998" s="7">
        <v>24580024</v>
      </c>
      <c r="AK998" s="3">
        <v>99.054339999999996</v>
      </c>
      <c r="AL998" s="7">
        <v>496</v>
      </c>
      <c r="AM998" s="7">
        <v>24447491</v>
      </c>
      <c r="AN998" s="3">
        <v>98.52</v>
      </c>
      <c r="AO998" s="3">
        <v>-1.0497590000000001</v>
      </c>
      <c r="AP998" s="3">
        <v>-4.4675070000000003</v>
      </c>
      <c r="AQ998" s="3">
        <v>-11.159284</v>
      </c>
      <c r="AR998" s="3">
        <v>-9.9885409999999997</v>
      </c>
      <c r="AS998" s="3">
        <v>-4.4675070000000003</v>
      </c>
      <c r="AT998" s="3">
        <v>-11.159284</v>
      </c>
      <c r="AU998" s="3">
        <v>-11.926297</v>
      </c>
      <c r="AV998" s="3">
        <v>1.2077565193548481</v>
      </c>
      <c r="AW998" s="3">
        <v>2.1335934862065575</v>
      </c>
      <c r="AX998" s="3">
        <v>2.0766253345169212</v>
      </c>
      <c r="AY998" s="3">
        <v>47.65</v>
      </c>
      <c r="AZ998" s="3">
        <v>84.18</v>
      </c>
      <c r="BA998" s="3">
        <v>81.93</v>
      </c>
    </row>
    <row r="999" spans="1:53" x14ac:dyDescent="0.3">
      <c r="A999" s="1" t="s">
        <v>619</v>
      </c>
      <c r="B999" s="2">
        <v>4810184</v>
      </c>
      <c r="C999" s="9" t="s">
        <v>2395</v>
      </c>
      <c r="D999" s="9" t="s">
        <v>2403</v>
      </c>
      <c r="E999" s="3">
        <v>6120.2184864000001</v>
      </c>
      <c r="F999" s="5">
        <v>6016.7524860000003</v>
      </c>
      <c r="G999" s="5" t="s">
        <v>2400</v>
      </c>
      <c r="H999" s="3">
        <v>-1.3640000000000001</v>
      </c>
      <c r="I999" s="3" t="s">
        <v>2397</v>
      </c>
      <c r="J999" s="3">
        <v>-1.3640000000000001</v>
      </c>
      <c r="K999" s="3" t="s">
        <v>2397</v>
      </c>
      <c r="L999" s="3" t="s">
        <v>2397</v>
      </c>
      <c r="M999" s="3" t="s">
        <v>2397</v>
      </c>
      <c r="N999" s="3" t="s">
        <v>2397</v>
      </c>
      <c r="O999" s="3" t="s">
        <v>2400</v>
      </c>
      <c r="P999" s="3" t="s">
        <v>2400</v>
      </c>
      <c r="Q999" s="3" t="s">
        <v>2397</v>
      </c>
      <c r="R999" s="3" t="s">
        <v>2397</v>
      </c>
      <c r="S999" s="3">
        <v>-10.658315999999999</v>
      </c>
      <c r="T999" s="9" t="s">
        <v>3429</v>
      </c>
      <c r="U999" s="7">
        <v>7530</v>
      </c>
      <c r="V999" s="7">
        <v>94588</v>
      </c>
      <c r="W999" s="7">
        <v>70428</v>
      </c>
      <c r="X999" s="7">
        <v>55828</v>
      </c>
      <c r="Y999" s="7">
        <v>3219</v>
      </c>
      <c r="Z999" s="7">
        <v>3134</v>
      </c>
      <c r="AA999" s="7">
        <v>3752</v>
      </c>
      <c r="AB999" s="7">
        <v>7530</v>
      </c>
      <c r="AC999" s="3" t="s">
        <v>2397</v>
      </c>
      <c r="AD999" s="3" t="s">
        <v>2397</v>
      </c>
      <c r="AE999" s="3" t="s">
        <v>2397</v>
      </c>
      <c r="AF999" s="3" t="s">
        <v>2397</v>
      </c>
      <c r="AG999" s="7">
        <v>117888619</v>
      </c>
      <c r="AH999" s="7">
        <v>117525034</v>
      </c>
      <c r="AI999" s="7">
        <v>96251844</v>
      </c>
      <c r="AJ999" s="7">
        <v>117387322</v>
      </c>
      <c r="AK999" s="3">
        <v>99.468779999999995</v>
      </c>
      <c r="AL999" s="7">
        <v>428</v>
      </c>
      <c r="AM999" s="7">
        <v>137651874</v>
      </c>
      <c r="AN999" s="3">
        <v>116.64</v>
      </c>
      <c r="AO999" s="3">
        <v>-3.0702660000000002</v>
      </c>
      <c r="AP999" s="3">
        <v>-9.2942540000000005</v>
      </c>
      <c r="AQ999" s="3">
        <v>-10.909091</v>
      </c>
      <c r="AR999" s="3">
        <v>-44.079886000000002</v>
      </c>
      <c r="AS999" s="3">
        <v>-9.2942540000000005</v>
      </c>
      <c r="AT999" s="3">
        <v>-10.909091</v>
      </c>
      <c r="AU999" s="3">
        <v>-43.657922999999997</v>
      </c>
      <c r="AV999" s="3">
        <v>3.3931693327856025</v>
      </c>
      <c r="AW999" s="3">
        <v>4.7208848386740137</v>
      </c>
      <c r="AX999" s="3">
        <v>4.9226427121128635</v>
      </c>
      <c r="AY999" s="3">
        <v>40.46</v>
      </c>
      <c r="AZ999" s="3">
        <v>56.29</v>
      </c>
      <c r="BA999" s="4">
        <v>58.7</v>
      </c>
    </row>
    <row r="1000" spans="1:53" x14ac:dyDescent="0.3">
      <c r="A1000" s="1" t="s">
        <v>697</v>
      </c>
      <c r="B1000" s="2">
        <v>8435281</v>
      </c>
      <c r="C1000" s="9" t="s">
        <v>2401</v>
      </c>
      <c r="D1000" s="9" t="s">
        <v>2483</v>
      </c>
      <c r="E1000" s="3">
        <v>6115.7195149999998</v>
      </c>
      <c r="F1000" s="5">
        <v>6991.9295149999998</v>
      </c>
      <c r="G1000" s="5" t="s">
        <v>2400</v>
      </c>
      <c r="H1000" s="3">
        <v>0.111</v>
      </c>
      <c r="I1000" s="3">
        <v>162.16718299999999</v>
      </c>
      <c r="J1000" s="3">
        <v>0.111</v>
      </c>
      <c r="K1000" s="3">
        <v>162.16718299999999</v>
      </c>
      <c r="L1000" s="3">
        <v>11.96983547</v>
      </c>
      <c r="M1000" s="3">
        <v>11.396866839999999</v>
      </c>
      <c r="N1000" s="3" t="s">
        <v>2397</v>
      </c>
      <c r="O1000" s="3" t="s">
        <v>2400</v>
      </c>
      <c r="P1000" s="3" t="s">
        <v>2400</v>
      </c>
      <c r="Q1000" s="3">
        <v>5.7351089999999996</v>
      </c>
      <c r="R1000" s="3">
        <v>30.096686999999999</v>
      </c>
      <c r="S1000" s="3">
        <v>30.096686999999999</v>
      </c>
      <c r="T1000" s="9" t="s">
        <v>3429</v>
      </c>
      <c r="U1000" s="7">
        <v>965776</v>
      </c>
      <c r="V1000" s="7">
        <v>739012</v>
      </c>
      <c r="W1000" s="7">
        <v>497876</v>
      </c>
      <c r="X1000" s="7">
        <v>327413</v>
      </c>
      <c r="Y1000" s="7">
        <v>1192352</v>
      </c>
      <c r="Z1000" s="7">
        <v>1118647</v>
      </c>
      <c r="AA1000" s="7">
        <v>1043608</v>
      </c>
      <c r="AB1000" s="7">
        <v>965776</v>
      </c>
      <c r="AC1000" s="4">
        <v>26.02</v>
      </c>
      <c r="AD1000" s="3">
        <v>26.109000000000002</v>
      </c>
      <c r="AE1000" s="4">
        <v>12.25</v>
      </c>
      <c r="AF1000" s="3">
        <v>16.244</v>
      </c>
      <c r="AG1000" s="7">
        <v>113823000</v>
      </c>
      <c r="AH1000" s="7">
        <v>113817000</v>
      </c>
      <c r="AI1000" s="7">
        <v>71359000</v>
      </c>
      <c r="AJ1000" s="7">
        <v>110412700</v>
      </c>
      <c r="AK1000" s="4">
        <v>97.003699999999995</v>
      </c>
      <c r="AL1000" s="7">
        <v>410</v>
      </c>
      <c r="AM1000" s="7">
        <v>101435036</v>
      </c>
      <c r="AN1000" s="3">
        <v>89.12</v>
      </c>
      <c r="AO1000" s="3">
        <v>-4.4334980000000002</v>
      </c>
      <c r="AP1000" s="3">
        <v>-2.5125630000000001</v>
      </c>
      <c r="AQ1000" s="3">
        <v>63.534187000000003</v>
      </c>
      <c r="AR1000" s="3">
        <v>68.641339000000002</v>
      </c>
      <c r="AS1000" s="3">
        <v>-2.5125630000000001</v>
      </c>
      <c r="AT1000" s="3">
        <v>63.534187000000003</v>
      </c>
      <c r="AU1000" s="3">
        <v>65.393117000000004</v>
      </c>
      <c r="AV1000" s="3">
        <v>6.5696090500229465</v>
      </c>
      <c r="AW1000" s="3">
        <v>8.6134339765592625</v>
      </c>
      <c r="AX1000" s="3">
        <v>11.894909850771757</v>
      </c>
      <c r="AY1000" s="3">
        <v>54.36</v>
      </c>
      <c r="AZ1000" s="3">
        <v>71.27</v>
      </c>
      <c r="BA1000" s="3">
        <v>98.43</v>
      </c>
    </row>
    <row r="1001" spans="1:53" x14ac:dyDescent="0.3">
      <c r="A1001" s="1" t="s">
        <v>814</v>
      </c>
      <c r="B1001" s="2">
        <v>4998779</v>
      </c>
      <c r="C1001" s="9" t="s">
        <v>2401</v>
      </c>
      <c r="D1001" s="9" t="s">
        <v>2436</v>
      </c>
      <c r="E1001" s="3">
        <v>6094.1018029999996</v>
      </c>
      <c r="F1001" s="5">
        <v>4732.1018029999996</v>
      </c>
      <c r="G1001" s="5">
        <v>4982.10180313</v>
      </c>
      <c r="H1001" s="3">
        <v>-8.1000000000000003E-2</v>
      </c>
      <c r="I1001" s="3" t="s">
        <v>2397</v>
      </c>
      <c r="J1001" s="3">
        <v>-8.1000000000000003E-2</v>
      </c>
      <c r="K1001" s="3" t="s">
        <v>2397</v>
      </c>
      <c r="L1001" s="3">
        <v>3.8649077608284101</v>
      </c>
      <c r="M1001" s="3">
        <v>1.2757215069921899</v>
      </c>
      <c r="N1001" s="3">
        <v>0.75691993863186302</v>
      </c>
      <c r="O1001" s="3" t="s">
        <v>2400</v>
      </c>
      <c r="P1001" s="3" t="s">
        <v>2400</v>
      </c>
      <c r="Q1001" s="3">
        <v>0.66220699999999999</v>
      </c>
      <c r="R1001" s="3">
        <v>21.826650999999998</v>
      </c>
      <c r="S1001" s="3">
        <v>6.4472055922256999</v>
      </c>
      <c r="T1001" s="9" t="s">
        <v>3429</v>
      </c>
      <c r="U1001" s="7">
        <v>4500000</v>
      </c>
      <c r="V1001" s="7">
        <v>2349000</v>
      </c>
      <c r="W1001" s="7">
        <v>3974000</v>
      </c>
      <c r="X1001" s="7">
        <v>1318000</v>
      </c>
      <c r="Y1001" s="7">
        <v>5797000</v>
      </c>
      <c r="Z1001" s="7">
        <v>5204000</v>
      </c>
      <c r="AA1001" s="7">
        <v>5200000</v>
      </c>
      <c r="AB1001" s="7">
        <v>4500000</v>
      </c>
      <c r="AC1001" s="3">
        <v>21.687999999999999</v>
      </c>
      <c r="AD1001" s="3">
        <v>22.934999999999999</v>
      </c>
      <c r="AE1001" s="4">
        <v>2.1379999999999999</v>
      </c>
      <c r="AF1001" s="4">
        <v>3.0339999999999998</v>
      </c>
      <c r="AG1001" s="7">
        <v>126094481</v>
      </c>
      <c r="AH1001" s="7">
        <v>126104247</v>
      </c>
      <c r="AI1001" s="7">
        <v>125496745</v>
      </c>
      <c r="AJ1001" s="7">
        <v>17153957</v>
      </c>
      <c r="AK1001" s="3">
        <v>13.604150000000001</v>
      </c>
      <c r="AL1001" s="7">
        <v>248</v>
      </c>
      <c r="AM1001" s="7">
        <v>15052296</v>
      </c>
      <c r="AN1001" s="3">
        <v>11.94</v>
      </c>
      <c r="AO1001" s="3">
        <v>-1.6144350000000001</v>
      </c>
      <c r="AP1001" s="3">
        <v>-14.256156000000001</v>
      </c>
      <c r="AQ1001" s="3">
        <v>-7.3345260000000003</v>
      </c>
      <c r="AR1001" s="3">
        <v>-8.5209709999999994</v>
      </c>
      <c r="AS1001" s="3">
        <v>-14.256156000000001</v>
      </c>
      <c r="AT1001" s="3">
        <v>-7.3345260000000003</v>
      </c>
      <c r="AU1001" s="3">
        <v>-9.9130439999999993</v>
      </c>
      <c r="AV1001" s="3">
        <v>0.12340994953739153</v>
      </c>
      <c r="AW1001" s="3">
        <v>0.21851559169551166</v>
      </c>
      <c r="AX1001" s="3">
        <v>0.22753757487206724</v>
      </c>
      <c r="AY1001" s="3">
        <v>36.97</v>
      </c>
      <c r="AZ1001" s="3">
        <v>65.459999999999994</v>
      </c>
      <c r="BA1001" s="3">
        <v>68.16</v>
      </c>
    </row>
    <row r="1002" spans="1:53" x14ac:dyDescent="0.3">
      <c r="A1002" s="1" t="s">
        <v>1199</v>
      </c>
      <c r="B1002" s="2">
        <v>4094395</v>
      </c>
      <c r="C1002" s="9" t="s">
        <v>2401</v>
      </c>
      <c r="D1002" s="9" t="s">
        <v>2496</v>
      </c>
      <c r="E1002" s="3">
        <v>6067.6946269800001</v>
      </c>
      <c r="F1002" s="5">
        <v>7405.5976259999998</v>
      </c>
      <c r="G1002" s="5">
        <v>7404.8156269800002</v>
      </c>
      <c r="H1002" s="4">
        <v>2.0379999999999998</v>
      </c>
      <c r="I1002" s="3">
        <v>8.4342919999999992</v>
      </c>
      <c r="J1002" s="4">
        <v>2.0379999999999998</v>
      </c>
      <c r="K1002" s="3">
        <v>8.4342919999999992</v>
      </c>
      <c r="L1002" s="3">
        <v>1.2087770600000001</v>
      </c>
      <c r="M1002" s="3">
        <v>1.2087770600000001</v>
      </c>
      <c r="N1002" s="3">
        <v>18.367802999999999</v>
      </c>
      <c r="O1002" s="3" t="s">
        <v>2400</v>
      </c>
      <c r="P1002" s="3" t="s">
        <v>2400</v>
      </c>
      <c r="Q1002" s="3">
        <v>0.93235599999999996</v>
      </c>
      <c r="R1002" s="4">
        <v>7.4100999999999999</v>
      </c>
      <c r="S1002" s="4">
        <v>7.4100999999999999</v>
      </c>
      <c r="T1002" s="9" t="s">
        <v>3438</v>
      </c>
      <c r="U1002" s="7">
        <v>6410629</v>
      </c>
      <c r="V1002" s="7">
        <v>6903776</v>
      </c>
      <c r="W1002" s="7">
        <v>5724930</v>
      </c>
      <c r="X1002" s="7">
        <v>4183174</v>
      </c>
      <c r="Y1002" s="7">
        <v>6604175</v>
      </c>
      <c r="Z1002" s="7">
        <v>6438578</v>
      </c>
      <c r="AA1002" s="7">
        <v>6494081</v>
      </c>
      <c r="AB1002" s="7">
        <v>6410629</v>
      </c>
      <c r="AC1002" s="3">
        <v>21.866</v>
      </c>
      <c r="AD1002" s="3">
        <v>21.687999999999999</v>
      </c>
      <c r="AE1002" s="4">
        <v>12.574</v>
      </c>
      <c r="AF1002" s="4">
        <v>12.208</v>
      </c>
      <c r="AG1002" s="7">
        <v>73334477</v>
      </c>
      <c r="AH1002" s="7">
        <v>75203769</v>
      </c>
      <c r="AI1002" s="7">
        <v>79318673</v>
      </c>
      <c r="AJ1002" s="7">
        <v>70798897</v>
      </c>
      <c r="AK1002" s="3">
        <v>96.542450000000002</v>
      </c>
      <c r="AL1002" s="7">
        <v>523</v>
      </c>
      <c r="AM1002" s="7">
        <v>72660252</v>
      </c>
      <c r="AN1002" s="3">
        <v>99.08</v>
      </c>
      <c r="AO1002" s="3">
        <v>-1.0240959999999999</v>
      </c>
      <c r="AP1002" s="3">
        <v>-20.570461999999999</v>
      </c>
      <c r="AQ1002" s="3">
        <v>-23.304936000000001</v>
      </c>
      <c r="AR1002" s="3">
        <v>5.9316570000000004</v>
      </c>
      <c r="AS1002" s="3">
        <v>-20.570461999999999</v>
      </c>
      <c r="AT1002" s="3">
        <v>-23.304936000000001</v>
      </c>
      <c r="AU1002" s="3">
        <v>5.2193399999999999</v>
      </c>
      <c r="AV1002" s="3">
        <v>4.0560349261098567</v>
      </c>
      <c r="AW1002" s="3">
        <v>7.3470620721199742</v>
      </c>
      <c r="AX1002" s="3">
        <v>6.9857243062023677</v>
      </c>
      <c r="AY1002" s="3">
        <v>49.64</v>
      </c>
      <c r="AZ1002" s="3">
        <v>89.92</v>
      </c>
      <c r="BA1002" s="4">
        <v>85.5</v>
      </c>
    </row>
    <row r="1003" spans="1:53" x14ac:dyDescent="0.3">
      <c r="A1003" s="1" t="s">
        <v>1224</v>
      </c>
      <c r="B1003" s="2">
        <v>4092324</v>
      </c>
      <c r="C1003" s="9" t="s">
        <v>2401</v>
      </c>
      <c r="D1003" s="9" t="s">
        <v>2413</v>
      </c>
      <c r="E1003" s="3">
        <v>6056.19517653</v>
      </c>
      <c r="F1003" s="5">
        <v>9339.7321759999995</v>
      </c>
      <c r="G1003" s="5">
        <v>9357.2083966200007</v>
      </c>
      <c r="H1003" s="3">
        <v>7.5999999999999998E-2</v>
      </c>
      <c r="I1003" s="3" t="s">
        <v>2397</v>
      </c>
      <c r="J1003" s="3">
        <v>7.5999999999999998E-2</v>
      </c>
      <c r="K1003" s="3" t="s">
        <v>2397</v>
      </c>
      <c r="L1003" s="3">
        <v>1.7433595006101701</v>
      </c>
      <c r="M1003" s="3">
        <v>1.6553485435495401</v>
      </c>
      <c r="N1003" s="3">
        <v>20.859504000000001</v>
      </c>
      <c r="O1003" s="3" t="s">
        <v>2400</v>
      </c>
      <c r="P1003" s="3" t="s">
        <v>2400</v>
      </c>
      <c r="Q1003" s="3">
        <v>10.669433</v>
      </c>
      <c r="R1003" s="3">
        <v>18.647611999999999</v>
      </c>
      <c r="S1003" s="3">
        <v>17.306528082136001</v>
      </c>
      <c r="T1003" s="9" t="s">
        <v>3429</v>
      </c>
      <c r="U1003" s="7">
        <v>823328</v>
      </c>
      <c r="V1003" s="7">
        <v>797992</v>
      </c>
      <c r="W1003" s="7">
        <v>372763</v>
      </c>
      <c r="X1003" s="7">
        <v>259314</v>
      </c>
      <c r="Y1003" s="7">
        <v>839035</v>
      </c>
      <c r="Z1003" s="7">
        <v>836140</v>
      </c>
      <c r="AA1003" s="7">
        <v>828766</v>
      </c>
      <c r="AB1003" s="7">
        <v>823328</v>
      </c>
      <c r="AC1003" s="3">
        <v>74.436999999999998</v>
      </c>
      <c r="AD1003" s="3">
        <v>74.558000000000007</v>
      </c>
      <c r="AE1003" s="3">
        <v>53.087000000000003</v>
      </c>
      <c r="AF1003" s="3">
        <v>56.865000000000002</v>
      </c>
      <c r="AG1003" s="7">
        <v>219666129</v>
      </c>
      <c r="AH1003" s="7">
        <v>219654953</v>
      </c>
      <c r="AI1003" s="7">
        <v>219387345</v>
      </c>
      <c r="AJ1003" s="7">
        <v>217742643</v>
      </c>
      <c r="AK1003" s="3">
        <v>99.124359999999996</v>
      </c>
      <c r="AL1003" s="7">
        <v>429</v>
      </c>
      <c r="AM1003" s="7">
        <v>202776755</v>
      </c>
      <c r="AN1003" s="3">
        <v>92.31</v>
      </c>
      <c r="AO1003" s="3">
        <v>-0.19770699999999999</v>
      </c>
      <c r="AP1003" s="3">
        <v>-8.4512149999999995</v>
      </c>
      <c r="AQ1003" s="3">
        <v>-4.9698799999999999</v>
      </c>
      <c r="AR1003" s="3">
        <v>9.8824550000000002</v>
      </c>
      <c r="AS1003" s="3">
        <v>-8.4512149999999995</v>
      </c>
      <c r="AT1003" s="3">
        <v>-4.9698799999999999</v>
      </c>
      <c r="AU1003" s="3">
        <v>10.411199</v>
      </c>
      <c r="AV1003" s="3">
        <v>2.3083444967521594</v>
      </c>
      <c r="AW1003" s="3">
        <v>3.5023462397750489</v>
      </c>
      <c r="AX1003" s="3">
        <v>3.5043530504002702</v>
      </c>
      <c r="AY1003" s="4">
        <v>64</v>
      </c>
      <c r="AZ1003" s="4">
        <v>97.1</v>
      </c>
      <c r="BA1003" s="3">
        <v>97.16</v>
      </c>
    </row>
    <row r="1004" spans="1:53" x14ac:dyDescent="0.3">
      <c r="A1004" s="1" t="s">
        <v>1379</v>
      </c>
      <c r="B1004" s="2">
        <v>4069721</v>
      </c>
      <c r="C1004" s="9" t="s">
        <v>2395</v>
      </c>
      <c r="D1004" s="9" t="s">
        <v>2455</v>
      </c>
      <c r="E1004" s="3">
        <v>6055.2305950999998</v>
      </c>
      <c r="F1004" s="5">
        <v>6351.2545950000003</v>
      </c>
      <c r="G1004" s="5" t="s">
        <v>2400</v>
      </c>
      <c r="H1004" s="3">
        <v>0.48</v>
      </c>
      <c r="I1004" s="3">
        <v>47.180487999999997</v>
      </c>
      <c r="J1004" s="3">
        <v>0.48</v>
      </c>
      <c r="K1004" s="3">
        <v>47.180487999999997</v>
      </c>
      <c r="L1004" s="3">
        <v>10.214383779999999</v>
      </c>
      <c r="M1004" s="3">
        <v>4.2589167799999998</v>
      </c>
      <c r="N1004" s="3">
        <v>32.5</v>
      </c>
      <c r="O1004" s="3" t="s">
        <v>2400</v>
      </c>
      <c r="P1004" s="3" t="s">
        <v>2400</v>
      </c>
      <c r="Q1004" s="3">
        <v>4.4746499999999996</v>
      </c>
      <c r="R1004" s="3">
        <v>22.379026</v>
      </c>
      <c r="S1004" s="3">
        <v>22.379026</v>
      </c>
      <c r="T1004" s="9" t="s">
        <v>3429</v>
      </c>
      <c r="U1004" s="7">
        <v>1257366</v>
      </c>
      <c r="V1004" s="7">
        <v>1150981</v>
      </c>
      <c r="W1004" s="7">
        <v>1074751</v>
      </c>
      <c r="X1004" s="7">
        <v>963875</v>
      </c>
      <c r="Y1004" s="7">
        <v>1325871</v>
      </c>
      <c r="Z1004" s="7">
        <v>1301256</v>
      </c>
      <c r="AA1004" s="7">
        <v>1283309</v>
      </c>
      <c r="AB1004" s="7">
        <v>1257366</v>
      </c>
      <c r="AC1004" s="3">
        <v>46.436</v>
      </c>
      <c r="AD1004" s="3">
        <v>46.828000000000003</v>
      </c>
      <c r="AE1004" s="3">
        <v>17.294</v>
      </c>
      <c r="AF1004" s="3">
        <v>18.876999999999999</v>
      </c>
      <c r="AG1004" s="7">
        <v>58274000</v>
      </c>
      <c r="AH1004" s="7">
        <v>58192000</v>
      </c>
      <c r="AI1004" s="7">
        <v>57746000</v>
      </c>
      <c r="AJ1004" s="7">
        <v>56902061</v>
      </c>
      <c r="AK1004" s="3">
        <v>97.636650000000003</v>
      </c>
      <c r="AL1004" s="7">
        <v>448</v>
      </c>
      <c r="AM1004" s="7">
        <v>60294708</v>
      </c>
      <c r="AN1004" s="3">
        <v>103.46</v>
      </c>
      <c r="AO1004" s="3">
        <v>-1.3866229999999999</v>
      </c>
      <c r="AP1004" s="3">
        <v>-6.9104910000000004</v>
      </c>
      <c r="AQ1004" s="3">
        <v>-2.134979</v>
      </c>
      <c r="AR1004" s="3">
        <v>26.630008</v>
      </c>
      <c r="AS1004" s="3">
        <v>-6.9104910000000004</v>
      </c>
      <c r="AT1004" s="3">
        <v>-2.134979</v>
      </c>
      <c r="AU1004" s="3">
        <v>27.330174</v>
      </c>
      <c r="AV1004" s="3">
        <v>2.9962160391846115</v>
      </c>
      <c r="AW1004" s="3">
        <v>3.7179254854832178</v>
      </c>
      <c r="AX1004" s="3">
        <v>3.4891416861247748</v>
      </c>
      <c r="AY1004" s="4">
        <v>79.900000000000006</v>
      </c>
      <c r="AZ1004" s="3">
        <v>99.14</v>
      </c>
      <c r="BA1004" s="3">
        <v>93.04</v>
      </c>
    </row>
    <row r="1005" spans="1:53" x14ac:dyDescent="0.3">
      <c r="A1005" s="1" t="s">
        <v>1290</v>
      </c>
      <c r="B1005" s="2">
        <v>103362</v>
      </c>
      <c r="C1005" s="9" t="s">
        <v>2401</v>
      </c>
      <c r="D1005" s="9" t="s">
        <v>2436</v>
      </c>
      <c r="E1005" s="3">
        <v>6054.0975863399999</v>
      </c>
      <c r="F1005" s="5">
        <v>7509.0975859999999</v>
      </c>
      <c r="G1005" s="5">
        <v>7224.0975863399999</v>
      </c>
      <c r="H1005" s="3">
        <v>-3.2909999999999999</v>
      </c>
      <c r="I1005" s="3">
        <v>22.65</v>
      </c>
      <c r="J1005" s="3">
        <v>-3.2909999999999999</v>
      </c>
      <c r="K1005" s="3">
        <v>22.65</v>
      </c>
      <c r="L1005" s="3">
        <v>0.78476360868371398</v>
      </c>
      <c r="M1005" s="3">
        <v>0.67291988520867096</v>
      </c>
      <c r="N1005" s="3" t="s">
        <v>2397</v>
      </c>
      <c r="O1005" s="3" t="s">
        <v>2400</v>
      </c>
      <c r="P1005" s="3" t="s">
        <v>2400</v>
      </c>
      <c r="Q1005" s="3">
        <v>0.50621400000000005</v>
      </c>
      <c r="R1005" s="3" t="s">
        <v>2397</v>
      </c>
      <c r="S1005" s="3">
        <v>-8.4182590000000008</v>
      </c>
      <c r="T1005" s="9" t="s">
        <v>3429</v>
      </c>
      <c r="U1005" s="7">
        <v>11645000</v>
      </c>
      <c r="V1005" s="7">
        <v>18810000</v>
      </c>
      <c r="W1005" s="7">
        <v>17715000</v>
      </c>
      <c r="X1005" s="7">
        <v>17439000</v>
      </c>
      <c r="Y1005" s="7">
        <v>14080000</v>
      </c>
      <c r="Z1005" s="7">
        <v>14172000</v>
      </c>
      <c r="AA1005" s="7">
        <v>11948000</v>
      </c>
      <c r="AB1005" s="7">
        <v>11645000</v>
      </c>
      <c r="AC1005" s="3">
        <v>-26.449000000000002</v>
      </c>
      <c r="AD1005" s="3">
        <v>-5.9580000000000002</v>
      </c>
      <c r="AE1005" s="3">
        <v>-26.372</v>
      </c>
      <c r="AF1005" s="3">
        <v>-6.3230000000000004</v>
      </c>
      <c r="AG1005" s="7">
        <v>170341467</v>
      </c>
      <c r="AH1005" s="7">
        <v>170188487</v>
      </c>
      <c r="AI1005" s="7">
        <v>169658271</v>
      </c>
      <c r="AJ1005" s="7">
        <v>169686326</v>
      </c>
      <c r="AK1005" s="3">
        <v>99.612729999999999</v>
      </c>
      <c r="AL1005" s="7">
        <v>610</v>
      </c>
      <c r="AM1005" s="7">
        <v>127091730</v>
      </c>
      <c r="AN1005" s="3">
        <v>74.61</v>
      </c>
      <c r="AO1005" s="3">
        <v>-9.4518000000000005E-2</v>
      </c>
      <c r="AP1005" s="3">
        <v>-10.776590000000001</v>
      </c>
      <c r="AQ1005" s="3">
        <v>0.63471900000000003</v>
      </c>
      <c r="AR1005" s="3">
        <v>16.068814</v>
      </c>
      <c r="AS1005" s="3">
        <v>-10.776590000000001</v>
      </c>
      <c r="AT1005" s="3">
        <v>0.63471900000000003</v>
      </c>
      <c r="AU1005" s="3">
        <v>17.575082999999999</v>
      </c>
      <c r="AV1005" s="3">
        <v>2.4162889017525098</v>
      </c>
      <c r="AW1005" s="3">
        <v>3.4747995242417353</v>
      </c>
      <c r="AX1005" s="3">
        <v>3.9248094730846512</v>
      </c>
      <c r="AY1005" s="3">
        <v>51.85</v>
      </c>
      <c r="AZ1005" s="3">
        <v>74.569999999999993</v>
      </c>
      <c r="BA1005" s="3">
        <v>84.23</v>
      </c>
    </row>
    <row r="1006" spans="1:53" x14ac:dyDescent="0.3">
      <c r="A1006" s="1" t="s">
        <v>1739</v>
      </c>
      <c r="B1006" s="2">
        <v>4434384</v>
      </c>
      <c r="C1006" s="9" t="s">
        <v>2401</v>
      </c>
      <c r="D1006" s="9" t="s">
        <v>2468</v>
      </c>
      <c r="E1006" s="3">
        <v>6048.5738002600001</v>
      </c>
      <c r="F1006" s="5">
        <v>9005.8737999999994</v>
      </c>
      <c r="G1006" s="5" t="s">
        <v>2400</v>
      </c>
      <c r="H1006" s="3">
        <v>2.34</v>
      </c>
      <c r="I1006" s="3">
        <v>8.5606740000000006</v>
      </c>
      <c r="J1006" s="3">
        <v>2.34</v>
      </c>
      <c r="K1006" s="3">
        <v>8.5606740000000006</v>
      </c>
      <c r="L1006" s="3" t="s">
        <v>2397</v>
      </c>
      <c r="M1006" s="3">
        <v>1.11232658</v>
      </c>
      <c r="N1006" s="3">
        <v>8.4303249999999998</v>
      </c>
      <c r="O1006" s="3" t="s">
        <v>2400</v>
      </c>
      <c r="P1006" s="3" t="s">
        <v>2400</v>
      </c>
      <c r="Q1006" s="4">
        <v>1.0079480000000001</v>
      </c>
      <c r="R1006" s="4">
        <v>5.0015049999999999</v>
      </c>
      <c r="S1006" s="4">
        <v>5.0015049999999999</v>
      </c>
      <c r="T1006" s="9" t="s">
        <v>3433</v>
      </c>
      <c r="U1006" s="7">
        <v>9217700</v>
      </c>
      <c r="V1006" s="7">
        <v>9024200</v>
      </c>
      <c r="W1006" s="7">
        <v>9154700</v>
      </c>
      <c r="X1006" s="7">
        <v>7132600</v>
      </c>
      <c r="Y1006" s="7">
        <v>8771200</v>
      </c>
      <c r="Z1006" s="7">
        <v>8879000</v>
      </c>
      <c r="AA1006" s="7">
        <v>9011700</v>
      </c>
      <c r="AB1006" s="7">
        <v>9217700</v>
      </c>
      <c r="AC1006" s="3">
        <v>58.183999999999997</v>
      </c>
      <c r="AD1006" s="3">
        <v>59.996000000000002</v>
      </c>
      <c r="AE1006" s="3">
        <v>13.196999999999999</v>
      </c>
      <c r="AF1006" s="4">
        <v>12.933</v>
      </c>
      <c r="AG1006" s="7">
        <v>55623442</v>
      </c>
      <c r="AH1006" s="7">
        <v>55895019</v>
      </c>
      <c r="AI1006" s="7">
        <v>59921640</v>
      </c>
      <c r="AJ1006" s="7">
        <v>55246677</v>
      </c>
      <c r="AK1006" s="3">
        <v>99.305229999999995</v>
      </c>
      <c r="AL1006" s="7">
        <v>464</v>
      </c>
      <c r="AM1006" s="7">
        <v>57513676</v>
      </c>
      <c r="AN1006" s="3">
        <v>103.38</v>
      </c>
      <c r="AO1006" s="3">
        <v>-2.642239</v>
      </c>
      <c r="AP1006" s="3">
        <v>-2.417643</v>
      </c>
      <c r="AQ1006" s="4">
        <v>4.8795000000000002</v>
      </c>
      <c r="AR1006" s="3">
        <v>-13.19872</v>
      </c>
      <c r="AS1006" s="3">
        <v>-2.417643</v>
      </c>
      <c r="AT1006" s="4">
        <v>4.8795000000000002</v>
      </c>
      <c r="AU1006" s="3">
        <v>-13.404847999999999</v>
      </c>
      <c r="AV1006" s="3">
        <v>4.2971770200950878</v>
      </c>
      <c r="AW1006" s="3">
        <v>8.0127144914117974</v>
      </c>
      <c r="AX1006" s="3">
        <v>6.5461023414887576</v>
      </c>
      <c r="AY1006" s="3">
        <v>57.08</v>
      </c>
      <c r="AZ1006" s="3">
        <v>106.43</v>
      </c>
      <c r="BA1006" s="3">
        <v>86.95</v>
      </c>
    </row>
    <row r="1007" spans="1:53" x14ac:dyDescent="0.3">
      <c r="A1007" s="1" t="s">
        <v>506</v>
      </c>
      <c r="B1007" s="2">
        <v>4072680</v>
      </c>
      <c r="C1007" s="9" t="s">
        <v>2401</v>
      </c>
      <c r="D1007" s="9" t="s">
        <v>2478</v>
      </c>
      <c r="E1007" s="3">
        <v>6048.4704422000004</v>
      </c>
      <c r="F1007" s="5">
        <v>8451.4234419999993</v>
      </c>
      <c r="G1007" s="5" t="s">
        <v>2400</v>
      </c>
      <c r="H1007" s="3">
        <v>0.374</v>
      </c>
      <c r="I1007" s="3">
        <v>11.64127</v>
      </c>
      <c r="J1007" s="4">
        <v>0.374</v>
      </c>
      <c r="K1007" s="3">
        <v>11.64127</v>
      </c>
      <c r="L1007" s="3">
        <v>1.4150652199999998</v>
      </c>
      <c r="M1007" s="3">
        <v>1.2858094600000001</v>
      </c>
      <c r="N1007" s="3">
        <v>33.953704000000002</v>
      </c>
      <c r="O1007" s="3" t="s">
        <v>2400</v>
      </c>
      <c r="P1007" s="3" t="s">
        <v>2400</v>
      </c>
      <c r="Q1007" s="3">
        <v>5.7526330000000003</v>
      </c>
      <c r="R1007" s="3">
        <v>5.5909050000000002</v>
      </c>
      <c r="S1007" s="3">
        <v>5.5909050000000002</v>
      </c>
      <c r="T1007" s="9" t="s">
        <v>3429</v>
      </c>
      <c r="U1007" s="7">
        <v>1462669</v>
      </c>
      <c r="V1007" s="7">
        <v>3923574</v>
      </c>
      <c r="W1007" s="7">
        <v>2383745</v>
      </c>
      <c r="X1007" s="7">
        <v>1085684</v>
      </c>
      <c r="Y1007" s="7">
        <v>1369239</v>
      </c>
      <c r="Z1007" s="7">
        <v>1336975</v>
      </c>
      <c r="AA1007" s="7">
        <v>1325748</v>
      </c>
      <c r="AB1007" s="7">
        <v>1462669</v>
      </c>
      <c r="AC1007" s="3">
        <v>62.457000000000001</v>
      </c>
      <c r="AD1007" s="3">
        <v>59.972000000000001</v>
      </c>
      <c r="AE1007" s="3">
        <v>182.71299999999999</v>
      </c>
      <c r="AF1007" s="4">
        <v>96.97</v>
      </c>
      <c r="AG1007" s="7">
        <v>149256306</v>
      </c>
      <c r="AH1007" s="7">
        <v>151545126</v>
      </c>
      <c r="AI1007" s="7">
        <v>159644764</v>
      </c>
      <c r="AJ1007" s="7">
        <v>130656524</v>
      </c>
      <c r="AK1007" s="3">
        <v>87.529610000000005</v>
      </c>
      <c r="AL1007" s="7">
        <v>398</v>
      </c>
      <c r="AM1007" s="7">
        <v>148221131</v>
      </c>
      <c r="AN1007" s="4">
        <v>99.3</v>
      </c>
      <c r="AO1007" s="3">
        <v>-5.4510999999999997E-2</v>
      </c>
      <c r="AP1007" s="3">
        <v>-9.5014810000000001</v>
      </c>
      <c r="AQ1007" s="3">
        <v>12.588271000000001</v>
      </c>
      <c r="AR1007" s="3">
        <v>80.196560000000005</v>
      </c>
      <c r="AS1007" s="3">
        <v>-9.5014810000000001</v>
      </c>
      <c r="AT1007" s="3">
        <v>12.588271000000001</v>
      </c>
      <c r="AU1007" s="3">
        <v>83.35</v>
      </c>
      <c r="AV1007" s="3">
        <v>3.3743956094421006</v>
      </c>
      <c r="AW1007" s="3">
        <v>6.4377892364861857</v>
      </c>
      <c r="AX1007" s="3">
        <v>7.6370088213012925</v>
      </c>
      <c r="AY1007" s="3">
        <v>38.49</v>
      </c>
      <c r="AZ1007" s="3">
        <v>73.430000000000007</v>
      </c>
      <c r="BA1007" s="4">
        <v>87.1</v>
      </c>
    </row>
    <row r="1008" spans="1:53" x14ac:dyDescent="0.3">
      <c r="A1008" s="1" t="s">
        <v>2040</v>
      </c>
      <c r="B1008" s="2">
        <v>4245663</v>
      </c>
      <c r="C1008" s="9" t="s">
        <v>2401</v>
      </c>
      <c r="D1008" s="9" t="s">
        <v>2474</v>
      </c>
      <c r="E1008" s="3">
        <v>6046.9750059600001</v>
      </c>
      <c r="F1008" s="5">
        <v>6479.9590049999997</v>
      </c>
      <c r="G1008" s="5">
        <v>6475.4620059600002</v>
      </c>
      <c r="H1008" s="3">
        <v>0.37</v>
      </c>
      <c r="I1008" s="3">
        <v>32.674033149171301</v>
      </c>
      <c r="J1008" s="3">
        <v>0.37</v>
      </c>
      <c r="K1008" s="3">
        <v>32.674033149171301</v>
      </c>
      <c r="L1008" s="3">
        <v>1.6160313318141299</v>
      </c>
      <c r="M1008" s="3">
        <v>1.6160313318141299</v>
      </c>
      <c r="N1008" s="3">
        <v>24.703424999999999</v>
      </c>
      <c r="O1008" s="3" t="s">
        <v>2400</v>
      </c>
      <c r="P1008" s="3" t="s">
        <v>2400</v>
      </c>
      <c r="Q1008" s="3">
        <v>17.327373000000001</v>
      </c>
      <c r="R1008" s="3">
        <v>29.264129000000001</v>
      </c>
      <c r="S1008" s="3">
        <v>23.0983017227557</v>
      </c>
      <c r="T1008" s="9" t="s">
        <v>3429</v>
      </c>
      <c r="U1008" s="7">
        <v>328554</v>
      </c>
      <c r="V1008" s="7">
        <v>277021</v>
      </c>
      <c r="W1008" s="7">
        <v>222752</v>
      </c>
      <c r="X1008" s="7">
        <v>187757</v>
      </c>
      <c r="Y1008" s="7">
        <v>375903</v>
      </c>
      <c r="Z1008" s="7">
        <v>357934</v>
      </c>
      <c r="AA1008" s="7">
        <v>339863</v>
      </c>
      <c r="AB1008" s="7">
        <v>328554</v>
      </c>
      <c r="AC1008" s="4">
        <v>75.56</v>
      </c>
      <c r="AD1008" s="3">
        <v>74.867999999999995</v>
      </c>
      <c r="AE1008" s="3">
        <v>59.534999999999997</v>
      </c>
      <c r="AF1008" s="4">
        <v>59.21</v>
      </c>
      <c r="AG1008" s="7">
        <v>99227029</v>
      </c>
      <c r="AH1008" s="7">
        <v>96212243</v>
      </c>
      <c r="AI1008" s="7">
        <v>84871366</v>
      </c>
      <c r="AJ1008" s="7">
        <v>97776078</v>
      </c>
      <c r="AK1008" s="3">
        <v>98.03519</v>
      </c>
      <c r="AL1008" s="7">
        <v>397</v>
      </c>
      <c r="AM1008" s="7">
        <v>104250449</v>
      </c>
      <c r="AN1008" s="3">
        <v>104.53</v>
      </c>
      <c r="AO1008" s="3">
        <v>0.13545599999999999</v>
      </c>
      <c r="AP1008" s="3">
        <v>-2.4575290000000001</v>
      </c>
      <c r="AQ1008" s="3">
        <v>-11.506807999999999</v>
      </c>
      <c r="AR1008" s="3">
        <v>-6.0822609999999999</v>
      </c>
      <c r="AS1008" s="3">
        <v>-2.4575290000000001</v>
      </c>
      <c r="AT1008" s="3">
        <v>-11.506807999999999</v>
      </c>
      <c r="AU1008" s="3">
        <v>-5.6326790000000004</v>
      </c>
      <c r="AV1008" s="3">
        <v>4.0918159970254182</v>
      </c>
      <c r="AW1008" s="3">
        <v>10.720598581517017</v>
      </c>
      <c r="AX1008" s="3">
        <v>6.1165518435389288</v>
      </c>
      <c r="AY1008" s="3">
        <v>98.53</v>
      </c>
      <c r="AZ1008" s="3">
        <v>258.14</v>
      </c>
      <c r="BA1008" s="3">
        <v>147.28</v>
      </c>
    </row>
    <row r="1009" spans="1:53" x14ac:dyDescent="0.3">
      <c r="A1009" s="1" t="s">
        <v>586</v>
      </c>
      <c r="B1009" s="2">
        <v>102852</v>
      </c>
      <c r="C1009" s="9" t="s">
        <v>2395</v>
      </c>
      <c r="D1009" s="9" t="s">
        <v>2460</v>
      </c>
      <c r="E1009" s="3">
        <v>6028.2140687999999</v>
      </c>
      <c r="F1009" s="5" t="s">
        <v>2400</v>
      </c>
      <c r="G1009" s="5">
        <v>12117.414068800001</v>
      </c>
      <c r="H1009" s="3">
        <v>6.35</v>
      </c>
      <c r="I1009" s="3">
        <v>31.156092000000001</v>
      </c>
      <c r="J1009" s="3">
        <v>6.35</v>
      </c>
      <c r="K1009" s="3">
        <v>31.156092000000001</v>
      </c>
      <c r="L1009" s="3">
        <v>3.4533337299999998</v>
      </c>
      <c r="M1009" s="3">
        <v>3.4533337299999998</v>
      </c>
      <c r="N1009" s="3">
        <v>5.1276840000000004</v>
      </c>
      <c r="O1009" s="3">
        <v>29.8911026443302</v>
      </c>
      <c r="P1009" s="3">
        <v>11.559007624047</v>
      </c>
      <c r="Q1009" s="3" t="s">
        <v>2400</v>
      </c>
      <c r="R1009" s="3" t="s">
        <v>2400</v>
      </c>
      <c r="S1009" s="3">
        <v>17.611975953096</v>
      </c>
      <c r="T1009" s="9" t="s">
        <v>3429</v>
      </c>
      <c r="U1009" s="7">
        <v>899200</v>
      </c>
      <c r="V1009" s="7">
        <v>1184400</v>
      </c>
      <c r="W1009" s="7">
        <v>1683400</v>
      </c>
      <c r="X1009" s="7">
        <v>920400</v>
      </c>
      <c r="Y1009" s="7">
        <v>846100</v>
      </c>
      <c r="Z1009" s="7">
        <v>815200</v>
      </c>
      <c r="AA1009" s="7">
        <v>866700</v>
      </c>
      <c r="AB1009" s="7">
        <v>899200</v>
      </c>
      <c r="AC1009" s="3">
        <v>92.137</v>
      </c>
      <c r="AD1009" s="3">
        <v>91.442999999999998</v>
      </c>
      <c r="AE1009" s="3" t="s">
        <v>2400</v>
      </c>
      <c r="AF1009" s="3" t="s">
        <v>2400</v>
      </c>
      <c r="AG1009" s="7">
        <v>12111600</v>
      </c>
      <c r="AH1009" s="7">
        <v>12111128</v>
      </c>
      <c r="AI1009" s="7">
        <v>12566219</v>
      </c>
      <c r="AJ1009" s="7">
        <v>6273951</v>
      </c>
      <c r="AK1009" s="3">
        <v>51.798850000000002</v>
      </c>
      <c r="AL1009" s="7">
        <v>288</v>
      </c>
      <c r="AM1009" s="7">
        <v>6523552</v>
      </c>
      <c r="AN1009" s="3">
        <v>53.86</v>
      </c>
      <c r="AO1009" s="3">
        <v>0.14292099999999999</v>
      </c>
      <c r="AP1009" s="3">
        <v>-5.6741010000000003</v>
      </c>
      <c r="AQ1009" s="3">
        <v>5.8725360000000002</v>
      </c>
      <c r="AR1009" s="3">
        <v>-13.080669</v>
      </c>
      <c r="AS1009" s="3">
        <v>-5.6741010000000003</v>
      </c>
      <c r="AT1009" s="3">
        <v>5.8725360000000002</v>
      </c>
      <c r="AU1009" s="3">
        <v>-11.87656</v>
      </c>
      <c r="AV1009" s="3">
        <v>1.2306244047296664</v>
      </c>
      <c r="AW1009" s="3">
        <v>2.2515850808306714</v>
      </c>
      <c r="AX1009" s="3">
        <v>2.6295268362321065</v>
      </c>
      <c r="AY1009" s="3">
        <v>50.11</v>
      </c>
      <c r="AZ1009" s="3">
        <v>91.69</v>
      </c>
      <c r="BA1009" s="4">
        <v>107.08</v>
      </c>
    </row>
    <row r="1010" spans="1:53" x14ac:dyDescent="0.3">
      <c r="A1010" s="1" t="s">
        <v>2010</v>
      </c>
      <c r="B1010" s="2">
        <v>4913803</v>
      </c>
      <c r="C1010" s="9" t="s">
        <v>2401</v>
      </c>
      <c r="D1010" s="9" t="s">
        <v>2427</v>
      </c>
      <c r="E1010" s="3">
        <v>6013.25104629</v>
      </c>
      <c r="F1010" s="5">
        <v>2898.0400460000001</v>
      </c>
      <c r="G1010" s="5" t="s">
        <v>2400</v>
      </c>
      <c r="H1010" s="3">
        <v>9.2999999999999999E-2</v>
      </c>
      <c r="I1010" s="3">
        <v>84.915254000000004</v>
      </c>
      <c r="J1010" s="3">
        <v>9.2999999999999999E-2</v>
      </c>
      <c r="K1010" s="3">
        <v>84.915254000000004</v>
      </c>
      <c r="L1010" s="3">
        <v>1.7006110000000001</v>
      </c>
      <c r="M1010" s="3">
        <v>1.6140463899999999</v>
      </c>
      <c r="N1010" s="3" t="s">
        <v>2400</v>
      </c>
      <c r="O1010" s="3" t="s">
        <v>2400</v>
      </c>
      <c r="P1010" s="3" t="s">
        <v>2400</v>
      </c>
      <c r="Q1010" s="3">
        <v>1.6075969999999999</v>
      </c>
      <c r="R1010" s="3">
        <v>33.745252000000001</v>
      </c>
      <c r="S1010" s="3">
        <v>33.745252000000001</v>
      </c>
      <c r="T1010" s="9" t="s">
        <v>3437</v>
      </c>
      <c r="U1010" s="7">
        <v>1490440</v>
      </c>
      <c r="V1010" s="7">
        <v>1019772</v>
      </c>
      <c r="W1010" s="7">
        <v>4390907</v>
      </c>
      <c r="X1010" s="7">
        <v>4495755</v>
      </c>
      <c r="Y1010" s="7">
        <v>1836617</v>
      </c>
      <c r="Z1010" s="7">
        <v>1629187</v>
      </c>
      <c r="AA1010" s="7">
        <v>1490440</v>
      </c>
      <c r="AB1010" s="7">
        <v>1329863</v>
      </c>
      <c r="AC1010" s="3">
        <v>54.085999999999999</v>
      </c>
      <c r="AD1010" s="3">
        <v>53.933999999999997</v>
      </c>
      <c r="AE1010" s="3">
        <v>-2.641</v>
      </c>
      <c r="AF1010" s="3">
        <v>0.626</v>
      </c>
      <c r="AG1010" s="7">
        <v>605312415</v>
      </c>
      <c r="AH1010" s="7">
        <v>604706982</v>
      </c>
      <c r="AI1010" s="7">
        <v>601701564</v>
      </c>
      <c r="AJ1010" s="7">
        <v>412654434</v>
      </c>
      <c r="AK1010" s="3">
        <v>68.137680000000003</v>
      </c>
      <c r="AL1010" s="7">
        <v>304</v>
      </c>
      <c r="AM1010" s="7">
        <v>293798613</v>
      </c>
      <c r="AN1010" s="3">
        <v>48.51</v>
      </c>
      <c r="AO1010" s="3">
        <v>1.4170039999999999</v>
      </c>
      <c r="AP1010" s="3">
        <v>0.90634400000000004</v>
      </c>
      <c r="AQ1010" s="3">
        <v>-15.371622</v>
      </c>
      <c r="AR1010" s="3">
        <v>-15.012722999999999</v>
      </c>
      <c r="AS1010" s="3">
        <v>0.90634400000000004</v>
      </c>
      <c r="AT1010" s="3">
        <v>-15.371622</v>
      </c>
      <c r="AU1010" s="3">
        <v>-20.665082999999999</v>
      </c>
      <c r="AV1010" s="3" t="s">
        <v>2400</v>
      </c>
      <c r="AW1010" s="3" t="s">
        <v>2400</v>
      </c>
      <c r="AX1010" s="3" t="s">
        <v>2400</v>
      </c>
      <c r="AY1010" s="3">
        <v>41.72</v>
      </c>
      <c r="AZ1010" s="3">
        <v>77.33</v>
      </c>
      <c r="BA1010" s="3">
        <v>109.39</v>
      </c>
    </row>
    <row r="1011" spans="1:53" x14ac:dyDescent="0.3">
      <c r="A1011" s="1" t="s">
        <v>1519</v>
      </c>
      <c r="B1011" s="2">
        <v>4051430</v>
      </c>
      <c r="C1011" s="9" t="s">
        <v>2395</v>
      </c>
      <c r="D1011" s="9" t="s">
        <v>2430</v>
      </c>
      <c r="E1011" s="3">
        <v>5998.1433494399998</v>
      </c>
      <c r="F1011" s="5">
        <v>6419.7423490000001</v>
      </c>
      <c r="G1011" s="5" t="s">
        <v>2400</v>
      </c>
      <c r="H1011" s="3">
        <v>0.53</v>
      </c>
      <c r="I1011" s="3">
        <v>92.030119999999997</v>
      </c>
      <c r="J1011" s="4">
        <v>0.53</v>
      </c>
      <c r="K1011" s="3">
        <v>92.030119999999997</v>
      </c>
      <c r="L1011" s="3" t="s">
        <v>2397</v>
      </c>
      <c r="M1011" s="3">
        <v>7.3926929600000006</v>
      </c>
      <c r="N1011" s="3">
        <v>47.800375000000003</v>
      </c>
      <c r="O1011" s="3" t="s">
        <v>2400</v>
      </c>
      <c r="P1011" s="3" t="s">
        <v>2400</v>
      </c>
      <c r="Q1011" s="3">
        <v>6.4039820000000001</v>
      </c>
      <c r="R1011" s="3">
        <v>33.305905000000003</v>
      </c>
      <c r="S1011" s="3">
        <v>33.305905000000003</v>
      </c>
      <c r="T1011" s="9" t="s">
        <v>3429</v>
      </c>
      <c r="U1011" s="7">
        <v>881662</v>
      </c>
      <c r="V1011" s="7">
        <v>860903</v>
      </c>
      <c r="W1011" s="7">
        <v>706793</v>
      </c>
      <c r="X1011" s="7">
        <v>590623</v>
      </c>
      <c r="Y1011" s="7">
        <v>922754</v>
      </c>
      <c r="Z1011" s="7">
        <v>899852</v>
      </c>
      <c r="AA1011" s="7">
        <v>893452</v>
      </c>
      <c r="AB1011" s="7">
        <v>881662</v>
      </c>
      <c r="AC1011" s="4">
        <v>44.79</v>
      </c>
      <c r="AD1011" s="3">
        <v>43.877000000000002</v>
      </c>
      <c r="AE1011" s="3">
        <v>18.619</v>
      </c>
      <c r="AF1011" s="3">
        <v>17.824999999999999</v>
      </c>
      <c r="AG1011" s="7">
        <v>35916000</v>
      </c>
      <c r="AH1011" s="7">
        <v>35895000</v>
      </c>
      <c r="AI1011" s="7">
        <v>35810000</v>
      </c>
      <c r="AJ1011" s="7">
        <v>35592757</v>
      </c>
      <c r="AK1011" s="4">
        <v>99.085300000000004</v>
      </c>
      <c r="AL1011" s="7">
        <v>370</v>
      </c>
      <c r="AM1011" s="7">
        <v>35686798</v>
      </c>
      <c r="AN1011" s="3">
        <v>99.35</v>
      </c>
      <c r="AO1011" s="3">
        <v>-1.79352</v>
      </c>
      <c r="AP1011" s="3">
        <v>-8.5100010000000008</v>
      </c>
      <c r="AQ1011" s="3">
        <v>-14.615470999999999</v>
      </c>
      <c r="AR1011" s="3">
        <v>-7.0176509999999999</v>
      </c>
      <c r="AS1011" s="3">
        <v>-8.5100010000000008</v>
      </c>
      <c r="AT1011" s="3">
        <v>-14.615470999999999</v>
      </c>
      <c r="AU1011" s="3">
        <v>-9.2868600000000008</v>
      </c>
      <c r="AV1011" s="3">
        <v>1.1044886759197767</v>
      </c>
      <c r="AW1011" s="3">
        <v>2.4448712677680713</v>
      </c>
      <c r="AX1011" s="3">
        <v>2.4576631208323669</v>
      </c>
      <c r="AY1011" s="3">
        <v>53.26</v>
      </c>
      <c r="AZ1011" s="4">
        <v>117.9</v>
      </c>
      <c r="BA1011" s="3">
        <v>118.52</v>
      </c>
    </row>
    <row r="1012" spans="1:53" x14ac:dyDescent="0.3">
      <c r="A1012" s="1" t="s">
        <v>2305</v>
      </c>
      <c r="B1012" s="2">
        <v>4091447</v>
      </c>
      <c r="C1012" s="9" t="s">
        <v>2395</v>
      </c>
      <c r="D1012" s="9" t="s">
        <v>2486</v>
      </c>
      <c r="E1012" s="3">
        <v>5979.2592708000002</v>
      </c>
      <c r="F1012" s="5">
        <v>6886.2592699999996</v>
      </c>
      <c r="G1012" s="5" t="s">
        <v>2400</v>
      </c>
      <c r="H1012" s="4">
        <v>2.0609999999999999</v>
      </c>
      <c r="I1012" s="3">
        <v>10.032213</v>
      </c>
      <c r="J1012" s="3">
        <v>2.0609999999999999</v>
      </c>
      <c r="K1012" s="3">
        <v>10.032213</v>
      </c>
      <c r="L1012" s="3">
        <v>5.2653631299999999</v>
      </c>
      <c r="M1012" s="3">
        <v>3.8716826099999997</v>
      </c>
      <c r="N1012" s="3">
        <v>8.0087209999999995</v>
      </c>
      <c r="O1012" s="3" t="s">
        <v>2400</v>
      </c>
      <c r="P1012" s="3" t="s">
        <v>2400</v>
      </c>
      <c r="Q1012" s="3">
        <v>1.104276</v>
      </c>
      <c r="R1012" s="3">
        <v>3.8265889999999998</v>
      </c>
      <c r="S1012" s="3">
        <v>3.8265889999999998</v>
      </c>
      <c r="T1012" s="9" t="s">
        <v>3429</v>
      </c>
      <c r="U1012" s="7">
        <v>5135000</v>
      </c>
      <c r="V1012" s="7">
        <v>4331000</v>
      </c>
      <c r="W1012" s="7">
        <v>3645000</v>
      </c>
      <c r="X1012" s="7">
        <v>3685000</v>
      </c>
      <c r="Y1012" s="7">
        <v>5534000</v>
      </c>
      <c r="Z1012" s="7">
        <v>5438000</v>
      </c>
      <c r="AA1012" s="7">
        <v>5307000</v>
      </c>
      <c r="AB1012" s="7">
        <v>5135000</v>
      </c>
      <c r="AC1012" s="3">
        <v>33.884999999999998</v>
      </c>
      <c r="AD1012" s="4">
        <v>35.11</v>
      </c>
      <c r="AE1012" s="3">
        <v>22.337</v>
      </c>
      <c r="AF1012" s="3">
        <v>23.472999999999999</v>
      </c>
      <c r="AG1012" s="7">
        <v>72700000</v>
      </c>
      <c r="AH1012" s="7">
        <v>73200000</v>
      </c>
      <c r="AI1012" s="7">
        <v>72000000</v>
      </c>
      <c r="AJ1012" s="7">
        <v>71219983</v>
      </c>
      <c r="AK1012" s="3">
        <v>98.028940000000006</v>
      </c>
      <c r="AL1012" s="7">
        <v>465</v>
      </c>
      <c r="AM1012" s="7">
        <v>71428481</v>
      </c>
      <c r="AN1012" s="3">
        <v>98.32</v>
      </c>
      <c r="AO1012" s="3">
        <v>5.2299100000000003</v>
      </c>
      <c r="AP1012" s="3">
        <v>-12.964763</v>
      </c>
      <c r="AQ1012" s="3">
        <v>-15.650024</v>
      </c>
      <c r="AR1012" s="3">
        <v>-24.821579</v>
      </c>
      <c r="AS1012" s="3">
        <v>-12.964763</v>
      </c>
      <c r="AT1012" s="3">
        <v>-15.650024</v>
      </c>
      <c r="AU1012" s="3">
        <v>-26.781151000000001</v>
      </c>
      <c r="AV1012" s="3">
        <v>3.6515555608410266</v>
      </c>
      <c r="AW1012" s="3">
        <v>5.7139930470733384</v>
      </c>
      <c r="AX1012" s="3">
        <v>6.4676621071561673</v>
      </c>
      <c r="AY1012" s="3">
        <v>58.86</v>
      </c>
      <c r="AZ1012" s="3">
        <v>92.11</v>
      </c>
      <c r="BA1012" s="3">
        <v>104.26</v>
      </c>
    </row>
    <row r="1013" spans="1:53" x14ac:dyDescent="0.3">
      <c r="A1013" s="1" t="s">
        <v>785</v>
      </c>
      <c r="B1013" s="2">
        <v>10701281</v>
      </c>
      <c r="C1013" s="9" t="s">
        <v>2401</v>
      </c>
      <c r="D1013" s="9" t="s">
        <v>2450</v>
      </c>
      <c r="E1013" s="3">
        <v>5978.8156075999996</v>
      </c>
      <c r="F1013" s="5">
        <v>8200.9106069999998</v>
      </c>
      <c r="G1013" s="5">
        <v>8171.0877903000001</v>
      </c>
      <c r="H1013" s="3">
        <v>0.27400000000000002</v>
      </c>
      <c r="I1013" s="3">
        <v>27.2</v>
      </c>
      <c r="J1013" s="4">
        <v>0.27400000000000002</v>
      </c>
      <c r="K1013" s="3">
        <v>27.2</v>
      </c>
      <c r="L1013" s="3">
        <v>1.71744312540475</v>
      </c>
      <c r="M1013" s="3">
        <v>1.71744312540475</v>
      </c>
      <c r="N1013" s="3">
        <v>17.966685999999999</v>
      </c>
      <c r="O1013" s="3" t="s">
        <v>2400</v>
      </c>
      <c r="P1013" s="3" t="s">
        <v>2400</v>
      </c>
      <c r="Q1013" s="3">
        <v>17.983302999999999</v>
      </c>
      <c r="R1013" s="3">
        <v>19.729939000000002</v>
      </c>
      <c r="S1013" s="3">
        <v>19.929449704995701</v>
      </c>
      <c r="T1013" s="9" t="s">
        <v>3429</v>
      </c>
      <c r="U1013" s="7">
        <v>360730</v>
      </c>
      <c r="V1013" s="7">
        <v>289331</v>
      </c>
      <c r="W1013" s="7">
        <v>230328</v>
      </c>
      <c r="X1013" s="7">
        <v>164494</v>
      </c>
      <c r="Y1013" s="7">
        <v>430739</v>
      </c>
      <c r="Z1013" s="7">
        <v>404425</v>
      </c>
      <c r="AA1013" s="7">
        <v>381274</v>
      </c>
      <c r="AB1013" s="7">
        <v>360730</v>
      </c>
      <c r="AC1013" s="3">
        <v>98.730999999999995</v>
      </c>
      <c r="AD1013" s="3">
        <v>98.778000000000006</v>
      </c>
      <c r="AE1013" s="3">
        <v>90.123000000000005</v>
      </c>
      <c r="AF1013" s="3">
        <v>90.778999999999996</v>
      </c>
      <c r="AG1013" s="7">
        <v>175331836</v>
      </c>
      <c r="AH1013" s="7">
        <v>175330314</v>
      </c>
      <c r="AI1013" s="7">
        <v>156024222</v>
      </c>
      <c r="AJ1013" s="7">
        <v>174582315</v>
      </c>
      <c r="AK1013" s="3">
        <v>99.572509999999994</v>
      </c>
      <c r="AL1013" s="7">
        <v>408</v>
      </c>
      <c r="AM1013" s="7">
        <v>200968987</v>
      </c>
      <c r="AN1013" s="3">
        <v>114.62</v>
      </c>
      <c r="AO1013" s="3">
        <v>-2.0970270000000002</v>
      </c>
      <c r="AP1013" s="3">
        <v>-8.2697950000000002</v>
      </c>
      <c r="AQ1013" s="3">
        <v>-8.4040999999999997</v>
      </c>
      <c r="AR1013" s="3">
        <v>20.307691999999999</v>
      </c>
      <c r="AS1013" s="3">
        <v>-8.2697950000000002</v>
      </c>
      <c r="AT1013" s="3">
        <v>-8.4040999999999997</v>
      </c>
      <c r="AU1013" s="3">
        <v>22.378717000000002</v>
      </c>
      <c r="AV1013" s="3">
        <v>3.3487329705484861</v>
      </c>
      <c r="AW1013" s="3">
        <v>3.7012788865524269</v>
      </c>
      <c r="AX1013" s="3">
        <v>3.3314445661065935</v>
      </c>
      <c r="AY1013" s="3">
        <v>88.88</v>
      </c>
      <c r="AZ1013" s="3">
        <v>98.24</v>
      </c>
      <c r="BA1013" s="3">
        <v>88.42</v>
      </c>
    </row>
    <row r="1014" spans="1:53" x14ac:dyDescent="0.3">
      <c r="A1014" s="1" t="s">
        <v>1317</v>
      </c>
      <c r="B1014" s="2">
        <v>4973038</v>
      </c>
      <c r="C1014" s="9" t="s">
        <v>2395</v>
      </c>
      <c r="D1014" s="9" t="s">
        <v>2428</v>
      </c>
      <c r="E1014" s="3">
        <v>5974.8389999999999</v>
      </c>
      <c r="F1014" s="5">
        <v>7680.4390000000003</v>
      </c>
      <c r="G1014" s="5" t="s">
        <v>2400</v>
      </c>
      <c r="H1014" s="3">
        <v>-1.21</v>
      </c>
      <c r="I1014" s="3" t="s">
        <v>2397</v>
      </c>
      <c r="J1014" s="3">
        <v>-1.21</v>
      </c>
      <c r="K1014" s="3" t="s">
        <v>2397</v>
      </c>
      <c r="L1014" s="3" t="s">
        <v>2397</v>
      </c>
      <c r="M1014" s="3">
        <v>6.4280245000000003</v>
      </c>
      <c r="N1014" s="3" t="s">
        <v>2397</v>
      </c>
      <c r="O1014" s="3" t="s">
        <v>2400</v>
      </c>
      <c r="P1014" s="3" t="s">
        <v>2400</v>
      </c>
      <c r="Q1014" s="3">
        <v>5.4210849999999997</v>
      </c>
      <c r="R1014" s="3" t="s">
        <v>2397</v>
      </c>
      <c r="S1014" s="3" t="s">
        <v>2397</v>
      </c>
      <c r="T1014" s="9" t="s">
        <v>3430</v>
      </c>
      <c r="U1014" s="7">
        <v>1359200</v>
      </c>
      <c r="V1014" s="7">
        <v>1767000</v>
      </c>
      <c r="W1014" s="7">
        <v>1712600</v>
      </c>
      <c r="X1014" s="7">
        <v>1742800</v>
      </c>
      <c r="Y1014" s="7">
        <v>1378500</v>
      </c>
      <c r="Z1014" s="7">
        <v>1359200</v>
      </c>
      <c r="AA1014" s="7">
        <v>1421700</v>
      </c>
      <c r="AB1014" s="7">
        <v>1438600</v>
      </c>
      <c r="AC1014" s="3">
        <v>25.265000000000001</v>
      </c>
      <c r="AD1014" s="3">
        <v>25.905000000000001</v>
      </c>
      <c r="AE1014" s="3">
        <v>-6.077</v>
      </c>
      <c r="AF1014" s="3">
        <v>-4.9619999999999997</v>
      </c>
      <c r="AG1014" s="7">
        <v>68600000</v>
      </c>
      <c r="AH1014" s="7">
        <v>67900000</v>
      </c>
      <c r="AI1014" s="7">
        <v>67000000</v>
      </c>
      <c r="AJ1014" s="7">
        <v>63507821</v>
      </c>
      <c r="AK1014" s="3">
        <v>92.442239999999998</v>
      </c>
      <c r="AL1014" s="7">
        <v>465</v>
      </c>
      <c r="AM1014" s="7">
        <v>69168336</v>
      </c>
      <c r="AN1014" s="3">
        <v>100.68</v>
      </c>
      <c r="AO1014" s="3">
        <v>-0.46241399999999999</v>
      </c>
      <c r="AP1014" s="3">
        <v>-3.4724620000000002</v>
      </c>
      <c r="AQ1014" s="3">
        <v>32.455033</v>
      </c>
      <c r="AR1014" s="3">
        <v>61.318216999999997</v>
      </c>
      <c r="AS1014" s="3">
        <v>-3.4724620000000002</v>
      </c>
      <c r="AT1014" s="3">
        <v>32.455033</v>
      </c>
      <c r="AU1014" s="3">
        <v>60.148797999999999</v>
      </c>
      <c r="AV1014" s="3">
        <v>5.0373347889374092</v>
      </c>
      <c r="AW1014" s="3">
        <v>10.57718472938997</v>
      </c>
      <c r="AX1014" s="3">
        <v>12.396092598813125</v>
      </c>
      <c r="AY1014" s="3">
        <v>46.54</v>
      </c>
      <c r="AZ1014" s="3">
        <v>97.72</v>
      </c>
      <c r="BA1014" s="3">
        <v>114.52</v>
      </c>
    </row>
    <row r="1015" spans="1:53" x14ac:dyDescent="0.3">
      <c r="A1015" s="1" t="s">
        <v>1971</v>
      </c>
      <c r="B1015" s="2">
        <v>4991506</v>
      </c>
      <c r="C1015" s="9" t="s">
        <v>2395</v>
      </c>
      <c r="D1015" s="9" t="s">
        <v>2433</v>
      </c>
      <c r="E1015" s="3">
        <v>5972.16326725</v>
      </c>
      <c r="F1015" s="5">
        <v>5716.0402670000003</v>
      </c>
      <c r="G1015" s="5" t="s">
        <v>2400</v>
      </c>
      <c r="H1015" s="3">
        <v>1.97</v>
      </c>
      <c r="I1015" s="3">
        <v>28.584762000000001</v>
      </c>
      <c r="J1015" s="3">
        <v>1.97</v>
      </c>
      <c r="K1015" s="3">
        <v>28.584762000000001</v>
      </c>
      <c r="L1015" s="3">
        <v>43.225558119999995</v>
      </c>
      <c r="M1015" s="3">
        <v>7.2156778799999994</v>
      </c>
      <c r="N1015" s="3">
        <v>13.338348</v>
      </c>
      <c r="O1015" s="3" t="s">
        <v>2400</v>
      </c>
      <c r="P1015" s="3" t="s">
        <v>2400</v>
      </c>
      <c r="Q1015" s="3">
        <v>2.3384360000000002</v>
      </c>
      <c r="R1015" s="3">
        <v>13.271672000000001</v>
      </c>
      <c r="S1015" s="3">
        <v>13.271672000000001</v>
      </c>
      <c r="T1015" s="9" t="s">
        <v>3429</v>
      </c>
      <c r="U1015" s="7">
        <v>1972229</v>
      </c>
      <c r="V1015" s="7">
        <v>1769436</v>
      </c>
      <c r="W1015" s="7">
        <v>1414374</v>
      </c>
      <c r="X1015" s="7">
        <v>1226738</v>
      </c>
      <c r="Y1015" s="7">
        <v>2102901</v>
      </c>
      <c r="Z1015" s="7">
        <v>2069507</v>
      </c>
      <c r="AA1015" s="7">
        <v>2009010</v>
      </c>
      <c r="AB1015" s="7">
        <v>1972229</v>
      </c>
      <c r="AC1015" s="4">
        <v>17.12</v>
      </c>
      <c r="AD1015" s="3">
        <v>19.553999999999998</v>
      </c>
      <c r="AE1015" s="3">
        <v>13.388999999999999</v>
      </c>
      <c r="AF1015" s="4">
        <v>15.42</v>
      </c>
      <c r="AG1015" s="7">
        <v>30693000</v>
      </c>
      <c r="AH1015" s="7">
        <v>30876000</v>
      </c>
      <c r="AI1015" s="7">
        <v>30828000</v>
      </c>
      <c r="AJ1015" s="7">
        <v>29857369</v>
      </c>
      <c r="AK1015" s="3">
        <v>97.21378</v>
      </c>
      <c r="AL1015" s="7">
        <v>475</v>
      </c>
      <c r="AM1015" s="7">
        <v>27248092</v>
      </c>
      <c r="AN1015" s="3">
        <v>88.72</v>
      </c>
      <c r="AO1015" s="3">
        <v>-3.682315</v>
      </c>
      <c r="AP1015" s="3">
        <v>-13.371047000000001</v>
      </c>
      <c r="AQ1015" s="3">
        <v>16.156392</v>
      </c>
      <c r="AR1015" s="3">
        <v>98.386527000000001</v>
      </c>
      <c r="AS1015" s="3">
        <v>-13.371047000000001</v>
      </c>
      <c r="AT1015" s="3">
        <v>16.156392</v>
      </c>
      <c r="AU1015" s="3">
        <v>91.572841999999994</v>
      </c>
      <c r="AV1015" s="3">
        <v>3.6656957998873771</v>
      </c>
      <c r="AW1015" s="3">
        <v>5.832485099527621</v>
      </c>
      <c r="AX1015" s="3">
        <v>5.7252691418758319</v>
      </c>
      <c r="AY1015" s="3">
        <v>63.53</v>
      </c>
      <c r="AZ1015" s="4">
        <v>101.08</v>
      </c>
      <c r="BA1015" s="3">
        <v>99.22</v>
      </c>
    </row>
    <row r="1016" spans="1:53" x14ac:dyDescent="0.3">
      <c r="A1016" s="1" t="s">
        <v>386</v>
      </c>
      <c r="B1016" s="2">
        <v>4001703</v>
      </c>
      <c r="C1016" s="9" t="s">
        <v>2401</v>
      </c>
      <c r="D1016" s="9" t="s">
        <v>2432</v>
      </c>
      <c r="E1016" s="3">
        <v>5962.6952733600001</v>
      </c>
      <c r="F1016" s="5">
        <v>7146.6952730000003</v>
      </c>
      <c r="G1016" s="5" t="s">
        <v>2400</v>
      </c>
      <c r="H1016" s="4">
        <v>2.4279999999999999</v>
      </c>
      <c r="I1016" s="3">
        <v>13.587797999999999</v>
      </c>
      <c r="J1016" s="3">
        <v>2.4279999999999999</v>
      </c>
      <c r="K1016" s="3">
        <v>13.587797999999999</v>
      </c>
      <c r="L1016" s="3">
        <v>4.0014899899999996</v>
      </c>
      <c r="M1016" s="3">
        <v>3.4792714500000002</v>
      </c>
      <c r="N1016" s="3">
        <v>11.155773</v>
      </c>
      <c r="O1016" s="3" t="s">
        <v>2400</v>
      </c>
      <c r="P1016" s="3" t="s">
        <v>2400</v>
      </c>
      <c r="Q1016" s="3">
        <v>1.5399940000000001</v>
      </c>
      <c r="R1016" s="3">
        <v>7.593502</v>
      </c>
      <c r="S1016" s="3">
        <v>7.593502</v>
      </c>
      <c r="T1016" s="9" t="s">
        <v>3435</v>
      </c>
      <c r="U1016" s="7">
        <v>3994000</v>
      </c>
      <c r="V1016" s="7">
        <v>3931000</v>
      </c>
      <c r="W1016" s="7">
        <v>4321000</v>
      </c>
      <c r="X1016" s="7">
        <v>3409000</v>
      </c>
      <c r="Y1016" s="7">
        <v>3994000</v>
      </c>
      <c r="Z1016" s="7">
        <v>3958000</v>
      </c>
      <c r="AA1016" s="7">
        <v>3910000</v>
      </c>
      <c r="AB1016" s="7">
        <v>3924000</v>
      </c>
      <c r="AC1016" s="3">
        <v>24.337</v>
      </c>
      <c r="AD1016" s="3">
        <v>24.337</v>
      </c>
      <c r="AE1016" s="3">
        <v>19.504000000000001</v>
      </c>
      <c r="AF1016" s="3">
        <v>19.504000000000001</v>
      </c>
      <c r="AG1016" s="7">
        <v>54297251</v>
      </c>
      <c r="AH1016" s="7">
        <v>54816803</v>
      </c>
      <c r="AI1016" s="7">
        <v>55243804</v>
      </c>
      <c r="AJ1016" s="7">
        <v>53604795</v>
      </c>
      <c r="AK1016" s="3">
        <v>98.548680000000004</v>
      </c>
      <c r="AL1016" s="7">
        <v>473</v>
      </c>
      <c r="AM1016" s="7">
        <v>52662992</v>
      </c>
      <c r="AN1016" s="3">
        <v>96.82</v>
      </c>
      <c r="AO1016" s="3">
        <v>-1.3398159999999999</v>
      </c>
      <c r="AP1016" s="3">
        <v>-16.703156</v>
      </c>
      <c r="AQ1016" s="3">
        <v>-18.305448999999999</v>
      </c>
      <c r="AR1016" s="3">
        <v>10.065092</v>
      </c>
      <c r="AS1016" s="3">
        <v>-16.703156</v>
      </c>
      <c r="AT1016" s="3">
        <v>-18.305448999999999</v>
      </c>
      <c r="AU1016" s="3">
        <v>9.3532930000000007</v>
      </c>
      <c r="AV1016" s="3">
        <v>2.2538126655644417</v>
      </c>
      <c r="AW1016" s="3">
        <v>3.6610560624524018</v>
      </c>
      <c r="AX1016" s="3">
        <v>3.3808008792064088</v>
      </c>
      <c r="AY1016" s="3">
        <v>70.16</v>
      </c>
      <c r="AZ1016" s="3">
        <v>113.96</v>
      </c>
      <c r="BA1016" s="3">
        <v>105.24</v>
      </c>
    </row>
    <row r="1017" spans="1:53" x14ac:dyDescent="0.3">
      <c r="A1017" s="1" t="s">
        <v>21</v>
      </c>
      <c r="B1017" s="2">
        <v>4097321</v>
      </c>
      <c r="C1017" s="9" t="s">
        <v>2395</v>
      </c>
      <c r="D1017" s="9" t="s">
        <v>2417</v>
      </c>
      <c r="E1017" s="3">
        <v>5959.7726384400003</v>
      </c>
      <c r="F1017" s="5">
        <v>6816.846638</v>
      </c>
      <c r="G1017" s="5">
        <v>6812.3706384400002</v>
      </c>
      <c r="H1017" s="3">
        <v>0.77</v>
      </c>
      <c r="I1017" s="3">
        <v>24.520548000000002</v>
      </c>
      <c r="J1017" s="4">
        <v>0.77</v>
      </c>
      <c r="K1017" s="3">
        <v>24.520548000000002</v>
      </c>
      <c r="L1017" s="3" t="s">
        <v>2397</v>
      </c>
      <c r="M1017" s="3">
        <v>4.0941714600000001</v>
      </c>
      <c r="N1017" s="3">
        <v>19.790316000000001</v>
      </c>
      <c r="O1017" s="3">
        <v>15.8483863217975</v>
      </c>
      <c r="P1017" s="3">
        <v>11.4489454904725</v>
      </c>
      <c r="Q1017" s="3">
        <v>3.8952849999999999</v>
      </c>
      <c r="R1017" s="3">
        <v>14.404543</v>
      </c>
      <c r="S1017" s="3">
        <v>14.404543</v>
      </c>
      <c r="T1017" s="9" t="s">
        <v>3429</v>
      </c>
      <c r="U1017" s="7">
        <v>1452579</v>
      </c>
      <c r="V1017" s="7">
        <v>1421901</v>
      </c>
      <c r="W1017" s="7">
        <v>1370598</v>
      </c>
      <c r="X1017" s="7">
        <v>1294322</v>
      </c>
      <c r="Y1017" s="7">
        <v>1617813</v>
      </c>
      <c r="Z1017" s="7">
        <v>1529076</v>
      </c>
      <c r="AA1017" s="7">
        <v>1478922</v>
      </c>
      <c r="AB1017" s="7">
        <v>1452579</v>
      </c>
      <c r="AC1017" s="3">
        <v>50.487000000000002</v>
      </c>
      <c r="AD1017" s="3">
        <v>52.195999999999998</v>
      </c>
      <c r="AE1017" s="3">
        <v>21.077999999999999</v>
      </c>
      <c r="AF1017" s="3">
        <v>26.047999999999998</v>
      </c>
      <c r="AG1017" s="7">
        <v>104870815</v>
      </c>
      <c r="AH1017" s="7">
        <v>104860637</v>
      </c>
      <c r="AI1017" s="7">
        <v>108722535</v>
      </c>
      <c r="AJ1017" s="7">
        <v>103839009</v>
      </c>
      <c r="AK1017" s="3">
        <v>98.999290000000002</v>
      </c>
      <c r="AL1017" s="7">
        <v>430</v>
      </c>
      <c r="AM1017" s="7">
        <v>104219369</v>
      </c>
      <c r="AN1017" s="3">
        <v>99.36</v>
      </c>
      <c r="AO1017" s="3">
        <v>-1.852902</v>
      </c>
      <c r="AP1017" s="3">
        <v>-8.6413239999999991</v>
      </c>
      <c r="AQ1017" s="3">
        <v>1.984283</v>
      </c>
      <c r="AR1017" s="3">
        <v>70.868993000000003</v>
      </c>
      <c r="AS1017" s="3">
        <v>-8.6413239999999991</v>
      </c>
      <c r="AT1017" s="3">
        <v>1.984283</v>
      </c>
      <c r="AU1017" s="3">
        <v>69.640523000000002</v>
      </c>
      <c r="AV1017" s="3">
        <v>2.8243143809603333</v>
      </c>
      <c r="AW1017" s="3">
        <v>3.4060334890476254</v>
      </c>
      <c r="AX1017" s="3">
        <v>3.2945567606393897</v>
      </c>
      <c r="AY1017" s="3">
        <v>89.29</v>
      </c>
      <c r="AZ1017" s="3">
        <v>107.68</v>
      </c>
      <c r="BA1017" s="3">
        <v>104.16</v>
      </c>
    </row>
    <row r="1018" spans="1:53" x14ac:dyDescent="0.3">
      <c r="A1018" s="1" t="s">
        <v>459</v>
      </c>
      <c r="B1018" s="2">
        <v>7560886</v>
      </c>
      <c r="C1018" s="9" t="s">
        <v>2401</v>
      </c>
      <c r="D1018" s="9" t="s">
        <v>2496</v>
      </c>
      <c r="E1018" s="3">
        <v>5954.4392260000004</v>
      </c>
      <c r="F1018" s="5">
        <v>5494.8762260000003</v>
      </c>
      <c r="G1018" s="5" t="s">
        <v>2400</v>
      </c>
      <c r="H1018" s="3">
        <v>0.94</v>
      </c>
      <c r="I1018" s="3">
        <v>34.094427000000003</v>
      </c>
      <c r="J1018" s="3">
        <v>0.94</v>
      </c>
      <c r="K1018" s="3">
        <v>34.094427000000003</v>
      </c>
      <c r="L1018" s="3">
        <v>4.7524004700000004</v>
      </c>
      <c r="M1018" s="3">
        <v>3.3878100399999997</v>
      </c>
      <c r="N1018" s="3">
        <v>27.791798</v>
      </c>
      <c r="O1018" s="3" t="s">
        <v>2400</v>
      </c>
      <c r="P1018" s="3" t="s">
        <v>2400</v>
      </c>
      <c r="Q1018" s="3">
        <v>1.9644159999999999</v>
      </c>
      <c r="R1018" s="3">
        <v>19.989840999999998</v>
      </c>
      <c r="S1018" s="3">
        <v>19.989840999999998</v>
      </c>
      <c r="T1018" s="9" t="s">
        <v>3431</v>
      </c>
      <c r="U1018" s="7">
        <v>2024823</v>
      </c>
      <c r="V1018" s="7">
        <v>2606560</v>
      </c>
      <c r="W1018" s="7">
        <v>2207229</v>
      </c>
      <c r="X1018" s="7">
        <v>1420881</v>
      </c>
      <c r="Y1018" s="7">
        <v>2340474</v>
      </c>
      <c r="Z1018" s="7">
        <v>2187833</v>
      </c>
      <c r="AA1018" s="7">
        <v>2024823</v>
      </c>
      <c r="AB1018" s="7">
        <v>1979992</v>
      </c>
      <c r="AC1018" s="3">
        <v>23.992000000000001</v>
      </c>
      <c r="AD1018" s="3">
        <v>24.361999999999998</v>
      </c>
      <c r="AE1018" s="4">
        <v>10.377000000000001</v>
      </c>
      <c r="AF1018" s="4">
        <v>9.6839999999999993</v>
      </c>
      <c r="AG1018" s="7">
        <v>57384000</v>
      </c>
      <c r="AH1018" s="7">
        <v>57579000</v>
      </c>
      <c r="AI1018" s="7">
        <v>57162000</v>
      </c>
      <c r="AJ1018" s="7">
        <v>56100081</v>
      </c>
      <c r="AK1018" s="4">
        <v>97.729799999999997</v>
      </c>
      <c r="AL1018" s="7">
        <v>364</v>
      </c>
      <c r="AM1018" s="7">
        <v>57673036</v>
      </c>
      <c r="AN1018" s="3">
        <v>100.47</v>
      </c>
      <c r="AO1018" s="3">
        <v>-4.1244969999999999</v>
      </c>
      <c r="AP1018" s="3">
        <v>-15.067964999999999</v>
      </c>
      <c r="AQ1018" s="3">
        <v>-7.1165000000000003</v>
      </c>
      <c r="AR1018" s="3">
        <v>17.938420000000001</v>
      </c>
      <c r="AS1018" s="3">
        <v>-15.067964999999999</v>
      </c>
      <c r="AT1018" s="3">
        <v>-7.1165000000000003</v>
      </c>
      <c r="AU1018" s="3">
        <v>18.637221</v>
      </c>
      <c r="AV1018" s="3">
        <v>5.67626735983995</v>
      </c>
      <c r="AW1018" s="3">
        <v>11.468431465667337</v>
      </c>
      <c r="AX1018" s="3">
        <v>6.0914106924549785</v>
      </c>
      <c r="AY1018" s="3">
        <v>146.41</v>
      </c>
      <c r="AZ1018" s="3">
        <v>295.82</v>
      </c>
      <c r="BA1018" s="4">
        <v>157.12</v>
      </c>
    </row>
    <row r="1019" spans="1:53" x14ac:dyDescent="0.3">
      <c r="A1019" s="1" t="s">
        <v>827</v>
      </c>
      <c r="B1019" s="2">
        <v>4210001</v>
      </c>
      <c r="C1019" s="9" t="s">
        <v>2401</v>
      </c>
      <c r="D1019" s="9" t="s">
        <v>2459</v>
      </c>
      <c r="E1019" s="3">
        <v>5952.3773462999998</v>
      </c>
      <c r="F1019" s="5">
        <v>6138.8773460000002</v>
      </c>
      <c r="G1019" s="5" t="s">
        <v>2400</v>
      </c>
      <c r="H1019" s="3">
        <v>0.87</v>
      </c>
      <c r="I1019" s="3">
        <v>26.787475000000001</v>
      </c>
      <c r="J1019" s="3">
        <v>0.87</v>
      </c>
      <c r="K1019" s="3">
        <v>26.787475000000001</v>
      </c>
      <c r="L1019" s="3">
        <v>11.7439939</v>
      </c>
      <c r="M1019" s="3">
        <v>4.9117490699999999</v>
      </c>
      <c r="N1019" s="3">
        <v>27.711458</v>
      </c>
      <c r="O1019" s="3" t="s">
        <v>2400</v>
      </c>
      <c r="P1019" s="3" t="s">
        <v>2400</v>
      </c>
      <c r="Q1019" s="3">
        <v>3.173254</v>
      </c>
      <c r="R1019" s="3">
        <v>16.63232</v>
      </c>
      <c r="S1019" s="3">
        <v>16.63232</v>
      </c>
      <c r="T1019" s="9" t="s">
        <v>3429</v>
      </c>
      <c r="U1019" s="7">
        <v>1722700</v>
      </c>
      <c r="V1019" s="7">
        <v>1434800</v>
      </c>
      <c r="W1019" s="7">
        <v>1213200</v>
      </c>
      <c r="X1019" s="7">
        <v>1130800</v>
      </c>
      <c r="Y1019" s="7">
        <v>1837900</v>
      </c>
      <c r="Z1019" s="7">
        <v>1810100</v>
      </c>
      <c r="AA1019" s="7">
        <v>1762100</v>
      </c>
      <c r="AB1019" s="7">
        <v>1722700</v>
      </c>
      <c r="AC1019" s="3">
        <v>26.132999999999999</v>
      </c>
      <c r="AD1019" s="3">
        <v>28.282</v>
      </c>
      <c r="AE1019" s="3">
        <v>16.538</v>
      </c>
      <c r="AF1019" s="3">
        <v>18.347000000000001</v>
      </c>
      <c r="AG1019" s="7">
        <v>61106430</v>
      </c>
      <c r="AH1019" s="7">
        <v>61146072</v>
      </c>
      <c r="AI1019" s="7">
        <v>60900000</v>
      </c>
      <c r="AJ1019" s="7">
        <v>59648941</v>
      </c>
      <c r="AK1019" s="3">
        <v>97.614840000000001</v>
      </c>
      <c r="AL1019" s="7">
        <v>446</v>
      </c>
      <c r="AM1019" s="7">
        <v>57622426</v>
      </c>
      <c r="AN1019" s="4">
        <v>94.3</v>
      </c>
      <c r="AO1019" s="3">
        <v>-1.2821880000000001</v>
      </c>
      <c r="AP1019" s="3">
        <v>-5.1534750000000003</v>
      </c>
      <c r="AQ1019" s="3">
        <v>-1.1448750000000001</v>
      </c>
      <c r="AR1019" s="3">
        <v>22.728480000000001</v>
      </c>
      <c r="AS1019" s="3">
        <v>-5.1534750000000003</v>
      </c>
      <c r="AT1019" s="3">
        <v>-1.1448750000000001</v>
      </c>
      <c r="AU1019" s="3">
        <v>20.393536999999998</v>
      </c>
      <c r="AV1019" s="3">
        <v>2.7451268221691234</v>
      </c>
      <c r="AW1019" s="3">
        <v>2.7360132149759036</v>
      </c>
      <c r="AX1019" s="3">
        <v>3.1458711275745261</v>
      </c>
      <c r="AY1019" s="3">
        <v>94.44</v>
      </c>
      <c r="AZ1019" s="3">
        <v>94.13</v>
      </c>
      <c r="BA1019" s="3">
        <v>108.23</v>
      </c>
    </row>
    <row r="1020" spans="1:53" x14ac:dyDescent="0.3">
      <c r="A1020" s="1" t="s">
        <v>2085</v>
      </c>
      <c r="B1020" s="2">
        <v>103541</v>
      </c>
      <c r="C1020" s="9" t="s">
        <v>2401</v>
      </c>
      <c r="D1020" s="9" t="s">
        <v>2465</v>
      </c>
      <c r="E1020" s="3">
        <v>5945.8632485099997</v>
      </c>
      <c r="F1020" s="5">
        <v>6302.6632479999998</v>
      </c>
      <c r="G1020" s="5">
        <v>6302.6632485099999</v>
      </c>
      <c r="H1020" s="4">
        <v>2.8</v>
      </c>
      <c r="I1020" s="3">
        <v>15.3737574552684</v>
      </c>
      <c r="J1020" s="3">
        <v>2.8</v>
      </c>
      <c r="K1020" s="3">
        <v>15.343253968254</v>
      </c>
      <c r="L1020" s="3">
        <v>2.0629738041424299</v>
      </c>
      <c r="M1020" s="3">
        <v>1.9347951489036399</v>
      </c>
      <c r="N1020" s="3">
        <v>8.3153105027070993</v>
      </c>
      <c r="O1020" s="3" t="s">
        <v>2400</v>
      </c>
      <c r="P1020" s="3" t="s">
        <v>2400</v>
      </c>
      <c r="Q1020" s="3">
        <v>0.959206</v>
      </c>
      <c r="R1020" s="3">
        <v>11.547650000000001</v>
      </c>
      <c r="S1020" s="3">
        <v>11.5476495923272</v>
      </c>
      <c r="T1020" s="9" t="s">
        <v>3429</v>
      </c>
      <c r="U1020" s="7">
        <v>5993500</v>
      </c>
      <c r="V1020" s="7">
        <v>5468600</v>
      </c>
      <c r="W1020" s="7">
        <v>5227800</v>
      </c>
      <c r="X1020" s="7">
        <v>4824800</v>
      </c>
      <c r="Y1020" s="7">
        <v>6181900</v>
      </c>
      <c r="Z1020" s="7">
        <v>6133200</v>
      </c>
      <c r="AA1020" s="7">
        <v>6100900</v>
      </c>
      <c r="AB1020" s="7">
        <v>5993500</v>
      </c>
      <c r="AC1020" s="4">
        <v>11.394</v>
      </c>
      <c r="AD1020" s="3">
        <v>18.782</v>
      </c>
      <c r="AE1020" s="4">
        <v>1.36</v>
      </c>
      <c r="AF1020" s="4">
        <v>8.3070000000000004</v>
      </c>
      <c r="AG1020" s="7">
        <v>36000000</v>
      </c>
      <c r="AH1020" s="7">
        <v>36000000</v>
      </c>
      <c r="AI1020" s="7">
        <v>35800000</v>
      </c>
      <c r="AJ1020" s="7">
        <v>35737843</v>
      </c>
      <c r="AK1020" s="3">
        <v>99.179900000000004</v>
      </c>
      <c r="AL1020" s="7">
        <v>430</v>
      </c>
      <c r="AM1020" s="7">
        <v>31591479</v>
      </c>
      <c r="AN1020" s="3">
        <v>87.67</v>
      </c>
      <c r="AO1020" s="3">
        <v>-0.47619099999999998</v>
      </c>
      <c r="AP1020" s="3">
        <v>-6.2723469999999999</v>
      </c>
      <c r="AQ1020" s="3">
        <v>4.4223889999999999</v>
      </c>
      <c r="AR1020" s="3">
        <v>25.801203999999998</v>
      </c>
      <c r="AS1020" s="3">
        <v>-6.2723469999999999</v>
      </c>
      <c r="AT1020" s="3">
        <v>4.4223889999999999</v>
      </c>
      <c r="AU1020" s="3">
        <v>27.376049999999999</v>
      </c>
      <c r="AV1020" s="3">
        <v>1.1976932148220132</v>
      </c>
      <c r="AW1020" s="3">
        <v>2.3482607694592308</v>
      </c>
      <c r="AX1020" s="3">
        <v>2.4582794465562237</v>
      </c>
      <c r="AY1020" s="3">
        <v>49.36</v>
      </c>
      <c r="AZ1020" s="3">
        <v>96.78</v>
      </c>
      <c r="BA1020" s="3">
        <v>101.31</v>
      </c>
    </row>
    <row r="1021" spans="1:53" x14ac:dyDescent="0.3">
      <c r="A1021" s="1" t="s">
        <v>2237</v>
      </c>
      <c r="B1021" s="2">
        <v>100486</v>
      </c>
      <c r="C1021" s="9" t="s">
        <v>2395</v>
      </c>
      <c r="D1021" s="9" t="s">
        <v>2399</v>
      </c>
      <c r="E1021" s="3">
        <v>5943.1408993599998</v>
      </c>
      <c r="F1021" s="5" t="s">
        <v>2400</v>
      </c>
      <c r="G1021" s="5">
        <v>9042.5278993600004</v>
      </c>
      <c r="H1021" s="3">
        <v>0.18</v>
      </c>
      <c r="I1021" s="3">
        <v>14.6129032258065</v>
      </c>
      <c r="J1021" s="3">
        <v>0.18</v>
      </c>
      <c r="K1021" s="3">
        <v>14.6129032258065</v>
      </c>
      <c r="L1021" s="3">
        <v>0.99562689347244904</v>
      </c>
      <c r="M1021" s="3">
        <v>0.69716035049074099</v>
      </c>
      <c r="N1021" s="3" t="s">
        <v>2397</v>
      </c>
      <c r="O1021" s="3" t="s">
        <v>2400</v>
      </c>
      <c r="P1021" s="3" t="s">
        <v>2400</v>
      </c>
      <c r="Q1021" s="3" t="s">
        <v>2400</v>
      </c>
      <c r="R1021" s="3" t="s">
        <v>2400</v>
      </c>
      <c r="S1021" s="3" t="s">
        <v>2400</v>
      </c>
      <c r="T1021" s="9" t="s">
        <v>3429</v>
      </c>
      <c r="U1021" s="7">
        <v>1884486</v>
      </c>
      <c r="V1021" s="7">
        <v>1862433</v>
      </c>
      <c r="W1021" s="7">
        <v>1364914</v>
      </c>
      <c r="X1021" s="7">
        <v>1301936</v>
      </c>
      <c r="Y1021" s="7">
        <v>1818033</v>
      </c>
      <c r="Z1021" s="7">
        <v>1818559</v>
      </c>
      <c r="AA1021" s="7">
        <v>1845501</v>
      </c>
      <c r="AB1021" s="7">
        <v>1884486</v>
      </c>
      <c r="AC1021" s="3" t="s">
        <v>2400</v>
      </c>
      <c r="AD1021" s="3" t="s">
        <v>2400</v>
      </c>
      <c r="AE1021" s="3" t="s">
        <v>2400</v>
      </c>
      <c r="AF1021" s="3" t="s">
        <v>2400</v>
      </c>
      <c r="AG1021" s="7">
        <v>509252936</v>
      </c>
      <c r="AH1021" s="7">
        <v>509205014</v>
      </c>
      <c r="AI1021" s="7">
        <v>507660742</v>
      </c>
      <c r="AJ1021" s="7">
        <v>550464637</v>
      </c>
      <c r="AK1021" s="3">
        <v>98.549639999999997</v>
      </c>
      <c r="AL1021" s="7">
        <v>404</v>
      </c>
      <c r="AM1021" s="7">
        <v>401322017</v>
      </c>
      <c r="AN1021" s="3">
        <v>71.849999999999994</v>
      </c>
      <c r="AO1021" s="3">
        <v>-1.84182</v>
      </c>
      <c r="AP1021" s="3">
        <v>-14.849624</v>
      </c>
      <c r="AQ1021" s="3">
        <v>0</v>
      </c>
      <c r="AR1021" s="3">
        <v>-16.033363999999999</v>
      </c>
      <c r="AS1021" s="3">
        <v>-14.849624</v>
      </c>
      <c r="AT1021" s="3">
        <v>0</v>
      </c>
      <c r="AU1021" s="3">
        <v>-16.574586</v>
      </c>
      <c r="AV1021" s="3">
        <v>5.1498563265252404</v>
      </c>
      <c r="AW1021" s="3">
        <v>5.2050274459578869</v>
      </c>
      <c r="AX1021" s="3">
        <v>5.9779755786622832</v>
      </c>
      <c r="AY1021" s="3">
        <v>93.76</v>
      </c>
      <c r="AZ1021" s="3">
        <v>94.77</v>
      </c>
      <c r="BA1021" s="3">
        <v>108.84</v>
      </c>
    </row>
    <row r="1022" spans="1:53" x14ac:dyDescent="0.3">
      <c r="A1022" s="1" t="s">
        <v>331</v>
      </c>
      <c r="B1022" s="2">
        <v>4668398</v>
      </c>
      <c r="C1022" s="9" t="s">
        <v>2401</v>
      </c>
      <c r="D1022" s="9" t="s">
        <v>2407</v>
      </c>
      <c r="E1022" s="3">
        <v>5939.10736688</v>
      </c>
      <c r="F1022" s="5">
        <v>13253.420366</v>
      </c>
      <c r="G1022" s="5">
        <v>13253.42036688</v>
      </c>
      <c r="H1022" s="3">
        <v>0.34699999999999998</v>
      </c>
      <c r="I1022" s="3">
        <v>9.3738379999999992</v>
      </c>
      <c r="J1022" s="4">
        <v>0.34699999999999998</v>
      </c>
      <c r="K1022" s="3">
        <v>9.3738379999999992</v>
      </c>
      <c r="L1022" s="3">
        <v>0.98965833000000003</v>
      </c>
      <c r="M1022" s="3">
        <v>0.98965833000000003</v>
      </c>
      <c r="N1022" s="3">
        <v>45.957447000000002</v>
      </c>
      <c r="O1022" s="3" t="s">
        <v>2400</v>
      </c>
      <c r="P1022" s="3" t="s">
        <v>2400</v>
      </c>
      <c r="Q1022" s="3">
        <v>8.189425</v>
      </c>
      <c r="R1022" s="3" t="s">
        <v>2400</v>
      </c>
      <c r="S1022" s="3">
        <v>11.905389189685</v>
      </c>
      <c r="T1022" s="9" t="s">
        <v>3429</v>
      </c>
      <c r="U1022" s="7">
        <v>1582094</v>
      </c>
      <c r="V1022" s="7">
        <v>1202004</v>
      </c>
      <c r="W1022" s="7">
        <v>1021403</v>
      </c>
      <c r="X1022" s="7">
        <v>803287</v>
      </c>
      <c r="Y1022" s="7">
        <v>1613593</v>
      </c>
      <c r="Z1022" s="7">
        <v>1606586</v>
      </c>
      <c r="AA1022" s="7">
        <v>1604049</v>
      </c>
      <c r="AB1022" s="7">
        <v>1582094</v>
      </c>
      <c r="AC1022" s="4">
        <v>100</v>
      </c>
      <c r="AD1022" s="4">
        <v>100</v>
      </c>
      <c r="AE1022" s="3" t="s">
        <v>2400</v>
      </c>
      <c r="AF1022" s="3" t="s">
        <v>2400</v>
      </c>
      <c r="AG1022" s="7">
        <v>390217304</v>
      </c>
      <c r="AH1022" s="7">
        <v>390217304</v>
      </c>
      <c r="AI1022" s="7">
        <v>389732868</v>
      </c>
      <c r="AJ1022" s="7" t="s">
        <v>2400</v>
      </c>
      <c r="AK1022" s="3" t="s">
        <v>2400</v>
      </c>
      <c r="AL1022" s="7">
        <v>408</v>
      </c>
      <c r="AM1022" s="7">
        <v>157686826</v>
      </c>
      <c r="AN1022" s="3">
        <v>40.409999999999997</v>
      </c>
      <c r="AO1022" s="3">
        <v>-2.3255810000000001</v>
      </c>
      <c r="AP1022" s="3">
        <v>-0.65703</v>
      </c>
      <c r="AQ1022" s="3">
        <v>3.77488</v>
      </c>
      <c r="AR1022" s="3">
        <v>2.78722</v>
      </c>
      <c r="AS1022" s="3">
        <v>-0.65703</v>
      </c>
      <c r="AT1022" s="3">
        <v>3.77488</v>
      </c>
      <c r="AU1022" s="3">
        <v>2.4390239999999999</v>
      </c>
      <c r="AV1022" s="3">
        <v>2.0346104384955721</v>
      </c>
      <c r="AW1022" s="3">
        <v>2.6691095943812888</v>
      </c>
      <c r="AX1022" s="3">
        <v>2.3535733270853063</v>
      </c>
      <c r="AY1022" s="3">
        <v>81.14</v>
      </c>
      <c r="AZ1022" s="3">
        <v>106.44</v>
      </c>
      <c r="BA1022" s="3">
        <v>93.86</v>
      </c>
    </row>
    <row r="1023" spans="1:53" x14ac:dyDescent="0.3">
      <c r="A1023" s="1" t="s">
        <v>2121</v>
      </c>
      <c r="B1023" s="2">
        <v>4914214</v>
      </c>
      <c r="C1023" s="9" t="s">
        <v>2401</v>
      </c>
      <c r="D1023" s="9" t="s">
        <v>2535</v>
      </c>
      <c r="E1023" s="3">
        <v>5926.2126624000002</v>
      </c>
      <c r="F1023" s="5">
        <v>6611.5676620000004</v>
      </c>
      <c r="G1023" s="5" t="s">
        <v>2400</v>
      </c>
      <c r="H1023" s="3">
        <v>-3.5000000000000003E-2</v>
      </c>
      <c r="I1023" s="3">
        <v>24.335113</v>
      </c>
      <c r="J1023" s="3">
        <v>-3.5000000000000003E-2</v>
      </c>
      <c r="K1023" s="3">
        <v>24.335113</v>
      </c>
      <c r="L1023" s="3">
        <v>3.5553491799999999</v>
      </c>
      <c r="M1023" s="3">
        <v>1.2535690900000001</v>
      </c>
      <c r="N1023" s="3">
        <v>13.050177</v>
      </c>
      <c r="O1023" s="3" t="s">
        <v>2400</v>
      </c>
      <c r="P1023" s="3" t="s">
        <v>2400</v>
      </c>
      <c r="Q1023" s="3">
        <v>0.59641900000000003</v>
      </c>
      <c r="R1023" s="3">
        <v>9.1866710000000005</v>
      </c>
      <c r="S1023" s="3">
        <v>9.1866710000000005</v>
      </c>
      <c r="T1023" s="9" t="s">
        <v>3440</v>
      </c>
      <c r="U1023" s="7">
        <v>10043408</v>
      </c>
      <c r="V1023" s="7">
        <v>12317380</v>
      </c>
      <c r="W1023" s="7">
        <v>8167933</v>
      </c>
      <c r="X1023" s="7">
        <v>7864758</v>
      </c>
      <c r="Y1023" s="7">
        <v>9685433</v>
      </c>
      <c r="Z1023" s="7">
        <v>10043408</v>
      </c>
      <c r="AA1023" s="7">
        <v>10247307</v>
      </c>
      <c r="AB1023" s="7">
        <v>10375014</v>
      </c>
      <c r="AC1023" s="3">
        <v>14.457000000000001</v>
      </c>
      <c r="AD1023" s="3">
        <v>14.201000000000001</v>
      </c>
      <c r="AE1023" s="4">
        <v>6.98</v>
      </c>
      <c r="AF1023" s="4">
        <v>6.2480000000000002</v>
      </c>
      <c r="AG1023" s="7">
        <v>53102264</v>
      </c>
      <c r="AH1023" s="7">
        <v>52931424</v>
      </c>
      <c r="AI1023" s="7">
        <v>53206472</v>
      </c>
      <c r="AJ1023" s="7">
        <v>48073391</v>
      </c>
      <c r="AK1023" s="3">
        <v>90.329949999999997</v>
      </c>
      <c r="AL1023" s="7">
        <v>513</v>
      </c>
      <c r="AM1023" s="7">
        <v>54671489</v>
      </c>
      <c r="AN1023" s="3">
        <v>102.73</v>
      </c>
      <c r="AO1023" s="3">
        <v>-0.13564300000000001</v>
      </c>
      <c r="AP1023" s="3">
        <v>-14.238351</v>
      </c>
      <c r="AQ1023" s="3">
        <v>-12.903813</v>
      </c>
      <c r="AR1023" s="3">
        <v>-18.558543</v>
      </c>
      <c r="AS1023" s="3">
        <v>-14.238351</v>
      </c>
      <c r="AT1023" s="3">
        <v>-12.903813</v>
      </c>
      <c r="AU1023" s="3">
        <v>-19.061311</v>
      </c>
      <c r="AV1023" s="3">
        <v>3.2756155569862688</v>
      </c>
      <c r="AW1023" s="3">
        <v>5.523479460762502</v>
      </c>
      <c r="AX1023" s="3">
        <v>5.0640292445179682</v>
      </c>
      <c r="AY1023" s="4">
        <v>68.3</v>
      </c>
      <c r="AZ1023" s="3">
        <v>115.17</v>
      </c>
      <c r="BA1023" s="3">
        <v>105.59</v>
      </c>
    </row>
    <row r="1024" spans="1:53" x14ac:dyDescent="0.3">
      <c r="A1024" s="1" t="s">
        <v>101</v>
      </c>
      <c r="B1024" s="2">
        <v>6924454</v>
      </c>
      <c r="C1024" s="9" t="s">
        <v>2401</v>
      </c>
      <c r="D1024" s="9" t="s">
        <v>2467</v>
      </c>
      <c r="E1024" s="3">
        <v>5924.4079125500002</v>
      </c>
      <c r="F1024" s="5">
        <v>5865.4079119999997</v>
      </c>
      <c r="G1024" s="5" t="s">
        <v>2400</v>
      </c>
      <c r="H1024" s="3">
        <v>-1.1180000000000001</v>
      </c>
      <c r="I1024" s="3" t="s">
        <v>2397</v>
      </c>
      <c r="J1024" s="3">
        <v>-1.1180000000000001</v>
      </c>
      <c r="K1024" s="3" t="s">
        <v>2397</v>
      </c>
      <c r="L1024" s="3" t="s">
        <v>2397</v>
      </c>
      <c r="M1024" s="3">
        <v>1.1472369200000001</v>
      </c>
      <c r="N1024" s="3">
        <v>53.106060999999997</v>
      </c>
      <c r="O1024" s="3" t="s">
        <v>2400</v>
      </c>
      <c r="P1024" s="3" t="s">
        <v>2400</v>
      </c>
      <c r="Q1024" s="3">
        <v>1.124898</v>
      </c>
      <c r="R1024" s="3">
        <v>17.408939</v>
      </c>
      <c r="S1024" s="3">
        <v>17.408939</v>
      </c>
      <c r="T1024" s="9"/>
      <c r="U1024" s="7">
        <v>8388000</v>
      </c>
      <c r="V1024" s="7">
        <v>5536000</v>
      </c>
      <c r="W1024" s="7">
        <v>5183000</v>
      </c>
      <c r="X1024" s="7">
        <v>5092000</v>
      </c>
      <c r="Y1024" s="7">
        <v>8388000</v>
      </c>
      <c r="Z1024" s="7">
        <v>5616000</v>
      </c>
      <c r="AA1024" s="7">
        <v>5659000</v>
      </c>
      <c r="AB1024" s="7">
        <v>5625000</v>
      </c>
      <c r="AC1024" s="4">
        <v>9.5139999999999993</v>
      </c>
      <c r="AD1024" s="4">
        <v>9.5139999999999993</v>
      </c>
      <c r="AE1024" s="4">
        <v>5.5789999999999997</v>
      </c>
      <c r="AF1024" s="4">
        <v>5.5789999999999997</v>
      </c>
      <c r="AG1024" s="7">
        <v>243302173</v>
      </c>
      <c r="AH1024" s="7" t="s">
        <v>2400</v>
      </c>
      <c r="AI1024" s="7">
        <v>90000000</v>
      </c>
      <c r="AJ1024" s="7">
        <v>137068067</v>
      </c>
      <c r="AK1024" s="3">
        <v>56.336559999999999</v>
      </c>
      <c r="AL1024" s="7">
        <v>570</v>
      </c>
      <c r="AM1024" s="7">
        <v>101039494</v>
      </c>
      <c r="AN1024" s="3">
        <v>41.53</v>
      </c>
      <c r="AO1024" s="3">
        <v>6.158506</v>
      </c>
      <c r="AP1024" s="3">
        <v>-13.634497</v>
      </c>
      <c r="AQ1024" s="3">
        <v>-34.790697999999999</v>
      </c>
      <c r="AR1024" s="3">
        <v>-28.736021999999998</v>
      </c>
      <c r="AS1024" s="3">
        <v>-13.634497</v>
      </c>
      <c r="AT1024" s="3">
        <v>-34.790697999999999</v>
      </c>
      <c r="AU1024" s="3">
        <v>-28.736021999999998</v>
      </c>
      <c r="AV1024" s="3">
        <v>5.4657452648398666</v>
      </c>
      <c r="AW1024" s="3">
        <v>8.4051965738468368</v>
      </c>
      <c r="AX1024" s="3">
        <v>6.7113616651630847</v>
      </c>
      <c r="AY1024" s="3">
        <v>86.37</v>
      </c>
      <c r="AZ1024" s="3">
        <v>132.81</v>
      </c>
      <c r="BA1024" s="4">
        <v>106.05</v>
      </c>
    </row>
    <row r="1025" spans="1:53" x14ac:dyDescent="0.3">
      <c r="A1025" s="1" t="s">
        <v>847</v>
      </c>
      <c r="B1025" s="2">
        <v>100572</v>
      </c>
      <c r="C1025" s="9" t="s">
        <v>2395</v>
      </c>
      <c r="D1025" s="9" t="s">
        <v>2399</v>
      </c>
      <c r="E1025" s="3">
        <v>5917.6741749599996</v>
      </c>
      <c r="F1025" s="5" t="s">
        <v>2400</v>
      </c>
      <c r="G1025" s="5">
        <v>5417.5451749599997</v>
      </c>
      <c r="H1025" s="3">
        <v>0.38700000000000001</v>
      </c>
      <c r="I1025" s="3">
        <v>24.862068965517199</v>
      </c>
      <c r="J1025" s="3">
        <v>0.38700000000000001</v>
      </c>
      <c r="K1025" s="3">
        <v>24.862068965517199</v>
      </c>
      <c r="L1025" s="3">
        <v>3.8216726841730799</v>
      </c>
      <c r="M1025" s="3">
        <v>3.0993813728386299</v>
      </c>
      <c r="N1025" s="3">
        <v>19.195952999999999</v>
      </c>
      <c r="O1025" s="3" t="s">
        <v>2400</v>
      </c>
      <c r="P1025" s="3" t="s">
        <v>2400</v>
      </c>
      <c r="Q1025" s="3" t="s">
        <v>2400</v>
      </c>
      <c r="R1025" s="3" t="s">
        <v>2400</v>
      </c>
      <c r="S1025" s="3" t="s">
        <v>2400</v>
      </c>
      <c r="T1025" s="9" t="s">
        <v>3429</v>
      </c>
      <c r="U1025" s="7">
        <v>491766</v>
      </c>
      <c r="V1025" s="7">
        <v>531628</v>
      </c>
      <c r="W1025" s="7">
        <v>512349</v>
      </c>
      <c r="X1025" s="7">
        <v>489661</v>
      </c>
      <c r="Y1025" s="7">
        <v>523189</v>
      </c>
      <c r="Z1025" s="7">
        <v>505917</v>
      </c>
      <c r="AA1025" s="7">
        <v>497132</v>
      </c>
      <c r="AB1025" s="7">
        <v>491766</v>
      </c>
      <c r="AC1025" s="3" t="s">
        <v>2400</v>
      </c>
      <c r="AD1025" s="3" t="s">
        <v>2400</v>
      </c>
      <c r="AE1025" s="3" t="s">
        <v>2400</v>
      </c>
      <c r="AF1025" s="3" t="s">
        <v>2400</v>
      </c>
      <c r="AG1025" s="7">
        <v>142906070</v>
      </c>
      <c r="AH1025" s="7">
        <v>142848909</v>
      </c>
      <c r="AI1025" s="7">
        <v>142677069</v>
      </c>
      <c r="AJ1025" s="7">
        <v>118388248</v>
      </c>
      <c r="AK1025" s="3">
        <v>83.38449</v>
      </c>
      <c r="AL1025" s="7">
        <v>344</v>
      </c>
      <c r="AM1025" s="7">
        <v>82743880</v>
      </c>
      <c r="AN1025" s="3">
        <v>58.28</v>
      </c>
      <c r="AO1025" s="3">
        <v>-1.9047620000000001</v>
      </c>
      <c r="AP1025" s="3">
        <v>-13.507678</v>
      </c>
      <c r="AQ1025" s="3">
        <v>-2.5938940000000001</v>
      </c>
      <c r="AR1025" s="3">
        <v>19.886931000000001</v>
      </c>
      <c r="AS1025" s="3">
        <v>-13.507678</v>
      </c>
      <c r="AT1025" s="3">
        <v>-2.5938940000000001</v>
      </c>
      <c r="AU1025" s="3">
        <v>18.976897999999998</v>
      </c>
      <c r="AV1025" s="3">
        <v>1.0233587989053039</v>
      </c>
      <c r="AW1025" s="3">
        <v>1.7052894799555012</v>
      </c>
      <c r="AX1025" s="3">
        <v>1.6661227147230382</v>
      </c>
      <c r="AY1025" s="3">
        <v>54.33</v>
      </c>
      <c r="AZ1025" s="3">
        <v>90.53</v>
      </c>
      <c r="BA1025" s="3">
        <v>88.45</v>
      </c>
    </row>
    <row r="1026" spans="1:53" x14ac:dyDescent="0.3">
      <c r="A1026" s="1" t="s">
        <v>1742</v>
      </c>
      <c r="B1026" s="2">
        <v>13339625</v>
      </c>
      <c r="C1026" s="9" t="s">
        <v>2395</v>
      </c>
      <c r="D1026" s="9" t="s">
        <v>2460</v>
      </c>
      <c r="E1026" s="3">
        <v>5916.7480422500003</v>
      </c>
      <c r="F1026" s="5">
        <v>5051.0016619999997</v>
      </c>
      <c r="G1026" s="5">
        <v>5509.0571153345199</v>
      </c>
      <c r="H1026" s="3">
        <v>1.7003427978787631</v>
      </c>
      <c r="I1026" s="3">
        <v>7.6923399999999997</v>
      </c>
      <c r="J1026" s="3">
        <v>1.7003427978787631</v>
      </c>
      <c r="K1026" s="3">
        <v>7.6923399999999997</v>
      </c>
      <c r="L1026" s="3">
        <v>1.7924704199999999</v>
      </c>
      <c r="M1026" s="3">
        <v>1.7127257499999999</v>
      </c>
      <c r="N1026" s="3">
        <v>4.8067510000000002</v>
      </c>
      <c r="O1026" s="3" t="s">
        <v>2400</v>
      </c>
      <c r="P1026" s="3" t="s">
        <v>2400</v>
      </c>
      <c r="Q1026" s="3">
        <v>2.0795439999999998</v>
      </c>
      <c r="R1026" s="3">
        <v>4.4646780000000001</v>
      </c>
      <c r="S1026" s="3">
        <v>4.4646780000000001</v>
      </c>
      <c r="T1026" s="9" t="s">
        <v>3429</v>
      </c>
      <c r="U1026" s="7">
        <v>2302034.4435869982</v>
      </c>
      <c r="V1026" s="7">
        <v>2463916.5274552363</v>
      </c>
      <c r="W1026" s="7">
        <v>2579101.2035558075</v>
      </c>
      <c r="X1026" s="7">
        <v>1967206.5439533375</v>
      </c>
      <c r="Y1026" s="7">
        <v>2385649.2242694739</v>
      </c>
      <c r="Z1026" s="7">
        <v>2366594.2334744353</v>
      </c>
      <c r="AA1026" s="7">
        <v>2351338.8899915852</v>
      </c>
      <c r="AB1026" s="7">
        <v>2302034.4435869982</v>
      </c>
      <c r="AC1026" s="3">
        <v>64.135000000000005</v>
      </c>
      <c r="AD1026" s="3">
        <v>60.884999999999998</v>
      </c>
      <c r="AE1026" s="3">
        <v>49.015000000000001</v>
      </c>
      <c r="AF1026" s="3">
        <v>46.222000000000001</v>
      </c>
      <c r="AG1026" s="7">
        <v>145300969</v>
      </c>
      <c r="AH1026" s="7">
        <v>151880694</v>
      </c>
      <c r="AI1026" s="7">
        <v>160394747</v>
      </c>
      <c r="AJ1026" s="7">
        <v>130333209</v>
      </c>
      <c r="AK1026" s="3">
        <v>83.948120000000003</v>
      </c>
      <c r="AL1026" s="7">
        <v>306</v>
      </c>
      <c r="AM1026" s="7">
        <v>120963965</v>
      </c>
      <c r="AN1026" s="3">
        <v>77.91</v>
      </c>
      <c r="AO1026" s="3">
        <v>1</v>
      </c>
      <c r="AP1026" s="3">
        <v>0.70847599999999999</v>
      </c>
      <c r="AQ1026" s="3">
        <v>28.748742</v>
      </c>
      <c r="AR1026" s="3">
        <v>154.00397100000001</v>
      </c>
      <c r="AS1026" s="3">
        <v>0.70847599999999999</v>
      </c>
      <c r="AT1026" s="3">
        <v>28.748742</v>
      </c>
      <c r="AU1026" s="3">
        <v>142.604298</v>
      </c>
      <c r="AV1026" s="3">
        <v>6.2328383584772231</v>
      </c>
      <c r="AW1026" s="3">
        <v>13.26341276060479</v>
      </c>
      <c r="AX1026" s="3">
        <v>14.114466684001378</v>
      </c>
      <c r="AY1026" s="3">
        <v>49.73</v>
      </c>
      <c r="AZ1026" s="3">
        <v>105.83</v>
      </c>
      <c r="BA1026" s="3">
        <v>112.62</v>
      </c>
    </row>
    <row r="1027" spans="1:53" x14ac:dyDescent="0.3">
      <c r="A1027" s="1" t="s">
        <v>2908</v>
      </c>
      <c r="B1027" s="2">
        <v>4121849</v>
      </c>
      <c r="C1027" s="9" t="s">
        <v>2401</v>
      </c>
      <c r="D1027" s="9" t="s">
        <v>2520</v>
      </c>
      <c r="E1027" s="3">
        <v>5909.1608931600003</v>
      </c>
      <c r="F1027" s="5">
        <v>8119.1608930000002</v>
      </c>
      <c r="G1027" s="5">
        <v>8229.1608931600003</v>
      </c>
      <c r="H1027" s="3">
        <v>8.7999999999999995E-2</v>
      </c>
      <c r="I1027" s="3">
        <v>15.935484000000001</v>
      </c>
      <c r="J1027" s="3">
        <v>8.7999999999999995E-2</v>
      </c>
      <c r="K1027" s="3">
        <v>15.935484000000001</v>
      </c>
      <c r="L1027" s="3">
        <v>1.28578865</v>
      </c>
      <c r="M1027" s="3">
        <v>1.08523726</v>
      </c>
      <c r="N1027" s="3">
        <v>9.7628459999999997</v>
      </c>
      <c r="O1027" s="3">
        <v>13.3749223578294</v>
      </c>
      <c r="P1027" s="3">
        <v>9.8139943741209397</v>
      </c>
      <c r="Q1027" s="3">
        <v>1.2386200000000001</v>
      </c>
      <c r="R1027" s="3">
        <v>6.4152740000000001</v>
      </c>
      <c r="S1027" s="3">
        <v>6.4152740000000001</v>
      </c>
      <c r="T1027" s="9" t="s">
        <v>3429</v>
      </c>
      <c r="U1027" s="7">
        <v>7536000</v>
      </c>
      <c r="V1027" s="7">
        <v>10015000</v>
      </c>
      <c r="W1027" s="7">
        <v>6955000</v>
      </c>
      <c r="X1027" s="7">
        <v>5043000</v>
      </c>
      <c r="Y1027" s="7">
        <v>6930000</v>
      </c>
      <c r="Z1027" s="7">
        <v>7039000</v>
      </c>
      <c r="AA1027" s="7">
        <v>7155000</v>
      </c>
      <c r="AB1027" s="7">
        <v>7536000</v>
      </c>
      <c r="AC1027" s="3">
        <v>35.442999999999998</v>
      </c>
      <c r="AD1027" s="3">
        <v>32.914999999999999</v>
      </c>
      <c r="AE1027" s="3">
        <v>20.806999999999999</v>
      </c>
      <c r="AF1027" s="3">
        <v>18.081</v>
      </c>
      <c r="AG1027" s="7">
        <v>1290169711</v>
      </c>
      <c r="AH1027" s="7">
        <v>1289899711</v>
      </c>
      <c r="AI1027" s="7">
        <v>1289316712</v>
      </c>
      <c r="AJ1027" s="7">
        <v>721857894</v>
      </c>
      <c r="AK1027" s="3">
        <v>55.948880000000003</v>
      </c>
      <c r="AL1027" s="7">
        <v>298</v>
      </c>
      <c r="AM1027" s="7">
        <v>404031631</v>
      </c>
      <c r="AN1027" s="3">
        <v>31.32</v>
      </c>
      <c r="AO1027" s="3">
        <v>-0.80321299999999995</v>
      </c>
      <c r="AP1027" s="3">
        <v>7.8602619999999996</v>
      </c>
      <c r="AQ1027" s="3">
        <v>16.235294</v>
      </c>
      <c r="AR1027" s="3">
        <v>-0.60362199999999999</v>
      </c>
      <c r="AS1027" s="3">
        <v>7.8602619999999996</v>
      </c>
      <c r="AT1027" s="3">
        <v>16.235294</v>
      </c>
      <c r="AU1027" s="3">
        <v>-1.3972059999999999</v>
      </c>
      <c r="AV1027" s="3">
        <v>0.20328755819147584</v>
      </c>
      <c r="AW1027" s="3">
        <v>0.32605223982060383</v>
      </c>
      <c r="AX1027" s="3">
        <v>0.30536083213457038</v>
      </c>
      <c r="AY1027" s="3">
        <v>67.22</v>
      </c>
      <c r="AZ1027" s="3">
        <v>107.82</v>
      </c>
      <c r="BA1027" s="3">
        <v>100.98</v>
      </c>
    </row>
    <row r="1028" spans="1:53" x14ac:dyDescent="0.3">
      <c r="A1028" s="1" t="s">
        <v>2278</v>
      </c>
      <c r="B1028" s="2">
        <v>19858759</v>
      </c>
      <c r="C1028" s="9" t="s">
        <v>2401</v>
      </c>
      <c r="D1028" s="9" t="s">
        <v>2430</v>
      </c>
      <c r="E1028" s="3">
        <v>5896.8519999999999</v>
      </c>
      <c r="F1028" s="5">
        <v>7827.2520000000004</v>
      </c>
      <c r="G1028" s="5" t="s">
        <v>2400</v>
      </c>
      <c r="H1028" s="3">
        <v>0.6</v>
      </c>
      <c r="I1028" s="3">
        <v>13.919847000000001</v>
      </c>
      <c r="J1028" s="3">
        <v>0.6</v>
      </c>
      <c r="K1028" s="3">
        <v>13.919847000000001</v>
      </c>
      <c r="L1028" s="3" t="s">
        <v>2397</v>
      </c>
      <c r="M1028" s="3">
        <v>5.3155516699999996</v>
      </c>
      <c r="N1028" s="3">
        <v>16.273985</v>
      </c>
      <c r="O1028" s="3" t="s">
        <v>2400</v>
      </c>
      <c r="P1028" s="3" t="s">
        <v>2400</v>
      </c>
      <c r="Q1028" s="3">
        <v>2.4766629999999998</v>
      </c>
      <c r="R1028" s="3">
        <v>10.435912999999999</v>
      </c>
      <c r="S1028" s="3">
        <v>10.435912999999999</v>
      </c>
      <c r="T1028" s="9" t="s">
        <v>3429</v>
      </c>
      <c r="U1028" s="7">
        <v>3095200</v>
      </c>
      <c r="V1028" s="7">
        <v>3184400</v>
      </c>
      <c r="W1028" s="7">
        <v>2990700</v>
      </c>
      <c r="X1028" s="7">
        <v>2704600</v>
      </c>
      <c r="Y1028" s="7">
        <v>2991200</v>
      </c>
      <c r="Z1028" s="7">
        <v>3006600</v>
      </c>
      <c r="AA1028" s="7">
        <v>3074600</v>
      </c>
      <c r="AB1028" s="7">
        <v>3095200</v>
      </c>
      <c r="AC1028" s="3">
        <v>46.569000000000003</v>
      </c>
      <c r="AD1028" s="3">
        <v>48.241999999999997</v>
      </c>
      <c r="AE1028" s="3">
        <v>22.408999999999999</v>
      </c>
      <c r="AF1028" s="3">
        <v>22.901</v>
      </c>
      <c r="AG1028" s="7">
        <v>150800000</v>
      </c>
      <c r="AH1028" s="7">
        <v>153800000</v>
      </c>
      <c r="AI1028" s="7">
        <v>154400000</v>
      </c>
      <c r="AJ1028" s="7">
        <v>149473086</v>
      </c>
      <c r="AK1028" s="3">
        <v>99.516040000000004</v>
      </c>
      <c r="AL1028" s="7">
        <v>544</v>
      </c>
      <c r="AM1028" s="7">
        <v>149882398</v>
      </c>
      <c r="AN1028" s="3">
        <v>99.79</v>
      </c>
      <c r="AO1028" s="3">
        <v>-1.7246030000000001</v>
      </c>
      <c r="AP1028" s="3">
        <v>-7.1064699999999998</v>
      </c>
      <c r="AQ1028" s="3">
        <v>8.0912860000000002</v>
      </c>
      <c r="AR1028" s="3">
        <v>7.1386599999999998</v>
      </c>
      <c r="AS1028" s="3">
        <v>-7.1064699999999998</v>
      </c>
      <c r="AT1028" s="3">
        <v>8.0912860000000002</v>
      </c>
      <c r="AU1028" s="3">
        <v>5.5571640000000002</v>
      </c>
      <c r="AV1028" s="3">
        <v>1.2227996005326232</v>
      </c>
      <c r="AW1028" s="3">
        <v>2.814957329621111</v>
      </c>
      <c r="AX1028" s="3">
        <v>2.8124498617228308</v>
      </c>
      <c r="AY1028" s="3">
        <v>45.26</v>
      </c>
      <c r="AZ1028" s="4">
        <v>104.2</v>
      </c>
      <c r="BA1028" s="4">
        <v>104.1</v>
      </c>
    </row>
    <row r="1029" spans="1:53" x14ac:dyDescent="0.3">
      <c r="A1029" s="1" t="s">
        <v>460</v>
      </c>
      <c r="B1029" s="2">
        <v>10340400</v>
      </c>
      <c r="C1029" s="9" t="s">
        <v>2395</v>
      </c>
      <c r="D1029" s="9" t="s">
        <v>2486</v>
      </c>
      <c r="E1029" s="3">
        <v>5896.7178000000004</v>
      </c>
      <c r="F1029" s="5">
        <v>6194.8087999999998</v>
      </c>
      <c r="G1029" s="5" t="s">
        <v>2400</v>
      </c>
      <c r="H1029" s="3">
        <v>0.37</v>
      </c>
      <c r="I1029" s="3">
        <v>16.783950999999998</v>
      </c>
      <c r="J1029" s="3">
        <v>0.37</v>
      </c>
      <c r="K1029" s="3">
        <v>16.783950999999998</v>
      </c>
      <c r="L1029" s="3">
        <v>6.3632108600000006</v>
      </c>
      <c r="M1029" s="3">
        <v>2.85519269</v>
      </c>
      <c r="N1029" s="3">
        <v>12.421196999999999</v>
      </c>
      <c r="O1029" s="3" t="s">
        <v>2400</v>
      </c>
      <c r="P1029" s="3" t="s">
        <v>2400</v>
      </c>
      <c r="Q1029" s="3">
        <v>1.4945949999999999</v>
      </c>
      <c r="R1029" s="3">
        <v>6.876862</v>
      </c>
      <c r="S1029" s="3">
        <v>6.876862</v>
      </c>
      <c r="T1029" s="9" t="s">
        <v>3429</v>
      </c>
      <c r="U1029" s="7">
        <v>3758285</v>
      </c>
      <c r="V1029" s="7">
        <v>3805948</v>
      </c>
      <c r="W1029" s="7">
        <v>3074990</v>
      </c>
      <c r="X1029" s="7">
        <v>1899996</v>
      </c>
      <c r="Y1029" s="7">
        <v>3665501</v>
      </c>
      <c r="Z1029" s="7">
        <v>3698751</v>
      </c>
      <c r="AA1029" s="7">
        <v>3732079</v>
      </c>
      <c r="AB1029" s="7">
        <v>3758285</v>
      </c>
      <c r="AC1029" s="3">
        <v>30.391999999999999</v>
      </c>
      <c r="AD1029" s="3">
        <v>31.762</v>
      </c>
      <c r="AE1029" s="3">
        <v>19.925000000000001</v>
      </c>
      <c r="AF1029" s="3">
        <v>20.518999999999998</v>
      </c>
      <c r="AG1029" s="7">
        <v>190524000</v>
      </c>
      <c r="AH1029" s="7">
        <v>190459000</v>
      </c>
      <c r="AI1029" s="7">
        <v>194986000</v>
      </c>
      <c r="AJ1029" s="7">
        <v>188777076</v>
      </c>
      <c r="AK1029" s="4">
        <v>99.083100000000002</v>
      </c>
      <c r="AL1029" s="7">
        <v>485</v>
      </c>
      <c r="AM1029" s="7">
        <v>171402467</v>
      </c>
      <c r="AN1029" s="3">
        <v>89.96</v>
      </c>
      <c r="AO1029" s="3">
        <v>2.1412469999999999</v>
      </c>
      <c r="AP1029" s="3">
        <v>-12.148626999999999</v>
      </c>
      <c r="AQ1029" s="3">
        <v>-9.8175790000000003</v>
      </c>
      <c r="AR1029" s="3">
        <v>-5.9169549999999997</v>
      </c>
      <c r="AS1029" s="3">
        <v>-12.148626999999999</v>
      </c>
      <c r="AT1029" s="3">
        <v>-9.8175790000000003</v>
      </c>
      <c r="AU1029" s="3">
        <v>-6.9154400000000003</v>
      </c>
      <c r="AV1029" s="3">
        <v>2.4962046776259159</v>
      </c>
      <c r="AW1029" s="3">
        <v>4.4382603432447549</v>
      </c>
      <c r="AX1029" s="3">
        <v>4.5678845225233085</v>
      </c>
      <c r="AY1029" s="3">
        <v>51.95</v>
      </c>
      <c r="AZ1029" s="3">
        <v>92.38</v>
      </c>
      <c r="BA1029" s="3">
        <v>95.07</v>
      </c>
    </row>
    <row r="1030" spans="1:53" x14ac:dyDescent="0.3">
      <c r="A1030" s="1" t="s">
        <v>1853</v>
      </c>
      <c r="B1030" s="2">
        <v>4070738</v>
      </c>
      <c r="C1030" s="9" t="s">
        <v>2401</v>
      </c>
      <c r="D1030" s="9" t="s">
        <v>2484</v>
      </c>
      <c r="E1030" s="3">
        <v>5887.9737990000003</v>
      </c>
      <c r="F1030" s="5">
        <v>5920.0737980000004</v>
      </c>
      <c r="G1030" s="5" t="s">
        <v>2400</v>
      </c>
      <c r="H1030" s="3">
        <v>0.17</v>
      </c>
      <c r="I1030" s="3">
        <v>46.037736000000002</v>
      </c>
      <c r="J1030" s="3">
        <v>0.17</v>
      </c>
      <c r="K1030" s="3">
        <v>46.037736000000002</v>
      </c>
      <c r="L1030" s="3">
        <v>1.9856232199999999</v>
      </c>
      <c r="M1030" s="3">
        <v>1.72865746</v>
      </c>
      <c r="N1030" s="3">
        <v>50.921739000000002</v>
      </c>
      <c r="O1030" s="3" t="s">
        <v>2400</v>
      </c>
      <c r="P1030" s="3" t="s">
        <v>2400</v>
      </c>
      <c r="Q1030" s="3">
        <v>0.96964600000000001</v>
      </c>
      <c r="R1030" s="3">
        <v>8.9330599999999993</v>
      </c>
      <c r="S1030" s="3">
        <v>8.9330599999999993</v>
      </c>
      <c r="T1030" s="9" t="s">
        <v>3429</v>
      </c>
      <c r="U1030" s="7">
        <v>5498900</v>
      </c>
      <c r="V1030" s="7">
        <v>6604400</v>
      </c>
      <c r="W1030" s="7">
        <v>5608700</v>
      </c>
      <c r="X1030" s="7">
        <v>4552800</v>
      </c>
      <c r="Y1030" s="7">
        <v>5323100</v>
      </c>
      <c r="Z1030" s="7">
        <v>5359400</v>
      </c>
      <c r="AA1030" s="7">
        <v>5389200</v>
      </c>
      <c r="AB1030" s="7">
        <v>5498900</v>
      </c>
      <c r="AC1030" s="3">
        <v>17.129000000000001</v>
      </c>
      <c r="AD1030" s="3">
        <v>15.519</v>
      </c>
      <c r="AE1030" s="4">
        <v>11.819000000000001</v>
      </c>
      <c r="AF1030" s="4">
        <v>10.013</v>
      </c>
      <c r="AG1030" s="7">
        <v>175185177</v>
      </c>
      <c r="AH1030" s="7">
        <v>175331073</v>
      </c>
      <c r="AI1030" s="7">
        <v>176596535</v>
      </c>
      <c r="AJ1030" s="7">
        <v>66556733</v>
      </c>
      <c r="AK1030" s="3">
        <v>37.992220000000003</v>
      </c>
      <c r="AL1030" s="7">
        <v>299</v>
      </c>
      <c r="AM1030" s="7">
        <v>57150131</v>
      </c>
      <c r="AN1030" s="3">
        <v>32.619999999999997</v>
      </c>
      <c r="AO1030" s="3">
        <v>-0.27248</v>
      </c>
      <c r="AP1030" s="3">
        <v>-12.883070999999999</v>
      </c>
      <c r="AQ1030" s="3">
        <v>2.5928520000000002</v>
      </c>
      <c r="AR1030" s="3">
        <v>16.514126999999998</v>
      </c>
      <c r="AS1030" s="3">
        <v>-12.883070999999999</v>
      </c>
      <c r="AT1030" s="3">
        <v>2.5928520000000002</v>
      </c>
      <c r="AU1030" s="3">
        <v>15.049116</v>
      </c>
      <c r="AV1030" s="3">
        <v>2.1128182911618132</v>
      </c>
      <c r="AW1030" s="3">
        <v>3.9605326558646863</v>
      </c>
      <c r="AX1030" s="3">
        <v>3.7544667278275545</v>
      </c>
      <c r="AY1030" s="3">
        <v>47.66</v>
      </c>
      <c r="AZ1030" s="3">
        <v>89.34</v>
      </c>
      <c r="BA1030" s="3">
        <v>84.69</v>
      </c>
    </row>
    <row r="1031" spans="1:53" x14ac:dyDescent="0.3">
      <c r="A1031" s="1" t="s">
        <v>1195</v>
      </c>
      <c r="B1031" s="2">
        <v>28997296</v>
      </c>
      <c r="C1031" s="9" t="s">
        <v>2395</v>
      </c>
      <c r="D1031" s="9" t="s">
        <v>2461</v>
      </c>
      <c r="E1031" s="3">
        <v>5882.5452420000001</v>
      </c>
      <c r="F1031" s="5">
        <v>3975.606522</v>
      </c>
      <c r="G1031" s="5" t="s">
        <v>2400</v>
      </c>
      <c r="H1031" s="3">
        <v>0.14518526352987796</v>
      </c>
      <c r="I1031" s="3">
        <v>30.062142999999999</v>
      </c>
      <c r="J1031" s="3">
        <v>0.14518526352987796</v>
      </c>
      <c r="K1031" s="3">
        <v>30.062142999999999</v>
      </c>
      <c r="L1031" s="3">
        <v>2.97754845</v>
      </c>
      <c r="M1031" s="3">
        <v>2.9229730999999997</v>
      </c>
      <c r="N1031" s="3">
        <v>16.698308999999998</v>
      </c>
      <c r="O1031" s="3" t="s">
        <v>2400</v>
      </c>
      <c r="P1031" s="3" t="s">
        <v>2400</v>
      </c>
      <c r="Q1031" s="3">
        <v>3.9108550000000002</v>
      </c>
      <c r="R1031" s="3">
        <v>17.757683</v>
      </c>
      <c r="S1031" s="3">
        <v>17.757683</v>
      </c>
      <c r="T1031" s="9" t="s">
        <v>3429</v>
      </c>
      <c r="U1031" s="7">
        <v>841114.22683303303</v>
      </c>
      <c r="V1031" s="7">
        <v>671434.5305420087</v>
      </c>
      <c r="W1031" s="7">
        <v>660312.36846531893</v>
      </c>
      <c r="X1031" s="7">
        <v>281994.1551404972</v>
      </c>
      <c r="Y1031" s="7">
        <v>987691.34433699574</v>
      </c>
      <c r="Z1031" s="7">
        <v>942684.50116910436</v>
      </c>
      <c r="AA1031" s="7">
        <v>890368.08072634612</v>
      </c>
      <c r="AB1031" s="7">
        <v>841114.22683303303</v>
      </c>
      <c r="AC1031" s="3">
        <v>82.192999999999998</v>
      </c>
      <c r="AD1031" s="3">
        <v>83.116</v>
      </c>
      <c r="AE1031" s="3">
        <v>14.108000000000001</v>
      </c>
      <c r="AF1031" s="3">
        <v>19.155000000000001</v>
      </c>
      <c r="AG1031" s="7">
        <v>441880619</v>
      </c>
      <c r="AH1031" s="7">
        <v>445490917</v>
      </c>
      <c r="AI1031" s="7">
        <v>435178979</v>
      </c>
      <c r="AJ1031" s="7">
        <v>324612436</v>
      </c>
      <c r="AK1031" s="3">
        <v>74.240030000000004</v>
      </c>
      <c r="AL1031" s="7">
        <v>313</v>
      </c>
      <c r="AM1031" s="7">
        <v>304972712</v>
      </c>
      <c r="AN1031" s="3">
        <v>69.75</v>
      </c>
      <c r="AO1031" s="3">
        <v>7.2515999999999997E-2</v>
      </c>
      <c r="AP1031" s="3">
        <v>2.2222219999999999</v>
      </c>
      <c r="AQ1031" s="3">
        <v>-20.506912</v>
      </c>
      <c r="AR1031" s="3">
        <v>-11.764706</v>
      </c>
      <c r="AS1031" s="3">
        <v>2.2222219999999999</v>
      </c>
      <c r="AT1031" s="3">
        <v>-20.506912</v>
      </c>
      <c r="AU1031" s="3">
        <v>-16.91752</v>
      </c>
      <c r="AV1031" s="3" t="s">
        <v>2400</v>
      </c>
      <c r="AW1031" s="3" t="s">
        <v>2400</v>
      </c>
      <c r="AX1031" s="3" t="s">
        <v>2400</v>
      </c>
      <c r="AY1031" s="4">
        <v>37.5</v>
      </c>
      <c r="AZ1031" s="3">
        <v>107.36</v>
      </c>
      <c r="BA1031" s="4">
        <v>106</v>
      </c>
    </row>
    <row r="1032" spans="1:53" x14ac:dyDescent="0.3">
      <c r="A1032" s="1" t="s">
        <v>357</v>
      </c>
      <c r="B1032" s="2">
        <v>4915571</v>
      </c>
      <c r="C1032" s="9" t="s">
        <v>2401</v>
      </c>
      <c r="D1032" s="9" t="s">
        <v>2483</v>
      </c>
      <c r="E1032" s="3">
        <v>5876.5033320299999</v>
      </c>
      <c r="F1032" s="5">
        <v>7869.3033320000004</v>
      </c>
      <c r="G1032" s="5" t="s">
        <v>2400</v>
      </c>
      <c r="H1032" s="3">
        <v>0.84</v>
      </c>
      <c r="I1032" s="3">
        <v>32.471772000000001</v>
      </c>
      <c r="J1032" s="4">
        <v>0.84</v>
      </c>
      <c r="K1032" s="3">
        <v>32.471772000000001</v>
      </c>
      <c r="L1032" s="3" t="s">
        <v>2397</v>
      </c>
      <c r="M1032" s="3" t="s">
        <v>2397</v>
      </c>
      <c r="N1032" s="3">
        <v>27.103052999999999</v>
      </c>
      <c r="O1032" s="3" t="s">
        <v>2400</v>
      </c>
      <c r="P1032" s="3" t="s">
        <v>2400</v>
      </c>
      <c r="Q1032" s="3">
        <v>1.732912</v>
      </c>
      <c r="R1032" s="3">
        <v>10.827063000000001</v>
      </c>
      <c r="S1032" s="3">
        <v>10.827063000000001</v>
      </c>
      <c r="T1032" s="9" t="s">
        <v>3430</v>
      </c>
      <c r="U1032" s="7">
        <v>4415100</v>
      </c>
      <c r="V1032" s="7">
        <v>4133200</v>
      </c>
      <c r="W1032" s="7">
        <v>3804100</v>
      </c>
      <c r="X1032" s="7">
        <v>3337800</v>
      </c>
      <c r="Y1032" s="7">
        <v>4541600</v>
      </c>
      <c r="Z1032" s="7">
        <v>4415100</v>
      </c>
      <c r="AA1032" s="7">
        <v>4282400</v>
      </c>
      <c r="AB1032" s="7">
        <v>4245300</v>
      </c>
      <c r="AC1032" s="3">
        <v>14.208</v>
      </c>
      <c r="AD1032" s="3">
        <v>14.882</v>
      </c>
      <c r="AE1032" s="4">
        <v>10.022</v>
      </c>
      <c r="AF1032" s="4">
        <v>10.6</v>
      </c>
      <c r="AG1032" s="7">
        <v>44400000</v>
      </c>
      <c r="AH1032" s="7">
        <v>45000000</v>
      </c>
      <c r="AI1032" s="7">
        <v>44200000</v>
      </c>
      <c r="AJ1032" s="7">
        <v>43591807</v>
      </c>
      <c r="AK1032" s="3">
        <v>98.117670000000004</v>
      </c>
      <c r="AL1032" s="7">
        <v>378</v>
      </c>
      <c r="AM1032" s="7">
        <v>49407701</v>
      </c>
      <c r="AN1032" s="3">
        <v>111.21</v>
      </c>
      <c r="AO1032" s="3">
        <v>-3.5716890000000001</v>
      </c>
      <c r="AP1032" s="3">
        <v>1.5121000000000001E-2</v>
      </c>
      <c r="AQ1032" s="3">
        <v>72.860315999999997</v>
      </c>
      <c r="AR1032" s="3">
        <v>214.45210399999999</v>
      </c>
      <c r="AS1032" s="3">
        <v>1.5121000000000001E-2</v>
      </c>
      <c r="AT1032" s="3">
        <v>72.860315999999997</v>
      </c>
      <c r="AU1032" s="3">
        <v>206.36868899999999</v>
      </c>
      <c r="AV1032" s="3">
        <v>8.4252577237792057</v>
      </c>
      <c r="AW1032" s="3">
        <v>11.210357258445216</v>
      </c>
      <c r="AX1032" s="3">
        <v>13.585761026093198</v>
      </c>
      <c r="AY1032" s="3">
        <v>53.39</v>
      </c>
      <c r="AZ1032" s="3">
        <v>71.040000000000006</v>
      </c>
      <c r="BA1032" s="3">
        <v>86.09</v>
      </c>
    </row>
    <row r="1033" spans="1:53" x14ac:dyDescent="0.3">
      <c r="A1033" s="1" t="s">
        <v>247</v>
      </c>
      <c r="B1033" s="2">
        <v>4985754</v>
      </c>
      <c r="C1033" s="9" t="s">
        <v>2395</v>
      </c>
      <c r="D1033" s="9" t="s">
        <v>2446</v>
      </c>
      <c r="E1033" s="3">
        <v>5868.2928923199997</v>
      </c>
      <c r="F1033" s="5">
        <v>6039.8888919999999</v>
      </c>
      <c r="G1033" s="5" t="s">
        <v>2400</v>
      </c>
      <c r="H1033" s="4">
        <v>1.03</v>
      </c>
      <c r="I1033" s="3">
        <v>43.686678999999998</v>
      </c>
      <c r="J1033" s="3">
        <v>1.03</v>
      </c>
      <c r="K1033" s="3">
        <v>43.686678999999998</v>
      </c>
      <c r="L1033" s="3">
        <v>24.2407793</v>
      </c>
      <c r="M1033" s="3">
        <v>4.5008836400000005</v>
      </c>
      <c r="N1033" s="3">
        <v>32.372393000000002</v>
      </c>
      <c r="O1033" s="3" t="s">
        <v>2400</v>
      </c>
      <c r="P1033" s="3" t="s">
        <v>2400</v>
      </c>
      <c r="Q1033" s="3">
        <v>5.8046620000000004</v>
      </c>
      <c r="R1033" s="3">
        <v>24.864730999999999</v>
      </c>
      <c r="S1033" s="3">
        <v>24.864730999999999</v>
      </c>
      <c r="T1033" s="9" t="s">
        <v>3429</v>
      </c>
      <c r="U1033" s="7">
        <v>922439</v>
      </c>
      <c r="V1033" s="7">
        <v>942358</v>
      </c>
      <c r="W1033" s="7">
        <v>799023</v>
      </c>
      <c r="X1033" s="7">
        <v>703644</v>
      </c>
      <c r="Y1033" s="7">
        <v>942379</v>
      </c>
      <c r="Z1033" s="7">
        <v>932387</v>
      </c>
      <c r="AA1033" s="7">
        <v>929558</v>
      </c>
      <c r="AB1033" s="7">
        <v>922439</v>
      </c>
      <c r="AC1033" s="3">
        <v>32.744999999999997</v>
      </c>
      <c r="AD1033" s="3">
        <v>34.472999999999999</v>
      </c>
      <c r="AE1033" s="3">
        <v>22.931000000000001</v>
      </c>
      <c r="AF1033" s="3">
        <v>22.824000000000002</v>
      </c>
      <c r="AG1033" s="7">
        <v>32507716</v>
      </c>
      <c r="AH1033" s="7">
        <v>32434858</v>
      </c>
      <c r="AI1033" s="7">
        <v>32240144</v>
      </c>
      <c r="AJ1033" s="7">
        <v>32264951</v>
      </c>
      <c r="AK1033" s="3">
        <v>99.253209999999996</v>
      </c>
      <c r="AL1033" s="7">
        <v>413</v>
      </c>
      <c r="AM1033" s="7">
        <v>29262482</v>
      </c>
      <c r="AN1033" s="3">
        <v>90.02</v>
      </c>
      <c r="AO1033" s="3">
        <v>-2.497458</v>
      </c>
      <c r="AP1033" s="3">
        <v>-9.7080660000000005</v>
      </c>
      <c r="AQ1033" s="3">
        <v>-7.3892049999999996</v>
      </c>
      <c r="AR1033" s="3">
        <v>11.487688</v>
      </c>
      <c r="AS1033" s="3">
        <v>-9.7080660000000005</v>
      </c>
      <c r="AT1033" s="3">
        <v>-7.3892049999999996</v>
      </c>
      <c r="AU1033" s="3">
        <v>9.5764709999999997</v>
      </c>
      <c r="AV1033" s="3">
        <v>1.0351480860728572</v>
      </c>
      <c r="AW1033" s="3">
        <v>2.0224205455490236</v>
      </c>
      <c r="AX1033" s="3">
        <v>1.9017847000717285</v>
      </c>
      <c r="AY1033" s="3">
        <v>60.02</v>
      </c>
      <c r="AZ1033" s="3">
        <v>117.27</v>
      </c>
      <c r="BA1033" s="3">
        <v>110.28</v>
      </c>
    </row>
    <row r="1034" spans="1:53" x14ac:dyDescent="0.3">
      <c r="A1034" s="1" t="s">
        <v>1229</v>
      </c>
      <c r="B1034" s="2">
        <v>4095791</v>
      </c>
      <c r="C1034" s="9" t="s">
        <v>2401</v>
      </c>
      <c r="D1034" s="9" t="s">
        <v>2525</v>
      </c>
      <c r="E1034" s="3">
        <v>5859.4149674999999</v>
      </c>
      <c r="F1034" s="5">
        <v>6317.8659669999997</v>
      </c>
      <c r="G1034" s="5" t="s">
        <v>2400</v>
      </c>
      <c r="H1034" s="4">
        <v>2.6</v>
      </c>
      <c r="I1034" s="3">
        <v>28.949017000000001</v>
      </c>
      <c r="J1034" s="4">
        <v>2.6</v>
      </c>
      <c r="K1034" s="3">
        <v>28.949017000000001</v>
      </c>
      <c r="L1034" s="3">
        <v>4.9440607099999996</v>
      </c>
      <c r="M1034" s="3">
        <v>3.9712432600000001</v>
      </c>
      <c r="N1034" s="3">
        <v>34.303071000000003</v>
      </c>
      <c r="O1034" s="3" t="s">
        <v>2400</v>
      </c>
      <c r="P1034" s="3" t="s">
        <v>2400</v>
      </c>
      <c r="Q1034" s="3">
        <v>2.1506609999999999</v>
      </c>
      <c r="R1034" s="3">
        <v>11.778108</v>
      </c>
      <c r="S1034" s="3">
        <v>11.778108</v>
      </c>
      <c r="T1034" s="9" t="s">
        <v>3429</v>
      </c>
      <c r="U1034" s="7">
        <v>2830350</v>
      </c>
      <c r="V1034" s="7">
        <v>2534729</v>
      </c>
      <c r="W1034" s="7">
        <v>2228930</v>
      </c>
      <c r="X1034" s="7">
        <v>2178002</v>
      </c>
      <c r="Y1034" s="7">
        <v>2888677</v>
      </c>
      <c r="Z1034" s="7">
        <v>2873757</v>
      </c>
      <c r="AA1034" s="7">
        <v>2852040</v>
      </c>
      <c r="AB1034" s="7">
        <v>2830350</v>
      </c>
      <c r="AC1034" s="3">
        <v>19.041</v>
      </c>
      <c r="AD1034" s="4">
        <v>19.670000000000002</v>
      </c>
      <c r="AE1034" s="3">
        <v>15.348000000000001</v>
      </c>
      <c r="AF1034" s="3">
        <v>15.782</v>
      </c>
      <c r="AG1034" s="7">
        <v>56612705</v>
      </c>
      <c r="AH1034" s="7">
        <v>56612705</v>
      </c>
      <c r="AI1034" s="7">
        <v>56566214</v>
      </c>
      <c r="AJ1034" s="7">
        <v>56239000</v>
      </c>
      <c r="AK1034" s="3">
        <v>99.339889999999997</v>
      </c>
      <c r="AL1034" s="7">
        <v>456</v>
      </c>
      <c r="AM1034" s="7">
        <v>47184107</v>
      </c>
      <c r="AN1034" s="3">
        <v>83.35</v>
      </c>
      <c r="AO1034" s="3">
        <v>-1.853998</v>
      </c>
      <c r="AP1034" s="3">
        <v>-1.7971010000000001</v>
      </c>
      <c r="AQ1034" s="3">
        <v>13.703994</v>
      </c>
      <c r="AR1034" s="3">
        <v>58.342421000000002</v>
      </c>
      <c r="AS1034" s="3">
        <v>-1.7971010000000001</v>
      </c>
      <c r="AT1034" s="3">
        <v>13.703994</v>
      </c>
      <c r="AU1034" s="3">
        <v>53.581142</v>
      </c>
      <c r="AV1034" s="3">
        <v>2.2332372212209255</v>
      </c>
      <c r="AW1034" s="3">
        <v>4.4101978040570087</v>
      </c>
      <c r="AX1034" s="3">
        <v>3.5684952561579464</v>
      </c>
      <c r="AY1034" s="3">
        <v>64.239999999999995</v>
      </c>
      <c r="AZ1034" s="3">
        <v>126.86</v>
      </c>
      <c r="BA1034" s="3">
        <v>102.65</v>
      </c>
    </row>
    <row r="1035" spans="1:53" x14ac:dyDescent="0.3">
      <c r="A1035" s="1" t="s">
        <v>1801</v>
      </c>
      <c r="B1035" s="2">
        <v>4347089</v>
      </c>
      <c r="C1035" s="9" t="s">
        <v>2401</v>
      </c>
      <c r="D1035" s="9" t="s">
        <v>2438</v>
      </c>
      <c r="E1035" s="3">
        <v>5846.9897474999998</v>
      </c>
      <c r="F1035" s="5" t="s">
        <v>2400</v>
      </c>
      <c r="G1035" s="5">
        <v>32108.697747499999</v>
      </c>
      <c r="H1035" s="3">
        <v>0.19700000000000001</v>
      </c>
      <c r="I1035" s="3">
        <v>10.9393939393939</v>
      </c>
      <c r="J1035" s="4">
        <v>0.19700000000000001</v>
      </c>
      <c r="K1035" s="3">
        <v>10.9393939393939</v>
      </c>
      <c r="L1035" s="3">
        <v>0.95668809149406697</v>
      </c>
      <c r="M1035" s="3">
        <v>0.88537271307403798</v>
      </c>
      <c r="N1035" s="3" t="s">
        <v>2397</v>
      </c>
      <c r="O1035" s="3" t="s">
        <v>2400</v>
      </c>
      <c r="P1035" s="3" t="s">
        <v>2400</v>
      </c>
      <c r="Q1035" s="3" t="s">
        <v>2400</v>
      </c>
      <c r="R1035" s="3" t="s">
        <v>2400</v>
      </c>
      <c r="S1035" s="3" t="s">
        <v>2400</v>
      </c>
      <c r="T1035" s="9" t="s">
        <v>3429</v>
      </c>
      <c r="U1035" s="7">
        <v>2273058</v>
      </c>
      <c r="V1035" s="7">
        <v>3822253</v>
      </c>
      <c r="W1035" s="7">
        <v>3091967</v>
      </c>
      <c r="X1035" s="7">
        <v>13990</v>
      </c>
      <c r="Y1035" s="7">
        <v>2476020</v>
      </c>
      <c r="Z1035" s="7">
        <v>2607769</v>
      </c>
      <c r="AA1035" s="7">
        <v>2654772</v>
      </c>
      <c r="AB1035" s="7">
        <v>2273058</v>
      </c>
      <c r="AC1035" s="4">
        <v>100</v>
      </c>
      <c r="AD1035" s="4">
        <v>100</v>
      </c>
      <c r="AE1035" s="3" t="s">
        <v>2400</v>
      </c>
      <c r="AF1035" s="3" t="s">
        <v>2400</v>
      </c>
      <c r="AG1035" s="7">
        <v>519732422</v>
      </c>
      <c r="AH1035" s="7">
        <v>489732422</v>
      </c>
      <c r="AI1035" s="7">
        <v>483214061</v>
      </c>
      <c r="AJ1035" s="7">
        <v>517053934</v>
      </c>
      <c r="AK1035" s="3">
        <v>99.484639999999999</v>
      </c>
      <c r="AL1035" s="7">
        <v>556</v>
      </c>
      <c r="AM1035" s="7">
        <v>266852456</v>
      </c>
      <c r="AN1035" s="3">
        <v>51.34</v>
      </c>
      <c r="AO1035" s="3">
        <v>-1.813237</v>
      </c>
      <c r="AP1035" s="3">
        <v>-3.733333</v>
      </c>
      <c r="AQ1035" s="3">
        <v>-4.5814979999999998</v>
      </c>
      <c r="AR1035" s="3">
        <v>2.1698110000000002</v>
      </c>
      <c r="AS1035" s="3">
        <v>-3.733333</v>
      </c>
      <c r="AT1035" s="3">
        <v>-4.5814979999999998</v>
      </c>
      <c r="AU1035" s="3">
        <v>1.4044939999999999</v>
      </c>
      <c r="AV1035" s="3">
        <v>3.5418638939558016</v>
      </c>
      <c r="AW1035" s="3">
        <v>3.2754229444627567</v>
      </c>
      <c r="AX1035" s="3">
        <v>3.9081377532379538</v>
      </c>
      <c r="AY1035" s="3">
        <v>104.47</v>
      </c>
      <c r="AZ1035" s="3">
        <v>96.61</v>
      </c>
      <c r="BA1035" s="3">
        <v>115.27</v>
      </c>
    </row>
    <row r="1036" spans="1:53" x14ac:dyDescent="0.3">
      <c r="A1036" s="1" t="s">
        <v>916</v>
      </c>
      <c r="B1036" s="2">
        <v>103697</v>
      </c>
      <c r="C1036" s="9" t="s">
        <v>2401</v>
      </c>
      <c r="D1036" s="9" t="s">
        <v>2434</v>
      </c>
      <c r="E1036" s="3">
        <v>5834.13329376</v>
      </c>
      <c r="F1036" s="5">
        <v>13826.833293</v>
      </c>
      <c r="G1036" s="5">
        <v>13822.53329376</v>
      </c>
      <c r="H1036" s="3">
        <v>2.4300000000000002</v>
      </c>
      <c r="I1036" s="3">
        <v>20.666844000000001</v>
      </c>
      <c r="J1036" s="4">
        <v>2.4300000000000002</v>
      </c>
      <c r="K1036" s="3">
        <v>20.666844000000001</v>
      </c>
      <c r="L1036" s="3">
        <v>2.3780731099999999</v>
      </c>
      <c r="M1036" s="3">
        <v>2.2600781799999998</v>
      </c>
      <c r="N1036" s="3" t="s">
        <v>2397</v>
      </c>
      <c r="O1036" s="3" t="s">
        <v>2400</v>
      </c>
      <c r="P1036" s="3" t="s">
        <v>2400</v>
      </c>
      <c r="Q1036" s="3">
        <v>8.7621680000000008</v>
      </c>
      <c r="R1036" s="3">
        <v>13.626599000000001</v>
      </c>
      <c r="S1036" s="3">
        <v>13.626599000000001</v>
      </c>
      <c r="T1036" s="9" t="s">
        <v>3429</v>
      </c>
      <c r="U1036" s="7">
        <v>1410900</v>
      </c>
      <c r="V1036" s="7">
        <v>1273000</v>
      </c>
      <c r="W1036" s="7">
        <v>1257400</v>
      </c>
      <c r="X1036" s="7">
        <v>1209200</v>
      </c>
      <c r="Y1036" s="7">
        <v>1540700</v>
      </c>
      <c r="Z1036" s="7">
        <v>1495400</v>
      </c>
      <c r="AA1036" s="7">
        <v>1451900</v>
      </c>
      <c r="AB1036" s="7">
        <v>1410900</v>
      </c>
      <c r="AC1036" s="3">
        <v>72.549000000000007</v>
      </c>
      <c r="AD1036" s="3">
        <v>73.343000000000004</v>
      </c>
      <c r="AE1036" s="3">
        <v>55.468000000000004</v>
      </c>
      <c r="AF1036" s="4">
        <v>56.28</v>
      </c>
      <c r="AG1036" s="7">
        <v>35539311</v>
      </c>
      <c r="AH1036" s="7">
        <v>35616553</v>
      </c>
      <c r="AI1036" s="7">
        <v>35479758</v>
      </c>
      <c r="AJ1036" s="7">
        <v>35342973</v>
      </c>
      <c r="AK1036" s="3">
        <v>99.447550000000007</v>
      </c>
      <c r="AL1036" s="7">
        <v>372</v>
      </c>
      <c r="AM1036" s="7">
        <v>35759659</v>
      </c>
      <c r="AN1036" s="3">
        <v>100.62</v>
      </c>
      <c r="AO1036" s="3">
        <v>-1.7499370000000001</v>
      </c>
      <c r="AP1036" s="3">
        <v>-5.6042889999999996</v>
      </c>
      <c r="AQ1036" s="3">
        <v>16.995093000000001</v>
      </c>
      <c r="AR1036" s="3">
        <v>28.640212999999999</v>
      </c>
      <c r="AS1036" s="3">
        <v>-5.6042889999999996</v>
      </c>
      <c r="AT1036" s="3">
        <v>16.995093000000001</v>
      </c>
      <c r="AU1036" s="3">
        <v>28.897022</v>
      </c>
      <c r="AV1036" s="3">
        <v>1.5298186281664266</v>
      </c>
      <c r="AW1036" s="3">
        <v>2.5950552972939538</v>
      </c>
      <c r="AX1036" s="3">
        <v>2.3496366947229008</v>
      </c>
      <c r="AY1036" s="3">
        <v>69.95</v>
      </c>
      <c r="AZ1036" s="3">
        <v>118.66</v>
      </c>
      <c r="BA1036" s="3">
        <v>107.44</v>
      </c>
    </row>
    <row r="1037" spans="1:53" x14ac:dyDescent="0.3">
      <c r="A1037" s="1" t="s">
        <v>1798</v>
      </c>
      <c r="B1037" s="2">
        <v>4355730</v>
      </c>
      <c r="C1037" s="9" t="s">
        <v>2395</v>
      </c>
      <c r="D1037" s="9" t="s">
        <v>2518</v>
      </c>
      <c r="E1037" s="3">
        <v>5818.9415493300003</v>
      </c>
      <c r="F1037" s="5">
        <v>7521.9415490000001</v>
      </c>
      <c r="G1037" s="5" t="s">
        <v>2400</v>
      </c>
      <c r="H1037" s="3">
        <v>0.40899999999999997</v>
      </c>
      <c r="I1037" s="3">
        <v>15.422857</v>
      </c>
      <c r="J1037" s="4">
        <v>0.40899999999999997</v>
      </c>
      <c r="K1037" s="3">
        <v>15.422857</v>
      </c>
      <c r="L1037" s="3" t="s">
        <v>2397</v>
      </c>
      <c r="M1037" s="3">
        <v>2.7459558399999997</v>
      </c>
      <c r="N1037" s="3">
        <v>13.434545</v>
      </c>
      <c r="O1037" s="3" t="s">
        <v>2400</v>
      </c>
      <c r="P1037" s="3" t="s">
        <v>2400</v>
      </c>
      <c r="Q1037" s="3">
        <v>2.0034879999999999</v>
      </c>
      <c r="R1037" s="3">
        <v>10.147698</v>
      </c>
      <c r="S1037" s="3">
        <v>10.147698</v>
      </c>
      <c r="T1037" s="9" t="s">
        <v>3429</v>
      </c>
      <c r="U1037" s="7">
        <v>3756000</v>
      </c>
      <c r="V1037" s="7">
        <v>3817000</v>
      </c>
      <c r="W1037" s="7">
        <v>3556000</v>
      </c>
      <c r="X1037" s="7">
        <v>3263000</v>
      </c>
      <c r="Y1037" s="7">
        <v>3681000</v>
      </c>
      <c r="Z1037" s="7">
        <v>3706000</v>
      </c>
      <c r="AA1037" s="7">
        <v>3715000</v>
      </c>
      <c r="AB1037" s="7">
        <v>3756000</v>
      </c>
      <c r="AC1037" s="4">
        <v>25.08</v>
      </c>
      <c r="AD1037" s="3">
        <v>27.356999999999999</v>
      </c>
      <c r="AE1037" s="3">
        <v>16.933</v>
      </c>
      <c r="AF1037" s="3">
        <v>19.097999999999999</v>
      </c>
      <c r="AG1037" s="7">
        <v>210100000</v>
      </c>
      <c r="AH1037" s="7">
        <v>210100000</v>
      </c>
      <c r="AI1037" s="7">
        <v>210000000</v>
      </c>
      <c r="AJ1037" s="7">
        <v>54190987</v>
      </c>
      <c r="AK1037" s="3">
        <v>25.787310000000002</v>
      </c>
      <c r="AL1037" s="7">
        <v>293</v>
      </c>
      <c r="AM1037" s="7">
        <v>57496902</v>
      </c>
      <c r="AN1037" s="3">
        <v>27.36</v>
      </c>
      <c r="AO1037" s="3">
        <v>-0.99046199999999995</v>
      </c>
      <c r="AP1037" s="3">
        <v>-2.5279880000000001</v>
      </c>
      <c r="AQ1037" s="3">
        <v>-13.215434</v>
      </c>
      <c r="AR1037" s="3">
        <v>-0.55269000000000001</v>
      </c>
      <c r="AS1037" s="3">
        <v>-2.5279880000000001</v>
      </c>
      <c r="AT1037" s="3">
        <v>-13.215434</v>
      </c>
      <c r="AU1037" s="3">
        <v>0.558867</v>
      </c>
      <c r="AV1037" s="3">
        <v>1.0804357278213066</v>
      </c>
      <c r="AW1037" s="3">
        <v>1.2105273660733897</v>
      </c>
      <c r="AX1037" s="3">
        <v>1.3038377453496797</v>
      </c>
      <c r="AY1037" s="3">
        <v>79.790000000000006</v>
      </c>
      <c r="AZ1037" s="4">
        <v>89.4</v>
      </c>
      <c r="BA1037" s="3">
        <v>96.29</v>
      </c>
    </row>
    <row r="1038" spans="1:53" x14ac:dyDescent="0.3">
      <c r="A1038" s="1" t="s">
        <v>1912</v>
      </c>
      <c r="B1038" s="2">
        <v>4536259</v>
      </c>
      <c r="C1038" s="9" t="s">
        <v>2395</v>
      </c>
      <c r="D1038" s="9" t="s">
        <v>2460</v>
      </c>
      <c r="E1038" s="3">
        <v>5813.6081864600001</v>
      </c>
      <c r="F1038" s="5" t="s">
        <v>2400</v>
      </c>
      <c r="G1038" s="5">
        <v>7611.6661864600001</v>
      </c>
      <c r="H1038" s="3">
        <v>-0.23200000000000001</v>
      </c>
      <c r="I1038" s="3">
        <v>9.493976</v>
      </c>
      <c r="J1038" s="3">
        <v>-0.23200000000000001</v>
      </c>
      <c r="K1038" s="3">
        <v>9.493976</v>
      </c>
      <c r="L1038" s="3">
        <v>3.2215862600000005</v>
      </c>
      <c r="M1038" s="3">
        <v>3.1104093799999997</v>
      </c>
      <c r="N1038" s="3" t="s">
        <v>2397</v>
      </c>
      <c r="O1038" s="3" t="s">
        <v>2400</v>
      </c>
      <c r="P1038" s="3" t="s">
        <v>2400</v>
      </c>
      <c r="Q1038" s="3" t="s">
        <v>2400</v>
      </c>
      <c r="R1038" s="3" t="s">
        <v>2400</v>
      </c>
      <c r="S1038" s="3">
        <v>3.6548408996368602</v>
      </c>
      <c r="T1038" s="9" t="s">
        <v>3429</v>
      </c>
      <c r="U1038" s="7">
        <v>1463866</v>
      </c>
      <c r="V1038" s="7">
        <v>1189966</v>
      </c>
      <c r="W1038" s="7">
        <v>2060172</v>
      </c>
      <c r="X1038" s="7">
        <v>1718309</v>
      </c>
      <c r="Y1038" s="7">
        <v>1586141</v>
      </c>
      <c r="Z1038" s="7">
        <v>1684523</v>
      </c>
      <c r="AA1038" s="7">
        <v>1700332</v>
      </c>
      <c r="AB1038" s="7">
        <v>1463866</v>
      </c>
      <c r="AC1038" s="4">
        <v>100</v>
      </c>
      <c r="AD1038" s="4">
        <v>100</v>
      </c>
      <c r="AE1038" s="3" t="s">
        <v>2400</v>
      </c>
      <c r="AF1038" s="3" t="s">
        <v>2400</v>
      </c>
      <c r="AG1038" s="7">
        <v>212330467</v>
      </c>
      <c r="AH1038" s="7">
        <v>217461360</v>
      </c>
      <c r="AI1038" s="7">
        <v>226271057</v>
      </c>
      <c r="AJ1038" s="7">
        <v>194482785</v>
      </c>
      <c r="AK1038" s="3">
        <v>91.594390000000004</v>
      </c>
      <c r="AL1038" s="7">
        <v>383</v>
      </c>
      <c r="AM1038" s="7">
        <v>191136926</v>
      </c>
      <c r="AN1038" s="3">
        <v>90.02</v>
      </c>
      <c r="AO1038" s="3">
        <v>-1.359084</v>
      </c>
      <c r="AP1038" s="3">
        <v>0.73046</v>
      </c>
      <c r="AQ1038" s="3">
        <v>20.594666</v>
      </c>
      <c r="AR1038" s="3">
        <v>43.421737</v>
      </c>
      <c r="AS1038" s="3">
        <v>0.73046</v>
      </c>
      <c r="AT1038" s="3">
        <v>20.594666</v>
      </c>
      <c r="AU1038" s="3">
        <v>44.246862</v>
      </c>
      <c r="AV1038" s="3">
        <v>3.460028183331787</v>
      </c>
      <c r="AW1038" s="3">
        <v>6.5042381874391193</v>
      </c>
      <c r="AX1038" s="3">
        <v>5.2131983417223804</v>
      </c>
      <c r="AY1038" s="3">
        <v>76.56</v>
      </c>
      <c r="AZ1038" s="3">
        <v>143.91</v>
      </c>
      <c r="BA1038" s="3">
        <v>115.35</v>
      </c>
    </row>
    <row r="1039" spans="1:53" x14ac:dyDescent="0.3">
      <c r="A1039" s="1" t="s">
        <v>1456</v>
      </c>
      <c r="B1039" s="2">
        <v>4010821</v>
      </c>
      <c r="C1039" s="9" t="s">
        <v>2401</v>
      </c>
      <c r="D1039" s="9" t="s">
        <v>2492</v>
      </c>
      <c r="E1039" s="3">
        <v>5809.9351557</v>
      </c>
      <c r="F1039" s="5">
        <v>8594.7901550000006</v>
      </c>
      <c r="G1039" s="5">
        <v>8594.7901557000005</v>
      </c>
      <c r="H1039" s="3">
        <v>-1.837</v>
      </c>
      <c r="I1039" s="3">
        <v>72.238095000000001</v>
      </c>
      <c r="J1039" s="3">
        <v>-1.837</v>
      </c>
      <c r="K1039" s="3">
        <v>72.238095000000001</v>
      </c>
      <c r="L1039" s="3">
        <v>1.9425059200000001</v>
      </c>
      <c r="M1039" s="3">
        <v>1.93878203</v>
      </c>
      <c r="N1039" s="3">
        <v>41.335149999999999</v>
      </c>
      <c r="O1039" s="3" t="s">
        <v>2397</v>
      </c>
      <c r="P1039" s="3" t="s">
        <v>2397</v>
      </c>
      <c r="Q1039" s="3">
        <v>4.2657040000000004</v>
      </c>
      <c r="R1039" s="3">
        <v>6.8383589999999996</v>
      </c>
      <c r="S1039" s="3">
        <v>6.8383589999999996</v>
      </c>
      <c r="T1039" s="9" t="s">
        <v>3435</v>
      </c>
      <c r="U1039" s="7">
        <v>1944810</v>
      </c>
      <c r="V1039" s="7">
        <v>2173771</v>
      </c>
      <c r="W1039" s="7">
        <v>2186046</v>
      </c>
      <c r="X1039" s="7">
        <v>1742659</v>
      </c>
      <c r="Y1039" s="7">
        <v>1944810</v>
      </c>
      <c r="Z1039" s="7">
        <v>1941689</v>
      </c>
      <c r="AA1039" s="7">
        <v>1952953</v>
      </c>
      <c r="AB1039" s="7">
        <v>2040273</v>
      </c>
      <c r="AC1039" s="3">
        <v>65.545000000000002</v>
      </c>
      <c r="AD1039" s="3">
        <v>65.545000000000002</v>
      </c>
      <c r="AE1039" s="3">
        <v>61.725000000000001</v>
      </c>
      <c r="AF1039" s="3">
        <v>61.725000000000001</v>
      </c>
      <c r="AG1039" s="7">
        <v>91005993</v>
      </c>
      <c r="AH1039" s="7">
        <v>91612488</v>
      </c>
      <c r="AI1039" s="7">
        <v>91819405</v>
      </c>
      <c r="AJ1039" s="7">
        <v>89363584</v>
      </c>
      <c r="AK1039" s="3">
        <v>98.393330000000006</v>
      </c>
      <c r="AL1039" s="7">
        <v>538</v>
      </c>
      <c r="AM1039" s="7">
        <v>69781649</v>
      </c>
      <c r="AN1039" s="3">
        <v>76.83</v>
      </c>
      <c r="AO1039" s="3">
        <v>-0.63861100000000004</v>
      </c>
      <c r="AP1039" s="3">
        <v>-5.1430360000000004</v>
      </c>
      <c r="AQ1039" s="3">
        <v>0.115493</v>
      </c>
      <c r="AR1039" s="3">
        <v>19.42531</v>
      </c>
      <c r="AS1039" s="3">
        <v>-5.1430360000000004</v>
      </c>
      <c r="AT1039" s="3">
        <v>0.115493</v>
      </c>
      <c r="AU1039" s="3">
        <v>20.948774</v>
      </c>
      <c r="AV1039" s="3">
        <v>1.7263240368801627</v>
      </c>
      <c r="AW1039" s="3">
        <v>2.638514938142642</v>
      </c>
      <c r="AX1039" s="3">
        <v>2.6104699401462628</v>
      </c>
      <c r="AY1039" s="3">
        <v>60.46</v>
      </c>
      <c r="AZ1039" s="3">
        <v>92.41</v>
      </c>
      <c r="BA1039" s="3">
        <v>91.43</v>
      </c>
    </row>
    <row r="1040" spans="1:53" x14ac:dyDescent="0.3">
      <c r="A1040" s="1" t="s">
        <v>2369</v>
      </c>
      <c r="B1040" s="2">
        <v>29331846</v>
      </c>
      <c r="C1040" s="9" t="s">
        <v>2401</v>
      </c>
      <c r="D1040" s="9" t="s">
        <v>2535</v>
      </c>
      <c r="E1040" s="3">
        <v>5800.9077637500004</v>
      </c>
      <c r="F1040" s="5">
        <v>5486.5716030000003</v>
      </c>
      <c r="G1040" s="5" t="s">
        <v>2400</v>
      </c>
      <c r="H1040" s="3">
        <v>-0.67050463532115756</v>
      </c>
      <c r="I1040" s="3" t="s">
        <v>2397</v>
      </c>
      <c r="J1040" s="3">
        <v>-0.67050463532115756</v>
      </c>
      <c r="K1040" s="3" t="s">
        <v>2397</v>
      </c>
      <c r="L1040" s="3" t="s">
        <v>2397</v>
      </c>
      <c r="M1040" s="3" t="s">
        <v>2397</v>
      </c>
      <c r="N1040" s="3" t="s">
        <v>2400</v>
      </c>
      <c r="O1040" s="3" t="s">
        <v>2400</v>
      </c>
      <c r="P1040" s="3" t="s">
        <v>2400</v>
      </c>
      <c r="Q1040" s="3">
        <v>0.677512</v>
      </c>
      <c r="R1040" s="3" t="s">
        <v>2397</v>
      </c>
      <c r="S1040" s="3">
        <v>-7.610506</v>
      </c>
      <c r="T1040" s="9" t="s">
        <v>3429</v>
      </c>
      <c r="U1040" s="7">
        <v>7302145.4431176512</v>
      </c>
      <c r="V1040" s="7">
        <v>4747970.8530783253</v>
      </c>
      <c r="W1040" s="7">
        <v>1011991.391378705</v>
      </c>
      <c r="X1040" s="7">
        <v>461936.15157620976</v>
      </c>
      <c r="Y1040" s="7">
        <v>9650513.7036289908</v>
      </c>
      <c r="Z1040" s="7">
        <v>9026043.222867202</v>
      </c>
      <c r="AA1040" s="7">
        <v>8067035.3449046239</v>
      </c>
      <c r="AB1040" s="7">
        <v>7302145.4431176512</v>
      </c>
      <c r="AC1040" s="3">
        <v>13.257999999999999</v>
      </c>
      <c r="AD1040" s="3">
        <v>15.051</v>
      </c>
      <c r="AE1040" s="3">
        <v>-14.714</v>
      </c>
      <c r="AF1040" s="3">
        <v>-10.656000000000001</v>
      </c>
      <c r="AG1040" s="7">
        <v>255290167</v>
      </c>
      <c r="AH1040" s="7">
        <v>230186689</v>
      </c>
      <c r="AI1040" s="7">
        <v>200000000</v>
      </c>
      <c r="AJ1040" s="7">
        <v>42124939</v>
      </c>
      <c r="AK1040" s="3">
        <v>17.01436</v>
      </c>
      <c r="AL1040" s="7">
        <v>69</v>
      </c>
      <c r="AM1040" s="7">
        <v>6711586</v>
      </c>
      <c r="AN1040" s="3">
        <v>2.71</v>
      </c>
      <c r="AO1040" s="3">
        <v>-4.5408679999999997</v>
      </c>
      <c r="AP1040" s="3">
        <v>21.126760999999998</v>
      </c>
      <c r="AQ1040" s="3">
        <v>27.321669</v>
      </c>
      <c r="AR1040" s="3">
        <v>0.42462899999999998</v>
      </c>
      <c r="AS1040" s="3">
        <v>21.126760999999998</v>
      </c>
      <c r="AT1040" s="3">
        <v>27.321669</v>
      </c>
      <c r="AU1040" s="3">
        <v>0.42462899999999998</v>
      </c>
      <c r="AV1040" s="3" t="s">
        <v>2400</v>
      </c>
      <c r="AW1040" s="3" t="s">
        <v>2400</v>
      </c>
      <c r="AX1040" s="3" t="s">
        <v>2400</v>
      </c>
      <c r="AY1040" s="3">
        <v>71.989999999999995</v>
      </c>
      <c r="AZ1040" s="3">
        <v>82.57</v>
      </c>
      <c r="BA1040" s="3">
        <v>131.35</v>
      </c>
    </row>
    <row r="1041" spans="1:53" x14ac:dyDescent="0.3">
      <c r="A1041" s="1" t="s">
        <v>2302</v>
      </c>
      <c r="B1041" s="2">
        <v>4647961</v>
      </c>
      <c r="C1041" s="9" t="s">
        <v>2401</v>
      </c>
      <c r="D1041" s="9" t="s">
        <v>2487</v>
      </c>
      <c r="E1041" s="3">
        <v>5794.7317865599998</v>
      </c>
      <c r="F1041" s="5">
        <v>8566.7317860000003</v>
      </c>
      <c r="G1041" s="5">
        <v>8598.7317865599998</v>
      </c>
      <c r="H1041" s="3">
        <v>-0.60199999999999998</v>
      </c>
      <c r="I1041" s="3" t="s">
        <v>2397</v>
      </c>
      <c r="J1041" s="3">
        <v>-0.60199999999999998</v>
      </c>
      <c r="K1041" s="3" t="s">
        <v>2397</v>
      </c>
      <c r="L1041" s="3" t="s">
        <v>2397</v>
      </c>
      <c r="M1041" s="3" t="s">
        <v>2397</v>
      </c>
      <c r="N1041" s="3">
        <v>124.494382</v>
      </c>
      <c r="O1041" s="3" t="s">
        <v>2397</v>
      </c>
      <c r="P1041" s="3" t="s">
        <v>2397</v>
      </c>
      <c r="Q1041" s="3">
        <v>0.702982</v>
      </c>
      <c r="R1041" s="3" t="s">
        <v>2397</v>
      </c>
      <c r="S1041" s="3">
        <v>-76.037626000000003</v>
      </c>
      <c r="T1041" s="9" t="s">
        <v>3429</v>
      </c>
      <c r="U1041" s="7">
        <v>12003000</v>
      </c>
      <c r="V1041" s="7">
        <v>12218000</v>
      </c>
      <c r="W1041" s="7">
        <v>13708000</v>
      </c>
      <c r="X1041" s="7">
        <v>14145000</v>
      </c>
      <c r="Y1041" s="7">
        <v>11844000</v>
      </c>
      <c r="Z1041" s="7">
        <v>11904000</v>
      </c>
      <c r="AA1041" s="7">
        <v>11958000</v>
      </c>
      <c r="AB1041" s="7">
        <v>12003000</v>
      </c>
      <c r="AC1041" s="3">
        <v>30.550999999999998</v>
      </c>
      <c r="AD1041" s="3">
        <v>30.201000000000001</v>
      </c>
      <c r="AE1041" s="3">
        <v>-4.9649999999999999</v>
      </c>
      <c r="AF1041" s="3">
        <v>-2.6509999999999998</v>
      </c>
      <c r="AG1041" s="7">
        <v>123579896</v>
      </c>
      <c r="AH1041" s="7">
        <v>122043289</v>
      </c>
      <c r="AI1041" s="7">
        <v>116180843</v>
      </c>
      <c r="AJ1041" s="7">
        <v>97032824</v>
      </c>
      <c r="AK1041" s="3">
        <v>77.428910000000002</v>
      </c>
      <c r="AL1041" s="7">
        <v>442</v>
      </c>
      <c r="AM1041" s="7">
        <v>115336208</v>
      </c>
      <c r="AN1041" s="3">
        <v>92.03</v>
      </c>
      <c r="AO1041" s="3">
        <v>-0.96089400000000003</v>
      </c>
      <c r="AP1041" s="3">
        <v>-4.1522490000000003</v>
      </c>
      <c r="AQ1041" s="3">
        <v>-21.110716</v>
      </c>
      <c r="AR1041" s="3">
        <v>-24.613029000000001</v>
      </c>
      <c r="AS1041" s="3">
        <v>-4.1522490000000003</v>
      </c>
      <c r="AT1041" s="3">
        <v>-21.110716</v>
      </c>
      <c r="AU1041" s="3">
        <v>-28.168558000000001</v>
      </c>
      <c r="AV1041" s="3">
        <v>9.0901420503229744</v>
      </c>
      <c r="AW1041" s="3">
        <v>17.462847388664205</v>
      </c>
      <c r="AX1041" s="3">
        <v>22.938062233478647</v>
      </c>
      <c r="AY1041" s="3">
        <v>41.61</v>
      </c>
      <c r="AZ1041" s="3">
        <v>79.930000000000007</v>
      </c>
      <c r="BA1041" s="3">
        <v>104.99</v>
      </c>
    </row>
    <row r="1042" spans="1:53" x14ac:dyDescent="0.3">
      <c r="A1042" s="1" t="s">
        <v>1119</v>
      </c>
      <c r="B1042" s="2">
        <v>5176271</v>
      </c>
      <c r="C1042" s="9" t="s">
        <v>2401</v>
      </c>
      <c r="D1042" s="9" t="s">
        <v>2409</v>
      </c>
      <c r="E1042" s="3">
        <v>5776.4223426400004</v>
      </c>
      <c r="F1042" s="5">
        <v>5390.762342</v>
      </c>
      <c r="G1042" s="5" t="s">
        <v>2400</v>
      </c>
      <c r="H1042" s="3">
        <v>0.6</v>
      </c>
      <c r="I1042" s="3">
        <v>169.45155399999999</v>
      </c>
      <c r="J1042" s="3">
        <v>0.6</v>
      </c>
      <c r="K1042" s="3">
        <v>169.45155399999999</v>
      </c>
      <c r="L1042" s="3">
        <v>7.9743622800000002</v>
      </c>
      <c r="M1042" s="3">
        <v>7.9743622800000002</v>
      </c>
      <c r="N1042" s="3">
        <v>144.040404</v>
      </c>
      <c r="O1042" s="3" t="s">
        <v>2400</v>
      </c>
      <c r="P1042" s="3" t="s">
        <v>2400</v>
      </c>
      <c r="Q1042" s="3">
        <v>6.8417779999999997</v>
      </c>
      <c r="R1042" s="3">
        <v>221.31112300000001</v>
      </c>
      <c r="S1042" s="3">
        <v>221.31112300000001</v>
      </c>
      <c r="T1042" s="9" t="s">
        <v>3429</v>
      </c>
      <c r="U1042" s="7">
        <v>624799</v>
      </c>
      <c r="V1042" s="7">
        <v>407856</v>
      </c>
      <c r="W1042" s="7">
        <v>233394</v>
      </c>
      <c r="X1042" s="7">
        <v>115381</v>
      </c>
      <c r="Y1042" s="7">
        <v>755594</v>
      </c>
      <c r="Z1042" s="7">
        <v>705705</v>
      </c>
      <c r="AA1042" s="7">
        <v>660912</v>
      </c>
      <c r="AB1042" s="7">
        <v>624799</v>
      </c>
      <c r="AC1042" s="3">
        <v>84.543000000000006</v>
      </c>
      <c r="AD1042" s="3">
        <v>84.772999999999996</v>
      </c>
      <c r="AE1042" s="4">
        <v>-5.99</v>
      </c>
      <c r="AF1042" s="4">
        <v>2.4329999999999998</v>
      </c>
      <c r="AG1042" s="7">
        <v>29963260</v>
      </c>
      <c r="AH1042" s="7">
        <v>29805301</v>
      </c>
      <c r="AI1042" s="7">
        <v>29403189</v>
      </c>
      <c r="AJ1042" s="7">
        <v>29524715</v>
      </c>
      <c r="AK1042" s="3">
        <v>98.524379999999994</v>
      </c>
      <c r="AL1042" s="7">
        <v>424</v>
      </c>
      <c r="AM1042" s="7">
        <v>34621400</v>
      </c>
      <c r="AN1042" s="3">
        <v>115.53</v>
      </c>
      <c r="AO1042" s="3">
        <v>-0.48848599999999998</v>
      </c>
      <c r="AP1042" s="3">
        <v>-3.828595</v>
      </c>
      <c r="AQ1042" s="3">
        <v>-12.162995</v>
      </c>
      <c r="AR1042" s="3">
        <v>-1.309625</v>
      </c>
      <c r="AS1042" s="3">
        <v>-3.828595</v>
      </c>
      <c r="AT1042" s="3">
        <v>-12.162995</v>
      </c>
      <c r="AU1042" s="3">
        <v>-8.8728309999999997</v>
      </c>
      <c r="AV1042" s="3">
        <v>4.8136654978887714</v>
      </c>
      <c r="AW1042" s="3">
        <v>7.1566041437930812</v>
      </c>
      <c r="AX1042" s="3">
        <v>7.9054204195384905</v>
      </c>
      <c r="AY1042" s="3">
        <v>49.53</v>
      </c>
      <c r="AZ1042" s="3">
        <v>73.63</v>
      </c>
      <c r="BA1042" s="3">
        <v>81.33</v>
      </c>
    </row>
    <row r="1043" spans="1:53" x14ac:dyDescent="0.3">
      <c r="A1043" s="1" t="s">
        <v>366</v>
      </c>
      <c r="B1043" s="2">
        <v>4783350</v>
      </c>
      <c r="C1043" s="9" t="s">
        <v>2401</v>
      </c>
      <c r="D1043" s="9" t="s">
        <v>2402</v>
      </c>
      <c r="E1043" s="3">
        <v>5734.8543153299997</v>
      </c>
      <c r="F1043" s="5">
        <v>59317.854314999997</v>
      </c>
      <c r="G1043" s="5" t="s">
        <v>2400</v>
      </c>
      <c r="H1043" s="3">
        <v>0.47499999999999998</v>
      </c>
      <c r="I1043" s="3">
        <v>8.4548740000000002</v>
      </c>
      <c r="J1043" s="4">
        <v>0.47499999999999998</v>
      </c>
      <c r="K1043" s="3">
        <v>8.4548740000000002</v>
      </c>
      <c r="L1043" s="3" t="s">
        <v>2397</v>
      </c>
      <c r="M1043" s="3">
        <v>2.5660129299999999</v>
      </c>
      <c r="N1043" s="3">
        <v>23.303483</v>
      </c>
      <c r="O1043" s="3" t="s">
        <v>2400</v>
      </c>
      <c r="P1043" s="3" t="s">
        <v>2400</v>
      </c>
      <c r="Q1043" s="3">
        <v>1.2589330000000001</v>
      </c>
      <c r="R1043" s="3">
        <v>8.1761359999999996</v>
      </c>
      <c r="S1043" s="3">
        <v>8.1761359999999996</v>
      </c>
      <c r="T1043" s="9" t="s">
        <v>3429</v>
      </c>
      <c r="U1043" s="7">
        <v>55068000</v>
      </c>
      <c r="V1043" s="7">
        <v>57385000</v>
      </c>
      <c r="W1043" s="7">
        <v>46587000</v>
      </c>
      <c r="X1043" s="7">
        <v>37635000</v>
      </c>
      <c r="Y1043" s="7">
        <v>46598000</v>
      </c>
      <c r="Z1043" s="7">
        <v>51765000</v>
      </c>
      <c r="AA1043" s="7">
        <v>53325000</v>
      </c>
      <c r="AB1043" s="7">
        <v>55068000</v>
      </c>
      <c r="AC1043" s="4">
        <v>9.2650000000000006</v>
      </c>
      <c r="AD1043" s="4">
        <v>11.951000000000001</v>
      </c>
      <c r="AE1043" s="4">
        <v>11.426</v>
      </c>
      <c r="AF1043" s="3">
        <v>14.468</v>
      </c>
      <c r="AG1043" s="7">
        <v>216941718</v>
      </c>
      <c r="AH1043" s="7">
        <v>216941718</v>
      </c>
      <c r="AI1043" s="7">
        <v>217219329</v>
      </c>
      <c r="AJ1043" s="7">
        <v>73907233</v>
      </c>
      <c r="AK1043" s="3">
        <v>34.067779999999999</v>
      </c>
      <c r="AL1043" s="7">
        <v>75</v>
      </c>
      <c r="AM1043" s="7">
        <v>106027366</v>
      </c>
      <c r="AN1043" s="3">
        <v>48.87</v>
      </c>
      <c r="AO1043" s="3">
        <v>4.1351709999999997</v>
      </c>
      <c r="AP1043" s="3">
        <v>-11.405334</v>
      </c>
      <c r="AQ1043" s="3">
        <v>0.51502199999999998</v>
      </c>
      <c r="AR1043" s="3">
        <v>16.113039000000001</v>
      </c>
      <c r="AS1043" s="3">
        <v>-11.405334</v>
      </c>
      <c r="AT1043" s="3">
        <v>0.51502199999999998</v>
      </c>
      <c r="AU1043" s="3">
        <v>13.799806</v>
      </c>
      <c r="AV1043" s="3">
        <v>7.9800202919246693E-2</v>
      </c>
      <c r="AW1043" s="3">
        <v>0.12306550072157314</v>
      </c>
      <c r="AX1043" s="3">
        <v>0.10549436442191873</v>
      </c>
      <c r="AY1043" s="3">
        <v>80.06</v>
      </c>
      <c r="AZ1043" s="3">
        <v>123.47</v>
      </c>
      <c r="BA1043" s="3">
        <v>105.84</v>
      </c>
    </row>
    <row r="1044" spans="1:53" x14ac:dyDescent="0.3">
      <c r="A1044" s="1" t="s">
        <v>2193</v>
      </c>
      <c r="B1044" s="2">
        <v>100469</v>
      </c>
      <c r="C1044" s="9" t="s">
        <v>2395</v>
      </c>
      <c r="D1044" s="9" t="s">
        <v>2399</v>
      </c>
      <c r="E1044" s="3">
        <v>5702.3893324500004</v>
      </c>
      <c r="F1044" s="5" t="s">
        <v>2400</v>
      </c>
      <c r="G1044" s="5">
        <v>4604.0813324500004</v>
      </c>
      <c r="H1044" s="3">
        <v>0.7</v>
      </c>
      <c r="I1044" s="3">
        <v>14.2234848484848</v>
      </c>
      <c r="J1044" s="3">
        <v>0.7</v>
      </c>
      <c r="K1044" s="3">
        <v>14.2234848484848</v>
      </c>
      <c r="L1044" s="3">
        <v>1.6543771538094298</v>
      </c>
      <c r="M1044" s="3">
        <v>1.0220861290264098</v>
      </c>
      <c r="N1044" s="3">
        <v>10.731638</v>
      </c>
      <c r="O1044" s="3" t="s">
        <v>2400</v>
      </c>
      <c r="P1044" s="3" t="s">
        <v>2400</v>
      </c>
      <c r="Q1044" s="3" t="s">
        <v>2400</v>
      </c>
      <c r="R1044" s="3" t="s">
        <v>2400</v>
      </c>
      <c r="S1044" s="3" t="s">
        <v>2400</v>
      </c>
      <c r="T1044" s="9" t="s">
        <v>3429</v>
      </c>
      <c r="U1044" s="7">
        <v>1054611</v>
      </c>
      <c r="V1044" s="7">
        <v>1046362</v>
      </c>
      <c r="W1044" s="7">
        <v>1020862</v>
      </c>
      <c r="X1044" s="7">
        <v>1040599</v>
      </c>
      <c r="Y1044" s="7">
        <v>1029292</v>
      </c>
      <c r="Z1044" s="7">
        <v>1028738</v>
      </c>
      <c r="AA1044" s="7">
        <v>1042248</v>
      </c>
      <c r="AB1044" s="7">
        <v>1054611</v>
      </c>
      <c r="AC1044" s="3" t="s">
        <v>2400</v>
      </c>
      <c r="AD1044" s="3" t="s">
        <v>2400</v>
      </c>
      <c r="AE1044" s="3" t="s">
        <v>2400</v>
      </c>
      <c r="AF1044" s="3" t="s">
        <v>2400</v>
      </c>
      <c r="AG1044" s="7">
        <v>135220770</v>
      </c>
      <c r="AH1044" s="7">
        <v>135195704</v>
      </c>
      <c r="AI1044" s="7">
        <v>134933015</v>
      </c>
      <c r="AJ1044" s="7">
        <v>131771638</v>
      </c>
      <c r="AK1044" s="3">
        <v>97.678129999999996</v>
      </c>
      <c r="AL1044" s="7">
        <v>382</v>
      </c>
      <c r="AM1044" s="7">
        <v>96646632</v>
      </c>
      <c r="AN1044" s="3">
        <v>71.64</v>
      </c>
      <c r="AO1044" s="3">
        <v>-2.0349599999999999</v>
      </c>
      <c r="AP1044" s="3">
        <v>-11.166312</v>
      </c>
      <c r="AQ1044" s="3">
        <v>1.2129380000000001</v>
      </c>
      <c r="AR1044" s="3">
        <v>-0.55614399999999997</v>
      </c>
      <c r="AS1044" s="3">
        <v>-11.166312</v>
      </c>
      <c r="AT1044" s="3">
        <v>1.2129380000000001</v>
      </c>
      <c r="AU1044" s="3">
        <v>0</v>
      </c>
      <c r="AV1044" s="3">
        <v>1.1814021585063474</v>
      </c>
      <c r="AW1044" s="3">
        <v>1.9444413942005876</v>
      </c>
      <c r="AX1044" s="3">
        <v>1.9012555974624572</v>
      </c>
      <c r="AY1044" s="3">
        <v>60.71</v>
      </c>
      <c r="AZ1044" s="3">
        <v>99.92</v>
      </c>
      <c r="BA1044" s="3">
        <v>97.71</v>
      </c>
    </row>
    <row r="1045" spans="1:53" x14ac:dyDescent="0.3">
      <c r="A1045" s="1" t="s">
        <v>1241</v>
      </c>
      <c r="B1045" s="2">
        <v>7555494</v>
      </c>
      <c r="C1045" s="9" t="s">
        <v>2395</v>
      </c>
      <c r="D1045" s="9" t="s">
        <v>2403</v>
      </c>
      <c r="E1045" s="3">
        <v>5677.9073859999999</v>
      </c>
      <c r="F1045" s="5">
        <v>4991.171386</v>
      </c>
      <c r="G1045" s="5" t="s">
        <v>2400</v>
      </c>
      <c r="H1045" s="3">
        <v>0.91</v>
      </c>
      <c r="I1045" s="3">
        <v>88.358714000000006</v>
      </c>
      <c r="J1045" s="3">
        <v>0.91</v>
      </c>
      <c r="K1045" s="3">
        <v>88.358714000000006</v>
      </c>
      <c r="L1045" s="3">
        <v>5.0855380600000002</v>
      </c>
      <c r="M1045" s="3">
        <v>5.0855380600000002</v>
      </c>
      <c r="N1045" s="3">
        <v>76.756491999999994</v>
      </c>
      <c r="O1045" s="3" t="s">
        <v>2400</v>
      </c>
      <c r="P1045" s="3" t="s">
        <v>2400</v>
      </c>
      <c r="Q1045" s="3">
        <v>15.811971</v>
      </c>
      <c r="R1045" s="3">
        <v>54.112642000000001</v>
      </c>
      <c r="S1045" s="3">
        <v>54.112642000000001</v>
      </c>
      <c r="T1045" s="9" t="s">
        <v>3429</v>
      </c>
      <c r="U1045" s="7">
        <v>50699</v>
      </c>
      <c r="V1045" s="7" t="s">
        <v>2400</v>
      </c>
      <c r="W1045" s="7" t="s">
        <v>2400</v>
      </c>
      <c r="X1045" s="7" t="s">
        <v>2400</v>
      </c>
      <c r="Y1045" s="7">
        <v>241519</v>
      </c>
      <c r="Z1045" s="7">
        <v>166234</v>
      </c>
      <c r="AA1045" s="7">
        <v>95949</v>
      </c>
      <c r="AB1045" s="7">
        <v>50699</v>
      </c>
      <c r="AC1045" s="3">
        <v>93.897000000000006</v>
      </c>
      <c r="AD1045" s="3">
        <v>92.554000000000002</v>
      </c>
      <c r="AE1045" s="3">
        <v>-181.89699999999999</v>
      </c>
      <c r="AF1045" s="3">
        <v>28.629000000000001</v>
      </c>
      <c r="AG1045" s="7">
        <v>28757000</v>
      </c>
      <c r="AH1045" s="7">
        <v>28709000</v>
      </c>
      <c r="AI1045" s="7">
        <v>28194655</v>
      </c>
      <c r="AJ1045" s="7">
        <v>22774631</v>
      </c>
      <c r="AK1045" s="3">
        <v>79.187060000000002</v>
      </c>
      <c r="AL1045" s="7">
        <v>350</v>
      </c>
      <c r="AM1045" s="7">
        <v>25760391</v>
      </c>
      <c r="AN1045" s="3">
        <v>89.57</v>
      </c>
      <c r="AO1045" s="3">
        <v>-1.173354</v>
      </c>
      <c r="AP1045" s="3">
        <v>-20.646338</v>
      </c>
      <c r="AQ1045" s="3">
        <v>-13.937263</v>
      </c>
      <c r="AR1045" s="3">
        <v>25.368117999999999</v>
      </c>
      <c r="AS1045" s="3">
        <v>-20.646338</v>
      </c>
      <c r="AT1045" s="3">
        <v>-13.937263</v>
      </c>
      <c r="AU1045" s="3">
        <v>26.277608000000001</v>
      </c>
      <c r="AV1045" s="3">
        <v>3.0148660588803802</v>
      </c>
      <c r="AW1045" s="3">
        <v>5.0470423771290642</v>
      </c>
      <c r="AX1045" s="3">
        <v>4.1812573893290859</v>
      </c>
      <c r="AY1045" s="3">
        <v>53.88</v>
      </c>
      <c r="AZ1045" s="3">
        <v>90.19</v>
      </c>
      <c r="BA1045" s="3">
        <v>74.72</v>
      </c>
    </row>
    <row r="1046" spans="1:53" x14ac:dyDescent="0.3">
      <c r="A1046" s="1" t="s">
        <v>555</v>
      </c>
      <c r="B1046" s="2">
        <v>6858530</v>
      </c>
      <c r="C1046" s="9" t="s">
        <v>2395</v>
      </c>
      <c r="D1046" s="9" t="s">
        <v>2433</v>
      </c>
      <c r="E1046" s="3">
        <v>5677.6924529999997</v>
      </c>
      <c r="F1046" s="5">
        <v>6156.256453</v>
      </c>
      <c r="G1046" s="5" t="s">
        <v>2400</v>
      </c>
      <c r="H1046" s="3">
        <v>0.56000000000000005</v>
      </c>
      <c r="I1046" s="3">
        <v>67.526718000000002</v>
      </c>
      <c r="J1046" s="4">
        <v>0.56000000000000005</v>
      </c>
      <c r="K1046" s="3">
        <v>67.526718000000002</v>
      </c>
      <c r="L1046" s="3">
        <v>14.4945109</v>
      </c>
      <c r="M1046" s="3">
        <v>8.1223028199999998</v>
      </c>
      <c r="N1046" s="3">
        <v>37.884368000000002</v>
      </c>
      <c r="O1046" s="3" t="s">
        <v>2400</v>
      </c>
      <c r="P1046" s="3" t="s">
        <v>2400</v>
      </c>
      <c r="Q1046" s="3">
        <v>2.9724780000000002</v>
      </c>
      <c r="R1046" s="3">
        <v>22.277023</v>
      </c>
      <c r="S1046" s="3">
        <v>22.277023</v>
      </c>
      <c r="T1046" s="9" t="s">
        <v>3435</v>
      </c>
      <c r="U1046" s="7">
        <v>1823889</v>
      </c>
      <c r="V1046" s="7">
        <v>1563548</v>
      </c>
      <c r="W1046" s="7">
        <v>1301674</v>
      </c>
      <c r="X1046" s="7">
        <v>910739</v>
      </c>
      <c r="Y1046" s="7">
        <v>1823889</v>
      </c>
      <c r="Z1046" s="7">
        <v>1760752</v>
      </c>
      <c r="AA1046" s="7">
        <v>1664851</v>
      </c>
      <c r="AB1046" s="7">
        <v>1618274</v>
      </c>
      <c r="AC1046" s="4">
        <v>14.16</v>
      </c>
      <c r="AD1046" s="4">
        <v>14.16</v>
      </c>
      <c r="AE1046" s="4">
        <v>11.61</v>
      </c>
      <c r="AF1046" s="4">
        <v>11.61</v>
      </c>
      <c r="AG1046" s="7">
        <v>52680800</v>
      </c>
      <c r="AH1046" s="7">
        <v>52761724</v>
      </c>
      <c r="AI1046" s="7">
        <v>52726191</v>
      </c>
      <c r="AJ1046" s="7">
        <v>45894584</v>
      </c>
      <c r="AK1046" s="3">
        <v>82.13458</v>
      </c>
      <c r="AL1046" s="7">
        <v>313</v>
      </c>
      <c r="AM1046" s="7">
        <v>48554016</v>
      </c>
      <c r="AN1046" s="3">
        <v>86.89</v>
      </c>
      <c r="AO1046" s="3">
        <v>-2.167662</v>
      </c>
      <c r="AP1046" s="3">
        <v>-12.94164</v>
      </c>
      <c r="AQ1046" s="3">
        <v>26.733523999999999</v>
      </c>
      <c r="AR1046" s="3">
        <v>108.435438</v>
      </c>
      <c r="AS1046" s="3">
        <v>-12.94164</v>
      </c>
      <c r="AT1046" s="3">
        <v>26.733523999999999</v>
      </c>
      <c r="AU1046" s="3">
        <v>103.262868</v>
      </c>
      <c r="AV1046" s="3">
        <v>2.5379671830668467</v>
      </c>
      <c r="AW1046" s="3">
        <v>4.4337327710200825</v>
      </c>
      <c r="AX1046" s="3">
        <v>4.3762603501233199</v>
      </c>
      <c r="AY1046" s="3">
        <v>64.61</v>
      </c>
      <c r="AZ1046" s="3">
        <v>112.87</v>
      </c>
      <c r="BA1046" s="3">
        <v>111.41</v>
      </c>
    </row>
    <row r="1047" spans="1:53" x14ac:dyDescent="0.3">
      <c r="A1047" s="1" t="s">
        <v>54</v>
      </c>
      <c r="B1047" s="2">
        <v>4262539</v>
      </c>
      <c r="C1047" s="9" t="s">
        <v>2401</v>
      </c>
      <c r="D1047" s="9" t="s">
        <v>2434</v>
      </c>
      <c r="E1047" s="3">
        <v>5669.0833955999997</v>
      </c>
      <c r="F1047" s="5">
        <v>25370.267394999999</v>
      </c>
      <c r="G1047" s="5">
        <v>26520.158395599999</v>
      </c>
      <c r="H1047" s="3">
        <v>0.82</v>
      </c>
      <c r="I1047" s="3">
        <v>10.989286999999999</v>
      </c>
      <c r="J1047" s="4">
        <v>0.82</v>
      </c>
      <c r="K1047" s="3">
        <v>10.989286999999999</v>
      </c>
      <c r="L1047" s="3">
        <v>0.69955743000000004</v>
      </c>
      <c r="M1047" s="3">
        <v>0.69955743000000004</v>
      </c>
      <c r="N1047" s="3" t="s">
        <v>2397</v>
      </c>
      <c r="O1047" s="3" t="s">
        <v>2400</v>
      </c>
      <c r="P1047" s="3" t="s">
        <v>2400</v>
      </c>
      <c r="Q1047" s="3">
        <v>9.1588019999999997</v>
      </c>
      <c r="R1047" s="3" t="s">
        <v>2400</v>
      </c>
      <c r="S1047" s="3">
        <v>10.160465533864601</v>
      </c>
      <c r="T1047" s="9" t="s">
        <v>3429</v>
      </c>
      <c r="U1047" s="7">
        <v>2684977</v>
      </c>
      <c r="V1047" s="7">
        <v>2317302</v>
      </c>
      <c r="W1047" s="7">
        <v>2088389</v>
      </c>
      <c r="X1047" s="7">
        <v>2015439</v>
      </c>
      <c r="Y1047" s="7">
        <v>2737330</v>
      </c>
      <c r="Z1047" s="7">
        <v>2706529</v>
      </c>
      <c r="AA1047" s="7">
        <v>2712145</v>
      </c>
      <c r="AB1047" s="7">
        <v>2684977</v>
      </c>
      <c r="AC1047" s="3">
        <v>60.194000000000003</v>
      </c>
      <c r="AD1047" s="3">
        <v>58.993000000000002</v>
      </c>
      <c r="AE1047" s="3" t="s">
        <v>2400</v>
      </c>
      <c r="AF1047" s="3" t="s">
        <v>2400</v>
      </c>
      <c r="AG1047" s="7">
        <v>111376884</v>
      </c>
      <c r="AH1047" s="7">
        <v>111376884</v>
      </c>
      <c r="AI1047" s="7">
        <v>111027252</v>
      </c>
      <c r="AJ1047" s="7">
        <v>104047057</v>
      </c>
      <c r="AK1047" s="4">
        <v>93.418899999999994</v>
      </c>
      <c r="AL1047" s="7">
        <v>417</v>
      </c>
      <c r="AM1047" s="7">
        <v>108840602</v>
      </c>
      <c r="AN1047" s="3">
        <v>97.72</v>
      </c>
      <c r="AO1047" s="3">
        <v>-2.0321069999999999</v>
      </c>
      <c r="AP1047" s="3">
        <v>-5.284872</v>
      </c>
      <c r="AQ1047" s="3">
        <v>6.4473390000000004</v>
      </c>
      <c r="AR1047" s="3">
        <v>17.185220999999999</v>
      </c>
      <c r="AS1047" s="3">
        <v>-5.284872</v>
      </c>
      <c r="AT1047" s="3">
        <v>6.4473390000000004</v>
      </c>
      <c r="AU1047" s="3">
        <v>14.949928999999999</v>
      </c>
      <c r="AV1047" s="3">
        <v>1.4774681611670875</v>
      </c>
      <c r="AW1047" s="3">
        <v>2.7527784523369889</v>
      </c>
      <c r="AX1047" s="3">
        <v>2.9259157306203405</v>
      </c>
      <c r="AY1047" s="3">
        <v>35.72</v>
      </c>
      <c r="AZ1047" s="3">
        <v>66.55</v>
      </c>
      <c r="BA1047" s="3">
        <v>70.73</v>
      </c>
    </row>
    <row r="1048" spans="1:53" x14ac:dyDescent="0.3">
      <c r="A1048" s="1" t="s">
        <v>256</v>
      </c>
      <c r="B1048" s="2">
        <v>1005468</v>
      </c>
      <c r="C1048" s="9" t="s">
        <v>2395</v>
      </c>
      <c r="D1048" s="9" t="s">
        <v>2399</v>
      </c>
      <c r="E1048" s="3">
        <v>5668.9678772200004</v>
      </c>
      <c r="F1048" s="5" t="s">
        <v>2400</v>
      </c>
      <c r="G1048" s="5">
        <v>3950.9748772200001</v>
      </c>
      <c r="H1048" s="3">
        <v>1.55</v>
      </c>
      <c r="I1048" s="3">
        <v>7.3240131578947398</v>
      </c>
      <c r="J1048" s="3">
        <v>1.55</v>
      </c>
      <c r="K1048" s="3">
        <v>7.3240131578947398</v>
      </c>
      <c r="L1048" s="3">
        <v>1.09989645828408</v>
      </c>
      <c r="M1048" s="3">
        <v>0.96156067232991105</v>
      </c>
      <c r="N1048" s="3">
        <v>6.415502</v>
      </c>
      <c r="O1048" s="3" t="s">
        <v>2400</v>
      </c>
      <c r="P1048" s="3" t="s">
        <v>2400</v>
      </c>
      <c r="Q1048" s="3" t="s">
        <v>2400</v>
      </c>
      <c r="R1048" s="3" t="s">
        <v>2400</v>
      </c>
      <c r="S1048" s="3" t="s">
        <v>2400</v>
      </c>
      <c r="T1048" s="9" t="s">
        <v>3429</v>
      </c>
      <c r="U1048" s="7">
        <v>1559068</v>
      </c>
      <c r="V1048" s="7">
        <v>1251438</v>
      </c>
      <c r="W1048" s="7">
        <v>1098830</v>
      </c>
      <c r="X1048" s="7">
        <v>988824</v>
      </c>
      <c r="Y1048" s="7">
        <v>1649062</v>
      </c>
      <c r="Z1048" s="7">
        <v>1620391</v>
      </c>
      <c r="AA1048" s="7">
        <v>1592426</v>
      </c>
      <c r="AB1048" s="7">
        <v>1559068</v>
      </c>
      <c r="AC1048" s="3" t="s">
        <v>2400</v>
      </c>
      <c r="AD1048" s="3" t="s">
        <v>2400</v>
      </c>
      <c r="AE1048" s="3" t="s">
        <v>2400</v>
      </c>
      <c r="AF1048" s="3" t="s">
        <v>2400</v>
      </c>
      <c r="AG1048" s="7">
        <v>113449886</v>
      </c>
      <c r="AH1048" s="7">
        <v>113465238</v>
      </c>
      <c r="AI1048" s="7">
        <v>113136232</v>
      </c>
      <c r="AJ1048" s="7">
        <v>105983207</v>
      </c>
      <c r="AK1048" s="3">
        <v>93.420550000000006</v>
      </c>
      <c r="AL1048" s="7">
        <v>525</v>
      </c>
      <c r="AM1048" s="7">
        <v>106942423</v>
      </c>
      <c r="AN1048" s="3">
        <v>94.27</v>
      </c>
      <c r="AO1048" s="3">
        <v>-0.38031300000000001</v>
      </c>
      <c r="AP1048" s="3">
        <v>-10.886532000000001</v>
      </c>
      <c r="AQ1048" s="3">
        <v>3.5822280000000002</v>
      </c>
      <c r="AR1048" s="3">
        <v>-10.492462</v>
      </c>
      <c r="AS1048" s="3">
        <v>-10.886532000000001</v>
      </c>
      <c r="AT1048" s="3">
        <v>3.5822280000000002</v>
      </c>
      <c r="AU1048" s="3">
        <v>-10.636163</v>
      </c>
      <c r="AV1048" s="3" t="s">
        <v>2400</v>
      </c>
      <c r="AW1048" s="3" t="s">
        <v>2400</v>
      </c>
      <c r="AX1048" s="3" t="s">
        <v>2400</v>
      </c>
      <c r="AY1048" s="4">
        <v>50.1</v>
      </c>
      <c r="AZ1048" s="4">
        <v>75</v>
      </c>
      <c r="BA1048" s="3">
        <v>94.03</v>
      </c>
    </row>
    <row r="1049" spans="1:53" x14ac:dyDescent="0.3">
      <c r="A1049" s="1" t="s">
        <v>336</v>
      </c>
      <c r="B1049" s="2">
        <v>4096031</v>
      </c>
      <c r="C1049" s="9" t="s">
        <v>2401</v>
      </c>
      <c r="D1049" s="9" t="s">
        <v>2434</v>
      </c>
      <c r="E1049" s="3">
        <v>5668.5118751999998</v>
      </c>
      <c r="F1049" s="5">
        <v>5434.8028750000003</v>
      </c>
      <c r="G1049" s="5" t="s">
        <v>2400</v>
      </c>
      <c r="H1049" s="3">
        <v>2.33</v>
      </c>
      <c r="I1049" s="3">
        <v>11.640388</v>
      </c>
      <c r="J1049" s="4">
        <v>2.33</v>
      </c>
      <c r="K1049" s="3">
        <v>11.640388</v>
      </c>
      <c r="L1049" s="3">
        <v>2.5758495099999998</v>
      </c>
      <c r="M1049" s="3">
        <v>2.1525199699999997</v>
      </c>
      <c r="N1049" s="3">
        <v>18.132722999999999</v>
      </c>
      <c r="O1049" s="3" t="s">
        <v>2400</v>
      </c>
      <c r="P1049" s="3" t="s">
        <v>2400</v>
      </c>
      <c r="Q1049" s="3">
        <v>0.63682000000000005</v>
      </c>
      <c r="R1049" s="3">
        <v>6.2319329999999997</v>
      </c>
      <c r="S1049" s="3">
        <v>6.2319329999999997</v>
      </c>
      <c r="T1049" s="9" t="s">
        <v>3429</v>
      </c>
      <c r="U1049" s="7">
        <v>6838245</v>
      </c>
      <c r="V1049" s="7">
        <v>8387307</v>
      </c>
      <c r="W1049" s="7">
        <v>7926111</v>
      </c>
      <c r="X1049" s="7">
        <v>5474838</v>
      </c>
      <c r="Y1049" s="7">
        <v>6801070</v>
      </c>
      <c r="Z1049" s="7">
        <v>6921787</v>
      </c>
      <c r="AA1049" s="7">
        <v>6939336</v>
      </c>
      <c r="AB1049" s="7">
        <v>6838245</v>
      </c>
      <c r="AC1049" s="3">
        <v>20.896000000000001</v>
      </c>
      <c r="AD1049" s="3">
        <v>20.102</v>
      </c>
      <c r="AE1049" s="4">
        <v>11.14</v>
      </c>
      <c r="AF1049" s="4">
        <v>9.8460000000000001</v>
      </c>
      <c r="AG1049" s="7">
        <v>38455000</v>
      </c>
      <c r="AH1049" s="7">
        <v>39009000</v>
      </c>
      <c r="AI1049" s="7">
        <v>39590000</v>
      </c>
      <c r="AJ1049" s="7">
        <v>38019799</v>
      </c>
      <c r="AK1049" s="3">
        <v>98.998159999999999</v>
      </c>
      <c r="AL1049" s="7">
        <v>465</v>
      </c>
      <c r="AM1049" s="7">
        <v>38118249</v>
      </c>
      <c r="AN1049" s="3">
        <v>99.25</v>
      </c>
      <c r="AO1049" s="3">
        <v>-3.5148959999999998</v>
      </c>
      <c r="AP1049" s="3">
        <v>-19.471544999999999</v>
      </c>
      <c r="AQ1049" s="3">
        <v>-15.690168999999999</v>
      </c>
      <c r="AR1049" s="3">
        <v>-7.3144109999999998</v>
      </c>
      <c r="AS1049" s="3">
        <v>-19.471544999999999</v>
      </c>
      <c r="AT1049" s="3">
        <v>-15.690168999999999</v>
      </c>
      <c r="AU1049" s="3">
        <v>-8.1168829999999996</v>
      </c>
      <c r="AV1049" s="3">
        <v>2.7560535011578837</v>
      </c>
      <c r="AW1049" s="3">
        <v>4.038667201363384</v>
      </c>
      <c r="AX1049" s="3">
        <v>3.411943699558563</v>
      </c>
      <c r="AY1049" s="3">
        <v>69.34</v>
      </c>
      <c r="AZ1049" s="3">
        <v>101.61</v>
      </c>
      <c r="BA1049" s="3">
        <v>85.84</v>
      </c>
    </row>
    <row r="1050" spans="1:53" x14ac:dyDescent="0.3">
      <c r="A1050" s="1" t="s">
        <v>43</v>
      </c>
      <c r="B1050" s="2">
        <v>113618</v>
      </c>
      <c r="C1050" s="9" t="s">
        <v>2401</v>
      </c>
      <c r="D1050" s="9" t="s">
        <v>2407</v>
      </c>
      <c r="E1050" s="3">
        <v>5668.42125528</v>
      </c>
      <c r="F1050" s="5">
        <v>8754.121255</v>
      </c>
      <c r="G1050" s="5">
        <v>8632.2212552799992</v>
      </c>
      <c r="H1050" s="4">
        <v>3.7770000000000001</v>
      </c>
      <c r="I1050" s="3">
        <v>11.825042</v>
      </c>
      <c r="J1050" s="3">
        <v>3.7770000000000001</v>
      </c>
      <c r="K1050" s="3">
        <v>11.825042</v>
      </c>
      <c r="L1050" s="3" t="s">
        <v>2397</v>
      </c>
      <c r="M1050" s="3">
        <v>1.6784054599999998</v>
      </c>
      <c r="N1050" s="3">
        <v>6.113664</v>
      </c>
      <c r="O1050" s="3" t="s">
        <v>2400</v>
      </c>
      <c r="P1050" s="3" t="s">
        <v>2400</v>
      </c>
      <c r="Q1050" s="3">
        <v>4.2962220000000002</v>
      </c>
      <c r="R1050" s="3">
        <v>8.3525240000000007</v>
      </c>
      <c r="S1050" s="3">
        <v>8.3525240000000007</v>
      </c>
      <c r="T1050" s="9" t="s">
        <v>3429</v>
      </c>
      <c r="U1050" s="7">
        <v>2057800</v>
      </c>
      <c r="V1050" s="7">
        <v>2329600</v>
      </c>
      <c r="W1050" s="7">
        <v>2412400</v>
      </c>
      <c r="X1050" s="7">
        <v>2027500</v>
      </c>
      <c r="Y1050" s="7">
        <v>2019200</v>
      </c>
      <c r="Z1050" s="7">
        <v>2028200</v>
      </c>
      <c r="AA1050" s="7">
        <v>2040300</v>
      </c>
      <c r="AB1050" s="7">
        <v>2057800</v>
      </c>
      <c r="AC1050" s="4">
        <v>55.9</v>
      </c>
      <c r="AD1050" s="3">
        <v>54.387999999999998</v>
      </c>
      <c r="AE1050" s="3">
        <v>36.267000000000003</v>
      </c>
      <c r="AF1050" s="4">
        <v>34.380000000000003</v>
      </c>
      <c r="AG1050" s="7">
        <v>30100000</v>
      </c>
      <c r="AH1050" s="7">
        <v>33200000</v>
      </c>
      <c r="AI1050" s="7">
        <v>35800000</v>
      </c>
      <c r="AJ1050" s="7">
        <v>29266681</v>
      </c>
      <c r="AK1050" s="3">
        <v>96.828959999999995</v>
      </c>
      <c r="AL1050" s="7">
        <v>490</v>
      </c>
      <c r="AM1050" s="7">
        <v>29151603</v>
      </c>
      <c r="AN1050" s="3">
        <v>96.45</v>
      </c>
      <c r="AO1050" s="3">
        <v>-1.3707400000000001</v>
      </c>
      <c r="AP1050" s="3">
        <v>-1.397035</v>
      </c>
      <c r="AQ1050" s="4">
        <v>4.004499</v>
      </c>
      <c r="AR1050" s="3">
        <v>23.411639000000001</v>
      </c>
      <c r="AS1050" s="3">
        <v>-1.397035</v>
      </c>
      <c r="AT1050" s="4">
        <v>4.004499</v>
      </c>
      <c r="AU1050" s="3">
        <v>22.123894</v>
      </c>
      <c r="AV1050" s="3">
        <v>2.3833146535141685</v>
      </c>
      <c r="AW1050" s="3">
        <v>3.46000970318343</v>
      </c>
      <c r="AX1050" s="3">
        <v>3.1571195072416507</v>
      </c>
      <c r="AY1050" s="3">
        <v>61.37</v>
      </c>
      <c r="AZ1050" s="4">
        <v>89.1</v>
      </c>
      <c r="BA1050" s="4">
        <v>81.3</v>
      </c>
    </row>
    <row r="1051" spans="1:53" x14ac:dyDescent="0.3">
      <c r="A1051" s="1" t="s">
        <v>159</v>
      </c>
      <c r="B1051" s="2">
        <v>11067148</v>
      </c>
      <c r="C1051" s="9" t="s">
        <v>2401</v>
      </c>
      <c r="D1051" s="9" t="s">
        <v>2446</v>
      </c>
      <c r="E1051" s="3">
        <v>5647.0580719999998</v>
      </c>
      <c r="F1051" s="5">
        <v>7127.858072</v>
      </c>
      <c r="G1051" s="5">
        <v>7127.8580722500001</v>
      </c>
      <c r="H1051" s="3">
        <v>0.01</v>
      </c>
      <c r="I1051" s="3">
        <v>32.884614999999997</v>
      </c>
      <c r="J1051" s="3">
        <v>0.01</v>
      </c>
      <c r="K1051" s="3">
        <v>32.884614999999997</v>
      </c>
      <c r="L1051" s="3">
        <v>1.11716028</v>
      </c>
      <c r="M1051" s="3">
        <v>0.87602458999999999</v>
      </c>
      <c r="N1051" s="3" t="s">
        <v>2397</v>
      </c>
      <c r="O1051" s="3" t="s">
        <v>2397</v>
      </c>
      <c r="P1051" s="3" t="s">
        <v>2397</v>
      </c>
      <c r="Q1051" s="3">
        <v>7.7712440000000003</v>
      </c>
      <c r="R1051" s="3">
        <v>28.323685000000001</v>
      </c>
      <c r="S1051" s="3">
        <v>28.323685000000001</v>
      </c>
      <c r="T1051" s="9" t="s">
        <v>3429</v>
      </c>
      <c r="U1051" s="7">
        <v>882500</v>
      </c>
      <c r="V1051" s="7">
        <v>813200</v>
      </c>
      <c r="W1051" s="7">
        <v>420400</v>
      </c>
      <c r="X1051" s="7">
        <v>288200</v>
      </c>
      <c r="Y1051" s="7">
        <v>900600</v>
      </c>
      <c r="Z1051" s="7">
        <v>908900</v>
      </c>
      <c r="AA1051" s="7">
        <v>890200</v>
      </c>
      <c r="AB1051" s="7">
        <v>882500</v>
      </c>
      <c r="AC1051" s="3">
        <v>53.177999999999997</v>
      </c>
      <c r="AD1051" s="4">
        <v>29.98</v>
      </c>
      <c r="AE1051" s="3">
        <v>48.691000000000003</v>
      </c>
      <c r="AF1051" s="3">
        <v>26.693000000000001</v>
      </c>
      <c r="AG1051" s="7">
        <v>1075164487</v>
      </c>
      <c r="AH1051" s="7">
        <v>1074948055</v>
      </c>
      <c r="AI1051" s="7">
        <v>432429025</v>
      </c>
      <c r="AJ1051" s="7">
        <v>1071690930</v>
      </c>
      <c r="AK1051" s="3">
        <v>99.633780000000002</v>
      </c>
      <c r="AL1051" s="7">
        <v>488</v>
      </c>
      <c r="AM1051" s="7">
        <v>679724182</v>
      </c>
      <c r="AN1051" s="4">
        <v>63.19</v>
      </c>
      <c r="AO1051" s="3">
        <v>-2.4714830000000001</v>
      </c>
      <c r="AP1051" s="3">
        <v>-2.285714</v>
      </c>
      <c r="AQ1051" s="3">
        <v>80</v>
      </c>
      <c r="AR1051" s="3">
        <v>-31.618946000000001</v>
      </c>
      <c r="AS1051" s="3">
        <v>-2.285714</v>
      </c>
      <c r="AT1051" s="3">
        <v>80</v>
      </c>
      <c r="AU1051" s="3">
        <v>-31.352723000000001</v>
      </c>
      <c r="AV1051" s="3">
        <v>3.8572584248847948</v>
      </c>
      <c r="AW1051" s="3">
        <v>5.6280784286193342</v>
      </c>
      <c r="AX1051" s="3">
        <v>10.68645859473326</v>
      </c>
      <c r="AY1051" s="3">
        <v>52.98</v>
      </c>
      <c r="AZ1051" s="4">
        <v>77.3</v>
      </c>
      <c r="BA1051" s="3">
        <v>146.78</v>
      </c>
    </row>
    <row r="1052" spans="1:53" x14ac:dyDescent="0.3">
      <c r="A1052" s="1" t="s">
        <v>914</v>
      </c>
      <c r="B1052" s="2">
        <v>4337066</v>
      </c>
      <c r="C1052" s="9" t="s">
        <v>2401</v>
      </c>
      <c r="D1052" s="9" t="s">
        <v>2445</v>
      </c>
      <c r="E1052" s="3">
        <v>5644.5474008800002</v>
      </c>
      <c r="F1052" s="5">
        <v>7921.8473999999997</v>
      </c>
      <c r="G1052" s="5" t="s">
        <v>2400</v>
      </c>
      <c r="H1052" s="3">
        <v>0.18</v>
      </c>
      <c r="I1052" s="3">
        <v>24.753309000000002</v>
      </c>
      <c r="J1052" s="3">
        <v>0.18</v>
      </c>
      <c r="K1052" s="3">
        <v>24.813027999999999</v>
      </c>
      <c r="L1052" s="3" t="s">
        <v>2397</v>
      </c>
      <c r="M1052" s="3">
        <v>1.68440878</v>
      </c>
      <c r="N1052" s="3">
        <v>19.206348999999999</v>
      </c>
      <c r="O1052" s="3" t="s">
        <v>2400</v>
      </c>
      <c r="P1052" s="3" t="s">
        <v>2400</v>
      </c>
      <c r="Q1052" s="3">
        <v>2.1837970000000002</v>
      </c>
      <c r="R1052" s="3">
        <v>9.9078599999999994</v>
      </c>
      <c r="S1052" s="3">
        <v>9.9078599999999994</v>
      </c>
      <c r="T1052" s="9" t="s">
        <v>3429</v>
      </c>
      <c r="U1052" s="7">
        <v>3570200</v>
      </c>
      <c r="V1052" s="7">
        <v>3554200</v>
      </c>
      <c r="W1052" s="7">
        <v>3474400</v>
      </c>
      <c r="X1052" s="7">
        <v>2793000</v>
      </c>
      <c r="Y1052" s="7">
        <v>3442100</v>
      </c>
      <c r="Z1052" s="7">
        <v>3484300</v>
      </c>
      <c r="AA1052" s="7">
        <v>3535100</v>
      </c>
      <c r="AB1052" s="7">
        <v>3570200</v>
      </c>
      <c r="AC1052" s="3" t="s">
        <v>2400</v>
      </c>
      <c r="AD1052" s="3">
        <v>39.563000000000002</v>
      </c>
      <c r="AE1052" s="3" t="s">
        <v>2400</v>
      </c>
      <c r="AF1052" s="3">
        <v>20.521999999999998</v>
      </c>
      <c r="AG1052" s="7">
        <v>254699987</v>
      </c>
      <c r="AH1052" s="7">
        <v>261601984</v>
      </c>
      <c r="AI1052" s="7">
        <v>264094061</v>
      </c>
      <c r="AJ1052" s="7">
        <v>252007431</v>
      </c>
      <c r="AK1052" s="3">
        <v>98.935919999999996</v>
      </c>
      <c r="AL1052" s="7">
        <v>379</v>
      </c>
      <c r="AM1052" s="7">
        <v>264489503</v>
      </c>
      <c r="AN1052" s="3">
        <v>103.84</v>
      </c>
      <c r="AO1052" s="3">
        <v>-1.2482</v>
      </c>
      <c r="AP1052" s="3">
        <v>-7.17509</v>
      </c>
      <c r="AQ1052" s="3">
        <v>17.207977</v>
      </c>
      <c r="AR1052" s="3">
        <v>53.967066000000003</v>
      </c>
      <c r="AS1052" s="3">
        <v>-7.17509</v>
      </c>
      <c r="AT1052" s="3">
        <v>17.207977</v>
      </c>
      <c r="AU1052" s="3">
        <v>53.278689</v>
      </c>
      <c r="AV1052" s="3">
        <v>2.2367855871015681</v>
      </c>
      <c r="AW1052" s="3">
        <v>4.5462797366017975</v>
      </c>
      <c r="AX1052" s="3">
        <v>5.443746843624746</v>
      </c>
      <c r="AY1052" s="4">
        <v>38</v>
      </c>
      <c r="AZ1052" s="3">
        <v>77.23</v>
      </c>
      <c r="BA1052" s="3">
        <v>92.47</v>
      </c>
    </row>
    <row r="1053" spans="1:53" x14ac:dyDescent="0.3">
      <c r="A1053" s="1" t="s">
        <v>1152</v>
      </c>
      <c r="B1053" s="2">
        <v>4106589</v>
      </c>
      <c r="C1053" s="9" t="s">
        <v>2395</v>
      </c>
      <c r="D1053" s="9" t="s">
        <v>2403</v>
      </c>
      <c r="E1053" s="3">
        <v>5641.67006451</v>
      </c>
      <c r="F1053" s="5">
        <v>5145.4850640000004</v>
      </c>
      <c r="G1053" s="5" t="s">
        <v>2400</v>
      </c>
      <c r="H1053" s="3">
        <v>-0.94499999999999995</v>
      </c>
      <c r="I1053" s="3" t="s">
        <v>2397</v>
      </c>
      <c r="J1053" s="3">
        <v>-0.94499999999999995</v>
      </c>
      <c r="K1053" s="3" t="s">
        <v>2397</v>
      </c>
      <c r="L1053" s="3">
        <v>8.3277751299999991</v>
      </c>
      <c r="M1053" s="3">
        <v>8.3277751299999991</v>
      </c>
      <c r="N1053" s="3" t="s">
        <v>2397</v>
      </c>
      <c r="O1053" s="3" t="s">
        <v>2400</v>
      </c>
      <c r="P1053" s="3" t="s">
        <v>2400</v>
      </c>
      <c r="Q1053" s="3">
        <v>6.255897</v>
      </c>
      <c r="R1053" s="3" t="s">
        <v>2397</v>
      </c>
      <c r="S1053" s="3">
        <v>-16.334175999999999</v>
      </c>
      <c r="T1053" s="9" t="s">
        <v>3429</v>
      </c>
      <c r="U1053" s="7">
        <v>787647</v>
      </c>
      <c r="V1053" s="7">
        <v>587367</v>
      </c>
      <c r="W1053" s="7">
        <v>810456</v>
      </c>
      <c r="X1053" s="7">
        <v>729264</v>
      </c>
      <c r="Y1053" s="7">
        <v>803067</v>
      </c>
      <c r="Z1053" s="7">
        <v>813460</v>
      </c>
      <c r="AA1053" s="7">
        <v>776620</v>
      </c>
      <c r="AB1053" s="7">
        <v>787647</v>
      </c>
      <c r="AC1053" s="3">
        <v>-15.164999999999999</v>
      </c>
      <c r="AD1053" s="3">
        <v>-14.308999999999999</v>
      </c>
      <c r="AE1053" s="3">
        <v>-40.527999999999999</v>
      </c>
      <c r="AF1053" s="3">
        <v>-41.872999999999998</v>
      </c>
      <c r="AG1053" s="7">
        <v>157813136</v>
      </c>
      <c r="AH1053" s="7">
        <v>146025246</v>
      </c>
      <c r="AI1053" s="7">
        <v>143393493</v>
      </c>
      <c r="AJ1053" s="7">
        <v>156644957</v>
      </c>
      <c r="AK1053" s="3">
        <v>99.206869999999995</v>
      </c>
      <c r="AL1053" s="7">
        <v>444</v>
      </c>
      <c r="AM1053" s="7">
        <v>157495376</v>
      </c>
      <c r="AN1053" s="3">
        <v>99.75</v>
      </c>
      <c r="AO1053" s="3">
        <v>-4.2978370000000004</v>
      </c>
      <c r="AP1053" s="3">
        <v>-2.155052</v>
      </c>
      <c r="AQ1053" s="3">
        <v>-12.730904000000001</v>
      </c>
      <c r="AR1053" s="3">
        <v>-33.875543999999998</v>
      </c>
      <c r="AS1053" s="3">
        <v>-2.155052</v>
      </c>
      <c r="AT1053" s="3">
        <v>-12.730904000000001</v>
      </c>
      <c r="AU1053" s="3">
        <v>-30.895434000000002</v>
      </c>
      <c r="AV1053" s="3">
        <v>3.0264136203936172</v>
      </c>
      <c r="AW1053" s="3">
        <v>4.7938384838055565</v>
      </c>
      <c r="AX1053" s="3">
        <v>4.5426616724969682</v>
      </c>
      <c r="AY1053" s="3">
        <v>70.89</v>
      </c>
      <c r="AZ1053" s="3">
        <v>112.29</v>
      </c>
      <c r="BA1053" s="4">
        <v>106.4</v>
      </c>
    </row>
    <row r="1054" spans="1:53" x14ac:dyDescent="0.3">
      <c r="A1054" s="1" t="s">
        <v>1746</v>
      </c>
      <c r="B1054" s="2">
        <v>4837291</v>
      </c>
      <c r="C1054" s="9" t="s">
        <v>2395</v>
      </c>
      <c r="D1054" s="9" t="s">
        <v>2405</v>
      </c>
      <c r="E1054" s="3">
        <v>5620.2934272000002</v>
      </c>
      <c r="F1054" s="5">
        <v>5094.8694269999996</v>
      </c>
      <c r="G1054" s="5" t="s">
        <v>2400</v>
      </c>
      <c r="H1054" s="4">
        <v>1.24</v>
      </c>
      <c r="I1054" s="3">
        <v>30.960477000000001</v>
      </c>
      <c r="J1054" s="4">
        <v>1.24</v>
      </c>
      <c r="K1054" s="3">
        <v>30.960477000000001</v>
      </c>
      <c r="L1054" s="3">
        <v>11.81894808</v>
      </c>
      <c r="M1054" s="3">
        <v>11.426941569999999</v>
      </c>
      <c r="N1054" s="3">
        <v>23.265305999999999</v>
      </c>
      <c r="O1054" s="3" t="s">
        <v>2400</v>
      </c>
      <c r="P1054" s="3" t="s">
        <v>2400</v>
      </c>
      <c r="Q1054" s="3">
        <v>7.7667409999999997</v>
      </c>
      <c r="R1054" s="3">
        <v>21.359051999999998</v>
      </c>
      <c r="S1054" s="3">
        <v>21.359051999999998</v>
      </c>
      <c r="T1054" s="9" t="s">
        <v>3429</v>
      </c>
      <c r="U1054" s="7">
        <v>554458</v>
      </c>
      <c r="V1054" s="7">
        <v>489723</v>
      </c>
      <c r="W1054" s="7">
        <v>411172</v>
      </c>
      <c r="X1054" s="7">
        <v>362963</v>
      </c>
      <c r="Y1054" s="7">
        <v>592950</v>
      </c>
      <c r="Z1054" s="7">
        <v>581079</v>
      </c>
      <c r="AA1054" s="7">
        <v>569580</v>
      </c>
      <c r="AB1054" s="7">
        <v>554458</v>
      </c>
      <c r="AC1054" s="3">
        <v>80.614000000000004</v>
      </c>
      <c r="AD1054" s="4">
        <v>81.52</v>
      </c>
      <c r="AE1054" s="3">
        <v>34.279000000000003</v>
      </c>
      <c r="AF1054" s="3">
        <v>33.648000000000003</v>
      </c>
      <c r="AG1054" s="7">
        <v>36640000</v>
      </c>
      <c r="AH1054" s="7">
        <v>36846000</v>
      </c>
      <c r="AI1054" s="7">
        <v>36796000</v>
      </c>
      <c r="AJ1054" s="7">
        <v>36371822</v>
      </c>
      <c r="AK1054" s="3">
        <v>99.40249</v>
      </c>
      <c r="AL1054" s="7">
        <v>546</v>
      </c>
      <c r="AM1054" s="7">
        <v>36771963</v>
      </c>
      <c r="AN1054" s="4">
        <v>100.5</v>
      </c>
      <c r="AO1054" s="3">
        <v>-0.96758299999999997</v>
      </c>
      <c r="AP1054" s="3">
        <v>-8.7109380000000005</v>
      </c>
      <c r="AQ1054" s="3">
        <v>9.1546009999999995</v>
      </c>
      <c r="AR1054" s="3">
        <v>-26.923076999999999</v>
      </c>
      <c r="AS1054" s="3">
        <v>-8.7109380000000005</v>
      </c>
      <c r="AT1054" s="3">
        <v>9.1546009999999995</v>
      </c>
      <c r="AU1054" s="3">
        <v>-28.561239</v>
      </c>
      <c r="AV1054" s="3">
        <v>1.9209164183049718</v>
      </c>
      <c r="AW1054" s="3">
        <v>3.9895113273613765</v>
      </c>
      <c r="AX1054" s="3">
        <v>5.7701622858839281</v>
      </c>
      <c r="AY1054" s="3">
        <v>32.71</v>
      </c>
      <c r="AZ1054" s="3">
        <v>67.94</v>
      </c>
      <c r="BA1054" s="3">
        <v>98.26</v>
      </c>
    </row>
    <row r="1055" spans="1:53" x14ac:dyDescent="0.3">
      <c r="A1055" s="1" t="s">
        <v>2241</v>
      </c>
      <c r="B1055" s="2">
        <v>4970138</v>
      </c>
      <c r="C1055" s="9" t="s">
        <v>2395</v>
      </c>
      <c r="D1055" s="9" t="s">
        <v>2405</v>
      </c>
      <c r="E1055" s="3">
        <v>5619.04721316</v>
      </c>
      <c r="F1055" s="5">
        <v>5163.2082129999999</v>
      </c>
      <c r="G1055" s="5" t="s">
        <v>2400</v>
      </c>
      <c r="H1055" s="3">
        <v>-0.16300000000000001</v>
      </c>
      <c r="I1055" s="3" t="s">
        <v>2397</v>
      </c>
      <c r="J1055" s="3">
        <v>-0.16300000000000001</v>
      </c>
      <c r="K1055" s="3" t="s">
        <v>2397</v>
      </c>
      <c r="L1055" s="3">
        <v>12.32454924</v>
      </c>
      <c r="M1055" s="3">
        <v>11.655299059999999</v>
      </c>
      <c r="N1055" s="3">
        <v>54.58231</v>
      </c>
      <c r="O1055" s="3" t="s">
        <v>2400</v>
      </c>
      <c r="P1055" s="3" t="s">
        <v>2400</v>
      </c>
      <c r="Q1055" s="3">
        <v>8.3091550000000005</v>
      </c>
      <c r="R1055" s="3" t="s">
        <v>2397</v>
      </c>
      <c r="S1055" s="3">
        <v>-54.108162999999998</v>
      </c>
      <c r="T1055" s="9" t="s">
        <v>3429</v>
      </c>
      <c r="U1055" s="7">
        <v>499160</v>
      </c>
      <c r="V1055" s="7">
        <v>473634</v>
      </c>
      <c r="W1055" s="7">
        <v>390134</v>
      </c>
      <c r="X1055" s="7">
        <v>292689</v>
      </c>
      <c r="Y1055" s="7">
        <v>546535</v>
      </c>
      <c r="Z1055" s="7">
        <v>520775</v>
      </c>
      <c r="AA1055" s="7">
        <v>505847</v>
      </c>
      <c r="AB1055" s="7">
        <v>499160</v>
      </c>
      <c r="AC1055" s="3">
        <v>85.626000000000005</v>
      </c>
      <c r="AD1055" s="3">
        <v>84.055999999999997</v>
      </c>
      <c r="AE1055" s="4">
        <v>-21.14</v>
      </c>
      <c r="AF1055" s="3">
        <v>-17.169</v>
      </c>
      <c r="AG1055" s="7">
        <v>112422071</v>
      </c>
      <c r="AH1055" s="7">
        <v>112179617</v>
      </c>
      <c r="AI1055" s="7">
        <v>108953058</v>
      </c>
      <c r="AJ1055" s="7">
        <v>110174365</v>
      </c>
      <c r="AK1055" s="3">
        <v>97.958089999999999</v>
      </c>
      <c r="AL1055" s="7">
        <v>415</v>
      </c>
      <c r="AM1055" s="7">
        <v>115699269</v>
      </c>
      <c r="AN1055" s="3">
        <v>102.87</v>
      </c>
      <c r="AO1055" s="3">
        <v>-2.050265</v>
      </c>
      <c r="AP1055" s="3">
        <v>-11.068854999999999</v>
      </c>
      <c r="AQ1055" s="3">
        <v>-21.362832000000001</v>
      </c>
      <c r="AR1055" s="3">
        <v>-0.202156</v>
      </c>
      <c r="AS1055" s="3">
        <v>-11.068854999999999</v>
      </c>
      <c r="AT1055" s="3">
        <v>-21.362832000000001</v>
      </c>
      <c r="AU1055" s="3">
        <v>-1.8772089999999999</v>
      </c>
      <c r="AV1055" s="3">
        <v>3.6041013658988352</v>
      </c>
      <c r="AW1055" s="3">
        <v>5.9813046334802475</v>
      </c>
      <c r="AX1055" s="3">
        <v>6.9455482425746977</v>
      </c>
      <c r="AY1055" s="3">
        <v>59.55</v>
      </c>
      <c r="AZ1055" s="3">
        <v>98.84</v>
      </c>
      <c r="BA1055" s="3">
        <v>114.77</v>
      </c>
    </row>
    <row r="1056" spans="1:53" x14ac:dyDescent="0.3">
      <c r="A1056" s="1" t="s">
        <v>1938</v>
      </c>
      <c r="B1056" s="2">
        <v>4884928</v>
      </c>
      <c r="C1056" s="9" t="s">
        <v>2401</v>
      </c>
      <c r="D1056" s="9" t="s">
        <v>2492</v>
      </c>
      <c r="E1056" s="3">
        <v>5607.4849345599996</v>
      </c>
      <c r="F1056" s="5">
        <v>10410.814934</v>
      </c>
      <c r="G1056" s="5">
        <v>10410.81493456</v>
      </c>
      <c r="H1056" s="3">
        <v>4.0000000000000001E-3</v>
      </c>
      <c r="I1056" s="3">
        <v>28.317982000000001</v>
      </c>
      <c r="J1056" s="4">
        <v>4.0000000000000001E-3</v>
      </c>
      <c r="K1056" s="3">
        <v>28.317982000000001</v>
      </c>
      <c r="L1056" s="3">
        <v>1.9014709400000001</v>
      </c>
      <c r="M1056" s="3">
        <v>1.46807848</v>
      </c>
      <c r="N1056" s="3">
        <v>9.2734430000000003</v>
      </c>
      <c r="O1056" s="3" t="s">
        <v>2397</v>
      </c>
      <c r="P1056" s="3" t="s">
        <v>2400</v>
      </c>
      <c r="Q1056" s="3">
        <v>1.8957059999999999</v>
      </c>
      <c r="R1056" s="4">
        <v>9.5245999999999995</v>
      </c>
      <c r="S1056" s="4">
        <v>9.5245999999999995</v>
      </c>
      <c r="T1056" s="9" t="s">
        <v>3429</v>
      </c>
      <c r="U1056" s="7">
        <v>5433972</v>
      </c>
      <c r="V1056" s="7">
        <v>4960009</v>
      </c>
      <c r="W1056" s="7">
        <v>3680451</v>
      </c>
      <c r="X1056" s="7">
        <v>3298873</v>
      </c>
      <c r="Y1056" s="7">
        <v>5209839</v>
      </c>
      <c r="Z1056" s="7">
        <v>5300147</v>
      </c>
      <c r="AA1056" s="7">
        <v>5411624</v>
      </c>
      <c r="AB1056" s="7">
        <v>5433972</v>
      </c>
      <c r="AC1056" s="3">
        <v>18.756</v>
      </c>
      <c r="AD1056" s="3">
        <v>18.481999999999999</v>
      </c>
      <c r="AE1056" s="3">
        <v>17.498000000000001</v>
      </c>
      <c r="AF1056" s="3">
        <v>17.125</v>
      </c>
      <c r="AG1056" s="7">
        <v>71740332</v>
      </c>
      <c r="AH1056" s="7">
        <v>71709298</v>
      </c>
      <c r="AI1056" s="7">
        <v>71515428</v>
      </c>
      <c r="AJ1056" s="7">
        <v>66604648</v>
      </c>
      <c r="AK1056" s="3">
        <v>92.836969999999994</v>
      </c>
      <c r="AL1056" s="7">
        <v>361</v>
      </c>
      <c r="AM1056" s="7">
        <v>59620547</v>
      </c>
      <c r="AN1056" s="4">
        <v>83.1</v>
      </c>
      <c r="AO1056" s="3">
        <v>0.26942700000000003</v>
      </c>
      <c r="AP1056" s="3">
        <v>-9.5317299999999996</v>
      </c>
      <c r="AQ1056" s="3">
        <v>-4.135033</v>
      </c>
      <c r="AR1056" s="3">
        <v>10.449859</v>
      </c>
      <c r="AS1056" s="3">
        <v>-9.5317299999999996</v>
      </c>
      <c r="AT1056" s="3">
        <v>-4.135033</v>
      </c>
      <c r="AU1056" s="3">
        <v>11.617995000000001</v>
      </c>
      <c r="AV1056" s="3">
        <v>1.672522561085741</v>
      </c>
      <c r="AW1056" s="3">
        <v>2.2531216141847921</v>
      </c>
      <c r="AX1056" s="3">
        <v>2.0564820529029215</v>
      </c>
      <c r="AY1056" s="3">
        <v>64.58</v>
      </c>
      <c r="AZ1056" s="4">
        <v>87</v>
      </c>
      <c r="BA1056" s="3">
        <v>79.41</v>
      </c>
    </row>
    <row r="1057" spans="1:53" x14ac:dyDescent="0.3">
      <c r="A1057" s="1" t="s">
        <v>694</v>
      </c>
      <c r="B1057" s="2">
        <v>4021861</v>
      </c>
      <c r="C1057" s="9" t="s">
        <v>2401</v>
      </c>
      <c r="D1057" s="9" t="s">
        <v>2467</v>
      </c>
      <c r="E1057" s="3">
        <v>5607.3730880000003</v>
      </c>
      <c r="F1057" s="5">
        <v>9034.4730880000006</v>
      </c>
      <c r="G1057" s="5">
        <v>9043.7730879999999</v>
      </c>
      <c r="H1057" s="3">
        <v>7.0000000000000001E-3</v>
      </c>
      <c r="I1057" s="3" t="s">
        <v>2397</v>
      </c>
      <c r="J1057" s="3">
        <v>7.0000000000000001E-3</v>
      </c>
      <c r="K1057" s="3" t="s">
        <v>2397</v>
      </c>
      <c r="L1057" s="3" t="s">
        <v>2397</v>
      </c>
      <c r="M1057" s="3">
        <v>1.6514247800000001</v>
      </c>
      <c r="N1057" s="3">
        <v>23.553875000000001</v>
      </c>
      <c r="O1057" s="3">
        <v>14.8126903226573</v>
      </c>
      <c r="P1057" s="3">
        <v>7.0896159317212</v>
      </c>
      <c r="Q1057" s="3">
        <v>3.7511580000000002</v>
      </c>
      <c r="R1057" s="3">
        <v>13.736693000000001</v>
      </c>
      <c r="S1057" s="3">
        <v>13.736693000000001</v>
      </c>
      <c r="T1057" s="9" t="s">
        <v>3429</v>
      </c>
      <c r="U1057" s="7">
        <v>2314000</v>
      </c>
      <c r="V1057" s="7">
        <v>2224600</v>
      </c>
      <c r="W1057" s="7">
        <v>2165600</v>
      </c>
      <c r="X1057" s="7">
        <v>1738700</v>
      </c>
      <c r="Y1057" s="7">
        <v>2380200</v>
      </c>
      <c r="Z1057" s="7">
        <v>2359600</v>
      </c>
      <c r="AA1057" s="7">
        <v>2338100</v>
      </c>
      <c r="AB1057" s="7">
        <v>2314000</v>
      </c>
      <c r="AC1057" s="3">
        <v>64.087999999999994</v>
      </c>
      <c r="AD1057" s="3">
        <v>63.747</v>
      </c>
      <c r="AE1057" s="3">
        <v>26.140999999999998</v>
      </c>
      <c r="AF1057" s="3">
        <v>26.355</v>
      </c>
      <c r="AG1057" s="7">
        <v>441571436</v>
      </c>
      <c r="AH1057" s="7">
        <v>441830818</v>
      </c>
      <c r="AI1057" s="7">
        <v>438976655</v>
      </c>
      <c r="AJ1057" s="7">
        <v>310579700</v>
      </c>
      <c r="AK1057" s="3">
        <v>70.342429999999993</v>
      </c>
      <c r="AL1057" s="7">
        <v>296</v>
      </c>
      <c r="AM1057" s="7">
        <v>329316795</v>
      </c>
      <c r="AN1057" s="3">
        <v>74.59</v>
      </c>
      <c r="AO1057" s="3">
        <v>1.714286</v>
      </c>
      <c r="AP1057" s="3">
        <v>-1.889764</v>
      </c>
      <c r="AQ1057" s="3">
        <v>8.2536919999999991</v>
      </c>
      <c r="AR1057" s="3">
        <v>6.8610639999999998</v>
      </c>
      <c r="AS1057" s="3">
        <v>-1.889764</v>
      </c>
      <c r="AT1057" s="3">
        <v>8.2536919999999991</v>
      </c>
      <c r="AU1057" s="3">
        <v>6.4957269999999996</v>
      </c>
      <c r="AV1057" s="3">
        <v>1.3682298804798201</v>
      </c>
      <c r="AW1057" s="3">
        <v>2.2497241196751467</v>
      </c>
      <c r="AX1057" s="3">
        <v>2.7618993962247025</v>
      </c>
      <c r="AY1057" s="3">
        <v>37.35</v>
      </c>
      <c r="AZ1057" s="3">
        <v>61.42</v>
      </c>
      <c r="BA1057" s="4">
        <v>75.400000000000006</v>
      </c>
    </row>
    <row r="1058" spans="1:53" x14ac:dyDescent="0.3">
      <c r="A1058" s="1" t="s">
        <v>1109</v>
      </c>
      <c r="B1058" s="2">
        <v>4068983</v>
      </c>
      <c r="C1058" s="9" t="s">
        <v>2401</v>
      </c>
      <c r="D1058" s="9" t="s">
        <v>2488</v>
      </c>
      <c r="E1058" s="3">
        <v>5593.5453394200003</v>
      </c>
      <c r="F1058" s="5">
        <v>9045.8553389999997</v>
      </c>
      <c r="G1058" s="5" t="s">
        <v>2400</v>
      </c>
      <c r="H1058" s="3">
        <v>0.34599999999999997</v>
      </c>
      <c r="I1058" s="3">
        <v>13.578431</v>
      </c>
      <c r="J1058" s="4">
        <v>0.34599999999999997</v>
      </c>
      <c r="K1058" s="3">
        <v>13.578431</v>
      </c>
      <c r="L1058" s="3">
        <v>2.2127125400000001</v>
      </c>
      <c r="M1058" s="3">
        <v>1.19323077</v>
      </c>
      <c r="N1058" s="3" t="s">
        <v>2397</v>
      </c>
      <c r="O1058" s="3" t="s">
        <v>2400</v>
      </c>
      <c r="P1058" s="3" t="s">
        <v>2400</v>
      </c>
      <c r="Q1058" s="3">
        <v>0.16797799999999999</v>
      </c>
      <c r="R1058" s="3">
        <v>6.1842220000000001</v>
      </c>
      <c r="S1058" s="3">
        <v>6.1842220000000001</v>
      </c>
      <c r="T1058" s="9" t="s">
        <v>3429</v>
      </c>
      <c r="U1058" s="7">
        <v>48040364</v>
      </c>
      <c r="V1058" s="7">
        <v>50824490</v>
      </c>
      <c r="W1058" s="7">
        <v>54455572</v>
      </c>
      <c r="X1058" s="7">
        <v>49120453</v>
      </c>
      <c r="Y1058" s="7">
        <v>47658502</v>
      </c>
      <c r="Z1058" s="7">
        <v>47821247</v>
      </c>
      <c r="AA1058" s="7">
        <v>47816723</v>
      </c>
      <c r="AB1058" s="7">
        <v>48040364</v>
      </c>
      <c r="AC1058" s="4">
        <v>7.3840000000000003</v>
      </c>
      <c r="AD1058" s="4">
        <v>7.3179999999999996</v>
      </c>
      <c r="AE1058" s="4">
        <v>2.427</v>
      </c>
      <c r="AF1058" s="4">
        <v>2.3860000000000001</v>
      </c>
      <c r="AG1058" s="7">
        <v>222400000</v>
      </c>
      <c r="AH1058" s="7">
        <v>222400007</v>
      </c>
      <c r="AI1058" s="7">
        <v>222400007</v>
      </c>
      <c r="AJ1058" s="7">
        <v>21813068</v>
      </c>
      <c r="AK1058" s="3">
        <v>9.2890499999999996</v>
      </c>
      <c r="AL1058" s="7" t="s">
        <v>2400</v>
      </c>
      <c r="AM1058" s="7">
        <v>2184648</v>
      </c>
      <c r="AN1058" s="3">
        <v>0.93</v>
      </c>
      <c r="AO1058" s="3">
        <v>-5.0905529999999999</v>
      </c>
      <c r="AP1058" s="3">
        <v>-18.597816999999999</v>
      </c>
      <c r="AQ1058" s="3">
        <v>-21.178861999999999</v>
      </c>
      <c r="AR1058" s="3">
        <v>-21.178861999999999</v>
      </c>
      <c r="AS1058" s="3">
        <v>-18.597816999999999</v>
      </c>
      <c r="AT1058" s="3">
        <v>-21.178861999999999</v>
      </c>
      <c r="AU1058" s="3">
        <v>-21.178861999999999</v>
      </c>
      <c r="AV1058" s="3">
        <v>0.68746076212220075</v>
      </c>
      <c r="AW1058" s="3">
        <v>0.70561234106838422</v>
      </c>
      <c r="AX1058" s="3">
        <v>1.0692073725923519</v>
      </c>
      <c r="AY1058" s="4">
        <v>64.3</v>
      </c>
      <c r="AZ1058" s="3">
        <v>65.989999999999995</v>
      </c>
      <c r="BA1058" s="4">
        <v>100</v>
      </c>
    </row>
    <row r="1059" spans="1:53" x14ac:dyDescent="0.3">
      <c r="A1059" s="1" t="s">
        <v>1080</v>
      </c>
      <c r="B1059" s="2">
        <v>4044522</v>
      </c>
      <c r="C1059" s="9" t="s">
        <v>2395</v>
      </c>
      <c r="D1059" s="9" t="s">
        <v>2402</v>
      </c>
      <c r="E1059" s="3">
        <v>5584.3579933199999</v>
      </c>
      <c r="F1059" s="5">
        <v>11671.357993</v>
      </c>
      <c r="G1059" s="5" t="s">
        <v>2400</v>
      </c>
      <c r="H1059" s="3">
        <v>4.5999999999999999E-2</v>
      </c>
      <c r="I1059" s="3" t="s">
        <v>2397</v>
      </c>
      <c r="J1059" s="3">
        <v>4.5999999999999999E-2</v>
      </c>
      <c r="K1059" s="3" t="s">
        <v>2397</v>
      </c>
      <c r="L1059" s="3">
        <v>1.6154276100000002</v>
      </c>
      <c r="M1059" s="3">
        <v>1.2787610599999999</v>
      </c>
      <c r="N1059" s="3">
        <v>9.4961660000000006</v>
      </c>
      <c r="O1059" s="3" t="s">
        <v>2400</v>
      </c>
      <c r="P1059" s="3" t="s">
        <v>2400</v>
      </c>
      <c r="Q1059" s="3">
        <v>1.0399510000000001</v>
      </c>
      <c r="R1059" s="3">
        <v>18.977695000000001</v>
      </c>
      <c r="S1059" s="3">
        <v>18.977695000000001</v>
      </c>
      <c r="T1059" s="9" t="s">
        <v>3429</v>
      </c>
      <c r="U1059" s="7">
        <v>10825000</v>
      </c>
      <c r="V1059" s="7">
        <v>14190000</v>
      </c>
      <c r="W1059" s="7">
        <v>11216000</v>
      </c>
      <c r="X1059" s="7">
        <v>6140000</v>
      </c>
      <c r="Y1059" s="7">
        <v>10055000</v>
      </c>
      <c r="Z1059" s="7">
        <v>10282000</v>
      </c>
      <c r="AA1059" s="7">
        <v>10632000</v>
      </c>
      <c r="AB1059" s="7">
        <v>10825000</v>
      </c>
      <c r="AC1059" s="4">
        <v>7.8979999999999997</v>
      </c>
      <c r="AD1059" s="4">
        <v>6.3550000000000004</v>
      </c>
      <c r="AE1059" s="4">
        <v>4.7759999999999998</v>
      </c>
      <c r="AF1059" s="4">
        <v>3.7389999999999999</v>
      </c>
      <c r="AG1059" s="7">
        <v>504003429</v>
      </c>
      <c r="AH1059" s="7">
        <v>475462962</v>
      </c>
      <c r="AI1059" s="7">
        <v>410802959</v>
      </c>
      <c r="AJ1059" s="7">
        <v>52854880</v>
      </c>
      <c r="AK1059" s="3">
        <v>10.48701</v>
      </c>
      <c r="AL1059" s="7">
        <v>135</v>
      </c>
      <c r="AM1059" s="7">
        <v>454709271</v>
      </c>
      <c r="AN1059" s="3">
        <v>90.22</v>
      </c>
      <c r="AO1059" s="3">
        <v>-6.0671720000000002</v>
      </c>
      <c r="AP1059" s="3">
        <v>-21.750903000000001</v>
      </c>
      <c r="AQ1059" s="3">
        <v>-35.872781000000003</v>
      </c>
      <c r="AR1059" s="3">
        <v>-50.878186999999997</v>
      </c>
      <c r="AS1059" s="3">
        <v>-21.750903000000001</v>
      </c>
      <c r="AT1059" s="3">
        <v>-35.872781000000003</v>
      </c>
      <c r="AU1059" s="3">
        <v>-49.563699999999997</v>
      </c>
      <c r="AV1059" s="3">
        <v>2.0658887223562918</v>
      </c>
      <c r="AW1059" s="3">
        <v>1.3843862792810122</v>
      </c>
      <c r="AX1059" s="3">
        <v>1.1079595254102923</v>
      </c>
      <c r="AY1059" s="3">
        <v>222.19</v>
      </c>
      <c r="AZ1059" s="3">
        <v>148.88999999999999</v>
      </c>
      <c r="BA1059" s="3">
        <v>119.16</v>
      </c>
    </row>
    <row r="1060" spans="1:53" x14ac:dyDescent="0.3">
      <c r="A1060" s="1" t="s">
        <v>415</v>
      </c>
      <c r="B1060" s="2">
        <v>4531073</v>
      </c>
      <c r="C1060" s="9" t="s">
        <v>2401</v>
      </c>
      <c r="D1060" s="9" t="s">
        <v>2451</v>
      </c>
      <c r="E1060" s="3">
        <v>5580.2685792599996</v>
      </c>
      <c r="F1060" s="5">
        <v>5602.4115789999996</v>
      </c>
      <c r="G1060" s="5">
        <v>5602.4115792599996</v>
      </c>
      <c r="H1060" s="3">
        <v>0.20899999999999999</v>
      </c>
      <c r="I1060" s="3">
        <v>37.5694444444445</v>
      </c>
      <c r="J1060" s="3">
        <v>0.20899999999999999</v>
      </c>
      <c r="K1060" s="3">
        <v>37.5694444444445</v>
      </c>
      <c r="L1060" s="3">
        <v>1.91102343034998</v>
      </c>
      <c r="M1060" s="3">
        <v>1.91102343034998</v>
      </c>
      <c r="N1060" s="3">
        <v>17.440360999999999</v>
      </c>
      <c r="O1060" s="3" t="s">
        <v>2400</v>
      </c>
      <c r="P1060" s="3" t="s">
        <v>2400</v>
      </c>
      <c r="Q1060" s="3">
        <v>18.913444999999999</v>
      </c>
      <c r="R1060" s="3">
        <v>22.313217999999999</v>
      </c>
      <c r="S1060" s="3">
        <v>27.2555390300985</v>
      </c>
      <c r="T1060" s="9" t="s">
        <v>3429</v>
      </c>
      <c r="U1060" s="7">
        <v>217770</v>
      </c>
      <c r="V1060" s="7">
        <v>196132</v>
      </c>
      <c r="W1060" s="7">
        <v>192351</v>
      </c>
      <c r="X1060" s="7">
        <v>178332</v>
      </c>
      <c r="Y1060" s="7">
        <v>269076</v>
      </c>
      <c r="Z1060" s="7">
        <v>247572</v>
      </c>
      <c r="AA1060" s="7">
        <v>230234</v>
      </c>
      <c r="AB1060" s="7">
        <v>217770</v>
      </c>
      <c r="AC1060" s="3">
        <v>95.594999999999999</v>
      </c>
      <c r="AD1060" s="3">
        <v>95.325000000000003</v>
      </c>
      <c r="AE1060" s="3">
        <v>85.432000000000002</v>
      </c>
      <c r="AF1060" s="3">
        <v>84.763000000000005</v>
      </c>
      <c r="AG1060" s="7">
        <v>171122858</v>
      </c>
      <c r="AH1060" s="7">
        <v>153881933</v>
      </c>
      <c r="AI1060" s="7">
        <v>115409356</v>
      </c>
      <c r="AJ1060" s="7">
        <v>186354459</v>
      </c>
      <c r="AK1060" s="3">
        <v>99.484449999999995</v>
      </c>
      <c r="AL1060" s="7">
        <v>431</v>
      </c>
      <c r="AM1060" s="7">
        <v>167957026</v>
      </c>
      <c r="AN1060" s="3">
        <v>89.66</v>
      </c>
      <c r="AO1060" s="3">
        <v>-1.2413289999999999</v>
      </c>
      <c r="AP1060" s="3">
        <v>-9.1977170000000008</v>
      </c>
      <c r="AQ1060" s="3">
        <v>-12.346079</v>
      </c>
      <c r="AR1060" s="3">
        <v>21.029083</v>
      </c>
      <c r="AS1060" s="3">
        <v>-9.1977170000000008</v>
      </c>
      <c r="AT1060" s="3">
        <v>-12.346079</v>
      </c>
      <c r="AU1060" s="3">
        <v>20.866845000000001</v>
      </c>
      <c r="AV1060" s="3">
        <v>4.6779350442056451</v>
      </c>
      <c r="AW1060" s="3">
        <v>6.5584436231054823</v>
      </c>
      <c r="AX1060" s="3">
        <v>6.1107263131573442</v>
      </c>
      <c r="AY1060" s="4">
        <v>107.01</v>
      </c>
      <c r="AZ1060" s="4">
        <v>150.03</v>
      </c>
      <c r="BA1060" s="3">
        <v>139.79</v>
      </c>
    </row>
    <row r="1061" spans="1:53" x14ac:dyDescent="0.3">
      <c r="A1061" s="1" t="s">
        <v>2266</v>
      </c>
      <c r="B1061" s="2">
        <v>4897155</v>
      </c>
      <c r="C1061" s="9" t="s">
        <v>2395</v>
      </c>
      <c r="D1061" s="9" t="s">
        <v>2478</v>
      </c>
      <c r="E1061" s="3">
        <v>5572.0931536199996</v>
      </c>
      <c r="F1061" s="5">
        <v>8159.4991529999998</v>
      </c>
      <c r="G1061" s="5">
        <v>12782.195075449999</v>
      </c>
      <c r="H1061" s="3">
        <v>0.52</v>
      </c>
      <c r="I1061" s="3">
        <v>21.114457999999999</v>
      </c>
      <c r="J1061" s="3">
        <v>0.52</v>
      </c>
      <c r="K1061" s="3">
        <v>21.114457999999999</v>
      </c>
      <c r="L1061" s="3">
        <v>3.6057021099999997</v>
      </c>
      <c r="M1061" s="3">
        <v>3.6057021099999997</v>
      </c>
      <c r="N1061" s="3" t="s">
        <v>2397</v>
      </c>
      <c r="O1061" s="3">
        <v>6.6647585109329803</v>
      </c>
      <c r="P1061" s="3">
        <v>7.0373236672969801</v>
      </c>
      <c r="Q1061" s="3">
        <v>9.6177980000000005</v>
      </c>
      <c r="R1061" s="3">
        <v>9.9121380000000006</v>
      </c>
      <c r="S1061" s="3">
        <v>9.9121380000000006</v>
      </c>
      <c r="T1061" s="9" t="s">
        <v>3429</v>
      </c>
      <c r="U1061" s="7">
        <v>790812</v>
      </c>
      <c r="V1061" s="7">
        <v>822910</v>
      </c>
      <c r="W1061" s="7">
        <v>504297</v>
      </c>
      <c r="X1061" s="7">
        <v>249566</v>
      </c>
      <c r="Y1061" s="7">
        <v>794412</v>
      </c>
      <c r="Z1061" s="7">
        <v>878510</v>
      </c>
      <c r="AA1061" s="7">
        <v>825326</v>
      </c>
      <c r="AB1061" s="7">
        <v>790812</v>
      </c>
      <c r="AC1061" s="4">
        <v>100</v>
      </c>
      <c r="AD1061" s="4">
        <v>100</v>
      </c>
      <c r="AE1061" s="3">
        <v>93.643000000000001</v>
      </c>
      <c r="AF1061" s="3">
        <v>97.031000000000006</v>
      </c>
      <c r="AG1061" s="7">
        <v>102947008</v>
      </c>
      <c r="AH1061" s="7">
        <v>91423830</v>
      </c>
      <c r="AI1061" s="7">
        <v>70861557</v>
      </c>
      <c r="AJ1061" s="7">
        <v>94630597</v>
      </c>
      <c r="AK1061" s="3">
        <v>91.894760000000005</v>
      </c>
      <c r="AL1061" s="7">
        <v>370</v>
      </c>
      <c r="AM1061" s="7">
        <v>100752398</v>
      </c>
      <c r="AN1061" s="3">
        <v>97.84</v>
      </c>
      <c r="AO1061" s="3">
        <v>1.594203</v>
      </c>
      <c r="AP1061" s="3">
        <v>-9.3143600000000006</v>
      </c>
      <c r="AQ1061" s="3">
        <v>8.7785410000000006</v>
      </c>
      <c r="AR1061" s="3">
        <v>58.699871000000002</v>
      </c>
      <c r="AS1061" s="3">
        <v>-9.3143600000000006</v>
      </c>
      <c r="AT1061" s="3">
        <v>8.7785410000000006</v>
      </c>
      <c r="AU1061" s="3">
        <v>56.373486</v>
      </c>
      <c r="AV1061" s="3">
        <v>2.7573604635483089</v>
      </c>
      <c r="AW1061" s="3">
        <v>4.1138670631126342</v>
      </c>
      <c r="AX1061" s="3">
        <v>4.281052002783297</v>
      </c>
      <c r="AY1061" s="3">
        <v>53.81</v>
      </c>
      <c r="AZ1061" s="3">
        <v>80.28</v>
      </c>
      <c r="BA1061" s="3">
        <v>83.54</v>
      </c>
    </row>
    <row r="1062" spans="1:53" x14ac:dyDescent="0.3">
      <c r="A1062" s="1" t="s">
        <v>486</v>
      </c>
      <c r="B1062" s="2">
        <v>4067801</v>
      </c>
      <c r="C1062" s="9" t="s">
        <v>2395</v>
      </c>
      <c r="D1062" s="9" t="s">
        <v>2431</v>
      </c>
      <c r="E1062" s="3">
        <v>5550.4639128500003</v>
      </c>
      <c r="F1062" s="5">
        <v>4996.5099120000004</v>
      </c>
      <c r="G1062" s="5" t="s">
        <v>2400</v>
      </c>
      <c r="H1062" s="3">
        <v>1.83</v>
      </c>
      <c r="I1062" s="3">
        <v>16.900883</v>
      </c>
      <c r="J1062" s="4">
        <v>1.83</v>
      </c>
      <c r="K1062" s="3">
        <v>16.900883</v>
      </c>
      <c r="L1062" s="3">
        <v>3.6078402999999999</v>
      </c>
      <c r="M1062" s="3">
        <v>2.7440822300000001</v>
      </c>
      <c r="N1062" s="3">
        <v>9.7227099999999993</v>
      </c>
      <c r="O1062" s="3" t="s">
        <v>2400</v>
      </c>
      <c r="P1062" s="3" t="s">
        <v>2400</v>
      </c>
      <c r="Q1062" s="3">
        <v>2.484782</v>
      </c>
      <c r="R1062" s="3">
        <v>10.055659</v>
      </c>
      <c r="S1062" s="3">
        <v>10.055659</v>
      </c>
      <c r="T1062" s="9" t="s">
        <v>3431</v>
      </c>
      <c r="U1062" s="7">
        <v>1788890</v>
      </c>
      <c r="V1062" s="7">
        <v>1897617</v>
      </c>
      <c r="W1062" s="7">
        <v>1781460</v>
      </c>
      <c r="X1062" s="7">
        <v>1369230</v>
      </c>
      <c r="Y1062" s="7">
        <v>1906694</v>
      </c>
      <c r="Z1062" s="7">
        <v>1845900</v>
      </c>
      <c r="AA1062" s="7">
        <v>1788890</v>
      </c>
      <c r="AB1062" s="7">
        <v>1789885</v>
      </c>
      <c r="AC1062" s="3">
        <v>51.209000000000003</v>
      </c>
      <c r="AD1062" s="3">
        <v>51.481999999999999</v>
      </c>
      <c r="AE1062" s="3">
        <v>22.009</v>
      </c>
      <c r="AF1062" s="3">
        <v>23.492000000000001</v>
      </c>
      <c r="AG1062" s="7">
        <v>53132000</v>
      </c>
      <c r="AH1062" s="7">
        <v>53335000</v>
      </c>
      <c r="AI1062" s="7">
        <v>54237000</v>
      </c>
      <c r="AJ1062" s="7">
        <v>52764804</v>
      </c>
      <c r="AK1062" s="3">
        <v>99.294110000000003</v>
      </c>
      <c r="AL1062" s="7">
        <v>550</v>
      </c>
      <c r="AM1062" s="7">
        <v>50217467</v>
      </c>
      <c r="AN1062" s="4">
        <v>94.5</v>
      </c>
      <c r="AO1062" s="3">
        <v>-2.820338</v>
      </c>
      <c r="AP1062" s="3">
        <v>-4.6625180000000004</v>
      </c>
      <c r="AQ1062" s="3">
        <v>-19.829321</v>
      </c>
      <c r="AR1062" s="3">
        <v>21.914788999999999</v>
      </c>
      <c r="AS1062" s="3">
        <v>-4.6625180000000004</v>
      </c>
      <c r="AT1062" s="3">
        <v>-19.829321</v>
      </c>
      <c r="AU1062" s="3">
        <v>19.701886999999999</v>
      </c>
      <c r="AV1062" s="3">
        <v>3.5089500428801981</v>
      </c>
      <c r="AW1062" s="3">
        <v>5.7884409784411961</v>
      </c>
      <c r="AX1062" s="3">
        <v>6.2434866700203013</v>
      </c>
      <c r="AY1062" s="3">
        <v>70.81</v>
      </c>
      <c r="AZ1062" s="3">
        <v>116.81</v>
      </c>
      <c r="BA1062" s="3">
        <v>125.99</v>
      </c>
    </row>
    <row r="1063" spans="1:53" x14ac:dyDescent="0.3">
      <c r="A1063" s="1" t="s">
        <v>985</v>
      </c>
      <c r="B1063" s="2">
        <v>4186601</v>
      </c>
      <c r="C1063" s="9" t="s">
        <v>2401</v>
      </c>
      <c r="D1063" s="9" t="s">
        <v>2429</v>
      </c>
      <c r="E1063" s="3">
        <v>5535.1155656000001</v>
      </c>
      <c r="F1063" s="5">
        <v>10946.715565</v>
      </c>
      <c r="G1063" s="5" t="s">
        <v>2400</v>
      </c>
      <c r="H1063" s="3">
        <v>8.68</v>
      </c>
      <c r="I1063" s="3">
        <v>11.247565</v>
      </c>
      <c r="J1063" s="3">
        <v>8.6950000000000003</v>
      </c>
      <c r="K1063" s="3">
        <v>11.227491000000001</v>
      </c>
      <c r="L1063" s="3" t="s">
        <v>2397</v>
      </c>
      <c r="M1063" s="3">
        <v>1.84382519</v>
      </c>
      <c r="N1063" s="3" t="s">
        <v>2397</v>
      </c>
      <c r="O1063" s="3" t="s">
        <v>2400</v>
      </c>
      <c r="P1063" s="3" t="s">
        <v>2400</v>
      </c>
      <c r="Q1063" s="3">
        <v>0.57719100000000001</v>
      </c>
      <c r="R1063" s="3">
        <v>9.8135239999999992</v>
      </c>
      <c r="S1063" s="3">
        <v>9.8135239999999992</v>
      </c>
      <c r="T1063" s="9" t="s">
        <v>3429</v>
      </c>
      <c r="U1063" s="7">
        <v>17873700</v>
      </c>
      <c r="V1063" s="7">
        <v>16222100</v>
      </c>
      <c r="W1063" s="7">
        <v>13481900</v>
      </c>
      <c r="X1063" s="7">
        <v>10600200</v>
      </c>
      <c r="Y1063" s="7">
        <v>18868200</v>
      </c>
      <c r="Z1063" s="7">
        <v>18352100</v>
      </c>
      <c r="AA1063" s="7">
        <v>18214200</v>
      </c>
      <c r="AB1063" s="7">
        <v>17873700</v>
      </c>
      <c r="AC1063" s="3">
        <v>16.898</v>
      </c>
      <c r="AD1063" s="3">
        <v>16.388999999999999</v>
      </c>
      <c r="AE1063" s="4">
        <v>6.1369999999999996</v>
      </c>
      <c r="AF1063" s="4">
        <v>5.64</v>
      </c>
      <c r="AG1063" s="7">
        <v>13019832</v>
      </c>
      <c r="AH1063" s="7">
        <v>13086392</v>
      </c>
      <c r="AI1063" s="7">
        <v>13403087</v>
      </c>
      <c r="AJ1063" s="7">
        <v>12699206</v>
      </c>
      <c r="AK1063" s="3">
        <v>97.691220000000001</v>
      </c>
      <c r="AL1063" s="7">
        <v>448</v>
      </c>
      <c r="AM1063" s="7">
        <v>14249115</v>
      </c>
      <c r="AN1063" s="3">
        <v>109.61</v>
      </c>
      <c r="AO1063" s="3">
        <v>-1.1028199999999999</v>
      </c>
      <c r="AP1063" s="3">
        <v>-1.014561</v>
      </c>
      <c r="AQ1063" s="3">
        <v>10.035505000000001</v>
      </c>
      <c r="AR1063" s="3">
        <v>38.190164000000003</v>
      </c>
      <c r="AS1063" s="3">
        <v>-1.014561</v>
      </c>
      <c r="AT1063" s="3">
        <v>10.035505000000001</v>
      </c>
      <c r="AU1063" s="3">
        <v>38.308065999999997</v>
      </c>
      <c r="AV1063" s="3">
        <v>2.3792299481234882</v>
      </c>
      <c r="AW1063" s="3">
        <v>4.6491252571495769</v>
      </c>
      <c r="AX1063" s="3">
        <v>4.8831160057952321</v>
      </c>
      <c r="AY1063" s="3">
        <v>46.12</v>
      </c>
      <c r="AZ1063" s="3">
        <v>90.12</v>
      </c>
      <c r="BA1063" s="3">
        <v>94.66</v>
      </c>
    </row>
    <row r="1064" spans="1:53" x14ac:dyDescent="0.3">
      <c r="A1064" s="1" t="s">
        <v>1911</v>
      </c>
      <c r="B1064" s="2">
        <v>113065</v>
      </c>
      <c r="C1064" s="9" t="s">
        <v>2401</v>
      </c>
      <c r="D1064" s="9" t="s">
        <v>2508</v>
      </c>
      <c r="E1064" s="3">
        <v>5526.5889870800002</v>
      </c>
      <c r="F1064" s="5">
        <v>10839.345987000001</v>
      </c>
      <c r="G1064" s="5">
        <v>11495.23079222</v>
      </c>
      <c r="H1064" s="3">
        <v>-0.21299999999999999</v>
      </c>
      <c r="I1064" s="3" t="s">
        <v>2397</v>
      </c>
      <c r="J1064" s="3">
        <v>-0.21299999999999999</v>
      </c>
      <c r="K1064" s="3" t="s">
        <v>2397</v>
      </c>
      <c r="L1064" s="3">
        <v>1.3647382965204899</v>
      </c>
      <c r="M1064" s="3">
        <v>1.33204523453643</v>
      </c>
      <c r="N1064" s="3">
        <v>36.359743000000002</v>
      </c>
      <c r="O1064" s="3" t="s">
        <v>2400</v>
      </c>
      <c r="P1064" s="3" t="s">
        <v>2400</v>
      </c>
      <c r="Q1064" s="3">
        <v>10.991263999999999</v>
      </c>
      <c r="R1064" s="3">
        <v>23.125806000000001</v>
      </c>
      <c r="S1064" s="3">
        <v>51.500978829586401</v>
      </c>
      <c r="T1064" s="9" t="s">
        <v>3429</v>
      </c>
      <c r="U1064" s="7">
        <v>841794</v>
      </c>
      <c r="V1064" s="7">
        <v>867529</v>
      </c>
      <c r="W1064" s="7">
        <v>810079</v>
      </c>
      <c r="X1064" s="7">
        <v>1010703</v>
      </c>
      <c r="Y1064" s="7">
        <v>928077</v>
      </c>
      <c r="Z1064" s="7">
        <v>906938</v>
      </c>
      <c r="AA1064" s="7">
        <v>903074</v>
      </c>
      <c r="AB1064" s="7">
        <v>841794</v>
      </c>
      <c r="AC1064" s="3">
        <v>44.808</v>
      </c>
      <c r="AD1064" s="3">
        <v>52.875999999999998</v>
      </c>
      <c r="AE1064" s="3">
        <v>32.103000000000002</v>
      </c>
      <c r="AF1064" s="3">
        <v>44.679000000000002</v>
      </c>
      <c r="AG1064" s="7">
        <v>65235013</v>
      </c>
      <c r="AH1064" s="7">
        <v>64814035</v>
      </c>
      <c r="AI1064" s="7">
        <v>64397983</v>
      </c>
      <c r="AJ1064" s="7">
        <v>70576165</v>
      </c>
      <c r="AK1064" s="3">
        <v>99.850930000000005</v>
      </c>
      <c r="AL1064" s="7">
        <v>394</v>
      </c>
      <c r="AM1064" s="7">
        <v>58178704</v>
      </c>
      <c r="AN1064" s="3">
        <v>82.31</v>
      </c>
      <c r="AO1064" s="3">
        <v>-0.556369</v>
      </c>
      <c r="AP1064" s="3">
        <v>-13.134672</v>
      </c>
      <c r="AQ1064" s="3">
        <v>-2.4278119999999999</v>
      </c>
      <c r="AR1064" s="3">
        <v>47.909407999999999</v>
      </c>
      <c r="AS1064" s="3">
        <v>-13.134672</v>
      </c>
      <c r="AT1064" s="3">
        <v>-2.4278119999999999</v>
      </c>
      <c r="AU1064" s="3">
        <v>50.365287000000002</v>
      </c>
      <c r="AV1064" s="3">
        <v>5.4455370322193923</v>
      </c>
      <c r="AW1064" s="3">
        <v>7.1509633584985899</v>
      </c>
      <c r="AX1064" s="3">
        <v>6.4042466077059794</v>
      </c>
      <c r="AY1064" s="3">
        <v>78.09</v>
      </c>
      <c r="AZ1064" s="3">
        <v>102.54</v>
      </c>
      <c r="BA1064" s="3">
        <v>91.83</v>
      </c>
    </row>
    <row r="1065" spans="1:53" x14ac:dyDescent="0.3">
      <c r="A1065" s="1" t="s">
        <v>1327</v>
      </c>
      <c r="B1065" s="2">
        <v>4602187</v>
      </c>
      <c r="C1065" s="9" t="s">
        <v>2401</v>
      </c>
      <c r="D1065" s="9" t="s">
        <v>2490</v>
      </c>
      <c r="E1065" s="3">
        <v>5517.4271984999996</v>
      </c>
      <c r="F1065" s="5">
        <v>6558.5291980000002</v>
      </c>
      <c r="G1065" s="5">
        <v>6558.5291985000003</v>
      </c>
      <c r="H1065" s="3">
        <v>-0.314</v>
      </c>
      <c r="I1065" s="3">
        <v>77.446809000000002</v>
      </c>
      <c r="J1065" s="3">
        <v>-0.314</v>
      </c>
      <c r="K1065" s="3">
        <v>77.446809000000002</v>
      </c>
      <c r="L1065" s="3" t="s">
        <v>2397</v>
      </c>
      <c r="M1065" s="3" t="s">
        <v>2397</v>
      </c>
      <c r="N1065" s="3">
        <v>45.693460000000002</v>
      </c>
      <c r="O1065" s="3">
        <v>79.202248920615403</v>
      </c>
      <c r="P1065" s="3" t="s">
        <v>2397</v>
      </c>
      <c r="Q1065" s="3">
        <v>6.2232620000000001</v>
      </c>
      <c r="R1065" s="3">
        <v>27.680319999999998</v>
      </c>
      <c r="S1065" s="3">
        <v>27.680319999999998</v>
      </c>
      <c r="T1065" s="9" t="s">
        <v>3430</v>
      </c>
      <c r="U1065" s="7">
        <v>1027149</v>
      </c>
      <c r="V1065" s="7">
        <v>887447</v>
      </c>
      <c r="W1065" s="7">
        <v>821354</v>
      </c>
      <c r="X1065" s="7">
        <v>415721</v>
      </c>
      <c r="Y1065" s="7">
        <v>1037410</v>
      </c>
      <c r="Z1065" s="7">
        <v>1027149</v>
      </c>
      <c r="AA1065" s="7">
        <v>926818</v>
      </c>
      <c r="AB1065" s="7">
        <v>879608</v>
      </c>
      <c r="AC1065" s="3">
        <v>46.561</v>
      </c>
      <c r="AD1065" s="3">
        <v>46.637999999999998</v>
      </c>
      <c r="AE1065" s="3">
        <v>14.493</v>
      </c>
      <c r="AF1065" s="3">
        <v>14.978999999999999</v>
      </c>
      <c r="AG1065" s="7">
        <v>23994030</v>
      </c>
      <c r="AH1065" s="7">
        <v>23953000</v>
      </c>
      <c r="AI1065" s="7">
        <v>23934000</v>
      </c>
      <c r="AJ1065" s="7">
        <v>17021502</v>
      </c>
      <c r="AK1065" s="3">
        <v>70.940569999999994</v>
      </c>
      <c r="AL1065" s="7">
        <v>380</v>
      </c>
      <c r="AM1065" s="7">
        <v>14901686</v>
      </c>
      <c r="AN1065" s="3">
        <v>62.11</v>
      </c>
      <c r="AO1065" s="3">
        <v>2.0299290000000001</v>
      </c>
      <c r="AP1065" s="3">
        <v>-1.8569249999999999</v>
      </c>
      <c r="AQ1065" s="3">
        <v>8.3645440000000004</v>
      </c>
      <c r="AR1065" s="3">
        <v>24.795399</v>
      </c>
      <c r="AS1065" s="3">
        <v>-1.8569249999999999</v>
      </c>
      <c r="AT1065" s="3">
        <v>8.3645440000000004</v>
      </c>
      <c r="AU1065" s="3">
        <v>24.115932999999998</v>
      </c>
      <c r="AV1065" s="3">
        <v>1.8473978773576303</v>
      </c>
      <c r="AW1065" s="3">
        <v>1.9733440964169933</v>
      </c>
      <c r="AX1065" s="3">
        <v>2.3731238485134458</v>
      </c>
      <c r="AY1065" s="3">
        <v>64.77</v>
      </c>
      <c r="AZ1065" s="3">
        <v>69.19</v>
      </c>
      <c r="BA1065" s="4">
        <v>83.2</v>
      </c>
    </row>
    <row r="1066" spans="1:53" x14ac:dyDescent="0.3">
      <c r="A1066" s="1" t="s">
        <v>1649</v>
      </c>
      <c r="B1066" s="2">
        <v>4376176</v>
      </c>
      <c r="C1066" s="9" t="s">
        <v>2401</v>
      </c>
      <c r="D1066" s="9" t="s">
        <v>2532</v>
      </c>
      <c r="E1066" s="3">
        <v>5491.2489710399996</v>
      </c>
      <c r="F1066" s="5" t="s">
        <v>2400</v>
      </c>
      <c r="G1066" s="5">
        <v>16734.895971040001</v>
      </c>
      <c r="H1066" s="4">
        <v>1.3</v>
      </c>
      <c r="I1066" s="3">
        <v>31.968700999999999</v>
      </c>
      <c r="J1066" s="3">
        <v>1.3</v>
      </c>
      <c r="K1066" s="3">
        <v>31.968700999999999</v>
      </c>
      <c r="L1066" s="3">
        <v>1.44877378</v>
      </c>
      <c r="M1066" s="3">
        <v>1.4001562699999999</v>
      </c>
      <c r="N1066" s="3" t="s">
        <v>2397</v>
      </c>
      <c r="O1066" s="3" t="s">
        <v>2400</v>
      </c>
      <c r="P1066" s="3" t="s">
        <v>2400</v>
      </c>
      <c r="Q1066" s="3" t="s">
        <v>2400</v>
      </c>
      <c r="R1066" s="3" t="s">
        <v>2400</v>
      </c>
      <c r="S1066" s="3">
        <v>15.706725572372999</v>
      </c>
      <c r="T1066" s="9" t="s">
        <v>3429</v>
      </c>
      <c r="U1066" s="7">
        <v>2005679</v>
      </c>
      <c r="V1066" s="7">
        <v>1628493</v>
      </c>
      <c r="W1066" s="7">
        <v>3582311</v>
      </c>
      <c r="X1066" s="7">
        <v>5181304</v>
      </c>
      <c r="Y1066" s="7">
        <v>2777781</v>
      </c>
      <c r="Z1066" s="7">
        <v>1915995</v>
      </c>
      <c r="AA1066" s="7">
        <v>1800351</v>
      </c>
      <c r="AB1066" s="7">
        <v>2005679</v>
      </c>
      <c r="AC1066" s="3">
        <v>90.828999999999994</v>
      </c>
      <c r="AD1066" s="3">
        <v>91.369</v>
      </c>
      <c r="AE1066" s="3" t="s">
        <v>2400</v>
      </c>
      <c r="AF1066" s="3" t="s">
        <v>2400</v>
      </c>
      <c r="AG1066" s="7">
        <v>51257630</v>
      </c>
      <c r="AH1066" s="7">
        <v>51017418</v>
      </c>
      <c r="AI1066" s="7">
        <v>49925752</v>
      </c>
      <c r="AJ1066" s="7">
        <v>25473513</v>
      </c>
      <c r="AK1066" s="3">
        <v>49.696840000000002</v>
      </c>
      <c r="AL1066" s="7">
        <v>254</v>
      </c>
      <c r="AM1066" s="7">
        <v>42158238</v>
      </c>
      <c r="AN1066" s="3">
        <v>82.25</v>
      </c>
      <c r="AO1066" s="3">
        <v>-3.9147000000000001E-2</v>
      </c>
      <c r="AP1066" s="3">
        <v>-4.6578920000000004</v>
      </c>
      <c r="AQ1066" s="3">
        <v>-10.379925</v>
      </c>
      <c r="AR1066" s="3">
        <v>16.332574000000001</v>
      </c>
      <c r="AS1066" s="3">
        <v>-4.6578920000000004</v>
      </c>
      <c r="AT1066" s="3">
        <v>-10.379925</v>
      </c>
      <c r="AU1066" s="3">
        <v>15.582210999999999</v>
      </c>
      <c r="AV1066" s="3">
        <v>1.8826614669125139</v>
      </c>
      <c r="AW1066" s="3">
        <v>2.3206881254781004</v>
      </c>
      <c r="AX1066" s="3">
        <v>2.5959660773872884</v>
      </c>
      <c r="AY1066" s="3">
        <v>75.209999999999994</v>
      </c>
      <c r="AZ1066" s="3">
        <v>92.71</v>
      </c>
      <c r="BA1066" s="4">
        <v>103.7</v>
      </c>
    </row>
    <row r="1067" spans="1:53" x14ac:dyDescent="0.3">
      <c r="A1067" s="1" t="s">
        <v>1496</v>
      </c>
      <c r="B1067" s="2">
        <v>4646110</v>
      </c>
      <c r="C1067" s="9" t="s">
        <v>2395</v>
      </c>
      <c r="D1067" s="9" t="s">
        <v>2419</v>
      </c>
      <c r="E1067" s="3">
        <v>5481.28889136</v>
      </c>
      <c r="F1067" s="5">
        <v>5081.8518910000003</v>
      </c>
      <c r="G1067" s="5" t="s">
        <v>2400</v>
      </c>
      <c r="H1067" s="3">
        <v>0.78700000000000003</v>
      </c>
      <c r="I1067" s="3">
        <v>9.1714789999999997</v>
      </c>
      <c r="J1067" s="4">
        <v>0.78700000000000003</v>
      </c>
      <c r="K1067" s="3">
        <v>9.1714789999999997</v>
      </c>
      <c r="L1067" s="3">
        <v>6.2009845499999994</v>
      </c>
      <c r="M1067" s="3">
        <v>4.1440726000000003</v>
      </c>
      <c r="N1067" s="3">
        <v>10.295940999999999</v>
      </c>
      <c r="O1067" s="3" t="s">
        <v>2400</v>
      </c>
      <c r="P1067" s="3" t="s">
        <v>2400</v>
      </c>
      <c r="Q1067" s="3">
        <v>1.7298249999999999</v>
      </c>
      <c r="R1067" s="3">
        <v>6.6876249999999997</v>
      </c>
      <c r="S1067" s="3">
        <v>6.6876249999999997</v>
      </c>
      <c r="T1067" s="9" t="s">
        <v>3431</v>
      </c>
      <c r="U1067" s="7">
        <v>2499841</v>
      </c>
      <c r="V1067" s="7">
        <v>1902137</v>
      </c>
      <c r="W1067" s="7">
        <v>1457592</v>
      </c>
      <c r="X1067" s="7">
        <v>1195617</v>
      </c>
      <c r="Y1067" s="7">
        <v>2802433</v>
      </c>
      <c r="Z1067" s="7">
        <v>2740219</v>
      </c>
      <c r="AA1067" s="7">
        <v>2499841</v>
      </c>
      <c r="AB1067" s="7">
        <v>2281721</v>
      </c>
      <c r="AC1067" s="3">
        <v>27.667999999999999</v>
      </c>
      <c r="AD1067" s="3">
        <v>31.795000000000002</v>
      </c>
      <c r="AE1067" s="3">
        <v>23.661000000000001</v>
      </c>
      <c r="AF1067" s="3">
        <v>25.785</v>
      </c>
      <c r="AG1067" s="7">
        <v>143620486</v>
      </c>
      <c r="AH1067" s="7">
        <v>143391305</v>
      </c>
      <c r="AI1067" s="7">
        <v>62096475</v>
      </c>
      <c r="AJ1067" s="7">
        <v>143136457</v>
      </c>
      <c r="AK1067" s="3">
        <v>99.649690000000007</v>
      </c>
      <c r="AL1067" s="7">
        <v>550</v>
      </c>
      <c r="AM1067" s="7">
        <v>149094841</v>
      </c>
      <c r="AN1067" s="4">
        <v>103.8</v>
      </c>
      <c r="AO1067" s="3">
        <v>-0.57158399999999998</v>
      </c>
      <c r="AP1067" s="3">
        <v>-4.2714889999999999</v>
      </c>
      <c r="AQ1067" s="3">
        <v>-2.5346850000000001</v>
      </c>
      <c r="AR1067" s="3">
        <v>-22.964994000000001</v>
      </c>
      <c r="AS1067" s="3">
        <v>-4.2714889999999999</v>
      </c>
      <c r="AT1067" s="3">
        <v>-2.5346850000000001</v>
      </c>
      <c r="AU1067" s="3">
        <v>-22.027747999999999</v>
      </c>
      <c r="AV1067" s="3">
        <v>4.8427228788909709</v>
      </c>
      <c r="AW1067" s="3">
        <v>6.9706218789407828</v>
      </c>
      <c r="AX1067" s="3">
        <v>8.8916475587269819</v>
      </c>
      <c r="AY1067" s="3">
        <v>39.42</v>
      </c>
      <c r="AZ1067" s="3">
        <v>56.73</v>
      </c>
      <c r="BA1067" s="3">
        <v>72.37</v>
      </c>
    </row>
    <row r="1068" spans="1:53" x14ac:dyDescent="0.3">
      <c r="A1068" s="1" t="s">
        <v>1683</v>
      </c>
      <c r="B1068" s="2">
        <v>102767</v>
      </c>
      <c r="C1068" s="9" t="s">
        <v>2401</v>
      </c>
      <c r="D1068" s="9" t="s">
        <v>2502</v>
      </c>
      <c r="E1068" s="3">
        <v>5468.2106823000004</v>
      </c>
      <c r="F1068" s="5" t="s">
        <v>2400</v>
      </c>
      <c r="G1068" s="5">
        <v>5427.9736823000003</v>
      </c>
      <c r="H1068" s="3">
        <v>1.96</v>
      </c>
      <c r="I1068" s="3">
        <v>32.045940170940199</v>
      </c>
      <c r="J1068" s="3">
        <v>1.96</v>
      </c>
      <c r="K1068" s="3">
        <v>32.045940170940199</v>
      </c>
      <c r="L1068" s="3">
        <v>7.1791976256532299</v>
      </c>
      <c r="M1068" s="3">
        <v>4.5910079125646401</v>
      </c>
      <c r="N1068" s="3">
        <v>9.3088838099543203</v>
      </c>
      <c r="O1068" s="3" t="s">
        <v>2400</v>
      </c>
      <c r="P1068" s="3" t="s">
        <v>2400</v>
      </c>
      <c r="Q1068" s="3" t="s">
        <v>2400</v>
      </c>
      <c r="R1068" s="3" t="s">
        <v>2400</v>
      </c>
      <c r="S1068" s="3">
        <v>18.376707093666301</v>
      </c>
      <c r="T1068" s="9" t="s">
        <v>3429</v>
      </c>
      <c r="U1068" s="7">
        <v>1347967</v>
      </c>
      <c r="V1068" s="7">
        <v>1425638</v>
      </c>
      <c r="W1068" s="7">
        <v>2031061</v>
      </c>
      <c r="X1068" s="7">
        <v>1238213</v>
      </c>
      <c r="Y1068" s="7">
        <v>1513658</v>
      </c>
      <c r="Z1068" s="7">
        <v>1443571</v>
      </c>
      <c r="AA1068" s="7">
        <v>1393118</v>
      </c>
      <c r="AB1068" s="7">
        <v>1347967</v>
      </c>
      <c r="AC1068" s="3">
        <v>88.677000000000007</v>
      </c>
      <c r="AD1068" s="3">
        <v>89.837999999999994</v>
      </c>
      <c r="AE1068" s="3" t="s">
        <v>2400</v>
      </c>
      <c r="AF1068" s="3" t="s">
        <v>2400</v>
      </c>
      <c r="AG1068" s="7">
        <v>17866712</v>
      </c>
      <c r="AH1068" s="7">
        <v>17766336</v>
      </c>
      <c r="AI1068" s="7">
        <v>17788155</v>
      </c>
      <c r="AJ1068" s="7">
        <v>15419326</v>
      </c>
      <c r="AK1068" s="3">
        <v>96.716729999999998</v>
      </c>
      <c r="AL1068" s="7">
        <v>388</v>
      </c>
      <c r="AM1068" s="7">
        <v>14186542</v>
      </c>
      <c r="AN1068" s="3">
        <v>88.98</v>
      </c>
      <c r="AO1068" s="3">
        <v>-1.1794549999999999</v>
      </c>
      <c r="AP1068" s="3">
        <v>-12.548470999999999</v>
      </c>
      <c r="AQ1068" s="3">
        <v>5.686903</v>
      </c>
      <c r="AR1068" s="3">
        <v>75.245384000000001</v>
      </c>
      <c r="AS1068" s="3">
        <v>-12.548470999999999</v>
      </c>
      <c r="AT1068" s="3">
        <v>5.686903</v>
      </c>
      <c r="AU1068" s="3">
        <v>71.527420000000006</v>
      </c>
      <c r="AV1068" s="3">
        <v>2.0054106030507874</v>
      </c>
      <c r="AW1068" s="3">
        <v>2.931737880385449</v>
      </c>
      <c r="AX1068" s="3">
        <v>3.2174965637908399</v>
      </c>
      <c r="AY1068" s="3">
        <v>59.96</v>
      </c>
      <c r="AZ1068" s="3">
        <v>87.66</v>
      </c>
      <c r="BA1068" s="3">
        <v>96.21</v>
      </c>
    </row>
    <row r="1069" spans="1:53" x14ac:dyDescent="0.3">
      <c r="A1069" s="1" t="s">
        <v>1972</v>
      </c>
      <c r="B1069" s="2">
        <v>6263905</v>
      </c>
      <c r="C1069" s="9" t="s">
        <v>2401</v>
      </c>
      <c r="D1069" s="9" t="s">
        <v>2396</v>
      </c>
      <c r="E1069" s="3">
        <v>5466.1594587500003</v>
      </c>
      <c r="F1069" s="5">
        <v>5784.6359279999997</v>
      </c>
      <c r="G1069" s="5" t="s">
        <v>2400</v>
      </c>
      <c r="H1069" s="3">
        <v>0.12083895030650031</v>
      </c>
      <c r="I1069" s="3">
        <v>45.8613</v>
      </c>
      <c r="J1069" s="3">
        <v>0.12083895030650031</v>
      </c>
      <c r="K1069" s="3">
        <v>45.8613</v>
      </c>
      <c r="L1069" s="3">
        <v>4.30233737</v>
      </c>
      <c r="M1069" s="3">
        <v>4.0323867900000003</v>
      </c>
      <c r="N1069" s="3" t="s">
        <v>2397</v>
      </c>
      <c r="O1069" s="3" t="s">
        <v>2400</v>
      </c>
      <c r="P1069" s="3" t="s">
        <v>2400</v>
      </c>
      <c r="Q1069" s="3">
        <v>5.134125</v>
      </c>
      <c r="R1069" s="3">
        <v>23.696351</v>
      </c>
      <c r="S1069" s="3">
        <v>23.696351</v>
      </c>
      <c r="T1069" s="9" t="s">
        <v>3429</v>
      </c>
      <c r="U1069" s="7">
        <v>1173797.8388003113</v>
      </c>
      <c r="V1069" s="7">
        <v>1036316.2604140963</v>
      </c>
      <c r="W1069" s="7">
        <v>998171.16472950974</v>
      </c>
      <c r="X1069" s="7">
        <v>755918.94806558616</v>
      </c>
      <c r="Y1069" s="7">
        <v>1186321.0422313812</v>
      </c>
      <c r="Z1069" s="7">
        <v>1176455.070273387</v>
      </c>
      <c r="AA1069" s="7">
        <v>1175077.3029379752</v>
      </c>
      <c r="AB1069" s="7">
        <v>1173797.8388003113</v>
      </c>
      <c r="AC1069" s="3">
        <v>31.315999999999999</v>
      </c>
      <c r="AD1069" s="3">
        <v>28.216000000000001</v>
      </c>
      <c r="AE1069" s="4">
        <v>24.89</v>
      </c>
      <c r="AF1069" s="4">
        <v>21.06</v>
      </c>
      <c r="AG1069" s="7">
        <v>272898625</v>
      </c>
      <c r="AH1069" s="7">
        <v>272854923</v>
      </c>
      <c r="AI1069" s="7">
        <v>265466943</v>
      </c>
      <c r="AJ1069" s="7">
        <v>49439519</v>
      </c>
      <c r="AK1069" s="3">
        <v>18.116440000000001</v>
      </c>
      <c r="AL1069" s="7">
        <v>180</v>
      </c>
      <c r="AM1069" s="7">
        <v>58748379</v>
      </c>
      <c r="AN1069" s="3">
        <v>21.53</v>
      </c>
      <c r="AO1069" s="3">
        <v>3.7619050000000001</v>
      </c>
      <c r="AP1069" s="3">
        <v>8.7868200000000005</v>
      </c>
      <c r="AQ1069" s="3">
        <v>8.9499999999999993</v>
      </c>
      <c r="AR1069" s="3">
        <v>-17.990214999999999</v>
      </c>
      <c r="AS1069" s="3">
        <v>8.7868200000000005</v>
      </c>
      <c r="AT1069" s="3">
        <v>8.9499999999999993</v>
      </c>
      <c r="AU1069" s="3">
        <v>-20.153903</v>
      </c>
      <c r="AV1069" s="3">
        <v>3.6758268363112494</v>
      </c>
      <c r="AW1069" s="3">
        <v>3.9233900508727793</v>
      </c>
      <c r="AX1069" s="3">
        <v>5.1338430923154927</v>
      </c>
      <c r="AY1069" s="3">
        <v>73.209999999999994</v>
      </c>
      <c r="AZ1069" s="3">
        <v>78.14</v>
      </c>
      <c r="BA1069" s="3">
        <v>102.25</v>
      </c>
    </row>
    <row r="1070" spans="1:53" x14ac:dyDescent="0.3">
      <c r="A1070" s="1" t="s">
        <v>2200</v>
      </c>
      <c r="B1070" s="2">
        <v>4057227</v>
      </c>
      <c r="C1070" s="9" t="s">
        <v>2401</v>
      </c>
      <c r="D1070" s="9" t="s">
        <v>2543</v>
      </c>
      <c r="E1070" s="3">
        <v>5456.1968791999998</v>
      </c>
      <c r="F1070" s="5">
        <v>9070.1968789999992</v>
      </c>
      <c r="G1070" s="5">
        <v>9070.1968792000007</v>
      </c>
      <c r="H1070" s="3">
        <v>-0.92</v>
      </c>
      <c r="I1070" s="3" t="s">
        <v>2397</v>
      </c>
      <c r="J1070" s="3">
        <v>-0.92</v>
      </c>
      <c r="K1070" s="3" t="s">
        <v>2397</v>
      </c>
      <c r="L1070" s="3" t="s">
        <v>2397</v>
      </c>
      <c r="M1070" s="3">
        <v>1.1635068500000001</v>
      </c>
      <c r="N1070" s="3">
        <v>23.178122999999999</v>
      </c>
      <c r="O1070" s="3">
        <v>72.706627568367495</v>
      </c>
      <c r="P1070" s="3" t="s">
        <v>2397</v>
      </c>
      <c r="Q1070" s="3">
        <v>2.3707750000000001</v>
      </c>
      <c r="R1070" s="3">
        <v>7.4743339999999998</v>
      </c>
      <c r="S1070" s="3">
        <v>7.4743339999999998</v>
      </c>
      <c r="T1070" s="9" t="s">
        <v>3429</v>
      </c>
      <c r="U1070" s="7">
        <v>3906000</v>
      </c>
      <c r="V1070" s="7">
        <v>4169000</v>
      </c>
      <c r="W1070" s="7">
        <v>4122000</v>
      </c>
      <c r="X1070" s="7">
        <v>4037000</v>
      </c>
      <c r="Y1070" s="7">
        <v>3799000</v>
      </c>
      <c r="Z1070" s="7">
        <v>3841000</v>
      </c>
      <c r="AA1070" s="7">
        <v>3870000</v>
      </c>
      <c r="AB1070" s="7">
        <v>3906000</v>
      </c>
      <c r="AC1070" s="4">
        <v>55.76</v>
      </c>
      <c r="AD1070" s="3">
        <v>56.962000000000003</v>
      </c>
      <c r="AE1070" s="3">
        <v>20.736999999999998</v>
      </c>
      <c r="AF1070" s="3">
        <v>22.085000000000001</v>
      </c>
      <c r="AG1070" s="7">
        <v>85000000</v>
      </c>
      <c r="AH1070" s="7">
        <v>86000000</v>
      </c>
      <c r="AI1070" s="7">
        <v>52000000</v>
      </c>
      <c r="AJ1070" s="7">
        <v>14808092</v>
      </c>
      <c r="AK1070" s="3">
        <v>17.223009999999999</v>
      </c>
      <c r="AL1070" s="7">
        <v>159</v>
      </c>
      <c r="AM1070" s="7">
        <v>14487226</v>
      </c>
      <c r="AN1070" s="3">
        <v>16.850000000000001</v>
      </c>
      <c r="AO1070" s="3">
        <v>4.7855000000000002E-2</v>
      </c>
      <c r="AP1070" s="3">
        <v>-1.1660889999999999</v>
      </c>
      <c r="AQ1070" s="3">
        <v>14.766697000000001</v>
      </c>
      <c r="AR1070" s="3">
        <v>53.387135999999998</v>
      </c>
      <c r="AS1070" s="3">
        <v>-1.1660889999999999</v>
      </c>
      <c r="AT1070" s="3">
        <v>14.766697000000001</v>
      </c>
      <c r="AU1070" s="3">
        <v>50.987000999999999</v>
      </c>
      <c r="AV1070" s="3" t="s">
        <v>2400</v>
      </c>
      <c r="AW1070" s="3" t="s">
        <v>2400</v>
      </c>
      <c r="AX1070" s="3" t="s">
        <v>2400</v>
      </c>
      <c r="AY1070" s="3">
        <v>32.32</v>
      </c>
      <c r="AZ1070" s="3">
        <v>46.27</v>
      </c>
      <c r="BA1070" s="3">
        <v>64.44</v>
      </c>
    </row>
    <row r="1071" spans="1:53" x14ac:dyDescent="0.3">
      <c r="A1071" s="1" t="s">
        <v>42</v>
      </c>
      <c r="B1071" s="2">
        <v>4987550</v>
      </c>
      <c r="C1071" s="9" t="s">
        <v>2395</v>
      </c>
      <c r="D1071" s="9" t="s">
        <v>2406</v>
      </c>
      <c r="E1071" s="3">
        <v>5446.5556864999999</v>
      </c>
      <c r="F1071" s="5">
        <v>5412.695686</v>
      </c>
      <c r="G1071" s="5" t="s">
        <v>2400</v>
      </c>
      <c r="H1071" s="3">
        <v>0.26900000000000002</v>
      </c>
      <c r="I1071" s="3">
        <v>89.367014999999995</v>
      </c>
      <c r="J1071" s="4">
        <v>0.26900000000000002</v>
      </c>
      <c r="K1071" s="3">
        <v>89.367014999999995</v>
      </c>
      <c r="L1071" s="3">
        <v>8.2897005000000004</v>
      </c>
      <c r="M1071" s="3">
        <v>5.0203895200000002</v>
      </c>
      <c r="N1071" s="3">
        <v>101.779101</v>
      </c>
      <c r="O1071" s="3" t="s">
        <v>2400</v>
      </c>
      <c r="P1071" s="3" t="s">
        <v>2400</v>
      </c>
      <c r="Q1071" s="3">
        <v>5.6345270000000003</v>
      </c>
      <c r="R1071" s="3">
        <v>40.982669999999999</v>
      </c>
      <c r="S1071" s="3">
        <v>40.982669999999999</v>
      </c>
      <c r="T1071" s="9" t="s">
        <v>3439</v>
      </c>
      <c r="U1071" s="7">
        <v>716720</v>
      </c>
      <c r="V1071" s="7">
        <v>540536</v>
      </c>
      <c r="W1071" s="7">
        <v>445732</v>
      </c>
      <c r="X1071" s="7">
        <v>394912</v>
      </c>
      <c r="Y1071" s="7">
        <v>761498</v>
      </c>
      <c r="Z1071" s="7">
        <v>753856</v>
      </c>
      <c r="AA1071" s="7">
        <v>716720</v>
      </c>
      <c r="AB1071" s="7">
        <v>705782</v>
      </c>
      <c r="AC1071" s="3">
        <v>39.615000000000002</v>
      </c>
      <c r="AD1071" s="3">
        <v>39.137</v>
      </c>
      <c r="AE1071" s="3">
        <v>15.273999999999999</v>
      </c>
      <c r="AF1071" s="4">
        <v>11.879</v>
      </c>
      <c r="AG1071" s="7">
        <v>28003728</v>
      </c>
      <c r="AH1071" s="7">
        <v>28004971</v>
      </c>
      <c r="AI1071" s="7">
        <v>27955511</v>
      </c>
      <c r="AJ1071" s="7">
        <v>27657532</v>
      </c>
      <c r="AK1071" s="3">
        <v>98.766819999999996</v>
      </c>
      <c r="AL1071" s="7">
        <v>489</v>
      </c>
      <c r="AM1071" s="7">
        <v>25616173</v>
      </c>
      <c r="AN1071" s="3">
        <v>91.48</v>
      </c>
      <c r="AO1071" s="3">
        <v>-3.8908320000000001</v>
      </c>
      <c r="AP1071" s="3">
        <v>-20.879176999999999</v>
      </c>
      <c r="AQ1071" s="3">
        <v>-23.246883</v>
      </c>
      <c r="AR1071" s="3">
        <v>24.546779000000001</v>
      </c>
      <c r="AS1071" s="3">
        <v>-20.879176999999999</v>
      </c>
      <c r="AT1071" s="3">
        <v>-23.246883</v>
      </c>
      <c r="AU1071" s="3">
        <v>22.096160000000001</v>
      </c>
      <c r="AV1071" s="3">
        <v>4.9575584376979824</v>
      </c>
      <c r="AW1071" s="3">
        <v>12.34205154657807</v>
      </c>
      <c r="AX1071" s="3">
        <v>7.9822874446758716</v>
      </c>
      <c r="AY1071" s="3">
        <v>74.790000000000006</v>
      </c>
      <c r="AZ1071" s="3">
        <v>186.18</v>
      </c>
      <c r="BA1071" s="3">
        <v>120.41</v>
      </c>
    </row>
    <row r="1072" spans="1:53" x14ac:dyDescent="0.3">
      <c r="A1072" s="1" t="s">
        <v>1097</v>
      </c>
      <c r="B1072" s="2">
        <v>4329961</v>
      </c>
      <c r="C1072" s="9" t="s">
        <v>2395</v>
      </c>
      <c r="D1072" s="9" t="s">
        <v>2431</v>
      </c>
      <c r="E1072" s="3">
        <v>5437.3443098099997</v>
      </c>
      <c r="F1072" s="5">
        <v>5560.3643089999996</v>
      </c>
      <c r="G1072" s="5" t="s">
        <v>2400</v>
      </c>
      <c r="H1072" s="3">
        <v>8.0000000000000002E-3</v>
      </c>
      <c r="I1072" s="3">
        <v>141.578947</v>
      </c>
      <c r="J1072" s="3">
        <v>8.0000000000000002E-3</v>
      </c>
      <c r="K1072" s="3">
        <v>141.578947</v>
      </c>
      <c r="L1072" s="3">
        <v>39.217062630000001</v>
      </c>
      <c r="M1072" s="3">
        <v>30.168224300000002</v>
      </c>
      <c r="N1072" s="3">
        <v>39.537289000000001</v>
      </c>
      <c r="O1072" s="3" t="s">
        <v>2400</v>
      </c>
      <c r="P1072" s="3" t="s">
        <v>2400</v>
      </c>
      <c r="Q1072" s="3">
        <v>12.261288</v>
      </c>
      <c r="R1072" s="3" t="s">
        <v>2397</v>
      </c>
      <c r="S1072" s="3" t="s">
        <v>2397</v>
      </c>
      <c r="T1072" s="9" t="s">
        <v>3429</v>
      </c>
      <c r="U1072" s="7">
        <v>307539</v>
      </c>
      <c r="V1072" s="7">
        <v>257800</v>
      </c>
      <c r="W1072" s="7">
        <v>190283</v>
      </c>
      <c r="X1072" s="7">
        <v>138923</v>
      </c>
      <c r="Y1072" s="7">
        <v>345169</v>
      </c>
      <c r="Z1072" s="7">
        <v>314976</v>
      </c>
      <c r="AA1072" s="7">
        <v>298467</v>
      </c>
      <c r="AB1072" s="7">
        <v>307539</v>
      </c>
      <c r="AC1072" s="3">
        <v>49.418999999999997</v>
      </c>
      <c r="AD1072" s="3">
        <v>51.134999999999998</v>
      </c>
      <c r="AE1072" s="3">
        <v>-9.0850000000000009</v>
      </c>
      <c r="AF1072" s="3">
        <v>0.13600000000000001</v>
      </c>
      <c r="AG1072" s="7">
        <v>28268000</v>
      </c>
      <c r="AH1072" s="7">
        <v>28073000</v>
      </c>
      <c r="AI1072" s="7">
        <v>27020000</v>
      </c>
      <c r="AJ1072" s="7">
        <v>25070315</v>
      </c>
      <c r="AK1072" s="3">
        <v>88.623509999999996</v>
      </c>
      <c r="AL1072" s="7">
        <v>387</v>
      </c>
      <c r="AM1072" s="7">
        <v>26861479</v>
      </c>
      <c r="AN1072" s="3">
        <v>94.96</v>
      </c>
      <c r="AO1072" s="3">
        <v>-2.3527830000000001</v>
      </c>
      <c r="AP1072" s="3">
        <v>-24.426409</v>
      </c>
      <c r="AQ1072" s="3">
        <v>-32.911509000000002</v>
      </c>
      <c r="AR1072" s="3">
        <v>68.906976999999998</v>
      </c>
      <c r="AS1072" s="3">
        <v>-24.426409</v>
      </c>
      <c r="AT1072" s="3">
        <v>-32.911509000000002</v>
      </c>
      <c r="AU1072" s="3">
        <v>61.346218</v>
      </c>
      <c r="AV1072" s="3">
        <v>5.180832634081316</v>
      </c>
      <c r="AW1072" s="3">
        <v>10.35821752056664</v>
      </c>
      <c r="AX1072" s="3">
        <v>9.5583122803595426</v>
      </c>
      <c r="AY1072" s="3">
        <v>61.07</v>
      </c>
      <c r="AZ1072" s="4">
        <v>122.09</v>
      </c>
      <c r="BA1072" s="3">
        <v>112.66</v>
      </c>
    </row>
    <row r="1073" spans="1:53" x14ac:dyDescent="0.3">
      <c r="A1073" s="1" t="s">
        <v>1416</v>
      </c>
      <c r="B1073" s="2">
        <v>4363272</v>
      </c>
      <c r="C1073" s="9" t="s">
        <v>2401</v>
      </c>
      <c r="D1073" s="9" t="s">
        <v>2502</v>
      </c>
      <c r="E1073" s="3">
        <v>5433.9449150399996</v>
      </c>
      <c r="F1073" s="5" t="s">
        <v>2400</v>
      </c>
      <c r="G1073" s="5">
        <v>5996.9354543968402</v>
      </c>
      <c r="H1073" s="3">
        <v>0.23899999999999999</v>
      </c>
      <c r="I1073" s="3">
        <v>139.39622641509399</v>
      </c>
      <c r="J1073" s="3">
        <v>0.23899999999999999</v>
      </c>
      <c r="K1073" s="3">
        <v>139.39622641509399</v>
      </c>
      <c r="L1073" s="3">
        <v>15.0976266787074</v>
      </c>
      <c r="M1073" s="3">
        <v>15.056548613546999</v>
      </c>
      <c r="N1073" s="3">
        <v>28.371869167277101</v>
      </c>
      <c r="O1073" s="3" t="s">
        <v>2400</v>
      </c>
      <c r="P1073" s="3" t="s">
        <v>2400</v>
      </c>
      <c r="Q1073" s="3" t="s">
        <v>2400</v>
      </c>
      <c r="R1073" s="3" t="s">
        <v>2400</v>
      </c>
      <c r="S1073" s="3">
        <v>89.753446021887299</v>
      </c>
      <c r="T1073" s="9" t="s">
        <v>3429</v>
      </c>
      <c r="U1073" s="7">
        <v>865953</v>
      </c>
      <c r="V1073" s="7">
        <v>1000555</v>
      </c>
      <c r="W1073" s="7">
        <v>1583795</v>
      </c>
      <c r="X1073" s="7">
        <v>947680</v>
      </c>
      <c r="Y1073" s="7">
        <v>992881</v>
      </c>
      <c r="Z1073" s="7">
        <v>990153</v>
      </c>
      <c r="AA1073" s="7">
        <v>897506</v>
      </c>
      <c r="AB1073" s="7">
        <v>865953</v>
      </c>
      <c r="AC1073" s="3">
        <v>90.292000000000002</v>
      </c>
      <c r="AD1073" s="3">
        <v>91.036000000000001</v>
      </c>
      <c r="AE1073" s="3" t="s">
        <v>2400</v>
      </c>
      <c r="AF1073" s="3" t="s">
        <v>2400</v>
      </c>
      <c r="AG1073" s="7">
        <v>74902661</v>
      </c>
      <c r="AH1073" s="7">
        <v>74795036</v>
      </c>
      <c r="AI1073" s="7">
        <v>71154518</v>
      </c>
      <c r="AJ1073" s="7">
        <v>70341154</v>
      </c>
      <c r="AK1073" s="3">
        <v>99.648820000000001</v>
      </c>
      <c r="AL1073" s="7">
        <v>382</v>
      </c>
      <c r="AM1073" s="7">
        <v>72208080</v>
      </c>
      <c r="AN1073" s="3">
        <v>102.29</v>
      </c>
      <c r="AO1073" s="3">
        <v>-1.282737</v>
      </c>
      <c r="AP1073" s="3">
        <v>-4.0270200000000003</v>
      </c>
      <c r="AQ1073" s="3">
        <v>7.8382719999999999</v>
      </c>
      <c r="AR1073" s="3">
        <v>32.686782000000001</v>
      </c>
      <c r="AS1073" s="3">
        <v>-4.0270200000000003</v>
      </c>
      <c r="AT1073" s="3">
        <v>7.8382719999999999</v>
      </c>
      <c r="AU1073" s="3">
        <v>31.623017999999998</v>
      </c>
      <c r="AV1073" s="3">
        <v>2.2018620343961279</v>
      </c>
      <c r="AW1073" s="3">
        <v>3.7786543656327907</v>
      </c>
      <c r="AX1073" s="3">
        <v>4.3787792834588721</v>
      </c>
      <c r="AY1073" s="3">
        <v>49.89</v>
      </c>
      <c r="AZ1073" s="3">
        <v>85.62</v>
      </c>
      <c r="BA1073" s="3">
        <v>99.21</v>
      </c>
    </row>
    <row r="1074" spans="1:53" x14ac:dyDescent="0.3">
      <c r="A1074" s="1" t="s">
        <v>2109</v>
      </c>
      <c r="B1074" s="2">
        <v>4645763</v>
      </c>
      <c r="C1074" s="9" t="s">
        <v>2401</v>
      </c>
      <c r="D1074" s="9" t="s">
        <v>2445</v>
      </c>
      <c r="E1074" s="3">
        <v>5430.5797732999999</v>
      </c>
      <c r="F1074" s="5">
        <v>7519.2797730000002</v>
      </c>
      <c r="G1074" s="5" t="s">
        <v>2400</v>
      </c>
      <c r="H1074" s="4">
        <v>1.1599999999999999</v>
      </c>
      <c r="I1074" s="3">
        <v>14.844010000000001</v>
      </c>
      <c r="J1074" s="3">
        <v>1.1599999999999999</v>
      </c>
      <c r="K1074" s="3">
        <v>14.844010000000001</v>
      </c>
      <c r="L1074" s="3">
        <v>12.25656878</v>
      </c>
      <c r="M1074" s="3">
        <v>1.7060285899999998</v>
      </c>
      <c r="N1074" s="3">
        <v>19.580247</v>
      </c>
      <c r="O1074" s="3" t="s">
        <v>2400</v>
      </c>
      <c r="P1074" s="3" t="s">
        <v>2400</v>
      </c>
      <c r="Q1074" s="3">
        <v>1.545107</v>
      </c>
      <c r="R1074" s="3">
        <v>8.4955890000000007</v>
      </c>
      <c r="S1074" s="3">
        <v>8.4955890000000007</v>
      </c>
      <c r="T1074" s="9" t="s">
        <v>3429</v>
      </c>
      <c r="U1074" s="7">
        <v>4769000</v>
      </c>
      <c r="V1074" s="7">
        <v>4496700</v>
      </c>
      <c r="W1074" s="7">
        <v>4132900</v>
      </c>
      <c r="X1074" s="7">
        <v>3513200</v>
      </c>
      <c r="Y1074" s="7">
        <v>4590600</v>
      </c>
      <c r="Z1074" s="7">
        <v>4606500</v>
      </c>
      <c r="AA1074" s="7">
        <v>4696500</v>
      </c>
      <c r="AB1074" s="7">
        <v>4769000</v>
      </c>
      <c r="AC1074" s="3">
        <v>31.771999999999998</v>
      </c>
      <c r="AD1074" s="3">
        <v>30.882999999999999</v>
      </c>
      <c r="AE1074" s="3">
        <v>18.992999999999999</v>
      </c>
      <c r="AF1074" s="3">
        <v>17.405000000000001</v>
      </c>
      <c r="AG1074" s="7">
        <v>70116775</v>
      </c>
      <c r="AH1074" s="7">
        <v>70134716</v>
      </c>
      <c r="AI1074" s="7">
        <v>70551394</v>
      </c>
      <c r="AJ1074" s="7">
        <v>66077286</v>
      </c>
      <c r="AK1074" s="4">
        <v>94.238299999999995</v>
      </c>
      <c r="AL1074" s="7">
        <v>539</v>
      </c>
      <c r="AM1074" s="7">
        <v>64160729</v>
      </c>
      <c r="AN1074" s="4">
        <v>91.5</v>
      </c>
      <c r="AO1074" s="3">
        <v>-0.640401</v>
      </c>
      <c r="AP1074" s="3">
        <v>-7.8502260000000001</v>
      </c>
      <c r="AQ1074" s="3">
        <v>-15.328034000000001</v>
      </c>
      <c r="AR1074" s="3">
        <v>-9.5322600000000008</v>
      </c>
      <c r="AS1074" s="3">
        <v>-7.8502260000000001</v>
      </c>
      <c r="AT1074" s="3">
        <v>-15.328034000000001</v>
      </c>
      <c r="AU1074" s="3">
        <v>-10.954459999999999</v>
      </c>
      <c r="AV1074" s="3">
        <v>1.8310619611720562</v>
      </c>
      <c r="AW1074" s="3">
        <v>3.3753862852034349</v>
      </c>
      <c r="AX1074" s="3">
        <v>3.6394719690783539</v>
      </c>
      <c r="AY1074" s="3">
        <v>52.94</v>
      </c>
      <c r="AZ1074" s="3">
        <v>97.59</v>
      </c>
      <c r="BA1074" s="3">
        <v>105.23</v>
      </c>
    </row>
    <row r="1075" spans="1:53" x14ac:dyDescent="0.3">
      <c r="A1075" s="1" t="s">
        <v>397</v>
      </c>
      <c r="B1075" s="2">
        <v>4587597</v>
      </c>
      <c r="C1075" s="9" t="s">
        <v>2401</v>
      </c>
      <c r="D1075" s="9" t="s">
        <v>2478</v>
      </c>
      <c r="E1075" s="3">
        <v>5425.2890975999999</v>
      </c>
      <c r="F1075" s="5">
        <v>6406.2890969999999</v>
      </c>
      <c r="G1075" s="5" t="s">
        <v>2400</v>
      </c>
      <c r="H1075" s="3">
        <v>3.78</v>
      </c>
      <c r="I1075" s="3">
        <v>7.4511770000000004</v>
      </c>
      <c r="J1075" s="3">
        <v>3.78</v>
      </c>
      <c r="K1075" s="3">
        <v>7.4511770000000004</v>
      </c>
      <c r="L1075" s="3">
        <v>1.32595697</v>
      </c>
      <c r="M1075" s="3">
        <v>1.32595697</v>
      </c>
      <c r="N1075" s="3">
        <v>12.680840999999999</v>
      </c>
      <c r="O1075" s="3" t="s">
        <v>2400</v>
      </c>
      <c r="P1075" s="3" t="s">
        <v>2400</v>
      </c>
      <c r="Q1075" s="3">
        <v>2.2143480000000002</v>
      </c>
      <c r="R1075" s="3">
        <v>7.9003319999999997</v>
      </c>
      <c r="S1075" s="3">
        <v>7.9003319999999997</v>
      </c>
      <c r="T1075" s="9" t="s">
        <v>3429</v>
      </c>
      <c r="U1075" s="7">
        <v>2767000</v>
      </c>
      <c r="V1075" s="7">
        <v>3218000</v>
      </c>
      <c r="W1075" s="7">
        <v>2532000</v>
      </c>
      <c r="X1075" s="7">
        <v>1592000</v>
      </c>
      <c r="Y1075" s="7">
        <v>2592000</v>
      </c>
      <c r="Z1075" s="7">
        <v>2259000</v>
      </c>
      <c r="AA1075" s="7">
        <v>2310000</v>
      </c>
      <c r="AB1075" s="7">
        <v>2767000</v>
      </c>
      <c r="AC1075" s="3">
        <v>54.825000000000003</v>
      </c>
      <c r="AD1075" s="3">
        <v>53.664999999999999</v>
      </c>
      <c r="AE1075" s="3">
        <v>25.913</v>
      </c>
      <c r="AF1075" s="3">
        <v>25.771999999999998</v>
      </c>
      <c r="AG1075" s="7">
        <v>89461673</v>
      </c>
      <c r="AH1075" s="7">
        <v>67876933</v>
      </c>
      <c r="AI1075" s="7">
        <v>68619851</v>
      </c>
      <c r="AJ1075" s="7">
        <v>90986060</v>
      </c>
      <c r="AK1075" s="3">
        <v>99.215639999999993</v>
      </c>
      <c r="AL1075" s="7">
        <v>305</v>
      </c>
      <c r="AM1075" s="7">
        <v>94479751</v>
      </c>
      <c r="AN1075" s="4">
        <v>103.03</v>
      </c>
      <c r="AO1075" s="3">
        <v>0.75728200000000001</v>
      </c>
      <c r="AP1075" s="3">
        <v>-12.288709000000001</v>
      </c>
      <c r="AQ1075" s="3">
        <v>-1.105394</v>
      </c>
      <c r="AR1075" s="3">
        <v>-3.9074070000000001</v>
      </c>
      <c r="AS1075" s="3">
        <v>-12.288709000000001</v>
      </c>
      <c r="AT1075" s="3">
        <v>-1.105394</v>
      </c>
      <c r="AU1075" s="3">
        <v>-5.1024139999999996</v>
      </c>
      <c r="AV1075" s="3">
        <v>2.8505651141874369</v>
      </c>
      <c r="AW1075" s="3">
        <v>3.9177699100685062</v>
      </c>
      <c r="AX1075" s="3">
        <v>3.6298753211036203</v>
      </c>
      <c r="AY1075" s="3">
        <v>63.17</v>
      </c>
      <c r="AZ1075" s="3">
        <v>86.82</v>
      </c>
      <c r="BA1075" s="3">
        <v>80.44</v>
      </c>
    </row>
    <row r="1076" spans="1:53" x14ac:dyDescent="0.3">
      <c r="A1076" s="1" t="s">
        <v>743</v>
      </c>
      <c r="B1076" s="2">
        <v>4405774</v>
      </c>
      <c r="C1076" s="9" t="s">
        <v>2395</v>
      </c>
      <c r="D1076" s="9" t="s">
        <v>2532</v>
      </c>
      <c r="E1076" s="3">
        <v>5407.8779850000001</v>
      </c>
      <c r="F1076" s="5">
        <v>5477.2209849999999</v>
      </c>
      <c r="G1076" s="5">
        <v>5477.2209854399998</v>
      </c>
      <c r="H1076" s="4">
        <v>1.1499999999999999</v>
      </c>
      <c r="I1076" s="3">
        <v>7.5302325581395397</v>
      </c>
      <c r="J1076" s="4">
        <v>1.1499999999999999</v>
      </c>
      <c r="K1076" s="3">
        <v>7.5302325581395397</v>
      </c>
      <c r="L1076" s="3">
        <v>0.99301979947361407</v>
      </c>
      <c r="M1076" s="3">
        <v>0.99301979947361407</v>
      </c>
      <c r="N1076" s="3">
        <v>7.1955559999999998</v>
      </c>
      <c r="O1076" s="3" t="s">
        <v>2400</v>
      </c>
      <c r="P1076" s="3" t="s">
        <v>2400</v>
      </c>
      <c r="Q1076" s="3">
        <v>4.2155269999999998</v>
      </c>
      <c r="R1076" s="3">
        <v>5.3600209999999997</v>
      </c>
      <c r="S1076" s="3">
        <v>5.3600209999999997</v>
      </c>
      <c r="T1076" s="9" t="s">
        <v>3429</v>
      </c>
      <c r="U1076" s="7">
        <v>1153686</v>
      </c>
      <c r="V1076" s="7">
        <v>1095046</v>
      </c>
      <c r="W1076" s="7">
        <v>1117855</v>
      </c>
      <c r="X1076" s="7">
        <v>1106459</v>
      </c>
      <c r="Y1076" s="7">
        <v>1196188</v>
      </c>
      <c r="Z1076" s="7">
        <v>1185635</v>
      </c>
      <c r="AA1076" s="7">
        <v>1164323</v>
      </c>
      <c r="AB1076" s="7">
        <v>1153686</v>
      </c>
      <c r="AC1076" s="3">
        <v>78.292000000000002</v>
      </c>
      <c r="AD1076" s="3">
        <v>78.363</v>
      </c>
      <c r="AE1076" s="3" t="s">
        <v>2400</v>
      </c>
      <c r="AF1076" s="3" t="s">
        <v>2400</v>
      </c>
      <c r="AG1076" s="7">
        <v>154450000</v>
      </c>
      <c r="AH1076" s="7">
        <v>156111000</v>
      </c>
      <c r="AI1076" s="7">
        <v>159995000</v>
      </c>
      <c r="AJ1076" s="7">
        <v>29023287</v>
      </c>
      <c r="AK1076" s="3">
        <v>18.89669</v>
      </c>
      <c r="AL1076" s="7">
        <v>239</v>
      </c>
      <c r="AM1076" s="7">
        <v>29314623</v>
      </c>
      <c r="AN1076" s="3">
        <v>19.09</v>
      </c>
      <c r="AO1076" s="3">
        <v>-1.190113</v>
      </c>
      <c r="AP1076" s="3">
        <v>-8.0374890000000008</v>
      </c>
      <c r="AQ1076" s="3">
        <v>-10.872557</v>
      </c>
      <c r="AR1076" s="3">
        <v>12.979763</v>
      </c>
      <c r="AS1076" s="3">
        <v>-8.0374890000000008</v>
      </c>
      <c r="AT1076" s="3">
        <v>-10.872557</v>
      </c>
      <c r="AU1076" s="3">
        <v>12.080304999999999</v>
      </c>
      <c r="AV1076" s="3">
        <v>0.50276040127388066</v>
      </c>
      <c r="AW1076" s="3">
        <v>0.82458518596834895</v>
      </c>
      <c r="AX1076" s="3">
        <v>1.1649425023513464</v>
      </c>
      <c r="AY1076" s="4">
        <v>56.2</v>
      </c>
      <c r="AZ1076" s="3">
        <v>92.17</v>
      </c>
      <c r="BA1076" s="3">
        <v>130.21</v>
      </c>
    </row>
    <row r="1077" spans="1:53" x14ac:dyDescent="0.3">
      <c r="A1077" s="1" t="s">
        <v>2346</v>
      </c>
      <c r="B1077" s="2">
        <v>4564565</v>
      </c>
      <c r="C1077" s="9" t="s">
        <v>2401</v>
      </c>
      <c r="D1077" s="9" t="s">
        <v>2417</v>
      </c>
      <c r="E1077" s="3">
        <v>5386.77348575</v>
      </c>
      <c r="F1077" s="5">
        <v>5400.9494850000001</v>
      </c>
      <c r="G1077" s="5">
        <v>5929.0644857500001</v>
      </c>
      <c r="H1077" s="3">
        <v>-0.30599999999999999</v>
      </c>
      <c r="I1077" s="3" t="s">
        <v>2397</v>
      </c>
      <c r="J1077" s="3">
        <v>-0.30599999999999999</v>
      </c>
      <c r="K1077" s="3" t="s">
        <v>2397</v>
      </c>
      <c r="L1077" s="3" t="s">
        <v>2397</v>
      </c>
      <c r="M1077" s="3" t="s">
        <v>2397</v>
      </c>
      <c r="N1077" s="3">
        <v>89.975348999999994</v>
      </c>
      <c r="O1077" s="3" t="s">
        <v>2397</v>
      </c>
      <c r="P1077" s="3" t="s">
        <v>2397</v>
      </c>
      <c r="Q1077" s="3">
        <v>8.6179609999999993</v>
      </c>
      <c r="R1077" s="3" t="s">
        <v>2397</v>
      </c>
      <c r="S1077" s="3" t="s">
        <v>2397</v>
      </c>
      <c r="T1077" s="9" t="s">
        <v>3429</v>
      </c>
      <c r="U1077" s="7">
        <v>630039</v>
      </c>
      <c r="V1077" s="7">
        <v>537875</v>
      </c>
      <c r="W1077" s="7">
        <v>443285</v>
      </c>
      <c r="X1077" s="7">
        <v>351594</v>
      </c>
      <c r="Y1077" s="7">
        <v>705444</v>
      </c>
      <c r="Z1077" s="7">
        <v>677998</v>
      </c>
      <c r="AA1077" s="7">
        <v>655517</v>
      </c>
      <c r="AB1077" s="7">
        <v>630039</v>
      </c>
      <c r="AC1077" s="3">
        <v>75.522000000000006</v>
      </c>
      <c r="AD1077" s="3">
        <v>76.721999999999994</v>
      </c>
      <c r="AE1077" s="3">
        <v>-9.093</v>
      </c>
      <c r="AF1077" s="3">
        <v>-5.0620000000000003</v>
      </c>
      <c r="AG1077" s="7">
        <v>55372573</v>
      </c>
      <c r="AH1077" s="7">
        <v>54914419</v>
      </c>
      <c r="AI1077" s="7">
        <v>54019006</v>
      </c>
      <c r="AJ1077" s="7">
        <v>49361899</v>
      </c>
      <c r="AK1077" s="4">
        <v>89.115399999999994</v>
      </c>
      <c r="AL1077" s="7">
        <v>371</v>
      </c>
      <c r="AM1077" s="7">
        <v>47500642</v>
      </c>
      <c r="AN1077" s="3">
        <v>85.76</v>
      </c>
      <c r="AO1077" s="3">
        <v>-3.251458</v>
      </c>
      <c r="AP1077" s="3">
        <v>12.596401</v>
      </c>
      <c r="AQ1077" s="3">
        <v>38.397371</v>
      </c>
      <c r="AR1077" s="3">
        <v>14.503817</v>
      </c>
      <c r="AS1077" s="3">
        <v>12.596401</v>
      </c>
      <c r="AT1077" s="3">
        <v>38.397371</v>
      </c>
      <c r="AU1077" s="3">
        <v>7.8498970000000003</v>
      </c>
      <c r="AV1077" s="3">
        <v>2.3809959855974743</v>
      </c>
      <c r="AW1077" s="3">
        <v>4.3185831589633805</v>
      </c>
      <c r="AX1077" s="3">
        <v>3.7033821826138125</v>
      </c>
      <c r="AY1077" s="4">
        <v>64.099999999999994</v>
      </c>
      <c r="AZ1077" s="3">
        <v>116.26</v>
      </c>
      <c r="BA1077" s="4">
        <v>99.7</v>
      </c>
    </row>
    <row r="1078" spans="1:53" x14ac:dyDescent="0.3">
      <c r="A1078" s="1" t="s">
        <v>1503</v>
      </c>
      <c r="B1078" s="2">
        <v>4977197</v>
      </c>
      <c r="C1078" s="9" t="s">
        <v>2401</v>
      </c>
      <c r="D1078" s="9" t="s">
        <v>2546</v>
      </c>
      <c r="E1078" s="3">
        <v>5367.5960830800004</v>
      </c>
      <c r="F1078" s="5">
        <v>7085.0390829999997</v>
      </c>
      <c r="G1078" s="5" t="s">
        <v>2400</v>
      </c>
      <c r="H1078" s="3">
        <v>0.4</v>
      </c>
      <c r="I1078" s="3">
        <v>9.2461719999999996</v>
      </c>
      <c r="J1078" s="3">
        <v>0.4</v>
      </c>
      <c r="K1078" s="3">
        <v>9.2461719999999996</v>
      </c>
      <c r="L1078" s="3">
        <v>1.07501113</v>
      </c>
      <c r="M1078" s="3">
        <v>1.0746432100000001</v>
      </c>
      <c r="N1078" s="3">
        <v>19.588272</v>
      </c>
      <c r="O1078" s="3" t="s">
        <v>2400</v>
      </c>
      <c r="P1078" s="3" t="s">
        <v>2400</v>
      </c>
      <c r="Q1078" s="3">
        <v>2.5524079999999998</v>
      </c>
      <c r="R1078" s="3">
        <v>6.9902249999999997</v>
      </c>
      <c r="S1078" s="3">
        <v>6.9902249999999997</v>
      </c>
      <c r="T1078" s="9" t="s">
        <v>3429</v>
      </c>
      <c r="U1078" s="7">
        <v>2461715</v>
      </c>
      <c r="V1078" s="7">
        <v>1332841</v>
      </c>
      <c r="W1078" s="7">
        <v>782182</v>
      </c>
      <c r="X1078" s="7">
        <v>909236</v>
      </c>
      <c r="Y1078" s="7">
        <v>2645919</v>
      </c>
      <c r="Z1078" s="7">
        <v>2553380</v>
      </c>
      <c r="AA1078" s="7">
        <v>2498850</v>
      </c>
      <c r="AB1078" s="7">
        <v>2461715</v>
      </c>
      <c r="AC1078" s="3">
        <v>41.005000000000003</v>
      </c>
      <c r="AD1078" s="3">
        <v>42.036000000000001</v>
      </c>
      <c r="AE1078" s="4">
        <v>32.9</v>
      </c>
      <c r="AF1078" s="3">
        <v>35.768000000000001</v>
      </c>
      <c r="AG1078" s="7">
        <v>160341619</v>
      </c>
      <c r="AH1078" s="7">
        <v>142903508</v>
      </c>
      <c r="AI1078" s="7">
        <v>141046102</v>
      </c>
      <c r="AJ1078" s="7">
        <v>157734536</v>
      </c>
      <c r="AK1078" s="3">
        <v>98.356409999999997</v>
      </c>
      <c r="AL1078" s="7">
        <v>398</v>
      </c>
      <c r="AM1078" s="7">
        <v>150529908</v>
      </c>
      <c r="AN1078" s="3">
        <v>93.86</v>
      </c>
      <c r="AO1078" s="3">
        <v>6.5490329999999997</v>
      </c>
      <c r="AP1078" s="3">
        <v>-6.1846430000000003</v>
      </c>
      <c r="AQ1078" s="3">
        <v>-13.115660999999999</v>
      </c>
      <c r="AR1078" s="3">
        <v>-34.895293000000002</v>
      </c>
      <c r="AS1078" s="3">
        <v>-6.1846430000000003</v>
      </c>
      <c r="AT1078" s="3">
        <v>-13.115660999999999</v>
      </c>
      <c r="AU1078" s="3">
        <v>-34.800665000000002</v>
      </c>
      <c r="AV1078" s="3">
        <v>4.1357672543538033</v>
      </c>
      <c r="AW1078" s="3">
        <v>5.2062727976121801</v>
      </c>
      <c r="AX1078" s="3">
        <v>6.1654834373071763</v>
      </c>
      <c r="AY1078" s="3">
        <v>85.05</v>
      </c>
      <c r="AZ1078" s="4">
        <v>107.06</v>
      </c>
      <c r="BA1078" s="3">
        <v>126.78</v>
      </c>
    </row>
    <row r="1079" spans="1:53" x14ac:dyDescent="0.3">
      <c r="A1079" s="1" t="s">
        <v>1880</v>
      </c>
      <c r="B1079" s="2">
        <v>4912695</v>
      </c>
      <c r="C1079" s="9" t="s">
        <v>2401</v>
      </c>
      <c r="D1079" s="9" t="s">
        <v>2483</v>
      </c>
      <c r="E1079" s="3">
        <v>5352.85845161</v>
      </c>
      <c r="F1079" s="5">
        <v>5878.3774510000003</v>
      </c>
      <c r="G1079" s="5" t="s">
        <v>2400</v>
      </c>
      <c r="H1079" s="3">
        <v>-0.26</v>
      </c>
      <c r="I1079" s="3" t="s">
        <v>2397</v>
      </c>
      <c r="J1079" s="3">
        <v>-0.26</v>
      </c>
      <c r="K1079" s="3" t="s">
        <v>2397</v>
      </c>
      <c r="L1079" s="3">
        <v>11.39096095</v>
      </c>
      <c r="M1079" s="3">
        <v>11.39096095</v>
      </c>
      <c r="N1079" s="3">
        <v>152.88574800000001</v>
      </c>
      <c r="O1079" s="3" t="s">
        <v>2400</v>
      </c>
      <c r="P1079" s="3" t="s">
        <v>2400</v>
      </c>
      <c r="Q1079" s="3">
        <v>4.7275039999999997</v>
      </c>
      <c r="R1079" s="3">
        <v>25.373636000000001</v>
      </c>
      <c r="S1079" s="3">
        <v>25.373636000000001</v>
      </c>
      <c r="T1079" s="9" t="s">
        <v>3429</v>
      </c>
      <c r="U1079" s="7">
        <v>1087533</v>
      </c>
      <c r="V1079" s="7">
        <v>900486</v>
      </c>
      <c r="W1079" s="7">
        <v>739893</v>
      </c>
      <c r="X1079" s="7">
        <v>522867</v>
      </c>
      <c r="Y1079" s="7">
        <v>1210167</v>
      </c>
      <c r="Z1079" s="7">
        <v>1169450</v>
      </c>
      <c r="AA1079" s="7">
        <v>1124759</v>
      </c>
      <c r="AB1079" s="7">
        <v>1087533</v>
      </c>
      <c r="AC1079" s="3">
        <v>36.633000000000003</v>
      </c>
      <c r="AD1079" s="3">
        <v>37.688000000000002</v>
      </c>
      <c r="AE1079" s="4">
        <v>9.5229999999999997</v>
      </c>
      <c r="AF1079" s="4">
        <v>10.552</v>
      </c>
      <c r="AG1079" s="7">
        <v>40027089</v>
      </c>
      <c r="AH1079" s="7">
        <v>39966973</v>
      </c>
      <c r="AI1079" s="7">
        <v>39466268</v>
      </c>
      <c r="AJ1079" s="7">
        <v>38149659</v>
      </c>
      <c r="AK1079" s="3">
        <v>95.308959999999999</v>
      </c>
      <c r="AL1079" s="7">
        <v>398</v>
      </c>
      <c r="AM1079" s="7">
        <v>38810043</v>
      </c>
      <c r="AN1079" s="3">
        <v>96.96</v>
      </c>
      <c r="AO1079" s="3">
        <v>-1.6890099999999999</v>
      </c>
      <c r="AP1079" s="3">
        <v>-2.9387569999999998</v>
      </c>
      <c r="AQ1079" s="3">
        <v>25.763007999999999</v>
      </c>
      <c r="AR1079" s="3">
        <v>77.056336000000002</v>
      </c>
      <c r="AS1079" s="3">
        <v>-2.9387569999999998</v>
      </c>
      <c r="AT1079" s="3">
        <v>25.763007999999999</v>
      </c>
      <c r="AU1079" s="3">
        <v>75.121425000000002</v>
      </c>
      <c r="AV1079" s="3">
        <v>7.8994073977954633</v>
      </c>
      <c r="AW1079" s="3">
        <v>8.5943085011946838</v>
      </c>
      <c r="AX1079" s="3">
        <v>11.133302771286763</v>
      </c>
      <c r="AY1079" s="3">
        <v>69.02</v>
      </c>
      <c r="AZ1079" s="3">
        <v>75.09</v>
      </c>
      <c r="BA1079" s="3">
        <v>97.27</v>
      </c>
    </row>
    <row r="1080" spans="1:53" x14ac:dyDescent="0.3">
      <c r="A1080" s="1" t="s">
        <v>1159</v>
      </c>
      <c r="B1080" s="2">
        <v>4092673</v>
      </c>
      <c r="C1080" s="9" t="s">
        <v>2395</v>
      </c>
      <c r="D1080" s="9" t="s">
        <v>2430</v>
      </c>
      <c r="E1080" s="3">
        <v>5344.4667320999997</v>
      </c>
      <c r="F1080" s="5">
        <v>5652.0977320000002</v>
      </c>
      <c r="G1080" s="5">
        <v>5652.0977321</v>
      </c>
      <c r="H1080" s="4">
        <v>1.7</v>
      </c>
      <c r="I1080" s="3">
        <v>22.300267000000002</v>
      </c>
      <c r="J1080" s="4">
        <v>1.7</v>
      </c>
      <c r="K1080" s="3">
        <v>22.300267000000002</v>
      </c>
      <c r="L1080" s="3">
        <v>21.569328569999996</v>
      </c>
      <c r="M1080" s="3">
        <v>3.6251335499999997</v>
      </c>
      <c r="N1080" s="3">
        <v>27.934138999999998</v>
      </c>
      <c r="O1080" s="3">
        <v>23.650984563252901</v>
      </c>
      <c r="P1080" s="3">
        <v>16.864533307937901</v>
      </c>
      <c r="Q1080" s="3">
        <v>2.1634679999999999</v>
      </c>
      <c r="R1080" s="3">
        <v>15.636079000000001</v>
      </c>
      <c r="S1080" s="3">
        <v>15.636079000000001</v>
      </c>
      <c r="T1080" s="9" t="s">
        <v>3429</v>
      </c>
      <c r="U1080" s="7">
        <v>2173633</v>
      </c>
      <c r="V1080" s="7">
        <v>1795564</v>
      </c>
      <c r="W1080" s="7">
        <v>1981572</v>
      </c>
      <c r="X1080" s="7">
        <v>2173350</v>
      </c>
      <c r="Y1080" s="7">
        <v>2405146</v>
      </c>
      <c r="Z1080" s="7">
        <v>2350456</v>
      </c>
      <c r="AA1080" s="7">
        <v>2282457</v>
      </c>
      <c r="AB1080" s="7">
        <v>2173633</v>
      </c>
      <c r="AC1080" s="3">
        <v>32.844000000000001</v>
      </c>
      <c r="AD1080" s="4">
        <v>34.17</v>
      </c>
      <c r="AE1080" s="4">
        <v>10.439</v>
      </c>
      <c r="AF1080" s="4">
        <v>12.914999999999999</v>
      </c>
      <c r="AG1080" s="7">
        <v>45016000</v>
      </c>
      <c r="AH1080" s="7">
        <v>44952000</v>
      </c>
      <c r="AI1080" s="7">
        <v>45474000</v>
      </c>
      <c r="AJ1080" s="7">
        <v>44593701</v>
      </c>
      <c r="AK1080" s="3">
        <v>98.900260000000003</v>
      </c>
      <c r="AL1080" s="7">
        <v>534</v>
      </c>
      <c r="AM1080" s="7">
        <v>49074313</v>
      </c>
      <c r="AN1080" s="3">
        <v>108.84</v>
      </c>
      <c r="AO1080" s="3">
        <v>-1.693074</v>
      </c>
      <c r="AP1080" s="3">
        <v>-8.3944989999999997</v>
      </c>
      <c r="AQ1080" s="3">
        <v>1.6571480000000001</v>
      </c>
      <c r="AR1080" s="3">
        <v>44.542065999999998</v>
      </c>
      <c r="AS1080" s="3">
        <v>-8.3944989999999997</v>
      </c>
      <c r="AT1080" s="3">
        <v>1.6571480000000001</v>
      </c>
      <c r="AU1080" s="3">
        <v>43.795524</v>
      </c>
      <c r="AV1080" s="3">
        <v>2.1968805646183807</v>
      </c>
      <c r="AW1080" s="3">
        <v>4.3806230374543178</v>
      </c>
      <c r="AX1080" s="3">
        <v>5.1690079580232444</v>
      </c>
      <c r="AY1080" s="3">
        <v>38.950000000000003</v>
      </c>
      <c r="AZ1080" s="3">
        <v>77.66</v>
      </c>
      <c r="BA1080" s="3">
        <v>91.64</v>
      </c>
    </row>
    <row r="1081" spans="1:53" x14ac:dyDescent="0.3">
      <c r="A1081" s="1" t="s">
        <v>1518</v>
      </c>
      <c r="B1081" s="2">
        <v>4963774</v>
      </c>
      <c r="C1081" s="9" t="s">
        <v>2395</v>
      </c>
      <c r="D1081" s="9" t="s">
        <v>2418</v>
      </c>
      <c r="E1081" s="3">
        <v>5337.5561734399998</v>
      </c>
      <c r="F1081" s="5">
        <v>4776.6661729999996</v>
      </c>
      <c r="G1081" s="5" t="s">
        <v>2400</v>
      </c>
      <c r="H1081" s="4">
        <v>1.6</v>
      </c>
      <c r="I1081" s="3">
        <v>36.868214000000002</v>
      </c>
      <c r="J1081" s="4">
        <v>1.6</v>
      </c>
      <c r="K1081" s="3">
        <v>36.868214000000002</v>
      </c>
      <c r="L1081" s="3">
        <v>6.97439711</v>
      </c>
      <c r="M1081" s="3">
        <v>6.3165490699999998</v>
      </c>
      <c r="N1081" s="3">
        <v>31.868932000000001</v>
      </c>
      <c r="O1081" s="3" t="s">
        <v>2400</v>
      </c>
      <c r="P1081" s="3" t="s">
        <v>2400</v>
      </c>
      <c r="Q1081" s="3">
        <v>8.4331060000000004</v>
      </c>
      <c r="R1081" s="3">
        <v>27.199185</v>
      </c>
      <c r="S1081" s="3">
        <v>27.199185</v>
      </c>
      <c r="T1081" s="9" t="s">
        <v>3429</v>
      </c>
      <c r="U1081" s="7">
        <v>517922</v>
      </c>
      <c r="V1081" s="7">
        <v>570729</v>
      </c>
      <c r="W1081" s="7">
        <v>416113</v>
      </c>
      <c r="X1081" s="7">
        <v>269396</v>
      </c>
      <c r="Y1081" s="7">
        <v>611849</v>
      </c>
      <c r="Z1081" s="7">
        <v>561683</v>
      </c>
      <c r="AA1081" s="7">
        <v>527527</v>
      </c>
      <c r="AB1081" s="7">
        <v>517922</v>
      </c>
      <c r="AC1081" s="3">
        <v>56.606000000000002</v>
      </c>
      <c r="AD1081" s="3">
        <v>57.393999999999998</v>
      </c>
      <c r="AE1081" s="3">
        <v>28.664999999999999</v>
      </c>
      <c r="AF1081" s="3">
        <v>29.914000000000001</v>
      </c>
      <c r="AG1081" s="7">
        <v>29099000</v>
      </c>
      <c r="AH1081" s="7">
        <v>29048000</v>
      </c>
      <c r="AI1081" s="7">
        <v>28870000</v>
      </c>
      <c r="AJ1081" s="7">
        <v>29127646</v>
      </c>
      <c r="AK1081" s="3">
        <v>99.835560000000001</v>
      </c>
      <c r="AL1081" s="7">
        <v>327</v>
      </c>
      <c r="AM1081" s="7">
        <v>23660496</v>
      </c>
      <c r="AN1081" s="4">
        <v>81.099999999999994</v>
      </c>
      <c r="AO1081" s="3">
        <v>-3.0519319999999999</v>
      </c>
      <c r="AP1081" s="3">
        <v>7.1778409999999999</v>
      </c>
      <c r="AQ1081" s="3">
        <v>-5.4670249999999996</v>
      </c>
      <c r="AR1081" s="3">
        <v>45.189827000000001</v>
      </c>
      <c r="AS1081" s="3">
        <v>7.1778409999999999</v>
      </c>
      <c r="AT1081" s="3">
        <v>-5.4670249999999996</v>
      </c>
      <c r="AU1081" s="3">
        <v>43.351044999999999</v>
      </c>
      <c r="AV1081" s="3">
        <v>1.6705762091378893</v>
      </c>
      <c r="AW1081" s="3">
        <v>2.6911002180955292</v>
      </c>
      <c r="AX1081" s="3">
        <v>3.4729326158245826</v>
      </c>
      <c r="AY1081" s="3">
        <v>51.94</v>
      </c>
      <c r="AZ1081" s="3">
        <v>83.67</v>
      </c>
      <c r="BA1081" s="3">
        <v>107.98</v>
      </c>
    </row>
    <row r="1082" spans="1:53" x14ac:dyDescent="0.3">
      <c r="A1082" s="1" t="s">
        <v>1863</v>
      </c>
      <c r="B1082" s="2">
        <v>4766281</v>
      </c>
      <c r="C1082" s="9" t="s">
        <v>2401</v>
      </c>
      <c r="D1082" s="9" t="s">
        <v>2466</v>
      </c>
      <c r="E1082" s="3">
        <v>5332.3435968000003</v>
      </c>
      <c r="F1082" s="5">
        <v>9582.2435960000003</v>
      </c>
      <c r="G1082" s="5" t="s">
        <v>2400</v>
      </c>
      <c r="H1082" s="3">
        <v>0.60799999999999998</v>
      </c>
      <c r="I1082" s="3">
        <v>12.492614</v>
      </c>
      <c r="J1082" s="4">
        <v>0.629</v>
      </c>
      <c r="K1082" s="3">
        <v>12.451233</v>
      </c>
      <c r="L1082" s="3" t="s">
        <v>2397</v>
      </c>
      <c r="M1082" s="3">
        <v>6.3902531199999997</v>
      </c>
      <c r="N1082" s="3">
        <v>8.3716899999999992</v>
      </c>
      <c r="O1082" s="3" t="s">
        <v>2400</v>
      </c>
      <c r="P1082" s="3" t="s">
        <v>2400</v>
      </c>
      <c r="Q1082" s="3">
        <v>1.7006049999999999</v>
      </c>
      <c r="R1082" s="3">
        <v>8.3533629999999999</v>
      </c>
      <c r="S1082" s="3">
        <v>8.3533629999999999</v>
      </c>
      <c r="T1082" s="9" t="s">
        <v>3429</v>
      </c>
      <c r="U1082" s="7">
        <v>5488900</v>
      </c>
      <c r="V1082" s="7">
        <v>5641900</v>
      </c>
      <c r="W1082" s="7">
        <v>5533800</v>
      </c>
      <c r="X1082" s="7">
        <v>4903200</v>
      </c>
      <c r="Y1082" s="7">
        <v>5397300</v>
      </c>
      <c r="Z1082" s="7">
        <v>5434000</v>
      </c>
      <c r="AA1082" s="7">
        <v>5469700</v>
      </c>
      <c r="AB1082" s="7">
        <v>5488900</v>
      </c>
      <c r="AC1082" s="3">
        <v>29.902000000000001</v>
      </c>
      <c r="AD1082" s="3">
        <v>30.074000000000002</v>
      </c>
      <c r="AE1082" s="3">
        <v>19.242000000000001</v>
      </c>
      <c r="AF1082" s="3">
        <v>19.512</v>
      </c>
      <c r="AG1082" s="7">
        <v>145687492</v>
      </c>
      <c r="AH1082" s="7">
        <v>145639987</v>
      </c>
      <c r="AI1082" s="7">
        <v>144426208</v>
      </c>
      <c r="AJ1082" s="7">
        <v>144009606</v>
      </c>
      <c r="AK1082" s="3">
        <v>98.844939999999994</v>
      </c>
      <c r="AL1082" s="7">
        <v>519</v>
      </c>
      <c r="AM1082" s="7">
        <v>140380637</v>
      </c>
      <c r="AN1082" s="3">
        <v>96.35</v>
      </c>
      <c r="AO1082" s="3">
        <v>-0.58771700000000004</v>
      </c>
      <c r="AP1082" s="3">
        <v>-7.5683059999999998</v>
      </c>
      <c r="AQ1082" s="3">
        <v>-6.8044079999999996</v>
      </c>
      <c r="AR1082" s="3">
        <v>-8.1455339999999996</v>
      </c>
      <c r="AS1082" s="3">
        <v>-7.5683059999999998</v>
      </c>
      <c r="AT1082" s="3">
        <v>-6.8044079999999996</v>
      </c>
      <c r="AU1082" s="3">
        <v>-7.3658270000000003</v>
      </c>
      <c r="AV1082" s="3">
        <v>3.006129734329126</v>
      </c>
      <c r="AW1082" s="3">
        <v>4.5497727015148559</v>
      </c>
      <c r="AX1082" s="3">
        <v>4.3946827265568675</v>
      </c>
      <c r="AY1082" s="3">
        <v>58.62</v>
      </c>
      <c r="AZ1082" s="3">
        <v>88.73</v>
      </c>
      <c r="BA1082" s="4">
        <v>85.7</v>
      </c>
    </row>
    <row r="1083" spans="1:53" x14ac:dyDescent="0.3">
      <c r="A1083" s="1" t="s">
        <v>1753</v>
      </c>
      <c r="B1083" s="2">
        <v>103563</v>
      </c>
      <c r="C1083" s="9" t="s">
        <v>2401</v>
      </c>
      <c r="D1083" s="9" t="s">
        <v>2532</v>
      </c>
      <c r="E1083" s="3">
        <v>5330.2965371399996</v>
      </c>
      <c r="F1083" s="5">
        <v>7263.773537</v>
      </c>
      <c r="G1083" s="5">
        <v>6916.8555371399998</v>
      </c>
      <c r="H1083" s="3">
        <v>0.99</v>
      </c>
      <c r="I1083" s="3">
        <v>8.2176165803108798</v>
      </c>
      <c r="J1083" s="3">
        <v>0.99</v>
      </c>
      <c r="K1083" s="3">
        <v>8.2176165803108798</v>
      </c>
      <c r="L1083" s="3">
        <v>1.0110754092541301</v>
      </c>
      <c r="M1083" s="3">
        <v>1.0110754092541301</v>
      </c>
      <c r="N1083" s="3" t="s">
        <v>2397</v>
      </c>
      <c r="O1083" s="3" t="s">
        <v>2400</v>
      </c>
      <c r="P1083" s="3" t="s">
        <v>2400</v>
      </c>
      <c r="Q1083" s="3">
        <v>5.1091949999999997</v>
      </c>
      <c r="R1083" s="3">
        <v>6.8847810000000003</v>
      </c>
      <c r="S1083" s="3">
        <v>6.8847810000000003</v>
      </c>
      <c r="T1083" s="9" t="s">
        <v>3429</v>
      </c>
      <c r="U1083" s="7">
        <v>1240588</v>
      </c>
      <c r="V1083" s="7">
        <v>1190726</v>
      </c>
      <c r="W1083" s="7">
        <v>1329932</v>
      </c>
      <c r="X1083" s="7">
        <v>1438617</v>
      </c>
      <c r="Y1083" s="7">
        <v>1303066</v>
      </c>
      <c r="Z1083" s="7">
        <v>1281722</v>
      </c>
      <c r="AA1083" s="7">
        <v>1250154</v>
      </c>
      <c r="AB1083" s="7">
        <v>1240588</v>
      </c>
      <c r="AC1083" s="3">
        <v>98.343999999999994</v>
      </c>
      <c r="AD1083" s="3">
        <v>94.948999999999998</v>
      </c>
      <c r="AE1083" s="3">
        <v>76.423000000000002</v>
      </c>
      <c r="AF1083" s="4">
        <v>74.209999999999994</v>
      </c>
      <c r="AG1083" s="7">
        <v>149776000</v>
      </c>
      <c r="AH1083" s="7">
        <v>151148000</v>
      </c>
      <c r="AI1083" s="7">
        <v>155582000</v>
      </c>
      <c r="AJ1083" s="7">
        <v>147345484</v>
      </c>
      <c r="AK1083" s="3">
        <v>98.934359999999998</v>
      </c>
      <c r="AL1083" s="7">
        <v>385</v>
      </c>
      <c r="AM1083" s="7">
        <v>146841455</v>
      </c>
      <c r="AN1083" s="4">
        <v>98.6</v>
      </c>
      <c r="AO1083" s="3">
        <v>-0.65768899999999997</v>
      </c>
      <c r="AP1083" s="3">
        <v>-11.371892000000001</v>
      </c>
      <c r="AQ1083" s="3">
        <v>-8.5615450000000006</v>
      </c>
      <c r="AR1083" s="3">
        <v>10.484152</v>
      </c>
      <c r="AS1083" s="3">
        <v>-11.371892000000001</v>
      </c>
      <c r="AT1083" s="3">
        <v>-8.5615450000000006</v>
      </c>
      <c r="AU1083" s="3">
        <v>11.103327999999999</v>
      </c>
      <c r="AV1083" s="3">
        <v>1.936046680347937</v>
      </c>
      <c r="AW1083" s="3">
        <v>3.564077632777289</v>
      </c>
      <c r="AX1083" s="3">
        <v>3.5979426472060565</v>
      </c>
      <c r="AY1083" s="4">
        <v>55.2</v>
      </c>
      <c r="AZ1083" s="3">
        <v>101.61</v>
      </c>
      <c r="BA1083" s="3">
        <v>102.57</v>
      </c>
    </row>
    <row r="1084" spans="1:53" x14ac:dyDescent="0.3">
      <c r="A1084" s="1" t="s">
        <v>1262</v>
      </c>
      <c r="B1084" s="2">
        <v>4014818</v>
      </c>
      <c r="C1084" s="9" t="s">
        <v>2401</v>
      </c>
      <c r="D1084" s="9" t="s">
        <v>2425</v>
      </c>
      <c r="E1084" s="3">
        <v>5316.7504438400001</v>
      </c>
      <c r="F1084" s="5">
        <v>8167.1504430000005</v>
      </c>
      <c r="G1084" s="5" t="s">
        <v>2400</v>
      </c>
      <c r="H1084" s="3">
        <v>2.41</v>
      </c>
      <c r="I1084" s="3">
        <v>9.9663229999999992</v>
      </c>
      <c r="J1084" s="3">
        <v>2.41</v>
      </c>
      <c r="K1084" s="3">
        <v>9.9663229999999992</v>
      </c>
      <c r="L1084" s="3">
        <v>1.7166992999999999</v>
      </c>
      <c r="M1084" s="3">
        <v>1.0846533599999999</v>
      </c>
      <c r="N1084" s="3">
        <v>12.033037</v>
      </c>
      <c r="O1084" s="3" t="s">
        <v>2400</v>
      </c>
      <c r="P1084" s="3" t="s">
        <v>2400</v>
      </c>
      <c r="Q1084" s="3">
        <v>0.341256</v>
      </c>
      <c r="R1084" s="3">
        <v>4.1540359999999996</v>
      </c>
      <c r="S1084" s="3">
        <v>4.1540359999999996</v>
      </c>
      <c r="T1084" s="9" t="s">
        <v>3429</v>
      </c>
      <c r="U1084" s="7">
        <v>23466900</v>
      </c>
      <c r="V1084" s="7">
        <v>20891500</v>
      </c>
      <c r="W1084" s="7">
        <v>19263100</v>
      </c>
      <c r="X1084" s="7">
        <v>17045500</v>
      </c>
      <c r="Y1084" s="7">
        <v>23432600</v>
      </c>
      <c r="Z1084" s="7">
        <v>23629200</v>
      </c>
      <c r="AA1084" s="7">
        <v>23616000</v>
      </c>
      <c r="AB1084" s="7">
        <v>23466900</v>
      </c>
      <c r="AC1084" s="4">
        <v>7.8540000000000001</v>
      </c>
      <c r="AD1084" s="4">
        <v>7.6920000000000002</v>
      </c>
      <c r="AE1084" s="4">
        <v>7.0590000000000002</v>
      </c>
      <c r="AF1084" s="4">
        <v>7.0650000000000004</v>
      </c>
      <c r="AG1084" s="7">
        <v>54578584</v>
      </c>
      <c r="AH1084" s="7">
        <v>56430271</v>
      </c>
      <c r="AI1084" s="7">
        <v>58255538</v>
      </c>
      <c r="AJ1084" s="7">
        <v>54149964</v>
      </c>
      <c r="AK1084" s="3">
        <v>99.647940000000006</v>
      </c>
      <c r="AL1084" s="7">
        <v>551</v>
      </c>
      <c r="AM1084" s="7">
        <v>57297265</v>
      </c>
      <c r="AN1084" s="3">
        <v>105.44</v>
      </c>
      <c r="AO1084" s="3">
        <v>-0.50430799999999998</v>
      </c>
      <c r="AP1084" s="3">
        <v>-3.2093210000000001</v>
      </c>
      <c r="AQ1084" s="3">
        <v>-13.238662</v>
      </c>
      <c r="AR1084" s="3">
        <v>-33.211086999999999</v>
      </c>
      <c r="AS1084" s="3">
        <v>-3.2093210000000001</v>
      </c>
      <c r="AT1084" s="3">
        <v>-13.238662</v>
      </c>
      <c r="AU1084" s="3">
        <v>-32.936760999999997</v>
      </c>
      <c r="AV1084" s="3">
        <v>4.0390586338090406</v>
      </c>
      <c r="AW1084" s="3">
        <v>7.5863256070093694</v>
      </c>
      <c r="AX1084" s="3">
        <v>7.0059345510569733</v>
      </c>
      <c r="AY1084" s="3">
        <v>65.08</v>
      </c>
      <c r="AZ1084" s="3">
        <v>122.23</v>
      </c>
      <c r="BA1084" s="3">
        <v>112.88</v>
      </c>
    </row>
    <row r="1085" spans="1:53" x14ac:dyDescent="0.3">
      <c r="A1085" s="1" t="s">
        <v>2303</v>
      </c>
      <c r="B1085" s="2">
        <v>114218673</v>
      </c>
      <c r="C1085" s="9" t="s">
        <v>2395</v>
      </c>
      <c r="D1085" s="9" t="s">
        <v>2519</v>
      </c>
      <c r="E1085" s="3">
        <v>5314.01966352</v>
      </c>
      <c r="F1085" s="5">
        <v>6452.0026630000002</v>
      </c>
      <c r="G1085" s="5" t="s">
        <v>2400</v>
      </c>
      <c r="H1085" s="3">
        <v>0.03</v>
      </c>
      <c r="I1085" s="3" t="s">
        <v>2397</v>
      </c>
      <c r="J1085" s="3">
        <v>0.03</v>
      </c>
      <c r="K1085" s="3" t="s">
        <v>2397</v>
      </c>
      <c r="L1085" s="3" t="s">
        <v>2397</v>
      </c>
      <c r="M1085" s="3">
        <v>2.06877114</v>
      </c>
      <c r="N1085" s="3">
        <v>56.202143999999997</v>
      </c>
      <c r="O1085" s="3" t="s">
        <v>2400</v>
      </c>
      <c r="P1085" s="3" t="s">
        <v>2400</v>
      </c>
      <c r="Q1085" s="3">
        <v>8.2255800000000008</v>
      </c>
      <c r="R1085" s="3">
        <v>25.095939000000001</v>
      </c>
      <c r="S1085" s="3">
        <v>25.095939000000001</v>
      </c>
      <c r="T1085" s="9" t="s">
        <v>3429</v>
      </c>
      <c r="U1085" s="7">
        <v>791010</v>
      </c>
      <c r="V1085" s="7">
        <v>704874</v>
      </c>
      <c r="W1085" s="7">
        <v>578565</v>
      </c>
      <c r="X1085" s="7" t="s">
        <v>2400</v>
      </c>
      <c r="Y1085" s="7">
        <v>906142</v>
      </c>
      <c r="Z1085" s="7">
        <v>863293</v>
      </c>
      <c r="AA1085" s="7">
        <v>824719</v>
      </c>
      <c r="AB1085" s="7">
        <v>791010</v>
      </c>
      <c r="AC1085" s="3">
        <v>68.424000000000007</v>
      </c>
      <c r="AD1085" s="4">
        <v>66.52</v>
      </c>
      <c r="AE1085" s="3">
        <v>39.524999999999999</v>
      </c>
      <c r="AF1085" s="3">
        <v>32.134999999999998</v>
      </c>
      <c r="AG1085" s="7">
        <v>172086129</v>
      </c>
      <c r="AH1085" s="7">
        <v>166659634</v>
      </c>
      <c r="AI1085" s="7">
        <v>121959178</v>
      </c>
      <c r="AJ1085" s="7">
        <v>98932111</v>
      </c>
      <c r="AK1085" s="3">
        <v>57.489879999999999</v>
      </c>
      <c r="AL1085" s="7">
        <v>140</v>
      </c>
      <c r="AM1085" s="7">
        <v>100608404</v>
      </c>
      <c r="AN1085" s="3">
        <v>58.46</v>
      </c>
      <c r="AO1085" s="3">
        <v>-2.8072029999999999</v>
      </c>
      <c r="AP1085" s="3">
        <v>18.847149999999999</v>
      </c>
      <c r="AQ1085" s="3">
        <v>31.588383</v>
      </c>
      <c r="AR1085" s="3">
        <v>77.294685999999999</v>
      </c>
      <c r="AS1085" s="3">
        <v>18.847149999999999</v>
      </c>
      <c r="AT1085" s="3">
        <v>31.588383</v>
      </c>
      <c r="AU1085" s="3">
        <v>77.294685999999999</v>
      </c>
      <c r="AV1085" s="3">
        <v>2.5069103623104918</v>
      </c>
      <c r="AW1085" s="3">
        <v>3.9474238296314765</v>
      </c>
      <c r="AX1085" s="3">
        <v>2.9710478470750137</v>
      </c>
      <c r="AY1085" s="3">
        <v>80.88</v>
      </c>
      <c r="AZ1085" s="3">
        <v>127.36</v>
      </c>
      <c r="BA1085" s="3">
        <v>95.86</v>
      </c>
    </row>
    <row r="1086" spans="1:53" x14ac:dyDescent="0.3">
      <c r="A1086" s="1" t="s">
        <v>373</v>
      </c>
      <c r="B1086" s="2">
        <v>4558091</v>
      </c>
      <c r="C1086" s="9" t="s">
        <v>2401</v>
      </c>
      <c r="D1086" s="9" t="s">
        <v>2420</v>
      </c>
      <c r="E1086" s="3">
        <v>5312.3092032200002</v>
      </c>
      <c r="F1086" s="5">
        <v>7743.4092030000002</v>
      </c>
      <c r="G1086" s="5" t="s">
        <v>2400</v>
      </c>
      <c r="H1086" s="3">
        <v>0.71</v>
      </c>
      <c r="I1086" s="3">
        <v>15.12275</v>
      </c>
      <c r="J1086" s="4">
        <v>0.66900000000000004</v>
      </c>
      <c r="K1086" s="3">
        <v>16.117618</v>
      </c>
      <c r="L1086" s="3" t="s">
        <v>2397</v>
      </c>
      <c r="M1086" s="3">
        <v>2.1016376399999999</v>
      </c>
      <c r="N1086" s="3">
        <v>20.371653999999999</v>
      </c>
      <c r="O1086" s="3" t="s">
        <v>2400</v>
      </c>
      <c r="P1086" s="3" t="s">
        <v>2400</v>
      </c>
      <c r="Q1086" s="3">
        <v>1.2304870000000001</v>
      </c>
      <c r="R1086" s="3">
        <v>7.484381</v>
      </c>
      <c r="S1086" s="3">
        <v>7.484381</v>
      </c>
      <c r="T1086" s="9" t="s">
        <v>3429</v>
      </c>
      <c r="U1086" s="7">
        <v>6401400</v>
      </c>
      <c r="V1086" s="7">
        <v>6812200</v>
      </c>
      <c r="W1086" s="7">
        <v>5846200</v>
      </c>
      <c r="X1086" s="7">
        <v>4347500</v>
      </c>
      <c r="Y1086" s="7">
        <v>5444100</v>
      </c>
      <c r="Z1086" s="7">
        <v>5764400</v>
      </c>
      <c r="AA1086" s="7">
        <v>6022800</v>
      </c>
      <c r="AB1086" s="7">
        <v>6401400</v>
      </c>
      <c r="AC1086" s="3">
        <v>28.626999999999999</v>
      </c>
      <c r="AD1086" s="3">
        <v>27.690999999999999</v>
      </c>
      <c r="AE1086" s="4">
        <v>16.66</v>
      </c>
      <c r="AF1086" s="4">
        <v>14.91</v>
      </c>
      <c r="AG1086" s="7">
        <v>66101000</v>
      </c>
      <c r="AH1086" s="7">
        <v>66352000</v>
      </c>
      <c r="AI1086" s="7">
        <v>68939000</v>
      </c>
      <c r="AJ1086" s="7">
        <v>65239386</v>
      </c>
      <c r="AK1086" s="3">
        <v>98.872690000000006</v>
      </c>
      <c r="AL1086" s="7">
        <v>453</v>
      </c>
      <c r="AM1086" s="7">
        <v>68077653</v>
      </c>
      <c r="AN1086" s="3">
        <v>103.17</v>
      </c>
      <c r="AO1086" s="3">
        <v>-1.9851490000000001</v>
      </c>
      <c r="AP1086" s="3">
        <v>-19.662154000000001</v>
      </c>
      <c r="AQ1086" s="3">
        <v>-22.834645999999999</v>
      </c>
      <c r="AR1086" s="3">
        <v>-31.915790000000001</v>
      </c>
      <c r="AS1086" s="3">
        <v>-19.662154000000001</v>
      </c>
      <c r="AT1086" s="3">
        <v>-22.834645999999999</v>
      </c>
      <c r="AU1086" s="3">
        <v>-33.147286999999999</v>
      </c>
      <c r="AV1086" s="3">
        <v>4.4500191275897372</v>
      </c>
      <c r="AW1086" s="3">
        <v>5.0604710060715412</v>
      </c>
      <c r="AX1086" s="3">
        <v>4.4722441247727636</v>
      </c>
      <c r="AY1086" s="3">
        <v>84.59</v>
      </c>
      <c r="AZ1086" s="3">
        <v>96.19</v>
      </c>
      <c r="BA1086" s="3">
        <v>85.01</v>
      </c>
    </row>
    <row r="1087" spans="1:53" x14ac:dyDescent="0.3">
      <c r="A1087" s="1" t="s">
        <v>591</v>
      </c>
      <c r="B1087" s="2">
        <v>5289558</v>
      </c>
      <c r="C1087" s="9" t="s">
        <v>2395</v>
      </c>
      <c r="D1087" s="9" t="s">
        <v>2403</v>
      </c>
      <c r="E1087" s="3">
        <v>5304.5922644000002</v>
      </c>
      <c r="F1087" s="5">
        <v>4494.463264</v>
      </c>
      <c r="G1087" s="5" t="s">
        <v>2400</v>
      </c>
      <c r="H1087" s="3">
        <v>-0.95899999999999996</v>
      </c>
      <c r="I1087" s="3" t="s">
        <v>2397</v>
      </c>
      <c r="J1087" s="3">
        <v>-0.95899999999999996</v>
      </c>
      <c r="K1087" s="3" t="s">
        <v>2397</v>
      </c>
      <c r="L1087" s="3">
        <v>4.9621506200000001</v>
      </c>
      <c r="M1087" s="3">
        <v>4.9621506200000001</v>
      </c>
      <c r="N1087" s="3" t="s">
        <v>2397</v>
      </c>
      <c r="O1087" s="3" t="s">
        <v>2400</v>
      </c>
      <c r="P1087" s="3" t="s">
        <v>2400</v>
      </c>
      <c r="Q1087" s="3" t="s">
        <v>2397</v>
      </c>
      <c r="R1087" s="3" t="s">
        <v>2397</v>
      </c>
      <c r="S1087" s="3">
        <v>-13.002046999999999</v>
      </c>
      <c r="T1087" s="9" t="s">
        <v>3429</v>
      </c>
      <c r="U1087" s="7">
        <v>4013</v>
      </c>
      <c r="V1087" s="7">
        <v>4737</v>
      </c>
      <c r="W1087" s="7">
        <v>1078</v>
      </c>
      <c r="X1087" s="7">
        <v>71</v>
      </c>
      <c r="Y1087" s="7">
        <v>1039</v>
      </c>
      <c r="Z1087" s="7">
        <v>1385</v>
      </c>
      <c r="AA1087" s="7">
        <v>1974</v>
      </c>
      <c r="AB1087" s="7">
        <v>4013</v>
      </c>
      <c r="AC1087" s="4">
        <v>100</v>
      </c>
      <c r="AD1087" s="3" t="s">
        <v>2397</v>
      </c>
      <c r="AE1087" s="3" t="s">
        <v>2397</v>
      </c>
      <c r="AF1087" s="3" t="s">
        <v>2397</v>
      </c>
      <c r="AG1087" s="7">
        <v>80841000</v>
      </c>
      <c r="AH1087" s="7">
        <v>79322611</v>
      </c>
      <c r="AI1087" s="7">
        <v>66708000</v>
      </c>
      <c r="AJ1087" s="7">
        <v>91465825</v>
      </c>
      <c r="AK1087" s="4">
        <v>98.628600000000006</v>
      </c>
      <c r="AL1087" s="7">
        <v>300</v>
      </c>
      <c r="AM1087" s="7">
        <v>86434382</v>
      </c>
      <c r="AN1087" s="4">
        <v>93.2</v>
      </c>
      <c r="AO1087" s="3">
        <v>-5.209492</v>
      </c>
      <c r="AP1087" s="3">
        <v>-10.611888</v>
      </c>
      <c r="AQ1087" s="3">
        <v>5.8708000000000003E-2</v>
      </c>
      <c r="AR1087" s="3">
        <v>44.475841000000003</v>
      </c>
      <c r="AS1087" s="3">
        <v>-10.611888</v>
      </c>
      <c r="AT1087" s="3">
        <v>5.8708000000000003E-2</v>
      </c>
      <c r="AU1087" s="3">
        <v>43.704327999999997</v>
      </c>
      <c r="AV1087" s="3">
        <v>2.3329965249218443</v>
      </c>
      <c r="AW1087" s="3">
        <v>4.2869962962281871</v>
      </c>
      <c r="AX1087" s="3">
        <v>4.5734550100694129</v>
      </c>
      <c r="AY1087" s="3">
        <v>48.44</v>
      </c>
      <c r="AZ1087" s="4">
        <v>89</v>
      </c>
      <c r="BA1087" s="3">
        <v>94.95</v>
      </c>
    </row>
    <row r="1088" spans="1:53" x14ac:dyDescent="0.3">
      <c r="A1088" s="1" t="s">
        <v>1331</v>
      </c>
      <c r="B1088" s="2">
        <v>6676360</v>
      </c>
      <c r="C1088" s="9" t="s">
        <v>2401</v>
      </c>
      <c r="D1088" s="9" t="s">
        <v>2478</v>
      </c>
      <c r="E1088" s="3">
        <v>5299.3456029999998</v>
      </c>
      <c r="F1088" s="5">
        <v>5470.482602</v>
      </c>
      <c r="G1088" s="5" t="s">
        <v>2400</v>
      </c>
      <c r="H1088" s="3">
        <v>0.52</v>
      </c>
      <c r="I1088" s="3">
        <v>11.557093</v>
      </c>
      <c r="J1088" s="4">
        <v>0.52</v>
      </c>
      <c r="K1088" s="3">
        <v>11.557093</v>
      </c>
      <c r="L1088" s="3">
        <v>2.3462117399999998</v>
      </c>
      <c r="M1088" s="3">
        <v>2.3462117399999998</v>
      </c>
      <c r="N1088" s="3">
        <v>8.270251</v>
      </c>
      <c r="O1088" s="3" t="s">
        <v>2400</v>
      </c>
      <c r="P1088" s="3" t="s">
        <v>2400</v>
      </c>
      <c r="Q1088" s="3">
        <v>3.5349849999999998</v>
      </c>
      <c r="R1088" s="3">
        <v>4.649197</v>
      </c>
      <c r="S1088" s="3">
        <v>4.649197</v>
      </c>
      <c r="T1088" s="9" t="s">
        <v>3429</v>
      </c>
      <c r="U1088" s="7">
        <v>1226979</v>
      </c>
      <c r="V1088" s="7">
        <v>1694493</v>
      </c>
      <c r="W1088" s="7">
        <v>1078351</v>
      </c>
      <c r="X1088" s="7">
        <v>541303</v>
      </c>
      <c r="Y1088" s="7">
        <v>1311905</v>
      </c>
      <c r="Z1088" s="7">
        <v>1294447</v>
      </c>
      <c r="AA1088" s="7">
        <v>1238014</v>
      </c>
      <c r="AB1088" s="7">
        <v>1226979</v>
      </c>
      <c r="AC1088" s="3">
        <v>83.715000000000003</v>
      </c>
      <c r="AD1088" s="3">
        <v>83.691999999999993</v>
      </c>
      <c r="AE1088" s="3">
        <v>71.643000000000001</v>
      </c>
      <c r="AF1088" s="3">
        <v>71.475999999999999</v>
      </c>
      <c r="AG1088" s="7">
        <v>191484000</v>
      </c>
      <c r="AH1088" s="7">
        <v>188484000</v>
      </c>
      <c r="AI1088" s="7">
        <v>185582000</v>
      </c>
      <c r="AJ1088" s="7">
        <v>188395654</v>
      </c>
      <c r="AK1088" s="3">
        <v>98.617750000000001</v>
      </c>
      <c r="AL1088" s="7">
        <v>437</v>
      </c>
      <c r="AM1088" s="7">
        <v>225208877</v>
      </c>
      <c r="AN1088" s="3">
        <v>117.89</v>
      </c>
      <c r="AO1088" s="3">
        <v>0.60241</v>
      </c>
      <c r="AP1088" s="3">
        <v>-15.717376</v>
      </c>
      <c r="AQ1088" s="3">
        <v>-4.2588039999999996</v>
      </c>
      <c r="AR1088" s="3">
        <v>8.7947880000000005</v>
      </c>
      <c r="AS1088" s="3">
        <v>-15.717376</v>
      </c>
      <c r="AT1088" s="3">
        <v>-4.2588039999999996</v>
      </c>
      <c r="AU1088" s="3">
        <v>9.8168150000000001</v>
      </c>
      <c r="AV1088" s="3">
        <v>3.4734009724677857</v>
      </c>
      <c r="AW1088" s="3">
        <v>5.163358188541352</v>
      </c>
      <c r="AX1088" s="3">
        <v>4.7799140569318519</v>
      </c>
      <c r="AY1088" s="3">
        <v>54.69</v>
      </c>
      <c r="AZ1088" s="4">
        <v>81.3</v>
      </c>
      <c r="BA1088" s="3">
        <v>75.260000000000005</v>
      </c>
    </row>
    <row r="1089" spans="1:53" x14ac:dyDescent="0.3">
      <c r="A1089" s="1" t="s">
        <v>168</v>
      </c>
      <c r="B1089" s="2">
        <v>10660585</v>
      </c>
      <c r="C1089" s="9" t="s">
        <v>2401</v>
      </c>
      <c r="D1089" s="9" t="s">
        <v>2433</v>
      </c>
      <c r="E1089" s="3">
        <v>5299.1135080000004</v>
      </c>
      <c r="F1089" s="5">
        <v>5812.9135070000002</v>
      </c>
      <c r="G1089" s="5" t="s">
        <v>2400</v>
      </c>
      <c r="H1089" s="3">
        <v>0.34</v>
      </c>
      <c r="I1089" s="3">
        <v>36.783270000000002</v>
      </c>
      <c r="J1089" s="4">
        <v>0.34</v>
      </c>
      <c r="K1089" s="3">
        <v>36.783270000000002</v>
      </c>
      <c r="L1089" s="3">
        <v>4.2207678900000003</v>
      </c>
      <c r="M1089" s="3">
        <v>1.93949357</v>
      </c>
      <c r="N1089" s="3">
        <v>38.867015000000002</v>
      </c>
      <c r="O1089" s="3" t="s">
        <v>2400</v>
      </c>
      <c r="P1089" s="3" t="s">
        <v>2400</v>
      </c>
      <c r="Q1089" s="3">
        <v>2.1048589999999998</v>
      </c>
      <c r="R1089" s="3">
        <v>13.157652000000001</v>
      </c>
      <c r="S1089" s="3">
        <v>13.157652000000001</v>
      </c>
      <c r="T1089" s="9" t="s">
        <v>3429</v>
      </c>
      <c r="U1089" s="7">
        <v>2307900</v>
      </c>
      <c r="V1089" s="7">
        <v>2242800</v>
      </c>
      <c r="W1089" s="7">
        <v>2036400</v>
      </c>
      <c r="X1089" s="7">
        <v>1935600</v>
      </c>
      <c r="Y1089" s="7">
        <v>2485900</v>
      </c>
      <c r="Z1089" s="7">
        <v>2437200</v>
      </c>
      <c r="AA1089" s="7">
        <v>2357300</v>
      </c>
      <c r="AB1089" s="7">
        <v>2307900</v>
      </c>
      <c r="AC1089" s="4">
        <v>19.23</v>
      </c>
      <c r="AD1089" s="3">
        <v>19.844000000000001</v>
      </c>
      <c r="AE1089" s="3">
        <v>14.827</v>
      </c>
      <c r="AF1089" s="3">
        <v>15.555999999999999</v>
      </c>
      <c r="AG1089" s="7">
        <v>48800000</v>
      </c>
      <c r="AH1089" s="7">
        <v>48800000</v>
      </c>
      <c r="AI1089" s="7">
        <v>48800000</v>
      </c>
      <c r="AJ1089" s="7">
        <v>47975458</v>
      </c>
      <c r="AK1089" s="3">
        <v>98.357089999999999</v>
      </c>
      <c r="AL1089" s="7">
        <v>378</v>
      </c>
      <c r="AM1089" s="7">
        <v>44323784</v>
      </c>
      <c r="AN1089" s="3">
        <v>90.87</v>
      </c>
      <c r="AO1089" s="3">
        <v>-3.279344</v>
      </c>
      <c r="AP1089" s="3">
        <v>-10.953607999999999</v>
      </c>
      <c r="AQ1089" s="3">
        <v>2.0894889999999999</v>
      </c>
      <c r="AR1089" s="3">
        <v>17.932464</v>
      </c>
      <c r="AS1089" s="3">
        <v>-10.953607999999999</v>
      </c>
      <c r="AT1089" s="3">
        <v>2.0894889999999999</v>
      </c>
      <c r="AU1089" s="3">
        <v>17.061955999999999</v>
      </c>
      <c r="AV1089" s="3">
        <v>1.1004530881862773</v>
      </c>
      <c r="AW1089" s="3">
        <v>2.3327372441556151</v>
      </c>
      <c r="AX1089" s="3">
        <v>2.3930858996299307</v>
      </c>
      <c r="AY1089" s="3">
        <v>44.78</v>
      </c>
      <c r="AZ1089" s="3">
        <v>94.93</v>
      </c>
      <c r="BA1089" s="3">
        <v>97.38</v>
      </c>
    </row>
    <row r="1090" spans="1:53" x14ac:dyDescent="0.3">
      <c r="A1090" s="1" t="s">
        <v>1493</v>
      </c>
      <c r="B1090" s="2">
        <v>4121714</v>
      </c>
      <c r="C1090" s="9" t="s">
        <v>2395</v>
      </c>
      <c r="D1090" s="9" t="s">
        <v>2537</v>
      </c>
      <c r="E1090" s="3">
        <v>5292.0324034200003</v>
      </c>
      <c r="F1090" s="5">
        <v>12122.032402999999</v>
      </c>
      <c r="G1090" s="5">
        <v>12122.03240342</v>
      </c>
      <c r="H1090" s="4">
        <v>5.27</v>
      </c>
      <c r="I1090" s="3">
        <v>9.1550279999999997</v>
      </c>
      <c r="J1090" s="3">
        <v>5.27</v>
      </c>
      <c r="K1090" s="3">
        <v>9.1550279999999997</v>
      </c>
      <c r="L1090" s="3" t="s">
        <v>2397</v>
      </c>
      <c r="M1090" s="3">
        <v>2.2407727899999998</v>
      </c>
      <c r="N1090" s="3">
        <v>5.9633820000000002</v>
      </c>
      <c r="O1090" s="3">
        <v>4.4853784754384396</v>
      </c>
      <c r="P1090" s="3">
        <v>3.6588688621241299</v>
      </c>
      <c r="Q1090" s="3">
        <v>2.2455080000000001</v>
      </c>
      <c r="R1090" s="3">
        <v>6.5717290000000004</v>
      </c>
      <c r="S1090" s="3">
        <v>6.5717290000000004</v>
      </c>
      <c r="T1090" s="9" t="s">
        <v>3429</v>
      </c>
      <c r="U1090" s="7">
        <v>4933000</v>
      </c>
      <c r="V1090" s="7">
        <v>5211000</v>
      </c>
      <c r="W1090" s="7">
        <v>4648000</v>
      </c>
      <c r="X1090" s="7">
        <v>4501300</v>
      </c>
      <c r="Y1090" s="7">
        <v>5224000</v>
      </c>
      <c r="Z1090" s="7">
        <v>4989000</v>
      </c>
      <c r="AA1090" s="7">
        <v>4960000</v>
      </c>
      <c r="AB1090" s="7">
        <v>4933000</v>
      </c>
      <c r="AC1090" s="3">
        <v>56.923000000000002</v>
      </c>
      <c r="AD1090" s="3">
        <v>58.384</v>
      </c>
      <c r="AE1090" s="3">
        <v>25.948</v>
      </c>
      <c r="AF1090" s="3">
        <v>31.489000000000001</v>
      </c>
      <c r="AG1090" s="7">
        <v>31476115</v>
      </c>
      <c r="AH1090" s="7">
        <v>32485505</v>
      </c>
      <c r="AI1090" s="7">
        <v>34194260</v>
      </c>
      <c r="AJ1090" s="7">
        <v>29030653</v>
      </c>
      <c r="AK1090" s="3">
        <v>93.581040000000002</v>
      </c>
      <c r="AL1090" s="7">
        <v>529</v>
      </c>
      <c r="AM1090" s="7">
        <v>29712258</v>
      </c>
      <c r="AN1090" s="3">
        <v>95.78</v>
      </c>
      <c r="AO1090" s="3">
        <v>-1.225536</v>
      </c>
      <c r="AP1090" s="3">
        <v>-7.3978549999999998</v>
      </c>
      <c r="AQ1090" s="3">
        <v>-4.46326</v>
      </c>
      <c r="AR1090" s="3">
        <v>-1.4043190000000001</v>
      </c>
      <c r="AS1090" s="3">
        <v>-7.3978549999999998</v>
      </c>
      <c r="AT1090" s="3">
        <v>-4.46326</v>
      </c>
      <c r="AU1090" s="3">
        <v>0.77830900000000003</v>
      </c>
      <c r="AV1090" s="3">
        <v>3.6949142248946534</v>
      </c>
      <c r="AW1090" s="3">
        <v>6.2982576746465391</v>
      </c>
      <c r="AX1090" s="3">
        <v>5.4759932495810881</v>
      </c>
      <c r="AY1090" s="3">
        <v>68.67</v>
      </c>
      <c r="AZ1090" s="4">
        <v>117.05</v>
      </c>
      <c r="BA1090" s="3">
        <v>101.77</v>
      </c>
    </row>
    <row r="1091" spans="1:53" x14ac:dyDescent="0.3">
      <c r="A1091" s="1" t="s">
        <v>519</v>
      </c>
      <c r="B1091" s="2">
        <v>4092178</v>
      </c>
      <c r="C1091" s="9" t="s">
        <v>2401</v>
      </c>
      <c r="D1091" s="9" t="s">
        <v>2407</v>
      </c>
      <c r="E1091" s="3">
        <v>5291.3749522799999</v>
      </c>
      <c r="F1091" s="5">
        <v>5160.8809520000004</v>
      </c>
      <c r="G1091" s="5">
        <v>5347.0389522799996</v>
      </c>
      <c r="H1091" s="3">
        <v>0.77</v>
      </c>
      <c r="I1091" s="3">
        <v>34.42953</v>
      </c>
      <c r="J1091" s="4">
        <v>0.77</v>
      </c>
      <c r="K1091" s="3">
        <v>34.42953</v>
      </c>
      <c r="L1091" s="3">
        <v>9.9002894799999996</v>
      </c>
      <c r="M1091" s="3">
        <v>9.5078253700000008</v>
      </c>
      <c r="N1091" s="3">
        <v>46.378703999999999</v>
      </c>
      <c r="O1091" s="3" t="s">
        <v>2400</v>
      </c>
      <c r="P1091" s="3" t="s">
        <v>2400</v>
      </c>
      <c r="Q1091" s="3">
        <v>9.1340749999999993</v>
      </c>
      <c r="R1091" s="3">
        <v>22.483758000000002</v>
      </c>
      <c r="S1091" s="3">
        <v>22.483758000000002</v>
      </c>
      <c r="T1091" s="9" t="s">
        <v>3429</v>
      </c>
      <c r="U1091" s="7">
        <v>489637</v>
      </c>
      <c r="V1091" s="7">
        <v>566906</v>
      </c>
      <c r="W1091" s="7">
        <v>583832</v>
      </c>
      <c r="X1091" s="7">
        <v>427536</v>
      </c>
      <c r="Y1091" s="7">
        <v>496822</v>
      </c>
      <c r="Z1091" s="7">
        <v>487356</v>
      </c>
      <c r="AA1091" s="7">
        <v>486265</v>
      </c>
      <c r="AB1091" s="7">
        <v>489637</v>
      </c>
      <c r="AC1091" s="3">
        <v>48.052999999999997</v>
      </c>
      <c r="AD1091" s="3">
        <v>46.576999999999998</v>
      </c>
      <c r="AE1091" s="3">
        <v>34.642000000000003</v>
      </c>
      <c r="AF1091" s="3">
        <v>34.514000000000003</v>
      </c>
      <c r="AG1091" s="7">
        <v>50555483</v>
      </c>
      <c r="AH1091" s="7">
        <v>50548736</v>
      </c>
      <c r="AI1091" s="7">
        <v>49135499</v>
      </c>
      <c r="AJ1091" s="7">
        <v>27105709</v>
      </c>
      <c r="AK1091" s="3">
        <v>53.613349999999997</v>
      </c>
      <c r="AL1091" s="7">
        <v>307</v>
      </c>
      <c r="AM1091" s="7">
        <v>30865165</v>
      </c>
      <c r="AN1091" s="3">
        <v>61.05</v>
      </c>
      <c r="AO1091" s="3">
        <v>-1.451441</v>
      </c>
      <c r="AP1091" s="3">
        <v>-11.77145</v>
      </c>
      <c r="AQ1091" s="3">
        <v>-3.7623760000000002</v>
      </c>
      <c r="AR1091" s="3">
        <v>21.133412</v>
      </c>
      <c r="AS1091" s="3">
        <v>-11.77145</v>
      </c>
      <c r="AT1091" s="3">
        <v>-3.7623760000000002</v>
      </c>
      <c r="AU1091" s="3">
        <v>21.933184000000001</v>
      </c>
      <c r="AV1091" s="3">
        <v>0.87191366357661659</v>
      </c>
      <c r="AW1091" s="3">
        <v>1.8453785973945784</v>
      </c>
      <c r="AX1091" s="3">
        <v>2.0790093944860817</v>
      </c>
      <c r="AY1091" s="3">
        <v>40.26</v>
      </c>
      <c r="AZ1091" s="3">
        <v>85.22</v>
      </c>
      <c r="BA1091" s="3">
        <v>96.01</v>
      </c>
    </row>
    <row r="1092" spans="1:53" x14ac:dyDescent="0.3">
      <c r="A1092" s="1" t="s">
        <v>700</v>
      </c>
      <c r="B1092" s="2">
        <v>4295787</v>
      </c>
      <c r="C1092" s="9" t="s">
        <v>2401</v>
      </c>
      <c r="D1092" s="9" t="s">
        <v>2433</v>
      </c>
      <c r="E1092" s="3">
        <v>5285.4997033999998</v>
      </c>
      <c r="F1092" s="5">
        <v>6460.5437030000003</v>
      </c>
      <c r="G1092" s="5" t="s">
        <v>2400</v>
      </c>
      <c r="H1092" s="3">
        <v>2.37</v>
      </c>
      <c r="I1092" s="3">
        <v>22.926765</v>
      </c>
      <c r="J1092" s="3">
        <v>2.37</v>
      </c>
      <c r="K1092" s="3">
        <v>22.926765</v>
      </c>
      <c r="L1092" s="3">
        <v>7.5386547700000008</v>
      </c>
      <c r="M1092" s="3">
        <v>4.11635332</v>
      </c>
      <c r="N1092" s="3">
        <v>47.609408999999999</v>
      </c>
      <c r="O1092" s="3" t="s">
        <v>2400</v>
      </c>
      <c r="P1092" s="3" t="s">
        <v>2400</v>
      </c>
      <c r="Q1092" s="3">
        <v>1.3683749999999999</v>
      </c>
      <c r="R1092" s="3">
        <v>10.636418000000001</v>
      </c>
      <c r="S1092" s="3">
        <v>10.636418000000001</v>
      </c>
      <c r="T1092" s="9" t="s">
        <v>3433</v>
      </c>
      <c r="U1092" s="7">
        <v>4175574</v>
      </c>
      <c r="V1092" s="7">
        <v>3808462</v>
      </c>
      <c r="W1092" s="7">
        <v>3130519</v>
      </c>
      <c r="X1092" s="7">
        <v>3199165</v>
      </c>
      <c r="Y1092" s="7">
        <v>4569944</v>
      </c>
      <c r="Z1092" s="7">
        <v>4434047</v>
      </c>
      <c r="AA1092" s="7">
        <v>4272523</v>
      </c>
      <c r="AB1092" s="7">
        <v>4175574</v>
      </c>
      <c r="AC1092" s="3">
        <v>19.489000000000001</v>
      </c>
      <c r="AD1092" s="4">
        <v>19.62</v>
      </c>
      <c r="AE1092" s="4">
        <v>11.641</v>
      </c>
      <c r="AF1092" s="4">
        <v>11.442</v>
      </c>
      <c r="AG1092" s="7">
        <v>29175619</v>
      </c>
      <c r="AH1092" s="7">
        <v>29098029</v>
      </c>
      <c r="AI1092" s="7">
        <v>29337537</v>
      </c>
      <c r="AJ1092" s="7">
        <v>23061135</v>
      </c>
      <c r="AK1092" s="3">
        <v>79.041820000000001</v>
      </c>
      <c r="AL1092" s="7">
        <v>403</v>
      </c>
      <c r="AM1092" s="7">
        <v>22753183</v>
      </c>
      <c r="AN1092" s="3">
        <v>77.989999999999995</v>
      </c>
      <c r="AO1092" s="3">
        <v>-0.82051300000000005</v>
      </c>
      <c r="AP1092" s="3">
        <v>-3.9191880000000001</v>
      </c>
      <c r="AQ1092" s="3">
        <v>-11.689498</v>
      </c>
      <c r="AR1092" s="3">
        <v>54.733753999999998</v>
      </c>
      <c r="AS1092" s="3">
        <v>-3.9191880000000001</v>
      </c>
      <c r="AT1092" s="3">
        <v>-11.689498</v>
      </c>
      <c r="AU1092" s="3">
        <v>51.238160999999998</v>
      </c>
      <c r="AV1092" s="3">
        <v>6.1096731836399707</v>
      </c>
      <c r="AW1092" s="3">
        <v>8.1875215260035219</v>
      </c>
      <c r="AX1092" s="3">
        <v>7.4198912749920574</v>
      </c>
      <c r="AY1092" s="4">
        <v>112.04</v>
      </c>
      <c r="AZ1092" s="3">
        <v>150.13999999999999</v>
      </c>
      <c r="BA1092" s="4">
        <v>136.07</v>
      </c>
    </row>
    <row r="1093" spans="1:53" x14ac:dyDescent="0.3">
      <c r="A1093" s="1" t="s">
        <v>1259</v>
      </c>
      <c r="B1093" s="2">
        <v>4097347</v>
      </c>
      <c r="C1093" s="9" t="s">
        <v>2401</v>
      </c>
      <c r="D1093" s="9" t="s">
        <v>2502</v>
      </c>
      <c r="E1093" s="3">
        <v>5253.5798342500002</v>
      </c>
      <c r="F1093" s="5" t="s">
        <v>2400</v>
      </c>
      <c r="G1093" s="5">
        <v>6289.3848342499996</v>
      </c>
      <c r="H1093" s="4">
        <v>1.0229999999999999</v>
      </c>
      <c r="I1093" s="3">
        <v>20.5099601593625</v>
      </c>
      <c r="J1093" s="3">
        <v>1.0229999999999999</v>
      </c>
      <c r="K1093" s="3">
        <v>20.5099601593625</v>
      </c>
      <c r="L1093" s="3">
        <v>20.276119152104101</v>
      </c>
      <c r="M1093" s="3">
        <v>7.4604924720434802</v>
      </c>
      <c r="N1093" s="3">
        <v>5.8788751272233801</v>
      </c>
      <c r="O1093" s="3" t="s">
        <v>2400</v>
      </c>
      <c r="P1093" s="3" t="s">
        <v>2400</v>
      </c>
      <c r="Q1093" s="3" t="s">
        <v>2400</v>
      </c>
      <c r="R1093" s="3" t="s">
        <v>2400</v>
      </c>
      <c r="S1093" s="3">
        <v>11.9925789128887</v>
      </c>
      <c r="T1093" s="9" t="s">
        <v>3429</v>
      </c>
      <c r="U1093" s="7">
        <v>2515489</v>
      </c>
      <c r="V1093" s="7">
        <v>2773571</v>
      </c>
      <c r="W1093" s="7">
        <v>3193048</v>
      </c>
      <c r="X1093" s="7">
        <v>2566138</v>
      </c>
      <c r="Y1093" s="7">
        <v>3040989</v>
      </c>
      <c r="Z1093" s="7">
        <v>2780041</v>
      </c>
      <c r="AA1093" s="7">
        <v>2737806</v>
      </c>
      <c r="AB1093" s="7">
        <v>2515489</v>
      </c>
      <c r="AC1093" s="3">
        <v>88.078999999999994</v>
      </c>
      <c r="AD1093" s="3">
        <v>90.418000000000006</v>
      </c>
      <c r="AE1093" s="3" t="s">
        <v>2400</v>
      </c>
      <c r="AF1093" s="3" t="s">
        <v>2400</v>
      </c>
      <c r="AG1093" s="7">
        <v>90469775</v>
      </c>
      <c r="AH1093" s="7">
        <v>90169536</v>
      </c>
      <c r="AI1093" s="7">
        <v>87409151</v>
      </c>
      <c r="AJ1093" s="7">
        <v>87973693</v>
      </c>
      <c r="AK1093" s="3">
        <v>97.240979999999993</v>
      </c>
      <c r="AL1093" s="7">
        <v>319</v>
      </c>
      <c r="AM1093" s="7">
        <v>80168893</v>
      </c>
      <c r="AN1093" s="3">
        <v>88.61</v>
      </c>
      <c r="AO1093" s="3">
        <v>-0.84745800000000004</v>
      </c>
      <c r="AP1093" s="3">
        <v>-11.348373</v>
      </c>
      <c r="AQ1093" s="3">
        <v>2.1834060000000002</v>
      </c>
      <c r="AR1093" s="3">
        <v>42.524917000000002</v>
      </c>
      <c r="AS1093" s="3">
        <v>-11.348373</v>
      </c>
      <c r="AT1093" s="3">
        <v>2.1834060000000002</v>
      </c>
      <c r="AU1093" s="3">
        <v>47.931035000000001</v>
      </c>
      <c r="AV1093" s="3">
        <v>2.616700439456161</v>
      </c>
      <c r="AW1093" s="3">
        <v>4.3551730147142811</v>
      </c>
      <c r="AX1093" s="3">
        <v>4.3342843592706046</v>
      </c>
      <c r="AY1093" s="3">
        <v>51.07</v>
      </c>
      <c r="AZ1093" s="4">
        <v>85</v>
      </c>
      <c r="BA1093" s="4">
        <v>84.6</v>
      </c>
    </row>
    <row r="1094" spans="1:53" x14ac:dyDescent="0.3">
      <c r="A1094" s="1" t="s">
        <v>2131</v>
      </c>
      <c r="B1094" s="2">
        <v>4965594</v>
      </c>
      <c r="C1094" s="9" t="s">
        <v>2395</v>
      </c>
      <c r="D1094" s="9" t="s">
        <v>2431</v>
      </c>
      <c r="E1094" s="3">
        <v>5245.1355453899996</v>
      </c>
      <c r="F1094" s="5">
        <v>4233.4285449999998</v>
      </c>
      <c r="G1094" s="5" t="s">
        <v>2400</v>
      </c>
      <c r="H1094" s="3">
        <v>0.49</v>
      </c>
      <c r="I1094" s="3">
        <v>27.979358999999999</v>
      </c>
      <c r="J1094" s="3">
        <v>0.49</v>
      </c>
      <c r="K1094" s="3">
        <v>27.979358999999999</v>
      </c>
      <c r="L1094" s="3">
        <v>2.20637368</v>
      </c>
      <c r="M1094" s="3">
        <v>2.19733811</v>
      </c>
      <c r="N1094" s="3" t="s">
        <v>2397</v>
      </c>
      <c r="O1094" s="3" t="s">
        <v>2400</v>
      </c>
      <c r="P1094" s="3" t="s">
        <v>2400</v>
      </c>
      <c r="Q1094" s="3">
        <v>3.3705129999999999</v>
      </c>
      <c r="R1094" s="3">
        <v>10.837032000000001</v>
      </c>
      <c r="S1094" s="3">
        <v>10.837032000000001</v>
      </c>
      <c r="T1094" s="9" t="s">
        <v>3429</v>
      </c>
      <c r="U1094" s="7">
        <v>1422680</v>
      </c>
      <c r="V1094" s="7">
        <v>1677614</v>
      </c>
      <c r="W1094" s="7">
        <v>1508166</v>
      </c>
      <c r="X1094" s="7">
        <v>1265684</v>
      </c>
      <c r="Y1094" s="7">
        <v>1400642</v>
      </c>
      <c r="Z1094" s="7">
        <v>1388297</v>
      </c>
      <c r="AA1094" s="7">
        <v>1394307</v>
      </c>
      <c r="AB1094" s="7">
        <v>1422680</v>
      </c>
      <c r="AC1094" s="3">
        <v>24.849</v>
      </c>
      <c r="AD1094" s="3">
        <v>24.061</v>
      </c>
      <c r="AE1094" s="3">
        <v>32.283000000000001</v>
      </c>
      <c r="AF1094" s="3">
        <v>30.759</v>
      </c>
      <c r="AG1094" s="7">
        <v>111237000</v>
      </c>
      <c r="AH1094" s="7">
        <v>111070000</v>
      </c>
      <c r="AI1094" s="7">
        <v>110302000</v>
      </c>
      <c r="AJ1094" s="7">
        <v>102970370</v>
      </c>
      <c r="AK1094" s="4">
        <v>92.523700000000005</v>
      </c>
      <c r="AL1094" s="7">
        <v>301</v>
      </c>
      <c r="AM1094" s="7">
        <v>76994927</v>
      </c>
      <c r="AN1094" s="3">
        <v>69.180000000000007</v>
      </c>
      <c r="AO1094" s="3">
        <v>-1.585785</v>
      </c>
      <c r="AP1094" s="3">
        <v>9.2934439999999991</v>
      </c>
      <c r="AQ1094" s="3">
        <v>16.380479000000001</v>
      </c>
      <c r="AR1094" s="3">
        <v>70.056123999999997</v>
      </c>
      <c r="AS1094" s="3">
        <v>9.2934439999999991</v>
      </c>
      <c r="AT1094" s="3">
        <v>16.380479000000001</v>
      </c>
      <c r="AU1094" s="3">
        <v>68.774574000000001</v>
      </c>
      <c r="AV1094" s="3">
        <v>1.54356959757043</v>
      </c>
      <c r="AW1094" s="3">
        <v>2.4670830984201735</v>
      </c>
      <c r="AX1094" s="3">
        <v>2.4832634608215076</v>
      </c>
      <c r="AY1094" s="3">
        <v>65.05</v>
      </c>
      <c r="AZ1094" s="3">
        <v>103.97</v>
      </c>
      <c r="BA1094" s="3">
        <v>104.66</v>
      </c>
    </row>
    <row r="1095" spans="1:53" x14ac:dyDescent="0.3">
      <c r="A1095" s="1" t="s">
        <v>1878</v>
      </c>
      <c r="B1095" s="2">
        <v>4188426</v>
      </c>
      <c r="C1095" s="9" t="s">
        <v>2401</v>
      </c>
      <c r="D1095" s="9" t="s">
        <v>2399</v>
      </c>
      <c r="E1095" s="3">
        <v>5225.0282015399998</v>
      </c>
      <c r="F1095" s="5" t="s">
        <v>2400</v>
      </c>
      <c r="G1095" s="5">
        <v>5098.7932015400002</v>
      </c>
      <c r="H1095" s="4">
        <v>1.0980000000000001</v>
      </c>
      <c r="I1095" s="3">
        <v>22.6577540106952</v>
      </c>
      <c r="J1095" s="3">
        <v>1.0980000000000001</v>
      </c>
      <c r="K1095" s="3">
        <v>22.6577540106952</v>
      </c>
      <c r="L1095" s="3">
        <v>2.9705914413483496</v>
      </c>
      <c r="M1095" s="3">
        <v>2.94482675719803</v>
      </c>
      <c r="N1095" s="3">
        <v>17.101917</v>
      </c>
      <c r="O1095" s="3" t="s">
        <v>2400</v>
      </c>
      <c r="P1095" s="3" t="s">
        <v>2400</v>
      </c>
      <c r="Q1095" s="3" t="s">
        <v>2400</v>
      </c>
      <c r="R1095" s="3" t="s">
        <v>2400</v>
      </c>
      <c r="S1095" s="3" t="s">
        <v>2400</v>
      </c>
      <c r="T1095" s="9" t="s">
        <v>3429</v>
      </c>
      <c r="U1095" s="7">
        <v>440492</v>
      </c>
      <c r="V1095" s="7">
        <v>501597</v>
      </c>
      <c r="W1095" s="7">
        <v>418243</v>
      </c>
      <c r="X1095" s="7">
        <v>368145</v>
      </c>
      <c r="Y1095" s="7">
        <v>457496</v>
      </c>
      <c r="Z1095" s="7">
        <v>441711</v>
      </c>
      <c r="AA1095" s="7">
        <v>435883</v>
      </c>
      <c r="AB1095" s="7">
        <v>440492</v>
      </c>
      <c r="AC1095" s="3" t="s">
        <v>2400</v>
      </c>
      <c r="AD1095" s="3" t="s">
        <v>2400</v>
      </c>
      <c r="AE1095" s="3" t="s">
        <v>2400</v>
      </c>
      <c r="AF1095" s="3" t="s">
        <v>2400</v>
      </c>
      <c r="AG1095" s="7">
        <v>54551543</v>
      </c>
      <c r="AH1095" s="7">
        <v>54521479</v>
      </c>
      <c r="AI1095" s="7">
        <v>54425447</v>
      </c>
      <c r="AJ1095" s="7">
        <v>50048108</v>
      </c>
      <c r="AK1095" s="3">
        <v>91.743189999999998</v>
      </c>
      <c r="AL1095" s="7">
        <v>320</v>
      </c>
      <c r="AM1095" s="7">
        <v>39806376</v>
      </c>
      <c r="AN1095" s="3">
        <v>72.97</v>
      </c>
      <c r="AO1095" s="3">
        <v>-2.3282620000000001</v>
      </c>
      <c r="AP1095" s="3">
        <v>-11.526415</v>
      </c>
      <c r="AQ1095" s="3">
        <v>5.3325050000000003</v>
      </c>
      <c r="AR1095" s="3">
        <v>28.627808000000002</v>
      </c>
      <c r="AS1095" s="3">
        <v>-11.526415</v>
      </c>
      <c r="AT1095" s="3">
        <v>5.3325050000000003</v>
      </c>
      <c r="AU1095" s="3">
        <v>27.179949000000001</v>
      </c>
      <c r="AV1095" s="3">
        <v>1.3328214584463782</v>
      </c>
      <c r="AW1095" s="3">
        <v>2.1846841805821424</v>
      </c>
      <c r="AX1095" s="3">
        <v>2.0002148703597236</v>
      </c>
      <c r="AY1095" s="3">
        <v>70.48</v>
      </c>
      <c r="AZ1095" s="3">
        <v>115.53</v>
      </c>
      <c r="BA1095" s="3">
        <v>105.78</v>
      </c>
    </row>
    <row r="1096" spans="1:53" x14ac:dyDescent="0.3">
      <c r="A1096" s="1" t="s">
        <v>2095</v>
      </c>
      <c r="B1096" s="2">
        <v>103120</v>
      </c>
      <c r="C1096" s="9" t="s">
        <v>2401</v>
      </c>
      <c r="D1096" s="9" t="s">
        <v>2413</v>
      </c>
      <c r="E1096" s="3">
        <v>5207.6379568499997</v>
      </c>
      <c r="F1096" s="5">
        <v>9584.3519560000004</v>
      </c>
      <c r="G1096" s="5">
        <v>9369.1816831699998</v>
      </c>
      <c r="H1096" s="3">
        <v>-0.5</v>
      </c>
      <c r="I1096" s="3">
        <v>55.3333333333333</v>
      </c>
      <c r="J1096" s="3">
        <v>-0.5</v>
      </c>
      <c r="K1096" s="3">
        <v>55.3333333333333</v>
      </c>
      <c r="L1096" s="3">
        <v>1.8649461385552799</v>
      </c>
      <c r="M1096" s="3">
        <v>1.7919974262018998</v>
      </c>
      <c r="N1096" s="3">
        <v>15.526111</v>
      </c>
      <c r="O1096" s="3" t="s">
        <v>2400</v>
      </c>
      <c r="P1096" s="3" t="s">
        <v>2400</v>
      </c>
      <c r="Q1096" s="3">
        <v>11.756644</v>
      </c>
      <c r="R1096" s="3">
        <v>24.735755000000001</v>
      </c>
      <c r="S1096" s="3">
        <v>17.3680620841508</v>
      </c>
      <c r="T1096" s="9" t="s">
        <v>3429</v>
      </c>
      <c r="U1096" s="7">
        <v>786346</v>
      </c>
      <c r="V1096" s="7">
        <v>797712</v>
      </c>
      <c r="W1096" s="7">
        <v>806934</v>
      </c>
      <c r="X1096" s="7">
        <v>693406</v>
      </c>
      <c r="Y1096" s="7">
        <v>781410</v>
      </c>
      <c r="Z1096" s="7">
        <v>776630</v>
      </c>
      <c r="AA1096" s="7">
        <v>776159</v>
      </c>
      <c r="AB1096" s="7">
        <v>786346</v>
      </c>
      <c r="AC1096" s="4">
        <v>53.89</v>
      </c>
      <c r="AD1096" s="3">
        <v>48.548000000000002</v>
      </c>
      <c r="AE1096" s="3">
        <v>51.752000000000002</v>
      </c>
      <c r="AF1096" s="4">
        <v>45.87</v>
      </c>
      <c r="AG1096" s="7">
        <v>225947306</v>
      </c>
      <c r="AH1096" s="7">
        <v>216403221</v>
      </c>
      <c r="AI1096" s="7">
        <v>215655497</v>
      </c>
      <c r="AJ1096" s="7">
        <v>244057255</v>
      </c>
      <c r="AK1096" s="3">
        <v>99.401200000000003</v>
      </c>
      <c r="AL1096" s="7">
        <v>333</v>
      </c>
      <c r="AM1096" s="7">
        <v>211018651</v>
      </c>
      <c r="AN1096" s="3">
        <v>85.95</v>
      </c>
      <c r="AO1096" s="3">
        <v>-1.532378</v>
      </c>
      <c r="AP1096" s="3">
        <v>-6.0820369999999997</v>
      </c>
      <c r="AQ1096" s="3">
        <v>9.2105259999999998</v>
      </c>
      <c r="AR1096" s="3">
        <v>28.102893999999999</v>
      </c>
      <c r="AS1096" s="3">
        <v>-6.0820369999999997</v>
      </c>
      <c r="AT1096" s="3">
        <v>9.2105259999999998</v>
      </c>
      <c r="AU1096" s="3">
        <v>29.099157999999999</v>
      </c>
      <c r="AV1096" s="3">
        <v>1.6288257911329156</v>
      </c>
      <c r="AW1096" s="3">
        <v>4.844042205702551</v>
      </c>
      <c r="AX1096" s="3">
        <v>4.0469968628500457</v>
      </c>
      <c r="AY1096" s="3">
        <v>42.54</v>
      </c>
      <c r="AZ1096" s="3">
        <v>126.51</v>
      </c>
      <c r="BA1096" s="3">
        <v>105.69</v>
      </c>
    </row>
    <row r="1097" spans="1:53" x14ac:dyDescent="0.3">
      <c r="A1097" s="1" t="s">
        <v>1914</v>
      </c>
      <c r="B1097" s="2">
        <v>4011069</v>
      </c>
      <c r="C1097" s="9" t="s">
        <v>2401</v>
      </c>
      <c r="D1097" s="9" t="s">
        <v>2478</v>
      </c>
      <c r="E1097" s="3">
        <v>5170.5680834699997</v>
      </c>
      <c r="F1097" s="5">
        <v>6159.8140830000002</v>
      </c>
      <c r="G1097" s="5" t="s">
        <v>2400</v>
      </c>
      <c r="H1097" s="4">
        <v>2.09</v>
      </c>
      <c r="I1097" s="3">
        <v>5.4171909999999999</v>
      </c>
      <c r="J1097" s="3">
        <v>2.09</v>
      </c>
      <c r="K1097" s="3">
        <v>5.4171909999999999</v>
      </c>
      <c r="L1097" s="3">
        <v>1.09192326</v>
      </c>
      <c r="M1097" s="3">
        <v>1.09192326</v>
      </c>
      <c r="N1097" s="3">
        <v>8.9267620000000001</v>
      </c>
      <c r="O1097" s="3" t="s">
        <v>2400</v>
      </c>
      <c r="P1097" s="3" t="s">
        <v>2400</v>
      </c>
      <c r="Q1097" s="3">
        <v>2.3206069999999999</v>
      </c>
      <c r="R1097" s="3">
        <v>2.5638399999999999</v>
      </c>
      <c r="S1097" s="3">
        <v>2.5638399999999999</v>
      </c>
      <c r="T1097" s="9" t="s">
        <v>3429</v>
      </c>
      <c r="U1097" s="7">
        <v>2268786</v>
      </c>
      <c r="V1097" s="7">
        <v>3196047</v>
      </c>
      <c r="W1097" s="7">
        <v>2501794</v>
      </c>
      <c r="X1097" s="7">
        <v>1080573</v>
      </c>
      <c r="Y1097" s="7">
        <v>2337364</v>
      </c>
      <c r="Z1097" s="7">
        <v>2336552</v>
      </c>
      <c r="AA1097" s="7">
        <v>2256751</v>
      </c>
      <c r="AB1097" s="7">
        <v>2268786</v>
      </c>
      <c r="AC1097" s="3">
        <v>81.441999999999993</v>
      </c>
      <c r="AD1097" s="3">
        <v>82.478999999999999</v>
      </c>
      <c r="AE1097" s="3">
        <v>73.933000000000007</v>
      </c>
      <c r="AF1097" s="3">
        <v>78.572999999999993</v>
      </c>
      <c r="AG1097" s="7">
        <v>114418413</v>
      </c>
      <c r="AH1097" s="7">
        <v>114068885</v>
      </c>
      <c r="AI1097" s="7">
        <v>116313887</v>
      </c>
      <c r="AJ1097" s="7">
        <v>112251901</v>
      </c>
      <c r="AK1097" s="4">
        <v>98.106499999999997</v>
      </c>
      <c r="AL1097" s="7">
        <v>492</v>
      </c>
      <c r="AM1097" s="7">
        <v>118245455</v>
      </c>
      <c r="AN1097" s="3">
        <v>103.34</v>
      </c>
      <c r="AO1097" s="3">
        <v>3.2498670000000001</v>
      </c>
      <c r="AP1097" s="3">
        <v>-14.228812</v>
      </c>
      <c r="AQ1097" s="3">
        <v>-3.0272709999999998</v>
      </c>
      <c r="AR1097" s="3">
        <v>-0.48780499999999999</v>
      </c>
      <c r="AS1097" s="3">
        <v>-14.228812</v>
      </c>
      <c r="AT1097" s="3">
        <v>-3.0272709999999998</v>
      </c>
      <c r="AU1097" s="3">
        <v>0.103306</v>
      </c>
      <c r="AV1097" s="3">
        <v>4.233593066878143</v>
      </c>
      <c r="AW1097" s="3">
        <v>5.7141667081471965</v>
      </c>
      <c r="AX1097" s="3">
        <v>5.9101291005294074</v>
      </c>
      <c r="AY1097" s="3">
        <v>58.47</v>
      </c>
      <c r="AZ1097" s="3">
        <v>78.92</v>
      </c>
      <c r="BA1097" s="3">
        <v>81.62</v>
      </c>
    </row>
    <row r="1098" spans="1:53" x14ac:dyDescent="0.3">
      <c r="A1098" s="1" t="s">
        <v>1944</v>
      </c>
      <c r="B1098" s="2">
        <v>29619517</v>
      </c>
      <c r="C1098" s="9" t="s">
        <v>2395</v>
      </c>
      <c r="D1098" s="9" t="s">
        <v>2414</v>
      </c>
      <c r="E1098" s="3">
        <v>5170.11640446</v>
      </c>
      <c r="F1098" s="5">
        <v>4817.1853339999998</v>
      </c>
      <c r="G1098" s="5" t="s">
        <v>2400</v>
      </c>
      <c r="H1098" s="3">
        <v>3.6251685091950092E-2</v>
      </c>
      <c r="I1098" s="3">
        <v>84.956524999999999</v>
      </c>
      <c r="J1098" s="3">
        <v>3.6251685091950092E-2</v>
      </c>
      <c r="K1098" s="3">
        <v>85.423319000000006</v>
      </c>
      <c r="L1098" s="3" t="s">
        <v>2397</v>
      </c>
      <c r="M1098" s="3">
        <v>19.006166260000001</v>
      </c>
      <c r="N1098" s="3">
        <v>35.822682</v>
      </c>
      <c r="O1098" s="3" t="s">
        <v>2400</v>
      </c>
      <c r="P1098" s="3" t="s">
        <v>2400</v>
      </c>
      <c r="Q1098" s="3">
        <v>4.1053160000000002</v>
      </c>
      <c r="R1098" s="3">
        <v>11.473267</v>
      </c>
      <c r="S1098" s="3">
        <v>11.473267</v>
      </c>
      <c r="T1098" s="9" t="s">
        <v>3429</v>
      </c>
      <c r="U1098" s="7">
        <v>949136.99409203627</v>
      </c>
      <c r="V1098" s="7">
        <v>769260.02110365988</v>
      </c>
      <c r="W1098" s="7">
        <v>663778.14720415487</v>
      </c>
      <c r="X1098" s="7">
        <v>462345.34342719422</v>
      </c>
      <c r="Y1098" s="7">
        <v>1140771.3801024181</v>
      </c>
      <c r="Z1098" s="7">
        <v>1079436.9808330159</v>
      </c>
      <c r="AA1098" s="7">
        <v>1015192.3991394341</v>
      </c>
      <c r="AB1098" s="7">
        <v>949136.99409203627</v>
      </c>
      <c r="AC1098" s="3">
        <v>42.616999999999997</v>
      </c>
      <c r="AD1098" s="3">
        <v>39.395000000000003</v>
      </c>
      <c r="AE1098" s="3">
        <v>29.452999999999999</v>
      </c>
      <c r="AF1098" s="3">
        <v>35.098999999999997</v>
      </c>
      <c r="AG1098" s="7">
        <v>1114138000</v>
      </c>
      <c r="AH1098" s="7">
        <v>301132100</v>
      </c>
      <c r="AI1098" s="7">
        <v>297967100</v>
      </c>
      <c r="AJ1098" s="7">
        <v>169103557</v>
      </c>
      <c r="AK1098" s="3">
        <v>56.715470000000003</v>
      </c>
      <c r="AL1098" s="7">
        <v>124</v>
      </c>
      <c r="AM1098" s="7">
        <v>137498780</v>
      </c>
      <c r="AN1098" s="3">
        <v>46.12</v>
      </c>
      <c r="AO1098" s="3">
        <v>2.3008850000000001</v>
      </c>
      <c r="AP1098" s="3">
        <v>0</v>
      </c>
      <c r="AQ1098" s="3">
        <v>43.187448000000003</v>
      </c>
      <c r="AR1098" s="3">
        <v>57.350271999999997</v>
      </c>
      <c r="AS1098" s="3">
        <v>0</v>
      </c>
      <c r="AT1098" s="3">
        <v>43.187448000000003</v>
      </c>
      <c r="AU1098" s="3">
        <v>56.923076999999999</v>
      </c>
      <c r="AV1098" s="3">
        <v>0.98696210475057589</v>
      </c>
      <c r="AW1098" s="3">
        <v>1.3632755455314707</v>
      </c>
      <c r="AX1098" s="3">
        <v>1.6244961161344509</v>
      </c>
      <c r="AY1098" s="3">
        <v>88.34</v>
      </c>
      <c r="AZ1098" s="4">
        <v>122.03</v>
      </c>
      <c r="BA1098" s="3">
        <v>145.41</v>
      </c>
    </row>
    <row r="1099" spans="1:53" x14ac:dyDescent="0.3">
      <c r="A1099" s="1" t="s">
        <v>1482</v>
      </c>
      <c r="B1099" s="2">
        <v>4057128</v>
      </c>
      <c r="C1099" s="9" t="s">
        <v>2401</v>
      </c>
      <c r="D1099" s="9" t="s">
        <v>2492</v>
      </c>
      <c r="E1099" s="3">
        <v>5146.0893011400003</v>
      </c>
      <c r="F1099" s="5">
        <v>8669.5903010000002</v>
      </c>
      <c r="G1099" s="5">
        <v>8669.5903011400005</v>
      </c>
      <c r="H1099" s="3">
        <v>0.91500000000000004</v>
      </c>
      <c r="I1099" s="3">
        <v>15.976027</v>
      </c>
      <c r="J1099" s="3">
        <v>0.91500000000000004</v>
      </c>
      <c r="K1099" s="3">
        <v>15.976027</v>
      </c>
      <c r="L1099" s="3">
        <v>2.11872105</v>
      </c>
      <c r="M1099" s="3">
        <v>2.1085698800000001</v>
      </c>
      <c r="N1099" s="3" t="s">
        <v>2397</v>
      </c>
      <c r="O1099" s="3" t="s">
        <v>2397</v>
      </c>
      <c r="P1099" s="3">
        <v>145.637212581657</v>
      </c>
      <c r="Q1099" s="3">
        <v>4.5519350000000003</v>
      </c>
      <c r="R1099" s="3">
        <v>12.746591</v>
      </c>
      <c r="S1099" s="3">
        <v>12.746591</v>
      </c>
      <c r="T1099" s="9" t="s">
        <v>3435</v>
      </c>
      <c r="U1099" s="7">
        <v>1796539</v>
      </c>
      <c r="V1099" s="7">
        <v>1993007</v>
      </c>
      <c r="W1099" s="7">
        <v>2905979</v>
      </c>
      <c r="X1099" s="7">
        <v>2156613</v>
      </c>
      <c r="Y1099" s="7">
        <v>1796539</v>
      </c>
      <c r="Z1099" s="7">
        <v>1732084</v>
      </c>
      <c r="AA1099" s="7">
        <v>1720523</v>
      </c>
      <c r="AB1099" s="7">
        <v>1706637</v>
      </c>
      <c r="AC1099" s="3">
        <v>38.767000000000003</v>
      </c>
      <c r="AD1099" s="3">
        <v>38.767000000000003</v>
      </c>
      <c r="AE1099" s="3">
        <v>34.777999999999999</v>
      </c>
      <c r="AF1099" s="3">
        <v>34.777999999999999</v>
      </c>
      <c r="AG1099" s="7">
        <v>99461448</v>
      </c>
      <c r="AH1099" s="7">
        <v>99091574</v>
      </c>
      <c r="AI1099" s="7">
        <v>97584455</v>
      </c>
      <c r="AJ1099" s="7">
        <v>99166055</v>
      </c>
      <c r="AK1099" s="3">
        <v>99.395579999999995</v>
      </c>
      <c r="AL1099" s="7">
        <v>416</v>
      </c>
      <c r="AM1099" s="7">
        <v>73392466</v>
      </c>
      <c r="AN1099" s="3">
        <v>73.56</v>
      </c>
      <c r="AO1099" s="3">
        <v>-0.38436900000000002</v>
      </c>
      <c r="AP1099" s="3">
        <v>-9.5579680000000007</v>
      </c>
      <c r="AQ1099" s="3">
        <v>-1.165254</v>
      </c>
      <c r="AR1099" s="3">
        <v>3.0483760000000002</v>
      </c>
      <c r="AS1099" s="3">
        <v>-9.5579680000000007</v>
      </c>
      <c r="AT1099" s="3">
        <v>-1.165254</v>
      </c>
      <c r="AU1099" s="3">
        <v>4.643338</v>
      </c>
      <c r="AV1099" s="3">
        <v>1.671078805044244</v>
      </c>
      <c r="AW1099" s="3">
        <v>2.594711402456483</v>
      </c>
      <c r="AX1099" s="3">
        <v>2.2960668548530672</v>
      </c>
      <c r="AY1099" s="4">
        <v>67.8</v>
      </c>
      <c r="AZ1099" s="3">
        <v>105.27</v>
      </c>
      <c r="BA1099" s="3">
        <v>93.16</v>
      </c>
    </row>
    <row r="1100" spans="1:53" x14ac:dyDescent="0.3">
      <c r="A1100" s="1" t="s">
        <v>1042</v>
      </c>
      <c r="B1100" s="2">
        <v>4987800</v>
      </c>
      <c r="C1100" s="9" t="s">
        <v>2401</v>
      </c>
      <c r="D1100" s="9" t="s">
        <v>2406</v>
      </c>
      <c r="E1100" s="3">
        <v>5134.7248939199999</v>
      </c>
      <c r="F1100" s="5">
        <v>5837.324893</v>
      </c>
      <c r="G1100" s="5" t="s">
        <v>2400</v>
      </c>
      <c r="H1100" s="3">
        <v>0.48799999999999999</v>
      </c>
      <c r="I1100" s="3">
        <v>48.379629999999999</v>
      </c>
      <c r="J1100" s="4">
        <v>0.48799999999999999</v>
      </c>
      <c r="K1100" s="3">
        <v>48.379629999999999</v>
      </c>
      <c r="L1100" s="3">
        <v>3.7850890399999999</v>
      </c>
      <c r="M1100" s="3">
        <v>3.1952300899999999</v>
      </c>
      <c r="N1100" s="3">
        <v>25.529316000000001</v>
      </c>
      <c r="O1100" s="3" t="s">
        <v>2400</v>
      </c>
      <c r="P1100" s="3" t="s">
        <v>2400</v>
      </c>
      <c r="Q1100" s="4">
        <v>3.0643099999999999</v>
      </c>
      <c r="R1100" s="3">
        <v>15.579179</v>
      </c>
      <c r="S1100" s="3">
        <v>15.579179</v>
      </c>
      <c r="T1100" s="9" t="s">
        <v>3429</v>
      </c>
      <c r="U1100" s="7">
        <v>1789000</v>
      </c>
      <c r="V1100" s="7">
        <v>1577700</v>
      </c>
      <c r="W1100" s="7">
        <v>1324700</v>
      </c>
      <c r="X1100" s="7">
        <v>1502400</v>
      </c>
      <c r="Y1100" s="7">
        <v>1886700</v>
      </c>
      <c r="Z1100" s="7">
        <v>1849700</v>
      </c>
      <c r="AA1100" s="7">
        <v>1803600</v>
      </c>
      <c r="AB1100" s="7">
        <v>1789000</v>
      </c>
      <c r="AC1100" s="3">
        <v>24.215</v>
      </c>
      <c r="AD1100" s="3">
        <v>24.084</v>
      </c>
      <c r="AE1100" s="3">
        <v>19.010999999999999</v>
      </c>
      <c r="AF1100" s="3">
        <v>18.657</v>
      </c>
      <c r="AG1100" s="7">
        <v>81000000</v>
      </c>
      <c r="AH1100" s="7">
        <v>81700000</v>
      </c>
      <c r="AI1100" s="7">
        <v>84100000</v>
      </c>
      <c r="AJ1100" s="7">
        <v>80335424</v>
      </c>
      <c r="AK1100" s="3">
        <v>99.176929999999999</v>
      </c>
      <c r="AL1100" s="7">
        <v>505</v>
      </c>
      <c r="AM1100" s="7">
        <v>78294891</v>
      </c>
      <c r="AN1100" s="3">
        <v>96.66</v>
      </c>
      <c r="AO1100" s="3">
        <v>-0.17513100000000001</v>
      </c>
      <c r="AP1100" s="3">
        <v>-1.0885</v>
      </c>
      <c r="AQ1100" s="3">
        <v>1.407084</v>
      </c>
      <c r="AR1100" s="3">
        <v>-13.76702</v>
      </c>
      <c r="AS1100" s="3">
        <v>-1.0885</v>
      </c>
      <c r="AT1100" s="3">
        <v>1.407084</v>
      </c>
      <c r="AU1100" s="3">
        <v>-14.983051</v>
      </c>
      <c r="AV1100" s="3">
        <v>2.1886671915582268</v>
      </c>
      <c r="AW1100" s="3">
        <v>4.9473209238067515</v>
      </c>
      <c r="AX1100" s="3">
        <v>4.9822154529835787</v>
      </c>
      <c r="AY1100" s="3">
        <v>41.26</v>
      </c>
      <c r="AZ1100" s="3">
        <v>93.26</v>
      </c>
      <c r="BA1100" s="3">
        <v>93.91</v>
      </c>
    </row>
    <row r="1101" spans="1:53" x14ac:dyDescent="0.3">
      <c r="A1101" s="1" t="s">
        <v>1281</v>
      </c>
      <c r="B1101" s="2">
        <v>4393370</v>
      </c>
      <c r="C1101" s="9" t="s">
        <v>2395</v>
      </c>
      <c r="D1101" s="9" t="s">
        <v>2476</v>
      </c>
      <c r="E1101" s="3">
        <v>5134.5400358300003</v>
      </c>
      <c r="F1101" s="5">
        <v>20718.440035</v>
      </c>
      <c r="G1101" s="5">
        <v>20849.640035830002</v>
      </c>
      <c r="H1101" s="3">
        <v>-3.95</v>
      </c>
      <c r="I1101" s="3" t="s">
        <v>2400</v>
      </c>
      <c r="J1101" s="3">
        <v>-3.95</v>
      </c>
      <c r="K1101" s="3" t="s">
        <v>2400</v>
      </c>
      <c r="L1101" s="3" t="s">
        <v>2400</v>
      </c>
      <c r="M1101" s="3" t="s">
        <v>2400</v>
      </c>
      <c r="N1101" s="3" t="s">
        <v>2400</v>
      </c>
      <c r="O1101" s="3" t="s">
        <v>2400</v>
      </c>
      <c r="P1101" s="3" t="s">
        <v>2400</v>
      </c>
      <c r="Q1101" s="3">
        <v>2.6339009999999998</v>
      </c>
      <c r="R1101" s="3">
        <v>31.431932</v>
      </c>
      <c r="S1101" s="3" t="s">
        <v>2400</v>
      </c>
      <c r="T1101" s="9" t="s">
        <v>3429</v>
      </c>
      <c r="U1101" s="7">
        <v>7491400</v>
      </c>
      <c r="V1101" s="7">
        <v>7195700</v>
      </c>
      <c r="W1101" s="7">
        <v>10311300</v>
      </c>
      <c r="X1101" s="7">
        <v>11545400</v>
      </c>
      <c r="Y1101" s="7">
        <v>7674500</v>
      </c>
      <c r="Z1101" s="7">
        <v>7593800</v>
      </c>
      <c r="AA1101" s="7">
        <v>7568100</v>
      </c>
      <c r="AB1101" s="7">
        <v>7491400</v>
      </c>
      <c r="AC1101" s="3">
        <v>68.167000000000002</v>
      </c>
      <c r="AD1101" s="3">
        <v>67.460999999999999</v>
      </c>
      <c r="AE1101" s="3">
        <v>28.748999999999999</v>
      </c>
      <c r="AF1101" s="3">
        <v>28.731999999999999</v>
      </c>
      <c r="AG1101" s="7">
        <v>359398174</v>
      </c>
      <c r="AH1101" s="7">
        <v>367231072</v>
      </c>
      <c r="AI1101" s="7">
        <v>402752163</v>
      </c>
      <c r="AJ1101" s="7">
        <v>250595937</v>
      </c>
      <c r="AK1101" s="3">
        <v>70.088049999999996</v>
      </c>
      <c r="AL1101" s="7">
        <v>322</v>
      </c>
      <c r="AM1101" s="7">
        <v>248153750</v>
      </c>
      <c r="AN1101" s="3">
        <v>69.41</v>
      </c>
      <c r="AO1101" s="3">
        <v>2.407705</v>
      </c>
      <c r="AP1101" s="3">
        <v>-9.6956830000000007</v>
      </c>
      <c r="AQ1101" s="3">
        <v>-39.554713</v>
      </c>
      <c r="AR1101" s="3">
        <v>-28.992766</v>
      </c>
      <c r="AS1101" s="3">
        <v>-9.6956830000000007</v>
      </c>
      <c r="AT1101" s="3">
        <v>-39.554713</v>
      </c>
      <c r="AU1101" s="3">
        <v>-28.193584999999999</v>
      </c>
      <c r="AV1101" s="3">
        <v>5.0206748779539794</v>
      </c>
      <c r="AW1101" s="3">
        <v>6.7716589642142386</v>
      </c>
      <c r="AX1101" s="3">
        <v>6.6791172331379949</v>
      </c>
      <c r="AY1101" s="4">
        <v>91.6</v>
      </c>
      <c r="AZ1101" s="3">
        <v>123.54</v>
      </c>
      <c r="BA1101" s="3">
        <v>121.85</v>
      </c>
    </row>
    <row r="1102" spans="1:53" x14ac:dyDescent="0.3">
      <c r="A1102" s="1" t="s">
        <v>1252</v>
      </c>
      <c r="B1102" s="2">
        <v>4912964</v>
      </c>
      <c r="C1102" s="9" t="s">
        <v>2395</v>
      </c>
      <c r="D1102" s="9" t="s">
        <v>2424</v>
      </c>
      <c r="E1102" s="3">
        <v>5122.6796000000004</v>
      </c>
      <c r="F1102" s="5">
        <v>5029.8796000000002</v>
      </c>
      <c r="G1102" s="5" t="s">
        <v>2400</v>
      </c>
      <c r="H1102" s="3">
        <v>1.62</v>
      </c>
      <c r="I1102" s="3">
        <v>29.903282000000001</v>
      </c>
      <c r="J1102" s="3">
        <v>1.62</v>
      </c>
      <c r="K1102" s="3">
        <v>29.903282000000001</v>
      </c>
      <c r="L1102" s="3">
        <v>6.4785781099999999</v>
      </c>
      <c r="M1102" s="3">
        <v>5.0501691800000001</v>
      </c>
      <c r="N1102" s="3">
        <v>28.120837999999999</v>
      </c>
      <c r="O1102" s="3" t="s">
        <v>2400</v>
      </c>
      <c r="P1102" s="3" t="s">
        <v>2400</v>
      </c>
      <c r="Q1102" s="3">
        <v>2.4935749999999999</v>
      </c>
      <c r="R1102" s="3">
        <v>16.213163999999999</v>
      </c>
      <c r="S1102" s="3">
        <v>16.213163999999999</v>
      </c>
      <c r="T1102" s="9" t="s">
        <v>3430</v>
      </c>
      <c r="U1102" s="7">
        <v>1871759</v>
      </c>
      <c r="V1102" s="7">
        <v>1822527</v>
      </c>
      <c r="W1102" s="7">
        <v>1676390</v>
      </c>
      <c r="X1102" s="7">
        <v>1467067</v>
      </c>
      <c r="Y1102" s="7">
        <v>1876745</v>
      </c>
      <c r="Z1102" s="7">
        <v>1871759</v>
      </c>
      <c r="AA1102" s="7">
        <v>1873595</v>
      </c>
      <c r="AB1102" s="7">
        <v>1867084</v>
      </c>
      <c r="AC1102" s="3">
        <v>23.234999999999999</v>
      </c>
      <c r="AD1102" s="3">
        <v>23.285</v>
      </c>
      <c r="AE1102" s="3">
        <v>14.571</v>
      </c>
      <c r="AF1102" s="3">
        <v>14.523999999999999</v>
      </c>
      <c r="AG1102" s="7">
        <v>27565702</v>
      </c>
      <c r="AH1102" s="7">
        <v>27527090</v>
      </c>
      <c r="AI1102" s="7">
        <v>27517313</v>
      </c>
      <c r="AJ1102" s="7">
        <v>19666887</v>
      </c>
      <c r="AK1102" s="3">
        <v>71.347309999999993</v>
      </c>
      <c r="AL1102" s="7">
        <v>396</v>
      </c>
      <c r="AM1102" s="7">
        <v>17335129</v>
      </c>
      <c r="AN1102" s="3">
        <v>62.89</v>
      </c>
      <c r="AO1102" s="3">
        <v>-2.7521909999999998</v>
      </c>
      <c r="AP1102" s="3">
        <v>-6.8338359999999998</v>
      </c>
      <c r="AQ1102" s="3">
        <v>-1.942572</v>
      </c>
      <c r="AR1102" s="3">
        <v>4.0567339999999996</v>
      </c>
      <c r="AS1102" s="3">
        <v>-6.8338359999999998</v>
      </c>
      <c r="AT1102" s="3">
        <v>-1.942572</v>
      </c>
      <c r="AU1102" s="3">
        <v>4.0567339999999996</v>
      </c>
      <c r="AV1102" s="3">
        <v>1.548576092871395</v>
      </c>
      <c r="AW1102" s="3">
        <v>2.2066421516085946</v>
      </c>
      <c r="AX1102" s="3">
        <v>2.3294531805941201</v>
      </c>
      <c r="AY1102" s="3">
        <v>65.31</v>
      </c>
      <c r="AZ1102" s="3">
        <v>93.06</v>
      </c>
      <c r="BA1102" s="3">
        <v>98.24</v>
      </c>
    </row>
    <row r="1103" spans="1:53" x14ac:dyDescent="0.3">
      <c r="A1103" s="1" t="s">
        <v>350</v>
      </c>
      <c r="B1103" s="2">
        <v>6959543</v>
      </c>
      <c r="C1103" s="9" t="s">
        <v>2395</v>
      </c>
      <c r="D1103" s="9" t="s">
        <v>2403</v>
      </c>
      <c r="E1103" s="3">
        <v>5119.7337360000001</v>
      </c>
      <c r="F1103" s="5">
        <v>6594.6887360000001</v>
      </c>
      <c r="G1103" s="5" t="s">
        <v>2400</v>
      </c>
      <c r="H1103" s="3">
        <v>-0.86</v>
      </c>
      <c r="I1103" s="3" t="s">
        <v>2397</v>
      </c>
      <c r="J1103" s="3">
        <v>-0.86</v>
      </c>
      <c r="K1103" s="3" t="s">
        <v>2397</v>
      </c>
      <c r="L1103" s="3" t="s">
        <v>2397</v>
      </c>
      <c r="M1103" s="3" t="s">
        <v>2397</v>
      </c>
      <c r="N1103" s="3" t="s">
        <v>2397</v>
      </c>
      <c r="O1103" s="3" t="s">
        <v>2400</v>
      </c>
      <c r="P1103" s="3" t="s">
        <v>2400</v>
      </c>
      <c r="Q1103" s="3">
        <v>30.587261999999999</v>
      </c>
      <c r="R1103" s="3" t="s">
        <v>2397</v>
      </c>
      <c r="S1103" s="3">
        <v>-12.968108000000001</v>
      </c>
      <c r="T1103" s="9" t="s">
        <v>3429</v>
      </c>
      <c r="U1103" s="7">
        <v>9303</v>
      </c>
      <c r="V1103" s="7">
        <v>77648</v>
      </c>
      <c r="W1103" s="7">
        <v>69716</v>
      </c>
      <c r="X1103" s="7">
        <v>8249</v>
      </c>
      <c r="Y1103" s="7">
        <v>217765</v>
      </c>
      <c r="Z1103" s="7">
        <v>219124</v>
      </c>
      <c r="AA1103" s="7">
        <v>218597</v>
      </c>
      <c r="AB1103" s="7">
        <v>9303</v>
      </c>
      <c r="AC1103" s="3">
        <v>73.706999999999994</v>
      </c>
      <c r="AD1103" s="3">
        <v>98.902000000000001</v>
      </c>
      <c r="AE1103" s="3" t="s">
        <v>2397</v>
      </c>
      <c r="AF1103" s="3">
        <v>-234.15299999999999</v>
      </c>
      <c r="AG1103" s="7">
        <v>188986547</v>
      </c>
      <c r="AH1103" s="7">
        <v>188032738</v>
      </c>
      <c r="AI1103" s="7">
        <v>174131954</v>
      </c>
      <c r="AJ1103" s="7">
        <v>128432270</v>
      </c>
      <c r="AK1103" s="3">
        <v>67.957250000000002</v>
      </c>
      <c r="AL1103" s="7">
        <v>318</v>
      </c>
      <c r="AM1103" s="7">
        <v>127138543</v>
      </c>
      <c r="AN1103" s="3">
        <v>67.27</v>
      </c>
      <c r="AO1103" s="3">
        <v>-3.8205399999999998</v>
      </c>
      <c r="AP1103" s="3">
        <v>1.29199</v>
      </c>
      <c r="AQ1103" s="3">
        <v>7.7769050000000002</v>
      </c>
      <c r="AR1103" s="3">
        <v>-32.163164000000002</v>
      </c>
      <c r="AS1103" s="3">
        <v>1.29199</v>
      </c>
      <c r="AT1103" s="3">
        <v>7.7769050000000002</v>
      </c>
      <c r="AU1103" s="3">
        <v>-32.028734</v>
      </c>
      <c r="AV1103" s="3">
        <v>2.7568991735896544</v>
      </c>
      <c r="AW1103" s="3">
        <v>4.4942031221276917</v>
      </c>
      <c r="AX1103" s="3">
        <v>5.2200305590483849</v>
      </c>
      <c r="AY1103" s="3">
        <v>54.53</v>
      </c>
      <c r="AZ1103" s="4">
        <v>88.9</v>
      </c>
      <c r="BA1103" s="3">
        <v>103.25</v>
      </c>
    </row>
    <row r="1104" spans="1:53" x14ac:dyDescent="0.3">
      <c r="A1104" s="1" t="s">
        <v>1004</v>
      </c>
      <c r="B1104" s="2">
        <v>100308</v>
      </c>
      <c r="C1104" s="9" t="s">
        <v>2395</v>
      </c>
      <c r="D1104" s="9" t="s">
        <v>2399</v>
      </c>
      <c r="E1104" s="3">
        <v>5110.26370176</v>
      </c>
      <c r="F1104" s="5" t="s">
        <v>2400</v>
      </c>
      <c r="G1104" s="5">
        <v>5366.24570176</v>
      </c>
      <c r="H1104" s="3">
        <v>1.33</v>
      </c>
      <c r="I1104" s="3">
        <v>12.269058295964101</v>
      </c>
      <c r="J1104" s="4">
        <v>1.33</v>
      </c>
      <c r="K1104" s="3">
        <v>12.269058295964101</v>
      </c>
      <c r="L1104" s="3">
        <v>1.4362056340232399</v>
      </c>
      <c r="M1104" s="3">
        <v>1.1290296481053499</v>
      </c>
      <c r="N1104" s="3">
        <v>9.1063399999999994</v>
      </c>
      <c r="O1104" s="3" t="s">
        <v>2400</v>
      </c>
      <c r="P1104" s="3" t="s">
        <v>2400</v>
      </c>
      <c r="Q1104" s="3" t="s">
        <v>2400</v>
      </c>
      <c r="R1104" s="3" t="s">
        <v>2400</v>
      </c>
      <c r="S1104" s="3" t="s">
        <v>2400</v>
      </c>
      <c r="T1104" s="9" t="s">
        <v>3429</v>
      </c>
      <c r="U1104" s="7">
        <v>1369953</v>
      </c>
      <c r="V1104" s="7">
        <v>1381489</v>
      </c>
      <c r="W1104" s="7">
        <v>1276693</v>
      </c>
      <c r="X1104" s="7">
        <v>1265151</v>
      </c>
      <c r="Y1104" s="7">
        <v>1373570</v>
      </c>
      <c r="Z1104" s="7">
        <v>1361119</v>
      </c>
      <c r="AA1104" s="7">
        <v>1358651</v>
      </c>
      <c r="AB1104" s="7">
        <v>1369953</v>
      </c>
      <c r="AC1104" s="3" t="s">
        <v>2400</v>
      </c>
      <c r="AD1104" s="3" t="s">
        <v>2400</v>
      </c>
      <c r="AE1104" s="3" t="s">
        <v>2400</v>
      </c>
      <c r="AF1104" s="3" t="s">
        <v>2400</v>
      </c>
      <c r="AG1104" s="7">
        <v>86135698</v>
      </c>
      <c r="AH1104" s="7">
        <v>86354666</v>
      </c>
      <c r="AI1104" s="7">
        <v>86148102</v>
      </c>
      <c r="AJ1104" s="7">
        <v>85106932</v>
      </c>
      <c r="AK1104" s="3">
        <v>98.892150000000001</v>
      </c>
      <c r="AL1104" s="7">
        <v>374</v>
      </c>
      <c r="AM1104" s="7">
        <v>72571984</v>
      </c>
      <c r="AN1104" s="3">
        <v>84.33</v>
      </c>
      <c r="AO1104" s="3">
        <v>-0.97719900000000004</v>
      </c>
      <c r="AP1104" s="3">
        <v>-7.8477600000000001</v>
      </c>
      <c r="AQ1104" s="3">
        <v>6.937659</v>
      </c>
      <c r="AR1104" s="3">
        <v>12.917870000000001</v>
      </c>
      <c r="AS1104" s="3">
        <v>-7.8477600000000001</v>
      </c>
      <c r="AT1104" s="3">
        <v>6.937659</v>
      </c>
      <c r="AU1104" s="3">
        <v>12.615765</v>
      </c>
      <c r="AV1104" s="3">
        <v>1.815206379820524</v>
      </c>
      <c r="AW1104" s="3">
        <v>2.7371684677536741</v>
      </c>
      <c r="AX1104" s="3">
        <v>2.9542610533808431</v>
      </c>
      <c r="AY1104" s="3">
        <v>61.83</v>
      </c>
      <c r="AZ1104" s="3">
        <v>93.23</v>
      </c>
      <c r="BA1104" s="3">
        <v>100.63</v>
      </c>
    </row>
    <row r="1105" spans="1:53" x14ac:dyDescent="0.3">
      <c r="A1105" s="1" t="s">
        <v>1488</v>
      </c>
      <c r="B1105" s="2">
        <v>4985732</v>
      </c>
      <c r="C1105" s="9" t="s">
        <v>2401</v>
      </c>
      <c r="D1105" s="9" t="s">
        <v>2446</v>
      </c>
      <c r="E1105" s="3">
        <v>5110.1420877600003</v>
      </c>
      <c r="F1105" s="5">
        <v>6188.1380870000003</v>
      </c>
      <c r="G1105" s="5" t="s">
        <v>2400</v>
      </c>
      <c r="H1105" s="3">
        <v>13.79</v>
      </c>
      <c r="I1105" s="3">
        <v>11.729381999999999</v>
      </c>
      <c r="J1105" s="3">
        <v>13.79</v>
      </c>
      <c r="K1105" s="3">
        <v>11.729381999999999</v>
      </c>
      <c r="L1105" s="3">
        <v>8.3486079100000001</v>
      </c>
      <c r="M1105" s="3">
        <v>3.7158812000000001</v>
      </c>
      <c r="N1105" s="3">
        <v>11.228350000000001</v>
      </c>
      <c r="O1105" s="3" t="s">
        <v>2400</v>
      </c>
      <c r="P1105" s="3" t="s">
        <v>2400</v>
      </c>
      <c r="Q1105" s="3">
        <v>2.21177</v>
      </c>
      <c r="R1105" s="3">
        <v>8.4329599999999996</v>
      </c>
      <c r="S1105" s="3">
        <v>8.4329599999999996</v>
      </c>
      <c r="T1105" s="9" t="s">
        <v>3429</v>
      </c>
      <c r="U1105" s="7">
        <v>2698419</v>
      </c>
      <c r="V1105" s="7">
        <v>2764799</v>
      </c>
      <c r="W1105" s="7">
        <v>2356110</v>
      </c>
      <c r="X1105" s="7">
        <v>2010931</v>
      </c>
      <c r="Y1105" s="7">
        <v>2775261</v>
      </c>
      <c r="Z1105" s="7">
        <v>2717464</v>
      </c>
      <c r="AA1105" s="7">
        <v>2692366</v>
      </c>
      <c r="AB1105" s="7">
        <v>2698419</v>
      </c>
      <c r="AC1105" s="3">
        <v>28.628</v>
      </c>
      <c r="AD1105" s="3">
        <v>30.835999999999999</v>
      </c>
      <c r="AE1105" s="3">
        <v>22.169</v>
      </c>
      <c r="AF1105" s="3">
        <v>25.401</v>
      </c>
      <c r="AG1105" s="7">
        <v>9595011</v>
      </c>
      <c r="AH1105" s="7">
        <v>9594110</v>
      </c>
      <c r="AI1105" s="7">
        <v>9590151</v>
      </c>
      <c r="AJ1105" s="7">
        <v>7963783</v>
      </c>
      <c r="AK1105" s="3">
        <v>83.151430000000005</v>
      </c>
      <c r="AL1105" s="7">
        <v>367</v>
      </c>
      <c r="AM1105" s="7">
        <v>6113560</v>
      </c>
      <c r="AN1105" s="3">
        <v>63.83</v>
      </c>
      <c r="AO1105" s="3">
        <v>-0.20210800000000001</v>
      </c>
      <c r="AP1105" s="3">
        <v>-0.97645999999999999</v>
      </c>
      <c r="AQ1105" s="3">
        <v>-4.2653429999999997</v>
      </c>
      <c r="AR1105" s="3">
        <v>-3.5311949999999999</v>
      </c>
      <c r="AS1105" s="3">
        <v>-0.97645999999999999</v>
      </c>
      <c r="AT1105" s="3">
        <v>-4.2653429999999997</v>
      </c>
      <c r="AU1105" s="3">
        <v>-3.2024620000000001</v>
      </c>
      <c r="AV1105" s="3">
        <v>1.8332131551563955</v>
      </c>
      <c r="AW1105" s="3">
        <v>2.1104554102704136</v>
      </c>
      <c r="AX1105" s="3">
        <v>1.5275591618700208</v>
      </c>
      <c r="AY1105" s="3">
        <v>98.65</v>
      </c>
      <c r="AZ1105" s="3">
        <v>113.57</v>
      </c>
      <c r="BA1105" s="4">
        <v>82.2</v>
      </c>
    </row>
    <row r="1106" spans="1:53" x14ac:dyDescent="0.3">
      <c r="A1106" s="1" t="s">
        <v>861</v>
      </c>
      <c r="B1106" s="2">
        <v>4276792</v>
      </c>
      <c r="C1106" s="9" t="s">
        <v>2395</v>
      </c>
      <c r="D1106" s="9" t="s">
        <v>2398</v>
      </c>
      <c r="E1106" s="3">
        <v>5098.9571036999996</v>
      </c>
      <c r="F1106" s="5">
        <v>6665.7331029999996</v>
      </c>
      <c r="G1106" s="5" t="s">
        <v>2400</v>
      </c>
      <c r="H1106" s="3">
        <v>0.03</v>
      </c>
      <c r="I1106" s="3">
        <v>21.623403</v>
      </c>
      <c r="J1106" s="3">
        <v>0.03</v>
      </c>
      <c r="K1106" s="3">
        <v>21.623403</v>
      </c>
      <c r="L1106" s="3">
        <v>3.5732280200000002</v>
      </c>
      <c r="M1106" s="3">
        <v>3.5732280200000002</v>
      </c>
      <c r="N1106" s="3">
        <v>57.892994999999999</v>
      </c>
      <c r="O1106" s="3" t="s">
        <v>2400</v>
      </c>
      <c r="P1106" s="3" t="s">
        <v>2400</v>
      </c>
      <c r="Q1106" s="3">
        <v>1.9682059999999999</v>
      </c>
      <c r="R1106" s="3">
        <v>8.4144210000000008</v>
      </c>
      <c r="S1106" s="3">
        <v>8.4144210000000008</v>
      </c>
      <c r="T1106" s="9" t="s">
        <v>3433</v>
      </c>
      <c r="U1106" s="7">
        <v>3559369</v>
      </c>
      <c r="V1106" s="7">
        <v>3076308</v>
      </c>
      <c r="W1106" s="7">
        <v>2848354</v>
      </c>
      <c r="X1106" s="7">
        <v>1962137</v>
      </c>
      <c r="Y1106" s="7">
        <v>3823378</v>
      </c>
      <c r="Z1106" s="7">
        <v>3716073</v>
      </c>
      <c r="AA1106" s="7">
        <v>3644985</v>
      </c>
      <c r="AB1106" s="7">
        <v>3559369</v>
      </c>
      <c r="AC1106" s="3">
        <v>35.787999999999997</v>
      </c>
      <c r="AD1106" s="3">
        <v>35.177</v>
      </c>
      <c r="AE1106" s="3">
        <v>14.506</v>
      </c>
      <c r="AF1106" s="3">
        <v>13.196</v>
      </c>
      <c r="AG1106" s="7">
        <v>55010438</v>
      </c>
      <c r="AH1106" s="7">
        <v>55006099</v>
      </c>
      <c r="AI1106" s="7">
        <v>55192500</v>
      </c>
      <c r="AJ1106" s="7">
        <v>53667366</v>
      </c>
      <c r="AK1106" s="3">
        <v>97.559950000000001</v>
      </c>
      <c r="AL1106" s="7">
        <v>480</v>
      </c>
      <c r="AM1106" s="7">
        <v>58460482</v>
      </c>
      <c r="AN1106" s="3">
        <v>106.27</v>
      </c>
      <c r="AO1106" s="3">
        <v>-2.3627910000000001</v>
      </c>
      <c r="AP1106" s="3">
        <v>13.225459000000001</v>
      </c>
      <c r="AQ1106" s="3">
        <v>18.800225999999999</v>
      </c>
      <c r="AR1106" s="3">
        <v>-51.296923999999997</v>
      </c>
      <c r="AS1106" s="3">
        <v>13.225459000000001</v>
      </c>
      <c r="AT1106" s="3">
        <v>18.800225999999999</v>
      </c>
      <c r="AU1106" s="3">
        <v>-50.759993000000001</v>
      </c>
      <c r="AV1106" s="3">
        <v>11.731457050910125</v>
      </c>
      <c r="AW1106" s="3">
        <v>18.210160244689323</v>
      </c>
      <c r="AX1106" s="3">
        <v>15.708304030246719</v>
      </c>
      <c r="AY1106" s="3">
        <v>85.03</v>
      </c>
      <c r="AZ1106" s="3">
        <v>131.99</v>
      </c>
      <c r="BA1106" s="3">
        <v>113.85</v>
      </c>
    </row>
    <row r="1107" spans="1:53" x14ac:dyDescent="0.3">
      <c r="A1107" s="1" t="s">
        <v>1930</v>
      </c>
      <c r="B1107" s="2">
        <v>4063000</v>
      </c>
      <c r="C1107" s="9" t="s">
        <v>2401</v>
      </c>
      <c r="D1107" s="9" t="s">
        <v>2466</v>
      </c>
      <c r="E1107" s="3">
        <v>5097.70794424</v>
      </c>
      <c r="F1107" s="5">
        <v>8298.3969440000001</v>
      </c>
      <c r="G1107" s="5" t="s">
        <v>2400</v>
      </c>
      <c r="H1107" s="3">
        <v>0.51</v>
      </c>
      <c r="I1107" s="3">
        <v>16.781175000000001</v>
      </c>
      <c r="J1107" s="4">
        <v>0.51</v>
      </c>
      <c r="K1107" s="3">
        <v>16.781175000000001</v>
      </c>
      <c r="L1107" s="3" t="s">
        <v>2397</v>
      </c>
      <c r="M1107" s="3">
        <v>1.93626382</v>
      </c>
      <c r="N1107" s="3">
        <v>14.852539</v>
      </c>
      <c r="O1107" s="3" t="s">
        <v>2400</v>
      </c>
      <c r="P1107" s="3" t="s">
        <v>2400</v>
      </c>
      <c r="Q1107" s="3">
        <v>1.21726</v>
      </c>
      <c r="R1107" s="3">
        <v>7.1234719999999996</v>
      </c>
      <c r="S1107" s="3">
        <v>7.1234719999999996</v>
      </c>
      <c r="T1107" s="9" t="s">
        <v>3429</v>
      </c>
      <c r="U1107" s="7">
        <v>6781292</v>
      </c>
      <c r="V1107" s="7">
        <v>7250552</v>
      </c>
      <c r="W1107" s="7">
        <v>5590438</v>
      </c>
      <c r="X1107" s="7">
        <v>5237443</v>
      </c>
      <c r="Y1107" s="7">
        <v>6572688</v>
      </c>
      <c r="Z1107" s="7">
        <v>6607241</v>
      </c>
      <c r="AA1107" s="7">
        <v>6689052</v>
      </c>
      <c r="AB1107" s="7">
        <v>6781292</v>
      </c>
      <c r="AC1107" s="3">
        <v>21.248000000000001</v>
      </c>
      <c r="AD1107" s="3">
        <v>21.202999999999999</v>
      </c>
      <c r="AE1107" s="3">
        <v>15.324</v>
      </c>
      <c r="AF1107" s="3">
        <v>15.397</v>
      </c>
      <c r="AG1107" s="7">
        <v>98258000</v>
      </c>
      <c r="AH1107" s="7">
        <v>98258000</v>
      </c>
      <c r="AI1107" s="7">
        <v>97956000</v>
      </c>
      <c r="AJ1107" s="7">
        <v>97314032</v>
      </c>
      <c r="AK1107" s="3">
        <v>99.037689999999998</v>
      </c>
      <c r="AL1107" s="7">
        <v>532</v>
      </c>
      <c r="AM1107" s="7">
        <v>77923070</v>
      </c>
      <c r="AN1107" s="4">
        <v>79.3</v>
      </c>
      <c r="AO1107" s="3">
        <v>-1.372905</v>
      </c>
      <c r="AP1107" s="3">
        <v>-5.840401</v>
      </c>
      <c r="AQ1107" s="3">
        <v>-10.580266999999999</v>
      </c>
      <c r="AR1107" s="3">
        <v>-14.283208</v>
      </c>
      <c r="AS1107" s="3">
        <v>-5.840401</v>
      </c>
      <c r="AT1107" s="3">
        <v>-10.580266999999999</v>
      </c>
      <c r="AU1107" s="3">
        <v>-12.564883</v>
      </c>
      <c r="AV1107" s="3">
        <v>2.7816305537907859</v>
      </c>
      <c r="AW1107" s="3">
        <v>3.640491690185828</v>
      </c>
      <c r="AX1107" s="3">
        <v>3.2730334002979147</v>
      </c>
      <c r="AY1107" s="3">
        <v>87.58</v>
      </c>
      <c r="AZ1107" s="3">
        <v>114.62</v>
      </c>
      <c r="BA1107" s="4">
        <v>103.06</v>
      </c>
    </row>
    <row r="1108" spans="1:53" x14ac:dyDescent="0.3">
      <c r="A1108" s="1" t="s">
        <v>2239</v>
      </c>
      <c r="B1108" s="2">
        <v>4986602</v>
      </c>
      <c r="C1108" s="9" t="s">
        <v>2401</v>
      </c>
      <c r="D1108" s="9" t="s">
        <v>2429</v>
      </c>
      <c r="E1108" s="3">
        <v>5097.6922271000003</v>
      </c>
      <c r="F1108" s="5">
        <v>6654.7922269999999</v>
      </c>
      <c r="G1108" s="5" t="s">
        <v>2400</v>
      </c>
      <c r="H1108" s="3">
        <v>0.67200000000000004</v>
      </c>
      <c r="I1108" s="3">
        <v>22.196318999999999</v>
      </c>
      <c r="J1108" s="4">
        <v>0.69699999999999995</v>
      </c>
      <c r="K1108" s="3">
        <v>22.514001</v>
      </c>
      <c r="L1108" s="3" t="s">
        <v>2397</v>
      </c>
      <c r="M1108" s="3">
        <v>25.055401660000001</v>
      </c>
      <c r="N1108" s="3">
        <v>115.591054</v>
      </c>
      <c r="O1108" s="3" t="s">
        <v>2400</v>
      </c>
      <c r="P1108" s="3" t="s">
        <v>2400</v>
      </c>
      <c r="Q1108" s="3">
        <v>3.8305349999999998</v>
      </c>
      <c r="R1108" s="3">
        <v>13.487681</v>
      </c>
      <c r="S1108" s="3">
        <v>13.487681</v>
      </c>
      <c r="T1108" s="9" t="s">
        <v>3435</v>
      </c>
      <c r="U1108" s="7">
        <v>1619000</v>
      </c>
      <c r="V1108" s="7">
        <v>1443500</v>
      </c>
      <c r="W1108" s="7">
        <v>1236100</v>
      </c>
      <c r="X1108" s="7">
        <v>1037200</v>
      </c>
      <c r="Y1108" s="7">
        <v>1619000</v>
      </c>
      <c r="Z1108" s="7">
        <v>1573500</v>
      </c>
      <c r="AA1108" s="7">
        <v>1528300</v>
      </c>
      <c r="AB1108" s="7">
        <v>1484100</v>
      </c>
      <c r="AC1108" s="3">
        <v>38.220999999999997</v>
      </c>
      <c r="AD1108" s="3">
        <v>38.220999999999997</v>
      </c>
      <c r="AE1108" s="3">
        <v>25.917000000000002</v>
      </c>
      <c r="AF1108" s="3">
        <v>25.917000000000002</v>
      </c>
      <c r="AG1108" s="7">
        <v>128500000</v>
      </c>
      <c r="AH1108" s="7">
        <v>128900000</v>
      </c>
      <c r="AI1108" s="7">
        <v>134800000</v>
      </c>
      <c r="AJ1108" s="7">
        <v>127441514</v>
      </c>
      <c r="AK1108" s="3">
        <v>99.274379999999994</v>
      </c>
      <c r="AL1108" s="7">
        <v>504</v>
      </c>
      <c r="AM1108" s="7">
        <v>126301780</v>
      </c>
      <c r="AN1108" s="3">
        <v>98.39</v>
      </c>
      <c r="AO1108" s="3">
        <v>-1.738186</v>
      </c>
      <c r="AP1108" s="3">
        <v>-8.8894490000000008</v>
      </c>
      <c r="AQ1108" s="3">
        <v>-13.548387</v>
      </c>
      <c r="AR1108" s="3">
        <v>-1.524224</v>
      </c>
      <c r="AS1108" s="3">
        <v>-8.8894490000000008</v>
      </c>
      <c r="AT1108" s="3">
        <v>-13.548387</v>
      </c>
      <c r="AU1108" s="3">
        <v>-3.7253859999999999</v>
      </c>
      <c r="AV1108" s="3">
        <v>3.6615843158931924</v>
      </c>
      <c r="AW1108" s="3">
        <v>5.9216086564670203</v>
      </c>
      <c r="AX1108" s="3">
        <v>5.0982267042917169</v>
      </c>
      <c r="AY1108" s="3">
        <v>76.45</v>
      </c>
      <c r="AZ1108" s="3">
        <v>123.64</v>
      </c>
      <c r="BA1108" s="3">
        <v>106.45</v>
      </c>
    </row>
    <row r="1109" spans="1:53" x14ac:dyDescent="0.3">
      <c r="A1109" s="1" t="s">
        <v>2331</v>
      </c>
      <c r="B1109" s="2">
        <v>4050763</v>
      </c>
      <c r="C1109" s="9" t="s">
        <v>2401</v>
      </c>
      <c r="D1109" s="9" t="s">
        <v>2465</v>
      </c>
      <c r="E1109" s="3">
        <v>5090.8182524200001</v>
      </c>
      <c r="F1109" s="5">
        <v>6009.9182520000004</v>
      </c>
      <c r="G1109" s="5">
        <v>5938.9182524199996</v>
      </c>
      <c r="H1109" s="3">
        <v>69.680000000000007</v>
      </c>
      <c r="I1109" s="3">
        <v>7.6989392020266001</v>
      </c>
      <c r="J1109" s="4">
        <v>69.680000000000007</v>
      </c>
      <c r="K1109" s="3">
        <v>7.6989392020266001</v>
      </c>
      <c r="L1109" s="3">
        <v>1.2857993639167</v>
      </c>
      <c r="M1109" s="3">
        <v>1.0834168977746901</v>
      </c>
      <c r="N1109" s="3">
        <v>8.9920019999999994</v>
      </c>
      <c r="O1109" s="3" t="s">
        <v>2400</v>
      </c>
      <c r="P1109" s="3" t="s">
        <v>2400</v>
      </c>
      <c r="Q1109" s="3">
        <v>2.1387679999999998</v>
      </c>
      <c r="R1109" s="3">
        <v>5.670255</v>
      </c>
      <c r="S1109" s="3">
        <v>7.08784371606726</v>
      </c>
      <c r="T1109" s="9" t="s">
        <v>3429</v>
      </c>
      <c r="U1109" s="7">
        <v>2166700</v>
      </c>
      <c r="V1109" s="7">
        <v>1157900</v>
      </c>
      <c r="W1109" s="7">
        <v>614400</v>
      </c>
      <c r="X1109" s="7">
        <v>1180700</v>
      </c>
      <c r="Y1109" s="7">
        <v>2618600</v>
      </c>
      <c r="Z1109" s="7">
        <v>2299100</v>
      </c>
      <c r="AA1109" s="7">
        <v>2282100</v>
      </c>
      <c r="AB1109" s="7">
        <v>2166700</v>
      </c>
      <c r="AC1109" s="3">
        <v>53.067</v>
      </c>
      <c r="AD1109" s="3">
        <v>56.957000000000001</v>
      </c>
      <c r="AE1109" s="3">
        <v>31.434999999999999</v>
      </c>
      <c r="AF1109" s="3" t="s">
        <v>2400</v>
      </c>
      <c r="AG1109" s="7">
        <v>2568148</v>
      </c>
      <c r="AH1109" s="7">
        <v>2568283</v>
      </c>
      <c r="AI1109" s="7">
        <v>2560452</v>
      </c>
      <c r="AJ1109" s="7">
        <v>2452110</v>
      </c>
      <c r="AK1109" s="4">
        <v>96.815799999999996</v>
      </c>
      <c r="AL1109" s="7">
        <v>365</v>
      </c>
      <c r="AM1109" s="7">
        <v>2287641</v>
      </c>
      <c r="AN1109" s="3">
        <v>90.32</v>
      </c>
      <c r="AO1109" s="3">
        <v>0.75003399999999998</v>
      </c>
      <c r="AP1109" s="3">
        <v>-3.2303639999999998</v>
      </c>
      <c r="AQ1109" s="3">
        <v>14.671619</v>
      </c>
      <c r="AR1109" s="3">
        <v>28.81448</v>
      </c>
      <c r="AS1109" s="3">
        <v>-3.2303639999999998</v>
      </c>
      <c r="AT1109" s="3">
        <v>14.671619</v>
      </c>
      <c r="AU1109" s="3">
        <v>29.239007999999998</v>
      </c>
      <c r="AV1109" s="3">
        <v>1.3426865101205878</v>
      </c>
      <c r="AW1109" s="3">
        <v>2.4578309136091598</v>
      </c>
      <c r="AX1109" s="3">
        <v>2.3002106490540837</v>
      </c>
      <c r="AY1109" s="3">
        <v>61.46</v>
      </c>
      <c r="AZ1109" s="3">
        <v>112.52</v>
      </c>
      <c r="BA1109" s="3">
        <v>105.31</v>
      </c>
    </row>
    <row r="1110" spans="1:53" x14ac:dyDescent="0.3">
      <c r="A1110" s="1" t="s">
        <v>191</v>
      </c>
      <c r="B1110" s="2">
        <v>4067004</v>
      </c>
      <c r="C1110" s="9" t="s">
        <v>2401</v>
      </c>
      <c r="D1110" s="9" t="s">
        <v>2429</v>
      </c>
      <c r="E1110" s="3">
        <v>5089.4094719699997</v>
      </c>
      <c r="F1110" s="5">
        <v>10100.009470999999</v>
      </c>
      <c r="G1110" s="5" t="s">
        <v>2400</v>
      </c>
      <c r="H1110" s="3">
        <v>6.37</v>
      </c>
      <c r="I1110" s="3">
        <v>13.768625</v>
      </c>
      <c r="J1110" s="3">
        <v>6.37</v>
      </c>
      <c r="K1110" s="3">
        <v>13.768625</v>
      </c>
      <c r="L1110" s="3" t="s">
        <v>2397</v>
      </c>
      <c r="M1110" s="3">
        <v>1.4157554699999999</v>
      </c>
      <c r="N1110" s="3">
        <v>14.899761</v>
      </c>
      <c r="O1110" s="3" t="s">
        <v>2400</v>
      </c>
      <c r="P1110" s="3" t="s">
        <v>2400</v>
      </c>
      <c r="Q1110" s="3">
        <v>0.59232899999999999</v>
      </c>
      <c r="R1110" s="3">
        <v>8.2636500000000002</v>
      </c>
      <c r="S1110" s="3">
        <v>8.2636500000000002</v>
      </c>
      <c r="T1110" s="9" t="s">
        <v>3429</v>
      </c>
      <c r="U1110" s="7">
        <v>14802700</v>
      </c>
      <c r="V1110" s="7">
        <v>15433900</v>
      </c>
      <c r="W1110" s="7">
        <v>9837700</v>
      </c>
      <c r="X1110" s="7">
        <v>7131800</v>
      </c>
      <c r="Y1110" s="7">
        <v>16495800</v>
      </c>
      <c r="Z1110" s="7">
        <v>15925300</v>
      </c>
      <c r="AA1110" s="7">
        <v>15421600</v>
      </c>
      <c r="AB1110" s="7">
        <v>14802700</v>
      </c>
      <c r="AC1110" s="3">
        <v>18.617000000000001</v>
      </c>
      <c r="AD1110" s="3">
        <v>17.408999999999999</v>
      </c>
      <c r="AE1110" s="4">
        <v>7.718</v>
      </c>
      <c r="AF1110" s="4">
        <v>6.3650000000000002</v>
      </c>
      <c r="AG1110" s="7">
        <v>19587459</v>
      </c>
      <c r="AH1110" s="7">
        <v>19980100</v>
      </c>
      <c r="AI1110" s="7">
        <v>20576666</v>
      </c>
      <c r="AJ1110" s="7">
        <v>15451001</v>
      </c>
      <c r="AK1110" s="3">
        <v>78.882109999999997</v>
      </c>
      <c r="AL1110" s="7">
        <v>362</v>
      </c>
      <c r="AM1110" s="7">
        <v>18272683</v>
      </c>
      <c r="AN1110" s="3">
        <v>93.29</v>
      </c>
      <c r="AO1110" s="3">
        <v>-1.623219</v>
      </c>
      <c r="AP1110" s="3">
        <v>-6.4657660000000003</v>
      </c>
      <c r="AQ1110" s="3">
        <v>1.8609329999999999</v>
      </c>
      <c r="AR1110" s="3">
        <v>9.0603119999999997</v>
      </c>
      <c r="AS1110" s="3">
        <v>-6.4657660000000003</v>
      </c>
      <c r="AT1110" s="3">
        <v>1.8609329999999999</v>
      </c>
      <c r="AU1110" s="3">
        <v>8.0277370000000001</v>
      </c>
      <c r="AV1110" s="3">
        <v>2.1851175285165882</v>
      </c>
      <c r="AW1110" s="3">
        <v>4.1831264679006184</v>
      </c>
      <c r="AX1110" s="3">
        <v>4.4879544139402192</v>
      </c>
      <c r="AY1110" s="3">
        <v>47.13</v>
      </c>
      <c r="AZ1110" s="3">
        <v>90.23</v>
      </c>
      <c r="BA1110" s="4">
        <v>96.8</v>
      </c>
    </row>
    <row r="1111" spans="1:53" x14ac:dyDescent="0.3">
      <c r="A1111" s="1" t="s">
        <v>1360</v>
      </c>
      <c r="B1111" s="2">
        <v>4994851</v>
      </c>
      <c r="C1111" s="9" t="s">
        <v>2401</v>
      </c>
      <c r="D1111" s="9" t="s">
        <v>2515</v>
      </c>
      <c r="E1111" s="3">
        <v>5087.1280197599999</v>
      </c>
      <c r="F1111" s="5">
        <v>5473.8280189999996</v>
      </c>
      <c r="G1111" s="5" t="s">
        <v>2400</v>
      </c>
      <c r="H1111" s="3">
        <v>5.89</v>
      </c>
      <c r="I1111" s="3">
        <v>11.377943</v>
      </c>
      <c r="J1111" s="3">
        <v>5.89</v>
      </c>
      <c r="K1111" s="3">
        <v>11.377943</v>
      </c>
      <c r="L1111" s="3">
        <v>2.1686475700000001</v>
      </c>
      <c r="M1111" s="3">
        <v>1.7514872800000001</v>
      </c>
      <c r="N1111" s="3">
        <v>10.012623</v>
      </c>
      <c r="O1111" s="3" t="s">
        <v>2400</v>
      </c>
      <c r="P1111" s="3" t="s">
        <v>2400</v>
      </c>
      <c r="Q1111" s="3">
        <v>1.4651110000000001</v>
      </c>
      <c r="R1111" s="3">
        <v>6.113804</v>
      </c>
      <c r="S1111" s="3">
        <v>6.113804</v>
      </c>
      <c r="T1111" s="9" t="s">
        <v>3429</v>
      </c>
      <c r="U1111" s="7">
        <v>3094600</v>
      </c>
      <c r="V1111" s="7">
        <v>4343000</v>
      </c>
      <c r="W1111" s="7">
        <v>3925300</v>
      </c>
      <c r="X1111" s="7">
        <v>2383300</v>
      </c>
      <c r="Y1111" s="7">
        <v>3320400</v>
      </c>
      <c r="Z1111" s="7">
        <v>3185900</v>
      </c>
      <c r="AA1111" s="7">
        <v>3111900</v>
      </c>
      <c r="AB1111" s="7">
        <v>3094600</v>
      </c>
      <c r="AC1111" s="3">
        <v>20.161000000000001</v>
      </c>
      <c r="AD1111" s="3">
        <v>22.966999999999999</v>
      </c>
      <c r="AE1111" s="3">
        <v>15.914999999999999</v>
      </c>
      <c r="AF1111" s="3">
        <v>18.847000000000001</v>
      </c>
      <c r="AG1111" s="7">
        <v>33210132</v>
      </c>
      <c r="AH1111" s="7">
        <v>33579287</v>
      </c>
      <c r="AI1111" s="7">
        <v>34934880</v>
      </c>
      <c r="AJ1111" s="7">
        <v>32539052</v>
      </c>
      <c r="AK1111" s="3">
        <v>97.979290000000006</v>
      </c>
      <c r="AL1111" s="7">
        <v>449</v>
      </c>
      <c r="AM1111" s="7">
        <v>28240687</v>
      </c>
      <c r="AN1111" s="3">
        <v>85.04</v>
      </c>
      <c r="AO1111" s="3">
        <v>-3.1878229999999999</v>
      </c>
      <c r="AP1111" s="3">
        <v>-11.972842</v>
      </c>
      <c r="AQ1111" s="3">
        <v>-5.4550549999999998</v>
      </c>
      <c r="AR1111" s="3">
        <v>19.486042999999999</v>
      </c>
      <c r="AS1111" s="3">
        <v>-11.972842</v>
      </c>
      <c r="AT1111" s="3">
        <v>-5.4550549999999998</v>
      </c>
      <c r="AU1111" s="3">
        <v>23.029197</v>
      </c>
      <c r="AV1111" s="3">
        <v>1.8003270809041048</v>
      </c>
      <c r="AW1111" s="3">
        <v>3.6568693444628173</v>
      </c>
      <c r="AX1111" s="3">
        <v>3.6737157387807016</v>
      </c>
      <c r="AY1111" s="3">
        <v>44.07</v>
      </c>
      <c r="AZ1111" s="3">
        <v>89.51</v>
      </c>
      <c r="BA1111" s="3">
        <v>89.92</v>
      </c>
    </row>
    <row r="1112" spans="1:53" x14ac:dyDescent="0.3">
      <c r="A1112" s="1" t="s">
        <v>1234</v>
      </c>
      <c r="B1112" s="2">
        <v>14750985</v>
      </c>
      <c r="C1112" s="9" t="s">
        <v>2401</v>
      </c>
      <c r="D1112" s="9" t="s">
        <v>2468</v>
      </c>
      <c r="E1112" s="3">
        <v>5060.8842999999997</v>
      </c>
      <c r="F1112" s="5">
        <v>5594.0653000000002</v>
      </c>
      <c r="G1112" s="5" t="s">
        <v>2400</v>
      </c>
      <c r="H1112" s="4">
        <v>1.26</v>
      </c>
      <c r="I1112" s="3">
        <v>19.275559000000001</v>
      </c>
      <c r="J1112" s="4">
        <v>1.26</v>
      </c>
      <c r="K1112" s="3">
        <v>19.275559000000001</v>
      </c>
      <c r="L1112" s="3">
        <v>34.804400979999997</v>
      </c>
      <c r="M1112" s="3">
        <v>13.19277108</v>
      </c>
      <c r="N1112" s="3">
        <v>10.047053</v>
      </c>
      <c r="O1112" s="3" t="s">
        <v>2400</v>
      </c>
      <c r="P1112" s="3" t="s">
        <v>2400</v>
      </c>
      <c r="Q1112" s="3">
        <v>2.033601</v>
      </c>
      <c r="R1112" s="3">
        <v>12.256366999999999</v>
      </c>
      <c r="S1112" s="3">
        <v>12.256366999999999</v>
      </c>
      <c r="T1112" s="9" t="s">
        <v>3429</v>
      </c>
      <c r="U1112" s="7">
        <v>2607472</v>
      </c>
      <c r="V1112" s="7">
        <v>2631444</v>
      </c>
      <c r="W1112" s="7">
        <v>2475916</v>
      </c>
      <c r="X1112" s="7">
        <v>2097839</v>
      </c>
      <c r="Y1112" s="7">
        <v>2578094</v>
      </c>
      <c r="Z1112" s="7">
        <v>2562440</v>
      </c>
      <c r="AA1112" s="7">
        <v>2571551</v>
      </c>
      <c r="AB1112" s="7">
        <v>2607472</v>
      </c>
      <c r="AC1112" s="3">
        <v>41.942</v>
      </c>
      <c r="AD1112" s="3">
        <v>44.494999999999997</v>
      </c>
      <c r="AE1112" s="3">
        <v>14.145</v>
      </c>
      <c r="AF1112" s="3">
        <v>15.007999999999999</v>
      </c>
      <c r="AG1112" s="7">
        <v>55134865</v>
      </c>
      <c r="AH1112" s="7">
        <v>55673753</v>
      </c>
      <c r="AI1112" s="7">
        <v>56173518</v>
      </c>
      <c r="AJ1112" s="7">
        <v>54195249</v>
      </c>
      <c r="AK1112" s="3">
        <v>98.284009999999995</v>
      </c>
      <c r="AL1112" s="7">
        <v>429</v>
      </c>
      <c r="AM1112" s="7">
        <v>52220132</v>
      </c>
      <c r="AN1112" s="4">
        <v>94.7</v>
      </c>
      <c r="AO1112" s="3">
        <v>-0.91647299999999998</v>
      </c>
      <c r="AP1112" s="3">
        <v>-6.9405099999999997</v>
      </c>
      <c r="AQ1112" s="3">
        <v>4.4387379999999999</v>
      </c>
      <c r="AR1112" s="3">
        <v>38.450316000000001</v>
      </c>
      <c r="AS1112" s="3">
        <v>-6.9405099999999997</v>
      </c>
      <c r="AT1112" s="3">
        <v>4.4387379999999999</v>
      </c>
      <c r="AU1112" s="3">
        <v>36.831144000000002</v>
      </c>
      <c r="AV1112" s="3">
        <v>2.5387370870331503</v>
      </c>
      <c r="AW1112" s="3">
        <v>4.1105519700967781</v>
      </c>
      <c r="AX1112" s="3">
        <v>3.8777455922830639</v>
      </c>
      <c r="AY1112" s="3">
        <v>58.49</v>
      </c>
      <c r="AZ1112" s="3">
        <v>94.71</v>
      </c>
      <c r="BA1112" s="3">
        <v>89.34</v>
      </c>
    </row>
    <row r="1113" spans="1:53" x14ac:dyDescent="0.3">
      <c r="A1113" s="1" t="s">
        <v>2371</v>
      </c>
      <c r="B1113" s="2">
        <v>28766501</v>
      </c>
      <c r="C1113" s="9" t="s">
        <v>2401</v>
      </c>
      <c r="D1113" s="9" t="s">
        <v>2417</v>
      </c>
      <c r="E1113" s="3">
        <v>5057.6415692999999</v>
      </c>
      <c r="F1113" s="5">
        <v>4845.144569</v>
      </c>
      <c r="G1113" s="5" t="s">
        <v>2400</v>
      </c>
      <c r="H1113" s="3">
        <v>-9.1999999999999998E-2</v>
      </c>
      <c r="I1113" s="3" t="s">
        <v>2397</v>
      </c>
      <c r="J1113" s="3">
        <v>-9.1999999999999998E-2</v>
      </c>
      <c r="K1113" s="3" t="s">
        <v>2397</v>
      </c>
      <c r="L1113" s="3">
        <v>15.85022026</v>
      </c>
      <c r="M1113" s="3">
        <v>8.7330097099999993</v>
      </c>
      <c r="N1113" s="3">
        <v>39.977778000000001</v>
      </c>
      <c r="O1113" s="3" t="s">
        <v>2400</v>
      </c>
      <c r="P1113" s="3" t="s">
        <v>2400</v>
      </c>
      <c r="Q1113" s="3">
        <v>4.5032030000000001</v>
      </c>
      <c r="R1113" s="3" t="s">
        <v>2397</v>
      </c>
      <c r="S1113" s="3">
        <v>-57.370491999999999</v>
      </c>
      <c r="T1113" s="9" t="s">
        <v>3429</v>
      </c>
      <c r="U1113" s="7">
        <v>728723</v>
      </c>
      <c r="V1113" s="7">
        <v>590961</v>
      </c>
      <c r="W1113" s="7">
        <v>458338</v>
      </c>
      <c r="X1113" s="7">
        <v>368120</v>
      </c>
      <c r="Y1113" s="7">
        <v>901401</v>
      </c>
      <c r="Z1113" s="7">
        <v>822090</v>
      </c>
      <c r="AA1113" s="7">
        <v>766068</v>
      </c>
      <c r="AB1113" s="7">
        <v>728723</v>
      </c>
      <c r="AC1113" s="3">
        <v>62.334000000000003</v>
      </c>
      <c r="AD1113" s="3">
        <v>60.259</v>
      </c>
      <c r="AE1113" s="3">
        <v>-18.888999999999999</v>
      </c>
      <c r="AF1113" s="3">
        <v>-8.1519999999999992</v>
      </c>
      <c r="AG1113" s="7">
        <v>230526832</v>
      </c>
      <c r="AH1113" s="7">
        <v>219083039</v>
      </c>
      <c r="AI1113" s="7">
        <v>214048934</v>
      </c>
      <c r="AJ1113" s="7">
        <v>190831504</v>
      </c>
      <c r="AK1113" s="3">
        <v>80.367720000000006</v>
      </c>
      <c r="AL1113" s="7">
        <v>362</v>
      </c>
      <c r="AM1113" s="7">
        <v>162600250</v>
      </c>
      <c r="AN1113" s="3">
        <v>68.48</v>
      </c>
      <c r="AO1113" s="3">
        <v>-4.002135</v>
      </c>
      <c r="AP1113" s="3">
        <v>-15.539906</v>
      </c>
      <c r="AQ1113" s="3">
        <v>-39.691586000000001</v>
      </c>
      <c r="AR1113" s="3">
        <v>114.166667</v>
      </c>
      <c r="AS1113" s="3">
        <v>-15.539906</v>
      </c>
      <c r="AT1113" s="3">
        <v>-39.691586000000001</v>
      </c>
      <c r="AU1113" s="3">
        <v>103.968254</v>
      </c>
      <c r="AV1113" s="3">
        <v>14.493742082616892</v>
      </c>
      <c r="AW1113" s="3">
        <v>19.292842091297558</v>
      </c>
      <c r="AX1113" s="3">
        <v>19.357975818918526</v>
      </c>
      <c r="AY1113" s="3">
        <v>158.25</v>
      </c>
      <c r="AZ1113" s="3">
        <v>210.65</v>
      </c>
      <c r="BA1113" s="3">
        <v>211.36</v>
      </c>
    </row>
    <row r="1114" spans="1:53" x14ac:dyDescent="0.3">
      <c r="A1114" s="1" t="s">
        <v>1699</v>
      </c>
      <c r="B1114" s="2">
        <v>4057019</v>
      </c>
      <c r="C1114" s="9" t="s">
        <v>2401</v>
      </c>
      <c r="D1114" s="9" t="s">
        <v>2457</v>
      </c>
      <c r="E1114" s="3">
        <v>5053.4318727999998</v>
      </c>
      <c r="F1114" s="5">
        <v>9757.4318719999992</v>
      </c>
      <c r="G1114" s="5">
        <v>9757.4318727999998</v>
      </c>
      <c r="H1114" s="3">
        <v>0.9</v>
      </c>
      <c r="I1114" s="3">
        <v>13.028674000000001</v>
      </c>
      <c r="J1114" s="3">
        <v>0.9</v>
      </c>
      <c r="K1114" s="3">
        <v>13.028674000000001</v>
      </c>
      <c r="L1114" s="3">
        <v>1.2672128300000001</v>
      </c>
      <c r="M1114" s="3">
        <v>1.2672128300000001</v>
      </c>
      <c r="N1114" s="3" t="s">
        <v>2397</v>
      </c>
      <c r="O1114" s="3" t="s">
        <v>2397</v>
      </c>
      <c r="P1114" s="3" t="s">
        <v>2397</v>
      </c>
      <c r="Q1114" s="3">
        <v>2.7847870000000001</v>
      </c>
      <c r="R1114" s="3">
        <v>8.7279289999999996</v>
      </c>
      <c r="S1114" s="3">
        <v>8.7279289999999996</v>
      </c>
      <c r="T1114" s="9" t="s">
        <v>3429</v>
      </c>
      <c r="U1114" s="7">
        <v>2923000</v>
      </c>
      <c r="V1114" s="7">
        <v>2647000</v>
      </c>
      <c r="W1114" s="7">
        <v>2396000</v>
      </c>
      <c r="X1114" s="7">
        <v>2145000</v>
      </c>
      <c r="Y1114" s="7">
        <v>3341000</v>
      </c>
      <c r="Z1114" s="7">
        <v>3214000</v>
      </c>
      <c r="AA1114" s="7">
        <v>3104000</v>
      </c>
      <c r="AB1114" s="7">
        <v>2923000</v>
      </c>
      <c r="AC1114" s="3">
        <v>46.493000000000002</v>
      </c>
      <c r="AD1114" s="3">
        <v>46.962000000000003</v>
      </c>
      <c r="AE1114" s="3">
        <v>29.422000000000001</v>
      </c>
      <c r="AF1114" s="3">
        <v>30.798999999999999</v>
      </c>
      <c r="AG1114" s="7">
        <v>105455590</v>
      </c>
      <c r="AH1114" s="7">
        <v>103066683</v>
      </c>
      <c r="AI1114" s="7">
        <v>101123903</v>
      </c>
      <c r="AJ1114" s="7">
        <v>104887479</v>
      </c>
      <c r="AK1114" s="3">
        <v>99.461280000000002</v>
      </c>
      <c r="AL1114" s="7">
        <v>488</v>
      </c>
      <c r="AM1114" s="7">
        <v>106757034</v>
      </c>
      <c r="AN1114" s="3">
        <v>101.23</v>
      </c>
      <c r="AO1114" s="3">
        <v>-0.34270099999999998</v>
      </c>
      <c r="AP1114" s="3">
        <v>-8.9732889999999994</v>
      </c>
      <c r="AQ1114" s="3">
        <v>-8.9352820000000008</v>
      </c>
      <c r="AR1114" s="3">
        <v>-1.379154</v>
      </c>
      <c r="AS1114" s="3">
        <v>-8.9732889999999994</v>
      </c>
      <c r="AT1114" s="3">
        <v>-8.9352820000000008</v>
      </c>
      <c r="AU1114" s="3">
        <v>0.64605500000000005</v>
      </c>
      <c r="AV1114" s="3">
        <v>3.6946709036476872</v>
      </c>
      <c r="AW1114" s="3">
        <v>5.0766936799910498</v>
      </c>
      <c r="AX1114" s="3">
        <v>4.5815586374394108</v>
      </c>
      <c r="AY1114" s="3">
        <v>80.930000000000007</v>
      </c>
      <c r="AZ1114" s="4">
        <v>111.2</v>
      </c>
      <c r="BA1114" s="3">
        <v>100.35</v>
      </c>
    </row>
    <row r="1115" spans="1:53" x14ac:dyDescent="0.3">
      <c r="A1115" s="1" t="s">
        <v>2032</v>
      </c>
      <c r="B1115" s="2">
        <v>5317322</v>
      </c>
      <c r="C1115" s="9" t="s">
        <v>2395</v>
      </c>
      <c r="D1115" s="9" t="s">
        <v>2405</v>
      </c>
      <c r="E1115" s="3">
        <v>5043.2835462599996</v>
      </c>
      <c r="F1115" s="5">
        <v>4904.5795459999999</v>
      </c>
      <c r="G1115" s="5" t="s">
        <v>2400</v>
      </c>
      <c r="H1115" s="3">
        <v>-0.08</v>
      </c>
      <c r="I1115" s="3" t="s">
        <v>2397</v>
      </c>
      <c r="J1115" s="3">
        <v>-0.08</v>
      </c>
      <c r="K1115" s="3" t="s">
        <v>2397</v>
      </c>
      <c r="L1115" s="3" t="s">
        <v>2397</v>
      </c>
      <c r="M1115" s="3">
        <v>11.66814815</v>
      </c>
      <c r="N1115" s="3">
        <v>28.290230000000001</v>
      </c>
      <c r="O1115" s="3" t="s">
        <v>2400</v>
      </c>
      <c r="P1115" s="3" t="s">
        <v>2400</v>
      </c>
      <c r="Q1115" s="3">
        <v>5.2327349999999999</v>
      </c>
      <c r="R1115" s="3">
        <v>202.702606</v>
      </c>
      <c r="S1115" s="3">
        <v>202.702606</v>
      </c>
      <c r="T1115" s="9" t="s">
        <v>3429</v>
      </c>
      <c r="U1115" s="7">
        <v>798710</v>
      </c>
      <c r="V1115" s="7">
        <v>683191</v>
      </c>
      <c r="W1115" s="7">
        <v>541130</v>
      </c>
      <c r="X1115" s="7">
        <v>440221</v>
      </c>
      <c r="Y1115" s="7">
        <v>877596</v>
      </c>
      <c r="Z1115" s="7">
        <v>852037</v>
      </c>
      <c r="AA1115" s="7">
        <v>825832</v>
      </c>
      <c r="AB1115" s="7">
        <v>798710</v>
      </c>
      <c r="AC1115" s="3">
        <v>77.016000000000005</v>
      </c>
      <c r="AD1115" s="3">
        <v>77.549000000000007</v>
      </c>
      <c r="AE1115" s="3">
        <v>-1.387</v>
      </c>
      <c r="AF1115" s="4">
        <v>1.716</v>
      </c>
      <c r="AG1115" s="7">
        <v>119873000</v>
      </c>
      <c r="AH1115" s="7">
        <v>118990000</v>
      </c>
      <c r="AI1115" s="7">
        <v>116470000</v>
      </c>
      <c r="AJ1115" s="7">
        <v>118042488</v>
      </c>
      <c r="AK1115" s="3">
        <v>98.25788</v>
      </c>
      <c r="AL1115" s="7">
        <v>371</v>
      </c>
      <c r="AM1115" s="7">
        <v>112610706</v>
      </c>
      <c r="AN1115" s="3">
        <v>93.74</v>
      </c>
      <c r="AO1115" s="3">
        <v>-4.7411709999999996</v>
      </c>
      <c r="AP1115" s="3">
        <v>-6.1934250000000004</v>
      </c>
      <c r="AQ1115" s="3">
        <v>-2.8134260000000002</v>
      </c>
      <c r="AR1115" s="3">
        <v>-10.438936</v>
      </c>
      <c r="AS1115" s="3">
        <v>-6.1934250000000004</v>
      </c>
      <c r="AT1115" s="3">
        <v>-2.8134260000000002</v>
      </c>
      <c r="AU1115" s="3">
        <v>-14.502822</v>
      </c>
      <c r="AV1115" s="3">
        <v>2.6614639365168897</v>
      </c>
      <c r="AW1115" s="3">
        <v>3.7664341375724093</v>
      </c>
      <c r="AX1115" s="3">
        <v>3.7320004253585615</v>
      </c>
      <c r="AY1115" s="3">
        <v>69.540000000000006</v>
      </c>
      <c r="AZ1115" s="3">
        <v>98.41</v>
      </c>
      <c r="BA1115" s="3">
        <v>97.51</v>
      </c>
    </row>
    <row r="1116" spans="1:53" x14ac:dyDescent="0.3">
      <c r="A1116" s="1" t="s">
        <v>344</v>
      </c>
      <c r="B1116" s="2">
        <v>4296580</v>
      </c>
      <c r="C1116" s="9" t="s">
        <v>2401</v>
      </c>
      <c r="D1116" s="9" t="s">
        <v>2417</v>
      </c>
      <c r="E1116" s="3">
        <v>5025.8762396700004</v>
      </c>
      <c r="F1116" s="5">
        <v>5516.4552389999999</v>
      </c>
      <c r="G1116" s="5" t="s">
        <v>2400</v>
      </c>
      <c r="H1116" s="3">
        <v>0.05</v>
      </c>
      <c r="I1116" s="3">
        <v>39.303483</v>
      </c>
      <c r="J1116" s="3">
        <v>0.05</v>
      </c>
      <c r="K1116" s="3">
        <v>39.303483</v>
      </c>
      <c r="L1116" s="3" t="s">
        <v>2397</v>
      </c>
      <c r="M1116" s="3" t="s">
        <v>2397</v>
      </c>
      <c r="N1116" s="3">
        <v>16.163682999999999</v>
      </c>
      <c r="O1116" s="3" t="s">
        <v>2400</v>
      </c>
      <c r="P1116" s="3" t="s">
        <v>2400</v>
      </c>
      <c r="Q1116" s="3">
        <v>4.7416070000000001</v>
      </c>
      <c r="R1116" s="3">
        <v>38.911247000000003</v>
      </c>
      <c r="S1116" s="3">
        <v>38.911247000000003</v>
      </c>
      <c r="T1116" s="9" t="s">
        <v>3433</v>
      </c>
      <c r="U1116" s="7">
        <v>1037741</v>
      </c>
      <c r="V1116" s="7">
        <v>990874</v>
      </c>
      <c r="W1116" s="7">
        <v>874332</v>
      </c>
      <c r="X1116" s="7">
        <v>770770</v>
      </c>
      <c r="Y1116" s="7">
        <v>1073488</v>
      </c>
      <c r="Z1116" s="7">
        <v>1059112</v>
      </c>
      <c r="AA1116" s="7">
        <v>1050501</v>
      </c>
      <c r="AB1116" s="7">
        <v>1037741</v>
      </c>
      <c r="AC1116" s="3">
        <v>74.887</v>
      </c>
      <c r="AD1116" s="3">
        <v>78.384</v>
      </c>
      <c r="AE1116" s="4">
        <v>8.2289999999999992</v>
      </c>
      <c r="AF1116" s="4">
        <v>8.7949999999999999</v>
      </c>
      <c r="AG1116" s="7">
        <v>143949000</v>
      </c>
      <c r="AH1116" s="7">
        <v>143228163</v>
      </c>
      <c r="AI1116" s="7">
        <v>143944000</v>
      </c>
      <c r="AJ1116" s="7">
        <v>138245130</v>
      </c>
      <c r="AK1116" s="3">
        <v>96.201459999999997</v>
      </c>
      <c r="AL1116" s="7">
        <v>476</v>
      </c>
      <c r="AM1116" s="7">
        <v>145030660</v>
      </c>
      <c r="AN1116" s="3">
        <v>100.92</v>
      </c>
      <c r="AO1116" s="3">
        <v>-1.31168</v>
      </c>
      <c r="AP1116" s="3">
        <v>-9.9458540000000006</v>
      </c>
      <c r="AQ1116" s="3">
        <v>-3.4524900000000001</v>
      </c>
      <c r="AR1116" s="3">
        <v>22.433164999999999</v>
      </c>
      <c r="AS1116" s="3">
        <v>-9.9458540000000006</v>
      </c>
      <c r="AT1116" s="3">
        <v>-3.4524900000000001</v>
      </c>
      <c r="AU1116" s="3">
        <v>23.389301</v>
      </c>
      <c r="AV1116" s="3">
        <v>2.4224103683738454</v>
      </c>
      <c r="AW1116" s="3">
        <v>6.5840899792582706</v>
      </c>
      <c r="AX1116" s="3">
        <v>6.0156436226697831</v>
      </c>
      <c r="AY1116" s="3">
        <v>35.130000000000003</v>
      </c>
      <c r="AZ1116" s="3">
        <v>95.48</v>
      </c>
      <c r="BA1116" s="3">
        <v>87.23</v>
      </c>
    </row>
    <row r="1117" spans="1:53" x14ac:dyDescent="0.3">
      <c r="A1117" s="1" t="s">
        <v>1284</v>
      </c>
      <c r="B1117" s="2">
        <v>6669298</v>
      </c>
      <c r="C1117" s="9" t="s">
        <v>2401</v>
      </c>
      <c r="D1117" s="9" t="s">
        <v>2506</v>
      </c>
      <c r="E1117" s="3">
        <v>5023.2257060000002</v>
      </c>
      <c r="F1117" s="5">
        <v>9023.1967050000003</v>
      </c>
      <c r="G1117" s="5" t="s">
        <v>2400</v>
      </c>
      <c r="H1117" s="3">
        <v>0.19</v>
      </c>
      <c r="I1117" s="3">
        <v>32.481645</v>
      </c>
      <c r="J1117" s="3">
        <v>0.19</v>
      </c>
      <c r="K1117" s="3">
        <v>32.481645</v>
      </c>
      <c r="L1117" s="3">
        <v>3.9584824600000004</v>
      </c>
      <c r="M1117" s="3">
        <v>1.7840148400000002</v>
      </c>
      <c r="N1117" s="3" t="s">
        <v>2397</v>
      </c>
      <c r="O1117" s="3" t="s">
        <v>2400</v>
      </c>
      <c r="P1117" s="3" t="s">
        <v>2400</v>
      </c>
      <c r="Q1117" s="3">
        <v>3.408722</v>
      </c>
      <c r="R1117" s="3">
        <v>8.9037439999999997</v>
      </c>
      <c r="S1117" s="3">
        <v>8.9037439999999997</v>
      </c>
      <c r="T1117" s="9" t="s">
        <v>3429</v>
      </c>
      <c r="U1117" s="7">
        <v>2216593</v>
      </c>
      <c r="V1117" s="7">
        <v>1822557</v>
      </c>
      <c r="W1117" s="7">
        <v>1318053</v>
      </c>
      <c r="X1117" s="7">
        <v>948379</v>
      </c>
      <c r="Y1117" s="7">
        <v>2516546</v>
      </c>
      <c r="Z1117" s="7">
        <v>2408489</v>
      </c>
      <c r="AA1117" s="7">
        <v>2302459</v>
      </c>
      <c r="AB1117" s="7">
        <v>2216593</v>
      </c>
      <c r="AC1117" s="3">
        <v>46.567999999999998</v>
      </c>
      <c r="AD1117" s="4">
        <v>46.88</v>
      </c>
      <c r="AE1117" s="3">
        <v>22.452999999999999</v>
      </c>
      <c r="AF1117" s="3">
        <v>23.843</v>
      </c>
      <c r="AG1117" s="7">
        <v>206613000</v>
      </c>
      <c r="AH1117" s="7">
        <v>199052000</v>
      </c>
      <c r="AI1117" s="7">
        <v>196183000</v>
      </c>
      <c r="AJ1117" s="7">
        <v>84826447</v>
      </c>
      <c r="AK1117" s="3">
        <v>40.984380000000002</v>
      </c>
      <c r="AL1117" s="7">
        <v>229</v>
      </c>
      <c r="AM1117" s="7">
        <v>79589431</v>
      </c>
      <c r="AN1117" s="3">
        <v>38.450000000000003</v>
      </c>
      <c r="AO1117" s="3">
        <v>-0.27051399999999998</v>
      </c>
      <c r="AP1117" s="3">
        <v>-8.8586729999999996</v>
      </c>
      <c r="AQ1117" s="3">
        <v>-9.4185090000000002</v>
      </c>
      <c r="AR1117" s="3">
        <v>51.403148999999999</v>
      </c>
      <c r="AS1117" s="3">
        <v>-8.8586729999999996</v>
      </c>
      <c r="AT1117" s="3">
        <v>-9.4185090000000002</v>
      </c>
      <c r="AU1117" s="3">
        <v>46.684350000000002</v>
      </c>
      <c r="AV1117" s="3">
        <v>2.1565295959979327</v>
      </c>
      <c r="AW1117" s="3">
        <v>2.6026853838902357</v>
      </c>
      <c r="AX1117" s="3">
        <v>2.9062891581297339</v>
      </c>
      <c r="AY1117" s="3">
        <v>80.39</v>
      </c>
      <c r="AZ1117" s="3">
        <v>97.02</v>
      </c>
      <c r="BA1117" s="3">
        <v>108.34</v>
      </c>
    </row>
    <row r="1118" spans="1:53" x14ac:dyDescent="0.3">
      <c r="A1118" s="1" t="s">
        <v>578</v>
      </c>
      <c r="B1118" s="2">
        <v>102939</v>
      </c>
      <c r="C1118" s="9" t="s">
        <v>2401</v>
      </c>
      <c r="D1118" s="9" t="s">
        <v>2508</v>
      </c>
      <c r="E1118" s="3">
        <v>5019.3695671200003</v>
      </c>
      <c r="F1118" s="5">
        <v>7678.098567</v>
      </c>
      <c r="G1118" s="5">
        <v>7678.0985671199996</v>
      </c>
      <c r="H1118" s="3">
        <v>7.2999999999999995E-2</v>
      </c>
      <c r="I1118" s="3">
        <v>92.848484848484802</v>
      </c>
      <c r="J1118" s="3">
        <v>7.2999999999999995E-2</v>
      </c>
      <c r="K1118" s="3">
        <v>92.848484848484802</v>
      </c>
      <c r="L1118" s="3">
        <v>1.0785049015641599</v>
      </c>
      <c r="M1118" s="3">
        <v>1.0556177727515701</v>
      </c>
      <c r="N1118" s="3">
        <v>12.86314</v>
      </c>
      <c r="O1118" s="3" t="s">
        <v>2400</v>
      </c>
      <c r="P1118" s="3" t="s">
        <v>2400</v>
      </c>
      <c r="Q1118" s="4">
        <v>9.0639400000000006</v>
      </c>
      <c r="R1118" s="3">
        <v>14.486625</v>
      </c>
      <c r="S1118" s="3">
        <v>14.4496090368396</v>
      </c>
      <c r="T1118" s="9" t="s">
        <v>3429</v>
      </c>
      <c r="U1118" s="7">
        <v>805173</v>
      </c>
      <c r="V1118" s="7">
        <v>765431</v>
      </c>
      <c r="W1118" s="7">
        <v>761913</v>
      </c>
      <c r="X1118" s="7">
        <v>748435</v>
      </c>
      <c r="Y1118" s="7">
        <v>827912</v>
      </c>
      <c r="Z1118" s="7">
        <v>819705</v>
      </c>
      <c r="AA1118" s="7">
        <v>811361</v>
      </c>
      <c r="AB1118" s="7">
        <v>805173</v>
      </c>
      <c r="AC1118" s="4">
        <v>66.91</v>
      </c>
      <c r="AD1118" s="3">
        <v>67.266999999999996</v>
      </c>
      <c r="AE1118" s="3">
        <v>61.914999999999999</v>
      </c>
      <c r="AF1118" s="3">
        <v>62.216999999999999</v>
      </c>
      <c r="AG1118" s="7">
        <v>152140188</v>
      </c>
      <c r="AH1118" s="7">
        <v>152140188</v>
      </c>
      <c r="AI1118" s="7">
        <v>151773774</v>
      </c>
      <c r="AJ1118" s="7">
        <v>156710602</v>
      </c>
      <c r="AK1118" s="4">
        <v>99.096000000000004</v>
      </c>
      <c r="AL1118" s="7">
        <v>420</v>
      </c>
      <c r="AM1118" s="7">
        <v>146167385</v>
      </c>
      <c r="AN1118" s="3">
        <v>92.43</v>
      </c>
      <c r="AO1118" s="3">
        <v>0.42609000000000002</v>
      </c>
      <c r="AP1118" s="3">
        <v>-3.465659</v>
      </c>
      <c r="AQ1118" s="3">
        <v>3.9348709999999998</v>
      </c>
      <c r="AR1118" s="3">
        <v>23.998380999999998</v>
      </c>
      <c r="AS1118" s="3">
        <v>-3.465659</v>
      </c>
      <c r="AT1118" s="3">
        <v>3.9348709999999998</v>
      </c>
      <c r="AU1118" s="3">
        <v>25.831621999999999</v>
      </c>
      <c r="AV1118" s="3">
        <v>3.8773022073301187</v>
      </c>
      <c r="AW1118" s="3">
        <v>4.8076753381511201</v>
      </c>
      <c r="AX1118" s="3">
        <v>3.9055189437361739</v>
      </c>
      <c r="AY1118" s="3">
        <v>92.96</v>
      </c>
      <c r="AZ1118" s="3">
        <v>115.26</v>
      </c>
      <c r="BA1118" s="3">
        <v>93.63</v>
      </c>
    </row>
    <row r="1119" spans="1:53" x14ac:dyDescent="0.3">
      <c r="A1119" s="1" t="s">
        <v>808</v>
      </c>
      <c r="B1119" s="2">
        <v>4611141</v>
      </c>
      <c r="C1119" s="9" t="s">
        <v>2395</v>
      </c>
      <c r="D1119" s="9" t="s">
        <v>2467</v>
      </c>
      <c r="E1119" s="3">
        <v>5010.9595504700001</v>
      </c>
      <c r="F1119" s="5">
        <v>4872.11355</v>
      </c>
      <c r="G1119" s="5" t="s">
        <v>2400</v>
      </c>
      <c r="H1119" s="3">
        <v>0.5</v>
      </c>
      <c r="I1119" s="3">
        <v>43.252426999999997</v>
      </c>
      <c r="J1119" s="3">
        <v>0.5</v>
      </c>
      <c r="K1119" s="3">
        <v>43.252426999999997</v>
      </c>
      <c r="L1119" s="3">
        <v>11.261375129999999</v>
      </c>
      <c r="M1119" s="3">
        <v>11.02449889</v>
      </c>
      <c r="N1119" s="3">
        <v>29.640719000000001</v>
      </c>
      <c r="O1119" s="3" t="s">
        <v>2400</v>
      </c>
      <c r="P1119" s="3" t="s">
        <v>2400</v>
      </c>
      <c r="Q1119" s="3">
        <v>8.6203000000000003</v>
      </c>
      <c r="R1119" s="3">
        <v>32.999647000000003</v>
      </c>
      <c r="S1119" s="3">
        <v>32.999647000000003</v>
      </c>
      <c r="T1119" s="9" t="s">
        <v>3429</v>
      </c>
      <c r="U1119" s="7">
        <v>497189</v>
      </c>
      <c r="V1119" s="7">
        <v>463820</v>
      </c>
      <c r="W1119" s="7">
        <v>434850</v>
      </c>
      <c r="X1119" s="7">
        <v>378412</v>
      </c>
      <c r="Y1119" s="7">
        <v>508598</v>
      </c>
      <c r="Z1119" s="7">
        <v>508472</v>
      </c>
      <c r="AA1119" s="7">
        <v>505691</v>
      </c>
      <c r="AB1119" s="7">
        <v>497189</v>
      </c>
      <c r="AC1119" s="3">
        <v>35.661000000000001</v>
      </c>
      <c r="AD1119" s="3">
        <v>34.997</v>
      </c>
      <c r="AE1119" s="3">
        <v>24.184000000000001</v>
      </c>
      <c r="AF1119" s="3">
        <v>23.649000000000001</v>
      </c>
      <c r="AG1119" s="7">
        <v>50765000</v>
      </c>
      <c r="AH1119" s="7">
        <v>50731000</v>
      </c>
      <c r="AI1119" s="7">
        <v>50667000</v>
      </c>
      <c r="AJ1119" s="7">
        <v>50141425</v>
      </c>
      <c r="AK1119" s="4">
        <v>98.7727</v>
      </c>
      <c r="AL1119" s="7">
        <v>434</v>
      </c>
      <c r="AM1119" s="7">
        <v>47406134</v>
      </c>
      <c r="AN1119" s="3">
        <v>93.38</v>
      </c>
      <c r="AO1119" s="3">
        <v>-1.492537</v>
      </c>
      <c r="AP1119" s="3">
        <v>-9.7355889999999992</v>
      </c>
      <c r="AQ1119" s="3">
        <v>-22.709924000000001</v>
      </c>
      <c r="AR1119" s="3">
        <v>-1.99098</v>
      </c>
      <c r="AS1119" s="3">
        <v>-9.7355889999999992</v>
      </c>
      <c r="AT1119" s="3">
        <v>-22.709924000000001</v>
      </c>
      <c r="AU1119" s="3">
        <v>1.2039979999999999</v>
      </c>
      <c r="AV1119" s="3">
        <v>2.1079433588741034</v>
      </c>
      <c r="AW1119" s="3">
        <v>2.4879097271470152</v>
      </c>
      <c r="AX1119" s="3">
        <v>2.1276321798870477</v>
      </c>
      <c r="AY1119" s="4">
        <v>87.6</v>
      </c>
      <c r="AZ1119" s="3">
        <v>103.39</v>
      </c>
      <c r="BA1119" s="3">
        <v>88.42</v>
      </c>
    </row>
    <row r="1120" spans="1:53" x14ac:dyDescent="0.3">
      <c r="A1120" s="1" t="s">
        <v>491</v>
      </c>
      <c r="B1120" s="2">
        <v>4659456</v>
      </c>
      <c r="C1120" s="9" t="s">
        <v>2401</v>
      </c>
      <c r="D1120" s="9" t="s">
        <v>2478</v>
      </c>
      <c r="E1120" s="3">
        <v>5007.1496921999997</v>
      </c>
      <c r="F1120" s="5">
        <v>9801.5976919999994</v>
      </c>
      <c r="G1120" s="5" t="s">
        <v>2400</v>
      </c>
      <c r="H1120" s="4">
        <v>3.01</v>
      </c>
      <c r="I1120" s="3">
        <v>4.5646329999999997</v>
      </c>
      <c r="J1120" s="4">
        <v>3.01</v>
      </c>
      <c r="K1120" s="3">
        <v>4.5646329999999997</v>
      </c>
      <c r="L1120" s="3">
        <v>0.66785085</v>
      </c>
      <c r="M1120" s="3">
        <v>0.66785085</v>
      </c>
      <c r="N1120" s="3">
        <v>8.594716</v>
      </c>
      <c r="O1120" s="3" t="s">
        <v>2400</v>
      </c>
      <c r="P1120" s="3" t="s">
        <v>2400</v>
      </c>
      <c r="Q1120" s="3">
        <v>1.829412</v>
      </c>
      <c r="R1120" s="3">
        <v>2.5179119999999999</v>
      </c>
      <c r="S1120" s="3">
        <v>2.5179119999999999</v>
      </c>
      <c r="T1120" s="9" t="s">
        <v>3429</v>
      </c>
      <c r="U1120" s="7">
        <v>3479240</v>
      </c>
      <c r="V1120" s="7">
        <v>3791398</v>
      </c>
      <c r="W1120" s="7">
        <v>930614</v>
      </c>
      <c r="X1120" s="7">
        <v>218090</v>
      </c>
      <c r="Y1120" s="7">
        <v>5040718</v>
      </c>
      <c r="Z1120" s="7">
        <v>4804589</v>
      </c>
      <c r="AA1120" s="7">
        <v>4152421</v>
      </c>
      <c r="AB1120" s="7">
        <v>3479240</v>
      </c>
      <c r="AC1120" s="3">
        <v>73.742999999999995</v>
      </c>
      <c r="AD1120" s="3">
        <v>74.186000000000007</v>
      </c>
      <c r="AE1120" s="3">
        <v>69.103999999999999</v>
      </c>
      <c r="AF1120" s="3">
        <v>72.656000000000006</v>
      </c>
      <c r="AG1120" s="7">
        <v>97091021</v>
      </c>
      <c r="AH1120" s="7">
        <v>98347937</v>
      </c>
      <c r="AI1120" s="7">
        <v>93772363</v>
      </c>
      <c r="AJ1120" s="7">
        <v>96122160</v>
      </c>
      <c r="AK1120" s="3">
        <v>99.593940000000003</v>
      </c>
      <c r="AL1120" s="7">
        <v>477</v>
      </c>
      <c r="AM1120" s="7">
        <v>95115946</v>
      </c>
      <c r="AN1120" s="3">
        <v>98.55</v>
      </c>
      <c r="AO1120" s="3">
        <v>4.368601</v>
      </c>
      <c r="AP1120" s="3">
        <v>-11.584426000000001</v>
      </c>
      <c r="AQ1120" s="3">
        <v>-9.4730609999999995</v>
      </c>
      <c r="AR1120" s="3">
        <v>-32.623384000000001</v>
      </c>
      <c r="AS1120" s="3">
        <v>-11.584426000000001</v>
      </c>
      <c r="AT1120" s="3">
        <v>-9.4730609999999995</v>
      </c>
      <c r="AU1120" s="3">
        <v>-32.918982</v>
      </c>
      <c r="AV1120" s="3">
        <v>4.7397599510496216</v>
      </c>
      <c r="AW1120" s="3">
        <v>7.3235121929449534</v>
      </c>
      <c r="AX1120" s="3">
        <v>6.4445887119784437</v>
      </c>
      <c r="AY1120" s="3">
        <v>70.040000000000006</v>
      </c>
      <c r="AZ1120" s="3">
        <v>108.23</v>
      </c>
      <c r="BA1120" s="3">
        <v>95.24</v>
      </c>
    </row>
    <row r="1121" spans="1:53" x14ac:dyDescent="0.3">
      <c r="A1121" s="1" t="s">
        <v>1577</v>
      </c>
      <c r="B1121" s="2">
        <v>9269525</v>
      </c>
      <c r="C1121" s="9" t="s">
        <v>2395</v>
      </c>
      <c r="D1121" s="9" t="s">
        <v>2405</v>
      </c>
      <c r="E1121" s="3">
        <v>4999.8526194400001</v>
      </c>
      <c r="F1121" s="5">
        <v>4652.4166189999996</v>
      </c>
      <c r="G1121" s="5" t="s">
        <v>2400</v>
      </c>
      <c r="H1121" s="3">
        <v>-1.0609999999999999</v>
      </c>
      <c r="I1121" s="3" t="s">
        <v>2397</v>
      </c>
      <c r="J1121" s="3">
        <v>-1.0609999999999999</v>
      </c>
      <c r="K1121" s="3" t="s">
        <v>2397</v>
      </c>
      <c r="L1121" s="3">
        <v>14.382249119999999</v>
      </c>
      <c r="M1121" s="3">
        <v>13.858114669999999</v>
      </c>
      <c r="N1121" s="3">
        <v>75.649867</v>
      </c>
      <c r="O1121" s="3" t="s">
        <v>2400</v>
      </c>
      <c r="P1121" s="3" t="s">
        <v>2400</v>
      </c>
      <c r="Q1121" s="3">
        <v>9.6256789999999999</v>
      </c>
      <c r="R1121" s="3" t="s">
        <v>2397</v>
      </c>
      <c r="S1121" s="3">
        <v>-16.792645</v>
      </c>
      <c r="T1121" s="9"/>
      <c r="U1121" s="7">
        <v>374921</v>
      </c>
      <c r="V1121" s="7">
        <v>279324</v>
      </c>
      <c r="W1121" s="7" t="s">
        <v>2400</v>
      </c>
      <c r="X1121" s="7" t="s">
        <v>2400</v>
      </c>
      <c r="Y1121" s="7">
        <v>459526</v>
      </c>
      <c r="Z1121" s="7">
        <v>437390</v>
      </c>
      <c r="AA1121" s="7">
        <v>406393</v>
      </c>
      <c r="AB1121" s="7">
        <v>374921</v>
      </c>
      <c r="AC1121" s="4">
        <v>69.459999999999994</v>
      </c>
      <c r="AD1121" s="4">
        <v>63.9</v>
      </c>
      <c r="AE1121" s="3">
        <v>-7.3680000000000003</v>
      </c>
      <c r="AF1121" s="3">
        <v>-58.466999999999999</v>
      </c>
      <c r="AG1121" s="7">
        <v>160346442</v>
      </c>
      <c r="AH1121" s="7">
        <v>80324378</v>
      </c>
      <c r="AI1121" s="7" t="s">
        <v>2400</v>
      </c>
      <c r="AJ1121" s="7">
        <v>31675421</v>
      </c>
      <c r="AK1121" s="3">
        <v>18.936129999999999</v>
      </c>
      <c r="AL1121" s="7">
        <v>129</v>
      </c>
      <c r="AM1121" s="7">
        <v>40868028</v>
      </c>
      <c r="AN1121" s="3">
        <v>24.43</v>
      </c>
      <c r="AO1121" s="3">
        <v>-1.9931270000000001</v>
      </c>
      <c r="AP1121" s="3">
        <v>-4.5834729999999997</v>
      </c>
      <c r="AQ1121" s="3">
        <v>-15.870207000000001</v>
      </c>
      <c r="AR1121" s="3">
        <v>6.2197389999999997</v>
      </c>
      <c r="AS1121" s="3">
        <v>-4.5834729999999997</v>
      </c>
      <c r="AT1121" s="3">
        <v>-15.870207000000001</v>
      </c>
      <c r="AU1121" s="3">
        <v>6.2197389999999997</v>
      </c>
      <c r="AV1121" s="3">
        <v>10.924622442776609</v>
      </c>
      <c r="AW1121" s="3">
        <v>14.447898244129268</v>
      </c>
      <c r="AX1121" s="3">
        <v>15.144313894267651</v>
      </c>
      <c r="AY1121" s="3">
        <v>79.86</v>
      </c>
      <c r="AZ1121" s="3">
        <v>105.62</v>
      </c>
      <c r="BA1121" s="3">
        <v>110.71</v>
      </c>
    </row>
    <row r="1122" spans="1:53" x14ac:dyDescent="0.3">
      <c r="A1122" s="1" t="s">
        <v>561</v>
      </c>
      <c r="B1122" s="2">
        <v>10959317</v>
      </c>
      <c r="C1122" s="9" t="s">
        <v>2395</v>
      </c>
      <c r="D1122" s="9" t="s">
        <v>2443</v>
      </c>
      <c r="E1122" s="3">
        <v>4993.0440689999996</v>
      </c>
      <c r="F1122" s="5">
        <v>5307.7670690000004</v>
      </c>
      <c r="G1122" s="5" t="s">
        <v>2400</v>
      </c>
      <c r="H1122" s="3">
        <v>-1.1739999999999999</v>
      </c>
      <c r="I1122" s="3" t="s">
        <v>2397</v>
      </c>
      <c r="J1122" s="3">
        <v>-1.1739999999999999</v>
      </c>
      <c r="K1122" s="3" t="s">
        <v>2397</v>
      </c>
      <c r="L1122" s="3" t="s">
        <v>2397</v>
      </c>
      <c r="M1122" s="3" t="s">
        <v>2397</v>
      </c>
      <c r="N1122" s="3" t="s">
        <v>2397</v>
      </c>
      <c r="O1122" s="3" t="s">
        <v>2400</v>
      </c>
      <c r="P1122" s="3" t="s">
        <v>2400</v>
      </c>
      <c r="Q1122" s="3">
        <v>7.5998029999999996</v>
      </c>
      <c r="R1122" s="3">
        <v>26.205252999999999</v>
      </c>
      <c r="S1122" s="3">
        <v>26.205252999999999</v>
      </c>
      <c r="T1122" s="9" t="s">
        <v>3429</v>
      </c>
      <c r="U1122" s="7">
        <v>502400</v>
      </c>
      <c r="V1122" s="7">
        <v>640313</v>
      </c>
      <c r="W1122" s="7">
        <v>544483</v>
      </c>
      <c r="X1122" s="7">
        <v>60320</v>
      </c>
      <c r="Y1122" s="7">
        <v>557676</v>
      </c>
      <c r="Z1122" s="7">
        <v>575226</v>
      </c>
      <c r="AA1122" s="7">
        <v>561036</v>
      </c>
      <c r="AB1122" s="7">
        <v>502400</v>
      </c>
      <c r="AC1122" s="3">
        <v>24.574000000000002</v>
      </c>
      <c r="AD1122" s="3">
        <v>29.324999999999999</v>
      </c>
      <c r="AE1122" s="3">
        <v>22.062000000000001</v>
      </c>
      <c r="AF1122" s="3">
        <v>27.311</v>
      </c>
      <c r="AG1122" s="7">
        <v>279821000</v>
      </c>
      <c r="AH1122" s="7">
        <v>187892000</v>
      </c>
      <c r="AI1122" s="7">
        <v>385868000</v>
      </c>
      <c r="AJ1122" s="7">
        <v>235513356</v>
      </c>
      <c r="AK1122" s="4">
        <v>84.3369</v>
      </c>
      <c r="AL1122" s="7">
        <v>290</v>
      </c>
      <c r="AM1122" s="7">
        <v>168777367</v>
      </c>
      <c r="AN1122" s="3">
        <v>60.44</v>
      </c>
      <c r="AO1122" s="3">
        <v>-6.0828879999999996</v>
      </c>
      <c r="AP1122" s="3">
        <v>-21.420582</v>
      </c>
      <c r="AQ1122" s="3">
        <v>18.465430000000001</v>
      </c>
      <c r="AR1122" s="3">
        <v>308.43023299999999</v>
      </c>
      <c r="AS1122" s="3">
        <v>-21.420582</v>
      </c>
      <c r="AT1122" s="3">
        <v>18.465430000000001</v>
      </c>
      <c r="AU1122" s="3">
        <v>308.43023299999999</v>
      </c>
      <c r="AV1122" s="3">
        <v>9.5854428419725899</v>
      </c>
      <c r="AW1122" s="3">
        <v>19.526374452569449</v>
      </c>
      <c r="AX1122" s="3">
        <v>18.689706788856611</v>
      </c>
      <c r="AY1122" s="3">
        <v>58.95</v>
      </c>
      <c r="AZ1122" s="4">
        <v>120.08</v>
      </c>
      <c r="BA1122" s="3">
        <v>114.94</v>
      </c>
    </row>
    <row r="1123" spans="1:53" x14ac:dyDescent="0.3">
      <c r="A1123" s="1" t="s">
        <v>527</v>
      </c>
      <c r="B1123" s="2">
        <v>4419132</v>
      </c>
      <c r="C1123" s="9" t="s">
        <v>2395</v>
      </c>
      <c r="D1123" s="9" t="s">
        <v>2468</v>
      </c>
      <c r="E1123" s="3">
        <v>4989.6464352000003</v>
      </c>
      <c r="F1123" s="5">
        <v>5037.4764349999996</v>
      </c>
      <c r="G1123" s="5" t="s">
        <v>2400</v>
      </c>
      <c r="H1123" s="3">
        <v>1.56</v>
      </c>
      <c r="I1123" s="3">
        <v>23.339822000000002</v>
      </c>
      <c r="J1123" s="4">
        <v>1.56</v>
      </c>
      <c r="K1123" s="3">
        <v>23.339822000000002</v>
      </c>
      <c r="L1123" s="3">
        <v>2.85796983</v>
      </c>
      <c r="M1123" s="3">
        <v>2.6886852900000004</v>
      </c>
      <c r="N1123" s="3">
        <v>10.300687</v>
      </c>
      <c r="O1123" s="3" t="s">
        <v>2400</v>
      </c>
      <c r="P1123" s="3" t="s">
        <v>2400</v>
      </c>
      <c r="Q1123" s="3">
        <v>1.455036</v>
      </c>
      <c r="R1123" s="3">
        <v>8.5377559999999999</v>
      </c>
      <c r="S1123" s="3">
        <v>8.5377559999999999</v>
      </c>
      <c r="T1123" s="9" t="s">
        <v>3429</v>
      </c>
      <c r="U1123" s="7">
        <v>3487203</v>
      </c>
      <c r="V1123" s="7">
        <v>3464152</v>
      </c>
      <c r="W1123" s="7">
        <v>3126402</v>
      </c>
      <c r="X1123" s="7">
        <v>2501554</v>
      </c>
      <c r="Y1123" s="7">
        <v>3331988</v>
      </c>
      <c r="Z1123" s="7">
        <v>3385903</v>
      </c>
      <c r="AA1123" s="7">
        <v>3436592</v>
      </c>
      <c r="AB1123" s="7">
        <v>3487203</v>
      </c>
      <c r="AC1123" s="3">
        <v>49.607999999999997</v>
      </c>
      <c r="AD1123" s="3">
        <v>50.021999999999998</v>
      </c>
      <c r="AE1123" s="3">
        <v>13.257999999999999</v>
      </c>
      <c r="AF1123" s="4">
        <v>11.958</v>
      </c>
      <c r="AG1123" s="7">
        <v>57261000</v>
      </c>
      <c r="AH1123" s="7">
        <v>58752000</v>
      </c>
      <c r="AI1123" s="7">
        <v>60526000</v>
      </c>
      <c r="AJ1123" s="7">
        <v>51236832</v>
      </c>
      <c r="AK1123" s="3">
        <v>89.583529999999996</v>
      </c>
      <c r="AL1123" s="7">
        <v>363</v>
      </c>
      <c r="AM1123" s="7">
        <v>29555568</v>
      </c>
      <c r="AN1123" s="3">
        <v>51.68</v>
      </c>
      <c r="AO1123" s="3">
        <v>-3.805158</v>
      </c>
      <c r="AP1123" s="3">
        <v>-3.7941310000000001</v>
      </c>
      <c r="AQ1123" s="3">
        <v>0.88953000000000004</v>
      </c>
      <c r="AR1123" s="3">
        <v>5.8119009999999998</v>
      </c>
      <c r="AS1123" s="3">
        <v>-3.7941310000000001</v>
      </c>
      <c r="AT1123" s="3">
        <v>0.88953000000000004</v>
      </c>
      <c r="AU1123" s="3">
        <v>5.5192360000000003</v>
      </c>
      <c r="AV1123" s="3">
        <v>2.800744057818167</v>
      </c>
      <c r="AW1123" s="3">
        <v>4.0708950806568609</v>
      </c>
      <c r="AX1123" s="3">
        <v>3.9829786424789999</v>
      </c>
      <c r="AY1123" s="3">
        <v>69.209999999999994</v>
      </c>
      <c r="AZ1123" s="4">
        <v>100.6</v>
      </c>
      <c r="BA1123" s="3">
        <v>98.43</v>
      </c>
    </row>
    <row r="1124" spans="1:53" x14ac:dyDescent="0.3">
      <c r="A1124" s="1" t="s">
        <v>1116</v>
      </c>
      <c r="B1124" s="2">
        <v>4150271</v>
      </c>
      <c r="C1124" s="9" t="s">
        <v>2395</v>
      </c>
      <c r="D1124" s="9" t="s">
        <v>2488</v>
      </c>
      <c r="E1124" s="3">
        <v>4969.1467517999999</v>
      </c>
      <c r="F1124" s="5">
        <v>5973.7057510000004</v>
      </c>
      <c r="G1124" s="5" t="s">
        <v>2400</v>
      </c>
      <c r="H1124" s="3">
        <v>1.52</v>
      </c>
      <c r="I1124" s="3">
        <v>19.170658</v>
      </c>
      <c r="J1124" s="3">
        <v>1.52</v>
      </c>
      <c r="K1124" s="3">
        <v>19.170658</v>
      </c>
      <c r="L1124" s="3">
        <v>11.26583216</v>
      </c>
      <c r="M1124" s="3">
        <v>2.7350212199999997</v>
      </c>
      <c r="N1124" s="3">
        <v>8.5062359999999995</v>
      </c>
      <c r="O1124" s="3" t="s">
        <v>2400</v>
      </c>
      <c r="P1124" s="3" t="s">
        <v>2400</v>
      </c>
      <c r="Q1124" s="3">
        <v>0.65826399999999996</v>
      </c>
      <c r="R1124" s="3">
        <v>10.379849999999999</v>
      </c>
      <c r="S1124" s="3">
        <v>10.379849999999999</v>
      </c>
      <c r="T1124" s="9" t="s">
        <v>3429</v>
      </c>
      <c r="U1124" s="7">
        <v>9175840</v>
      </c>
      <c r="V1124" s="7">
        <v>10431191</v>
      </c>
      <c r="W1124" s="7">
        <v>9436113</v>
      </c>
      <c r="X1124" s="7">
        <v>8340579</v>
      </c>
      <c r="Y1124" s="7">
        <v>8865044</v>
      </c>
      <c r="Z1124" s="7">
        <v>9043444</v>
      </c>
      <c r="AA1124" s="7">
        <v>9231378</v>
      </c>
      <c r="AB1124" s="7">
        <v>9175840</v>
      </c>
      <c r="AC1124" s="3">
        <v>18.195</v>
      </c>
      <c r="AD1124" s="3">
        <v>19.882000000000001</v>
      </c>
      <c r="AE1124" s="4">
        <v>5.4029999999999996</v>
      </c>
      <c r="AF1124" s="4">
        <v>6.07</v>
      </c>
      <c r="AG1124" s="7">
        <v>31761000</v>
      </c>
      <c r="AH1124" s="7">
        <v>32584000</v>
      </c>
      <c r="AI1124" s="7">
        <v>32577000</v>
      </c>
      <c r="AJ1124" s="7">
        <v>27287126</v>
      </c>
      <c r="AK1124" s="3">
        <v>85.911550000000005</v>
      </c>
      <c r="AL1124" s="7">
        <v>432</v>
      </c>
      <c r="AM1124" s="7">
        <v>32385667</v>
      </c>
      <c r="AN1124" s="3">
        <v>101.96</v>
      </c>
      <c r="AO1124" s="3">
        <v>-1.2337659999999999</v>
      </c>
      <c r="AP1124" s="3">
        <v>-2.7804410000000002</v>
      </c>
      <c r="AQ1124" s="3">
        <v>-29.383908000000002</v>
      </c>
      <c r="AR1124" s="3">
        <v>-13.946251999999999</v>
      </c>
      <c r="AS1124" s="3">
        <v>-2.7804410000000002</v>
      </c>
      <c r="AT1124" s="3">
        <v>-29.383908000000002</v>
      </c>
      <c r="AU1124" s="3">
        <v>-14.159941</v>
      </c>
      <c r="AV1124" s="3">
        <v>4.0201771406255373</v>
      </c>
      <c r="AW1124" s="3">
        <v>6.1379108882950284</v>
      </c>
      <c r="AX1124" s="3">
        <v>5.7998317925783178</v>
      </c>
      <c r="AY1124" s="3">
        <v>98.37</v>
      </c>
      <c r="AZ1124" s="3">
        <v>150.19</v>
      </c>
      <c r="BA1124" s="3">
        <v>141.91999999999999</v>
      </c>
    </row>
    <row r="1125" spans="1:53" x14ac:dyDescent="0.3">
      <c r="A1125" s="1" t="s">
        <v>864</v>
      </c>
      <c r="B1125" s="2">
        <v>1024119</v>
      </c>
      <c r="C1125" s="9" t="s">
        <v>2401</v>
      </c>
      <c r="D1125" s="9" t="s">
        <v>2399</v>
      </c>
      <c r="E1125" s="3">
        <v>4968.9252811799997</v>
      </c>
      <c r="F1125" s="5" t="s">
        <v>2400</v>
      </c>
      <c r="G1125" s="5">
        <v>3209.9252811800002</v>
      </c>
      <c r="H1125" s="3">
        <v>-0.79</v>
      </c>
      <c r="I1125" s="3" t="s">
        <v>2397</v>
      </c>
      <c r="J1125" s="3">
        <v>-0.79</v>
      </c>
      <c r="K1125" s="3" t="s">
        <v>2397</v>
      </c>
      <c r="L1125" s="3">
        <v>0.513227822507618</v>
      </c>
      <c r="M1125" s="3">
        <v>0.48021279525409</v>
      </c>
      <c r="N1125" s="3">
        <v>12.390438</v>
      </c>
      <c r="O1125" s="3" t="s">
        <v>2400</v>
      </c>
      <c r="P1125" s="3" t="s">
        <v>2400</v>
      </c>
      <c r="Q1125" s="3" t="s">
        <v>2400</v>
      </c>
      <c r="R1125" s="3" t="s">
        <v>2400</v>
      </c>
      <c r="S1125" s="3" t="s">
        <v>2400</v>
      </c>
      <c r="T1125" s="9" t="s">
        <v>3429</v>
      </c>
      <c r="U1125" s="7">
        <v>3633000</v>
      </c>
      <c r="V1125" s="7">
        <v>1482300</v>
      </c>
      <c r="W1125" s="7">
        <v>1350000</v>
      </c>
      <c r="X1125" s="7">
        <v>1161082</v>
      </c>
      <c r="Y1125" s="7">
        <v>2926000</v>
      </c>
      <c r="Z1125" s="7">
        <v>3345000</v>
      </c>
      <c r="AA1125" s="7">
        <v>3735000</v>
      </c>
      <c r="AB1125" s="7">
        <v>3633000</v>
      </c>
      <c r="AC1125" s="3" t="s">
        <v>2400</v>
      </c>
      <c r="AD1125" s="3" t="s">
        <v>2400</v>
      </c>
      <c r="AE1125" s="3" t="s">
        <v>2400</v>
      </c>
      <c r="AF1125" s="3" t="s">
        <v>2400</v>
      </c>
      <c r="AG1125" s="7">
        <v>415257967</v>
      </c>
      <c r="AH1125" s="7">
        <v>351304364</v>
      </c>
      <c r="AI1125" s="7">
        <v>240825252</v>
      </c>
      <c r="AJ1125" s="7">
        <v>260963724</v>
      </c>
      <c r="AK1125" s="4">
        <v>62.86542</v>
      </c>
      <c r="AL1125" s="7">
        <v>413</v>
      </c>
      <c r="AM1125" s="7">
        <v>193026056</v>
      </c>
      <c r="AN1125" s="4">
        <v>46.5</v>
      </c>
      <c r="AO1125" s="3">
        <v>2.1905809999999999</v>
      </c>
      <c r="AP1125" s="3">
        <v>-22.055137999999999</v>
      </c>
      <c r="AQ1125" s="3">
        <v>-16.918966999999999</v>
      </c>
      <c r="AR1125" s="3">
        <v>-70.12491</v>
      </c>
      <c r="AS1125" s="3">
        <v>-22.055137999999999</v>
      </c>
      <c r="AT1125" s="3">
        <v>-16.918966999999999</v>
      </c>
      <c r="AU1125" s="3">
        <v>-69.599248000000003</v>
      </c>
      <c r="AV1125" s="3">
        <v>6.9836617329370023</v>
      </c>
      <c r="AW1125" s="3">
        <v>8.0532305702947262</v>
      </c>
      <c r="AX1125" s="3">
        <v>7.3271085948853178</v>
      </c>
      <c r="AY1125" s="3">
        <v>72.69</v>
      </c>
      <c r="AZ1125" s="3">
        <v>83.82</v>
      </c>
      <c r="BA1125" s="3">
        <v>76.260000000000005</v>
      </c>
    </row>
    <row r="1126" spans="1:53" x14ac:dyDescent="0.3">
      <c r="A1126" s="1" t="s">
        <v>1131</v>
      </c>
      <c r="B1126" s="2">
        <v>4103938</v>
      </c>
      <c r="C1126" s="9" t="s">
        <v>2395</v>
      </c>
      <c r="D1126" s="9" t="s">
        <v>2417</v>
      </c>
      <c r="E1126" s="3">
        <v>4966.3581146400002</v>
      </c>
      <c r="F1126" s="5">
        <v>4601.8761139999997</v>
      </c>
      <c r="G1126" s="5" t="s">
        <v>2400</v>
      </c>
      <c r="H1126" s="4">
        <v>1.1399999999999999</v>
      </c>
      <c r="I1126" s="3">
        <v>20.841313</v>
      </c>
      <c r="J1126" s="3">
        <v>1.1399999999999999</v>
      </c>
      <c r="K1126" s="3">
        <v>20.841313</v>
      </c>
      <c r="L1126" s="3">
        <v>12.2082178</v>
      </c>
      <c r="M1126" s="3">
        <v>6.7677473399999997</v>
      </c>
      <c r="N1126" s="3" t="s">
        <v>2397</v>
      </c>
      <c r="O1126" s="3" t="s">
        <v>2400</v>
      </c>
      <c r="P1126" s="3" t="s">
        <v>2400</v>
      </c>
      <c r="Q1126" s="3">
        <v>6.3018640000000001</v>
      </c>
      <c r="R1126" s="3">
        <v>12.191979999999999</v>
      </c>
      <c r="S1126" s="3">
        <v>12.191979999999999</v>
      </c>
      <c r="T1126" s="9" t="s">
        <v>3429</v>
      </c>
      <c r="U1126" s="7">
        <v>549588</v>
      </c>
      <c r="V1126" s="7">
        <v>457794</v>
      </c>
      <c r="W1126" s="7">
        <v>425409</v>
      </c>
      <c r="X1126" s="7">
        <v>358991</v>
      </c>
      <c r="Y1126" s="7">
        <v>721232</v>
      </c>
      <c r="Z1126" s="7">
        <v>732659</v>
      </c>
      <c r="AA1126" s="7">
        <v>610757</v>
      </c>
      <c r="AB1126" s="7">
        <v>549588</v>
      </c>
      <c r="AC1126" s="3">
        <v>86.924999999999997</v>
      </c>
      <c r="AD1126" s="3">
        <v>75.953000000000003</v>
      </c>
      <c r="AE1126" s="4">
        <v>55.85</v>
      </c>
      <c r="AF1126" s="3">
        <v>51.191000000000003</v>
      </c>
      <c r="AG1126" s="7">
        <v>25242000</v>
      </c>
      <c r="AH1126" s="7">
        <v>25129000</v>
      </c>
      <c r="AI1126" s="7">
        <v>25975000</v>
      </c>
      <c r="AJ1126" s="7">
        <v>24811616</v>
      </c>
      <c r="AK1126" s="4">
        <v>97.900400000000005</v>
      </c>
      <c r="AL1126" s="7">
        <v>460</v>
      </c>
      <c r="AM1126" s="7">
        <v>26793253</v>
      </c>
      <c r="AN1126" s="3">
        <v>105.72</v>
      </c>
      <c r="AO1126" s="3">
        <v>0.84856100000000001</v>
      </c>
      <c r="AP1126" s="3">
        <v>-1.1430899999999999</v>
      </c>
      <c r="AQ1126" s="3">
        <v>36.778931</v>
      </c>
      <c r="AR1126" s="3">
        <v>82.307547999999997</v>
      </c>
      <c r="AS1126" s="3">
        <v>-1.1430899999999999</v>
      </c>
      <c r="AT1126" s="3">
        <v>36.778931</v>
      </c>
      <c r="AU1126" s="3">
        <v>78.477981</v>
      </c>
      <c r="AV1126" s="3">
        <v>4.0892277357393345</v>
      </c>
      <c r="AW1126" s="3">
        <v>7.0512668661287972</v>
      </c>
      <c r="AX1126" s="3">
        <v>7.5773625756355223</v>
      </c>
      <c r="AY1126" s="3">
        <v>46.73</v>
      </c>
      <c r="AZ1126" s="3">
        <v>80.58</v>
      </c>
      <c r="BA1126" s="4">
        <v>86.6</v>
      </c>
    </row>
    <row r="1127" spans="1:53" x14ac:dyDescent="0.3">
      <c r="A1127" s="1" t="s">
        <v>1566</v>
      </c>
      <c r="B1127" s="2">
        <v>4025264</v>
      </c>
      <c r="C1127" s="9" t="s">
        <v>2401</v>
      </c>
      <c r="D1127" s="9" t="s">
        <v>2432</v>
      </c>
      <c r="E1127" s="3">
        <v>4965.8448924100003</v>
      </c>
      <c r="F1127" s="5">
        <v>7977.7448919999997</v>
      </c>
      <c r="G1127" s="5" t="s">
        <v>2400</v>
      </c>
      <c r="H1127" s="3">
        <v>-0.21299999999999999</v>
      </c>
      <c r="I1127" s="3">
        <v>27.324171</v>
      </c>
      <c r="J1127" s="3">
        <v>-0.21299999999999999</v>
      </c>
      <c r="K1127" s="3">
        <v>27.324171</v>
      </c>
      <c r="L1127" s="3" t="s">
        <v>2397</v>
      </c>
      <c r="M1127" s="3">
        <v>1.9162083999999999</v>
      </c>
      <c r="N1127" s="3">
        <v>8.1465409999999991</v>
      </c>
      <c r="O1127" s="3" t="s">
        <v>2400</v>
      </c>
      <c r="P1127" s="3" t="s">
        <v>2400</v>
      </c>
      <c r="Q1127" s="3">
        <v>1.0724100000000001</v>
      </c>
      <c r="R1127" s="3">
        <v>6.8872609999999996</v>
      </c>
      <c r="S1127" s="3">
        <v>6.8872609999999996</v>
      </c>
      <c r="T1127" s="9" t="s">
        <v>3429</v>
      </c>
      <c r="U1127" s="7">
        <v>6833000</v>
      </c>
      <c r="V1127" s="7">
        <v>9376200</v>
      </c>
      <c r="W1127" s="7">
        <v>8910600</v>
      </c>
      <c r="X1127" s="7">
        <v>5758000</v>
      </c>
      <c r="Y1127" s="7">
        <v>6483400</v>
      </c>
      <c r="Z1127" s="7">
        <v>6565300</v>
      </c>
      <c r="AA1127" s="7">
        <v>6624000</v>
      </c>
      <c r="AB1127" s="7">
        <v>6833000</v>
      </c>
      <c r="AC1127" s="3">
        <v>16.963000000000001</v>
      </c>
      <c r="AD1127" s="4">
        <v>11.673999999999999</v>
      </c>
      <c r="AE1127" s="3">
        <v>19.401</v>
      </c>
      <c r="AF1127" s="3">
        <v>13.977</v>
      </c>
      <c r="AG1127" s="7">
        <v>116596499</v>
      </c>
      <c r="AH1127" s="7">
        <v>117500000</v>
      </c>
      <c r="AI1127" s="7">
        <v>122549597</v>
      </c>
      <c r="AJ1127" s="7">
        <v>116035146</v>
      </c>
      <c r="AK1127" s="3">
        <v>99.518550000000005</v>
      </c>
      <c r="AL1127" s="7">
        <v>457</v>
      </c>
      <c r="AM1127" s="7">
        <v>107723506</v>
      </c>
      <c r="AN1127" s="3">
        <v>92.39</v>
      </c>
      <c r="AO1127" s="3">
        <v>1.1067899999999999</v>
      </c>
      <c r="AP1127" s="3">
        <v>-20.638648</v>
      </c>
      <c r="AQ1127" s="3">
        <v>-29.553981</v>
      </c>
      <c r="AR1127" s="3">
        <v>-37.718812999999997</v>
      </c>
      <c r="AS1127" s="3">
        <v>-20.638648</v>
      </c>
      <c r="AT1127" s="3">
        <v>-29.553981</v>
      </c>
      <c r="AU1127" s="3">
        <v>-37.349398000000001</v>
      </c>
      <c r="AV1127" s="3">
        <v>5.0845343135045589</v>
      </c>
      <c r="AW1127" s="3">
        <v>8.4472751153999468</v>
      </c>
      <c r="AX1127" s="3">
        <v>6.8694844642079547</v>
      </c>
      <c r="AY1127" s="3">
        <v>93.83</v>
      </c>
      <c r="AZ1127" s="3">
        <v>155.88</v>
      </c>
      <c r="BA1127" s="3">
        <v>126.77</v>
      </c>
    </row>
    <row r="1128" spans="1:53" x14ac:dyDescent="0.3">
      <c r="A1128" s="1" t="s">
        <v>891</v>
      </c>
      <c r="B1128" s="2">
        <v>4991786</v>
      </c>
      <c r="C1128" s="9" t="s">
        <v>2395</v>
      </c>
      <c r="D1128" s="9" t="s">
        <v>2445</v>
      </c>
      <c r="E1128" s="3">
        <v>4947.9404382000002</v>
      </c>
      <c r="F1128" s="5">
        <v>4995.339438</v>
      </c>
      <c r="G1128" s="5" t="s">
        <v>2400</v>
      </c>
      <c r="H1128" s="4">
        <v>1.17</v>
      </c>
      <c r="I1128" s="3">
        <v>24.614802000000001</v>
      </c>
      <c r="J1128" s="4">
        <v>1.17</v>
      </c>
      <c r="K1128" s="3">
        <v>24.614802000000001</v>
      </c>
      <c r="L1128" s="3">
        <v>6.2592330900000004</v>
      </c>
      <c r="M1128" s="3">
        <v>3.5066570700000002</v>
      </c>
      <c r="N1128" s="3">
        <v>19.651139000000001</v>
      </c>
      <c r="O1128" s="3" t="s">
        <v>2400</v>
      </c>
      <c r="P1128" s="3" t="s">
        <v>2400</v>
      </c>
      <c r="Q1128" s="3">
        <v>2.240221</v>
      </c>
      <c r="R1128" s="3">
        <v>13.734636</v>
      </c>
      <c r="S1128" s="3">
        <v>13.734636</v>
      </c>
      <c r="T1128" s="9" t="s">
        <v>3429</v>
      </c>
      <c r="U1128" s="7">
        <v>2065133</v>
      </c>
      <c r="V1128" s="7">
        <v>2043711</v>
      </c>
      <c r="W1128" s="7">
        <v>1661865</v>
      </c>
      <c r="X1128" s="7">
        <v>1247331</v>
      </c>
      <c r="Y1128" s="7">
        <v>2008566</v>
      </c>
      <c r="Z1128" s="7">
        <v>2015559</v>
      </c>
      <c r="AA1128" s="7">
        <v>2041482</v>
      </c>
      <c r="AB1128" s="7">
        <v>2065133</v>
      </c>
      <c r="AC1128" s="3">
        <v>33.750999999999998</v>
      </c>
      <c r="AD1128" s="4">
        <v>35.5</v>
      </c>
      <c r="AE1128" s="3">
        <v>15.287000000000001</v>
      </c>
      <c r="AF1128" s="3">
        <v>15.286</v>
      </c>
      <c r="AG1128" s="7">
        <v>45687000</v>
      </c>
      <c r="AH1128" s="7">
        <v>45749000</v>
      </c>
      <c r="AI1128" s="7">
        <v>46208000</v>
      </c>
      <c r="AJ1128" s="7">
        <v>39395399</v>
      </c>
      <c r="AK1128" s="3">
        <v>86.22824</v>
      </c>
      <c r="AL1128" s="7">
        <v>415</v>
      </c>
      <c r="AM1128" s="7">
        <v>38210235</v>
      </c>
      <c r="AN1128" s="3">
        <v>83.63</v>
      </c>
      <c r="AO1128" s="3">
        <v>-1.466127</v>
      </c>
      <c r="AP1128" s="3">
        <v>-10.018466999999999</v>
      </c>
      <c r="AQ1128" s="3">
        <v>-7.0311009999999996</v>
      </c>
      <c r="AR1128" s="3">
        <v>2.557356</v>
      </c>
      <c r="AS1128" s="3">
        <v>-10.018466999999999</v>
      </c>
      <c r="AT1128" s="3">
        <v>-7.0311009999999996</v>
      </c>
      <c r="AU1128" s="3">
        <v>0.82772900000000005</v>
      </c>
      <c r="AV1128" s="3">
        <v>1.1995616992833509</v>
      </c>
      <c r="AW1128" s="3">
        <v>1.8891750459199077</v>
      </c>
      <c r="AX1128" s="3">
        <v>1.8418054016569965</v>
      </c>
      <c r="AY1128" s="3">
        <v>62.28</v>
      </c>
      <c r="AZ1128" s="3">
        <v>98.09</v>
      </c>
      <c r="BA1128" s="3">
        <v>95.63</v>
      </c>
    </row>
    <row r="1129" spans="1:53" x14ac:dyDescent="0.3">
      <c r="A1129" s="1" t="s">
        <v>273</v>
      </c>
      <c r="B1129" s="2">
        <v>4198848</v>
      </c>
      <c r="C1129" s="9" t="s">
        <v>2401</v>
      </c>
      <c r="D1129" s="9" t="s">
        <v>2475</v>
      </c>
      <c r="E1129" s="3">
        <v>4937.2051031999999</v>
      </c>
      <c r="F1129" s="5">
        <v>5975.4561030000004</v>
      </c>
      <c r="G1129" s="5" t="s">
        <v>2400</v>
      </c>
      <c r="H1129" s="4">
        <v>1.3</v>
      </c>
      <c r="I1129" s="3">
        <v>26.218858999999998</v>
      </c>
      <c r="J1129" s="3">
        <v>1.3</v>
      </c>
      <c r="K1129" s="3">
        <v>26.218858999999998</v>
      </c>
      <c r="L1129" s="3" t="s">
        <v>2397</v>
      </c>
      <c r="M1129" s="3">
        <v>3.7058610599999997</v>
      </c>
      <c r="N1129" s="3">
        <v>21.849049000000001</v>
      </c>
      <c r="O1129" s="3" t="s">
        <v>2400</v>
      </c>
      <c r="P1129" s="3" t="s">
        <v>2400</v>
      </c>
      <c r="Q1129" s="3">
        <v>2.3785729999999998</v>
      </c>
      <c r="R1129" s="3">
        <v>14.409440999999999</v>
      </c>
      <c r="S1129" s="3">
        <v>14.409440999999999</v>
      </c>
      <c r="T1129" s="9" t="s">
        <v>3429</v>
      </c>
      <c r="U1129" s="7">
        <v>2512084</v>
      </c>
      <c r="V1129" s="7">
        <v>2606485</v>
      </c>
      <c r="W1129" s="7">
        <v>2301260</v>
      </c>
      <c r="X1129" s="7">
        <v>1752192</v>
      </c>
      <c r="Y1129" s="7">
        <v>2346180</v>
      </c>
      <c r="Z1129" s="7">
        <v>2318061</v>
      </c>
      <c r="AA1129" s="7">
        <v>2405970</v>
      </c>
      <c r="AB1129" s="7">
        <v>2512084</v>
      </c>
      <c r="AC1129" s="3">
        <v>38.081000000000003</v>
      </c>
      <c r="AD1129" s="3">
        <v>37.526000000000003</v>
      </c>
      <c r="AE1129" s="3">
        <v>16.629000000000001</v>
      </c>
      <c r="AF1129" s="3">
        <v>15.353999999999999</v>
      </c>
      <c r="AG1129" s="7">
        <v>40649000</v>
      </c>
      <c r="AH1129" s="7">
        <v>40714000</v>
      </c>
      <c r="AI1129" s="7">
        <v>41675000</v>
      </c>
      <c r="AJ1129" s="7">
        <v>39833453</v>
      </c>
      <c r="AK1129" s="3">
        <v>98.752520000000004</v>
      </c>
      <c r="AL1129" s="7">
        <v>370</v>
      </c>
      <c r="AM1129" s="7">
        <v>41764634</v>
      </c>
      <c r="AN1129" s="3">
        <v>103.54</v>
      </c>
      <c r="AO1129" s="3">
        <v>-1.650655</v>
      </c>
      <c r="AP1129" s="3">
        <v>-7.9983659999999999</v>
      </c>
      <c r="AQ1129" s="3">
        <v>-3.8589600000000002</v>
      </c>
      <c r="AR1129" s="3">
        <v>46.094965999999999</v>
      </c>
      <c r="AS1129" s="3">
        <v>-7.9983659999999999</v>
      </c>
      <c r="AT1129" s="3">
        <v>-3.8589600000000002</v>
      </c>
      <c r="AU1129" s="3">
        <v>45.773463</v>
      </c>
      <c r="AV1129" s="3">
        <v>2.1036529985898929</v>
      </c>
      <c r="AW1129" s="3">
        <v>3.135916414985028</v>
      </c>
      <c r="AX1129" s="3">
        <v>3.1066974550620423</v>
      </c>
      <c r="AY1129" s="3">
        <v>63.33</v>
      </c>
      <c r="AZ1129" s="3">
        <v>94.41</v>
      </c>
      <c r="BA1129" s="3">
        <v>93.53</v>
      </c>
    </row>
    <row r="1130" spans="1:53" x14ac:dyDescent="0.3">
      <c r="A1130" s="1" t="s">
        <v>1591</v>
      </c>
      <c r="B1130" s="2">
        <v>4087066</v>
      </c>
      <c r="C1130" s="9" t="s">
        <v>2401</v>
      </c>
      <c r="D1130" s="9" t="s">
        <v>2491</v>
      </c>
      <c r="E1130" s="3">
        <v>4936.09405212</v>
      </c>
      <c r="F1130" s="5">
        <v>7406.5140520000004</v>
      </c>
      <c r="G1130" s="5">
        <v>7405.6310521200003</v>
      </c>
      <c r="H1130" s="3">
        <v>0.36</v>
      </c>
      <c r="I1130" s="3">
        <v>34.586312999999997</v>
      </c>
      <c r="J1130" s="4">
        <v>0.36</v>
      </c>
      <c r="K1130" s="3">
        <v>34.586312999999997</v>
      </c>
      <c r="L1130" s="3">
        <v>2.1246156699999998</v>
      </c>
      <c r="M1130" s="3">
        <v>1.71443038</v>
      </c>
      <c r="N1130" s="3" t="s">
        <v>2397</v>
      </c>
      <c r="O1130" s="3" t="s">
        <v>2397</v>
      </c>
      <c r="P1130" s="3" t="s">
        <v>2397</v>
      </c>
      <c r="Q1130" s="3">
        <v>7.3753080000000004</v>
      </c>
      <c r="R1130" s="3">
        <v>14.574876</v>
      </c>
      <c r="S1130" s="3">
        <v>14.574876</v>
      </c>
      <c r="T1130" s="9" t="s">
        <v>3429</v>
      </c>
      <c r="U1130" s="7">
        <v>829424</v>
      </c>
      <c r="V1130" s="7">
        <v>734159</v>
      </c>
      <c r="W1130" s="7">
        <v>663084</v>
      </c>
      <c r="X1130" s="7">
        <v>705342</v>
      </c>
      <c r="Y1130" s="7">
        <v>890253</v>
      </c>
      <c r="Z1130" s="7">
        <v>886525</v>
      </c>
      <c r="AA1130" s="7">
        <v>868358</v>
      </c>
      <c r="AB1130" s="7">
        <v>829424</v>
      </c>
      <c r="AC1130" s="3">
        <v>31.831</v>
      </c>
      <c r="AD1130" s="4">
        <v>31.88</v>
      </c>
      <c r="AE1130" s="3">
        <v>48.207999999999998</v>
      </c>
      <c r="AF1130" s="3">
        <v>49.433999999999997</v>
      </c>
      <c r="AG1130" s="7">
        <v>60476526</v>
      </c>
      <c r="AH1130" s="7">
        <v>60453143</v>
      </c>
      <c r="AI1130" s="7">
        <v>60354082</v>
      </c>
      <c r="AJ1130" s="7">
        <v>57355241</v>
      </c>
      <c r="AK1130" s="3">
        <v>94.838849999999994</v>
      </c>
      <c r="AL1130" s="7">
        <v>386</v>
      </c>
      <c r="AM1130" s="7">
        <v>51773570</v>
      </c>
      <c r="AN1130" s="3">
        <v>85.61</v>
      </c>
      <c r="AO1130" s="3">
        <v>-3.6014240000000002</v>
      </c>
      <c r="AP1130" s="3">
        <v>-17.030139999999999</v>
      </c>
      <c r="AQ1130" s="3">
        <v>-11.983364</v>
      </c>
      <c r="AR1130" s="3">
        <v>-11.396049</v>
      </c>
      <c r="AS1130" s="3">
        <v>-17.030139999999999</v>
      </c>
      <c r="AT1130" s="3">
        <v>-11.983364</v>
      </c>
      <c r="AU1130" s="3">
        <v>-10.647843</v>
      </c>
      <c r="AV1130" s="3">
        <v>5.7136168833507401</v>
      </c>
      <c r="AW1130" s="3">
        <v>6.8870177677022841</v>
      </c>
      <c r="AX1130" s="3">
        <v>4.5987831835649873</v>
      </c>
      <c r="AY1130" s="3">
        <v>146.63999999999999</v>
      </c>
      <c r="AZ1130" s="3">
        <v>176.76</v>
      </c>
      <c r="BA1130" s="4">
        <v>118.03</v>
      </c>
    </row>
    <row r="1131" spans="1:53" x14ac:dyDescent="0.3">
      <c r="A1131" s="1" t="s">
        <v>1100</v>
      </c>
      <c r="B1131" s="2">
        <v>4235858</v>
      </c>
      <c r="C1131" s="9" t="s">
        <v>2401</v>
      </c>
      <c r="D1131" s="9" t="s">
        <v>2479</v>
      </c>
      <c r="E1131" s="3">
        <v>4908.0343166399998</v>
      </c>
      <c r="F1131" s="5">
        <v>7295.8573159999996</v>
      </c>
      <c r="G1131" s="5">
        <v>7309.1227997599999</v>
      </c>
      <c r="H1131" s="3">
        <v>0.05</v>
      </c>
      <c r="I1131" s="3" t="s">
        <v>2397</v>
      </c>
      <c r="J1131" s="3">
        <v>0.05</v>
      </c>
      <c r="K1131" s="3" t="s">
        <v>2397</v>
      </c>
      <c r="L1131" s="3">
        <v>1.3314928244506898</v>
      </c>
      <c r="M1131" s="3">
        <v>1.3310332747670501</v>
      </c>
      <c r="N1131" s="3">
        <v>34.624782000000003</v>
      </c>
      <c r="O1131" s="3" t="s">
        <v>2400</v>
      </c>
      <c r="P1131" s="3" t="s">
        <v>2400</v>
      </c>
      <c r="Q1131" s="3">
        <v>10.67033</v>
      </c>
      <c r="R1131" s="3">
        <v>19.693154</v>
      </c>
      <c r="S1131" s="3">
        <v>22.9481900984578</v>
      </c>
      <c r="T1131" s="9" t="s">
        <v>3429</v>
      </c>
      <c r="U1131" s="7">
        <v>656068</v>
      </c>
      <c r="V1131" s="7">
        <v>627914</v>
      </c>
      <c r="W1131" s="7">
        <v>250164</v>
      </c>
      <c r="X1131" s="7">
        <v>211698</v>
      </c>
      <c r="Y1131" s="7">
        <v>641630</v>
      </c>
      <c r="Z1131" s="7">
        <v>649953</v>
      </c>
      <c r="AA1131" s="7">
        <v>655079</v>
      </c>
      <c r="AB1131" s="7">
        <v>656068</v>
      </c>
      <c r="AC1131" s="3">
        <v>58.658000000000001</v>
      </c>
      <c r="AD1131" s="3">
        <v>57.872999999999998</v>
      </c>
      <c r="AE1131" s="4">
        <v>55.19</v>
      </c>
      <c r="AF1131" s="3">
        <v>54.064999999999998</v>
      </c>
      <c r="AG1131" s="7">
        <v>225093090</v>
      </c>
      <c r="AH1131" s="7">
        <v>225122235</v>
      </c>
      <c r="AI1131" s="7">
        <v>224695566</v>
      </c>
      <c r="AJ1131" s="7">
        <v>222991830</v>
      </c>
      <c r="AK1131" s="3">
        <v>99.227940000000004</v>
      </c>
      <c r="AL1131" s="7">
        <v>459</v>
      </c>
      <c r="AM1131" s="7">
        <v>226672012</v>
      </c>
      <c r="AN1131" s="3">
        <v>100.87</v>
      </c>
      <c r="AO1131" s="3">
        <v>-2.3622049999999999</v>
      </c>
      <c r="AP1131" s="3">
        <v>-9.1575089999999992</v>
      </c>
      <c r="AQ1131" s="3">
        <v>-3.2195119999999999</v>
      </c>
      <c r="AR1131" s="3">
        <v>27.917473000000001</v>
      </c>
      <c r="AS1131" s="3">
        <v>-9.1575089999999992</v>
      </c>
      <c r="AT1131" s="3">
        <v>-3.2195119999999999</v>
      </c>
      <c r="AU1131" s="3">
        <v>29.673203000000001</v>
      </c>
      <c r="AV1131" s="3">
        <v>3.0674247971245947</v>
      </c>
      <c r="AW1131" s="3">
        <v>3.6042715082728405</v>
      </c>
      <c r="AX1131" s="3">
        <v>4.387039516614557</v>
      </c>
      <c r="AY1131" s="4">
        <v>62.7</v>
      </c>
      <c r="AZ1131" s="3">
        <v>73.67</v>
      </c>
      <c r="BA1131" s="3">
        <v>89.67</v>
      </c>
    </row>
    <row r="1132" spans="1:53" x14ac:dyDescent="0.3">
      <c r="A1132" s="1" t="s">
        <v>1213</v>
      </c>
      <c r="B1132" s="2">
        <v>108109</v>
      </c>
      <c r="C1132" s="9" t="s">
        <v>2401</v>
      </c>
      <c r="D1132" s="9" t="s">
        <v>2508</v>
      </c>
      <c r="E1132" s="3">
        <v>4902.4783712199996</v>
      </c>
      <c r="F1132" s="5">
        <v>9635.0473710000006</v>
      </c>
      <c r="G1132" s="5">
        <v>9630.3897094399999</v>
      </c>
      <c r="H1132" s="3">
        <v>0.44</v>
      </c>
      <c r="I1132" s="3">
        <v>24.2215568862275</v>
      </c>
      <c r="J1132" s="4">
        <v>0.44</v>
      </c>
      <c r="K1132" s="3">
        <v>24.2215568862275</v>
      </c>
      <c r="L1132" s="3">
        <v>0.88748958</v>
      </c>
      <c r="M1132" s="3">
        <v>0.88748847438580991</v>
      </c>
      <c r="N1132" s="3">
        <v>8.745946</v>
      </c>
      <c r="O1132" s="3" t="s">
        <v>2400</v>
      </c>
      <c r="P1132" s="3" t="s">
        <v>2400</v>
      </c>
      <c r="Q1132" s="3">
        <v>8.5020530000000001</v>
      </c>
      <c r="R1132" s="3">
        <v>14.613117000000001</v>
      </c>
      <c r="S1132" s="3">
        <v>13.225952703331</v>
      </c>
      <c r="T1132" s="9" t="s">
        <v>3429</v>
      </c>
      <c r="U1132" s="7">
        <v>1152286</v>
      </c>
      <c r="V1132" s="7">
        <v>1098752</v>
      </c>
      <c r="W1132" s="7">
        <v>955344</v>
      </c>
      <c r="X1132" s="7">
        <v>898957</v>
      </c>
      <c r="Y1132" s="7">
        <v>1161924</v>
      </c>
      <c r="Z1132" s="7">
        <v>1152907</v>
      </c>
      <c r="AA1132" s="7">
        <v>1149795</v>
      </c>
      <c r="AB1132" s="7">
        <v>1152286</v>
      </c>
      <c r="AC1132" s="3">
        <v>68.923000000000002</v>
      </c>
      <c r="AD1132" s="3">
        <v>67.195999999999998</v>
      </c>
      <c r="AE1132" s="3">
        <v>57.252000000000002</v>
      </c>
      <c r="AF1132" s="3">
        <v>57.171999999999997</v>
      </c>
      <c r="AG1132" s="7">
        <v>118046674</v>
      </c>
      <c r="AH1132" s="7">
        <v>117385231</v>
      </c>
      <c r="AI1132" s="7">
        <v>117239558</v>
      </c>
      <c r="AJ1132" s="7">
        <v>106323901</v>
      </c>
      <c r="AK1132" s="3">
        <v>90.069379999999995</v>
      </c>
      <c r="AL1132" s="7">
        <v>391</v>
      </c>
      <c r="AM1132" s="7">
        <v>111287615</v>
      </c>
      <c r="AN1132" s="3">
        <v>94.27</v>
      </c>
      <c r="AO1132" s="3">
        <v>-3.4145180000000002</v>
      </c>
      <c r="AP1132" s="3">
        <v>-2.60053</v>
      </c>
      <c r="AQ1132" s="3">
        <v>4.5219639999999997</v>
      </c>
      <c r="AR1132" s="3">
        <v>-0.68745400000000001</v>
      </c>
      <c r="AS1132" s="3">
        <v>-2.60053</v>
      </c>
      <c r="AT1132" s="3">
        <v>4.5219639999999997</v>
      </c>
      <c r="AU1132" s="3">
        <v>1.5311250000000001</v>
      </c>
      <c r="AV1132" s="3">
        <v>3.123274781973103</v>
      </c>
      <c r="AW1132" s="3">
        <v>4.704356292464146</v>
      </c>
      <c r="AX1132" s="3">
        <v>4.6078380306263762</v>
      </c>
      <c r="AY1132" s="3">
        <v>69.31</v>
      </c>
      <c r="AZ1132" s="4">
        <v>104.4</v>
      </c>
      <c r="BA1132" s="3">
        <v>102.26</v>
      </c>
    </row>
    <row r="1133" spans="1:53" x14ac:dyDescent="0.3">
      <c r="A1133" s="1" t="s">
        <v>1332</v>
      </c>
      <c r="B1133" s="2">
        <v>4160255</v>
      </c>
      <c r="C1133" s="9" t="s">
        <v>2401</v>
      </c>
      <c r="D1133" s="9" t="s">
        <v>2407</v>
      </c>
      <c r="E1133" s="3">
        <v>4891.2441993000002</v>
      </c>
      <c r="F1133" s="5">
        <v>7017.6671990000004</v>
      </c>
      <c r="G1133" s="5">
        <v>7006.3131992999997</v>
      </c>
      <c r="H1133" s="4">
        <v>1.4179999999999999</v>
      </c>
      <c r="I1133" s="3">
        <v>10.62965</v>
      </c>
      <c r="J1133" s="4">
        <v>1.4179999999999999</v>
      </c>
      <c r="K1133" s="3">
        <v>10.62965</v>
      </c>
      <c r="L1133" s="3">
        <v>1.9160070600000001</v>
      </c>
      <c r="M1133" s="3">
        <v>1.9160070600000001</v>
      </c>
      <c r="N1133" s="3" t="s">
        <v>2397</v>
      </c>
      <c r="O1133" s="3" t="s">
        <v>2400</v>
      </c>
      <c r="P1133" s="3" t="s">
        <v>2400</v>
      </c>
      <c r="Q1133" s="3">
        <v>13.760979000000001</v>
      </c>
      <c r="R1133" s="3" t="s">
        <v>2400</v>
      </c>
      <c r="S1133" s="3" t="s">
        <v>2400</v>
      </c>
      <c r="T1133" s="9" t="s">
        <v>3429</v>
      </c>
      <c r="U1133" s="7">
        <v>500385</v>
      </c>
      <c r="V1133" s="7">
        <v>376860</v>
      </c>
      <c r="W1133" s="7">
        <v>289047</v>
      </c>
      <c r="X1133" s="7">
        <v>222614</v>
      </c>
      <c r="Y1133" s="7">
        <v>529897</v>
      </c>
      <c r="Z1133" s="7">
        <v>516306</v>
      </c>
      <c r="AA1133" s="7">
        <v>511737</v>
      </c>
      <c r="AB1133" s="7">
        <v>500385</v>
      </c>
      <c r="AC1133" s="4">
        <v>100</v>
      </c>
      <c r="AD1133" s="4">
        <v>100</v>
      </c>
      <c r="AE1133" s="3" t="s">
        <v>2400</v>
      </c>
      <c r="AF1133" s="3" t="s">
        <v>2400</v>
      </c>
      <c r="AG1133" s="7">
        <v>88057324</v>
      </c>
      <c r="AH1133" s="7">
        <v>86552506</v>
      </c>
      <c r="AI1133" s="7">
        <v>83677488</v>
      </c>
      <c r="AJ1133" s="7">
        <v>84494197</v>
      </c>
      <c r="AK1133" s="4">
        <v>95.822100000000006</v>
      </c>
      <c r="AL1133" s="7">
        <v>376</v>
      </c>
      <c r="AM1133" s="7">
        <v>18835247</v>
      </c>
      <c r="AN1133" s="3">
        <v>21.36</v>
      </c>
      <c r="AO1133" s="3">
        <v>2.7719299999999998</v>
      </c>
      <c r="AP1133" s="3">
        <v>5.6066339999999997</v>
      </c>
      <c r="AQ1133" s="3">
        <v>16.832868000000001</v>
      </c>
      <c r="AR1133" s="3">
        <v>34.821634000000003</v>
      </c>
      <c r="AS1133" s="3">
        <v>5.6066339999999997</v>
      </c>
      <c r="AT1133" s="3">
        <v>16.832868000000001</v>
      </c>
      <c r="AU1133" s="3">
        <v>35.507748999999997</v>
      </c>
      <c r="AV1133" s="3">
        <v>2.4432186689248216</v>
      </c>
      <c r="AW1133" s="3">
        <v>2.4514859162916696</v>
      </c>
      <c r="AX1133" s="3">
        <v>2.2436839802188309</v>
      </c>
      <c r="AY1133" s="3">
        <v>115.28</v>
      </c>
      <c r="AZ1133" s="3">
        <v>115.67</v>
      </c>
      <c r="BA1133" s="3">
        <v>105.87</v>
      </c>
    </row>
    <row r="1134" spans="1:53" x14ac:dyDescent="0.3">
      <c r="A1134" s="1" t="s">
        <v>857</v>
      </c>
      <c r="B1134" s="2">
        <v>102876</v>
      </c>
      <c r="C1134" s="9" t="s">
        <v>2395</v>
      </c>
      <c r="D1134" s="9" t="s">
        <v>2460</v>
      </c>
      <c r="E1134" s="3">
        <v>4871.74060328</v>
      </c>
      <c r="F1134" s="5">
        <v>6819.7736029999996</v>
      </c>
      <c r="G1134" s="5">
        <v>6819.7736032800003</v>
      </c>
      <c r="H1134" s="3">
        <v>1.44</v>
      </c>
      <c r="I1134" s="3">
        <v>19.139109999999999</v>
      </c>
      <c r="J1134" s="4">
        <v>1.44</v>
      </c>
      <c r="K1134" s="3">
        <v>19.139109999999999</v>
      </c>
      <c r="L1134" s="3" t="s">
        <v>2397</v>
      </c>
      <c r="M1134" s="3">
        <v>2.31907416</v>
      </c>
      <c r="N1134" s="3">
        <v>12.574342</v>
      </c>
      <c r="O1134" s="3" t="s">
        <v>2400</v>
      </c>
      <c r="P1134" s="3" t="s">
        <v>2400</v>
      </c>
      <c r="Q1134" s="3">
        <v>1.9614819999999999</v>
      </c>
      <c r="R1134" s="3">
        <v>9.1136769999999991</v>
      </c>
      <c r="S1134" s="3">
        <v>9.1136769999999991</v>
      </c>
      <c r="T1134" s="9" t="s">
        <v>3429</v>
      </c>
      <c r="U1134" s="7">
        <v>3151796</v>
      </c>
      <c r="V1134" s="7">
        <v>2728942</v>
      </c>
      <c r="W1134" s="7">
        <v>1698965</v>
      </c>
      <c r="X1134" s="7">
        <v>1631284</v>
      </c>
      <c r="Y1134" s="7">
        <v>3356837</v>
      </c>
      <c r="Z1134" s="7">
        <v>3305817</v>
      </c>
      <c r="AA1134" s="7">
        <v>3225427</v>
      </c>
      <c r="AB1134" s="7">
        <v>3151796</v>
      </c>
      <c r="AC1134" s="3">
        <v>60.875999999999998</v>
      </c>
      <c r="AD1134" s="3">
        <v>61.143999999999998</v>
      </c>
      <c r="AE1134" s="3">
        <v>16.268000000000001</v>
      </c>
      <c r="AF1134" s="3">
        <v>16.527000000000001</v>
      </c>
      <c r="AG1134" s="7">
        <v>44752000</v>
      </c>
      <c r="AH1134" s="7">
        <v>44752000</v>
      </c>
      <c r="AI1134" s="7">
        <v>45108000</v>
      </c>
      <c r="AJ1134" s="7">
        <v>38823520</v>
      </c>
      <c r="AK1134" s="3">
        <v>86.751919999999998</v>
      </c>
      <c r="AL1134" s="7">
        <v>387</v>
      </c>
      <c r="AM1134" s="7">
        <v>37710720</v>
      </c>
      <c r="AN1134" s="3">
        <v>84.27</v>
      </c>
      <c r="AO1134" s="3">
        <v>0.33898299999999998</v>
      </c>
      <c r="AP1134" s="3">
        <v>-4.8318940000000001</v>
      </c>
      <c r="AQ1134" s="3">
        <v>-9.7560979999999997</v>
      </c>
      <c r="AR1134" s="3">
        <v>-3.1323050000000001</v>
      </c>
      <c r="AS1134" s="3">
        <v>-4.8318940000000001</v>
      </c>
      <c r="AT1134" s="3">
        <v>-9.7560979999999997</v>
      </c>
      <c r="AU1134" s="3">
        <v>-4.4192270000000002</v>
      </c>
      <c r="AV1134" s="3">
        <v>1.3124786212334603</v>
      </c>
      <c r="AW1134" s="3">
        <v>2.390473862551707</v>
      </c>
      <c r="AX1134" s="3">
        <v>2.7759164038292905</v>
      </c>
      <c r="AY1134" s="3">
        <v>47.81</v>
      </c>
      <c r="AZ1134" s="3">
        <v>87.08</v>
      </c>
      <c r="BA1134" s="3">
        <v>101.13</v>
      </c>
    </row>
    <row r="1135" spans="1:53" x14ac:dyDescent="0.3">
      <c r="A1135" s="1" t="s">
        <v>1467</v>
      </c>
      <c r="B1135" s="2">
        <v>5254433</v>
      </c>
      <c r="C1135" s="9" t="s">
        <v>2395</v>
      </c>
      <c r="D1135" s="9" t="s">
        <v>2417</v>
      </c>
      <c r="E1135" s="3">
        <v>4852.3441188300003</v>
      </c>
      <c r="F1135" s="5">
        <v>4845.7571180000004</v>
      </c>
      <c r="G1135" s="5" t="s">
        <v>2400</v>
      </c>
      <c r="H1135" s="3">
        <v>-4.4999999999999998E-2</v>
      </c>
      <c r="I1135" s="3" t="s">
        <v>2397</v>
      </c>
      <c r="J1135" s="3">
        <v>-4.4999999999999998E-2</v>
      </c>
      <c r="K1135" s="3" t="s">
        <v>2397</v>
      </c>
      <c r="L1135" s="3">
        <v>75.630630629999999</v>
      </c>
      <c r="M1135" s="3">
        <v>3.5685440999999996</v>
      </c>
      <c r="N1135" s="3">
        <v>54.161290000000001</v>
      </c>
      <c r="O1135" s="3" t="s">
        <v>2400</v>
      </c>
      <c r="P1135" s="3" t="s">
        <v>2400</v>
      </c>
      <c r="Q1135" s="3">
        <v>7.4029720000000001</v>
      </c>
      <c r="R1135" s="3">
        <v>104.694598</v>
      </c>
      <c r="S1135" s="3">
        <v>104.694598</v>
      </c>
      <c r="T1135" s="9" t="s">
        <v>3433</v>
      </c>
      <c r="U1135" s="7">
        <v>476543</v>
      </c>
      <c r="V1135" s="7">
        <v>408315</v>
      </c>
      <c r="W1135" s="7">
        <v>273865</v>
      </c>
      <c r="X1135" s="7">
        <v>204293</v>
      </c>
      <c r="Y1135" s="7">
        <v>522980</v>
      </c>
      <c r="Z1135" s="7">
        <v>506125</v>
      </c>
      <c r="AA1135" s="7">
        <v>490958</v>
      </c>
      <c r="AB1135" s="7">
        <v>476543</v>
      </c>
      <c r="AC1135" s="3">
        <v>59.856999999999999</v>
      </c>
      <c r="AD1135" s="3">
        <v>60.247999999999998</v>
      </c>
      <c r="AE1135" s="4">
        <v>2.472</v>
      </c>
      <c r="AF1135" s="4">
        <v>5.5739999999999998</v>
      </c>
      <c r="AG1135" s="7">
        <v>115650585</v>
      </c>
      <c r="AH1135" s="7">
        <v>115387309</v>
      </c>
      <c r="AI1135" s="7">
        <v>113030730</v>
      </c>
      <c r="AJ1135" s="7">
        <v>103631767</v>
      </c>
      <c r="AK1135" s="3">
        <v>89.496719999999996</v>
      </c>
      <c r="AL1135" s="7">
        <v>332</v>
      </c>
      <c r="AM1135" s="7">
        <v>98231245</v>
      </c>
      <c r="AN1135" s="3">
        <v>84.83</v>
      </c>
      <c r="AO1135" s="3">
        <v>-4.7916080000000001</v>
      </c>
      <c r="AP1135" s="3">
        <v>-20.028578</v>
      </c>
      <c r="AQ1135" s="3">
        <v>6.2994620000000001</v>
      </c>
      <c r="AR1135" s="3">
        <v>-3.143929</v>
      </c>
      <c r="AS1135" s="3">
        <v>-20.028578</v>
      </c>
      <c r="AT1135" s="3">
        <v>6.2994620000000001</v>
      </c>
      <c r="AU1135" s="3">
        <v>-0.148677</v>
      </c>
      <c r="AV1135" s="3">
        <v>3.8524833926530797</v>
      </c>
      <c r="AW1135" s="3">
        <v>7.5140821164649942</v>
      </c>
      <c r="AX1135" s="3">
        <v>5.8294447654582688</v>
      </c>
      <c r="AY1135" s="3">
        <v>79.63</v>
      </c>
      <c r="AZ1135" s="3">
        <v>155.31</v>
      </c>
      <c r="BA1135" s="3">
        <v>120.49</v>
      </c>
    </row>
    <row r="1136" spans="1:53" x14ac:dyDescent="0.3">
      <c r="A1136" s="1" t="s">
        <v>1193</v>
      </c>
      <c r="B1136" s="2">
        <v>4992405</v>
      </c>
      <c r="C1136" s="9" t="s">
        <v>2401</v>
      </c>
      <c r="D1136" s="9" t="s">
        <v>2445</v>
      </c>
      <c r="E1136" s="3">
        <v>4848.3522939599998</v>
      </c>
      <c r="F1136" s="5">
        <v>5097.4302930000003</v>
      </c>
      <c r="G1136" s="5" t="s">
        <v>2400</v>
      </c>
      <c r="H1136" s="3">
        <v>2.68</v>
      </c>
      <c r="I1136" s="3">
        <v>35.307543000000003</v>
      </c>
      <c r="J1136" s="4">
        <v>2.68</v>
      </c>
      <c r="K1136" s="3">
        <v>35.307543000000003</v>
      </c>
      <c r="L1136" s="3">
        <v>61.006189210000002</v>
      </c>
      <c r="M1136" s="3">
        <v>4.7573672399999998</v>
      </c>
      <c r="N1136" s="3">
        <v>29.446057</v>
      </c>
      <c r="O1136" s="3" t="s">
        <v>2400</v>
      </c>
      <c r="P1136" s="3" t="s">
        <v>2400</v>
      </c>
      <c r="Q1136" s="3">
        <v>4.1595360000000001</v>
      </c>
      <c r="R1136" s="3">
        <v>18.395143999999998</v>
      </c>
      <c r="S1136" s="3">
        <v>18.395143999999998</v>
      </c>
      <c r="T1136" s="9" t="s">
        <v>3429</v>
      </c>
      <c r="U1136" s="7">
        <v>957672</v>
      </c>
      <c r="V1136" s="7">
        <v>904739</v>
      </c>
      <c r="W1136" s="7">
        <v>786579</v>
      </c>
      <c r="X1136" s="7">
        <v>635028</v>
      </c>
      <c r="Y1136" s="7">
        <v>1034033</v>
      </c>
      <c r="Z1136" s="7">
        <v>1006601</v>
      </c>
      <c r="AA1136" s="7">
        <v>976889</v>
      </c>
      <c r="AB1136" s="7">
        <v>957672</v>
      </c>
      <c r="AC1136" s="3">
        <v>43.470999999999997</v>
      </c>
      <c r="AD1136" s="3">
        <v>44.518999999999998</v>
      </c>
      <c r="AE1136" s="3">
        <v>21.097000000000001</v>
      </c>
      <c r="AF1136" s="4">
        <v>21.93</v>
      </c>
      <c r="AG1136" s="7">
        <v>11745324</v>
      </c>
      <c r="AH1136" s="7">
        <v>11744521</v>
      </c>
      <c r="AI1136" s="7">
        <v>11707096</v>
      </c>
      <c r="AJ1136" s="7">
        <v>11623586</v>
      </c>
      <c r="AK1136" s="3">
        <v>98.963520000000003</v>
      </c>
      <c r="AL1136" s="7">
        <v>351</v>
      </c>
      <c r="AM1136" s="7">
        <v>13156382</v>
      </c>
      <c r="AN1136" s="4">
        <v>112.01</v>
      </c>
      <c r="AO1136" s="3">
        <v>-2.5534560000000002</v>
      </c>
      <c r="AP1136" s="3">
        <v>-16.424817000000001</v>
      </c>
      <c r="AQ1136" s="3">
        <v>2.068047</v>
      </c>
      <c r="AR1136" s="3">
        <v>25.720637</v>
      </c>
      <c r="AS1136" s="3">
        <v>-16.424817000000001</v>
      </c>
      <c r="AT1136" s="3">
        <v>2.068047</v>
      </c>
      <c r="AU1136" s="3">
        <v>23.074452999999998</v>
      </c>
      <c r="AV1136" s="3">
        <v>2.4512648608075862</v>
      </c>
      <c r="AW1136" s="3">
        <v>4.8689105399035233</v>
      </c>
      <c r="AX1136" s="3">
        <v>3.6265057154136073</v>
      </c>
      <c r="AY1136" s="3">
        <v>67.959999999999994</v>
      </c>
      <c r="AZ1136" s="3">
        <v>134.99</v>
      </c>
      <c r="BA1136" s="3">
        <v>100.54</v>
      </c>
    </row>
    <row r="1137" spans="1:53" x14ac:dyDescent="0.3">
      <c r="A1137" s="1" t="s">
        <v>1828</v>
      </c>
      <c r="B1137" s="2">
        <v>106554287</v>
      </c>
      <c r="C1137" s="9" t="s">
        <v>2401</v>
      </c>
      <c r="D1137" s="9" t="s">
        <v>2484</v>
      </c>
      <c r="E1137" s="3">
        <v>4847.8201884</v>
      </c>
      <c r="F1137" s="5">
        <v>5495.8201879999997</v>
      </c>
      <c r="G1137" s="5" t="s">
        <v>2400</v>
      </c>
      <c r="H1137" s="3">
        <v>-1.8120000000000001</v>
      </c>
      <c r="I1137" s="3" t="s">
        <v>2397</v>
      </c>
      <c r="J1137" s="3">
        <v>-1.8120000000000001</v>
      </c>
      <c r="K1137" s="3" t="s">
        <v>2397</v>
      </c>
      <c r="L1137" s="3">
        <v>63.914209119999995</v>
      </c>
      <c r="M1137" s="3">
        <v>2.3204204800000001</v>
      </c>
      <c r="N1137" s="3" t="s">
        <v>2397</v>
      </c>
      <c r="O1137" s="3" t="s">
        <v>2400</v>
      </c>
      <c r="P1137" s="3" t="s">
        <v>2400</v>
      </c>
      <c r="Q1137" s="3">
        <v>1.160641</v>
      </c>
      <c r="R1137" s="3">
        <v>21.596312999999999</v>
      </c>
      <c r="S1137" s="3">
        <v>21.596312999999999</v>
      </c>
      <c r="T1137" s="9" t="s">
        <v>3429</v>
      </c>
      <c r="U1137" s="7">
        <v>3927000</v>
      </c>
      <c r="V1137" s="7">
        <v>4796000</v>
      </c>
      <c r="W1137" s="7">
        <v>4689000</v>
      </c>
      <c r="X1137" s="7">
        <v>3357000</v>
      </c>
      <c r="Y1137" s="7">
        <v>3861000</v>
      </c>
      <c r="Z1137" s="7">
        <v>3797000</v>
      </c>
      <c r="AA1137" s="7">
        <v>3830000</v>
      </c>
      <c r="AB1137" s="7">
        <v>3927000</v>
      </c>
      <c r="AC1137" s="3">
        <v>18.462</v>
      </c>
      <c r="AD1137" s="3">
        <v>18.181999999999999</v>
      </c>
      <c r="AE1137" s="4">
        <v>3.4119999999999999</v>
      </c>
      <c r="AF1137" s="4">
        <v>2.7970000000000002</v>
      </c>
      <c r="AG1137" s="7">
        <v>160790000</v>
      </c>
      <c r="AH1137" s="7">
        <v>117607000</v>
      </c>
      <c r="AI1137" s="7">
        <v>117002000</v>
      </c>
      <c r="AJ1137" s="7">
        <v>132074574</v>
      </c>
      <c r="AK1137" s="3">
        <v>82.141009999999994</v>
      </c>
      <c r="AL1137" s="7">
        <v>340</v>
      </c>
      <c r="AM1137" s="7">
        <v>141530447</v>
      </c>
      <c r="AN1137" s="3">
        <v>88.02</v>
      </c>
      <c r="AO1137" s="3">
        <v>-0.54234499999999997</v>
      </c>
      <c r="AP1137" s="3">
        <v>-20.92869</v>
      </c>
      <c r="AQ1137" s="3">
        <v>-14.857143000000001</v>
      </c>
      <c r="AR1137" s="3">
        <v>3.4273319999999998</v>
      </c>
      <c r="AS1137" s="3">
        <v>-20.92869</v>
      </c>
      <c r="AT1137" s="3">
        <v>-14.857143000000001</v>
      </c>
      <c r="AU1137" s="3">
        <v>2.4935510000000001</v>
      </c>
      <c r="AV1137" s="3">
        <v>2.2485240007628331</v>
      </c>
      <c r="AW1137" s="3">
        <v>3.6141995056528304</v>
      </c>
      <c r="AX1137" s="3">
        <v>2.9966768017621113</v>
      </c>
      <c r="AY1137" s="3">
        <v>81.73</v>
      </c>
      <c r="AZ1137" s="3">
        <v>131.36000000000001</v>
      </c>
      <c r="BA1137" s="3">
        <v>108.92</v>
      </c>
    </row>
    <row r="1138" spans="1:53" x14ac:dyDescent="0.3">
      <c r="A1138" s="1" t="s">
        <v>1670</v>
      </c>
      <c r="B1138" s="2">
        <v>4249007</v>
      </c>
      <c r="C1138" s="9" t="s">
        <v>2395</v>
      </c>
      <c r="D1138" s="9" t="s">
        <v>2413</v>
      </c>
      <c r="E1138" s="3">
        <v>4843.2924999999996</v>
      </c>
      <c r="F1138" s="5">
        <v>7271.4555</v>
      </c>
      <c r="G1138" s="5">
        <v>7480.2960000000003</v>
      </c>
      <c r="H1138" s="3">
        <v>9.4E-2</v>
      </c>
      <c r="I1138" s="3">
        <v>81.434782608695699</v>
      </c>
      <c r="J1138" s="3">
        <v>9.4E-2</v>
      </c>
      <c r="K1138" s="3">
        <v>81.434782608695699</v>
      </c>
      <c r="L1138" s="3">
        <v>2.0750797498062998</v>
      </c>
      <c r="M1138" s="3">
        <v>2.0420960085575701</v>
      </c>
      <c r="N1138" s="3">
        <v>18.544554000000002</v>
      </c>
      <c r="O1138" s="3" t="s">
        <v>2400</v>
      </c>
      <c r="P1138" s="3" t="s">
        <v>2400</v>
      </c>
      <c r="Q1138" s="3">
        <v>10.923145</v>
      </c>
      <c r="R1138" s="3">
        <v>17.032836</v>
      </c>
      <c r="S1138" s="3">
        <v>17.635509108716899</v>
      </c>
      <c r="T1138" s="9" t="s">
        <v>3429</v>
      </c>
      <c r="U1138" s="7">
        <v>611925</v>
      </c>
      <c r="V1138" s="7">
        <v>574569</v>
      </c>
      <c r="W1138" s="7">
        <v>504175</v>
      </c>
      <c r="X1138" s="7">
        <v>508141</v>
      </c>
      <c r="Y1138" s="7">
        <v>645431</v>
      </c>
      <c r="Z1138" s="7">
        <v>630636</v>
      </c>
      <c r="AA1138" s="7">
        <v>621844</v>
      </c>
      <c r="AB1138" s="7">
        <v>611925</v>
      </c>
      <c r="AC1138" s="3">
        <v>71.298000000000002</v>
      </c>
      <c r="AD1138" s="3">
        <v>71.221999999999994</v>
      </c>
      <c r="AE1138" s="3">
        <v>63.177</v>
      </c>
      <c r="AF1138" s="3">
        <v>63.149000000000001</v>
      </c>
      <c r="AG1138" s="7">
        <v>122615000</v>
      </c>
      <c r="AH1138" s="7">
        <v>122408000</v>
      </c>
      <c r="AI1138" s="7">
        <v>119578000</v>
      </c>
      <c r="AJ1138" s="7">
        <v>121879860</v>
      </c>
      <c r="AK1138" s="3">
        <v>99.400450000000006</v>
      </c>
      <c r="AL1138" s="7">
        <v>459</v>
      </c>
      <c r="AM1138" s="7">
        <v>101405009</v>
      </c>
      <c r="AN1138" s="4">
        <v>82.7</v>
      </c>
      <c r="AO1138" s="3">
        <v>-1.988488</v>
      </c>
      <c r="AP1138" s="3">
        <v>-5.1645570000000003</v>
      </c>
      <c r="AQ1138" s="3">
        <v>-0.66295400000000004</v>
      </c>
      <c r="AR1138" s="3">
        <v>2.2379910000000001</v>
      </c>
      <c r="AS1138" s="3">
        <v>-5.1645570000000003</v>
      </c>
      <c r="AT1138" s="3">
        <v>-0.66295400000000004</v>
      </c>
      <c r="AU1138" s="3">
        <v>2.686404</v>
      </c>
      <c r="AV1138" s="3">
        <v>1.7138327284589978</v>
      </c>
      <c r="AW1138" s="3">
        <v>2.963519590143576</v>
      </c>
      <c r="AX1138" s="3">
        <v>2.7253017732176072</v>
      </c>
      <c r="AY1138" s="3">
        <v>62.48</v>
      </c>
      <c r="AZ1138" s="4">
        <v>108.04</v>
      </c>
      <c r="BA1138" s="3">
        <v>99.35</v>
      </c>
    </row>
    <row r="1139" spans="1:53" x14ac:dyDescent="0.3">
      <c r="A1139" s="1" t="s">
        <v>895</v>
      </c>
      <c r="B1139" s="2">
        <v>5230232</v>
      </c>
      <c r="C1139" s="9" t="s">
        <v>2395</v>
      </c>
      <c r="D1139" s="9" t="s">
        <v>2417</v>
      </c>
      <c r="E1139" s="3">
        <v>4842.6433910400001</v>
      </c>
      <c r="F1139" s="5">
        <v>3818.817391</v>
      </c>
      <c r="G1139" s="5" t="s">
        <v>2400</v>
      </c>
      <c r="H1139" s="3">
        <v>-9.9000000000000005E-2</v>
      </c>
      <c r="I1139" s="3" t="s">
        <v>2397</v>
      </c>
      <c r="J1139" s="3">
        <v>-9.9000000000000005E-2</v>
      </c>
      <c r="K1139" s="3" t="s">
        <v>2397</v>
      </c>
      <c r="L1139" s="3">
        <v>5.5662650599999992</v>
      </c>
      <c r="M1139" s="3">
        <v>4.3108504399999994</v>
      </c>
      <c r="N1139" s="3">
        <v>34.477612000000001</v>
      </c>
      <c r="O1139" s="3" t="s">
        <v>2400</v>
      </c>
      <c r="P1139" s="3" t="s">
        <v>2400</v>
      </c>
      <c r="Q1139" s="3">
        <v>5.646585</v>
      </c>
      <c r="R1139" s="3" t="s">
        <v>2397</v>
      </c>
      <c r="S1139" s="3">
        <v>-30.122730000000001</v>
      </c>
      <c r="T1139" s="9" t="s">
        <v>3429</v>
      </c>
      <c r="U1139" s="7">
        <v>596432</v>
      </c>
      <c r="V1139" s="7">
        <v>497999</v>
      </c>
      <c r="W1139" s="7">
        <v>371022</v>
      </c>
      <c r="X1139" s="7">
        <v>249659</v>
      </c>
      <c r="Y1139" s="7">
        <v>685960</v>
      </c>
      <c r="Z1139" s="7">
        <v>652935</v>
      </c>
      <c r="AA1139" s="7">
        <v>623883</v>
      </c>
      <c r="AB1139" s="7">
        <v>596432</v>
      </c>
      <c r="AC1139" s="3">
        <v>82.668999999999997</v>
      </c>
      <c r="AD1139" s="3">
        <v>83.835999999999999</v>
      </c>
      <c r="AE1139" s="3">
        <v>-27.352</v>
      </c>
      <c r="AF1139" s="3">
        <v>-21.047000000000001</v>
      </c>
      <c r="AG1139" s="7">
        <v>302577530</v>
      </c>
      <c r="AH1139" s="7">
        <v>300961424</v>
      </c>
      <c r="AI1139" s="7">
        <v>294861055</v>
      </c>
      <c r="AJ1139" s="7">
        <v>207785965</v>
      </c>
      <c r="AK1139" s="3">
        <v>68.609170000000006</v>
      </c>
      <c r="AL1139" s="7">
        <v>305</v>
      </c>
      <c r="AM1139" s="7">
        <v>169330126</v>
      </c>
      <c r="AN1139" s="3">
        <v>55.91</v>
      </c>
      <c r="AO1139" s="3">
        <v>1.698113</v>
      </c>
      <c r="AP1139" s="3">
        <v>1.125704</v>
      </c>
      <c r="AQ1139" s="3">
        <v>40.853659</v>
      </c>
      <c r="AR1139" s="3">
        <v>-26.766304000000002</v>
      </c>
      <c r="AS1139" s="3">
        <v>1.125704</v>
      </c>
      <c r="AT1139" s="3">
        <v>40.853659</v>
      </c>
      <c r="AU1139" s="3">
        <v>-31.162196999999999</v>
      </c>
      <c r="AV1139" s="3">
        <v>5.3627653896989136</v>
      </c>
      <c r="AW1139" s="3">
        <v>7.9325814721521333</v>
      </c>
      <c r="AX1139" s="3">
        <v>8.8042566485420721</v>
      </c>
      <c r="AY1139" s="4">
        <v>83.8</v>
      </c>
      <c r="AZ1139" s="3">
        <v>123.96</v>
      </c>
      <c r="BA1139" s="3">
        <v>137.58000000000001</v>
      </c>
    </row>
    <row r="1140" spans="1:53" x14ac:dyDescent="0.3">
      <c r="A1140" s="1" t="s">
        <v>1123</v>
      </c>
      <c r="B1140" s="2">
        <v>5131475</v>
      </c>
      <c r="C1140" s="9" t="s">
        <v>2395</v>
      </c>
      <c r="D1140" s="9" t="s">
        <v>2417</v>
      </c>
      <c r="E1140" s="3">
        <v>4840.4631499999996</v>
      </c>
      <c r="F1140" s="5">
        <v>4610.82215</v>
      </c>
      <c r="G1140" s="5" t="s">
        <v>2400</v>
      </c>
      <c r="H1140" s="3">
        <v>-0.06</v>
      </c>
      <c r="I1140" s="3" t="s">
        <v>2397</v>
      </c>
      <c r="J1140" s="3">
        <v>-0.06</v>
      </c>
      <c r="K1140" s="3" t="s">
        <v>2397</v>
      </c>
      <c r="L1140" s="3">
        <v>43.24561404</v>
      </c>
      <c r="M1140" s="3">
        <v>11.202586960000001</v>
      </c>
      <c r="N1140" s="3">
        <v>64.802830999999998</v>
      </c>
      <c r="O1140" s="3" t="s">
        <v>2400</v>
      </c>
      <c r="P1140" s="3" t="s">
        <v>2400</v>
      </c>
      <c r="Q1140" s="3">
        <v>10.563851</v>
      </c>
      <c r="R1140" s="3" t="s">
        <v>2397</v>
      </c>
      <c r="S1140" s="3" t="s">
        <v>2397</v>
      </c>
      <c r="T1140" s="9" t="s">
        <v>3430</v>
      </c>
      <c r="U1140" s="7">
        <v>430523</v>
      </c>
      <c r="V1140" s="7">
        <v>350873</v>
      </c>
      <c r="W1140" s="7">
        <v>272071</v>
      </c>
      <c r="X1140" s="7">
        <v>214633</v>
      </c>
      <c r="Y1140" s="7">
        <v>447753</v>
      </c>
      <c r="Z1140" s="7">
        <v>430523</v>
      </c>
      <c r="AA1140" s="7">
        <v>410766</v>
      </c>
      <c r="AB1140" s="7">
        <v>392151</v>
      </c>
      <c r="AC1140" s="3">
        <v>71.277000000000001</v>
      </c>
      <c r="AD1140" s="3">
        <v>72.301000000000002</v>
      </c>
      <c r="AE1140" s="3">
        <v>-4.5739999999999998</v>
      </c>
      <c r="AF1140" s="3">
        <v>-2.7050000000000001</v>
      </c>
      <c r="AG1140" s="7">
        <v>77285000</v>
      </c>
      <c r="AH1140" s="7">
        <v>74624000</v>
      </c>
      <c r="AI1140" s="7">
        <v>69378000</v>
      </c>
      <c r="AJ1140" s="7">
        <v>52696165</v>
      </c>
      <c r="AK1140" s="3">
        <v>68.095659999999995</v>
      </c>
      <c r="AL1140" s="7">
        <v>280</v>
      </c>
      <c r="AM1140" s="7">
        <v>52965389</v>
      </c>
      <c r="AN1140" s="3">
        <v>68.44</v>
      </c>
      <c r="AO1140" s="3">
        <v>-2.982138</v>
      </c>
      <c r="AP1140" s="3">
        <v>2.4620299999999999</v>
      </c>
      <c r="AQ1140" s="3">
        <v>33.995399999999997</v>
      </c>
      <c r="AR1140" s="3">
        <v>74.584581999999997</v>
      </c>
      <c r="AS1140" s="3">
        <v>2.4620299999999999</v>
      </c>
      <c r="AT1140" s="3">
        <v>33.995399999999997</v>
      </c>
      <c r="AU1140" s="3">
        <v>68.569174000000004</v>
      </c>
      <c r="AV1140" s="3">
        <v>2.6765491551634568</v>
      </c>
      <c r="AW1140" s="3">
        <v>4.5175069802421834</v>
      </c>
      <c r="AX1140" s="3">
        <v>3.9715344175887699</v>
      </c>
      <c r="AY1140" s="3">
        <v>64.319999999999993</v>
      </c>
      <c r="AZ1140" s="3">
        <v>108.56</v>
      </c>
      <c r="BA1140" s="3">
        <v>95.44</v>
      </c>
    </row>
    <row r="1141" spans="1:53" x14ac:dyDescent="0.3">
      <c r="A1141" s="1" t="s">
        <v>123</v>
      </c>
      <c r="B1141" s="2">
        <v>100594</v>
      </c>
      <c r="C1141" s="9" t="s">
        <v>2401</v>
      </c>
      <c r="D1141" s="9" t="s">
        <v>2399</v>
      </c>
      <c r="E1141" s="3">
        <v>4835.9005259599999</v>
      </c>
      <c r="F1141" s="5" t="s">
        <v>2400</v>
      </c>
      <c r="G1141" s="5">
        <v>3955.00152596</v>
      </c>
      <c r="H1141" s="3">
        <v>1.44</v>
      </c>
      <c r="I1141" s="3">
        <v>13.0354166666667</v>
      </c>
      <c r="J1141" s="3">
        <v>1.44</v>
      </c>
      <c r="K1141" s="3">
        <v>13.0354166666667</v>
      </c>
      <c r="L1141" s="3">
        <v>1.6692804533704901</v>
      </c>
      <c r="M1141" s="3">
        <v>1.1738906240370399</v>
      </c>
      <c r="N1141" s="3">
        <v>14.168931000000001</v>
      </c>
      <c r="O1141" s="3" t="s">
        <v>2400</v>
      </c>
      <c r="P1141" s="3" t="s">
        <v>2400</v>
      </c>
      <c r="Q1141" s="3" t="s">
        <v>2400</v>
      </c>
      <c r="R1141" s="3" t="s">
        <v>2400</v>
      </c>
      <c r="S1141" s="3" t="s">
        <v>2400</v>
      </c>
      <c r="T1141" s="9" t="s">
        <v>3429</v>
      </c>
      <c r="U1141" s="7">
        <v>1077386</v>
      </c>
      <c r="V1141" s="7">
        <v>1085395</v>
      </c>
      <c r="W1141" s="7">
        <v>1020268</v>
      </c>
      <c r="X1141" s="7">
        <v>1083305</v>
      </c>
      <c r="Y1141" s="7">
        <v>1099998</v>
      </c>
      <c r="Z1141" s="7">
        <v>1087161</v>
      </c>
      <c r="AA1141" s="7">
        <v>1076438</v>
      </c>
      <c r="AB1141" s="7">
        <v>1077386</v>
      </c>
      <c r="AC1141" s="3" t="s">
        <v>2400</v>
      </c>
      <c r="AD1141" s="3" t="s">
        <v>2400</v>
      </c>
      <c r="AE1141" s="3" t="s">
        <v>2400</v>
      </c>
      <c r="AF1141" s="3" t="s">
        <v>2400</v>
      </c>
      <c r="AG1141" s="7">
        <v>69067019</v>
      </c>
      <c r="AH1141" s="7">
        <v>69066573</v>
      </c>
      <c r="AI1141" s="7">
        <v>69138461</v>
      </c>
      <c r="AJ1141" s="7">
        <v>64990984</v>
      </c>
      <c r="AK1141" s="3">
        <v>94.451210000000003</v>
      </c>
      <c r="AL1141" s="7">
        <v>347</v>
      </c>
      <c r="AM1141" s="7">
        <v>63390732</v>
      </c>
      <c r="AN1141" s="3">
        <v>92.13</v>
      </c>
      <c r="AO1141" s="3">
        <v>-1.5885499999999999</v>
      </c>
      <c r="AP1141" s="3">
        <v>-10.970404</v>
      </c>
      <c r="AQ1141" s="3">
        <v>0.28850799999999999</v>
      </c>
      <c r="AR1141" s="3">
        <v>19.980824999999999</v>
      </c>
      <c r="AS1141" s="3">
        <v>-10.970404</v>
      </c>
      <c r="AT1141" s="3">
        <v>0.28850799999999999</v>
      </c>
      <c r="AU1141" s="3">
        <v>17.945335</v>
      </c>
      <c r="AV1141" s="3">
        <v>1.6906698779493519</v>
      </c>
      <c r="AW1141" s="3">
        <v>2.9474991404639708</v>
      </c>
      <c r="AX1141" s="3">
        <v>2.7879254772656319</v>
      </c>
      <c r="AY1141" s="3">
        <v>63.19</v>
      </c>
      <c r="AZ1141" s="3">
        <v>110.16</v>
      </c>
      <c r="BA1141" s="3">
        <v>104.19</v>
      </c>
    </row>
    <row r="1142" spans="1:53" x14ac:dyDescent="0.3">
      <c r="A1142" s="1" t="s">
        <v>1871</v>
      </c>
      <c r="B1142" s="2">
        <v>4945122</v>
      </c>
      <c r="C1142" s="9" t="s">
        <v>2395</v>
      </c>
      <c r="D1142" s="9" t="s">
        <v>2431</v>
      </c>
      <c r="E1142" s="3">
        <v>4817.5589816800002</v>
      </c>
      <c r="F1142" s="5">
        <v>5871.3589810000003</v>
      </c>
      <c r="G1142" s="5" t="s">
        <v>2400</v>
      </c>
      <c r="H1142" s="3">
        <v>-0.10100000000000001</v>
      </c>
      <c r="I1142" s="3" t="s">
        <v>2397</v>
      </c>
      <c r="J1142" s="3">
        <v>-0.10100000000000001</v>
      </c>
      <c r="K1142" s="3" t="s">
        <v>2397</v>
      </c>
      <c r="L1142" s="3" t="s">
        <v>2397</v>
      </c>
      <c r="M1142" s="3" t="s">
        <v>2397</v>
      </c>
      <c r="N1142" s="3">
        <v>170.85635400000001</v>
      </c>
      <c r="O1142" s="3" t="s">
        <v>2400</v>
      </c>
      <c r="P1142" s="3" t="s">
        <v>2400</v>
      </c>
      <c r="Q1142" s="3">
        <v>7.4117129999999998</v>
      </c>
      <c r="R1142" s="3">
        <v>81.866129000000001</v>
      </c>
      <c r="S1142" s="3">
        <v>81.866129000000001</v>
      </c>
      <c r="T1142" s="9" t="s">
        <v>3433</v>
      </c>
      <c r="U1142" s="7">
        <v>868758</v>
      </c>
      <c r="V1142" s="7">
        <v>756533</v>
      </c>
      <c r="W1142" s="7">
        <v>740858</v>
      </c>
      <c r="X1142" s="7">
        <v>595117</v>
      </c>
      <c r="Y1142" s="7">
        <v>851233</v>
      </c>
      <c r="Z1142" s="7">
        <v>815307</v>
      </c>
      <c r="AA1142" s="7">
        <v>838324</v>
      </c>
      <c r="AB1142" s="7">
        <v>868758</v>
      </c>
      <c r="AC1142" s="3">
        <v>48.646000000000001</v>
      </c>
      <c r="AD1142" s="3">
        <v>50.109000000000002</v>
      </c>
      <c r="AE1142" s="4">
        <v>5.2130000000000001</v>
      </c>
      <c r="AF1142" s="4">
        <v>8.1760000000000002</v>
      </c>
      <c r="AG1142" s="7">
        <v>75401839</v>
      </c>
      <c r="AH1142" s="7">
        <v>75118173</v>
      </c>
      <c r="AI1142" s="7">
        <v>64284760</v>
      </c>
      <c r="AJ1142" s="7">
        <v>83894285</v>
      </c>
      <c r="AK1142" s="3">
        <v>98.920450000000002</v>
      </c>
      <c r="AL1142" s="7">
        <v>334</v>
      </c>
      <c r="AM1142" s="7">
        <v>85722145</v>
      </c>
      <c r="AN1142" s="4">
        <v>101.08</v>
      </c>
      <c r="AO1142" s="3">
        <v>-4.0936579999999996</v>
      </c>
      <c r="AP1142" s="3">
        <v>-3.4197380000000002</v>
      </c>
      <c r="AQ1142" s="3">
        <v>35.457731000000003</v>
      </c>
      <c r="AR1142" s="3">
        <v>185.813309</v>
      </c>
      <c r="AS1142" s="3">
        <v>-3.4197380000000002</v>
      </c>
      <c r="AT1142" s="3">
        <v>35.457731000000003</v>
      </c>
      <c r="AU1142" s="3">
        <v>182.291191</v>
      </c>
      <c r="AV1142" s="3">
        <v>4.4659353710903948</v>
      </c>
      <c r="AW1142" s="3">
        <v>12.213016711326862</v>
      </c>
      <c r="AX1142" s="3">
        <v>10.09286717232686</v>
      </c>
      <c r="AY1142" s="3">
        <v>40.92</v>
      </c>
      <c r="AZ1142" s="3">
        <v>111.91</v>
      </c>
      <c r="BA1142" s="3">
        <v>92.48</v>
      </c>
    </row>
    <row r="1143" spans="1:53" x14ac:dyDescent="0.3">
      <c r="A1143" s="1" t="s">
        <v>1826</v>
      </c>
      <c r="B1143" s="2">
        <v>4156274</v>
      </c>
      <c r="C1143" s="9" t="s">
        <v>2395</v>
      </c>
      <c r="D1143" s="9" t="s">
        <v>2434</v>
      </c>
      <c r="E1143" s="3">
        <v>4813.2166480200003</v>
      </c>
      <c r="F1143" s="5">
        <v>6581.7516480000004</v>
      </c>
      <c r="G1143" s="5" t="s">
        <v>2400</v>
      </c>
      <c r="H1143" s="3">
        <v>0.97</v>
      </c>
      <c r="I1143" s="3">
        <v>14.54087</v>
      </c>
      <c r="J1143" s="4">
        <v>0.97</v>
      </c>
      <c r="K1143" s="3">
        <v>14.54087</v>
      </c>
      <c r="L1143" s="3">
        <v>2.6183990399999999</v>
      </c>
      <c r="M1143" s="3">
        <v>2.07789745</v>
      </c>
      <c r="N1143" s="3" t="s">
        <v>2397</v>
      </c>
      <c r="O1143" s="3" t="s">
        <v>2400</v>
      </c>
      <c r="P1143" s="3" t="s">
        <v>2400</v>
      </c>
      <c r="Q1143" s="3">
        <v>0.77863800000000005</v>
      </c>
      <c r="R1143" s="3">
        <v>8.6236890000000006</v>
      </c>
      <c r="S1143" s="3">
        <v>8.6236890000000006</v>
      </c>
      <c r="T1143" s="9" t="s">
        <v>3429</v>
      </c>
      <c r="U1143" s="7">
        <v>7925024</v>
      </c>
      <c r="V1143" s="7">
        <v>7101670</v>
      </c>
      <c r="W1143" s="7">
        <v>5126142</v>
      </c>
      <c r="X1143" s="7">
        <v>4735940</v>
      </c>
      <c r="Y1143" s="7">
        <v>7824625</v>
      </c>
      <c r="Z1143" s="7">
        <v>7909232</v>
      </c>
      <c r="AA1143" s="7">
        <v>7885256</v>
      </c>
      <c r="AB1143" s="7">
        <v>7925024</v>
      </c>
      <c r="AC1143" s="3">
        <v>20.177</v>
      </c>
      <c r="AD1143" s="3">
        <v>19.852</v>
      </c>
      <c r="AE1143" s="4">
        <v>9.2449999999999992</v>
      </c>
      <c r="AF1143" s="4">
        <v>9.0289999999999999</v>
      </c>
      <c r="AG1143" s="7">
        <v>79003437</v>
      </c>
      <c r="AH1143" s="7">
        <v>78569485</v>
      </c>
      <c r="AI1143" s="7">
        <v>80042637</v>
      </c>
      <c r="AJ1143" s="7">
        <v>69801355</v>
      </c>
      <c r="AK1143" s="3">
        <v>88.326589999999996</v>
      </c>
      <c r="AL1143" s="7">
        <v>345</v>
      </c>
      <c r="AM1143" s="7">
        <v>72606232</v>
      </c>
      <c r="AN1143" s="3">
        <v>91.88</v>
      </c>
      <c r="AO1143" s="3">
        <v>-0.56261300000000003</v>
      </c>
      <c r="AP1143" s="3">
        <v>-11.557708</v>
      </c>
      <c r="AQ1143" s="3">
        <v>3.710013</v>
      </c>
      <c r="AR1143" s="3">
        <v>12.067907999999999</v>
      </c>
      <c r="AS1143" s="3">
        <v>-11.557708</v>
      </c>
      <c r="AT1143" s="3">
        <v>3.710013</v>
      </c>
      <c r="AU1143" s="3">
        <v>8.9264410000000005</v>
      </c>
      <c r="AV1143" s="3" t="s">
        <v>2400</v>
      </c>
      <c r="AW1143" s="3" t="s">
        <v>2400</v>
      </c>
      <c r="AX1143" s="3" t="s">
        <v>2400</v>
      </c>
      <c r="AY1143" s="3">
        <v>79.739999999999995</v>
      </c>
      <c r="AZ1143" s="3">
        <v>81.75</v>
      </c>
      <c r="BA1143" s="3">
        <v>88.97</v>
      </c>
    </row>
    <row r="1144" spans="1:53" x14ac:dyDescent="0.3">
      <c r="A1144" s="1" t="s">
        <v>1873</v>
      </c>
      <c r="B1144" s="2">
        <v>4992057</v>
      </c>
      <c r="C1144" s="9" t="s">
        <v>2401</v>
      </c>
      <c r="D1144" s="9" t="s">
        <v>2419</v>
      </c>
      <c r="E1144" s="3">
        <v>4807.0586321999999</v>
      </c>
      <c r="F1144" s="5">
        <v>7498.9756319999997</v>
      </c>
      <c r="G1144" s="5" t="s">
        <v>2400</v>
      </c>
      <c r="H1144" s="3">
        <v>-0.17</v>
      </c>
      <c r="I1144" s="3" t="s">
        <v>2397</v>
      </c>
      <c r="J1144" s="3">
        <v>-0.17</v>
      </c>
      <c r="K1144" s="3" t="s">
        <v>2397</v>
      </c>
      <c r="L1144" s="3" t="s">
        <v>2397</v>
      </c>
      <c r="M1144" s="3">
        <v>1.3898047199999999</v>
      </c>
      <c r="N1144" s="3">
        <v>12.644209</v>
      </c>
      <c r="O1144" s="3" t="s">
        <v>2400</v>
      </c>
      <c r="P1144" s="3" t="s">
        <v>2400</v>
      </c>
      <c r="Q1144" s="3">
        <v>1.6900850000000001</v>
      </c>
      <c r="R1144" s="3">
        <v>8.4660779999999995</v>
      </c>
      <c r="S1144" s="3">
        <v>8.4660779999999995</v>
      </c>
      <c r="T1144" s="9" t="s">
        <v>3429</v>
      </c>
      <c r="U1144" s="7">
        <v>4054083</v>
      </c>
      <c r="V1144" s="7">
        <v>4029262</v>
      </c>
      <c r="W1144" s="7">
        <v>3820806</v>
      </c>
      <c r="X1144" s="7">
        <v>3045578</v>
      </c>
      <c r="Y1144" s="7">
        <v>4017568</v>
      </c>
      <c r="Z1144" s="7">
        <v>4036040</v>
      </c>
      <c r="AA1144" s="7">
        <v>4062617</v>
      </c>
      <c r="AB1144" s="7">
        <v>4054083</v>
      </c>
      <c r="AC1144" s="3">
        <v>30.919</v>
      </c>
      <c r="AD1144" s="3">
        <v>29.454000000000001</v>
      </c>
      <c r="AE1144" s="3">
        <v>21.492000000000001</v>
      </c>
      <c r="AF1144" s="3">
        <v>19.605</v>
      </c>
      <c r="AG1144" s="7">
        <v>150027000</v>
      </c>
      <c r="AH1144" s="7">
        <v>150956000</v>
      </c>
      <c r="AI1144" s="7">
        <v>151559000</v>
      </c>
      <c r="AJ1144" s="7">
        <v>148394631</v>
      </c>
      <c r="AK1144" s="3">
        <v>99.216669999999993</v>
      </c>
      <c r="AL1144" s="7">
        <v>454</v>
      </c>
      <c r="AM1144" s="7">
        <v>159930721</v>
      </c>
      <c r="AN1144" s="3">
        <v>106.93</v>
      </c>
      <c r="AO1144" s="3">
        <v>0</v>
      </c>
      <c r="AP1144" s="3">
        <v>-14.747978</v>
      </c>
      <c r="AQ1144" s="3">
        <v>-23.591746000000001</v>
      </c>
      <c r="AR1144" s="3">
        <v>-26.185345000000002</v>
      </c>
      <c r="AS1144" s="3">
        <v>-14.747978</v>
      </c>
      <c r="AT1144" s="3">
        <v>-23.591746000000001</v>
      </c>
      <c r="AU1144" s="3">
        <v>-27.069469999999999</v>
      </c>
      <c r="AV1144" s="3">
        <v>3.1232712090155648</v>
      </c>
      <c r="AW1144" s="3">
        <v>6.430400583923741</v>
      </c>
      <c r="AX1144" s="3">
        <v>5.0552962904280445</v>
      </c>
      <c r="AY1144" s="3">
        <v>50.72</v>
      </c>
      <c r="AZ1144" s="3">
        <v>104.43</v>
      </c>
      <c r="BA1144" s="4">
        <v>82.1</v>
      </c>
    </row>
    <row r="1145" spans="1:53" x14ac:dyDescent="0.3">
      <c r="A1145" s="1" t="s">
        <v>1439</v>
      </c>
      <c r="B1145" s="2">
        <v>4565245</v>
      </c>
      <c r="C1145" s="9" t="s">
        <v>2401</v>
      </c>
      <c r="D1145" s="9" t="s">
        <v>2434</v>
      </c>
      <c r="E1145" s="3">
        <v>4801.0088972000003</v>
      </c>
      <c r="F1145" s="5">
        <v>5349.0788970000003</v>
      </c>
      <c r="G1145" s="5" t="s">
        <v>2400</v>
      </c>
      <c r="H1145" s="3">
        <v>0.98899999999999999</v>
      </c>
      <c r="I1145" s="3">
        <v>16.307860000000002</v>
      </c>
      <c r="J1145" s="3">
        <v>0.98899999999999999</v>
      </c>
      <c r="K1145" s="3">
        <v>16.307860000000002</v>
      </c>
      <c r="L1145" s="3">
        <v>7.3673308299999993</v>
      </c>
      <c r="M1145" s="3">
        <v>2.9999598300000003</v>
      </c>
      <c r="N1145" s="3">
        <v>13.499006</v>
      </c>
      <c r="O1145" s="3" t="s">
        <v>2400</v>
      </c>
      <c r="P1145" s="3" t="s">
        <v>2400</v>
      </c>
      <c r="Q1145" s="3">
        <v>1.2362150000000001</v>
      </c>
      <c r="R1145" s="3">
        <v>9.1442490000000003</v>
      </c>
      <c r="S1145" s="3">
        <v>9.1442490000000003</v>
      </c>
      <c r="T1145" s="9" t="s">
        <v>3436</v>
      </c>
      <c r="U1145" s="7">
        <v>3820951</v>
      </c>
      <c r="V1145" s="7">
        <v>4009282</v>
      </c>
      <c r="W1145" s="7">
        <v>3691893</v>
      </c>
      <c r="X1145" s="7">
        <v>3243224</v>
      </c>
      <c r="Y1145" s="7">
        <v>3820951</v>
      </c>
      <c r="Z1145" s="7">
        <v>3904108</v>
      </c>
      <c r="AA1145" s="7">
        <v>3979222</v>
      </c>
      <c r="AB1145" s="7">
        <v>4005506</v>
      </c>
      <c r="AC1145" s="3">
        <v>41.161999999999999</v>
      </c>
      <c r="AD1145" s="3">
        <v>41.161999999999999</v>
      </c>
      <c r="AE1145" s="4">
        <v>12.742000000000001</v>
      </c>
      <c r="AF1145" s="4">
        <v>12.742000000000001</v>
      </c>
      <c r="AG1145" s="7">
        <v>55902379</v>
      </c>
      <c r="AH1145" s="7">
        <v>56122955</v>
      </c>
      <c r="AI1145" s="7">
        <v>55498150</v>
      </c>
      <c r="AJ1145" s="7">
        <v>43430421</v>
      </c>
      <c r="AK1145" s="3">
        <v>77.687929999999994</v>
      </c>
      <c r="AL1145" s="7">
        <v>493</v>
      </c>
      <c r="AM1145" s="7">
        <v>46710357</v>
      </c>
      <c r="AN1145" s="3">
        <v>83.56</v>
      </c>
      <c r="AO1145" s="3">
        <v>-2.6332939999999998</v>
      </c>
      <c r="AP1145" s="3">
        <v>-13.029809</v>
      </c>
      <c r="AQ1145" s="3">
        <v>-13.211713</v>
      </c>
      <c r="AR1145" s="3">
        <v>-24.934673</v>
      </c>
      <c r="AS1145" s="3">
        <v>-13.029809</v>
      </c>
      <c r="AT1145" s="3">
        <v>-13.211713</v>
      </c>
      <c r="AU1145" s="3">
        <v>-26.239384000000001</v>
      </c>
      <c r="AV1145" s="3">
        <v>4.347467939951728</v>
      </c>
      <c r="AW1145" s="3">
        <v>5.097257850551058</v>
      </c>
      <c r="AX1145" s="3">
        <v>5.6891864451991525</v>
      </c>
      <c r="AY1145" s="3">
        <v>84.14</v>
      </c>
      <c r="AZ1145" s="3">
        <v>98.65</v>
      </c>
      <c r="BA1145" s="4">
        <v>110.11</v>
      </c>
    </row>
    <row r="1146" spans="1:53" x14ac:dyDescent="0.3">
      <c r="A1146" s="1" t="s">
        <v>1969</v>
      </c>
      <c r="B1146" s="2">
        <v>4205752</v>
      </c>
      <c r="C1146" s="9" t="s">
        <v>2395</v>
      </c>
      <c r="D1146" s="9" t="s">
        <v>2407</v>
      </c>
      <c r="E1146" s="3">
        <v>4788.9668380000003</v>
      </c>
      <c r="F1146" s="5">
        <v>6455.7418369999996</v>
      </c>
      <c r="G1146" s="5">
        <v>9384.1683966799992</v>
      </c>
      <c r="H1146" s="3">
        <v>0.25600000000000001</v>
      </c>
      <c r="I1146" s="3">
        <v>92.460064000000003</v>
      </c>
      <c r="J1146" s="3">
        <v>0.25600000000000001</v>
      </c>
      <c r="K1146" s="3">
        <v>92.460064000000003</v>
      </c>
      <c r="L1146" s="3" t="s">
        <v>2397</v>
      </c>
      <c r="M1146" s="3">
        <v>10.58328762</v>
      </c>
      <c r="N1146" s="3">
        <v>29.350912999999998</v>
      </c>
      <c r="O1146" s="3" t="s">
        <v>2400</v>
      </c>
      <c r="P1146" s="3" t="s">
        <v>2400</v>
      </c>
      <c r="Q1146" s="3">
        <v>7.3394240000000002</v>
      </c>
      <c r="R1146" s="3">
        <v>23.672276</v>
      </c>
      <c r="S1146" s="3">
        <v>23.672276</v>
      </c>
      <c r="T1146" s="9" t="s">
        <v>3431</v>
      </c>
      <c r="U1146" s="7">
        <v>711631</v>
      </c>
      <c r="V1146" s="7">
        <v>-67574</v>
      </c>
      <c r="W1146" s="7">
        <v>1365525</v>
      </c>
      <c r="X1146" s="7">
        <v>787716</v>
      </c>
      <c r="Y1146" s="7">
        <v>800276</v>
      </c>
      <c r="Z1146" s="7">
        <v>720021</v>
      </c>
      <c r="AA1146" s="7">
        <v>711631</v>
      </c>
      <c r="AB1146" s="7">
        <v>527195</v>
      </c>
      <c r="AC1146" s="3">
        <v>47.649000000000001</v>
      </c>
      <c r="AD1146" s="3">
        <v>43.156999999999996</v>
      </c>
      <c r="AE1146" s="3">
        <v>33.241999999999997</v>
      </c>
      <c r="AF1146" s="3">
        <v>29.172000000000001</v>
      </c>
      <c r="AG1146" s="7">
        <v>72681239</v>
      </c>
      <c r="AH1146" s="7">
        <v>67931869</v>
      </c>
      <c r="AI1146" s="7">
        <v>64068952</v>
      </c>
      <c r="AJ1146" s="7">
        <v>66031911</v>
      </c>
      <c r="AK1146" s="3">
        <v>90.851380000000006</v>
      </c>
      <c r="AL1146" s="7">
        <v>262</v>
      </c>
      <c r="AM1146" s="7">
        <v>69040401</v>
      </c>
      <c r="AN1146" s="3">
        <v>94.99</v>
      </c>
      <c r="AO1146" s="3">
        <v>-3.9495520000000002</v>
      </c>
      <c r="AP1146" s="3">
        <v>-12.156625</v>
      </c>
      <c r="AQ1146" s="3">
        <v>1.8476159999999999</v>
      </c>
      <c r="AR1146" s="3">
        <v>82.471626999999998</v>
      </c>
      <c r="AS1146" s="3">
        <v>-12.156625</v>
      </c>
      <c r="AT1146" s="3">
        <v>1.8476159999999999</v>
      </c>
      <c r="AU1146" s="3">
        <v>81.841031000000001</v>
      </c>
      <c r="AV1146" s="3">
        <v>1.8098673304124604</v>
      </c>
      <c r="AW1146" s="3">
        <v>4.7868208215577912</v>
      </c>
      <c r="AX1146" s="3">
        <v>4.079831385373053</v>
      </c>
      <c r="AY1146" s="3">
        <v>45.31</v>
      </c>
      <c r="AZ1146" s="3">
        <v>119.84</v>
      </c>
      <c r="BA1146" s="3">
        <v>102.14</v>
      </c>
    </row>
    <row r="1147" spans="1:53" x14ac:dyDescent="0.3">
      <c r="A1147" s="1" t="s">
        <v>400</v>
      </c>
      <c r="B1147" s="2">
        <v>4917416</v>
      </c>
      <c r="C1147" s="9" t="s">
        <v>2395</v>
      </c>
      <c r="D1147" s="9" t="s">
        <v>2424</v>
      </c>
      <c r="E1147" s="3">
        <v>4786.46076902</v>
      </c>
      <c r="F1147" s="5">
        <v>4029.3807689999999</v>
      </c>
      <c r="G1147" s="5" t="s">
        <v>2400</v>
      </c>
      <c r="H1147" s="4">
        <v>3.06</v>
      </c>
      <c r="I1147" s="3">
        <v>11.789232999999999</v>
      </c>
      <c r="J1147" s="3">
        <v>3.06</v>
      </c>
      <c r="K1147" s="3">
        <v>11.789232999999999</v>
      </c>
      <c r="L1147" s="3">
        <v>2.7419741599999998</v>
      </c>
      <c r="M1147" s="3">
        <v>2.6527140600000001</v>
      </c>
      <c r="N1147" s="3">
        <v>12.895626999999999</v>
      </c>
      <c r="O1147" s="3" t="s">
        <v>2400</v>
      </c>
      <c r="P1147" s="3" t="s">
        <v>2400</v>
      </c>
      <c r="Q1147" s="3">
        <v>1.616967</v>
      </c>
      <c r="R1147" s="3">
        <v>7.2638689999999997</v>
      </c>
      <c r="S1147" s="3">
        <v>7.2638689999999997</v>
      </c>
      <c r="T1147" s="9" t="s">
        <v>3432</v>
      </c>
      <c r="U1147" s="7">
        <v>2326443</v>
      </c>
      <c r="V1147" s="7">
        <v>3146217</v>
      </c>
      <c r="W1147" s="7">
        <v>1777159</v>
      </c>
      <c r="X1147" s="7">
        <v>1348987</v>
      </c>
      <c r="Y1147" s="7">
        <v>2652970</v>
      </c>
      <c r="Z1147" s="7">
        <v>2326443</v>
      </c>
      <c r="AA1147" s="7">
        <v>2374334</v>
      </c>
      <c r="AB1147" s="7">
        <v>2668751</v>
      </c>
      <c r="AC1147" s="3">
        <v>23.279</v>
      </c>
      <c r="AD1147" s="4">
        <v>28.02</v>
      </c>
      <c r="AE1147" s="4">
        <v>16.95</v>
      </c>
      <c r="AF1147" s="3">
        <v>22.207000000000001</v>
      </c>
      <c r="AG1147" s="7">
        <v>49037000</v>
      </c>
      <c r="AH1147" s="7">
        <v>49038766</v>
      </c>
      <c r="AI1147" s="7">
        <v>48983000</v>
      </c>
      <c r="AJ1147" s="7">
        <v>42407951</v>
      </c>
      <c r="AK1147" s="3">
        <v>86.48227</v>
      </c>
      <c r="AL1147" s="7">
        <v>415</v>
      </c>
      <c r="AM1147" s="7">
        <v>39271503</v>
      </c>
      <c r="AN1147" s="3">
        <v>80.09</v>
      </c>
      <c r="AO1147" s="3">
        <v>0.16545000000000001</v>
      </c>
      <c r="AP1147" s="3">
        <v>5.440016</v>
      </c>
      <c r="AQ1147" s="3">
        <v>37.520043000000001</v>
      </c>
      <c r="AR1147" s="3">
        <v>81.580804999999998</v>
      </c>
      <c r="AS1147" s="3">
        <v>5.440016</v>
      </c>
      <c r="AT1147" s="3">
        <v>37.520043000000001</v>
      </c>
      <c r="AU1147" s="3">
        <v>79.334378999999998</v>
      </c>
      <c r="AV1147" s="3">
        <v>4.5836475340703311</v>
      </c>
      <c r="AW1147" s="3">
        <v>6.6976965929568104</v>
      </c>
      <c r="AX1147" s="3">
        <v>6.610051486694533</v>
      </c>
      <c r="AY1147" s="3">
        <v>67.95</v>
      </c>
      <c r="AZ1147" s="4">
        <v>99.3</v>
      </c>
      <c r="BA1147" s="4">
        <v>98</v>
      </c>
    </row>
    <row r="1148" spans="1:53" x14ac:dyDescent="0.3">
      <c r="A1148" s="1" t="s">
        <v>201</v>
      </c>
      <c r="B1148" s="2">
        <v>10400346</v>
      </c>
      <c r="C1148" s="9" t="s">
        <v>2395</v>
      </c>
      <c r="D1148" s="9" t="s">
        <v>2476</v>
      </c>
      <c r="E1148" s="3">
        <v>6631.26793223</v>
      </c>
      <c r="F1148" s="5">
        <v>6522.237932</v>
      </c>
      <c r="G1148" s="5" t="s">
        <v>2400</v>
      </c>
      <c r="H1148" s="3">
        <v>-1.105</v>
      </c>
      <c r="I1148" s="3" t="s">
        <v>2397</v>
      </c>
      <c r="J1148" s="3">
        <v>-1.105</v>
      </c>
      <c r="K1148" s="3" t="s">
        <v>2397</v>
      </c>
      <c r="L1148" s="3">
        <v>11.612548159999999</v>
      </c>
      <c r="M1148" s="3">
        <v>11.612548159999999</v>
      </c>
      <c r="N1148" s="3" t="s">
        <v>2397</v>
      </c>
      <c r="O1148" s="3" t="s">
        <v>2400</v>
      </c>
      <c r="P1148" s="3" t="s">
        <v>2400</v>
      </c>
      <c r="Q1148" s="3" t="s">
        <v>2397</v>
      </c>
      <c r="R1148" s="3" t="s">
        <v>2397</v>
      </c>
      <c r="S1148" s="3">
        <v>-35.021774000000001</v>
      </c>
      <c r="T1148" s="9" t="s">
        <v>3429</v>
      </c>
      <c r="U1148" s="7" t="s">
        <v>2400</v>
      </c>
      <c r="V1148" s="7">
        <v>13825</v>
      </c>
      <c r="W1148" s="7">
        <v>12405</v>
      </c>
      <c r="X1148" s="7">
        <v>5967</v>
      </c>
      <c r="Y1148" s="7">
        <v>2500</v>
      </c>
      <c r="Z1148" s="7">
        <v>1400</v>
      </c>
      <c r="AA1148" s="7">
        <v>500</v>
      </c>
      <c r="AB1148" s="7" t="s">
        <v>2400</v>
      </c>
      <c r="AC1148" s="3" t="s">
        <v>2400</v>
      </c>
      <c r="AD1148" s="4">
        <v>100</v>
      </c>
      <c r="AE1148" s="3" t="s">
        <v>2400</v>
      </c>
      <c r="AF1148" s="3" t="s">
        <v>2397</v>
      </c>
      <c r="AG1148" s="7">
        <v>170039305</v>
      </c>
      <c r="AH1148" s="7">
        <v>148751110</v>
      </c>
      <c r="AI1148" s="7">
        <v>89675329</v>
      </c>
      <c r="AJ1148" s="7">
        <v>236069557</v>
      </c>
      <c r="AK1148" s="3">
        <v>84.762309999999999</v>
      </c>
      <c r="AL1148" s="7">
        <v>298</v>
      </c>
      <c r="AM1148" s="7">
        <v>70873395</v>
      </c>
      <c r="AN1148" s="3">
        <v>25.45</v>
      </c>
      <c r="AO1148" s="3">
        <v>-10.174542000000001</v>
      </c>
      <c r="AP1148" s="3">
        <v>-11.381772</v>
      </c>
      <c r="AQ1148" s="3">
        <v>-19.311664</v>
      </c>
      <c r="AR1148" s="3">
        <v>335.05154599999997</v>
      </c>
      <c r="AS1148" s="3">
        <v>-11.381772</v>
      </c>
      <c r="AT1148" s="3">
        <v>-19.311664</v>
      </c>
      <c r="AU1148" s="3">
        <v>249.917081</v>
      </c>
      <c r="AV1148" s="3">
        <v>9.9620763424325354</v>
      </c>
      <c r="AW1148" s="3">
        <v>12.350811635663858</v>
      </c>
      <c r="AX1148" s="3">
        <v>16.984572876079465</v>
      </c>
      <c r="AY1148" s="4">
        <v>54</v>
      </c>
      <c r="AZ1148" s="3">
        <v>66.95</v>
      </c>
      <c r="BA1148" s="3">
        <v>92.06</v>
      </c>
    </row>
    <row r="1149" spans="1:53" x14ac:dyDescent="0.3">
      <c r="A1149" s="1" t="s">
        <v>869</v>
      </c>
      <c r="B1149" s="2">
        <v>4315858</v>
      </c>
      <c r="C1149" s="9" t="s">
        <v>2401</v>
      </c>
      <c r="D1149" s="9" t="s">
        <v>2424</v>
      </c>
      <c r="E1149" s="3">
        <v>4763.7167619600004</v>
      </c>
      <c r="F1149" s="5">
        <v>6130.5047610000001</v>
      </c>
      <c r="G1149" s="5" t="s">
        <v>2400</v>
      </c>
      <c r="H1149" s="3">
        <v>0.308</v>
      </c>
      <c r="I1149" s="3">
        <v>18.122807000000002</v>
      </c>
      <c r="J1149" s="3">
        <v>0.308</v>
      </c>
      <c r="K1149" s="3">
        <v>18.122807000000002</v>
      </c>
      <c r="L1149" s="3">
        <v>46.742081449999993</v>
      </c>
      <c r="M1149" s="3">
        <v>3.09327744</v>
      </c>
      <c r="N1149" s="3">
        <v>19.165120999999999</v>
      </c>
      <c r="O1149" s="3" t="s">
        <v>2400</v>
      </c>
      <c r="P1149" s="3" t="s">
        <v>2400</v>
      </c>
      <c r="Q1149" s="3">
        <v>1.1164419999999999</v>
      </c>
      <c r="R1149" s="3">
        <v>8.9839739999999999</v>
      </c>
      <c r="S1149" s="3">
        <v>8.9839739999999999</v>
      </c>
      <c r="T1149" s="9" t="s">
        <v>3429</v>
      </c>
      <c r="U1149" s="7">
        <v>5090830</v>
      </c>
      <c r="V1149" s="7">
        <v>4805822</v>
      </c>
      <c r="W1149" s="7">
        <v>4330767</v>
      </c>
      <c r="X1149" s="7">
        <v>4387991</v>
      </c>
      <c r="Y1149" s="7">
        <v>5121389</v>
      </c>
      <c r="Z1149" s="7">
        <v>5130088</v>
      </c>
      <c r="AA1149" s="7">
        <v>5133155</v>
      </c>
      <c r="AB1149" s="7">
        <v>5090830</v>
      </c>
      <c r="AC1149" s="3">
        <v>48.296999999999997</v>
      </c>
      <c r="AD1149" s="3">
        <v>49.301000000000002</v>
      </c>
      <c r="AE1149" s="4">
        <v>9.5489999999999995</v>
      </c>
      <c r="AF1149" s="4">
        <v>10.117000000000001</v>
      </c>
      <c r="AG1149" s="7">
        <v>210599053</v>
      </c>
      <c r="AH1149" s="7">
        <v>210598633</v>
      </c>
      <c r="AI1149" s="7">
        <v>211120226</v>
      </c>
      <c r="AJ1149" s="7">
        <v>194982762</v>
      </c>
      <c r="AK1149" s="3">
        <v>92.585480000000004</v>
      </c>
      <c r="AL1149" s="7">
        <v>440</v>
      </c>
      <c r="AM1149" s="7">
        <v>148743905</v>
      </c>
      <c r="AN1149" s="3">
        <v>70.63</v>
      </c>
      <c r="AO1149" s="3">
        <v>0.68226100000000001</v>
      </c>
      <c r="AP1149" s="3">
        <v>-8.6648980000000009</v>
      </c>
      <c r="AQ1149" s="3">
        <v>-10.446467</v>
      </c>
      <c r="AR1149" s="3">
        <v>-10.095734999999999</v>
      </c>
      <c r="AS1149" s="3">
        <v>-8.6648980000000009</v>
      </c>
      <c r="AT1149" s="3">
        <v>-10.446467</v>
      </c>
      <c r="AU1149" s="3">
        <v>-8.2185699999999997</v>
      </c>
      <c r="AV1149" s="3">
        <v>2.9912702026677822</v>
      </c>
      <c r="AW1149" s="3">
        <v>3.7214216804062761</v>
      </c>
      <c r="AX1149" s="3">
        <v>3.1077592807824268</v>
      </c>
      <c r="AY1149" s="3">
        <v>102.99</v>
      </c>
      <c r="AZ1149" s="3">
        <v>128.13999999999999</v>
      </c>
      <c r="BA1149" s="4">
        <v>107.01</v>
      </c>
    </row>
    <row r="1150" spans="1:53" x14ac:dyDescent="0.3">
      <c r="A1150" s="1" t="s">
        <v>161</v>
      </c>
      <c r="B1150" s="2">
        <v>5306107</v>
      </c>
      <c r="C1150" s="9" t="s">
        <v>2395</v>
      </c>
      <c r="D1150" s="9" t="s">
        <v>2403</v>
      </c>
      <c r="E1150" s="3">
        <v>4762.3561870000003</v>
      </c>
      <c r="F1150" s="5">
        <v>4151.0061859999996</v>
      </c>
      <c r="G1150" s="5" t="s">
        <v>2400</v>
      </c>
      <c r="H1150" s="3">
        <v>-0.48099999999999998</v>
      </c>
      <c r="I1150" s="3" t="s">
        <v>2397</v>
      </c>
      <c r="J1150" s="3">
        <v>-0.48099999999999998</v>
      </c>
      <c r="K1150" s="3" t="s">
        <v>2397</v>
      </c>
      <c r="L1150" s="3">
        <v>8.5725463899999994</v>
      </c>
      <c r="M1150" s="3">
        <v>8.5725463899999994</v>
      </c>
      <c r="N1150" s="3" t="s">
        <v>2397</v>
      </c>
      <c r="O1150" s="3" t="s">
        <v>2400</v>
      </c>
      <c r="P1150" s="3" t="s">
        <v>2400</v>
      </c>
      <c r="Q1150" s="3">
        <v>22.690809000000002</v>
      </c>
      <c r="R1150" s="3" t="s">
        <v>2397</v>
      </c>
      <c r="S1150" s="3">
        <v>-70.088243000000006</v>
      </c>
      <c r="T1150" s="9" t="s">
        <v>3429</v>
      </c>
      <c r="U1150" s="7">
        <v>110319</v>
      </c>
      <c r="V1150" s="7" t="s">
        <v>2400</v>
      </c>
      <c r="W1150" s="7" t="s">
        <v>2400</v>
      </c>
      <c r="X1150" s="7" t="s">
        <v>2400</v>
      </c>
      <c r="Y1150" s="7">
        <v>155818</v>
      </c>
      <c r="Z1150" s="7">
        <v>144746</v>
      </c>
      <c r="AA1150" s="7">
        <v>131663</v>
      </c>
      <c r="AB1150" s="7">
        <v>110319</v>
      </c>
      <c r="AC1150" s="4">
        <v>100</v>
      </c>
      <c r="AD1150" s="3">
        <v>95.263999999999996</v>
      </c>
      <c r="AE1150" s="3">
        <v>-79.623999999999995</v>
      </c>
      <c r="AF1150" s="3">
        <v>-41.906999999999996</v>
      </c>
      <c r="AG1150" s="7">
        <v>53994996</v>
      </c>
      <c r="AH1150" s="7">
        <v>53631144</v>
      </c>
      <c r="AI1150" s="7">
        <v>48673675</v>
      </c>
      <c r="AJ1150" s="7">
        <v>32028995</v>
      </c>
      <c r="AK1150" s="3">
        <v>59.231050000000003</v>
      </c>
      <c r="AL1150" s="7">
        <v>238</v>
      </c>
      <c r="AM1150" s="7">
        <v>36351925</v>
      </c>
      <c r="AN1150" s="3">
        <v>67.23</v>
      </c>
      <c r="AO1150" s="3">
        <v>-1.147203</v>
      </c>
      <c r="AP1150" s="3">
        <v>-12.92154</v>
      </c>
      <c r="AQ1150" s="3">
        <v>-8.1666869999999996</v>
      </c>
      <c r="AR1150" s="3">
        <v>36.580587999999999</v>
      </c>
      <c r="AS1150" s="3">
        <v>-12.92154</v>
      </c>
      <c r="AT1150" s="3">
        <v>-8.1666869999999996</v>
      </c>
      <c r="AU1150" s="3">
        <v>38.18018</v>
      </c>
      <c r="AV1150" s="3">
        <v>3.4786638549990228</v>
      </c>
      <c r="AW1150" s="3">
        <v>5.372439376211382</v>
      </c>
      <c r="AX1150" s="3">
        <v>5.2847227447072447</v>
      </c>
      <c r="AY1150" s="3">
        <v>77.11</v>
      </c>
      <c r="AZ1150" s="4">
        <v>119.09</v>
      </c>
      <c r="BA1150" s="3">
        <v>117.15</v>
      </c>
    </row>
    <row r="1151" spans="1:53" x14ac:dyDescent="0.3">
      <c r="A1151" s="1" t="s">
        <v>761</v>
      </c>
      <c r="B1151" s="2">
        <v>4005314</v>
      </c>
      <c r="C1151" s="9" t="s">
        <v>2395</v>
      </c>
      <c r="D1151" s="9" t="s">
        <v>2511</v>
      </c>
      <c r="E1151" s="3">
        <v>4762.1735859999999</v>
      </c>
      <c r="F1151" s="5">
        <v>6153.1735859999999</v>
      </c>
      <c r="G1151" s="5">
        <v>6111.1735859999999</v>
      </c>
      <c r="H1151" s="3">
        <v>9.84</v>
      </c>
      <c r="I1151" s="3">
        <v>4.8751135331516799</v>
      </c>
      <c r="J1151" s="3">
        <v>9.84</v>
      </c>
      <c r="K1151" s="3">
        <v>4.8751135331516799</v>
      </c>
      <c r="L1151" s="3">
        <v>0.79129514000000001</v>
      </c>
      <c r="M1151" s="3">
        <v>0.88433437898864298</v>
      </c>
      <c r="N1151" s="3">
        <v>8.6745140000000003</v>
      </c>
      <c r="O1151" s="3" t="s">
        <v>2400</v>
      </c>
      <c r="P1151" s="3" t="s">
        <v>2400</v>
      </c>
      <c r="Q1151" s="3">
        <v>5.7303730000000002</v>
      </c>
      <c r="R1151" s="3">
        <v>9.0683089999999993</v>
      </c>
      <c r="S1151" s="3">
        <v>5.8783230193610896</v>
      </c>
      <c r="T1151" s="9" t="s">
        <v>3429</v>
      </c>
      <c r="U1151" s="7">
        <v>1429000</v>
      </c>
      <c r="V1151" s="7">
        <v>-1058000</v>
      </c>
      <c r="W1151" s="7">
        <v>716000</v>
      </c>
      <c r="X1151" s="7">
        <v>2657000</v>
      </c>
      <c r="Y1151" s="7">
        <v>1375000</v>
      </c>
      <c r="Z1151" s="7">
        <v>1113000</v>
      </c>
      <c r="AA1151" s="7">
        <v>1031000</v>
      </c>
      <c r="AB1151" s="7">
        <v>1429000</v>
      </c>
      <c r="AC1151" s="4">
        <v>98.7</v>
      </c>
      <c r="AD1151" s="3">
        <v>103.468</v>
      </c>
      <c r="AE1151" s="3">
        <v>67.331000000000003</v>
      </c>
      <c r="AF1151" s="3">
        <v>66.753</v>
      </c>
      <c r="AG1151" s="7">
        <v>15231805</v>
      </c>
      <c r="AH1151" s="7">
        <v>15230911</v>
      </c>
      <c r="AI1151" s="7">
        <v>16031203</v>
      </c>
      <c r="AJ1151" s="7">
        <v>11277583</v>
      </c>
      <c r="AK1151" s="3">
        <v>76.894109999999998</v>
      </c>
      <c r="AL1151" s="7">
        <v>315</v>
      </c>
      <c r="AM1151" s="7">
        <v>10966702</v>
      </c>
      <c r="AN1151" s="3">
        <v>74.77</v>
      </c>
      <c r="AO1151" s="3">
        <v>-3.1040999999999999E-2</v>
      </c>
      <c r="AP1151" s="3">
        <v>-0.81613800000000003</v>
      </c>
      <c r="AQ1151" s="3">
        <v>0.143039</v>
      </c>
      <c r="AR1151" s="3">
        <v>9.6937909999999992</v>
      </c>
      <c r="AS1151" s="3">
        <v>-0.81613800000000003</v>
      </c>
      <c r="AT1151" s="3">
        <v>0.143039</v>
      </c>
      <c r="AU1151" s="3">
        <v>9.4105659999999993</v>
      </c>
      <c r="AV1151" s="3">
        <v>3.1022038158018543</v>
      </c>
      <c r="AW1151" s="3">
        <v>3.2784209997162339</v>
      </c>
      <c r="AX1151" s="3">
        <v>2.5563866790263488</v>
      </c>
      <c r="AY1151" s="3">
        <v>118.76</v>
      </c>
      <c r="AZ1151" s="3">
        <v>125.51</v>
      </c>
      <c r="BA1151" s="3">
        <v>97.87</v>
      </c>
    </row>
    <row r="1152" spans="1:53" x14ac:dyDescent="0.3">
      <c r="A1152" s="1" t="s">
        <v>234</v>
      </c>
      <c r="B1152" s="2">
        <v>4004310</v>
      </c>
      <c r="C1152" s="9" t="s">
        <v>2395</v>
      </c>
      <c r="D1152" s="9" t="s">
        <v>2488</v>
      </c>
      <c r="E1152" s="3">
        <v>4756.5392650800004</v>
      </c>
      <c r="F1152" s="5">
        <v>7674.6712649999999</v>
      </c>
      <c r="G1152" s="5" t="s">
        <v>2400</v>
      </c>
      <c r="H1152" s="3">
        <v>0.66</v>
      </c>
      <c r="I1152" s="3">
        <v>13.664142</v>
      </c>
      <c r="J1152" s="3">
        <v>0.66</v>
      </c>
      <c r="K1152" s="3">
        <v>13.664142</v>
      </c>
      <c r="L1152" s="3">
        <v>1.08206486</v>
      </c>
      <c r="M1152" s="3">
        <v>0.90617800999999998</v>
      </c>
      <c r="N1152" s="3">
        <v>7.1612369999999999</v>
      </c>
      <c r="O1152" s="3" t="s">
        <v>2400</v>
      </c>
      <c r="P1152" s="3" t="s">
        <v>2400</v>
      </c>
      <c r="Q1152" s="3">
        <v>0.32428600000000002</v>
      </c>
      <c r="R1152" s="3">
        <v>7.4514389999999997</v>
      </c>
      <c r="S1152" s="3">
        <v>7.4514389999999997</v>
      </c>
      <c r="T1152" s="9" t="s">
        <v>3430</v>
      </c>
      <c r="U1152" s="7">
        <v>23757129</v>
      </c>
      <c r="V1152" s="7">
        <v>26536881</v>
      </c>
      <c r="W1152" s="7">
        <v>24310708</v>
      </c>
      <c r="X1152" s="7">
        <v>19534679</v>
      </c>
      <c r="Y1152" s="7">
        <v>23025633</v>
      </c>
      <c r="Z1152" s="7">
        <v>23757129</v>
      </c>
      <c r="AA1152" s="7">
        <v>24748761</v>
      </c>
      <c r="AB1152" s="7">
        <v>25609789</v>
      </c>
      <c r="AC1152" s="4">
        <v>11.645</v>
      </c>
      <c r="AD1152" s="4">
        <v>11.403</v>
      </c>
      <c r="AE1152" s="4">
        <v>4.2039999999999997</v>
      </c>
      <c r="AF1152" s="4">
        <v>3.9449999999999998</v>
      </c>
      <c r="AG1152" s="7">
        <v>87253739</v>
      </c>
      <c r="AH1152" s="7">
        <v>89045996</v>
      </c>
      <c r="AI1152" s="7">
        <v>90983772</v>
      </c>
      <c r="AJ1152" s="7">
        <v>86471914</v>
      </c>
      <c r="AK1152" s="3">
        <v>99.460509999999999</v>
      </c>
      <c r="AL1152" s="7">
        <v>435</v>
      </c>
      <c r="AM1152" s="7">
        <v>88360194</v>
      </c>
      <c r="AN1152" s="3">
        <v>101.63</v>
      </c>
      <c r="AO1152" s="3">
        <v>-2.2604150000000001</v>
      </c>
      <c r="AP1152" s="3">
        <v>-4.3684880000000001</v>
      </c>
      <c r="AQ1152" s="3">
        <v>-3.6641499999999998</v>
      </c>
      <c r="AR1152" s="3">
        <v>6.384709</v>
      </c>
      <c r="AS1152" s="3">
        <v>-4.3684880000000001</v>
      </c>
      <c r="AT1152" s="3">
        <v>-3.6641499999999998</v>
      </c>
      <c r="AU1152" s="3">
        <v>3.8095240000000001</v>
      </c>
      <c r="AV1152" s="3">
        <v>2.2443498085620139</v>
      </c>
      <c r="AW1152" s="3">
        <v>5.414738518839247</v>
      </c>
      <c r="AX1152" s="3">
        <v>4.144268484043109</v>
      </c>
      <c r="AY1152" s="3">
        <v>61.88</v>
      </c>
      <c r="AZ1152" s="3">
        <v>149.28</v>
      </c>
      <c r="BA1152" s="3">
        <v>114.26</v>
      </c>
    </row>
    <row r="1153" spans="1:53" x14ac:dyDescent="0.3">
      <c r="A1153" s="1" t="s">
        <v>1763</v>
      </c>
      <c r="B1153" s="2">
        <v>4062541</v>
      </c>
      <c r="C1153" s="9" t="s">
        <v>2401</v>
      </c>
      <c r="D1153" s="9" t="s">
        <v>2553</v>
      </c>
      <c r="E1153" s="3">
        <v>4748.60571506</v>
      </c>
      <c r="F1153" s="5">
        <v>6150.4587149999998</v>
      </c>
      <c r="G1153" s="5">
        <v>6148.4131811999996</v>
      </c>
      <c r="H1153" s="3">
        <v>0.193</v>
      </c>
      <c r="I1153" s="3">
        <v>24.622641509434001</v>
      </c>
      <c r="J1153" s="4">
        <v>0.193</v>
      </c>
      <c r="K1153" s="3">
        <v>24.622641509434001</v>
      </c>
      <c r="L1153" s="3">
        <v>2.1762694900000001</v>
      </c>
      <c r="M1153" s="3">
        <v>2.1762159420930498</v>
      </c>
      <c r="N1153" s="3">
        <v>21.804511000000002</v>
      </c>
      <c r="O1153" s="3" t="s">
        <v>2400</v>
      </c>
      <c r="P1153" s="3" t="s">
        <v>2400</v>
      </c>
      <c r="Q1153" s="3">
        <v>5.2690929999999998</v>
      </c>
      <c r="R1153" s="3">
        <v>14.739224999999999</v>
      </c>
      <c r="S1153" s="3">
        <v>14.665597552163799</v>
      </c>
      <c r="T1153" s="9" t="s">
        <v>3429</v>
      </c>
      <c r="U1153" s="7">
        <v>943487</v>
      </c>
      <c r="V1153" s="7">
        <v>893195</v>
      </c>
      <c r="W1153" s="7">
        <v>1061520</v>
      </c>
      <c r="X1153" s="7">
        <v>827032</v>
      </c>
      <c r="Y1153" s="7">
        <v>892251</v>
      </c>
      <c r="Z1153" s="7">
        <v>897877</v>
      </c>
      <c r="AA1153" s="7">
        <v>931137</v>
      </c>
      <c r="AB1153" s="7">
        <v>943487</v>
      </c>
      <c r="AC1153" s="3">
        <v>28.068000000000001</v>
      </c>
      <c r="AD1153" s="3">
        <v>28.451000000000001</v>
      </c>
      <c r="AE1153" s="3">
        <v>35.781999999999996</v>
      </c>
      <c r="AF1153" s="4">
        <v>34.72</v>
      </c>
      <c r="AG1153" s="7">
        <v>149000336</v>
      </c>
      <c r="AH1153" s="7">
        <v>148979418</v>
      </c>
      <c r="AI1153" s="7">
        <v>148287338</v>
      </c>
      <c r="AJ1153" s="7">
        <v>134532828</v>
      </c>
      <c r="AK1153" s="3">
        <v>90.290949999999995</v>
      </c>
      <c r="AL1153" s="7">
        <v>387</v>
      </c>
      <c r="AM1153" s="7">
        <v>129901599</v>
      </c>
      <c r="AN1153" s="3">
        <v>87.18</v>
      </c>
      <c r="AO1153" s="3">
        <v>-1.2485809999999999</v>
      </c>
      <c r="AP1153" s="3">
        <v>-18.104800999999998</v>
      </c>
      <c r="AQ1153" s="3">
        <v>-18.893723000000001</v>
      </c>
      <c r="AR1153" s="3">
        <v>-23.280422999999999</v>
      </c>
      <c r="AS1153" s="3">
        <v>-18.104800999999998</v>
      </c>
      <c r="AT1153" s="3">
        <v>-18.893723000000001</v>
      </c>
      <c r="AU1153" s="3">
        <v>-21.879677000000001</v>
      </c>
      <c r="AV1153" s="3">
        <v>2.3084842890270352</v>
      </c>
      <c r="AW1153" s="3">
        <v>2.5542745027021851</v>
      </c>
      <c r="AX1153" s="3">
        <v>2.2342039917525773</v>
      </c>
      <c r="AY1153" s="3">
        <v>110.59</v>
      </c>
      <c r="AZ1153" s="3">
        <v>122.36</v>
      </c>
      <c r="BA1153" s="4">
        <v>107.03</v>
      </c>
    </row>
    <row r="1154" spans="1:53" x14ac:dyDescent="0.3">
      <c r="A1154" s="1" t="s">
        <v>200</v>
      </c>
      <c r="B1154" s="2">
        <v>4090916</v>
      </c>
      <c r="C1154" s="9" t="s">
        <v>2401</v>
      </c>
      <c r="D1154" s="9" t="s">
        <v>2465</v>
      </c>
      <c r="E1154" s="3">
        <v>4746.0338833599999</v>
      </c>
      <c r="F1154" s="5">
        <v>6351.0338830000001</v>
      </c>
      <c r="G1154" s="5">
        <v>6324.0338833599999</v>
      </c>
      <c r="H1154" s="4">
        <v>3.17</v>
      </c>
      <c r="I1154" s="3">
        <v>6.9937839937839898</v>
      </c>
      <c r="J1154" s="4">
        <v>3.17</v>
      </c>
      <c r="K1154" s="3">
        <v>6.9937839937839898</v>
      </c>
      <c r="L1154" s="3">
        <v>0.811014167686125</v>
      </c>
      <c r="M1154" s="3">
        <v>0.81016464167248303</v>
      </c>
      <c r="N1154" s="3">
        <v>24.176739000000001</v>
      </c>
      <c r="O1154" s="3" t="s">
        <v>2400</v>
      </c>
      <c r="P1154" s="3" t="s">
        <v>2400</v>
      </c>
      <c r="Q1154" s="4">
        <v>7.1334</v>
      </c>
      <c r="R1154" s="3">
        <v>10.316361000000001</v>
      </c>
      <c r="S1154" s="3">
        <v>10.316361000000001</v>
      </c>
      <c r="T1154" s="9" t="s">
        <v>3429</v>
      </c>
      <c r="U1154" s="7">
        <v>1139000</v>
      </c>
      <c r="V1154" s="7">
        <v>684000</v>
      </c>
      <c r="W1154" s="7">
        <v>942000</v>
      </c>
      <c r="X1154" s="7">
        <v>1142000</v>
      </c>
      <c r="Y1154" s="7">
        <v>1086000</v>
      </c>
      <c r="Z1154" s="7">
        <v>965000</v>
      </c>
      <c r="AA1154" s="7">
        <v>1123000</v>
      </c>
      <c r="AB1154" s="7">
        <v>1139000</v>
      </c>
      <c r="AC1154" s="3">
        <v>81.578999999999994</v>
      </c>
      <c r="AD1154" s="3">
        <v>103.922</v>
      </c>
      <c r="AE1154" s="3">
        <v>32.526000000000003</v>
      </c>
      <c r="AF1154" s="3">
        <v>61.649000000000001</v>
      </c>
      <c r="AG1154" s="7">
        <v>51556750</v>
      </c>
      <c r="AH1154" s="7">
        <v>53185707</v>
      </c>
      <c r="AI1154" s="7">
        <v>57819732</v>
      </c>
      <c r="AJ1154" s="7">
        <v>48130629</v>
      </c>
      <c r="AK1154" s="3">
        <v>94.597409999999996</v>
      </c>
      <c r="AL1154" s="7">
        <v>388</v>
      </c>
      <c r="AM1154" s="7">
        <v>47454185</v>
      </c>
      <c r="AN1154" s="3">
        <v>93.27</v>
      </c>
      <c r="AO1154" s="3">
        <v>1.2144379999999999</v>
      </c>
      <c r="AP1154" s="3">
        <v>-3.5055749999999999</v>
      </c>
      <c r="AQ1154" s="3">
        <v>13.191649999999999</v>
      </c>
      <c r="AR1154" s="3">
        <v>20.543725999999999</v>
      </c>
      <c r="AS1154" s="3">
        <v>-3.5055749999999999</v>
      </c>
      <c r="AT1154" s="3">
        <v>13.191649999999999</v>
      </c>
      <c r="AU1154" s="3">
        <v>20.285982000000001</v>
      </c>
      <c r="AV1154" s="3">
        <v>1.627807291425025</v>
      </c>
      <c r="AW1154" s="3">
        <v>2.7482854816899471</v>
      </c>
      <c r="AX1154" s="3">
        <v>2.8865383464415038</v>
      </c>
      <c r="AY1154" s="3">
        <v>45.38</v>
      </c>
      <c r="AZ1154" s="3">
        <v>76.61</v>
      </c>
      <c r="BA1154" s="3">
        <v>80.459999999999994</v>
      </c>
    </row>
    <row r="1155" spans="1:53" x14ac:dyDescent="0.3">
      <c r="A1155" s="1" t="s">
        <v>2000</v>
      </c>
      <c r="B1155" s="2">
        <v>7558555</v>
      </c>
      <c r="C1155" s="9" t="s">
        <v>2401</v>
      </c>
      <c r="D1155" s="9" t="s">
        <v>2483</v>
      </c>
      <c r="E1155" s="3">
        <v>4740.1890560000002</v>
      </c>
      <c r="F1155" s="5">
        <v>4820.0310559999998</v>
      </c>
      <c r="G1155" s="5" t="s">
        <v>2400</v>
      </c>
      <c r="H1155" s="3">
        <v>-0.18099999999999999</v>
      </c>
      <c r="I1155" s="3" t="s">
        <v>2397</v>
      </c>
      <c r="J1155" s="3">
        <v>-0.18099999999999999</v>
      </c>
      <c r="K1155" s="3" t="s">
        <v>2397</v>
      </c>
      <c r="L1155" s="3">
        <v>9.2020665899999994</v>
      </c>
      <c r="M1155" s="3">
        <v>8.0009982500000003</v>
      </c>
      <c r="N1155" s="3" t="s">
        <v>2397</v>
      </c>
      <c r="O1155" s="3" t="s">
        <v>2400</v>
      </c>
      <c r="P1155" s="3" t="s">
        <v>2400</v>
      </c>
      <c r="Q1155" s="3">
        <v>5.6629930000000002</v>
      </c>
      <c r="R1155" s="3">
        <v>133.21544399999999</v>
      </c>
      <c r="S1155" s="3">
        <v>133.21544399999999</v>
      </c>
      <c r="T1155" s="9" t="s">
        <v>3429</v>
      </c>
      <c r="U1155" s="7">
        <v>584041</v>
      </c>
      <c r="V1155" s="7">
        <v>470105</v>
      </c>
      <c r="W1155" s="7">
        <v>339874</v>
      </c>
      <c r="X1155" s="7">
        <v>220615</v>
      </c>
      <c r="Y1155" s="7">
        <v>668948</v>
      </c>
      <c r="Z1155" s="7">
        <v>648945</v>
      </c>
      <c r="AA1155" s="7">
        <v>616829</v>
      </c>
      <c r="AB1155" s="7">
        <v>584041</v>
      </c>
      <c r="AC1155" s="3">
        <v>17.981999999999999</v>
      </c>
      <c r="AD1155" s="3">
        <v>19.864000000000001</v>
      </c>
      <c r="AE1155" s="3">
        <v>-10.895</v>
      </c>
      <c r="AF1155" s="3">
        <v>-5.218</v>
      </c>
      <c r="AG1155" s="7">
        <v>115623488</v>
      </c>
      <c r="AH1155" s="7">
        <v>114139532</v>
      </c>
      <c r="AI1155" s="7">
        <v>112421547</v>
      </c>
      <c r="AJ1155" s="7">
        <v>99806044</v>
      </c>
      <c r="AK1155" s="3">
        <v>86.284570000000002</v>
      </c>
      <c r="AL1155" s="7">
        <v>329</v>
      </c>
      <c r="AM1155" s="7">
        <v>102143515</v>
      </c>
      <c r="AN1155" s="3">
        <v>88.31</v>
      </c>
      <c r="AO1155" s="3">
        <v>-3.7526269999999999</v>
      </c>
      <c r="AP1155" s="3">
        <v>-21.766715999999999</v>
      </c>
      <c r="AQ1155" s="3">
        <v>-9.5627650000000006</v>
      </c>
      <c r="AR1155" s="3">
        <v>189.61156299999999</v>
      </c>
      <c r="AS1155" s="3">
        <v>-21.766715999999999</v>
      </c>
      <c r="AT1155" s="3">
        <v>-9.5627650000000006</v>
      </c>
      <c r="AU1155" s="3">
        <v>183.716814</v>
      </c>
      <c r="AV1155" s="3">
        <v>8.5074928061095285</v>
      </c>
      <c r="AW1155" s="3">
        <v>11.365629130166594</v>
      </c>
      <c r="AX1155" s="3">
        <v>13.674422074878869</v>
      </c>
      <c r="AY1155" s="3">
        <v>62.19</v>
      </c>
      <c r="AZ1155" s="3">
        <v>83.09</v>
      </c>
      <c r="BA1155" s="3">
        <v>99.97</v>
      </c>
    </row>
    <row r="1156" spans="1:53" x14ac:dyDescent="0.3">
      <c r="A1156" s="1" t="s">
        <v>1443</v>
      </c>
      <c r="B1156" s="2">
        <v>4000820</v>
      </c>
      <c r="C1156" s="9" t="s">
        <v>2401</v>
      </c>
      <c r="D1156" s="9" t="s">
        <v>2478</v>
      </c>
      <c r="E1156" s="3">
        <v>4735.5338667300002</v>
      </c>
      <c r="F1156" s="5">
        <v>6773.2148660000003</v>
      </c>
      <c r="G1156" s="5" t="s">
        <v>2400</v>
      </c>
      <c r="H1156" s="3">
        <v>0.93</v>
      </c>
      <c r="I1156" s="3">
        <v>9.7424339999999994</v>
      </c>
      <c r="J1156" s="4">
        <v>0.92600000000000005</v>
      </c>
      <c r="K1156" s="3">
        <v>9.8023969999999991</v>
      </c>
      <c r="L1156" s="3">
        <v>0.84064896</v>
      </c>
      <c r="M1156" s="3">
        <v>0.84064896</v>
      </c>
      <c r="N1156" s="3">
        <v>4.9517259999999998</v>
      </c>
      <c r="O1156" s="3" t="s">
        <v>2400</v>
      </c>
      <c r="P1156" s="3" t="s">
        <v>2400</v>
      </c>
      <c r="Q1156" s="3">
        <v>2.0214059999999998</v>
      </c>
      <c r="R1156" s="3">
        <v>3.0438730000000001</v>
      </c>
      <c r="S1156" s="3">
        <v>3.0438730000000001</v>
      </c>
      <c r="T1156" s="9" t="s">
        <v>3429</v>
      </c>
      <c r="U1156" s="7">
        <v>3448854</v>
      </c>
      <c r="V1156" s="7">
        <v>4220140</v>
      </c>
      <c r="W1156" s="7">
        <v>2801215</v>
      </c>
      <c r="X1156" s="7">
        <v>1954370</v>
      </c>
      <c r="Y1156" s="7">
        <v>3191294</v>
      </c>
      <c r="Z1156" s="7">
        <v>3391891</v>
      </c>
      <c r="AA1156" s="7">
        <v>3403734</v>
      </c>
      <c r="AB1156" s="7">
        <v>3448854</v>
      </c>
      <c r="AC1156" s="3">
        <v>76.012</v>
      </c>
      <c r="AD1156" s="3">
        <v>72.105000000000004</v>
      </c>
      <c r="AE1156" s="3">
        <v>57.904000000000003</v>
      </c>
      <c r="AF1156" s="3">
        <v>53.758000000000003</v>
      </c>
      <c r="AG1156" s="7">
        <v>145843359</v>
      </c>
      <c r="AH1156" s="7">
        <v>151216548</v>
      </c>
      <c r="AI1156" s="7">
        <v>154473141</v>
      </c>
      <c r="AJ1156" s="7">
        <v>137346721</v>
      </c>
      <c r="AK1156" s="3">
        <v>94.174130000000005</v>
      </c>
      <c r="AL1156" s="7">
        <v>490</v>
      </c>
      <c r="AM1156" s="7">
        <v>124826655</v>
      </c>
      <c r="AN1156" s="3">
        <v>85.59</v>
      </c>
      <c r="AO1156" s="3">
        <v>5.2887959999999996</v>
      </c>
      <c r="AP1156" s="3">
        <v>-6.8062829999999996</v>
      </c>
      <c r="AQ1156" s="3">
        <v>-10.314166999999999</v>
      </c>
      <c r="AR1156" s="3">
        <v>-29.232928000000001</v>
      </c>
      <c r="AS1156" s="3">
        <v>-6.8062829999999996</v>
      </c>
      <c r="AT1156" s="3">
        <v>-10.314166999999999</v>
      </c>
      <c r="AU1156" s="3">
        <v>-29.067042000000001</v>
      </c>
      <c r="AV1156" s="3" t="s">
        <v>2400</v>
      </c>
      <c r="AW1156" s="3" t="s">
        <v>2400</v>
      </c>
      <c r="AX1156" s="3" t="s">
        <v>2400</v>
      </c>
      <c r="AY1156" s="3">
        <v>65.52</v>
      </c>
      <c r="AZ1156" s="4">
        <v>103.07</v>
      </c>
      <c r="BA1156" s="3">
        <v>95.95</v>
      </c>
    </row>
    <row r="1157" spans="1:53" x14ac:dyDescent="0.3">
      <c r="A1157" s="1" t="s">
        <v>970</v>
      </c>
      <c r="B1157" s="2">
        <v>4253482</v>
      </c>
      <c r="C1157" s="9" t="s">
        <v>2395</v>
      </c>
      <c r="D1157" s="9" t="s">
        <v>2427</v>
      </c>
      <c r="E1157" s="3">
        <v>4730.7743247899998</v>
      </c>
      <c r="F1157" s="5">
        <v>4574.1623239999999</v>
      </c>
      <c r="G1157" s="5" t="s">
        <v>2400</v>
      </c>
      <c r="H1157" s="3">
        <v>1.42</v>
      </c>
      <c r="I1157" s="3">
        <v>21.448212999999999</v>
      </c>
      <c r="J1157" s="4">
        <v>1.42</v>
      </c>
      <c r="K1157" s="3">
        <v>21.448212999999999</v>
      </c>
      <c r="L1157" s="3">
        <v>10.71638862</v>
      </c>
      <c r="M1157" s="3">
        <v>6.1888389299999993</v>
      </c>
      <c r="N1157" s="3">
        <v>20.671378000000001</v>
      </c>
      <c r="O1157" s="3" t="s">
        <v>2400</v>
      </c>
      <c r="P1157" s="3" t="s">
        <v>2400</v>
      </c>
      <c r="Q1157" s="3">
        <v>4.4678490000000002</v>
      </c>
      <c r="R1157" s="3">
        <v>14.004134000000001</v>
      </c>
      <c r="S1157" s="3">
        <v>14.004134000000001</v>
      </c>
      <c r="T1157" s="9" t="s">
        <v>3429</v>
      </c>
      <c r="U1157" s="7">
        <v>960899</v>
      </c>
      <c r="V1157" s="7">
        <v>911306</v>
      </c>
      <c r="W1157" s="7">
        <v>896564</v>
      </c>
      <c r="X1157" s="7">
        <v>844096</v>
      </c>
      <c r="Y1157" s="7">
        <v>1018713</v>
      </c>
      <c r="Z1157" s="7">
        <v>1002335</v>
      </c>
      <c r="AA1157" s="7">
        <v>985449</v>
      </c>
      <c r="AB1157" s="7">
        <v>960899</v>
      </c>
      <c r="AC1157" s="3">
        <v>52.420999999999999</v>
      </c>
      <c r="AD1157" s="3">
        <v>52.664000000000001</v>
      </c>
      <c r="AE1157" s="3">
        <v>29.266999999999999</v>
      </c>
      <c r="AF1157" s="3">
        <v>30.318000000000001</v>
      </c>
      <c r="AG1157" s="7">
        <v>28871000</v>
      </c>
      <c r="AH1157" s="7">
        <v>29140000</v>
      </c>
      <c r="AI1157" s="7">
        <v>29638000</v>
      </c>
      <c r="AJ1157" s="7">
        <v>28083079</v>
      </c>
      <c r="AK1157" s="3">
        <v>97.704809999999995</v>
      </c>
      <c r="AL1157" s="7">
        <v>480</v>
      </c>
      <c r="AM1157" s="7">
        <v>27816459</v>
      </c>
      <c r="AN1157" s="3">
        <v>96.78</v>
      </c>
      <c r="AO1157" s="3">
        <v>0.52780199999999999</v>
      </c>
      <c r="AP1157" s="3">
        <v>-0.47998099999999999</v>
      </c>
      <c r="AQ1157" s="3">
        <v>15.474092000000001</v>
      </c>
      <c r="AR1157" s="3">
        <v>24.156749999999999</v>
      </c>
      <c r="AS1157" s="3">
        <v>-0.47998099999999999</v>
      </c>
      <c r="AT1157" s="3">
        <v>15.474092000000001</v>
      </c>
      <c r="AU1157" s="3">
        <v>24.053317</v>
      </c>
      <c r="AV1157" s="3">
        <v>1.3184597551642621</v>
      </c>
      <c r="AW1157" s="3">
        <v>2.4788706549876425</v>
      </c>
      <c r="AX1157" s="3">
        <v>3.0863171681800186</v>
      </c>
      <c r="AY1157" s="4">
        <v>41.9</v>
      </c>
      <c r="AZ1157" s="3">
        <v>78.790000000000006</v>
      </c>
      <c r="BA1157" s="3">
        <v>98.09</v>
      </c>
    </row>
    <row r="1158" spans="1:53" x14ac:dyDescent="0.3">
      <c r="A1158" s="1" t="s">
        <v>239</v>
      </c>
      <c r="B1158" s="2">
        <v>4055785</v>
      </c>
      <c r="C1158" s="9" t="s">
        <v>2401</v>
      </c>
      <c r="D1158" s="9" t="s">
        <v>2399</v>
      </c>
      <c r="E1158" s="3">
        <v>4730.1081568999998</v>
      </c>
      <c r="F1158" s="5" t="s">
        <v>2400</v>
      </c>
      <c r="G1158" s="5">
        <v>2245.4451568999998</v>
      </c>
      <c r="H1158" s="3">
        <v>1.93</v>
      </c>
      <c r="I1158" s="3">
        <v>8.4564164648910403</v>
      </c>
      <c r="J1158" s="3">
        <v>1.93</v>
      </c>
      <c r="K1158" s="3">
        <v>8.4564164648910403</v>
      </c>
      <c r="L1158" s="3">
        <v>1.75948308595627</v>
      </c>
      <c r="M1158" s="3">
        <v>1.6576650758522999</v>
      </c>
      <c r="N1158" s="3">
        <v>12.413364</v>
      </c>
      <c r="O1158" s="3" t="s">
        <v>2400</v>
      </c>
      <c r="P1158" s="3" t="s">
        <v>2400</v>
      </c>
      <c r="Q1158" s="3" t="s">
        <v>2400</v>
      </c>
      <c r="R1158" s="3" t="s">
        <v>2400</v>
      </c>
      <c r="S1158" s="3" t="s">
        <v>2400</v>
      </c>
      <c r="T1158" s="9" t="s">
        <v>3430</v>
      </c>
      <c r="U1158" s="7">
        <v>1091692</v>
      </c>
      <c r="V1158" s="7">
        <v>903609</v>
      </c>
      <c r="W1158" s="7">
        <v>720521</v>
      </c>
      <c r="X1158" s="7">
        <v>644003</v>
      </c>
      <c r="Y1158" s="7">
        <v>1166687</v>
      </c>
      <c r="Z1158" s="7">
        <v>1091692</v>
      </c>
      <c r="AA1158" s="7">
        <v>1037228</v>
      </c>
      <c r="AB1158" s="7">
        <v>973687</v>
      </c>
      <c r="AC1158" s="3" t="s">
        <v>2400</v>
      </c>
      <c r="AD1158" s="3" t="s">
        <v>2400</v>
      </c>
      <c r="AE1158" s="3" t="s">
        <v>2400</v>
      </c>
      <c r="AF1158" s="3" t="s">
        <v>2400</v>
      </c>
      <c r="AG1158" s="7">
        <v>57092216</v>
      </c>
      <c r="AH1158" s="7">
        <v>56894565</v>
      </c>
      <c r="AI1158" s="7">
        <v>58503976</v>
      </c>
      <c r="AJ1158" s="7">
        <v>51687129</v>
      </c>
      <c r="AK1158" s="3">
        <v>90.532359999999997</v>
      </c>
      <c r="AL1158" s="7">
        <v>401</v>
      </c>
      <c r="AM1158" s="7">
        <v>48389520</v>
      </c>
      <c r="AN1158" s="3">
        <v>84.76</v>
      </c>
      <c r="AO1158" s="3">
        <v>-3.6152890000000002</v>
      </c>
      <c r="AP1158" s="3">
        <v>-15.691008</v>
      </c>
      <c r="AQ1158" s="3">
        <v>11.084606000000001</v>
      </c>
      <c r="AR1158" s="3">
        <v>26.953835000000002</v>
      </c>
      <c r="AS1158" s="3">
        <v>-15.691008</v>
      </c>
      <c r="AT1158" s="3">
        <v>11.084606000000001</v>
      </c>
      <c r="AU1158" s="3">
        <v>27.930402999999998</v>
      </c>
      <c r="AV1158" s="3">
        <v>2.7131808743694483</v>
      </c>
      <c r="AW1158" s="3">
        <v>3.6111810128179793</v>
      </c>
      <c r="AX1158" s="3">
        <v>4.122548276442644</v>
      </c>
      <c r="AY1158" s="4">
        <v>54.9</v>
      </c>
      <c r="AZ1158" s="3">
        <v>73.06</v>
      </c>
      <c r="BA1158" s="3">
        <v>83.41</v>
      </c>
    </row>
    <row r="1159" spans="1:53" x14ac:dyDescent="0.3">
      <c r="A1159" s="1" t="s">
        <v>384</v>
      </c>
      <c r="B1159" s="2">
        <v>4395931</v>
      </c>
      <c r="C1159" s="9" t="s">
        <v>2401</v>
      </c>
      <c r="D1159" s="9" t="s">
        <v>2417</v>
      </c>
      <c r="E1159" s="3">
        <v>4723.0771988400002</v>
      </c>
      <c r="F1159" s="5">
        <v>3965.6641979999999</v>
      </c>
      <c r="G1159" s="5" t="s">
        <v>2400</v>
      </c>
      <c r="H1159" s="3">
        <v>-0.51600000000000001</v>
      </c>
      <c r="I1159" s="3" t="s">
        <v>2397</v>
      </c>
      <c r="J1159" s="3">
        <v>-0.51600000000000001</v>
      </c>
      <c r="K1159" s="3" t="s">
        <v>2397</v>
      </c>
      <c r="L1159" s="3">
        <v>5.1657914500000004</v>
      </c>
      <c r="M1159" s="3">
        <v>5.1619190399999999</v>
      </c>
      <c r="N1159" s="3" t="s">
        <v>2397</v>
      </c>
      <c r="O1159" s="3" t="s">
        <v>2400</v>
      </c>
      <c r="P1159" s="3" t="s">
        <v>2400</v>
      </c>
      <c r="Q1159" s="3">
        <v>10.731394999999999</v>
      </c>
      <c r="R1159" s="3" t="s">
        <v>2397</v>
      </c>
      <c r="S1159" s="3">
        <v>-12.710596000000001</v>
      </c>
      <c r="T1159" s="9" t="s">
        <v>3439</v>
      </c>
      <c r="U1159" s="7">
        <v>310582</v>
      </c>
      <c r="V1159" s="7">
        <v>266795</v>
      </c>
      <c r="W1159" s="7">
        <v>252759</v>
      </c>
      <c r="X1159" s="7">
        <v>183217</v>
      </c>
      <c r="Y1159" s="7">
        <v>346542</v>
      </c>
      <c r="Z1159" s="7">
        <v>325433</v>
      </c>
      <c r="AA1159" s="7">
        <v>310582</v>
      </c>
      <c r="AB1159" s="7">
        <v>296402</v>
      </c>
      <c r="AC1159" s="3">
        <v>57.491999999999997</v>
      </c>
      <c r="AD1159" s="3">
        <v>59.704999999999998</v>
      </c>
      <c r="AE1159" s="3">
        <v>-98.822000000000003</v>
      </c>
      <c r="AF1159" s="3">
        <v>-86.983999999999995</v>
      </c>
      <c r="AG1159" s="7">
        <v>128781000</v>
      </c>
      <c r="AH1159" s="7">
        <v>126204874</v>
      </c>
      <c r="AI1159" s="7">
        <v>119865197</v>
      </c>
      <c r="AJ1159" s="7">
        <v>112218138</v>
      </c>
      <c r="AK1159" s="3">
        <v>86.946780000000004</v>
      </c>
      <c r="AL1159" s="7">
        <v>382</v>
      </c>
      <c r="AM1159" s="7">
        <v>59124240</v>
      </c>
      <c r="AN1159" s="3">
        <v>45.81</v>
      </c>
      <c r="AO1159" s="3">
        <v>-3.5844299999999998</v>
      </c>
      <c r="AP1159" s="3">
        <v>-7.3964499999999997</v>
      </c>
      <c r="AQ1159" s="3">
        <v>42.096575000000001</v>
      </c>
      <c r="AR1159" s="3">
        <v>19.798190999999999</v>
      </c>
      <c r="AS1159" s="3">
        <v>-7.3964499999999997</v>
      </c>
      <c r="AT1159" s="3">
        <v>42.096575000000001</v>
      </c>
      <c r="AU1159" s="3">
        <v>19.923372000000001</v>
      </c>
      <c r="AV1159" s="3">
        <v>16.70902191016474</v>
      </c>
      <c r="AW1159" s="3">
        <v>45.937934001043566</v>
      </c>
      <c r="AX1159" s="3">
        <v>27.004127929728195</v>
      </c>
      <c r="AY1159" s="3">
        <v>69.33</v>
      </c>
      <c r="AZ1159" s="3">
        <v>190.61</v>
      </c>
      <c r="BA1159" s="4">
        <v>112.05</v>
      </c>
    </row>
    <row r="1160" spans="1:53" x14ac:dyDescent="0.3">
      <c r="A1160" s="1" t="s">
        <v>1124</v>
      </c>
      <c r="B1160" s="2">
        <v>4812583</v>
      </c>
      <c r="C1160" s="9" t="s">
        <v>2401</v>
      </c>
      <c r="D1160" s="9" t="s">
        <v>2409</v>
      </c>
      <c r="E1160" s="3">
        <v>4712.6540910000003</v>
      </c>
      <c r="F1160" s="5">
        <v>5848.4130910000003</v>
      </c>
      <c r="G1160" s="5" t="s">
        <v>2400</v>
      </c>
      <c r="H1160" s="4">
        <v>1.01</v>
      </c>
      <c r="I1160" s="3">
        <v>39.819712000000003</v>
      </c>
      <c r="J1160" s="3">
        <v>0.98599999999999999</v>
      </c>
      <c r="K1160" s="3">
        <v>40.813057999999998</v>
      </c>
      <c r="L1160" s="3" t="s">
        <v>2397</v>
      </c>
      <c r="M1160" s="3">
        <v>2.74175529</v>
      </c>
      <c r="N1160" s="3">
        <v>60.045310000000001</v>
      </c>
      <c r="O1160" s="3" t="s">
        <v>2400</v>
      </c>
      <c r="P1160" s="3" t="s">
        <v>2400</v>
      </c>
      <c r="Q1160" s="3">
        <v>3.2586020000000002</v>
      </c>
      <c r="R1160" s="3">
        <v>16.099699999999999</v>
      </c>
      <c r="S1160" s="3">
        <v>16.099699999999999</v>
      </c>
      <c r="T1160" s="9" t="s">
        <v>3429</v>
      </c>
      <c r="U1160" s="7">
        <v>1596673</v>
      </c>
      <c r="V1160" s="7">
        <v>1376096</v>
      </c>
      <c r="W1160" s="7">
        <v>1221079</v>
      </c>
      <c r="X1160" s="7">
        <v>1073442</v>
      </c>
      <c r="Y1160" s="7">
        <v>1712620</v>
      </c>
      <c r="Z1160" s="7">
        <v>1678006</v>
      </c>
      <c r="AA1160" s="7">
        <v>1632693</v>
      </c>
      <c r="AB1160" s="7">
        <v>1596673</v>
      </c>
      <c r="AC1160" s="3">
        <v>26.302</v>
      </c>
      <c r="AD1160" s="3">
        <v>26.997</v>
      </c>
      <c r="AE1160" s="3">
        <v>17.664999999999999</v>
      </c>
      <c r="AF1160" s="3">
        <v>19.253</v>
      </c>
      <c r="AG1160" s="7">
        <v>33541478</v>
      </c>
      <c r="AH1160" s="7">
        <v>33531179</v>
      </c>
      <c r="AI1160" s="7">
        <v>33326647</v>
      </c>
      <c r="AJ1160" s="7">
        <v>33017917</v>
      </c>
      <c r="AK1160" s="3">
        <v>98.437470000000005</v>
      </c>
      <c r="AL1160" s="7">
        <v>402</v>
      </c>
      <c r="AM1160" s="7">
        <v>39653376</v>
      </c>
      <c r="AN1160" s="3">
        <v>118.22</v>
      </c>
      <c r="AO1160" s="3">
        <v>-1.654917</v>
      </c>
      <c r="AP1160" s="3">
        <v>-5.6797149999999998</v>
      </c>
      <c r="AQ1160" s="3">
        <v>1.9384619999999999</v>
      </c>
      <c r="AR1160" s="3">
        <v>34.894137000000001</v>
      </c>
      <c r="AS1160" s="3">
        <v>-5.6797149999999998</v>
      </c>
      <c r="AT1160" s="3">
        <v>1.9384619999999999</v>
      </c>
      <c r="AU1160" s="3">
        <v>33.750504999999997</v>
      </c>
      <c r="AV1160" s="3">
        <v>1.6176961543940314</v>
      </c>
      <c r="AW1160" s="3">
        <v>2.7036628317105684</v>
      </c>
      <c r="AX1160" s="3">
        <v>3.5463015043315838</v>
      </c>
      <c r="AY1160" s="3">
        <v>36.57</v>
      </c>
      <c r="AZ1160" s="3">
        <v>61.12</v>
      </c>
      <c r="BA1160" s="3">
        <v>80.16</v>
      </c>
    </row>
    <row r="1161" spans="1:53" x14ac:dyDescent="0.3">
      <c r="A1161" s="1" t="s">
        <v>1633</v>
      </c>
      <c r="B1161" s="2">
        <v>28804202</v>
      </c>
      <c r="C1161" s="9" t="s">
        <v>2401</v>
      </c>
      <c r="D1161" s="9" t="s">
        <v>2435</v>
      </c>
      <c r="E1161" s="3">
        <v>4712.3955085600001</v>
      </c>
      <c r="F1161" s="5">
        <v>4534.0975079999998</v>
      </c>
      <c r="G1161" s="5">
        <v>4534.0975085600003</v>
      </c>
      <c r="H1161" s="3">
        <v>0.11</v>
      </c>
      <c r="I1161" s="3">
        <v>102.413793</v>
      </c>
      <c r="J1161" s="3">
        <v>0.11</v>
      </c>
      <c r="K1161" s="3">
        <v>102.413793</v>
      </c>
      <c r="L1161" s="3">
        <v>16.294264339999998</v>
      </c>
      <c r="M1161" s="3">
        <v>8.6842105299999997</v>
      </c>
      <c r="N1161" s="3">
        <v>168.402062</v>
      </c>
      <c r="O1161" s="3" t="s">
        <v>2400</v>
      </c>
      <c r="P1161" s="3" t="s">
        <v>2400</v>
      </c>
      <c r="Q1161" s="3">
        <v>5.0001810000000004</v>
      </c>
      <c r="R1161" s="3">
        <v>74.703676999999999</v>
      </c>
      <c r="S1161" s="3">
        <v>74.703676999999999</v>
      </c>
      <c r="T1161" s="9" t="s">
        <v>3429</v>
      </c>
      <c r="U1161" s="7">
        <v>614490</v>
      </c>
      <c r="V1161" s="7">
        <v>497001</v>
      </c>
      <c r="W1161" s="7">
        <v>395524</v>
      </c>
      <c r="X1161" s="7">
        <v>301767</v>
      </c>
      <c r="Y1161" s="7">
        <v>778668</v>
      </c>
      <c r="Z1161" s="7">
        <v>699520</v>
      </c>
      <c r="AA1161" s="7">
        <v>651037</v>
      </c>
      <c r="AB1161" s="7">
        <v>614490</v>
      </c>
      <c r="AC1161" s="3">
        <v>29.673999999999999</v>
      </c>
      <c r="AD1161" s="3">
        <v>28.463000000000001</v>
      </c>
      <c r="AE1161" s="4">
        <v>4.4580000000000002</v>
      </c>
      <c r="AF1161" s="4">
        <v>6.27</v>
      </c>
      <c r="AG1161" s="7">
        <v>124605186</v>
      </c>
      <c r="AH1161" s="7">
        <v>124474479</v>
      </c>
      <c r="AI1161" s="7">
        <v>123691948</v>
      </c>
      <c r="AJ1161" s="7">
        <v>20689965</v>
      </c>
      <c r="AK1161" s="3">
        <v>16.600639999999999</v>
      </c>
      <c r="AL1161" s="7">
        <v>132</v>
      </c>
      <c r="AM1161" s="7">
        <v>17372011</v>
      </c>
      <c r="AN1161" s="3">
        <v>13.94</v>
      </c>
      <c r="AO1161" s="3">
        <v>-3.599882</v>
      </c>
      <c r="AP1161" s="3">
        <v>-13.594287</v>
      </c>
      <c r="AQ1161" s="3">
        <v>63.186813000000001</v>
      </c>
      <c r="AR1161" s="3">
        <v>86.579098000000002</v>
      </c>
      <c r="AS1161" s="3">
        <v>-13.594287</v>
      </c>
      <c r="AT1161" s="3">
        <v>63.186813000000001</v>
      </c>
      <c r="AU1161" s="3">
        <v>82.820368999999999</v>
      </c>
      <c r="AV1161" s="3">
        <v>7.1933995974208544</v>
      </c>
      <c r="AW1161" s="3">
        <v>9.842740591134822</v>
      </c>
      <c r="AX1161" s="3">
        <v>8.3591982695344704</v>
      </c>
      <c r="AY1161" s="3">
        <v>124.62</v>
      </c>
      <c r="AZ1161" s="3">
        <v>170.52</v>
      </c>
      <c r="BA1161" s="3">
        <v>144.82</v>
      </c>
    </row>
    <row r="1162" spans="1:53" x14ac:dyDescent="0.3">
      <c r="A1162" s="1" t="s">
        <v>75</v>
      </c>
      <c r="B1162" s="2">
        <v>4812385</v>
      </c>
      <c r="C1162" s="9" t="s">
        <v>2395</v>
      </c>
      <c r="D1162" s="9" t="s">
        <v>2403</v>
      </c>
      <c r="E1162" s="3">
        <v>4695.50878216</v>
      </c>
      <c r="F1162" s="5">
        <v>4152.647782</v>
      </c>
      <c r="G1162" s="5" t="s">
        <v>2400</v>
      </c>
      <c r="H1162" s="3">
        <v>0.56000000000000005</v>
      </c>
      <c r="I1162" s="3">
        <v>12.580927000000001</v>
      </c>
      <c r="J1162" s="4">
        <v>0.55800000000000005</v>
      </c>
      <c r="K1162" s="3">
        <v>14.606399</v>
      </c>
      <c r="L1162" s="3">
        <v>3.8510980200000002</v>
      </c>
      <c r="M1162" s="3">
        <v>3.6008513799999999</v>
      </c>
      <c r="N1162" s="3">
        <v>15.200846</v>
      </c>
      <c r="O1162" s="3" t="s">
        <v>2400</v>
      </c>
      <c r="P1162" s="3" t="s">
        <v>2400</v>
      </c>
      <c r="Q1162" s="3">
        <v>2.7310620000000001</v>
      </c>
      <c r="R1162" s="3">
        <v>11.103491</v>
      </c>
      <c r="S1162" s="3">
        <v>11.103491</v>
      </c>
      <c r="T1162" s="9" t="s">
        <v>3429</v>
      </c>
      <c r="U1162" s="7">
        <v>1663405</v>
      </c>
      <c r="V1162" s="7">
        <v>1111795</v>
      </c>
      <c r="W1162" s="7">
        <v>1173751</v>
      </c>
      <c r="X1162" s="7">
        <v>1038756</v>
      </c>
      <c r="Y1162" s="7">
        <v>1505121</v>
      </c>
      <c r="Z1162" s="7">
        <v>1507916</v>
      </c>
      <c r="AA1162" s="7">
        <v>1726182</v>
      </c>
      <c r="AB1162" s="7">
        <v>1663405</v>
      </c>
      <c r="AC1162" s="3">
        <v>84.787999999999997</v>
      </c>
      <c r="AD1162" s="3">
        <v>83.168000000000006</v>
      </c>
      <c r="AE1162" s="3">
        <v>29.760999999999999</v>
      </c>
      <c r="AF1162" s="3">
        <v>23.838999999999999</v>
      </c>
      <c r="AG1162" s="7">
        <v>161776205</v>
      </c>
      <c r="AH1162" s="7">
        <v>165886689</v>
      </c>
      <c r="AI1162" s="7">
        <v>166714095</v>
      </c>
      <c r="AJ1162" s="7">
        <v>153446507</v>
      </c>
      <c r="AK1162" s="3">
        <v>94.835679999999996</v>
      </c>
      <c r="AL1162" s="7">
        <v>417</v>
      </c>
      <c r="AM1162" s="7">
        <v>182680879</v>
      </c>
      <c r="AN1162" s="4">
        <v>112.9</v>
      </c>
      <c r="AO1162" s="3">
        <v>-3.0016859999999999</v>
      </c>
      <c r="AP1162" s="3">
        <v>-0.89593400000000001</v>
      </c>
      <c r="AQ1162" s="3">
        <v>2.7509830000000002</v>
      </c>
      <c r="AR1162" s="3">
        <v>0.48916799999999999</v>
      </c>
      <c r="AS1162" s="3">
        <v>-0.89593400000000001</v>
      </c>
      <c r="AT1162" s="3">
        <v>2.7509830000000002</v>
      </c>
      <c r="AU1162" s="3">
        <v>3.6770010000000002</v>
      </c>
      <c r="AV1162" s="3">
        <v>2.6628907383808906</v>
      </c>
      <c r="AW1162" s="3">
        <v>4.7913191465824161</v>
      </c>
      <c r="AX1162" s="3">
        <v>5.177657073152413</v>
      </c>
      <c r="AY1162" s="3">
        <v>47.89</v>
      </c>
      <c r="AZ1162" s="3">
        <v>86.17</v>
      </c>
      <c r="BA1162" s="3">
        <v>93.12</v>
      </c>
    </row>
    <row r="1163" spans="1:53" x14ac:dyDescent="0.3">
      <c r="A1163" s="1" t="s">
        <v>231</v>
      </c>
      <c r="B1163" s="2">
        <v>4394651</v>
      </c>
      <c r="C1163" s="9" t="s">
        <v>2401</v>
      </c>
      <c r="D1163" s="9" t="s">
        <v>2446</v>
      </c>
      <c r="E1163" s="3">
        <v>4682.4277549999997</v>
      </c>
      <c r="F1163" s="5">
        <v>6261.6277550000004</v>
      </c>
      <c r="G1163" s="5" t="s">
        <v>2400</v>
      </c>
      <c r="H1163" s="3">
        <v>0.41</v>
      </c>
      <c r="I1163" s="3">
        <v>25.067485000000001</v>
      </c>
      <c r="J1163" s="3">
        <v>0.41</v>
      </c>
      <c r="K1163" s="3">
        <v>24.929835000000001</v>
      </c>
      <c r="L1163" s="3" t="s">
        <v>2397</v>
      </c>
      <c r="M1163" s="3">
        <v>1.57986312</v>
      </c>
      <c r="N1163" s="3">
        <v>22.801338999999999</v>
      </c>
      <c r="O1163" s="3" t="s">
        <v>2400</v>
      </c>
      <c r="P1163" s="3" t="s">
        <v>2400</v>
      </c>
      <c r="Q1163" s="3">
        <v>1.6534439999999999</v>
      </c>
      <c r="R1163" s="3">
        <v>9.1387429999999998</v>
      </c>
      <c r="S1163" s="3">
        <v>9.1387429999999998</v>
      </c>
      <c r="T1163" s="9" t="s">
        <v>3429</v>
      </c>
      <c r="U1163" s="7">
        <v>3142800</v>
      </c>
      <c r="V1163" s="7">
        <v>3396900</v>
      </c>
      <c r="W1163" s="7">
        <v>3315500</v>
      </c>
      <c r="X1163" s="7">
        <v>2214900</v>
      </c>
      <c r="Y1163" s="7">
        <v>3212900</v>
      </c>
      <c r="Z1163" s="7">
        <v>3151400</v>
      </c>
      <c r="AA1163" s="7">
        <v>3126100</v>
      </c>
      <c r="AB1163" s="7">
        <v>3142800</v>
      </c>
      <c r="AC1163" s="3">
        <v>30.937000000000001</v>
      </c>
      <c r="AD1163" s="3">
        <v>33.042000000000002</v>
      </c>
      <c r="AE1163" s="3">
        <v>15.712</v>
      </c>
      <c r="AF1163" s="3">
        <v>17.117999999999999</v>
      </c>
      <c r="AG1163" s="7">
        <v>91364444</v>
      </c>
      <c r="AH1163" s="7">
        <v>91312725</v>
      </c>
      <c r="AI1163" s="7">
        <v>91161436</v>
      </c>
      <c r="AJ1163" s="7">
        <v>89749635</v>
      </c>
      <c r="AK1163" s="3">
        <v>98.232560000000007</v>
      </c>
      <c r="AL1163" s="7">
        <v>383</v>
      </c>
      <c r="AM1163" s="7">
        <v>89692366</v>
      </c>
      <c r="AN1163" s="3">
        <v>98.17</v>
      </c>
      <c r="AO1163" s="3">
        <v>-1.2566459999999999</v>
      </c>
      <c r="AP1163" s="3">
        <v>-20.273171000000001</v>
      </c>
      <c r="AQ1163" s="3">
        <v>-18.799682000000001</v>
      </c>
      <c r="AR1163" s="3">
        <v>-0.63229599999999997</v>
      </c>
      <c r="AS1163" s="3">
        <v>-20.273171000000001</v>
      </c>
      <c r="AT1163" s="3">
        <v>-18.799682000000001</v>
      </c>
      <c r="AU1163" s="3">
        <v>-1.7079629999999999</v>
      </c>
      <c r="AV1163" s="3">
        <v>2.442956912209743</v>
      </c>
      <c r="AW1163" s="3">
        <v>3.2018055275220836</v>
      </c>
      <c r="AX1163" s="3">
        <v>2.7766990136607359</v>
      </c>
      <c r="AY1163" s="3">
        <v>94.04</v>
      </c>
      <c r="AZ1163" s="3">
        <v>123.25</v>
      </c>
      <c r="BA1163" s="3">
        <v>106.89</v>
      </c>
    </row>
    <row r="1164" spans="1:53" x14ac:dyDescent="0.3">
      <c r="A1164" s="1" t="s">
        <v>282</v>
      </c>
      <c r="B1164" s="2">
        <v>4051608</v>
      </c>
      <c r="C1164" s="9" t="s">
        <v>2395</v>
      </c>
      <c r="D1164" s="9" t="s">
        <v>2502</v>
      </c>
      <c r="E1164" s="3">
        <v>4674.0365959600003</v>
      </c>
      <c r="F1164" s="5" t="s">
        <v>2400</v>
      </c>
      <c r="G1164" s="5">
        <v>5888.4265959599998</v>
      </c>
      <c r="H1164" s="3">
        <v>0.03</v>
      </c>
      <c r="I1164" s="3">
        <v>36.24</v>
      </c>
      <c r="J1164" s="3">
        <v>0.03</v>
      </c>
      <c r="K1164" s="3">
        <v>36.24</v>
      </c>
      <c r="L1164" s="3">
        <v>27.954193753436197</v>
      </c>
      <c r="M1164" s="3">
        <v>5.1075708682059293</v>
      </c>
      <c r="N1164" s="3">
        <v>20.816157317289399</v>
      </c>
      <c r="O1164" s="3" t="s">
        <v>2400</v>
      </c>
      <c r="P1164" s="3" t="s">
        <v>2400</v>
      </c>
      <c r="Q1164" s="3" t="s">
        <v>2400</v>
      </c>
      <c r="R1164" s="3" t="s">
        <v>2400</v>
      </c>
      <c r="S1164" s="3">
        <v>16.051703315440701</v>
      </c>
      <c r="T1164" s="9" t="s">
        <v>3429</v>
      </c>
      <c r="U1164" s="7">
        <v>1973308</v>
      </c>
      <c r="V1164" s="7">
        <v>1757663</v>
      </c>
      <c r="W1164" s="7">
        <v>1972446</v>
      </c>
      <c r="X1164" s="7">
        <v>1986757</v>
      </c>
      <c r="Y1164" s="7">
        <v>2188434</v>
      </c>
      <c r="Z1164" s="7">
        <v>2114087</v>
      </c>
      <c r="AA1164" s="7">
        <v>2054886</v>
      </c>
      <c r="AB1164" s="7">
        <v>1973308</v>
      </c>
      <c r="AC1164" s="3">
        <v>89.307000000000002</v>
      </c>
      <c r="AD1164" s="3">
        <v>89.616</v>
      </c>
      <c r="AE1164" s="3" t="s">
        <v>2400</v>
      </c>
      <c r="AF1164" s="3" t="s">
        <v>2400</v>
      </c>
      <c r="AG1164" s="7">
        <v>484884929</v>
      </c>
      <c r="AH1164" s="7">
        <v>489041207</v>
      </c>
      <c r="AI1164" s="7">
        <v>499321000</v>
      </c>
      <c r="AJ1164" s="7">
        <v>350125649</v>
      </c>
      <c r="AK1164" s="4">
        <v>72.960999999999999</v>
      </c>
      <c r="AL1164" s="7">
        <v>352</v>
      </c>
      <c r="AM1164" s="7">
        <v>282905221</v>
      </c>
      <c r="AN1164" s="3">
        <v>58.95</v>
      </c>
      <c r="AO1164" s="3">
        <v>0.22123899999999999</v>
      </c>
      <c r="AP1164" s="3">
        <v>-6.9815199999999997</v>
      </c>
      <c r="AQ1164" s="3">
        <v>-1.3071900000000001</v>
      </c>
      <c r="AR1164" s="3">
        <v>29.799427000000001</v>
      </c>
      <c r="AS1164" s="3">
        <v>-6.9815199999999997</v>
      </c>
      <c r="AT1164" s="3">
        <v>-1.3071900000000001</v>
      </c>
      <c r="AU1164" s="3">
        <v>25.484764999999999</v>
      </c>
      <c r="AV1164" s="3">
        <v>3.1453889959997881</v>
      </c>
      <c r="AW1164" s="3">
        <v>3.8710165218934738</v>
      </c>
      <c r="AX1164" s="3">
        <v>4.4513687886299316</v>
      </c>
      <c r="AY1164" s="3">
        <v>65.12</v>
      </c>
      <c r="AZ1164" s="3">
        <v>80.14</v>
      </c>
      <c r="BA1164" s="3">
        <v>92.15</v>
      </c>
    </row>
    <row r="1165" spans="1:53" x14ac:dyDescent="0.3">
      <c r="A1165" s="1" t="s">
        <v>290</v>
      </c>
      <c r="B1165" s="2">
        <v>106997565</v>
      </c>
      <c r="C1165" s="9" t="s">
        <v>2401</v>
      </c>
      <c r="D1165" s="9" t="s">
        <v>2403</v>
      </c>
      <c r="E1165" s="3">
        <v>4652.6345384599999</v>
      </c>
      <c r="F1165" s="5">
        <v>4302.8065379999998</v>
      </c>
      <c r="G1165" s="5" t="s">
        <v>2400</v>
      </c>
      <c r="H1165" s="3">
        <v>-1.6990000000000001</v>
      </c>
      <c r="I1165" s="3" t="s">
        <v>2397</v>
      </c>
      <c r="J1165" s="3">
        <v>-1.6990000000000001</v>
      </c>
      <c r="K1165" s="3" t="s">
        <v>2397</v>
      </c>
      <c r="L1165" s="3">
        <v>11.96731817</v>
      </c>
      <c r="M1165" s="3">
        <v>11.21621622</v>
      </c>
      <c r="N1165" s="3" t="s">
        <v>2397</v>
      </c>
      <c r="O1165" s="3" t="s">
        <v>2400</v>
      </c>
      <c r="P1165" s="3" t="s">
        <v>2400</v>
      </c>
      <c r="Q1165" s="3" t="s">
        <v>2400</v>
      </c>
      <c r="R1165" s="3" t="s">
        <v>2397</v>
      </c>
      <c r="S1165" s="3">
        <v>-4.1181460000000003</v>
      </c>
      <c r="T1165" s="9" t="s">
        <v>3429</v>
      </c>
      <c r="U1165" s="7" t="s">
        <v>2400</v>
      </c>
      <c r="V1165" s="7" t="s">
        <v>2400</v>
      </c>
      <c r="W1165" s="7" t="s">
        <v>2400</v>
      </c>
      <c r="X1165" s="7" t="s">
        <v>2400</v>
      </c>
      <c r="Y1165" s="7" t="s">
        <v>2400</v>
      </c>
      <c r="Z1165" s="7" t="s">
        <v>2400</v>
      </c>
      <c r="AA1165" s="7" t="s">
        <v>2400</v>
      </c>
      <c r="AB1165" s="7" t="s">
        <v>2400</v>
      </c>
      <c r="AC1165" s="3" t="s">
        <v>2400</v>
      </c>
      <c r="AD1165" s="3" t="s">
        <v>2400</v>
      </c>
      <c r="AE1165" s="3" t="s">
        <v>2400</v>
      </c>
      <c r="AF1165" s="3" t="s">
        <v>2400</v>
      </c>
      <c r="AG1165" s="7">
        <v>94899193</v>
      </c>
      <c r="AH1165" s="7">
        <v>92346332</v>
      </c>
      <c r="AI1165" s="7">
        <v>68364143</v>
      </c>
      <c r="AJ1165" s="7">
        <v>84255009</v>
      </c>
      <c r="AK1165" s="3">
        <v>83.319950000000006</v>
      </c>
      <c r="AL1165" s="7">
        <v>312</v>
      </c>
      <c r="AM1165" s="7">
        <v>82644933</v>
      </c>
      <c r="AN1165" s="3">
        <v>81.73</v>
      </c>
      <c r="AO1165" s="3">
        <v>4.4755250000000002</v>
      </c>
      <c r="AP1165" s="3">
        <v>-18.821995000000001</v>
      </c>
      <c r="AQ1165" s="3">
        <v>-25.255153</v>
      </c>
      <c r="AR1165" s="3">
        <v>-10.922967</v>
      </c>
      <c r="AS1165" s="3">
        <v>-18.821995000000001</v>
      </c>
      <c r="AT1165" s="3">
        <v>-25.255153</v>
      </c>
      <c r="AU1165" s="3">
        <v>-12.733644999999999</v>
      </c>
      <c r="AV1165" s="3">
        <v>4.2735244865931747</v>
      </c>
      <c r="AW1165" s="3">
        <v>5.2389258320893966</v>
      </c>
      <c r="AX1165" s="3">
        <v>4.7952101390395532</v>
      </c>
      <c r="AY1165" s="3">
        <v>76.42</v>
      </c>
      <c r="AZ1165" s="3">
        <v>93.69</v>
      </c>
      <c r="BA1165" s="3">
        <v>85.75</v>
      </c>
    </row>
    <row r="1166" spans="1:53" x14ac:dyDescent="0.3">
      <c r="A1166" s="1" t="s">
        <v>2148</v>
      </c>
      <c r="B1166" s="2">
        <v>4228223</v>
      </c>
      <c r="C1166" s="9" t="s">
        <v>2401</v>
      </c>
      <c r="D1166" s="9" t="s">
        <v>2454</v>
      </c>
      <c r="E1166" s="3">
        <v>4631.8874551700001</v>
      </c>
      <c r="F1166" s="5">
        <v>5298.887455</v>
      </c>
      <c r="G1166" s="5">
        <v>5493.8874551700001</v>
      </c>
      <c r="H1166" s="3">
        <v>0.89</v>
      </c>
      <c r="I1166" s="3">
        <v>17.502891999999999</v>
      </c>
      <c r="J1166" s="3">
        <v>0.89</v>
      </c>
      <c r="K1166" s="3">
        <v>17.502891999999999</v>
      </c>
      <c r="L1166" s="3" t="s">
        <v>2397</v>
      </c>
      <c r="M1166" s="3">
        <v>34.911538460000003</v>
      </c>
      <c r="N1166" s="3">
        <v>19.745486</v>
      </c>
      <c r="O1166" s="3">
        <v>23.464050914653001</v>
      </c>
      <c r="P1166" s="3">
        <v>49.885808500244202</v>
      </c>
      <c r="Q1166" s="3">
        <v>1.039223</v>
      </c>
      <c r="R1166" s="3">
        <v>12.917538</v>
      </c>
      <c r="S1166" s="3">
        <v>12.917538</v>
      </c>
      <c r="T1166" s="9" t="s">
        <v>3429</v>
      </c>
      <c r="U1166" s="7">
        <v>4922000</v>
      </c>
      <c r="V1166" s="7">
        <v>4885000</v>
      </c>
      <c r="W1166" s="7">
        <v>4540000</v>
      </c>
      <c r="X1166" s="7">
        <v>4034000</v>
      </c>
      <c r="Y1166" s="7">
        <v>4972000</v>
      </c>
      <c r="Z1166" s="7">
        <v>4957000</v>
      </c>
      <c r="AA1166" s="7">
        <v>4940000</v>
      </c>
      <c r="AB1166" s="7">
        <v>4922000</v>
      </c>
      <c r="AC1166" s="3">
        <v>22.388999999999999</v>
      </c>
      <c r="AD1166" s="4">
        <v>19.649999999999999</v>
      </c>
      <c r="AE1166" s="4">
        <v>10.666</v>
      </c>
      <c r="AF1166" s="4">
        <v>7.8840000000000003</v>
      </c>
      <c r="AG1166" s="7">
        <v>49611791</v>
      </c>
      <c r="AH1166" s="7">
        <v>49710395</v>
      </c>
      <c r="AI1166" s="7">
        <v>50507590</v>
      </c>
      <c r="AJ1166" s="7">
        <v>30599457</v>
      </c>
      <c r="AK1166" s="4">
        <v>61.722299999999997</v>
      </c>
      <c r="AL1166" s="7">
        <v>333</v>
      </c>
      <c r="AM1166" s="7">
        <v>29065546</v>
      </c>
      <c r="AN1166" s="3">
        <v>58.63</v>
      </c>
      <c r="AO1166" s="3">
        <v>0.29834300000000002</v>
      </c>
      <c r="AP1166" s="3">
        <v>-2.847051</v>
      </c>
      <c r="AQ1166" s="3">
        <v>-6.3937299999999997</v>
      </c>
      <c r="AR1166" s="3">
        <v>-22.984897</v>
      </c>
      <c r="AS1166" s="3">
        <v>-2.847051</v>
      </c>
      <c r="AT1166" s="3">
        <v>-6.3937299999999997</v>
      </c>
      <c r="AU1166" s="3">
        <v>-23.677793999999999</v>
      </c>
      <c r="AV1166" s="3">
        <v>1.6733554180701764</v>
      </c>
      <c r="AW1166" s="3">
        <v>3.1128484996674777</v>
      </c>
      <c r="AX1166" s="3">
        <v>3.8352713358324437</v>
      </c>
      <c r="AY1166" s="3">
        <v>54.76</v>
      </c>
      <c r="AZ1166" s="3">
        <v>101.87</v>
      </c>
      <c r="BA1166" s="3">
        <v>125.51</v>
      </c>
    </row>
    <row r="1167" spans="1:53" x14ac:dyDescent="0.3">
      <c r="A1167" s="1" t="s">
        <v>1904</v>
      </c>
      <c r="B1167" s="2">
        <v>4121677</v>
      </c>
      <c r="C1167" s="9" t="s">
        <v>2401</v>
      </c>
      <c r="D1167" s="9" t="s">
        <v>2506</v>
      </c>
      <c r="E1167" s="3">
        <v>4631.8756010699999</v>
      </c>
      <c r="F1167" s="5">
        <v>10108.868601</v>
      </c>
      <c r="G1167" s="5">
        <v>10109.17260107</v>
      </c>
      <c r="H1167" s="4">
        <v>1.1000000000000001</v>
      </c>
      <c r="I1167" s="3">
        <v>131.66666699999999</v>
      </c>
      <c r="J1167" s="3">
        <v>1.1000000000000001</v>
      </c>
      <c r="K1167" s="3">
        <v>131.66666699999999</v>
      </c>
      <c r="L1167" s="3" t="s">
        <v>2397</v>
      </c>
      <c r="M1167" s="3">
        <v>2.0636348099999999</v>
      </c>
      <c r="N1167" s="3">
        <v>24.624424999999999</v>
      </c>
      <c r="O1167" s="3" t="s">
        <v>2397</v>
      </c>
      <c r="P1167" s="3">
        <v>6.0874242181388301</v>
      </c>
      <c r="Q1167" s="3">
        <v>4.30863</v>
      </c>
      <c r="R1167" s="3">
        <v>14.003591</v>
      </c>
      <c r="S1167" s="3">
        <v>14.003591</v>
      </c>
      <c r="T1167" s="9" t="s">
        <v>3429</v>
      </c>
      <c r="U1167" s="7">
        <v>1798668</v>
      </c>
      <c r="V1167" s="7">
        <v>1817383</v>
      </c>
      <c r="W1167" s="7">
        <v>1338219</v>
      </c>
      <c r="X1167" s="7">
        <v>181555</v>
      </c>
      <c r="Y1167" s="7">
        <v>2392739</v>
      </c>
      <c r="Z1167" s="7">
        <v>1886363</v>
      </c>
      <c r="AA1167" s="7">
        <v>1815729</v>
      </c>
      <c r="AB1167" s="7">
        <v>1798668</v>
      </c>
      <c r="AC1167" s="3">
        <v>43.292000000000002</v>
      </c>
      <c r="AD1167" s="3">
        <v>44.598999999999997</v>
      </c>
      <c r="AE1167" s="3">
        <v>28.048999999999999</v>
      </c>
      <c r="AF1167" s="3">
        <v>29.315999999999999</v>
      </c>
      <c r="AG1167" s="7">
        <v>100275000</v>
      </c>
      <c r="AH1167" s="7">
        <v>51243000</v>
      </c>
      <c r="AI1167" s="7">
        <v>51017000</v>
      </c>
      <c r="AJ1167" s="7">
        <v>92113345</v>
      </c>
      <c r="AK1167" s="3">
        <v>91.857290000000006</v>
      </c>
      <c r="AL1167" s="7">
        <v>357</v>
      </c>
      <c r="AM1167" s="7">
        <v>87235486</v>
      </c>
      <c r="AN1167" s="3">
        <v>86.99</v>
      </c>
      <c r="AO1167" s="3">
        <v>-1.793356</v>
      </c>
      <c r="AP1167" s="3">
        <v>4.329942</v>
      </c>
      <c r="AQ1167" s="3">
        <v>19.548499</v>
      </c>
      <c r="AR1167" s="3">
        <v>22</v>
      </c>
      <c r="AS1167" s="3">
        <v>4.329942</v>
      </c>
      <c r="AT1167" s="3">
        <v>19.548499</v>
      </c>
      <c r="AU1167" s="3">
        <v>21.080401999999999</v>
      </c>
      <c r="AV1167" s="3">
        <v>3.2685089332931772</v>
      </c>
      <c r="AW1167" s="3">
        <v>5.8118175659984352</v>
      </c>
      <c r="AX1167" s="3">
        <v>6.9423843568721502</v>
      </c>
      <c r="AY1167" s="3">
        <v>65.12</v>
      </c>
      <c r="AZ1167" s="4">
        <v>115.8</v>
      </c>
      <c r="BA1167" s="3">
        <v>138.32</v>
      </c>
    </row>
    <row r="1168" spans="1:53" x14ac:dyDescent="0.3">
      <c r="A1168" s="1" t="s">
        <v>1909</v>
      </c>
      <c r="B1168" s="2">
        <v>4994493</v>
      </c>
      <c r="C1168" s="9" t="s">
        <v>2395</v>
      </c>
      <c r="D1168" s="9" t="s">
        <v>2444</v>
      </c>
      <c r="E1168" s="3">
        <v>4627.2130341399998</v>
      </c>
      <c r="F1168" s="5">
        <v>6569.8110340000003</v>
      </c>
      <c r="G1168" s="5" t="s">
        <v>2400</v>
      </c>
      <c r="H1168" s="4">
        <v>2.16</v>
      </c>
      <c r="I1168" s="3">
        <v>17.110389999999999</v>
      </c>
      <c r="J1168" s="3">
        <v>2.16</v>
      </c>
      <c r="K1168" s="3">
        <v>17.110389999999999</v>
      </c>
      <c r="L1168" s="3">
        <v>1.7473779700000001</v>
      </c>
      <c r="M1168" s="3">
        <v>1.7473779700000001</v>
      </c>
      <c r="N1168" s="3">
        <v>8.3804820000000007</v>
      </c>
      <c r="O1168" s="3" t="s">
        <v>2400</v>
      </c>
      <c r="P1168" s="3" t="s">
        <v>2400</v>
      </c>
      <c r="Q1168" s="3">
        <v>1.793126</v>
      </c>
      <c r="R1168" s="3">
        <v>7.5547240000000002</v>
      </c>
      <c r="S1168" s="3">
        <v>7.5547240000000002</v>
      </c>
      <c r="T1168" s="9" t="s">
        <v>3429</v>
      </c>
      <c r="U1168" s="7">
        <v>2935432</v>
      </c>
      <c r="V1168" s="7">
        <v>3004925</v>
      </c>
      <c r="W1168" s="7">
        <v>2713491</v>
      </c>
      <c r="X1168" s="7">
        <v>2127106</v>
      </c>
      <c r="Y1168" s="7">
        <v>3335305</v>
      </c>
      <c r="Z1168" s="7">
        <v>3188690</v>
      </c>
      <c r="AA1168" s="7">
        <v>3047215</v>
      </c>
      <c r="AB1168" s="7">
        <v>2935432</v>
      </c>
      <c r="AC1168" s="3">
        <v>25.731000000000002</v>
      </c>
      <c r="AD1168" s="3">
        <v>31.341000000000001</v>
      </c>
      <c r="AE1168" s="3">
        <v>16.675999999999998</v>
      </c>
      <c r="AF1168" s="4">
        <v>22.94</v>
      </c>
      <c r="AG1168" s="7">
        <v>40338238</v>
      </c>
      <c r="AH1168" s="7">
        <v>40093723</v>
      </c>
      <c r="AI1168" s="7">
        <v>41220656</v>
      </c>
      <c r="AJ1168" s="7">
        <v>39538275</v>
      </c>
      <c r="AK1168" s="3">
        <v>98.042209999999997</v>
      </c>
      <c r="AL1168" s="7">
        <v>372</v>
      </c>
      <c r="AM1168" s="7">
        <v>36613717</v>
      </c>
      <c r="AN1168" s="3">
        <v>90.79</v>
      </c>
      <c r="AO1168" s="3">
        <v>-3.0968740000000001</v>
      </c>
      <c r="AP1168" s="3">
        <v>-12.733136</v>
      </c>
      <c r="AQ1168" s="3">
        <v>17.772289000000001</v>
      </c>
      <c r="AR1168" s="3">
        <v>93.712517000000005</v>
      </c>
      <c r="AS1168" s="3">
        <v>-12.733136</v>
      </c>
      <c r="AT1168" s="3">
        <v>17.772289000000001</v>
      </c>
      <c r="AU1168" s="3">
        <v>91.819923000000003</v>
      </c>
      <c r="AV1168" s="3">
        <v>2.2784524555523236</v>
      </c>
      <c r="AW1168" s="3">
        <v>4.4648468522132285</v>
      </c>
      <c r="AX1168" s="3">
        <v>4.2560586977862691</v>
      </c>
      <c r="AY1168" s="3">
        <v>46.22</v>
      </c>
      <c r="AZ1168" s="3">
        <v>90.58</v>
      </c>
      <c r="BA1168" s="3">
        <v>86.34</v>
      </c>
    </row>
    <row r="1169" spans="1:53" x14ac:dyDescent="0.3">
      <c r="A1169" s="1" t="s">
        <v>1454</v>
      </c>
      <c r="B1169" s="2">
        <v>4910100</v>
      </c>
      <c r="C1169" s="9" t="s">
        <v>2395</v>
      </c>
      <c r="D1169" s="9" t="s">
        <v>2517</v>
      </c>
      <c r="E1169" s="3">
        <v>4623.4890739399998</v>
      </c>
      <c r="F1169" s="5">
        <v>4593.4300730000004</v>
      </c>
      <c r="G1169" s="5" t="s">
        <v>2400</v>
      </c>
      <c r="H1169" s="3">
        <v>0.48799999999999999</v>
      </c>
      <c r="I1169" s="3">
        <v>21.550505000000001</v>
      </c>
      <c r="J1169" s="3">
        <v>0.48799999999999999</v>
      </c>
      <c r="K1169" s="3">
        <v>21.550505000000001</v>
      </c>
      <c r="L1169" s="3">
        <v>11.402993049999999</v>
      </c>
      <c r="M1169" s="3">
        <v>10.941025639999999</v>
      </c>
      <c r="N1169" s="3">
        <v>23.784838000000001</v>
      </c>
      <c r="O1169" s="3" t="s">
        <v>2400</v>
      </c>
      <c r="P1169" s="3" t="s">
        <v>2400</v>
      </c>
      <c r="Q1169" s="3">
        <v>3.305599</v>
      </c>
      <c r="R1169" s="3">
        <v>14.778423</v>
      </c>
      <c r="S1169" s="3">
        <v>14.778423</v>
      </c>
      <c r="T1169" s="9" t="s">
        <v>3439</v>
      </c>
      <c r="U1169" s="7">
        <v>1191694</v>
      </c>
      <c r="V1169" s="7">
        <v>1172932</v>
      </c>
      <c r="W1169" s="7">
        <v>1138013</v>
      </c>
      <c r="X1169" s="7">
        <v>1072210</v>
      </c>
      <c r="Y1169" s="7">
        <v>1188055</v>
      </c>
      <c r="Z1169" s="7">
        <v>1196927</v>
      </c>
      <c r="AA1169" s="7">
        <v>1191694</v>
      </c>
      <c r="AB1169" s="7">
        <v>1181078</v>
      </c>
      <c r="AC1169" s="3">
        <v>35.953000000000003</v>
      </c>
      <c r="AD1169" s="3">
        <v>36.857999999999997</v>
      </c>
      <c r="AE1169" s="3">
        <v>20.027999999999999</v>
      </c>
      <c r="AF1169" s="3">
        <v>20.978999999999999</v>
      </c>
      <c r="AG1169" s="7">
        <v>93614646</v>
      </c>
      <c r="AH1169" s="7">
        <v>93611246</v>
      </c>
      <c r="AI1169" s="7">
        <v>93391946</v>
      </c>
      <c r="AJ1169" s="7">
        <v>23643316</v>
      </c>
      <c r="AK1169" s="4">
        <v>25.256</v>
      </c>
      <c r="AL1169" s="7">
        <v>268</v>
      </c>
      <c r="AM1169" s="7">
        <v>22583263</v>
      </c>
      <c r="AN1169" s="3">
        <v>24.12</v>
      </c>
      <c r="AO1169" s="3">
        <v>-3.088803</v>
      </c>
      <c r="AP1169" s="3">
        <v>-13.605993</v>
      </c>
      <c r="AQ1169" s="3">
        <v>-9.0967190000000002</v>
      </c>
      <c r="AR1169" s="3">
        <v>-19.702672</v>
      </c>
      <c r="AS1169" s="3">
        <v>-13.605993</v>
      </c>
      <c r="AT1169" s="3">
        <v>-9.0967190000000002</v>
      </c>
      <c r="AU1169" s="3">
        <v>-14.179404999999999</v>
      </c>
      <c r="AV1169" s="3">
        <v>0.71305081899257516</v>
      </c>
      <c r="AW1169" s="3">
        <v>0.93627273780526732</v>
      </c>
      <c r="AX1169" s="3">
        <v>0.80625434811359942</v>
      </c>
      <c r="AY1169" s="4">
        <v>78.599999999999994</v>
      </c>
      <c r="AZ1169" s="3">
        <v>103.21</v>
      </c>
      <c r="BA1169" s="3">
        <v>88.88</v>
      </c>
    </row>
    <row r="1170" spans="1:53" x14ac:dyDescent="0.3">
      <c r="A1170" s="1" t="s">
        <v>790</v>
      </c>
      <c r="B1170" s="2">
        <v>4090259</v>
      </c>
      <c r="C1170" s="9" t="s">
        <v>2395</v>
      </c>
      <c r="D1170" s="9" t="s">
        <v>2435</v>
      </c>
      <c r="E1170" s="3">
        <v>4618.5322618999999</v>
      </c>
      <c r="F1170" s="5">
        <v>4713.0322610000003</v>
      </c>
      <c r="G1170" s="5">
        <v>4276.3322619</v>
      </c>
      <c r="H1170" s="4">
        <v>3.2090000000000001</v>
      </c>
      <c r="I1170" s="3">
        <v>14.941159000000001</v>
      </c>
      <c r="J1170" s="4">
        <v>3.2090000000000001</v>
      </c>
      <c r="K1170" s="3">
        <v>14.941159000000001</v>
      </c>
      <c r="L1170" s="3">
        <v>18.606839149999999</v>
      </c>
      <c r="M1170" s="3">
        <v>3.3177404300000002</v>
      </c>
      <c r="N1170" s="3">
        <v>6.8720350000000003</v>
      </c>
      <c r="O1170" s="3">
        <v>13.343054203041101</v>
      </c>
      <c r="P1170" s="3">
        <v>6.6030587154203104</v>
      </c>
      <c r="Q1170" s="3">
        <v>1.1826129999999999</v>
      </c>
      <c r="R1170" s="3">
        <v>5.5719120000000002</v>
      </c>
      <c r="S1170" s="3">
        <v>5.5719120000000002</v>
      </c>
      <c r="T1170" s="9" t="s">
        <v>3429</v>
      </c>
      <c r="U1170" s="7">
        <v>3688000</v>
      </c>
      <c r="V1170" s="7">
        <v>3358800</v>
      </c>
      <c r="W1170" s="7">
        <v>2995500</v>
      </c>
      <c r="X1170" s="7">
        <v>2482700</v>
      </c>
      <c r="Y1170" s="7">
        <v>3900200</v>
      </c>
      <c r="Z1170" s="7">
        <v>3804900</v>
      </c>
      <c r="AA1170" s="7">
        <v>3757800</v>
      </c>
      <c r="AB1170" s="7">
        <v>3688000</v>
      </c>
      <c r="AC1170" s="3">
        <v>39.728999999999999</v>
      </c>
      <c r="AD1170" s="3">
        <v>38.918999999999997</v>
      </c>
      <c r="AE1170" s="3">
        <v>15.334</v>
      </c>
      <c r="AF1170" s="3">
        <v>15.657999999999999</v>
      </c>
      <c r="AG1170" s="7">
        <v>43929580</v>
      </c>
      <c r="AH1170" s="7">
        <v>44907350</v>
      </c>
      <c r="AI1170" s="7">
        <v>46161043</v>
      </c>
      <c r="AJ1170" s="7">
        <v>41019830</v>
      </c>
      <c r="AK1170" s="3">
        <v>93.371970000000005</v>
      </c>
      <c r="AL1170" s="7">
        <v>453</v>
      </c>
      <c r="AM1170" s="7">
        <v>41234890</v>
      </c>
      <c r="AN1170" s="3">
        <v>93.86</v>
      </c>
      <c r="AO1170" s="3">
        <v>-2.7425760000000001</v>
      </c>
      <c r="AP1170" s="3">
        <v>-2.1782560000000002</v>
      </c>
      <c r="AQ1170" s="3">
        <v>3.6380129999999999</v>
      </c>
      <c r="AR1170" s="3">
        <v>2.2368030000000001</v>
      </c>
      <c r="AS1170" s="3">
        <v>-2.1782560000000002</v>
      </c>
      <c r="AT1170" s="3">
        <v>3.6380129999999999</v>
      </c>
      <c r="AU1170" s="3">
        <v>1.3301799999999999</v>
      </c>
      <c r="AV1170" s="3">
        <v>2.0661400453386318</v>
      </c>
      <c r="AW1170" s="3">
        <v>2.9599371486185153</v>
      </c>
      <c r="AX1170" s="3">
        <v>3.1043271976513016</v>
      </c>
      <c r="AY1170" s="4">
        <v>61</v>
      </c>
      <c r="AZ1170" s="3">
        <v>87.39</v>
      </c>
      <c r="BA1170" s="3">
        <v>91.65</v>
      </c>
    </row>
    <row r="1171" spans="1:53" x14ac:dyDescent="0.3">
      <c r="A1171" s="1" t="s">
        <v>300</v>
      </c>
      <c r="B1171" s="2">
        <v>4010420</v>
      </c>
      <c r="C1171" s="9" t="s">
        <v>2401</v>
      </c>
      <c r="D1171" s="9" t="s">
        <v>2469</v>
      </c>
      <c r="E1171" s="3">
        <v>4585.6971664499997</v>
      </c>
      <c r="F1171" s="5">
        <v>8925.0971659999996</v>
      </c>
      <c r="G1171" s="5">
        <v>8925.0971664499993</v>
      </c>
      <c r="H1171" s="3">
        <v>0.34599999999999997</v>
      </c>
      <c r="I1171" s="3">
        <v>15.893535999999999</v>
      </c>
      <c r="J1171" s="3">
        <v>0.34599999999999997</v>
      </c>
      <c r="K1171" s="3">
        <v>15.893535999999999</v>
      </c>
      <c r="L1171" s="3">
        <v>1.9580419599999999</v>
      </c>
      <c r="M1171" s="3">
        <v>1.21529292</v>
      </c>
      <c r="N1171" s="3">
        <v>44.671756000000002</v>
      </c>
      <c r="O1171" s="3" t="s">
        <v>2397</v>
      </c>
      <c r="P1171" s="3" t="s">
        <v>2397</v>
      </c>
      <c r="Q1171" s="3">
        <v>4.0182190000000002</v>
      </c>
      <c r="R1171" s="3">
        <v>11.535054000000001</v>
      </c>
      <c r="S1171" s="3">
        <v>11.535054000000001</v>
      </c>
      <c r="T1171" s="9" t="s">
        <v>3429</v>
      </c>
      <c r="U1171" s="7">
        <v>2331300</v>
      </c>
      <c r="V1171" s="7">
        <v>2551800</v>
      </c>
      <c r="W1171" s="7">
        <v>1949100</v>
      </c>
      <c r="X1171" s="7">
        <v>1696941</v>
      </c>
      <c r="Y1171" s="7">
        <v>2122300</v>
      </c>
      <c r="Z1171" s="7">
        <v>2127900</v>
      </c>
      <c r="AA1171" s="7">
        <v>2136500</v>
      </c>
      <c r="AB1171" s="7">
        <v>2331300</v>
      </c>
      <c r="AC1171" s="3">
        <v>34.161000000000001</v>
      </c>
      <c r="AD1171" s="3">
        <v>38.198999999999998</v>
      </c>
      <c r="AE1171" s="3">
        <v>31.103000000000002</v>
      </c>
      <c r="AF1171" s="3">
        <v>34.835000000000001</v>
      </c>
      <c r="AG1171" s="7">
        <v>71575275</v>
      </c>
      <c r="AH1171" s="7">
        <v>69664060</v>
      </c>
      <c r="AI1171" s="7">
        <v>67991834</v>
      </c>
      <c r="AJ1171" s="7">
        <v>71166537</v>
      </c>
      <c r="AK1171" s="3">
        <v>99.43177</v>
      </c>
      <c r="AL1171" s="7">
        <v>441</v>
      </c>
      <c r="AM1171" s="7">
        <v>60909375</v>
      </c>
      <c r="AN1171" s="4">
        <v>85.1</v>
      </c>
      <c r="AO1171" s="3">
        <v>-0.77992499999999998</v>
      </c>
      <c r="AP1171" s="3">
        <v>-8.6624009999999991</v>
      </c>
      <c r="AQ1171" s="3">
        <v>-4.253927</v>
      </c>
      <c r="AR1171" s="3">
        <v>6.0144929999999999</v>
      </c>
      <c r="AS1171" s="3">
        <v>-8.6624009999999991</v>
      </c>
      <c r="AT1171" s="3">
        <v>-4.253927</v>
      </c>
      <c r="AU1171" s="3">
        <v>8.4708059999999996</v>
      </c>
      <c r="AV1171" s="3">
        <v>1.9852910099704171</v>
      </c>
      <c r="AW1171" s="3">
        <v>3.2444431979991606</v>
      </c>
      <c r="AX1171" s="3">
        <v>3.3488023195348848</v>
      </c>
      <c r="AY1171" s="3">
        <v>60.07</v>
      </c>
      <c r="AZ1171" s="3">
        <v>98.16</v>
      </c>
      <c r="BA1171" s="3">
        <v>101.32</v>
      </c>
    </row>
    <row r="1172" spans="1:53" x14ac:dyDescent="0.3">
      <c r="A1172" s="1" t="s">
        <v>1982</v>
      </c>
      <c r="B1172" s="2">
        <v>4289140</v>
      </c>
      <c r="C1172" s="9" t="s">
        <v>2401</v>
      </c>
      <c r="D1172" s="9" t="s">
        <v>2427</v>
      </c>
      <c r="E1172" s="3">
        <v>4580.5888409199997</v>
      </c>
      <c r="F1172" s="5">
        <v>4601.4378399999996</v>
      </c>
      <c r="G1172" s="5" t="s">
        <v>2400</v>
      </c>
      <c r="H1172" s="3">
        <v>0.94</v>
      </c>
      <c r="I1172" s="3">
        <v>18.889495</v>
      </c>
      <c r="J1172" s="3">
        <v>0.94</v>
      </c>
      <c r="K1172" s="3">
        <v>18.889495</v>
      </c>
      <c r="L1172" s="3">
        <v>5.3483944000000001</v>
      </c>
      <c r="M1172" s="3">
        <v>3.6677724399999998</v>
      </c>
      <c r="N1172" s="3">
        <v>20.953628999999999</v>
      </c>
      <c r="O1172" s="3" t="s">
        <v>2400</v>
      </c>
      <c r="P1172" s="3" t="s">
        <v>2400</v>
      </c>
      <c r="Q1172" s="3">
        <v>2.1200779999999999</v>
      </c>
      <c r="R1172" s="3">
        <v>12.792522</v>
      </c>
      <c r="S1172" s="3">
        <v>12.792522</v>
      </c>
      <c r="T1172" s="9" t="s">
        <v>3430</v>
      </c>
      <c r="U1172" s="7">
        <v>2040069</v>
      </c>
      <c r="V1172" s="7">
        <v>1837358</v>
      </c>
      <c r="W1172" s="7">
        <v>1686666</v>
      </c>
      <c r="X1172" s="7">
        <v>1536760</v>
      </c>
      <c r="Y1172" s="7">
        <v>2110972</v>
      </c>
      <c r="Z1172" s="7">
        <v>2040069</v>
      </c>
      <c r="AA1172" s="7">
        <v>1989375</v>
      </c>
      <c r="AB1172" s="7">
        <v>1938822</v>
      </c>
      <c r="AC1172" s="4">
        <v>37.43</v>
      </c>
      <c r="AD1172" s="3">
        <v>38.198999999999998</v>
      </c>
      <c r="AE1172" s="3">
        <v>14.474</v>
      </c>
      <c r="AF1172" s="3">
        <v>15.951000000000001</v>
      </c>
      <c r="AG1172" s="7">
        <v>42855970</v>
      </c>
      <c r="AH1172" s="7">
        <v>42510197</v>
      </c>
      <c r="AI1172" s="7">
        <v>42285060</v>
      </c>
      <c r="AJ1172" s="7">
        <v>41573091</v>
      </c>
      <c r="AK1172" s="3">
        <v>96.994429999999994</v>
      </c>
      <c r="AL1172" s="7">
        <v>448</v>
      </c>
      <c r="AM1172" s="7">
        <v>49580834</v>
      </c>
      <c r="AN1172" s="3">
        <v>115.68</v>
      </c>
      <c r="AO1172" s="3">
        <v>-1.469473</v>
      </c>
      <c r="AP1172" s="3">
        <v>-2.7510059999999998</v>
      </c>
      <c r="AQ1172" s="3">
        <v>21.826281000000002</v>
      </c>
      <c r="AR1172" s="3">
        <v>71.841931000000002</v>
      </c>
      <c r="AS1172" s="3">
        <v>-2.7510059999999998</v>
      </c>
      <c r="AT1172" s="3">
        <v>21.826281000000002</v>
      </c>
      <c r="AU1172" s="3">
        <v>75.054742000000005</v>
      </c>
      <c r="AV1172" s="3">
        <v>4.0776092829254242</v>
      </c>
      <c r="AW1172" s="3">
        <v>7.2916317319370645</v>
      </c>
      <c r="AX1172" s="3">
        <v>13.170368608589403</v>
      </c>
      <c r="AY1172" s="3">
        <v>42.99</v>
      </c>
      <c r="AZ1172" s="3">
        <v>76.87</v>
      </c>
      <c r="BA1172" s="3">
        <v>138.84</v>
      </c>
    </row>
    <row r="1173" spans="1:53" x14ac:dyDescent="0.3">
      <c r="A1173" s="1" t="s">
        <v>1205</v>
      </c>
      <c r="B1173" s="2">
        <v>103308</v>
      </c>
      <c r="C1173" s="9" t="s">
        <v>2401</v>
      </c>
      <c r="D1173" s="9" t="s">
        <v>2465</v>
      </c>
      <c r="E1173" s="3">
        <v>4578.6110077499998</v>
      </c>
      <c r="F1173" s="5">
        <v>6486.3110070000002</v>
      </c>
      <c r="G1173" s="5">
        <v>5965.0110077500003</v>
      </c>
      <c r="H1173" s="4">
        <v>1.1399999999999999</v>
      </c>
      <c r="I1173" s="3">
        <v>15.8190476190476</v>
      </c>
      <c r="J1173" s="3">
        <v>1.1399999999999999</v>
      </c>
      <c r="K1173" s="3">
        <v>15.8190476190476</v>
      </c>
      <c r="L1173" s="3">
        <v>2.7946079984500103</v>
      </c>
      <c r="M1173" s="3">
        <v>1.5342985390833999</v>
      </c>
      <c r="N1173" s="3">
        <v>35.605573</v>
      </c>
      <c r="O1173" s="3" t="s">
        <v>2400</v>
      </c>
      <c r="P1173" s="3" t="s">
        <v>2400</v>
      </c>
      <c r="Q1173" s="3">
        <v>1.328408</v>
      </c>
      <c r="R1173" s="3">
        <v>9.7359899999999993</v>
      </c>
      <c r="S1173" s="3">
        <v>12.8744439958923</v>
      </c>
      <c r="T1173" s="9" t="s">
        <v>3429</v>
      </c>
      <c r="U1173" s="7">
        <v>4944200</v>
      </c>
      <c r="V1173" s="7">
        <v>5523900</v>
      </c>
      <c r="W1173" s="7">
        <v>5793000</v>
      </c>
      <c r="X1173" s="7">
        <v>5205700</v>
      </c>
      <c r="Y1173" s="7">
        <v>4639000</v>
      </c>
      <c r="Z1173" s="7">
        <v>4659500</v>
      </c>
      <c r="AA1173" s="7">
        <v>4792400</v>
      </c>
      <c r="AB1173" s="7">
        <v>4944200</v>
      </c>
      <c r="AC1173" s="3">
        <v>22.745999999999999</v>
      </c>
      <c r="AD1173" s="3">
        <v>33.658000000000001</v>
      </c>
      <c r="AE1173" s="4">
        <v>2.661</v>
      </c>
      <c r="AF1173" s="3">
        <v>13.234999999999999</v>
      </c>
      <c r="AG1173" s="7">
        <v>64043801</v>
      </c>
      <c r="AH1173" s="7">
        <v>64426521</v>
      </c>
      <c r="AI1173" s="7">
        <v>64081099</v>
      </c>
      <c r="AJ1173" s="7">
        <v>61101028</v>
      </c>
      <c r="AK1173" s="3">
        <v>95.402569999999997</v>
      </c>
      <c r="AL1173" s="7">
        <v>337</v>
      </c>
      <c r="AM1173" s="7">
        <v>54379425</v>
      </c>
      <c r="AN1173" s="3">
        <v>84.91</v>
      </c>
      <c r="AO1173" s="3">
        <v>0.95730099999999996</v>
      </c>
      <c r="AP1173" s="3">
        <v>-7.0639250000000002</v>
      </c>
      <c r="AQ1173" s="3">
        <v>8.4734689999999997</v>
      </c>
      <c r="AR1173" s="3">
        <v>33.547739</v>
      </c>
      <c r="AS1173" s="3">
        <v>-7.0639250000000002</v>
      </c>
      <c r="AT1173" s="3">
        <v>8.4734689999999997</v>
      </c>
      <c r="AU1173" s="3">
        <v>36.511198</v>
      </c>
      <c r="AV1173" s="3">
        <v>1.7538959622049801</v>
      </c>
      <c r="AW1173" s="3">
        <v>2.3573945629328934</v>
      </c>
      <c r="AX1173" s="3">
        <v>2.6263429948077457</v>
      </c>
      <c r="AY1173" s="3">
        <v>60.82</v>
      </c>
      <c r="AZ1173" s="3">
        <v>81.75</v>
      </c>
      <c r="BA1173" s="3">
        <v>91.08</v>
      </c>
    </row>
    <row r="1174" spans="1:53" x14ac:dyDescent="0.3">
      <c r="A1174" s="1" t="s">
        <v>388</v>
      </c>
      <c r="B1174" s="2">
        <v>9796552</v>
      </c>
      <c r="C1174" s="9" t="s">
        <v>2401</v>
      </c>
      <c r="D1174" s="9" t="s">
        <v>2486</v>
      </c>
      <c r="E1174" s="3">
        <v>4576.611946</v>
      </c>
      <c r="F1174" s="5">
        <v>4524.1029449999996</v>
      </c>
      <c r="G1174" s="5" t="s">
        <v>2400</v>
      </c>
      <c r="H1174" s="3">
        <v>0.74199999999999999</v>
      </c>
      <c r="I1174" s="3">
        <v>20.556533999999999</v>
      </c>
      <c r="J1174" s="3">
        <v>0.74199999999999999</v>
      </c>
      <c r="K1174" s="3">
        <v>20.556533999999999</v>
      </c>
      <c r="L1174" s="3">
        <v>6.1548196600000002</v>
      </c>
      <c r="M1174" s="3">
        <v>3.8782562500000002</v>
      </c>
      <c r="N1174" s="3">
        <v>12.662183000000001</v>
      </c>
      <c r="O1174" s="3" t="s">
        <v>2400</v>
      </c>
      <c r="P1174" s="3" t="s">
        <v>2400</v>
      </c>
      <c r="Q1174" s="3">
        <v>3.3883839999999998</v>
      </c>
      <c r="R1174" s="3">
        <v>9.6046180000000003</v>
      </c>
      <c r="S1174" s="3">
        <v>9.6046180000000003</v>
      </c>
      <c r="T1174" s="9" t="s">
        <v>3429</v>
      </c>
      <c r="U1174" s="7">
        <v>1096960</v>
      </c>
      <c r="V1174" s="7">
        <v>688369</v>
      </c>
      <c r="W1174" s="7">
        <v>438589</v>
      </c>
      <c r="X1174" s="7">
        <v>348566</v>
      </c>
      <c r="Y1174" s="7">
        <v>1132559</v>
      </c>
      <c r="Z1174" s="7">
        <v>1127248</v>
      </c>
      <c r="AA1174" s="7">
        <v>1142678</v>
      </c>
      <c r="AB1174" s="7">
        <v>1096960</v>
      </c>
      <c r="AC1174" s="3">
        <v>37.037999999999997</v>
      </c>
      <c r="AD1174" s="3">
        <v>39.151000000000003</v>
      </c>
      <c r="AE1174" s="3">
        <v>32.494999999999997</v>
      </c>
      <c r="AF1174" s="4">
        <v>34.26</v>
      </c>
      <c r="AG1174" s="7">
        <v>66655755</v>
      </c>
      <c r="AH1174" s="7">
        <v>66480000</v>
      </c>
      <c r="AI1174" s="7">
        <v>65323000</v>
      </c>
      <c r="AJ1174" s="7">
        <v>66196546</v>
      </c>
      <c r="AK1174" s="3">
        <v>99.310469999999995</v>
      </c>
      <c r="AL1174" s="7">
        <v>350</v>
      </c>
      <c r="AM1174" s="7">
        <v>76561942</v>
      </c>
      <c r="AN1174" s="3">
        <v>114.86</v>
      </c>
      <c r="AO1174" s="3">
        <v>1.7611159999999999</v>
      </c>
      <c r="AP1174" s="3">
        <v>-15.001457</v>
      </c>
      <c r="AQ1174" s="3">
        <v>-2.195408</v>
      </c>
      <c r="AR1174" s="3">
        <v>32.036199000000003</v>
      </c>
      <c r="AS1174" s="3">
        <v>-15.001457</v>
      </c>
      <c r="AT1174" s="3">
        <v>-2.195408</v>
      </c>
      <c r="AU1174" s="3">
        <v>28.546256</v>
      </c>
      <c r="AV1174" s="3">
        <v>2.2999869779477247</v>
      </c>
      <c r="AW1174" s="3">
        <v>4.6715753311812849</v>
      </c>
      <c r="AX1174" s="3">
        <v>4.5356161207929446</v>
      </c>
      <c r="AY1174" s="3">
        <v>42.39</v>
      </c>
      <c r="AZ1174" s="3">
        <v>86.09</v>
      </c>
      <c r="BA1174" s="3">
        <v>83.58</v>
      </c>
    </row>
    <row r="1175" spans="1:53" x14ac:dyDescent="0.3">
      <c r="A1175" s="1" t="s">
        <v>113</v>
      </c>
      <c r="B1175" s="2">
        <v>4360922</v>
      </c>
      <c r="C1175" s="9" t="s">
        <v>2401</v>
      </c>
      <c r="D1175" s="9" t="s">
        <v>2451</v>
      </c>
      <c r="E1175" s="3">
        <v>4562.7902632400001</v>
      </c>
      <c r="F1175" s="5">
        <v>6640.0562630000004</v>
      </c>
      <c r="G1175" s="5">
        <v>6724.4117546500001</v>
      </c>
      <c r="H1175" s="3">
        <v>-3.1E-2</v>
      </c>
      <c r="I1175" s="3" t="s">
        <v>2397</v>
      </c>
      <c r="J1175" s="3">
        <v>-3.1E-2</v>
      </c>
      <c r="K1175" s="3" t="s">
        <v>2397</v>
      </c>
      <c r="L1175" s="3">
        <v>2.42077137093013</v>
      </c>
      <c r="M1175" s="3">
        <v>1.9681472378007399</v>
      </c>
      <c r="N1175" s="3">
        <v>20</v>
      </c>
      <c r="O1175" s="3" t="s">
        <v>2400</v>
      </c>
      <c r="P1175" s="3" t="s">
        <v>2400</v>
      </c>
      <c r="Q1175" s="3">
        <v>3.2051210000000001</v>
      </c>
      <c r="R1175" s="3">
        <v>18.003337999999999</v>
      </c>
      <c r="S1175" s="3">
        <v>23.242676871892701</v>
      </c>
      <c r="T1175" s="9" t="s">
        <v>3429</v>
      </c>
      <c r="U1175" s="7">
        <v>1872501</v>
      </c>
      <c r="V1175" s="7">
        <v>1647646</v>
      </c>
      <c r="W1175" s="7">
        <v>1282753</v>
      </c>
      <c r="X1175" s="7">
        <v>1241354</v>
      </c>
      <c r="Y1175" s="7">
        <v>2014108</v>
      </c>
      <c r="Z1175" s="7">
        <v>1955769</v>
      </c>
      <c r="AA1175" s="7">
        <v>1919164</v>
      </c>
      <c r="AB1175" s="7">
        <v>1872501</v>
      </c>
      <c r="AC1175" s="3">
        <v>15.712</v>
      </c>
      <c r="AD1175" s="3">
        <v>16.925000000000001</v>
      </c>
      <c r="AE1175" s="4">
        <v>15.36</v>
      </c>
      <c r="AF1175" s="3">
        <v>15.891999999999999</v>
      </c>
      <c r="AG1175" s="7">
        <v>152873586</v>
      </c>
      <c r="AH1175" s="7">
        <v>131647018</v>
      </c>
      <c r="AI1175" s="7">
        <v>66235859</v>
      </c>
      <c r="AJ1175" s="7">
        <v>151663297</v>
      </c>
      <c r="AK1175" s="3">
        <v>99.085920000000002</v>
      </c>
      <c r="AL1175" s="7">
        <v>419</v>
      </c>
      <c r="AM1175" s="7">
        <v>123076226</v>
      </c>
      <c r="AN1175" s="3">
        <v>80.41</v>
      </c>
      <c r="AO1175" s="3">
        <v>-0.35063100000000003</v>
      </c>
      <c r="AP1175" s="3">
        <v>-4.662865</v>
      </c>
      <c r="AQ1175" s="3">
        <v>8.8888890000000007</v>
      </c>
      <c r="AR1175" s="3">
        <v>114.977307</v>
      </c>
      <c r="AS1175" s="3">
        <v>-4.662865</v>
      </c>
      <c r="AT1175" s="3">
        <v>8.8888890000000007</v>
      </c>
      <c r="AU1175" s="3">
        <v>114.977307</v>
      </c>
      <c r="AV1175" s="3">
        <v>4.0234811678509894</v>
      </c>
      <c r="AW1175" s="3">
        <v>7.4340587848790687</v>
      </c>
      <c r="AX1175" s="3">
        <v>6.4312855740148365</v>
      </c>
      <c r="AY1175" s="3">
        <v>74.95</v>
      </c>
      <c r="AZ1175" s="3">
        <v>138.49</v>
      </c>
      <c r="BA1175" s="3">
        <v>119.81</v>
      </c>
    </row>
    <row r="1176" spans="1:53" x14ac:dyDescent="0.3">
      <c r="A1176" s="1" t="s">
        <v>542</v>
      </c>
      <c r="B1176" s="2">
        <v>11028051</v>
      </c>
      <c r="C1176" s="9" t="s">
        <v>2401</v>
      </c>
      <c r="D1176" s="9" t="s">
        <v>2478</v>
      </c>
      <c r="E1176" s="3">
        <v>4550.498243</v>
      </c>
      <c r="F1176" s="5">
        <v>7634.6902419999997</v>
      </c>
      <c r="G1176" s="5" t="s">
        <v>2400</v>
      </c>
      <c r="H1176" s="3">
        <v>-0.1</v>
      </c>
      <c r="I1176" s="3" t="s">
        <v>2397</v>
      </c>
      <c r="J1176" s="3">
        <v>-0.1</v>
      </c>
      <c r="K1176" s="3" t="s">
        <v>2397</v>
      </c>
      <c r="L1176" s="3">
        <v>2.7177804300000004</v>
      </c>
      <c r="M1176" s="3">
        <v>2.31983703</v>
      </c>
      <c r="N1176" s="3" t="s">
        <v>2397</v>
      </c>
      <c r="O1176" s="3" t="s">
        <v>2400</v>
      </c>
      <c r="P1176" s="3" t="s">
        <v>2400</v>
      </c>
      <c r="Q1176" s="3">
        <v>6.4802799999999996</v>
      </c>
      <c r="R1176" s="3">
        <v>12.628161</v>
      </c>
      <c r="S1176" s="3">
        <v>12.628161</v>
      </c>
      <c r="T1176" s="9" t="s">
        <v>3429</v>
      </c>
      <c r="U1176" s="7">
        <v>1565109</v>
      </c>
      <c r="V1176" s="7">
        <v>3628057</v>
      </c>
      <c r="W1176" s="7">
        <v>1850730</v>
      </c>
      <c r="X1176" s="7">
        <v>858195</v>
      </c>
      <c r="Y1176" s="7">
        <v>1297657</v>
      </c>
      <c r="Z1176" s="7">
        <v>1369922</v>
      </c>
      <c r="AA1176" s="7">
        <v>1411303</v>
      </c>
      <c r="AB1176" s="7">
        <v>1565109</v>
      </c>
      <c r="AC1176" s="3">
        <v>55.984000000000002</v>
      </c>
      <c r="AD1176" s="3">
        <v>53.902999999999999</v>
      </c>
      <c r="AE1176" s="3">
        <v>53.311</v>
      </c>
      <c r="AF1176" s="3">
        <v>51.017000000000003</v>
      </c>
      <c r="AG1176" s="7">
        <v>292260645</v>
      </c>
      <c r="AH1176" s="7">
        <v>292260645</v>
      </c>
      <c r="AI1176" s="7">
        <v>278429463</v>
      </c>
      <c r="AJ1176" s="7">
        <v>78015594</v>
      </c>
      <c r="AK1176" s="3">
        <v>26.693840000000002</v>
      </c>
      <c r="AL1176" s="7">
        <v>283</v>
      </c>
      <c r="AM1176" s="7">
        <v>94390497</v>
      </c>
      <c r="AN1176" s="4">
        <v>32.299999999999997</v>
      </c>
      <c r="AO1176" s="3">
        <v>8.5169739999999994</v>
      </c>
      <c r="AP1176" s="3">
        <v>17.019909999999999</v>
      </c>
      <c r="AQ1176" s="3">
        <v>63.701706999999999</v>
      </c>
      <c r="AR1176" s="3">
        <v>103.80313200000001</v>
      </c>
      <c r="AS1176" s="3">
        <v>17.019909999999999</v>
      </c>
      <c r="AT1176" s="3">
        <v>63.701706999999999</v>
      </c>
      <c r="AU1176" s="3">
        <v>105.87570599999999</v>
      </c>
      <c r="AV1176" s="3">
        <v>3.5011840201748683</v>
      </c>
      <c r="AW1176" s="3">
        <v>3.4629480538448201</v>
      </c>
      <c r="AX1176" s="3">
        <v>3.503463360721939</v>
      </c>
      <c r="AY1176" s="3">
        <v>61.23</v>
      </c>
      <c r="AZ1176" s="3">
        <v>60.56</v>
      </c>
      <c r="BA1176" s="3">
        <v>61.27</v>
      </c>
    </row>
    <row r="1177" spans="1:53" x14ac:dyDescent="0.3">
      <c r="A1177" s="1" t="s">
        <v>1133</v>
      </c>
      <c r="B1177" s="2">
        <v>101236</v>
      </c>
      <c r="C1177" s="9" t="s">
        <v>2395</v>
      </c>
      <c r="D1177" s="9" t="s">
        <v>2399</v>
      </c>
      <c r="E1177" s="3">
        <v>4548.8914953000003</v>
      </c>
      <c r="F1177" s="5" t="s">
        <v>2400</v>
      </c>
      <c r="G1177" s="5">
        <v>4607.0834953000003</v>
      </c>
      <c r="H1177" s="4">
        <v>1.6</v>
      </c>
      <c r="I1177" s="3">
        <v>9.8227060653188207</v>
      </c>
      <c r="J1177" s="3">
        <v>1.6</v>
      </c>
      <c r="K1177" s="3">
        <v>9.8227060653188207</v>
      </c>
      <c r="L1177" s="3">
        <v>1.59247972540257</v>
      </c>
      <c r="M1177" s="3">
        <v>1.4288353435493202</v>
      </c>
      <c r="N1177" s="3">
        <v>8.3933549999999997</v>
      </c>
      <c r="O1177" s="3" t="s">
        <v>2400</v>
      </c>
      <c r="P1177" s="3" t="s">
        <v>2400</v>
      </c>
      <c r="Q1177" s="3" t="s">
        <v>2400</v>
      </c>
      <c r="R1177" s="3" t="s">
        <v>2400</v>
      </c>
      <c r="S1177" s="3" t="s">
        <v>2400</v>
      </c>
      <c r="T1177" s="9" t="s">
        <v>3429</v>
      </c>
      <c r="U1177" s="7">
        <v>833442</v>
      </c>
      <c r="V1177" s="7">
        <v>674759</v>
      </c>
      <c r="W1177" s="7">
        <v>593598</v>
      </c>
      <c r="X1177" s="7">
        <v>538468</v>
      </c>
      <c r="Y1177" s="7">
        <v>836410</v>
      </c>
      <c r="Z1177" s="7">
        <v>837339</v>
      </c>
      <c r="AA1177" s="7">
        <v>833745</v>
      </c>
      <c r="AB1177" s="7">
        <v>833442</v>
      </c>
      <c r="AC1177" s="3" t="s">
        <v>2400</v>
      </c>
      <c r="AD1177" s="3" t="s">
        <v>2400</v>
      </c>
      <c r="AE1177" s="3" t="s">
        <v>2400</v>
      </c>
      <c r="AF1177" s="3" t="s">
        <v>2400</v>
      </c>
      <c r="AG1177" s="7">
        <v>62198587</v>
      </c>
      <c r="AH1177" s="7">
        <v>62179834</v>
      </c>
      <c r="AI1177" s="7">
        <v>62055813</v>
      </c>
      <c r="AJ1177" s="7">
        <v>56034516</v>
      </c>
      <c r="AK1177" s="3">
        <v>90.083579999999998</v>
      </c>
      <c r="AL1177" s="7">
        <v>283</v>
      </c>
      <c r="AM1177" s="7">
        <v>43864506</v>
      </c>
      <c r="AN1177" s="3">
        <v>70.52</v>
      </c>
      <c r="AO1177" s="3">
        <v>-1.9406920000000001</v>
      </c>
      <c r="AP1177" s="3">
        <v>-13.633255999999999</v>
      </c>
      <c r="AQ1177" s="3">
        <v>5.6363940000000001</v>
      </c>
      <c r="AR1177" s="3">
        <v>17.158227</v>
      </c>
      <c r="AS1177" s="3">
        <v>-13.633255999999999</v>
      </c>
      <c r="AT1177" s="3">
        <v>5.6363940000000001</v>
      </c>
      <c r="AU1177" s="3">
        <v>16.273931999999999</v>
      </c>
      <c r="AV1177" s="3">
        <v>1.3079794948170349</v>
      </c>
      <c r="AW1177" s="3">
        <v>2.3040145906299383</v>
      </c>
      <c r="AX1177" s="3">
        <v>1.867973364992551</v>
      </c>
      <c r="AY1177" s="4">
        <v>71</v>
      </c>
      <c r="AZ1177" s="4">
        <v>125.07</v>
      </c>
      <c r="BA1177" s="4">
        <v>101.4</v>
      </c>
    </row>
    <row r="1178" spans="1:53" x14ac:dyDescent="0.3">
      <c r="A1178" s="1" t="s">
        <v>1695</v>
      </c>
      <c r="B1178" s="2">
        <v>114286988</v>
      </c>
      <c r="C1178" s="9" t="s">
        <v>2395</v>
      </c>
      <c r="D1178" s="9" t="s">
        <v>2417</v>
      </c>
      <c r="E1178" s="3">
        <v>4543.4895626400003</v>
      </c>
      <c r="F1178" s="5">
        <v>5500.7295620000004</v>
      </c>
      <c r="G1178" s="5" t="s">
        <v>2400</v>
      </c>
      <c r="H1178" s="3">
        <v>-0.59599999999999997</v>
      </c>
      <c r="I1178" s="3" t="s">
        <v>2397</v>
      </c>
      <c r="J1178" s="3">
        <v>-0.59599999999999997</v>
      </c>
      <c r="K1178" s="3" t="s">
        <v>2397</v>
      </c>
      <c r="L1178" s="3" t="s">
        <v>2397</v>
      </c>
      <c r="M1178" s="3" t="s">
        <v>2397</v>
      </c>
      <c r="N1178" s="3" t="s">
        <v>2397</v>
      </c>
      <c r="O1178" s="3" t="s">
        <v>2400</v>
      </c>
      <c r="P1178" s="3" t="s">
        <v>2400</v>
      </c>
      <c r="Q1178" s="3">
        <v>70.731397000000001</v>
      </c>
      <c r="R1178" s="3" t="s">
        <v>2397</v>
      </c>
      <c r="S1178" s="3">
        <v>-47.214543999999997</v>
      </c>
      <c r="T1178" s="9"/>
      <c r="U1178" s="7">
        <v>71899</v>
      </c>
      <c r="V1178" s="7">
        <v>68386</v>
      </c>
      <c r="W1178" s="7">
        <v>8117</v>
      </c>
      <c r="X1178" s="7" t="s">
        <v>2400</v>
      </c>
      <c r="Y1178" s="7">
        <v>84331</v>
      </c>
      <c r="Z1178" s="7">
        <v>78115</v>
      </c>
      <c r="AA1178" s="7">
        <v>71899</v>
      </c>
      <c r="AB1178" s="7">
        <v>72124</v>
      </c>
      <c r="AC1178" s="3">
        <v>23.483000000000001</v>
      </c>
      <c r="AD1178" s="4">
        <v>22.82</v>
      </c>
      <c r="AE1178" s="3">
        <v>-179.27600000000001</v>
      </c>
      <c r="AF1178" s="3">
        <v>-149.80799999999999</v>
      </c>
      <c r="AG1178" s="7">
        <v>91749159</v>
      </c>
      <c r="AH1178" s="7">
        <v>91749159</v>
      </c>
      <c r="AI1178" s="7">
        <v>91749159</v>
      </c>
      <c r="AJ1178" s="7">
        <v>267873562</v>
      </c>
      <c r="AK1178" s="3">
        <v>76.762889999999999</v>
      </c>
      <c r="AL1178" s="7" t="s">
        <v>2400</v>
      </c>
      <c r="AM1178" s="7">
        <v>8147234</v>
      </c>
      <c r="AN1178" s="3">
        <v>2.33</v>
      </c>
      <c r="AO1178" s="3">
        <v>10.215054</v>
      </c>
      <c r="AP1178" s="3">
        <v>10.215054</v>
      </c>
      <c r="AQ1178" s="3">
        <v>19.583333</v>
      </c>
      <c r="AR1178" s="3">
        <v>19.583333</v>
      </c>
      <c r="AS1178" s="3">
        <v>10.215054</v>
      </c>
      <c r="AT1178" s="3">
        <v>19.583333</v>
      </c>
      <c r="AU1178" s="3">
        <v>19.583333</v>
      </c>
      <c r="AV1178" s="3" t="s">
        <v>2400</v>
      </c>
      <c r="AW1178" s="3" t="s">
        <v>2400</v>
      </c>
      <c r="AX1178" s="3" t="s">
        <v>2400</v>
      </c>
      <c r="AY1178" s="3">
        <v>84.43</v>
      </c>
      <c r="AZ1178" s="3">
        <v>79.45</v>
      </c>
      <c r="BA1178" s="4">
        <v>100</v>
      </c>
    </row>
    <row r="1179" spans="1:53" x14ac:dyDescent="0.3">
      <c r="A1179" s="1" t="s">
        <v>2262</v>
      </c>
      <c r="B1179" s="2">
        <v>4415853</v>
      </c>
      <c r="C1179" s="9" t="s">
        <v>2395</v>
      </c>
      <c r="D1179" s="9" t="s">
        <v>2407</v>
      </c>
      <c r="E1179" s="3">
        <v>4518.5629449999997</v>
      </c>
      <c r="F1179" s="5">
        <v>5334.7919449999999</v>
      </c>
      <c r="G1179" s="5">
        <v>5312.9759453200004</v>
      </c>
      <c r="H1179" s="4">
        <v>1.24</v>
      </c>
      <c r="I1179" s="3">
        <v>16.251241</v>
      </c>
      <c r="J1179" s="4">
        <v>1.24</v>
      </c>
      <c r="K1179" s="3">
        <v>16.251241</v>
      </c>
      <c r="L1179" s="3" t="s">
        <v>2397</v>
      </c>
      <c r="M1179" s="3">
        <v>3.6179737999999997</v>
      </c>
      <c r="N1179" s="3">
        <v>12.357938000000001</v>
      </c>
      <c r="O1179" s="3" t="s">
        <v>2400</v>
      </c>
      <c r="P1179" s="3" t="s">
        <v>2400</v>
      </c>
      <c r="Q1179" s="3">
        <v>5.8522959999999999</v>
      </c>
      <c r="R1179" s="3">
        <v>11.448574000000001</v>
      </c>
      <c r="S1179" s="3">
        <v>11.448574000000001</v>
      </c>
      <c r="T1179" s="9" t="s">
        <v>3429</v>
      </c>
      <c r="U1179" s="7">
        <v>821028</v>
      </c>
      <c r="V1179" s="7">
        <v>854800</v>
      </c>
      <c r="W1179" s="7">
        <v>890265</v>
      </c>
      <c r="X1179" s="7">
        <v>775351</v>
      </c>
      <c r="Y1179" s="7">
        <v>866900</v>
      </c>
      <c r="Z1179" s="7">
        <v>850960</v>
      </c>
      <c r="AA1179" s="7">
        <v>835565</v>
      </c>
      <c r="AB1179" s="7">
        <v>821028</v>
      </c>
      <c r="AC1179" s="3">
        <v>55.536999999999999</v>
      </c>
      <c r="AD1179" s="3">
        <v>57.228999999999999</v>
      </c>
      <c r="AE1179" s="3">
        <v>48.680999999999997</v>
      </c>
      <c r="AF1179" s="3">
        <v>50.408000000000001</v>
      </c>
      <c r="AG1179" s="7">
        <v>64924081</v>
      </c>
      <c r="AH1179" s="7">
        <v>64808655</v>
      </c>
      <c r="AI1179" s="7">
        <v>65911628</v>
      </c>
      <c r="AJ1179" s="7">
        <v>43498725</v>
      </c>
      <c r="AK1179" s="3">
        <v>66.886120000000005</v>
      </c>
      <c r="AL1179" s="7">
        <v>300</v>
      </c>
      <c r="AM1179" s="7">
        <v>40271749</v>
      </c>
      <c r="AN1179" s="3">
        <v>61.92</v>
      </c>
      <c r="AO1179" s="3">
        <v>-1.7854460000000001</v>
      </c>
      <c r="AP1179" s="3">
        <v>-5.785838</v>
      </c>
      <c r="AQ1179" s="3">
        <v>18.158844999999999</v>
      </c>
      <c r="AR1179" s="3">
        <v>94.013041000000001</v>
      </c>
      <c r="AS1179" s="3">
        <v>-5.785838</v>
      </c>
      <c r="AT1179" s="3">
        <v>18.158844999999999</v>
      </c>
      <c r="AU1179" s="3">
        <v>90.069686000000004</v>
      </c>
      <c r="AV1179" s="3">
        <v>1.4105896501013799</v>
      </c>
      <c r="AW1179" s="3">
        <v>3.2677189505011701</v>
      </c>
      <c r="AX1179" s="3">
        <v>2.939976315374409</v>
      </c>
      <c r="AY1179" s="3">
        <v>46.95</v>
      </c>
      <c r="AZ1179" s="3">
        <v>108.76</v>
      </c>
      <c r="BA1179" s="3">
        <v>97.85</v>
      </c>
    </row>
    <row r="1180" spans="1:53" x14ac:dyDescent="0.3">
      <c r="A1180" s="1" t="s">
        <v>1325</v>
      </c>
      <c r="B1180" s="2">
        <v>4004104</v>
      </c>
      <c r="C1180" s="9" t="s">
        <v>2401</v>
      </c>
      <c r="D1180" s="9" t="s">
        <v>2453</v>
      </c>
      <c r="E1180" s="3">
        <v>4504.5442758400004</v>
      </c>
      <c r="F1180" s="5">
        <v>9870.5442750000002</v>
      </c>
      <c r="G1180" s="5" t="s">
        <v>2400</v>
      </c>
      <c r="H1180" s="3">
        <v>0.1</v>
      </c>
      <c r="I1180" s="3">
        <v>27.528455000000001</v>
      </c>
      <c r="J1180" s="3">
        <v>0.1</v>
      </c>
      <c r="K1180" s="3">
        <v>27.528455000000001</v>
      </c>
      <c r="L1180" s="3">
        <v>1.6247600800000002</v>
      </c>
      <c r="M1180" s="3">
        <v>1.13342706</v>
      </c>
      <c r="N1180" s="3">
        <v>20.927070000000001</v>
      </c>
      <c r="O1180" s="3" t="s">
        <v>2400</v>
      </c>
      <c r="P1180" s="3" t="s">
        <v>2400</v>
      </c>
      <c r="Q1180" s="3">
        <v>0.43686900000000001</v>
      </c>
      <c r="R1180" s="3">
        <v>4.6268120000000001</v>
      </c>
      <c r="S1180" s="3">
        <v>4.6268120000000001</v>
      </c>
      <c r="T1180" s="9" t="s">
        <v>3433</v>
      </c>
      <c r="U1180" s="7">
        <v>23866000</v>
      </c>
      <c r="V1180" s="7">
        <v>25449000</v>
      </c>
      <c r="W1180" s="7">
        <v>25399000</v>
      </c>
      <c r="X1180" s="7">
        <v>18097000</v>
      </c>
      <c r="Y1180" s="7">
        <v>23374000</v>
      </c>
      <c r="Z1180" s="7">
        <v>23509000</v>
      </c>
      <c r="AA1180" s="7">
        <v>23693000</v>
      </c>
      <c r="AB1180" s="7">
        <v>23866000</v>
      </c>
      <c r="AC1180" s="4">
        <v>40.74</v>
      </c>
      <c r="AD1180" s="3">
        <v>40.866</v>
      </c>
      <c r="AE1180" s="4">
        <v>8.2629999999999999</v>
      </c>
      <c r="AF1180" s="4">
        <v>7.774</v>
      </c>
      <c r="AG1180" s="7">
        <v>277635790</v>
      </c>
      <c r="AH1180" s="7">
        <v>277373416</v>
      </c>
      <c r="AI1180" s="7">
        <v>273700000</v>
      </c>
      <c r="AJ1180" s="7">
        <v>275342725</v>
      </c>
      <c r="AK1180" s="3">
        <v>99.17407</v>
      </c>
      <c r="AL1180" s="7">
        <v>486</v>
      </c>
      <c r="AM1180" s="7">
        <v>211326884</v>
      </c>
      <c r="AN1180" s="3">
        <v>76.12</v>
      </c>
      <c r="AO1180" s="3">
        <v>0.65398299999999998</v>
      </c>
      <c r="AP1180" s="3">
        <v>4.2487690000000002</v>
      </c>
      <c r="AQ1180" s="3">
        <v>7.9031229999999999</v>
      </c>
      <c r="AR1180" s="3">
        <v>-14.321861999999999</v>
      </c>
      <c r="AS1180" s="3">
        <v>4.2487690000000002</v>
      </c>
      <c r="AT1180" s="3">
        <v>7.9031229999999999</v>
      </c>
      <c r="AU1180" s="3">
        <v>-15.854870999999999</v>
      </c>
      <c r="AV1180" s="3">
        <v>10.90755158043565</v>
      </c>
      <c r="AW1180" s="3">
        <v>13.397386718241714</v>
      </c>
      <c r="AX1180" s="3">
        <v>10.700014493531532</v>
      </c>
      <c r="AY1180" s="3">
        <v>94.45</v>
      </c>
      <c r="AZ1180" s="4">
        <v>116.01</v>
      </c>
      <c r="BA1180" s="3">
        <v>92.65</v>
      </c>
    </row>
    <row r="1181" spans="1:53" x14ac:dyDescent="0.3">
      <c r="A1181" s="1" t="s">
        <v>1716</v>
      </c>
      <c r="B1181" s="2">
        <v>4246742</v>
      </c>
      <c r="C1181" s="9" t="s">
        <v>2401</v>
      </c>
      <c r="D1181" s="9" t="s">
        <v>2433</v>
      </c>
      <c r="E1181" s="3">
        <v>4496.3222616399999</v>
      </c>
      <c r="F1181" s="5">
        <v>5490.0232610000003</v>
      </c>
      <c r="G1181" s="5" t="s">
        <v>2400</v>
      </c>
      <c r="H1181" s="4">
        <v>1.07</v>
      </c>
      <c r="I1181" s="3">
        <v>25.214521000000001</v>
      </c>
      <c r="J1181" s="3">
        <v>1.07</v>
      </c>
      <c r="K1181" s="3">
        <v>25.214521000000001</v>
      </c>
      <c r="L1181" s="3">
        <v>14.25905189</v>
      </c>
      <c r="M1181" s="3">
        <v>3.0217933000000001</v>
      </c>
      <c r="N1181" s="3">
        <v>13.778179</v>
      </c>
      <c r="O1181" s="3" t="s">
        <v>2400</v>
      </c>
      <c r="P1181" s="3" t="s">
        <v>2400</v>
      </c>
      <c r="Q1181" s="3">
        <v>0.83004900000000004</v>
      </c>
      <c r="R1181" s="3">
        <v>9.2854379999999992</v>
      </c>
      <c r="S1181" s="3">
        <v>9.2854379999999992</v>
      </c>
      <c r="T1181" s="9" t="s">
        <v>3429</v>
      </c>
      <c r="U1181" s="7">
        <v>5715309</v>
      </c>
      <c r="V1181" s="7">
        <v>4420599</v>
      </c>
      <c r="W1181" s="7">
        <v>3497632</v>
      </c>
      <c r="X1181" s="7">
        <v>3491497</v>
      </c>
      <c r="Y1181" s="7">
        <v>6141057</v>
      </c>
      <c r="Z1181" s="7">
        <v>6021458</v>
      </c>
      <c r="AA1181" s="7">
        <v>5871120</v>
      </c>
      <c r="AB1181" s="7">
        <v>5715309</v>
      </c>
      <c r="AC1181" s="4">
        <v>10.279</v>
      </c>
      <c r="AD1181" s="4">
        <v>10.996</v>
      </c>
      <c r="AE1181" s="4">
        <v>6.4</v>
      </c>
      <c r="AF1181" s="4">
        <v>6.6150000000000002</v>
      </c>
      <c r="AG1181" s="7">
        <v>53712733</v>
      </c>
      <c r="AH1181" s="7">
        <v>53672740</v>
      </c>
      <c r="AI1181" s="7">
        <v>53352611</v>
      </c>
      <c r="AJ1181" s="7">
        <v>53161762</v>
      </c>
      <c r="AK1181" s="3">
        <v>98.973579999999998</v>
      </c>
      <c r="AL1181" s="7">
        <v>366</v>
      </c>
      <c r="AM1181" s="7">
        <v>51872286</v>
      </c>
      <c r="AN1181" s="3">
        <v>96.57</v>
      </c>
      <c r="AO1181" s="3">
        <v>-4.986942</v>
      </c>
      <c r="AP1181" s="3">
        <v>-8.7325289999999995</v>
      </c>
      <c r="AQ1181" s="3">
        <v>31.5427</v>
      </c>
      <c r="AR1181" s="3">
        <v>132.784887</v>
      </c>
      <c r="AS1181" s="3">
        <v>-8.7325289999999995</v>
      </c>
      <c r="AT1181" s="3">
        <v>31.5427</v>
      </c>
      <c r="AU1181" s="3">
        <v>130.05118899999999</v>
      </c>
      <c r="AV1181" s="3">
        <v>6.4341939479773682</v>
      </c>
      <c r="AW1181" s="3">
        <v>5.9709723781470245</v>
      </c>
      <c r="AX1181" s="3">
        <v>6.4307250896834924</v>
      </c>
      <c r="AY1181" s="3">
        <v>117.75</v>
      </c>
      <c r="AZ1181" s="3">
        <v>109.28</v>
      </c>
      <c r="BA1181" s="3">
        <v>117.69</v>
      </c>
    </row>
    <row r="1182" spans="1:53" x14ac:dyDescent="0.3">
      <c r="A1182" s="1" t="s">
        <v>2223</v>
      </c>
      <c r="B1182" s="2">
        <v>4910609</v>
      </c>
      <c r="C1182" s="9" t="s">
        <v>2395</v>
      </c>
      <c r="D1182" s="9" t="s">
        <v>2410</v>
      </c>
      <c r="E1182" s="3">
        <v>4495.8435905899996</v>
      </c>
      <c r="F1182" s="5">
        <v>4839.8435900000004</v>
      </c>
      <c r="G1182" s="5" t="s">
        <v>2400</v>
      </c>
      <c r="H1182" s="4">
        <v>1.1000000000000001</v>
      </c>
      <c r="I1182" s="3">
        <v>15.720424</v>
      </c>
      <c r="J1182" s="4">
        <v>1.1000000000000001</v>
      </c>
      <c r="K1182" s="3">
        <v>15.720424</v>
      </c>
      <c r="L1182" s="3">
        <v>2.1522412600000003</v>
      </c>
      <c r="M1182" s="3">
        <v>2.1522412600000003</v>
      </c>
      <c r="N1182" s="3">
        <v>23.273961</v>
      </c>
      <c r="O1182" s="3" t="s">
        <v>2400</v>
      </c>
      <c r="P1182" s="3" t="s">
        <v>2400</v>
      </c>
      <c r="Q1182" s="3">
        <v>1.0047820000000001</v>
      </c>
      <c r="R1182" s="3">
        <v>5.6714440000000002</v>
      </c>
      <c r="S1182" s="3">
        <v>5.6714440000000002</v>
      </c>
      <c r="T1182" s="9" t="s">
        <v>3433</v>
      </c>
      <c r="U1182" s="7">
        <v>5153237</v>
      </c>
      <c r="V1182" s="7">
        <v>4795244</v>
      </c>
      <c r="W1182" s="7">
        <v>4548763</v>
      </c>
      <c r="X1182" s="7">
        <v>3449749</v>
      </c>
      <c r="Y1182" s="7">
        <v>5400785</v>
      </c>
      <c r="Z1182" s="7">
        <v>5320059</v>
      </c>
      <c r="AA1182" s="7">
        <v>5240295</v>
      </c>
      <c r="AB1182" s="7">
        <v>5153237</v>
      </c>
      <c r="AC1182" s="3">
        <v>33.518000000000001</v>
      </c>
      <c r="AD1182" s="3">
        <v>34.222000000000001</v>
      </c>
      <c r="AE1182" s="4">
        <v>9.6039999999999992</v>
      </c>
      <c r="AF1182" s="4">
        <v>10.087999999999999</v>
      </c>
      <c r="AG1182" s="7">
        <v>92260283</v>
      </c>
      <c r="AH1182" s="7">
        <v>92260283</v>
      </c>
      <c r="AI1182" s="7">
        <v>92784344</v>
      </c>
      <c r="AJ1182" s="7">
        <v>65975889</v>
      </c>
      <c r="AK1182" s="3">
        <v>71.497559999999993</v>
      </c>
      <c r="AL1182" s="7">
        <v>368</v>
      </c>
      <c r="AM1182" s="7">
        <v>68571603</v>
      </c>
      <c r="AN1182" s="3">
        <v>74.31</v>
      </c>
      <c r="AO1182" s="3">
        <v>0.60494999999999999</v>
      </c>
      <c r="AP1182" s="3">
        <v>12.620562</v>
      </c>
      <c r="AQ1182" s="3">
        <v>43.252414999999999</v>
      </c>
      <c r="AR1182" s="3">
        <v>53.596418</v>
      </c>
      <c r="AS1182" s="3">
        <v>12.620562</v>
      </c>
      <c r="AT1182" s="3">
        <v>43.252414999999999</v>
      </c>
      <c r="AU1182" s="3">
        <v>53.768563</v>
      </c>
      <c r="AV1182" s="3">
        <v>6.1630167584131428</v>
      </c>
      <c r="AW1182" s="3">
        <v>10.22601310735322</v>
      </c>
      <c r="AX1182" s="3">
        <v>8.9191223430629734</v>
      </c>
      <c r="AY1182" s="3">
        <v>65.92</v>
      </c>
      <c r="AZ1182" s="3">
        <v>109.38</v>
      </c>
      <c r="BA1182" s="4">
        <v>95.4</v>
      </c>
    </row>
    <row r="1183" spans="1:53" x14ac:dyDescent="0.3">
      <c r="A1183" s="1" t="s">
        <v>1363</v>
      </c>
      <c r="B1183" s="2">
        <v>4378147</v>
      </c>
      <c r="C1183" s="9" t="s">
        <v>2401</v>
      </c>
      <c r="D1183" s="9" t="s">
        <v>2510</v>
      </c>
      <c r="E1183" s="3">
        <v>4491.9976895</v>
      </c>
      <c r="F1183" s="5">
        <v>5589.2386889999998</v>
      </c>
      <c r="G1183" s="5" t="s">
        <v>2400</v>
      </c>
      <c r="H1183" s="4">
        <v>1.1870000000000001</v>
      </c>
      <c r="I1183" s="3">
        <v>14.95992</v>
      </c>
      <c r="J1183" s="3">
        <v>1.1870000000000001</v>
      </c>
      <c r="K1183" s="3">
        <v>14.95992</v>
      </c>
      <c r="L1183" s="3" t="s">
        <v>2397</v>
      </c>
      <c r="M1183" s="3">
        <v>2.44481562</v>
      </c>
      <c r="N1183" s="3">
        <v>11.896414</v>
      </c>
      <c r="O1183" s="3" t="s">
        <v>2400</v>
      </c>
      <c r="P1183" s="3" t="s">
        <v>2400</v>
      </c>
      <c r="Q1183" s="3">
        <v>1.0550459999999999</v>
      </c>
      <c r="R1183" s="3">
        <v>8.0907289999999996</v>
      </c>
      <c r="S1183" s="3">
        <v>8.0907289999999996</v>
      </c>
      <c r="T1183" s="9" t="s">
        <v>3435</v>
      </c>
      <c r="U1183" s="7">
        <v>5306197</v>
      </c>
      <c r="V1183" s="7">
        <v>4904728</v>
      </c>
      <c r="W1183" s="7">
        <v>4631018</v>
      </c>
      <c r="X1183" s="7">
        <v>4254485</v>
      </c>
      <c r="Y1183" s="7">
        <v>5306197</v>
      </c>
      <c r="Z1183" s="7">
        <v>5250280</v>
      </c>
      <c r="AA1183" s="7">
        <v>5124028</v>
      </c>
      <c r="AB1183" s="7">
        <v>4982523</v>
      </c>
      <c r="AC1183" s="3">
        <v>23.588000000000001</v>
      </c>
      <c r="AD1183" s="3">
        <v>23.588000000000001</v>
      </c>
      <c r="AE1183" s="4">
        <v>11.366</v>
      </c>
      <c r="AF1183" s="4">
        <v>11.366</v>
      </c>
      <c r="AG1183" s="7">
        <v>60352000</v>
      </c>
      <c r="AH1183" s="7">
        <v>60427000</v>
      </c>
      <c r="AI1183" s="7">
        <v>60998000</v>
      </c>
      <c r="AJ1183" s="7">
        <v>59592345</v>
      </c>
      <c r="AK1183" s="3">
        <v>98.834190000000007</v>
      </c>
      <c r="AL1183" s="7">
        <v>453</v>
      </c>
      <c r="AM1183" s="7">
        <v>60033108</v>
      </c>
      <c r="AN1183" s="3">
        <v>99.57</v>
      </c>
      <c r="AO1183" s="3">
        <v>2.3023159999999998</v>
      </c>
      <c r="AP1183" s="3">
        <v>0.20134199999999999</v>
      </c>
      <c r="AQ1183" s="3">
        <v>-19.869043000000001</v>
      </c>
      <c r="AR1183" s="3">
        <v>-10.513066</v>
      </c>
      <c r="AS1183" s="3">
        <v>0.20134199999999999</v>
      </c>
      <c r="AT1183" s="3">
        <v>-19.869043000000001</v>
      </c>
      <c r="AU1183" s="3">
        <v>-10.98259</v>
      </c>
      <c r="AV1183" s="3">
        <v>5.1784591862933995</v>
      </c>
      <c r="AW1183" s="3">
        <v>7.5130873259303597</v>
      </c>
      <c r="AX1183" s="3">
        <v>6.0214673832763381</v>
      </c>
      <c r="AY1183" s="3">
        <v>138.56</v>
      </c>
      <c r="AZ1183" s="4">
        <v>201.03</v>
      </c>
      <c r="BA1183" s="4">
        <v>161.12</v>
      </c>
    </row>
    <row r="1184" spans="1:53" x14ac:dyDescent="0.3">
      <c r="A1184" s="1" t="s">
        <v>1322</v>
      </c>
      <c r="B1184" s="2">
        <v>4006323</v>
      </c>
      <c r="C1184" s="9" t="s">
        <v>2401</v>
      </c>
      <c r="D1184" s="9" t="s">
        <v>2496</v>
      </c>
      <c r="E1184" s="3">
        <v>4489.6500616200001</v>
      </c>
      <c r="F1184" s="5">
        <v>4753.4170610000001</v>
      </c>
      <c r="G1184" s="5">
        <v>4771.7130616200002</v>
      </c>
      <c r="H1184" s="4">
        <v>5.0999999999999996</v>
      </c>
      <c r="I1184" s="3">
        <v>7.1420899999999996</v>
      </c>
      <c r="J1184" s="3">
        <v>5.0999999999999996</v>
      </c>
      <c r="K1184" s="3">
        <v>7.1420899999999996</v>
      </c>
      <c r="L1184" s="3">
        <v>1.2785375000000001</v>
      </c>
      <c r="M1184" s="3">
        <v>1.27116618</v>
      </c>
      <c r="N1184" s="3">
        <v>28.365691999999999</v>
      </c>
      <c r="O1184" s="3">
        <v>7.0525447932247003</v>
      </c>
      <c r="P1184" s="3">
        <v>6.9631459567438601</v>
      </c>
      <c r="Q1184" s="3">
        <v>0.90840299999999996</v>
      </c>
      <c r="R1184" s="3">
        <v>5.7557450000000001</v>
      </c>
      <c r="S1184" s="3">
        <v>5.7557450000000001</v>
      </c>
      <c r="T1184" s="9" t="s">
        <v>3429</v>
      </c>
      <c r="U1184" s="7">
        <v>4033502</v>
      </c>
      <c r="V1184" s="7">
        <v>4131393</v>
      </c>
      <c r="W1184" s="7">
        <v>3745887</v>
      </c>
      <c r="X1184" s="7">
        <v>3046145</v>
      </c>
      <c r="Y1184" s="7">
        <v>4271981</v>
      </c>
      <c r="Z1184" s="7">
        <v>4175443</v>
      </c>
      <c r="AA1184" s="7">
        <v>4079675</v>
      </c>
      <c r="AB1184" s="7">
        <v>4033502</v>
      </c>
      <c r="AC1184" s="3">
        <v>25.004999999999999</v>
      </c>
      <c r="AD1184" s="3">
        <v>26.536000000000001</v>
      </c>
      <c r="AE1184" s="3">
        <v>14.661</v>
      </c>
      <c r="AF1184" s="3">
        <v>15.782999999999999</v>
      </c>
      <c r="AG1184" s="7">
        <v>27205054</v>
      </c>
      <c r="AH1184" s="7">
        <v>27403908</v>
      </c>
      <c r="AI1184" s="7">
        <v>27848522</v>
      </c>
      <c r="AJ1184" s="7">
        <v>26610352</v>
      </c>
      <c r="AK1184" s="4">
        <v>97.813999999999993</v>
      </c>
      <c r="AL1184" s="7">
        <v>404</v>
      </c>
      <c r="AM1184" s="7">
        <v>26565024</v>
      </c>
      <c r="AN1184" s="3">
        <v>97.65</v>
      </c>
      <c r="AO1184" s="3">
        <v>-2.3216519999999998</v>
      </c>
      <c r="AP1184" s="3">
        <v>-19.438890000000001</v>
      </c>
      <c r="AQ1184" s="3">
        <v>-22.414798999999999</v>
      </c>
      <c r="AR1184" s="3">
        <v>-0.783582</v>
      </c>
      <c r="AS1184" s="3">
        <v>-19.438890000000001</v>
      </c>
      <c r="AT1184" s="3">
        <v>-22.414798999999999</v>
      </c>
      <c r="AU1184" s="3">
        <v>-3.4775659999999999</v>
      </c>
      <c r="AV1184" s="3">
        <v>3.4967951175542606</v>
      </c>
      <c r="AW1184" s="3">
        <v>5.6158925136082827</v>
      </c>
      <c r="AX1184" s="3">
        <v>4.908953540538687</v>
      </c>
      <c r="AY1184" s="3">
        <v>68.52</v>
      </c>
      <c r="AZ1184" s="4">
        <v>110.04</v>
      </c>
      <c r="BA1184" s="3">
        <v>96.19</v>
      </c>
    </row>
    <row r="1185" spans="1:53" x14ac:dyDescent="0.3">
      <c r="A1185" s="1" t="s">
        <v>166</v>
      </c>
      <c r="B1185" s="2">
        <v>4121009</v>
      </c>
      <c r="C1185" s="9" t="s">
        <v>2401</v>
      </c>
      <c r="D1185" s="9" t="s">
        <v>2486</v>
      </c>
      <c r="E1185" s="3">
        <v>4487.9096631599996</v>
      </c>
      <c r="F1185" s="5">
        <v>6732.827663</v>
      </c>
      <c r="G1185" s="5">
        <v>6732.8276631600002</v>
      </c>
      <c r="H1185" s="3">
        <v>0.222</v>
      </c>
      <c r="I1185" s="3">
        <v>27.411894</v>
      </c>
      <c r="J1185" s="3">
        <v>0.222</v>
      </c>
      <c r="K1185" s="3">
        <v>27.411894</v>
      </c>
      <c r="L1185" s="3">
        <v>3.9798528900000001</v>
      </c>
      <c r="M1185" s="3">
        <v>3.37812161</v>
      </c>
      <c r="N1185" s="3">
        <v>49.287129</v>
      </c>
      <c r="O1185" s="3">
        <v>51.757323842492703</v>
      </c>
      <c r="P1185" s="3">
        <v>33.017314120069301</v>
      </c>
      <c r="Q1185" s="3">
        <v>6.0553229999999996</v>
      </c>
      <c r="R1185" s="3">
        <v>12.857043000000001</v>
      </c>
      <c r="S1185" s="3">
        <v>12.857043000000001</v>
      </c>
      <c r="T1185" s="9" t="s">
        <v>3429</v>
      </c>
      <c r="U1185" s="7">
        <v>990337</v>
      </c>
      <c r="V1185" s="7">
        <v>845568</v>
      </c>
      <c r="W1185" s="7">
        <v>781461</v>
      </c>
      <c r="X1185" s="7">
        <v>874970</v>
      </c>
      <c r="Y1185" s="7">
        <v>1090768</v>
      </c>
      <c r="Z1185" s="7">
        <v>1051974</v>
      </c>
      <c r="AA1185" s="7">
        <v>1028991</v>
      </c>
      <c r="AB1185" s="7">
        <v>990337</v>
      </c>
      <c r="AC1185" s="4">
        <v>54.66</v>
      </c>
      <c r="AD1185" s="3">
        <v>58.408000000000001</v>
      </c>
      <c r="AE1185" s="3">
        <v>42.881999999999998</v>
      </c>
      <c r="AF1185" s="3">
        <v>46.499000000000002</v>
      </c>
      <c r="AG1185" s="7">
        <v>175175644</v>
      </c>
      <c r="AH1185" s="7">
        <v>156300536</v>
      </c>
      <c r="AI1185" s="7">
        <v>156120091</v>
      </c>
      <c r="AJ1185" s="7">
        <v>163219275</v>
      </c>
      <c r="AK1185" s="3">
        <v>93.176519999999996</v>
      </c>
      <c r="AL1185" s="7">
        <v>359</v>
      </c>
      <c r="AM1185" s="7">
        <v>166280899</v>
      </c>
      <c r="AN1185" s="3">
        <v>94.92</v>
      </c>
      <c r="AO1185" s="3">
        <v>0.36290299999999998</v>
      </c>
      <c r="AP1185" s="3">
        <v>-2.8493369999999998</v>
      </c>
      <c r="AQ1185" s="3">
        <v>22.974308000000001</v>
      </c>
      <c r="AR1185" s="3">
        <v>63.965744000000001</v>
      </c>
      <c r="AS1185" s="3">
        <v>-2.8493369999999998</v>
      </c>
      <c r="AT1185" s="3">
        <v>22.974308000000001</v>
      </c>
      <c r="AU1185" s="3">
        <v>61.623376999999998</v>
      </c>
      <c r="AV1185" s="3" t="s">
        <v>2400</v>
      </c>
      <c r="AW1185" s="3" t="s">
        <v>2400</v>
      </c>
      <c r="AX1185" s="3" t="s">
        <v>2400</v>
      </c>
      <c r="AY1185" s="3">
        <v>53.32</v>
      </c>
      <c r="AZ1185" s="3">
        <v>98.83</v>
      </c>
      <c r="BA1185" s="4">
        <v>87.6</v>
      </c>
    </row>
    <row r="1186" spans="1:53" x14ac:dyDescent="0.3">
      <c r="A1186" s="1" t="s">
        <v>1691</v>
      </c>
      <c r="B1186" s="2">
        <v>4963707</v>
      </c>
      <c r="C1186" s="9" t="s">
        <v>2395</v>
      </c>
      <c r="D1186" s="9" t="s">
        <v>2498</v>
      </c>
      <c r="E1186" s="3">
        <v>4453.9887515999999</v>
      </c>
      <c r="F1186" s="5">
        <v>4403.1697510000004</v>
      </c>
      <c r="G1186" s="5" t="s">
        <v>2400</v>
      </c>
      <c r="H1186" s="4">
        <v>1.486</v>
      </c>
      <c r="I1186" s="3">
        <v>39.022444</v>
      </c>
      <c r="J1186" s="4">
        <v>1.486</v>
      </c>
      <c r="K1186" s="3">
        <v>39.022444</v>
      </c>
      <c r="L1186" s="3">
        <v>3.2034720700000001</v>
      </c>
      <c r="M1186" s="3">
        <v>3.2034720700000001</v>
      </c>
      <c r="N1186" s="3">
        <v>12.560604</v>
      </c>
      <c r="O1186" s="3" t="s">
        <v>2400</v>
      </c>
      <c r="P1186" s="3" t="s">
        <v>2400</v>
      </c>
      <c r="Q1186" s="3">
        <v>1.0573300000000001</v>
      </c>
      <c r="R1186" s="3">
        <v>14.778971</v>
      </c>
      <c r="S1186" s="3">
        <v>14.778971</v>
      </c>
      <c r="T1186" s="9" t="s">
        <v>3435</v>
      </c>
      <c r="U1186" s="7">
        <v>3960827</v>
      </c>
      <c r="V1186" s="7">
        <v>4210305</v>
      </c>
      <c r="W1186" s="7">
        <v>3811368</v>
      </c>
      <c r="X1186" s="7">
        <v>3368865</v>
      </c>
      <c r="Y1186" s="7">
        <v>3960827</v>
      </c>
      <c r="Z1186" s="7">
        <v>3934205</v>
      </c>
      <c r="AA1186" s="7">
        <v>3995064</v>
      </c>
      <c r="AB1186" s="7">
        <v>4098987</v>
      </c>
      <c r="AC1186" s="4">
        <v>9.5570000000000004</v>
      </c>
      <c r="AD1186" s="4">
        <v>9.5570000000000004</v>
      </c>
      <c r="AE1186" s="4">
        <v>6.718</v>
      </c>
      <c r="AF1186" s="4">
        <v>6.718</v>
      </c>
      <c r="AG1186" s="7">
        <v>27122000</v>
      </c>
      <c r="AH1186" s="7">
        <v>27285000</v>
      </c>
      <c r="AI1186" s="7">
        <v>27466000</v>
      </c>
      <c r="AJ1186" s="7">
        <v>26650230</v>
      </c>
      <c r="AK1186" s="3">
        <v>98.367959999999997</v>
      </c>
      <c r="AL1186" s="7">
        <v>339</v>
      </c>
      <c r="AM1186" s="7">
        <v>25930155</v>
      </c>
      <c r="AN1186" s="3">
        <v>95.71</v>
      </c>
      <c r="AO1186" s="3">
        <v>-2.885869</v>
      </c>
      <c r="AP1186" s="3">
        <v>-4.8175179999999997</v>
      </c>
      <c r="AQ1186" s="3">
        <v>14.461268</v>
      </c>
      <c r="AR1186" s="3">
        <v>47.136811999999999</v>
      </c>
      <c r="AS1186" s="3">
        <v>-4.8175179999999997</v>
      </c>
      <c r="AT1186" s="3">
        <v>14.461268</v>
      </c>
      <c r="AU1186" s="3">
        <v>44.714694999999999</v>
      </c>
      <c r="AV1186" s="3">
        <v>1.8531957443841518</v>
      </c>
      <c r="AW1186" s="3">
        <v>3.9568769664424943</v>
      </c>
      <c r="AX1186" s="3">
        <v>3.3517602418779795</v>
      </c>
      <c r="AY1186" s="4">
        <v>70.7</v>
      </c>
      <c r="AZ1186" s="3">
        <v>150.96</v>
      </c>
      <c r="BA1186" s="3">
        <v>127.87</v>
      </c>
    </row>
    <row r="1187" spans="1:53" x14ac:dyDescent="0.3">
      <c r="A1187" s="1" t="s">
        <v>23</v>
      </c>
      <c r="B1187" s="2">
        <v>4912136</v>
      </c>
      <c r="C1187" s="9" t="s">
        <v>2401</v>
      </c>
      <c r="D1187" s="9" t="s">
        <v>2420</v>
      </c>
      <c r="E1187" s="3">
        <v>4445.30360139</v>
      </c>
      <c r="F1187" s="5">
        <v>5196.6686010000003</v>
      </c>
      <c r="G1187" s="5" t="s">
        <v>2400</v>
      </c>
      <c r="H1187" s="3">
        <v>0.89</v>
      </c>
      <c r="I1187" s="3">
        <v>24.267668</v>
      </c>
      <c r="J1187" s="3">
        <v>0.89</v>
      </c>
      <c r="K1187" s="3">
        <v>24.267668</v>
      </c>
      <c r="L1187" s="3">
        <v>38.841530050000003</v>
      </c>
      <c r="M1187" s="3">
        <v>5.0322123900000006</v>
      </c>
      <c r="N1187" s="3">
        <v>18.534549999999999</v>
      </c>
      <c r="O1187" s="3" t="s">
        <v>2400</v>
      </c>
      <c r="P1187" s="3" t="s">
        <v>2400</v>
      </c>
      <c r="Q1187" s="3">
        <v>2.092158</v>
      </c>
      <c r="R1187" s="3">
        <v>13.838036000000001</v>
      </c>
      <c r="S1187" s="3">
        <v>13.838036000000001</v>
      </c>
      <c r="T1187" s="9" t="s">
        <v>3429</v>
      </c>
      <c r="U1187" s="7">
        <v>2381995</v>
      </c>
      <c r="V1187" s="7">
        <v>2270336</v>
      </c>
      <c r="W1187" s="7">
        <v>2147930</v>
      </c>
      <c r="X1187" s="7">
        <v>1612169</v>
      </c>
      <c r="Y1187" s="7">
        <v>2424883</v>
      </c>
      <c r="Z1187" s="7">
        <v>2397763</v>
      </c>
      <c r="AA1187" s="7">
        <v>2403259</v>
      </c>
      <c r="AB1187" s="7">
        <v>2381995</v>
      </c>
      <c r="AC1187" s="3">
        <v>52.582000000000001</v>
      </c>
      <c r="AD1187" s="3">
        <v>53.481000000000002</v>
      </c>
      <c r="AE1187" s="3">
        <v>13.590999999999999</v>
      </c>
      <c r="AF1187" s="3">
        <v>13.766</v>
      </c>
      <c r="AG1187" s="7">
        <v>61162949</v>
      </c>
      <c r="AH1187" s="7">
        <v>62141383</v>
      </c>
      <c r="AI1187" s="7">
        <v>64323933</v>
      </c>
      <c r="AJ1187" s="7">
        <v>27747811</v>
      </c>
      <c r="AK1187" s="3">
        <v>45.635629999999999</v>
      </c>
      <c r="AL1187" s="7">
        <v>335</v>
      </c>
      <c r="AM1187" s="7">
        <v>36275318</v>
      </c>
      <c r="AN1187" s="3">
        <v>59.66</v>
      </c>
      <c r="AO1187" s="3">
        <v>0.48063299999999998</v>
      </c>
      <c r="AP1187" s="3">
        <v>-2.7766380000000002</v>
      </c>
      <c r="AQ1187" s="3">
        <v>11.498039</v>
      </c>
      <c r="AR1187" s="3">
        <v>11.550534000000001</v>
      </c>
      <c r="AS1187" s="3">
        <v>-2.7766380000000002</v>
      </c>
      <c r="AT1187" s="3">
        <v>11.498039</v>
      </c>
      <c r="AU1187" s="3">
        <v>12.521767000000001</v>
      </c>
      <c r="AV1187" s="3">
        <v>1.2835676769559319</v>
      </c>
      <c r="AW1187" s="3">
        <v>2.1712336533366021</v>
      </c>
      <c r="AX1187" s="3">
        <v>2.422891464587452</v>
      </c>
      <c r="AY1187" s="3">
        <v>51.04</v>
      </c>
      <c r="AZ1187" s="3">
        <v>86.34</v>
      </c>
      <c r="BA1187" s="3">
        <v>96.35</v>
      </c>
    </row>
    <row r="1188" spans="1:53" x14ac:dyDescent="0.3">
      <c r="A1188" s="1" t="s">
        <v>896</v>
      </c>
      <c r="B1188" s="2">
        <v>10993244</v>
      </c>
      <c r="C1188" s="9" t="s">
        <v>2395</v>
      </c>
      <c r="D1188" s="9" t="s">
        <v>2426</v>
      </c>
      <c r="E1188" s="3">
        <v>4443.3060310000001</v>
      </c>
      <c r="F1188" s="5">
        <v>4670.3060310000001</v>
      </c>
      <c r="G1188" s="5" t="s">
        <v>2400</v>
      </c>
      <c r="H1188" s="4">
        <v>1.3</v>
      </c>
      <c r="I1188" s="3">
        <v>18.235489999999999</v>
      </c>
      <c r="J1188" s="4">
        <v>1.3</v>
      </c>
      <c r="K1188" s="3">
        <v>18.235489999999999</v>
      </c>
      <c r="L1188" s="3" t="s">
        <v>2397</v>
      </c>
      <c r="M1188" s="3">
        <v>15.873983740000002</v>
      </c>
      <c r="N1188" s="3">
        <v>18.096657</v>
      </c>
      <c r="O1188" s="3" t="s">
        <v>2400</v>
      </c>
      <c r="P1188" s="3" t="s">
        <v>2400</v>
      </c>
      <c r="Q1188" s="3">
        <v>2.393167</v>
      </c>
      <c r="R1188" s="3">
        <v>11.041202999999999</v>
      </c>
      <c r="S1188" s="3">
        <v>11.041202999999999</v>
      </c>
      <c r="T1188" s="9" t="s">
        <v>3429</v>
      </c>
      <c r="U1188" s="7">
        <v>1780000</v>
      </c>
      <c r="V1188" s="7">
        <v>1662000</v>
      </c>
      <c r="W1188" s="7">
        <v>1602000</v>
      </c>
      <c r="X1188" s="7">
        <v>1474000</v>
      </c>
      <c r="Y1188" s="7">
        <v>1827000</v>
      </c>
      <c r="Z1188" s="7">
        <v>1810000</v>
      </c>
      <c r="AA1188" s="7">
        <v>1791000</v>
      </c>
      <c r="AB1188" s="7">
        <v>1780000</v>
      </c>
      <c r="AC1188" s="3">
        <v>49.719000000000001</v>
      </c>
      <c r="AD1188" s="3">
        <v>53.804000000000002</v>
      </c>
      <c r="AE1188" s="3">
        <v>17.079000000000001</v>
      </c>
      <c r="AF1188" s="3">
        <v>21.565000000000001</v>
      </c>
      <c r="AG1188" s="7">
        <v>75782534</v>
      </c>
      <c r="AH1188" s="7">
        <v>77049920</v>
      </c>
      <c r="AI1188" s="7">
        <v>79617524</v>
      </c>
      <c r="AJ1188" s="7">
        <v>75479270</v>
      </c>
      <c r="AK1188" s="3">
        <v>99.544920000000005</v>
      </c>
      <c r="AL1188" s="7">
        <v>400</v>
      </c>
      <c r="AM1188" s="7">
        <v>78330992</v>
      </c>
      <c r="AN1188" s="3">
        <v>103.31</v>
      </c>
      <c r="AO1188" s="3">
        <v>-3.2046739999999998</v>
      </c>
      <c r="AP1188" s="3">
        <v>-6.7064849999999998</v>
      </c>
      <c r="AQ1188" s="3">
        <v>13.919567000000001</v>
      </c>
      <c r="AR1188" s="3">
        <v>60.322581</v>
      </c>
      <c r="AS1188" s="3">
        <v>-6.7064849999999998</v>
      </c>
      <c r="AT1188" s="3">
        <v>13.919567000000001</v>
      </c>
      <c r="AU1188" s="3">
        <v>55.224303999999997</v>
      </c>
      <c r="AV1188" s="3">
        <v>2.2642466959980592</v>
      </c>
      <c r="AW1188" s="3">
        <v>3.6800409669390328</v>
      </c>
      <c r="AX1188" s="3">
        <v>3.766266919655604</v>
      </c>
      <c r="AY1188" s="3">
        <v>49.24</v>
      </c>
      <c r="AZ1188" s="3">
        <v>80.03</v>
      </c>
      <c r="BA1188" s="4">
        <v>81.900000000000006</v>
      </c>
    </row>
    <row r="1189" spans="1:53" x14ac:dyDescent="0.3">
      <c r="A1189" s="1" t="s">
        <v>1470</v>
      </c>
      <c r="B1189" s="2">
        <v>4884349</v>
      </c>
      <c r="C1189" s="9" t="s">
        <v>2395</v>
      </c>
      <c r="D1189" s="9" t="s">
        <v>2461</v>
      </c>
      <c r="E1189" s="3">
        <v>4436.9631134399997</v>
      </c>
      <c r="F1189" s="5">
        <v>2176.763113</v>
      </c>
      <c r="G1189" s="5" t="s">
        <v>2400</v>
      </c>
      <c r="H1189" s="3">
        <v>-0.26</v>
      </c>
      <c r="I1189" s="3">
        <v>27.29064</v>
      </c>
      <c r="J1189" s="3">
        <v>-0.47299999999999998</v>
      </c>
      <c r="K1189" s="3" t="s">
        <v>2397</v>
      </c>
      <c r="L1189" s="3">
        <v>1.92735875</v>
      </c>
      <c r="M1189" s="3">
        <v>1.92147614</v>
      </c>
      <c r="N1189" s="3" t="s">
        <v>2400</v>
      </c>
      <c r="O1189" s="3" t="s">
        <v>2400</v>
      </c>
      <c r="P1189" s="3" t="s">
        <v>2400</v>
      </c>
      <c r="Q1189" s="3">
        <v>0.49229699999999998</v>
      </c>
      <c r="R1189" s="3">
        <v>4.9673340000000001</v>
      </c>
      <c r="S1189" s="3">
        <v>4.9673340000000001</v>
      </c>
      <c r="T1189" s="9" t="s">
        <v>3429</v>
      </c>
      <c r="U1189" s="7">
        <v>9466906.6550012268</v>
      </c>
      <c r="V1189" s="7">
        <v>7735908.4053060496</v>
      </c>
      <c r="W1189" s="7">
        <v>4834032.7511473875</v>
      </c>
      <c r="X1189" s="7">
        <v>3033896.2625468699</v>
      </c>
      <c r="Y1189" s="7">
        <v>8657142.25</v>
      </c>
      <c r="Z1189" s="7">
        <v>9303749.25</v>
      </c>
      <c r="AA1189" s="7">
        <v>8944859.521341566</v>
      </c>
      <c r="AB1189" s="7">
        <v>9466906.6550012268</v>
      </c>
      <c r="AC1189" s="3">
        <v>55.003</v>
      </c>
      <c r="AD1189" s="3">
        <v>55.067999999999998</v>
      </c>
      <c r="AE1189" s="4">
        <v>8.7810000000000006</v>
      </c>
      <c r="AF1189" s="4">
        <v>8.2569999999999997</v>
      </c>
      <c r="AG1189" s="7">
        <v>199340118</v>
      </c>
      <c r="AH1189" s="7">
        <v>293850159</v>
      </c>
      <c r="AI1189" s="7">
        <v>361482282</v>
      </c>
      <c r="AJ1189" s="7">
        <v>192494975</v>
      </c>
      <c r="AK1189" s="3">
        <v>81.754670000000004</v>
      </c>
      <c r="AL1189" s="7">
        <v>308</v>
      </c>
      <c r="AM1189" s="7">
        <v>57884789</v>
      </c>
      <c r="AN1189" s="3">
        <v>24.58</v>
      </c>
      <c r="AO1189" s="3">
        <v>-1.9295450000000001</v>
      </c>
      <c r="AP1189" s="3">
        <v>25.966348</v>
      </c>
      <c r="AQ1189" s="3">
        <v>46.25132</v>
      </c>
      <c r="AR1189" s="3">
        <v>46.25132</v>
      </c>
      <c r="AS1189" s="3">
        <v>25.966348</v>
      </c>
      <c r="AT1189" s="3">
        <v>46.25132</v>
      </c>
      <c r="AU1189" s="3">
        <v>46.25132</v>
      </c>
      <c r="AV1189" s="3">
        <v>9.1723179684885547</v>
      </c>
      <c r="AW1189" s="3">
        <v>22.435603221684396</v>
      </c>
      <c r="AX1189" s="3">
        <v>13.879469025623923</v>
      </c>
      <c r="AY1189" s="3">
        <v>257.23</v>
      </c>
      <c r="AZ1189" s="3">
        <v>629.17999999999995</v>
      </c>
      <c r="BA1189" s="3">
        <v>389.23</v>
      </c>
    </row>
    <row r="1190" spans="1:53" x14ac:dyDescent="0.3">
      <c r="A1190" s="1" t="s">
        <v>1837</v>
      </c>
      <c r="B1190" s="2">
        <v>4259507</v>
      </c>
      <c r="C1190" s="9" t="s">
        <v>2395</v>
      </c>
      <c r="D1190" s="9" t="s">
        <v>2451</v>
      </c>
      <c r="E1190" s="3">
        <v>4431.2708576499999</v>
      </c>
      <c r="F1190" s="5">
        <v>6836.8538570000001</v>
      </c>
      <c r="G1190" s="5">
        <v>6846.8698576500001</v>
      </c>
      <c r="H1190" s="3">
        <v>0.127</v>
      </c>
      <c r="I1190" s="3">
        <v>42.243902439024403</v>
      </c>
      <c r="J1190" s="3">
        <v>0.127</v>
      </c>
      <c r="K1190" s="3">
        <v>42.243902439024403</v>
      </c>
      <c r="L1190" s="3">
        <v>1.5086899828206699</v>
      </c>
      <c r="M1190" s="3">
        <v>1.4928657011473201</v>
      </c>
      <c r="N1190" s="3">
        <v>13.003003</v>
      </c>
      <c r="O1190" s="3" t="s">
        <v>2400</v>
      </c>
      <c r="P1190" s="3" t="s">
        <v>2400</v>
      </c>
      <c r="Q1190" s="3">
        <v>9.531053</v>
      </c>
      <c r="R1190" s="3">
        <v>15.942049000000001</v>
      </c>
      <c r="S1190" s="3">
        <v>16.978873031795199</v>
      </c>
      <c r="T1190" s="9" t="s">
        <v>3429</v>
      </c>
      <c r="U1190" s="7">
        <v>647215</v>
      </c>
      <c r="V1190" s="7">
        <v>582178</v>
      </c>
      <c r="W1190" s="7">
        <v>541623</v>
      </c>
      <c r="X1190" s="7">
        <v>585251</v>
      </c>
      <c r="Y1190" s="7">
        <v>683252</v>
      </c>
      <c r="Z1190" s="7">
        <v>668248</v>
      </c>
      <c r="AA1190" s="7">
        <v>652462</v>
      </c>
      <c r="AB1190" s="7">
        <v>647215</v>
      </c>
      <c r="AC1190" s="3">
        <v>69.682000000000002</v>
      </c>
      <c r="AD1190" s="3">
        <v>68.296000000000006</v>
      </c>
      <c r="AE1190" s="3">
        <v>61.414000000000001</v>
      </c>
      <c r="AF1190" s="3">
        <v>59.570999999999998</v>
      </c>
      <c r="AG1190" s="7">
        <v>236586805</v>
      </c>
      <c r="AH1190" s="7">
        <v>234262497</v>
      </c>
      <c r="AI1190" s="7">
        <v>231219523</v>
      </c>
      <c r="AJ1190" s="7">
        <v>233176626</v>
      </c>
      <c r="AK1190" s="3">
        <v>98.558589999999995</v>
      </c>
      <c r="AL1190" s="7">
        <v>450</v>
      </c>
      <c r="AM1190" s="7">
        <v>228130127</v>
      </c>
      <c r="AN1190" s="3">
        <v>96.43</v>
      </c>
      <c r="AO1190" s="3">
        <v>1.405152</v>
      </c>
      <c r="AP1190" s="3">
        <v>-7.5280300000000002</v>
      </c>
      <c r="AQ1190" s="3">
        <v>-6.9317570000000002</v>
      </c>
      <c r="AR1190" s="3">
        <v>22.057787000000001</v>
      </c>
      <c r="AS1190" s="3">
        <v>-7.5280300000000002</v>
      </c>
      <c r="AT1190" s="3">
        <v>-6.9317570000000002</v>
      </c>
      <c r="AU1190" s="3">
        <v>21.373511000000001</v>
      </c>
      <c r="AV1190" s="3">
        <v>2.9145158792773755</v>
      </c>
      <c r="AW1190" s="3">
        <v>4.3999155174586111</v>
      </c>
      <c r="AX1190" s="3">
        <v>4.1246434165773005</v>
      </c>
      <c r="AY1190" s="3">
        <v>67.41</v>
      </c>
      <c r="AZ1190" s="3">
        <v>101.77</v>
      </c>
      <c r="BA1190" s="3">
        <v>95.41</v>
      </c>
    </row>
    <row r="1191" spans="1:53" x14ac:dyDescent="0.3">
      <c r="A1191" s="1" t="s">
        <v>2105</v>
      </c>
      <c r="B1191" s="2">
        <v>4397865</v>
      </c>
      <c r="C1191" s="9" t="s">
        <v>2401</v>
      </c>
      <c r="D1191" s="9" t="s">
        <v>2520</v>
      </c>
      <c r="E1191" s="3">
        <v>4425.4334737600002</v>
      </c>
      <c r="F1191" s="5">
        <v>6870.8334729999997</v>
      </c>
      <c r="G1191" s="5" t="s">
        <v>2400</v>
      </c>
      <c r="H1191" s="3">
        <v>-4.2880000000000003</v>
      </c>
      <c r="I1191" s="3" t="s">
        <v>2397</v>
      </c>
      <c r="J1191" s="3">
        <v>-4.2880000000000003</v>
      </c>
      <c r="K1191" s="3" t="s">
        <v>2397</v>
      </c>
      <c r="L1191" s="3" t="s">
        <v>2397</v>
      </c>
      <c r="M1191" s="3" t="s">
        <v>2397</v>
      </c>
      <c r="N1191" s="3">
        <v>6.4577049999999998</v>
      </c>
      <c r="O1191" s="3" t="s">
        <v>2400</v>
      </c>
      <c r="P1191" s="3" t="s">
        <v>2400</v>
      </c>
      <c r="Q1191" s="3">
        <v>1.761158</v>
      </c>
      <c r="R1191" s="3">
        <v>12.528767999999999</v>
      </c>
      <c r="S1191" s="3">
        <v>12.528767999999999</v>
      </c>
      <c r="T1191" s="9" t="s">
        <v>3435</v>
      </c>
      <c r="U1191" s="7">
        <v>3552700</v>
      </c>
      <c r="V1191" s="7">
        <v>3551300</v>
      </c>
      <c r="W1191" s="7">
        <v>3924100</v>
      </c>
      <c r="X1191" s="7">
        <v>4925000</v>
      </c>
      <c r="Y1191" s="7">
        <v>3552700</v>
      </c>
      <c r="Z1191" s="7">
        <v>3512500</v>
      </c>
      <c r="AA1191" s="7">
        <v>3429000</v>
      </c>
      <c r="AB1191" s="7">
        <v>3435100</v>
      </c>
      <c r="AC1191" s="4">
        <v>26.29</v>
      </c>
      <c r="AD1191" s="4">
        <v>26.29</v>
      </c>
      <c r="AE1191" s="4">
        <v>12.534000000000001</v>
      </c>
      <c r="AF1191" s="4">
        <v>12.534000000000001</v>
      </c>
      <c r="AG1191" s="7">
        <v>57115475</v>
      </c>
      <c r="AH1191" s="7">
        <v>56800000</v>
      </c>
      <c r="AI1191" s="7">
        <v>56500000</v>
      </c>
      <c r="AJ1191" s="7">
        <v>43375745</v>
      </c>
      <c r="AK1191" s="3">
        <v>75.559520000000006</v>
      </c>
      <c r="AL1191" s="7">
        <v>539</v>
      </c>
      <c r="AM1191" s="7">
        <v>44352161</v>
      </c>
      <c r="AN1191" s="3">
        <v>77.260000000000005</v>
      </c>
      <c r="AO1191" s="3">
        <v>-0.92592600000000003</v>
      </c>
      <c r="AP1191" s="3">
        <v>-13.944739999999999</v>
      </c>
      <c r="AQ1191" s="3">
        <v>-23.483276</v>
      </c>
      <c r="AR1191" s="3">
        <v>3.0284209999999998</v>
      </c>
      <c r="AS1191" s="3">
        <v>-13.944739999999999</v>
      </c>
      <c r="AT1191" s="3">
        <v>-23.483276</v>
      </c>
      <c r="AU1191" s="3">
        <v>4.0627449999999996</v>
      </c>
      <c r="AV1191" s="3">
        <v>3.3541195229827987</v>
      </c>
      <c r="AW1191" s="3">
        <v>6.107741272135228</v>
      </c>
      <c r="AX1191" s="3">
        <v>6.6692321778195636</v>
      </c>
      <c r="AY1191" s="3">
        <v>47.85</v>
      </c>
      <c r="AZ1191" s="3">
        <v>87.13</v>
      </c>
      <c r="BA1191" s="3">
        <v>95.14</v>
      </c>
    </row>
    <row r="1192" spans="1:53" x14ac:dyDescent="0.3">
      <c r="A1192" s="1" t="s">
        <v>2167</v>
      </c>
      <c r="B1192" s="2">
        <v>4006880</v>
      </c>
      <c r="C1192" s="9" t="s">
        <v>2401</v>
      </c>
      <c r="D1192" s="9" t="s">
        <v>2457</v>
      </c>
      <c r="E1192" s="3">
        <v>4424.3288352</v>
      </c>
      <c r="F1192" s="5">
        <v>10051.654834999999</v>
      </c>
      <c r="G1192" s="5">
        <v>10051.654835200001</v>
      </c>
      <c r="H1192" s="4">
        <v>1.4490000000000001</v>
      </c>
      <c r="I1192" s="3">
        <v>24.997458000000002</v>
      </c>
      <c r="J1192" s="4">
        <v>1.4490000000000001</v>
      </c>
      <c r="K1192" s="3">
        <v>24.997458000000002</v>
      </c>
      <c r="L1192" s="3">
        <v>2.0329102400000001</v>
      </c>
      <c r="M1192" s="3">
        <v>1.80294808</v>
      </c>
      <c r="N1192" s="3" t="s">
        <v>2397</v>
      </c>
      <c r="O1192" s="3" t="s">
        <v>2397</v>
      </c>
      <c r="P1192" s="3" t="s">
        <v>2397</v>
      </c>
      <c r="Q1192" s="3">
        <v>5.278403</v>
      </c>
      <c r="R1192" s="3">
        <v>13.262318</v>
      </c>
      <c r="S1192" s="3">
        <v>13.262318</v>
      </c>
      <c r="T1192" s="9" t="s">
        <v>3429</v>
      </c>
      <c r="U1192" s="7">
        <v>1939198</v>
      </c>
      <c r="V1192" s="7">
        <v>2249555</v>
      </c>
      <c r="W1192" s="7">
        <v>1779873</v>
      </c>
      <c r="X1192" s="7">
        <v>1523012</v>
      </c>
      <c r="Y1192" s="7">
        <v>1906349</v>
      </c>
      <c r="Z1192" s="7">
        <v>1842944</v>
      </c>
      <c r="AA1192" s="7">
        <v>1831998</v>
      </c>
      <c r="AB1192" s="7">
        <v>1939198</v>
      </c>
      <c r="AC1192" s="3">
        <v>48.814</v>
      </c>
      <c r="AD1192" s="3">
        <v>58.427999999999997</v>
      </c>
      <c r="AE1192" s="3">
        <v>30.026</v>
      </c>
      <c r="AF1192" s="3">
        <v>38.627000000000002</v>
      </c>
      <c r="AG1192" s="7">
        <v>90200384</v>
      </c>
      <c r="AH1192" s="7">
        <v>90200384</v>
      </c>
      <c r="AI1192" s="7">
        <v>85834874</v>
      </c>
      <c r="AJ1192" s="7">
        <v>89075701</v>
      </c>
      <c r="AK1192" s="3">
        <v>98.753129999999999</v>
      </c>
      <c r="AL1192" s="7">
        <v>360</v>
      </c>
      <c r="AM1192" s="7">
        <v>89958122</v>
      </c>
      <c r="AN1192" s="3">
        <v>99.73</v>
      </c>
      <c r="AO1192" s="3">
        <v>0.73755400000000004</v>
      </c>
      <c r="AP1192" s="3">
        <v>0.244648</v>
      </c>
      <c r="AQ1192" s="3">
        <v>12.337217000000001</v>
      </c>
      <c r="AR1192" s="3">
        <v>25.722321999999998</v>
      </c>
      <c r="AS1192" s="3">
        <v>0.244648</v>
      </c>
      <c r="AT1192" s="3">
        <v>12.337217000000001</v>
      </c>
      <c r="AU1192" s="3">
        <v>18.197115</v>
      </c>
      <c r="AV1192" s="3">
        <v>2.5748704129685303</v>
      </c>
      <c r="AW1192" s="3">
        <v>4.0416480327340354</v>
      </c>
      <c r="AX1192" s="3">
        <v>4.283378575280703</v>
      </c>
      <c r="AY1192" s="4">
        <v>50.8</v>
      </c>
      <c r="AZ1192" s="3">
        <v>79.739999999999995</v>
      </c>
      <c r="BA1192" s="3">
        <v>84.51</v>
      </c>
    </row>
    <row r="1193" spans="1:53" x14ac:dyDescent="0.3">
      <c r="A1193" s="1" t="s">
        <v>946</v>
      </c>
      <c r="B1193" s="2">
        <v>19764861</v>
      </c>
      <c r="C1193" s="9" t="s">
        <v>2401</v>
      </c>
      <c r="D1193" s="9" t="s">
        <v>2442</v>
      </c>
      <c r="E1193" s="3">
        <v>4418.01648432</v>
      </c>
      <c r="F1193" s="5">
        <v>5376.0164839999998</v>
      </c>
      <c r="G1193" s="5" t="s">
        <v>2400</v>
      </c>
      <c r="H1193" s="3">
        <v>-0.28000000000000003</v>
      </c>
      <c r="I1193" s="3" t="s">
        <v>2397</v>
      </c>
      <c r="J1193" s="3">
        <v>-0.28000000000000003</v>
      </c>
      <c r="K1193" s="3" t="s">
        <v>2397</v>
      </c>
      <c r="L1193" s="3" t="s">
        <v>2397</v>
      </c>
      <c r="M1193" s="3">
        <v>3.9607341000000003</v>
      </c>
      <c r="N1193" s="3">
        <v>26.140844999999999</v>
      </c>
      <c r="O1193" s="3" t="s">
        <v>2400</v>
      </c>
      <c r="P1193" s="3" t="s">
        <v>2400</v>
      </c>
      <c r="Q1193" s="3">
        <v>2.236145</v>
      </c>
      <c r="R1193" s="3">
        <v>17.188897999999998</v>
      </c>
      <c r="S1193" s="3">
        <v>17.188897999999998</v>
      </c>
      <c r="T1193" s="9" t="s">
        <v>3429</v>
      </c>
      <c r="U1193" s="7">
        <v>2290000</v>
      </c>
      <c r="V1193" s="7">
        <v>1851000</v>
      </c>
      <c r="W1193" s="7">
        <v>763000</v>
      </c>
      <c r="X1193" s="7">
        <v>793000</v>
      </c>
      <c r="Y1193" s="7">
        <v>2381000</v>
      </c>
      <c r="Z1193" s="7">
        <v>2355000</v>
      </c>
      <c r="AA1193" s="7">
        <v>2322000</v>
      </c>
      <c r="AB1193" s="7">
        <v>2290000</v>
      </c>
      <c r="AC1193" s="3">
        <v>58.165999999999997</v>
      </c>
      <c r="AD1193" s="3">
        <v>59.512999999999998</v>
      </c>
      <c r="AE1193" s="4">
        <v>8.5589999999999993</v>
      </c>
      <c r="AF1193" s="4">
        <v>11.55</v>
      </c>
      <c r="AG1193" s="7">
        <v>469996198</v>
      </c>
      <c r="AH1193" s="7">
        <v>472863167</v>
      </c>
      <c r="AI1193" s="7">
        <v>466992558</v>
      </c>
      <c r="AJ1193" s="7">
        <v>117229760</v>
      </c>
      <c r="AK1193" s="3">
        <v>24.915880000000001</v>
      </c>
      <c r="AL1193" s="7">
        <v>119</v>
      </c>
      <c r="AM1193" s="7">
        <v>59418349</v>
      </c>
      <c r="AN1193" s="3">
        <v>12.63</v>
      </c>
      <c r="AO1193" s="3">
        <v>-2.1097049999999999</v>
      </c>
      <c r="AP1193" s="3">
        <v>-1.171459</v>
      </c>
      <c r="AQ1193" s="3">
        <v>20.676203000000001</v>
      </c>
      <c r="AR1193" s="3">
        <v>46.835442999999998</v>
      </c>
      <c r="AS1193" s="3">
        <v>-1.171459</v>
      </c>
      <c r="AT1193" s="3">
        <v>20.676203000000001</v>
      </c>
      <c r="AU1193" s="3">
        <v>43.875968999999998</v>
      </c>
      <c r="AV1193" s="3">
        <v>0.48399807143977164</v>
      </c>
      <c r="AW1193" s="3">
        <v>0.97376601144952624</v>
      </c>
      <c r="AX1193" s="3">
        <v>0.86659668502382081</v>
      </c>
      <c r="AY1193" s="3">
        <v>68.91</v>
      </c>
      <c r="AZ1193" s="3">
        <v>138.65</v>
      </c>
      <c r="BA1193" s="3">
        <v>123.39</v>
      </c>
    </row>
    <row r="1194" spans="1:53" x14ac:dyDescent="0.3">
      <c r="A1194" s="1" t="s">
        <v>1573</v>
      </c>
      <c r="B1194" s="2">
        <v>4427129</v>
      </c>
      <c r="C1194" s="9" t="s">
        <v>2401</v>
      </c>
      <c r="D1194" s="9" t="s">
        <v>2492</v>
      </c>
      <c r="E1194" s="3">
        <v>4417.4103103199996</v>
      </c>
      <c r="F1194" s="5">
        <v>7763.8653100000001</v>
      </c>
      <c r="G1194" s="5">
        <v>7763.8653103200004</v>
      </c>
      <c r="H1194" s="3">
        <v>0.33900000000000002</v>
      </c>
      <c r="I1194" s="3">
        <v>18.109310000000001</v>
      </c>
      <c r="J1194" s="4">
        <v>0.33900000000000002</v>
      </c>
      <c r="K1194" s="3">
        <v>18.109310000000001</v>
      </c>
      <c r="L1194" s="3">
        <v>1.6179150499999999</v>
      </c>
      <c r="M1194" s="3">
        <v>1.3702831599999998</v>
      </c>
      <c r="N1194" s="3" t="s">
        <v>2397</v>
      </c>
      <c r="O1194" s="3" t="s">
        <v>2397</v>
      </c>
      <c r="P1194" s="3" t="s">
        <v>2397</v>
      </c>
      <c r="Q1194" s="3">
        <v>3.5311490000000001</v>
      </c>
      <c r="R1194" s="3">
        <v>10.585494000000001</v>
      </c>
      <c r="S1194" s="3">
        <v>10.585494000000001</v>
      </c>
      <c r="T1194" s="9" t="s">
        <v>3429</v>
      </c>
      <c r="U1194" s="7">
        <v>2371990</v>
      </c>
      <c r="V1194" s="7">
        <v>2578005</v>
      </c>
      <c r="W1194" s="7">
        <v>1808597</v>
      </c>
      <c r="X1194" s="7">
        <v>1530268</v>
      </c>
      <c r="Y1194" s="7">
        <v>2058772</v>
      </c>
      <c r="Z1194" s="7">
        <v>2054190</v>
      </c>
      <c r="AA1194" s="7">
        <v>2098167</v>
      </c>
      <c r="AB1194" s="7">
        <v>2371990</v>
      </c>
      <c r="AC1194" s="3">
        <v>30.736999999999998</v>
      </c>
      <c r="AD1194" s="3">
        <v>36.423999999999999</v>
      </c>
      <c r="AE1194" s="3">
        <v>27.885000000000002</v>
      </c>
      <c r="AF1194" s="3">
        <v>32.984000000000002</v>
      </c>
      <c r="AG1194" s="7">
        <v>55655255</v>
      </c>
      <c r="AH1194" s="7">
        <v>56650838</v>
      </c>
      <c r="AI1194" s="7">
        <v>55450481</v>
      </c>
      <c r="AJ1194" s="7">
        <v>55859984</v>
      </c>
      <c r="AK1194" s="4">
        <v>98.596299999999999</v>
      </c>
      <c r="AL1194" s="7">
        <v>401</v>
      </c>
      <c r="AM1194" s="7">
        <v>54920710</v>
      </c>
      <c r="AN1194" s="3">
        <v>96.94</v>
      </c>
      <c r="AO1194" s="3">
        <v>-1.0431550000000001</v>
      </c>
      <c r="AP1194" s="3">
        <v>-11.183789000000001</v>
      </c>
      <c r="AQ1194" s="3">
        <v>-6.947057</v>
      </c>
      <c r="AR1194" s="3">
        <v>7.0490029999999999</v>
      </c>
      <c r="AS1194" s="3">
        <v>-11.183789000000001</v>
      </c>
      <c r="AT1194" s="3">
        <v>-6.947057</v>
      </c>
      <c r="AU1194" s="3">
        <v>8.6785940000000004</v>
      </c>
      <c r="AV1194" s="3">
        <v>2.2243020135678147</v>
      </c>
      <c r="AW1194" s="3">
        <v>3.7776816810654381</v>
      </c>
      <c r="AX1194" s="3">
        <v>3.3009657839770687</v>
      </c>
      <c r="AY1194" s="3">
        <v>61.73</v>
      </c>
      <c r="AZ1194" s="3">
        <v>104.83</v>
      </c>
      <c r="BA1194" s="4">
        <v>91.6</v>
      </c>
    </row>
    <row r="1195" spans="1:53" x14ac:dyDescent="0.3">
      <c r="A1195" s="1" t="s">
        <v>1888</v>
      </c>
      <c r="B1195" s="2">
        <v>4094676</v>
      </c>
      <c r="C1195" s="9" t="s">
        <v>2401</v>
      </c>
      <c r="D1195" s="9" t="s">
        <v>2398</v>
      </c>
      <c r="E1195" s="3">
        <v>4413.7892585999998</v>
      </c>
      <c r="F1195" s="5">
        <v>5278.1892580000003</v>
      </c>
      <c r="G1195" s="5" t="s">
        <v>2400</v>
      </c>
      <c r="H1195" s="3">
        <v>0.12</v>
      </c>
      <c r="I1195" s="3">
        <v>7.6560420000000002</v>
      </c>
      <c r="J1195" s="3">
        <v>0.12</v>
      </c>
      <c r="K1195" s="3">
        <v>7.6560420000000002</v>
      </c>
      <c r="L1195" s="3">
        <v>4.3408809799999997</v>
      </c>
      <c r="M1195" s="3">
        <v>1.9515910600000002</v>
      </c>
      <c r="N1195" s="3">
        <v>9.2844820000000006</v>
      </c>
      <c r="O1195" s="3" t="s">
        <v>2400</v>
      </c>
      <c r="P1195" s="3" t="s">
        <v>2400</v>
      </c>
      <c r="Q1195" s="3">
        <v>0.68930199999999997</v>
      </c>
      <c r="R1195" s="3">
        <v>3.9966900000000001</v>
      </c>
      <c r="S1195" s="3">
        <v>3.9966900000000001</v>
      </c>
      <c r="T1195" s="9" t="s">
        <v>3433</v>
      </c>
      <c r="U1195" s="7">
        <v>7171100</v>
      </c>
      <c r="V1195" s="7">
        <v>7842100</v>
      </c>
      <c r="W1195" s="7">
        <v>7826000</v>
      </c>
      <c r="X1195" s="7">
        <v>5226900</v>
      </c>
      <c r="Y1195" s="7">
        <v>6848800</v>
      </c>
      <c r="Z1195" s="7">
        <v>6891300</v>
      </c>
      <c r="AA1195" s="7">
        <v>7013900</v>
      </c>
      <c r="AB1195" s="7">
        <v>7171100</v>
      </c>
      <c r="AC1195" s="4">
        <v>39.4</v>
      </c>
      <c r="AD1195" s="4">
        <v>39.5</v>
      </c>
      <c r="AE1195" s="4">
        <v>10.212</v>
      </c>
      <c r="AF1195" s="4">
        <v>9.327</v>
      </c>
      <c r="AG1195" s="7">
        <v>43500000</v>
      </c>
      <c r="AH1195" s="7">
        <v>44300000</v>
      </c>
      <c r="AI1195" s="7">
        <v>44400000</v>
      </c>
      <c r="AJ1195" s="7">
        <v>34667233</v>
      </c>
      <c r="AK1195" s="3">
        <v>79.710549999999998</v>
      </c>
      <c r="AL1195" s="7">
        <v>383</v>
      </c>
      <c r="AM1195" s="7">
        <v>40751936</v>
      </c>
      <c r="AN1195" s="4">
        <v>93.7</v>
      </c>
      <c r="AO1195" s="3">
        <v>-0.61568800000000001</v>
      </c>
      <c r="AP1195" s="3">
        <v>-19.451098000000002</v>
      </c>
      <c r="AQ1195" s="3">
        <v>-21.747140000000002</v>
      </c>
      <c r="AR1195" s="3">
        <v>-22.386768</v>
      </c>
      <c r="AS1195" s="3">
        <v>-19.451098000000002</v>
      </c>
      <c r="AT1195" s="3">
        <v>-21.747140000000002</v>
      </c>
      <c r="AU1195" s="3">
        <v>-24.752936999999999</v>
      </c>
      <c r="AV1195" s="3">
        <v>8.7923296646460916</v>
      </c>
      <c r="AW1195" s="3">
        <v>15.672143368742766</v>
      </c>
      <c r="AX1195" s="3">
        <v>11.461163404162614</v>
      </c>
      <c r="AY1195" s="3">
        <v>89.29</v>
      </c>
      <c r="AZ1195" s="3">
        <v>159.15</v>
      </c>
      <c r="BA1195" s="3">
        <v>116.39</v>
      </c>
    </row>
    <row r="1196" spans="1:53" x14ac:dyDescent="0.3">
      <c r="A1196" s="1" t="s">
        <v>1139</v>
      </c>
      <c r="B1196" s="2">
        <v>4913056</v>
      </c>
      <c r="C1196" s="9" t="s">
        <v>2395</v>
      </c>
      <c r="D1196" s="9" t="s">
        <v>2497</v>
      </c>
      <c r="E1196" s="3">
        <v>4409.2883448000002</v>
      </c>
      <c r="F1196" s="5">
        <v>4674.3123439999999</v>
      </c>
      <c r="G1196" s="5" t="s">
        <v>2400</v>
      </c>
      <c r="H1196" s="3">
        <v>1.93</v>
      </c>
      <c r="I1196" s="3">
        <v>28.142520999999999</v>
      </c>
      <c r="J1196" s="3">
        <v>1.93</v>
      </c>
      <c r="K1196" s="3">
        <v>28.142520999999999</v>
      </c>
      <c r="L1196" s="3">
        <v>8.63833421</v>
      </c>
      <c r="M1196" s="3">
        <v>5.4108208200000005</v>
      </c>
      <c r="N1196" s="3">
        <v>52.165807000000001</v>
      </c>
      <c r="O1196" s="3" t="s">
        <v>2400</v>
      </c>
      <c r="P1196" s="3" t="s">
        <v>2400</v>
      </c>
      <c r="Q1196" s="3">
        <v>3.1540240000000002</v>
      </c>
      <c r="R1196" s="3">
        <v>15.603484</v>
      </c>
      <c r="S1196" s="3">
        <v>15.603484</v>
      </c>
      <c r="T1196" s="9" t="s">
        <v>3429</v>
      </c>
      <c r="U1196" s="7">
        <v>1317675</v>
      </c>
      <c r="V1196" s="7">
        <v>1086653</v>
      </c>
      <c r="W1196" s="7">
        <v>879516</v>
      </c>
      <c r="X1196" s="7">
        <v>539009</v>
      </c>
      <c r="Y1196" s="7">
        <v>1419560</v>
      </c>
      <c r="Z1196" s="7">
        <v>1362900</v>
      </c>
      <c r="AA1196" s="7">
        <v>1329915</v>
      </c>
      <c r="AB1196" s="7">
        <v>1317675</v>
      </c>
      <c r="AC1196" s="3">
        <v>55.801000000000002</v>
      </c>
      <c r="AD1196" s="3">
        <v>55.807000000000002</v>
      </c>
      <c r="AE1196" s="3">
        <v>20.393000000000001</v>
      </c>
      <c r="AF1196" s="3">
        <v>19.754999999999999</v>
      </c>
      <c r="AG1196" s="7">
        <v>32029580</v>
      </c>
      <c r="AH1196" s="7">
        <v>32024280</v>
      </c>
      <c r="AI1196" s="7">
        <v>31980805</v>
      </c>
      <c r="AJ1196" s="7">
        <v>18025049</v>
      </c>
      <c r="AK1196" s="3">
        <v>56.275030000000001</v>
      </c>
      <c r="AL1196" s="7">
        <v>337</v>
      </c>
      <c r="AM1196" s="7">
        <v>19063043</v>
      </c>
      <c r="AN1196" s="3">
        <v>59.52</v>
      </c>
      <c r="AO1196" s="3">
        <v>-0.26543299999999997</v>
      </c>
      <c r="AP1196" s="3">
        <v>-4.4675289999999999</v>
      </c>
      <c r="AQ1196" s="3">
        <v>1.5678099999999999</v>
      </c>
      <c r="AR1196" s="3">
        <v>-7.4720329999999997</v>
      </c>
      <c r="AS1196" s="3">
        <v>-4.4675289999999999</v>
      </c>
      <c r="AT1196" s="3">
        <v>1.5678099999999999</v>
      </c>
      <c r="AU1196" s="3">
        <v>-8.6799529999999994</v>
      </c>
      <c r="AV1196" s="3">
        <v>1.2873162519965482</v>
      </c>
      <c r="AW1196" s="3">
        <v>1.9914373353759462</v>
      </c>
      <c r="AX1196" s="3">
        <v>2.1835379137875406</v>
      </c>
      <c r="AY1196" s="3">
        <v>57.44</v>
      </c>
      <c r="AZ1196" s="3">
        <v>88.86</v>
      </c>
      <c r="BA1196" s="3">
        <v>97.43</v>
      </c>
    </row>
    <row r="1197" spans="1:53" x14ac:dyDescent="0.3">
      <c r="A1197" s="1" t="s">
        <v>443</v>
      </c>
      <c r="B1197" s="2">
        <v>5062978</v>
      </c>
      <c r="C1197" s="9" t="s">
        <v>2395</v>
      </c>
      <c r="D1197" s="9" t="s">
        <v>2417</v>
      </c>
      <c r="E1197" s="3">
        <v>4402.9984846400002</v>
      </c>
      <c r="F1197" s="5">
        <v>4001.6744840000001</v>
      </c>
      <c r="G1197" s="5" t="s">
        <v>2400</v>
      </c>
      <c r="H1197" s="3">
        <v>-0.99199999999999999</v>
      </c>
      <c r="I1197" s="3" t="s">
        <v>2397</v>
      </c>
      <c r="J1197" s="3">
        <v>-0.99199999999999999</v>
      </c>
      <c r="K1197" s="3" t="s">
        <v>2397</v>
      </c>
      <c r="L1197" s="3">
        <v>17.79483037</v>
      </c>
      <c r="M1197" s="3">
        <v>15.416375089999999</v>
      </c>
      <c r="N1197" s="3">
        <v>44.505051000000002</v>
      </c>
      <c r="O1197" s="3" t="s">
        <v>2400</v>
      </c>
      <c r="P1197" s="3" t="s">
        <v>2400</v>
      </c>
      <c r="Q1197" s="3">
        <v>11.437426</v>
      </c>
      <c r="R1197" s="3">
        <v>60.69312</v>
      </c>
      <c r="S1197" s="3">
        <v>60.69312</v>
      </c>
      <c r="T1197" s="9" t="s">
        <v>3429</v>
      </c>
      <c r="U1197" s="7">
        <v>325110</v>
      </c>
      <c r="V1197" s="7">
        <v>270651</v>
      </c>
      <c r="W1197" s="7">
        <v>246246</v>
      </c>
      <c r="X1197" s="7">
        <v>194913</v>
      </c>
      <c r="Y1197" s="7">
        <v>385167</v>
      </c>
      <c r="Z1197" s="7">
        <v>362488</v>
      </c>
      <c r="AA1197" s="7">
        <v>343458</v>
      </c>
      <c r="AB1197" s="7">
        <v>325110</v>
      </c>
      <c r="AC1197" s="3">
        <v>83.626999999999995</v>
      </c>
      <c r="AD1197" s="3">
        <v>84.451999999999998</v>
      </c>
      <c r="AE1197" s="3">
        <v>13.455</v>
      </c>
      <c r="AF1197" s="3">
        <v>17.437999999999999</v>
      </c>
      <c r="AG1197" s="7">
        <v>208705089</v>
      </c>
      <c r="AH1197" s="7">
        <v>207634030</v>
      </c>
      <c r="AI1197" s="7">
        <v>191567601</v>
      </c>
      <c r="AJ1197" s="7">
        <v>91465550</v>
      </c>
      <c r="AK1197" s="3">
        <v>41.920859999999998</v>
      </c>
      <c r="AL1197" s="7">
        <v>197</v>
      </c>
      <c r="AM1197" s="7">
        <v>81381729</v>
      </c>
      <c r="AN1197" s="4">
        <v>37.299999999999997</v>
      </c>
      <c r="AO1197" s="3">
        <v>-1.892674</v>
      </c>
      <c r="AP1197" s="3">
        <v>9.1674930000000003</v>
      </c>
      <c r="AQ1197" s="3">
        <v>30.819476999999999</v>
      </c>
      <c r="AR1197" s="3">
        <v>161.328588</v>
      </c>
      <c r="AS1197" s="3">
        <v>9.1674930000000003</v>
      </c>
      <c r="AT1197" s="3">
        <v>30.819476999999999</v>
      </c>
      <c r="AU1197" s="3">
        <v>154.387991</v>
      </c>
      <c r="AV1197" s="3">
        <v>1.4289676955258885</v>
      </c>
      <c r="AW1197" s="3">
        <v>2.4201057596193936</v>
      </c>
      <c r="AX1197" s="3">
        <v>3.0569229727354488</v>
      </c>
      <c r="AY1197" s="3">
        <v>53.11</v>
      </c>
      <c r="AZ1197" s="3">
        <v>89.95</v>
      </c>
      <c r="BA1197" s="3">
        <v>113.62</v>
      </c>
    </row>
    <row r="1198" spans="1:53" x14ac:dyDescent="0.3">
      <c r="A1198" s="1" t="s">
        <v>986</v>
      </c>
      <c r="B1198" s="2">
        <v>5273761</v>
      </c>
      <c r="C1198" s="9" t="s">
        <v>2395</v>
      </c>
      <c r="D1198" s="9" t="s">
        <v>2423</v>
      </c>
      <c r="E1198" s="3">
        <v>4399.7797330000003</v>
      </c>
      <c r="F1198" s="5">
        <v>4812.1917329999997</v>
      </c>
      <c r="G1198" s="5" t="s">
        <v>2400</v>
      </c>
      <c r="H1198" s="3">
        <v>-0.876</v>
      </c>
      <c r="I1198" s="3" t="s">
        <v>2397</v>
      </c>
      <c r="J1198" s="3">
        <v>-0.876</v>
      </c>
      <c r="K1198" s="3" t="s">
        <v>2397</v>
      </c>
      <c r="L1198" s="3" t="s">
        <v>2397</v>
      </c>
      <c r="M1198" s="3" t="s">
        <v>2397</v>
      </c>
      <c r="N1198" s="3" t="s">
        <v>2397</v>
      </c>
      <c r="O1198" s="3" t="s">
        <v>2400</v>
      </c>
      <c r="P1198" s="3" t="s">
        <v>2400</v>
      </c>
      <c r="Q1198" s="3">
        <v>6.0483479999999998</v>
      </c>
      <c r="R1198" s="3" t="s">
        <v>2397</v>
      </c>
      <c r="S1198" s="3">
        <v>-11.784124</v>
      </c>
      <c r="T1198" s="9" t="s">
        <v>3429</v>
      </c>
      <c r="U1198" s="7">
        <v>563948</v>
      </c>
      <c r="V1198" s="7">
        <v>449538</v>
      </c>
      <c r="W1198" s="7">
        <v>373653</v>
      </c>
      <c r="X1198" s="7">
        <v>286730</v>
      </c>
      <c r="Y1198" s="7">
        <v>692256</v>
      </c>
      <c r="Z1198" s="7">
        <v>643810</v>
      </c>
      <c r="AA1198" s="7">
        <v>603725</v>
      </c>
      <c r="AB1198" s="7">
        <v>563948</v>
      </c>
      <c r="AC1198" s="3">
        <v>59.738999999999997</v>
      </c>
      <c r="AD1198" s="3">
        <v>60.314999999999998</v>
      </c>
      <c r="AE1198" s="3">
        <v>-77.373000000000005</v>
      </c>
      <c r="AF1198" s="3">
        <v>-55.804000000000002</v>
      </c>
      <c r="AG1198" s="7">
        <v>123158418</v>
      </c>
      <c r="AH1198" s="7">
        <v>122969580</v>
      </c>
      <c r="AI1198" s="7">
        <v>117849155</v>
      </c>
      <c r="AJ1198" s="7">
        <v>104392882</v>
      </c>
      <c r="AK1198" s="3">
        <v>84.491290000000006</v>
      </c>
      <c r="AL1198" s="7">
        <v>335</v>
      </c>
      <c r="AM1198" s="7">
        <v>112525109</v>
      </c>
      <c r="AN1198" s="3">
        <v>91.07</v>
      </c>
      <c r="AO1198" s="3">
        <v>-3.230915</v>
      </c>
      <c r="AP1198" s="3">
        <v>-14.209491999999999</v>
      </c>
      <c r="AQ1198" s="3">
        <v>33.173496</v>
      </c>
      <c r="AR1198" s="3">
        <v>15.239532000000001</v>
      </c>
      <c r="AS1198" s="3">
        <v>-14.209491999999999</v>
      </c>
      <c r="AT1198" s="3">
        <v>33.173496</v>
      </c>
      <c r="AU1198" s="3">
        <v>12.939002</v>
      </c>
      <c r="AV1198" s="3">
        <v>5.5944953313438432</v>
      </c>
      <c r="AW1198" s="3">
        <v>5.8675260870950661</v>
      </c>
      <c r="AX1198" s="3">
        <v>6.974241417290779</v>
      </c>
      <c r="AY1198" s="3">
        <v>68.94</v>
      </c>
      <c r="AZ1198" s="4">
        <v>72.3</v>
      </c>
      <c r="BA1198" s="3">
        <v>85.94</v>
      </c>
    </row>
    <row r="1199" spans="1:53" x14ac:dyDescent="0.3">
      <c r="A1199" s="1" t="s">
        <v>2185</v>
      </c>
      <c r="B1199" s="2">
        <v>4812764</v>
      </c>
      <c r="C1199" s="9" t="s">
        <v>2395</v>
      </c>
      <c r="D1199" s="9" t="s">
        <v>2403</v>
      </c>
      <c r="E1199" s="3">
        <v>4395.0746823500003</v>
      </c>
      <c r="F1199" s="5">
        <v>4503.9786819999999</v>
      </c>
      <c r="G1199" s="5" t="s">
        <v>2400</v>
      </c>
      <c r="H1199" s="3">
        <v>-1.3979999999999999</v>
      </c>
      <c r="I1199" s="3" t="s">
        <v>2397</v>
      </c>
      <c r="J1199" s="3">
        <v>-1.3979999999999999</v>
      </c>
      <c r="K1199" s="3" t="s">
        <v>2397</v>
      </c>
      <c r="L1199" s="3">
        <v>28.215962439999998</v>
      </c>
      <c r="M1199" s="3">
        <v>11.18882979</v>
      </c>
      <c r="N1199" s="3" t="s">
        <v>2397</v>
      </c>
      <c r="O1199" s="3" t="s">
        <v>2400</v>
      </c>
      <c r="P1199" s="3" t="s">
        <v>2400</v>
      </c>
      <c r="Q1199" s="3">
        <v>7.6345590000000003</v>
      </c>
      <c r="R1199" s="3" t="s">
        <v>2397</v>
      </c>
      <c r="S1199" s="3">
        <v>-8.2849050000000002</v>
      </c>
      <c r="T1199" s="9" t="s">
        <v>3429</v>
      </c>
      <c r="U1199" s="7">
        <v>434249</v>
      </c>
      <c r="V1199" s="7">
        <v>363329</v>
      </c>
      <c r="W1199" s="7">
        <v>351406</v>
      </c>
      <c r="X1199" s="7">
        <v>271030</v>
      </c>
      <c r="Y1199" s="7">
        <v>522745</v>
      </c>
      <c r="Z1199" s="7">
        <v>481303</v>
      </c>
      <c r="AA1199" s="7">
        <v>442586</v>
      </c>
      <c r="AB1199" s="7">
        <v>434249</v>
      </c>
      <c r="AC1199" s="3">
        <v>-59.737000000000002</v>
      </c>
      <c r="AD1199" s="3">
        <v>-37.798000000000002</v>
      </c>
      <c r="AE1199" s="4">
        <v>-125.09</v>
      </c>
      <c r="AF1199" s="3">
        <v>-95.852000000000004</v>
      </c>
      <c r="AG1199" s="7">
        <v>92235394</v>
      </c>
      <c r="AH1199" s="7">
        <v>92070321</v>
      </c>
      <c r="AI1199" s="7">
        <v>72165863</v>
      </c>
      <c r="AJ1199" s="7">
        <v>89040939</v>
      </c>
      <c r="AK1199" s="3">
        <v>96.494829999999993</v>
      </c>
      <c r="AL1199" s="7">
        <v>383</v>
      </c>
      <c r="AM1199" s="7">
        <v>88397048</v>
      </c>
      <c r="AN1199" s="4">
        <v>95.8</v>
      </c>
      <c r="AO1199" s="3">
        <v>-3.84</v>
      </c>
      <c r="AP1199" s="3">
        <v>-11.673315000000001</v>
      </c>
      <c r="AQ1199" s="3">
        <v>-24.266427</v>
      </c>
      <c r="AR1199" s="3">
        <v>-12.663484</v>
      </c>
      <c r="AS1199" s="3">
        <v>-11.673315000000001</v>
      </c>
      <c r="AT1199" s="3">
        <v>-24.266427</v>
      </c>
      <c r="AU1199" s="3">
        <v>-12.024258</v>
      </c>
      <c r="AV1199" s="3">
        <v>3.1302641025075553</v>
      </c>
      <c r="AW1199" s="3">
        <v>4.0604705209372902</v>
      </c>
      <c r="AX1199" s="3">
        <v>4.1087521599287777</v>
      </c>
      <c r="AY1199" s="3">
        <v>74.34</v>
      </c>
      <c r="AZ1199" s="3">
        <v>96.44</v>
      </c>
      <c r="BA1199" s="3">
        <v>97.58</v>
      </c>
    </row>
    <row r="1200" spans="1:53" x14ac:dyDescent="0.3">
      <c r="A1200" s="1" t="s">
        <v>998</v>
      </c>
      <c r="B1200" s="2">
        <v>4068708</v>
      </c>
      <c r="C1200" s="9" t="s">
        <v>2401</v>
      </c>
      <c r="D1200" s="9" t="s">
        <v>2455</v>
      </c>
      <c r="E1200" s="3">
        <v>4393.0833958900002</v>
      </c>
      <c r="F1200" s="5">
        <v>5408.0243950000004</v>
      </c>
      <c r="G1200" s="5" t="s">
        <v>2400</v>
      </c>
      <c r="H1200" s="3">
        <v>0.66</v>
      </c>
      <c r="I1200" s="3">
        <v>32.398339999999997</v>
      </c>
      <c r="J1200" s="4">
        <v>0.66</v>
      </c>
      <c r="K1200" s="3">
        <v>32.398339999999997</v>
      </c>
      <c r="L1200" s="3" t="s">
        <v>2397</v>
      </c>
      <c r="M1200" s="3">
        <v>4.4760376100000006</v>
      </c>
      <c r="N1200" s="3">
        <v>127.581699</v>
      </c>
      <c r="O1200" s="3" t="s">
        <v>2400</v>
      </c>
      <c r="P1200" s="3" t="s">
        <v>2400</v>
      </c>
      <c r="Q1200" s="3">
        <v>3.6264609999999999</v>
      </c>
      <c r="R1200" s="3">
        <v>14.348312</v>
      </c>
      <c r="S1200" s="3">
        <v>14.348312</v>
      </c>
      <c r="T1200" s="9" t="s">
        <v>3431</v>
      </c>
      <c r="U1200" s="7">
        <v>1309055</v>
      </c>
      <c r="V1200" s="7">
        <v>1168660</v>
      </c>
      <c r="W1200" s="7">
        <v>993196</v>
      </c>
      <c r="X1200" s="7">
        <v>870463</v>
      </c>
      <c r="Y1200" s="7">
        <v>1361223</v>
      </c>
      <c r="Z1200" s="7">
        <v>1333895</v>
      </c>
      <c r="AA1200" s="7">
        <v>1309055</v>
      </c>
      <c r="AB1200" s="7">
        <v>1270181</v>
      </c>
      <c r="AC1200" s="3">
        <v>54.384</v>
      </c>
      <c r="AD1200" s="3">
        <v>55.343000000000004</v>
      </c>
      <c r="AE1200" s="4">
        <v>22.57</v>
      </c>
      <c r="AF1200" s="3">
        <v>24.495999999999999</v>
      </c>
      <c r="AG1200" s="7">
        <v>50381127</v>
      </c>
      <c r="AH1200" s="7">
        <v>51152886</v>
      </c>
      <c r="AI1200" s="7">
        <v>50740389</v>
      </c>
      <c r="AJ1200" s="7">
        <v>49719545</v>
      </c>
      <c r="AK1200" s="3">
        <v>98.995810000000006</v>
      </c>
      <c r="AL1200" s="7">
        <v>373</v>
      </c>
      <c r="AM1200" s="7">
        <v>56324432</v>
      </c>
      <c r="AN1200" s="3">
        <v>112.15</v>
      </c>
      <c r="AO1200" s="3">
        <v>0.86552099999999998</v>
      </c>
      <c r="AP1200" s="3">
        <v>-10.735109</v>
      </c>
      <c r="AQ1200" s="3">
        <v>-2.861408</v>
      </c>
      <c r="AR1200" s="3">
        <v>-8.2922250000000002</v>
      </c>
      <c r="AS1200" s="3">
        <v>-10.735109</v>
      </c>
      <c r="AT1200" s="3">
        <v>-2.861408</v>
      </c>
      <c r="AU1200" s="3">
        <v>-8.6890420000000006</v>
      </c>
      <c r="AV1200" s="3">
        <v>2.7683759323526673</v>
      </c>
      <c r="AW1200" s="3">
        <v>4.8496155913727952</v>
      </c>
      <c r="AX1200" s="3">
        <v>5.6612748983214054</v>
      </c>
      <c r="AY1200" s="3">
        <v>50.66</v>
      </c>
      <c r="AZ1200" s="3">
        <v>88.74</v>
      </c>
      <c r="BA1200" s="3">
        <v>103.59</v>
      </c>
    </row>
    <row r="1201" spans="1:53" x14ac:dyDescent="0.3">
      <c r="A1201" s="1" t="s">
        <v>1376</v>
      </c>
      <c r="B1201" s="2">
        <v>103365</v>
      </c>
      <c r="C1201" s="9" t="s">
        <v>2401</v>
      </c>
      <c r="D1201" s="9" t="s">
        <v>2465</v>
      </c>
      <c r="E1201" s="3">
        <v>4372.1041879200002</v>
      </c>
      <c r="F1201" s="5">
        <v>4343.9121869999999</v>
      </c>
      <c r="G1201" s="5">
        <v>4343.9121879200002</v>
      </c>
      <c r="H1201" s="4">
        <v>4.1689999999999996</v>
      </c>
      <c r="I1201" s="3">
        <v>6.5887016848364697</v>
      </c>
      <c r="J1201" s="3">
        <v>4.1689999999999996</v>
      </c>
      <c r="K1201" s="3">
        <v>6.5887016848364697</v>
      </c>
      <c r="L1201" s="3">
        <v>2.03195432957162</v>
      </c>
      <c r="M1201" s="3">
        <v>1.9766331129952901</v>
      </c>
      <c r="N1201" s="3">
        <v>3.7411815301060898</v>
      </c>
      <c r="O1201" s="3" t="s">
        <v>2400</v>
      </c>
      <c r="P1201" s="3" t="s">
        <v>2400</v>
      </c>
      <c r="Q1201" s="3">
        <v>0.66776800000000003</v>
      </c>
      <c r="R1201" s="3">
        <v>4.640682</v>
      </c>
      <c r="S1201" s="3">
        <v>4.6103775672615903</v>
      </c>
      <c r="T1201" s="9" t="s">
        <v>3429</v>
      </c>
      <c r="U1201" s="7">
        <v>4629631</v>
      </c>
      <c r="V1201" s="7">
        <v>3643066</v>
      </c>
      <c r="W1201" s="7">
        <v>3993357</v>
      </c>
      <c r="X1201" s="7">
        <v>3784511</v>
      </c>
      <c r="Y1201" s="7">
        <v>5484087</v>
      </c>
      <c r="Z1201" s="7">
        <v>5018905</v>
      </c>
      <c r="AA1201" s="7">
        <v>4797138</v>
      </c>
      <c r="AB1201" s="7">
        <v>4629631</v>
      </c>
      <c r="AC1201" s="4">
        <v>8.9030000000000005</v>
      </c>
      <c r="AD1201" s="3">
        <v>19.026</v>
      </c>
      <c r="AE1201" s="4">
        <v>4.2300000000000004</v>
      </c>
      <c r="AF1201" s="3">
        <v>14.231999999999999</v>
      </c>
      <c r="AG1201" s="7">
        <v>55371000</v>
      </c>
      <c r="AH1201" s="7">
        <v>55371000</v>
      </c>
      <c r="AI1201" s="7">
        <v>55371000</v>
      </c>
      <c r="AJ1201" s="7">
        <v>26602378</v>
      </c>
      <c r="AK1201" s="3">
        <v>48.043770000000002</v>
      </c>
      <c r="AL1201" s="7">
        <v>307</v>
      </c>
      <c r="AM1201" s="7">
        <v>23924818</v>
      </c>
      <c r="AN1201" s="3">
        <v>43.21</v>
      </c>
      <c r="AO1201" s="3">
        <v>-3.428239</v>
      </c>
      <c r="AP1201" s="3">
        <v>-15.805471000000001</v>
      </c>
      <c r="AQ1201" s="3">
        <v>5.5573199999999998</v>
      </c>
      <c r="AR1201" s="3">
        <v>78.135047999999998</v>
      </c>
      <c r="AS1201" s="3">
        <v>-15.805471000000001</v>
      </c>
      <c r="AT1201" s="3">
        <v>5.5573199999999998</v>
      </c>
      <c r="AU1201" s="3">
        <v>78.182793000000004</v>
      </c>
      <c r="AV1201" s="3">
        <v>1.5984901300636341</v>
      </c>
      <c r="AW1201" s="3">
        <v>2.5379903566643378</v>
      </c>
      <c r="AX1201" s="3">
        <v>2.3052992109879824</v>
      </c>
      <c r="AY1201" s="3">
        <v>73.650000000000006</v>
      </c>
      <c r="AZ1201" s="3">
        <v>116.94</v>
      </c>
      <c r="BA1201" s="3">
        <v>106.22</v>
      </c>
    </row>
    <row r="1202" spans="1:53" x14ac:dyDescent="0.3">
      <c r="A1202" s="1" t="s">
        <v>2201</v>
      </c>
      <c r="B1202" s="2">
        <v>4354067</v>
      </c>
      <c r="C1202" s="9" t="s">
        <v>2395</v>
      </c>
      <c r="D1202" s="9" t="s">
        <v>2525</v>
      </c>
      <c r="E1202" s="3">
        <v>4360.9643550000001</v>
      </c>
      <c r="F1202" s="5">
        <v>4111.1063549999999</v>
      </c>
      <c r="G1202" s="5" t="s">
        <v>2400</v>
      </c>
      <c r="H1202" s="4">
        <v>1.1599999999999999</v>
      </c>
      <c r="I1202" s="3">
        <v>38.553587</v>
      </c>
      <c r="J1202" s="4">
        <v>1.1599999999999999</v>
      </c>
      <c r="K1202" s="3">
        <v>38.553587</v>
      </c>
      <c r="L1202" s="3">
        <v>7.9786019100000001</v>
      </c>
      <c r="M1202" s="3">
        <v>7.9786019100000001</v>
      </c>
      <c r="N1202" s="3">
        <v>44.633490000000002</v>
      </c>
      <c r="O1202" s="3" t="s">
        <v>2400</v>
      </c>
      <c r="P1202" s="3" t="s">
        <v>2400</v>
      </c>
      <c r="Q1202" s="3">
        <v>11.648667</v>
      </c>
      <c r="R1202" s="3">
        <v>25.253416999999999</v>
      </c>
      <c r="S1202" s="3">
        <v>25.253416999999999</v>
      </c>
      <c r="T1202" s="9" t="s">
        <v>3429</v>
      </c>
      <c r="U1202" s="7">
        <v>281330</v>
      </c>
      <c r="V1202" s="7">
        <v>236150</v>
      </c>
      <c r="W1202" s="7">
        <v>189255</v>
      </c>
      <c r="X1202" s="7">
        <v>160704</v>
      </c>
      <c r="Y1202" s="7">
        <v>303351</v>
      </c>
      <c r="Z1202" s="7">
        <v>288802</v>
      </c>
      <c r="AA1202" s="7">
        <v>286240</v>
      </c>
      <c r="AB1202" s="7">
        <v>281330</v>
      </c>
      <c r="AC1202" s="3">
        <v>44.929000000000002</v>
      </c>
      <c r="AD1202" s="3">
        <v>51.423999999999999</v>
      </c>
      <c r="AE1202" s="3">
        <v>38.832999999999998</v>
      </c>
      <c r="AF1202" s="3">
        <v>45.154000000000003</v>
      </c>
      <c r="AG1202" s="7">
        <v>28503035</v>
      </c>
      <c r="AH1202" s="7">
        <v>28503035</v>
      </c>
      <c r="AI1202" s="7">
        <v>28390655</v>
      </c>
      <c r="AJ1202" s="7">
        <v>10603005</v>
      </c>
      <c r="AK1202" s="3">
        <v>37.199570000000001</v>
      </c>
      <c r="AL1202" s="7">
        <v>189</v>
      </c>
      <c r="AM1202" s="7">
        <v>7887692</v>
      </c>
      <c r="AN1202" s="3">
        <v>27.67</v>
      </c>
      <c r="AO1202" s="3">
        <v>-2.583297</v>
      </c>
      <c r="AP1202" s="3">
        <v>-13.24183</v>
      </c>
      <c r="AQ1202" s="3">
        <v>35.920541</v>
      </c>
      <c r="AR1202" s="3">
        <v>188.56521699999999</v>
      </c>
      <c r="AS1202" s="3">
        <v>-13.24183</v>
      </c>
      <c r="AT1202" s="3">
        <v>35.920541</v>
      </c>
      <c r="AU1202" s="3">
        <v>188.12676400000001</v>
      </c>
      <c r="AV1202" s="3">
        <v>1.2334616296124254</v>
      </c>
      <c r="AW1202" s="3">
        <v>1.9902146943618138</v>
      </c>
      <c r="AX1202" s="3">
        <v>1.6728596418969743</v>
      </c>
      <c r="AY1202" s="3">
        <v>69.540000000000006</v>
      </c>
      <c r="AZ1202" s="3">
        <v>112.21</v>
      </c>
      <c r="BA1202" s="3">
        <v>94.32</v>
      </c>
    </row>
    <row r="1203" spans="1:53" x14ac:dyDescent="0.3">
      <c r="A1203" s="1" t="s">
        <v>971</v>
      </c>
      <c r="B1203" s="2">
        <v>4288785</v>
      </c>
      <c r="C1203" s="9" t="s">
        <v>2401</v>
      </c>
      <c r="D1203" s="9" t="s">
        <v>2433</v>
      </c>
      <c r="E1203" s="3">
        <v>4343.7161928699998</v>
      </c>
      <c r="F1203" s="5">
        <v>4617.9211919999998</v>
      </c>
      <c r="G1203" s="5" t="s">
        <v>2400</v>
      </c>
      <c r="H1203" s="4">
        <v>1.5660000000000001</v>
      </c>
      <c r="I1203" s="3">
        <v>40.307904000000001</v>
      </c>
      <c r="J1203" s="3">
        <v>1.5660000000000001</v>
      </c>
      <c r="K1203" s="3">
        <v>40.307904000000001</v>
      </c>
      <c r="L1203" s="3">
        <v>5.7741935499999997</v>
      </c>
      <c r="M1203" s="3">
        <v>3.8063620200000003</v>
      </c>
      <c r="N1203" s="3">
        <v>13.126308999999999</v>
      </c>
      <c r="O1203" s="3" t="s">
        <v>2400</v>
      </c>
      <c r="P1203" s="3" t="s">
        <v>2400</v>
      </c>
      <c r="Q1203" s="3">
        <v>1.036394</v>
      </c>
      <c r="R1203" s="3">
        <v>14.587704</v>
      </c>
      <c r="S1203" s="3">
        <v>14.587704</v>
      </c>
      <c r="T1203" s="9" t="s">
        <v>3429</v>
      </c>
      <c r="U1203" s="7">
        <v>3509138</v>
      </c>
      <c r="V1203" s="7">
        <v>3301256</v>
      </c>
      <c r="W1203" s="7">
        <v>3501865</v>
      </c>
      <c r="X1203" s="7">
        <v>3562459</v>
      </c>
      <c r="Y1203" s="7">
        <v>3963969</v>
      </c>
      <c r="Z1203" s="7">
        <v>3805279</v>
      </c>
      <c r="AA1203" s="7">
        <v>3621345</v>
      </c>
      <c r="AB1203" s="7">
        <v>3509138</v>
      </c>
      <c r="AC1203" s="4">
        <v>11.295999999999999</v>
      </c>
      <c r="AD1203" s="3">
        <v>13.023999999999999</v>
      </c>
      <c r="AE1203" s="4">
        <v>4.2309999999999999</v>
      </c>
      <c r="AF1203" s="4">
        <v>6.0880000000000001</v>
      </c>
      <c r="AG1203" s="7">
        <v>43704841</v>
      </c>
      <c r="AH1203" s="7">
        <v>43686508</v>
      </c>
      <c r="AI1203" s="7">
        <v>43926576</v>
      </c>
      <c r="AJ1203" s="7">
        <v>41008665</v>
      </c>
      <c r="AK1203" s="3">
        <v>93.814390000000003</v>
      </c>
      <c r="AL1203" s="7">
        <v>357</v>
      </c>
      <c r="AM1203" s="7">
        <v>46589366</v>
      </c>
      <c r="AN1203" s="3">
        <v>106.58</v>
      </c>
      <c r="AO1203" s="3">
        <v>-3.742318</v>
      </c>
      <c r="AP1203" s="3">
        <v>-11.733924</v>
      </c>
      <c r="AQ1203" s="3">
        <v>10.633198999999999</v>
      </c>
      <c r="AR1203" s="3">
        <v>74.131427000000002</v>
      </c>
      <c r="AS1203" s="3">
        <v>-11.733924</v>
      </c>
      <c r="AT1203" s="3">
        <v>10.633198999999999</v>
      </c>
      <c r="AU1203" s="3">
        <v>72.453795</v>
      </c>
      <c r="AV1203" s="3">
        <v>3.3067139000878716</v>
      </c>
      <c r="AW1203" s="3">
        <v>6.8932308376478542</v>
      </c>
      <c r="AX1203" s="3">
        <v>7.3602687492872034</v>
      </c>
      <c r="AY1203" s="3">
        <v>53.26</v>
      </c>
      <c r="AZ1203" s="4">
        <v>111.03</v>
      </c>
      <c r="BA1203" s="3">
        <v>118.56</v>
      </c>
    </row>
    <row r="1204" spans="1:53" x14ac:dyDescent="0.3">
      <c r="A1204" s="1" t="s">
        <v>197</v>
      </c>
      <c r="B1204" s="2">
        <v>100135</v>
      </c>
      <c r="C1204" s="9" t="s">
        <v>2401</v>
      </c>
      <c r="D1204" s="9" t="s">
        <v>2399</v>
      </c>
      <c r="E1204" s="3">
        <v>4342.9170769700004</v>
      </c>
      <c r="F1204" s="5" t="s">
        <v>2400</v>
      </c>
      <c r="G1204" s="5">
        <v>7275.3730769699996</v>
      </c>
      <c r="H1204" s="3">
        <v>0.56000000000000005</v>
      </c>
      <c r="I1204" s="3">
        <v>19.9166666666667</v>
      </c>
      <c r="J1204" s="4">
        <v>0.56000000000000005</v>
      </c>
      <c r="K1204" s="3">
        <v>19.9166666666667</v>
      </c>
      <c r="L1204" s="3">
        <v>1.1732685098708899</v>
      </c>
      <c r="M1204" s="3">
        <v>0.85657187044707106</v>
      </c>
      <c r="N1204" s="3">
        <v>9.5295059999999996</v>
      </c>
      <c r="O1204" s="3" t="s">
        <v>2400</v>
      </c>
      <c r="P1204" s="3" t="s">
        <v>2400</v>
      </c>
      <c r="Q1204" s="3" t="s">
        <v>2400</v>
      </c>
      <c r="R1204" s="3" t="s">
        <v>2400</v>
      </c>
      <c r="S1204" s="3" t="s">
        <v>2400</v>
      </c>
      <c r="T1204" s="9" t="s">
        <v>3429</v>
      </c>
      <c r="U1204" s="7">
        <v>1304017</v>
      </c>
      <c r="V1204" s="7">
        <v>1239691</v>
      </c>
      <c r="W1204" s="7">
        <v>1055181</v>
      </c>
      <c r="X1204" s="7">
        <v>1106564</v>
      </c>
      <c r="Y1204" s="7">
        <v>1297977</v>
      </c>
      <c r="Z1204" s="7">
        <v>1289070</v>
      </c>
      <c r="AA1204" s="7">
        <v>1290778</v>
      </c>
      <c r="AB1204" s="7">
        <v>1304017</v>
      </c>
      <c r="AC1204" s="3" t="s">
        <v>2400</v>
      </c>
      <c r="AD1204" s="3" t="s">
        <v>2400</v>
      </c>
      <c r="AE1204" s="3" t="s">
        <v>2400</v>
      </c>
      <c r="AF1204" s="3" t="s">
        <v>2400</v>
      </c>
      <c r="AG1204" s="7">
        <v>151212711</v>
      </c>
      <c r="AH1204" s="7">
        <v>150785257</v>
      </c>
      <c r="AI1204" s="7">
        <v>150951209</v>
      </c>
      <c r="AJ1204" s="7">
        <v>161428197</v>
      </c>
      <c r="AK1204" s="3">
        <v>99.207939999999994</v>
      </c>
      <c r="AL1204" s="7">
        <v>334</v>
      </c>
      <c r="AM1204" s="7">
        <v>129709065</v>
      </c>
      <c r="AN1204" s="3">
        <v>79.709999999999994</v>
      </c>
      <c r="AO1204" s="3">
        <v>-1.928601</v>
      </c>
      <c r="AP1204" s="3">
        <v>-10.453353</v>
      </c>
      <c r="AQ1204" s="3">
        <v>10.95636</v>
      </c>
      <c r="AR1204" s="3">
        <v>9.8850580000000008</v>
      </c>
      <c r="AS1204" s="3">
        <v>-10.453353</v>
      </c>
      <c r="AT1204" s="3">
        <v>10.95636</v>
      </c>
      <c r="AU1204" s="3">
        <v>11.734455000000001</v>
      </c>
      <c r="AV1204" s="3">
        <v>2.5562680406381353</v>
      </c>
      <c r="AW1204" s="3">
        <v>4.614481718750465</v>
      </c>
      <c r="AX1204" s="3">
        <v>5.3432391098053635</v>
      </c>
      <c r="AY1204" s="3">
        <v>57.67</v>
      </c>
      <c r="AZ1204" s="4">
        <v>104.1</v>
      </c>
      <c r="BA1204" s="3">
        <v>120.54</v>
      </c>
    </row>
    <row r="1205" spans="1:53" x14ac:dyDescent="0.3">
      <c r="A1205" s="1" t="s">
        <v>37</v>
      </c>
      <c r="B1205" s="2">
        <v>4306705</v>
      </c>
      <c r="C1205" s="9" t="s">
        <v>2395</v>
      </c>
      <c r="D1205" s="9" t="s">
        <v>2430</v>
      </c>
      <c r="E1205" s="3">
        <v>4333.9096276800001</v>
      </c>
      <c r="F1205" s="5">
        <v>4339.0886270000001</v>
      </c>
      <c r="G1205" s="5">
        <v>4339.2456276800003</v>
      </c>
      <c r="H1205" s="3">
        <v>-0.38</v>
      </c>
      <c r="I1205" s="3">
        <v>96.680601999999993</v>
      </c>
      <c r="J1205" s="4">
        <v>-0.4</v>
      </c>
      <c r="K1205" s="3">
        <v>101.87665200000001</v>
      </c>
      <c r="L1205" s="3">
        <v>6.0491760399999999</v>
      </c>
      <c r="M1205" s="3">
        <v>3.7408605599999998</v>
      </c>
      <c r="N1205" s="3">
        <v>58.635902999999999</v>
      </c>
      <c r="O1205" s="3" t="s">
        <v>2397</v>
      </c>
      <c r="P1205" s="3" t="s">
        <v>2397</v>
      </c>
      <c r="Q1205" s="3">
        <v>2.9630320000000001</v>
      </c>
      <c r="R1205" s="3">
        <v>26.836718999999999</v>
      </c>
      <c r="S1205" s="3">
        <v>26.836718999999999</v>
      </c>
      <c r="T1205" s="9" t="s">
        <v>3429</v>
      </c>
      <c r="U1205" s="7">
        <v>1655810</v>
      </c>
      <c r="V1205" s="7">
        <v>1845422</v>
      </c>
      <c r="W1205" s="7">
        <v>1455954</v>
      </c>
      <c r="X1205" s="7">
        <v>1415826</v>
      </c>
      <c r="Y1205" s="7">
        <v>1471910</v>
      </c>
      <c r="Z1205" s="7">
        <v>1507684</v>
      </c>
      <c r="AA1205" s="7">
        <v>1558245</v>
      </c>
      <c r="AB1205" s="7">
        <v>1655810</v>
      </c>
      <c r="AC1205" s="3">
        <v>35.932000000000002</v>
      </c>
      <c r="AD1205" s="3">
        <v>35.396999999999998</v>
      </c>
      <c r="AE1205" s="4">
        <v>12.621</v>
      </c>
      <c r="AF1205" s="4">
        <v>9.2309999999999999</v>
      </c>
      <c r="AG1205" s="7">
        <v>37671000</v>
      </c>
      <c r="AH1205" s="7">
        <v>37671000</v>
      </c>
      <c r="AI1205" s="7">
        <v>37280000</v>
      </c>
      <c r="AJ1205" s="7">
        <v>37363810</v>
      </c>
      <c r="AK1205" s="4">
        <v>99.179100000000005</v>
      </c>
      <c r="AL1205" s="7">
        <v>377</v>
      </c>
      <c r="AM1205" s="7">
        <v>39257973</v>
      </c>
      <c r="AN1205" s="3">
        <v>104.21</v>
      </c>
      <c r="AO1205" s="3">
        <v>-0.44769700000000001</v>
      </c>
      <c r="AP1205" s="3">
        <v>0.51286500000000002</v>
      </c>
      <c r="AQ1205" s="3">
        <v>9.8726719999999997</v>
      </c>
      <c r="AR1205" s="3">
        <v>8.8384789999999995</v>
      </c>
      <c r="AS1205" s="3">
        <v>0.51286500000000002</v>
      </c>
      <c r="AT1205" s="3">
        <v>9.8726719999999997</v>
      </c>
      <c r="AU1205" s="3">
        <v>6.1604850000000004</v>
      </c>
      <c r="AV1205" s="3">
        <v>2.0849085634572839</v>
      </c>
      <c r="AW1205" s="3">
        <v>2.6500316043240697</v>
      </c>
      <c r="AX1205" s="3">
        <v>2.9612601980654731</v>
      </c>
      <c r="AY1205" s="3">
        <v>73.760000000000005</v>
      </c>
      <c r="AZ1205" s="3">
        <v>93.75</v>
      </c>
      <c r="BA1205" s="3">
        <v>104.76</v>
      </c>
    </row>
    <row r="1206" spans="1:53" x14ac:dyDescent="0.3">
      <c r="A1206" s="1" t="s">
        <v>1508</v>
      </c>
      <c r="B1206" s="2">
        <v>4162569</v>
      </c>
      <c r="C1206" s="9" t="s">
        <v>2401</v>
      </c>
      <c r="D1206" s="9" t="s">
        <v>2478</v>
      </c>
      <c r="E1206" s="3">
        <v>4318.8654310800002</v>
      </c>
      <c r="F1206" s="5">
        <v>6237.6084309999997</v>
      </c>
      <c r="G1206" s="5" t="s">
        <v>2400</v>
      </c>
      <c r="H1206" s="3">
        <v>2.96</v>
      </c>
      <c r="I1206" s="3">
        <v>4.4825090000000003</v>
      </c>
      <c r="J1206" s="4">
        <v>2.96</v>
      </c>
      <c r="K1206" s="3">
        <v>4.4825090000000003</v>
      </c>
      <c r="L1206" s="3">
        <v>1.59512363</v>
      </c>
      <c r="M1206" s="3">
        <v>1.59512363</v>
      </c>
      <c r="N1206" s="3">
        <v>32.826855000000002</v>
      </c>
      <c r="O1206" s="3" t="s">
        <v>2400</v>
      </c>
      <c r="P1206" s="3" t="s">
        <v>2400</v>
      </c>
      <c r="Q1206" s="3">
        <v>2.8040319999999999</v>
      </c>
      <c r="R1206" s="3">
        <v>2.98787</v>
      </c>
      <c r="S1206" s="3">
        <v>2.98787</v>
      </c>
      <c r="T1206" s="9" t="s">
        <v>3429</v>
      </c>
      <c r="U1206" s="7">
        <v>1746891</v>
      </c>
      <c r="V1206" s="7">
        <v>1827603</v>
      </c>
      <c r="W1206" s="7">
        <v>898138</v>
      </c>
      <c r="X1206" s="7">
        <v>294286</v>
      </c>
      <c r="Y1206" s="7">
        <v>2000332</v>
      </c>
      <c r="Z1206" s="7">
        <v>1970876</v>
      </c>
      <c r="AA1206" s="7">
        <v>1836920</v>
      </c>
      <c r="AB1206" s="7">
        <v>1746891</v>
      </c>
      <c r="AC1206" s="3">
        <v>80.135999999999996</v>
      </c>
      <c r="AD1206" s="4">
        <v>79.239999999999995</v>
      </c>
      <c r="AE1206" s="3">
        <v>92.638000000000005</v>
      </c>
      <c r="AF1206" s="3">
        <v>93.846999999999994</v>
      </c>
      <c r="AG1206" s="7">
        <v>99307092</v>
      </c>
      <c r="AH1206" s="7">
        <v>99691787</v>
      </c>
      <c r="AI1206" s="7">
        <v>92827177</v>
      </c>
      <c r="AJ1206" s="7">
        <v>95556889</v>
      </c>
      <c r="AK1206" s="3">
        <v>96.22363</v>
      </c>
      <c r="AL1206" s="7">
        <v>406</v>
      </c>
      <c r="AM1206" s="7">
        <v>114944025</v>
      </c>
      <c r="AN1206" s="3">
        <v>115.75</v>
      </c>
      <c r="AO1206" s="3">
        <v>2.9362879999999998</v>
      </c>
      <c r="AP1206" s="3">
        <v>-14.555070000000001</v>
      </c>
      <c r="AQ1206" s="3">
        <v>4.942107</v>
      </c>
      <c r="AR1206" s="3">
        <v>0.86862099999999998</v>
      </c>
      <c r="AS1206" s="3">
        <v>-14.555070000000001</v>
      </c>
      <c r="AT1206" s="3">
        <v>4.942107</v>
      </c>
      <c r="AU1206" s="3">
        <v>0.242784</v>
      </c>
      <c r="AV1206" s="3">
        <v>4.2220458937615453</v>
      </c>
      <c r="AW1206" s="3">
        <v>7.1844161671024196</v>
      </c>
      <c r="AX1206" s="3">
        <v>6.2674828128860351</v>
      </c>
      <c r="AY1206" s="3">
        <v>63.39</v>
      </c>
      <c r="AZ1206" s="3">
        <v>107.86</v>
      </c>
      <c r="BA1206" s="3">
        <v>94.09</v>
      </c>
    </row>
    <row r="1207" spans="1:53" x14ac:dyDescent="0.3">
      <c r="A1207" s="1" t="s">
        <v>1064</v>
      </c>
      <c r="B1207" s="2">
        <v>4265772</v>
      </c>
      <c r="C1207" s="9" t="s">
        <v>2401</v>
      </c>
      <c r="D1207" s="9" t="s">
        <v>2536</v>
      </c>
      <c r="E1207" s="3">
        <v>4314.7785998400004</v>
      </c>
      <c r="F1207" s="5">
        <v>9285.7385990000002</v>
      </c>
      <c r="G1207" s="5">
        <v>9284.5015998399995</v>
      </c>
      <c r="H1207" s="4">
        <v>1.948</v>
      </c>
      <c r="I1207" s="3">
        <v>38.46</v>
      </c>
      <c r="J1207" s="3">
        <v>1.464</v>
      </c>
      <c r="K1207" s="3">
        <v>50.9403973509934</v>
      </c>
      <c r="L1207" s="3">
        <v>1.49521499502717</v>
      </c>
      <c r="M1207" s="3">
        <v>1.4749856755658899</v>
      </c>
      <c r="N1207" s="3">
        <v>27.354196000000002</v>
      </c>
      <c r="O1207" s="3" t="s">
        <v>2400</v>
      </c>
      <c r="P1207" s="3" t="s">
        <v>2400</v>
      </c>
      <c r="Q1207" s="3">
        <v>7.3591819999999997</v>
      </c>
      <c r="R1207" s="3">
        <v>23.081486000000002</v>
      </c>
      <c r="S1207" s="3">
        <v>18.501260604592101</v>
      </c>
      <c r="T1207" s="9" t="s">
        <v>3429</v>
      </c>
      <c r="U1207" s="7">
        <v>1031145</v>
      </c>
      <c r="V1207" s="7">
        <v>1597757</v>
      </c>
      <c r="W1207" s="7">
        <v>1435829</v>
      </c>
      <c r="X1207" s="7">
        <v>978956</v>
      </c>
      <c r="Y1207" s="7">
        <v>1145218</v>
      </c>
      <c r="Z1207" s="7">
        <v>1096863</v>
      </c>
      <c r="AA1207" s="7">
        <v>995687</v>
      </c>
      <c r="AB1207" s="7">
        <v>1031145</v>
      </c>
      <c r="AC1207" s="3">
        <v>48.005000000000003</v>
      </c>
      <c r="AD1207" s="3">
        <v>52.284999999999997</v>
      </c>
      <c r="AE1207" s="3">
        <v>32.795999999999999</v>
      </c>
      <c r="AF1207" s="3">
        <v>38.472999999999999</v>
      </c>
      <c r="AG1207" s="7">
        <v>50132370</v>
      </c>
      <c r="AH1207" s="7">
        <v>50236422</v>
      </c>
      <c r="AI1207" s="7">
        <v>50114936</v>
      </c>
      <c r="AJ1207" s="7">
        <v>30304896</v>
      </c>
      <c r="AK1207" s="3">
        <v>60.921939999999999</v>
      </c>
      <c r="AL1207" s="7">
        <v>349</v>
      </c>
      <c r="AM1207" s="7">
        <v>29290829</v>
      </c>
      <c r="AN1207" s="3">
        <v>58.88</v>
      </c>
      <c r="AO1207" s="3">
        <v>0.117142</v>
      </c>
      <c r="AP1207" s="3">
        <v>-11.32119</v>
      </c>
      <c r="AQ1207" s="3">
        <v>-0.65865899999999999</v>
      </c>
      <c r="AR1207" s="3">
        <v>-9.1960809999999995</v>
      </c>
      <c r="AS1207" s="3">
        <v>-11.32119</v>
      </c>
      <c r="AT1207" s="3">
        <v>-0.65865899999999999</v>
      </c>
      <c r="AU1207" s="3">
        <v>-10.087668000000001</v>
      </c>
      <c r="AV1207" s="3">
        <v>1.5457278146895685</v>
      </c>
      <c r="AW1207" s="3">
        <v>2.3299378559939994</v>
      </c>
      <c r="AX1207" s="3">
        <v>2.184667537367861</v>
      </c>
      <c r="AY1207" s="3">
        <v>55.09</v>
      </c>
      <c r="AZ1207" s="3">
        <v>83.04</v>
      </c>
      <c r="BA1207" s="3">
        <v>77.86</v>
      </c>
    </row>
    <row r="1208" spans="1:53" x14ac:dyDescent="0.3">
      <c r="A1208" s="1" t="s">
        <v>209</v>
      </c>
      <c r="B1208" s="2">
        <v>100575</v>
      </c>
      <c r="C1208" s="9" t="s">
        <v>2401</v>
      </c>
      <c r="D1208" s="9" t="s">
        <v>2399</v>
      </c>
      <c r="E1208" s="3">
        <v>4290.1999806000003</v>
      </c>
      <c r="F1208" s="5" t="s">
        <v>2400</v>
      </c>
      <c r="G1208" s="5">
        <v>4867.5609806000002</v>
      </c>
      <c r="H1208" s="3">
        <v>0.81799999999999995</v>
      </c>
      <c r="I1208" s="3">
        <v>15.717842323651499</v>
      </c>
      <c r="J1208" s="3">
        <v>0.81799999999999995</v>
      </c>
      <c r="K1208" s="3">
        <v>15.717842323651499</v>
      </c>
      <c r="L1208" s="3">
        <v>1.9850032477513901</v>
      </c>
      <c r="M1208" s="3">
        <v>1.12751573127714</v>
      </c>
      <c r="N1208" s="3">
        <v>13.596553999999999</v>
      </c>
      <c r="O1208" s="3" t="s">
        <v>2400</v>
      </c>
      <c r="P1208" s="3" t="s">
        <v>2400</v>
      </c>
      <c r="Q1208" s="3" t="s">
        <v>2400</v>
      </c>
      <c r="R1208" s="3" t="s">
        <v>2400</v>
      </c>
      <c r="S1208" s="3" t="s">
        <v>2400</v>
      </c>
      <c r="T1208" s="9" t="s">
        <v>3429</v>
      </c>
      <c r="U1208" s="7">
        <v>672311</v>
      </c>
      <c r="V1208" s="7">
        <v>693702</v>
      </c>
      <c r="W1208" s="7">
        <v>671929</v>
      </c>
      <c r="X1208" s="7">
        <v>687034</v>
      </c>
      <c r="Y1208" s="7">
        <v>780262</v>
      </c>
      <c r="Z1208" s="7">
        <v>714379</v>
      </c>
      <c r="AA1208" s="7">
        <v>682617</v>
      </c>
      <c r="AB1208" s="7">
        <v>672311</v>
      </c>
      <c r="AC1208" s="3" t="s">
        <v>2400</v>
      </c>
      <c r="AD1208" s="3" t="s">
        <v>2400</v>
      </c>
      <c r="AE1208" s="3" t="s">
        <v>2400</v>
      </c>
      <c r="AF1208" s="3" t="s">
        <v>2400</v>
      </c>
      <c r="AG1208" s="7">
        <v>89774392</v>
      </c>
      <c r="AH1208" s="7">
        <v>89769734</v>
      </c>
      <c r="AI1208" s="7">
        <v>74997132</v>
      </c>
      <c r="AJ1208" s="7">
        <v>100149889</v>
      </c>
      <c r="AK1208" s="3">
        <v>99.048060000000007</v>
      </c>
      <c r="AL1208" s="7">
        <v>348</v>
      </c>
      <c r="AM1208" s="7">
        <v>68183935</v>
      </c>
      <c r="AN1208" s="3">
        <v>67.430000000000007</v>
      </c>
      <c r="AO1208" s="3">
        <v>-0.99320399999999998</v>
      </c>
      <c r="AP1208" s="3">
        <v>-10.723545</v>
      </c>
      <c r="AQ1208" s="3">
        <v>0.557473</v>
      </c>
      <c r="AR1208" s="3">
        <v>3.9231820000000002</v>
      </c>
      <c r="AS1208" s="3">
        <v>-10.723545</v>
      </c>
      <c r="AT1208" s="3">
        <v>0.557473</v>
      </c>
      <c r="AU1208" s="3">
        <v>3.667214</v>
      </c>
      <c r="AV1208" s="3">
        <v>2.7030309431818562</v>
      </c>
      <c r="AW1208" s="3">
        <v>3.9951361698556549</v>
      </c>
      <c r="AX1208" s="3">
        <v>4.8153111312978325</v>
      </c>
      <c r="AY1208" s="4">
        <v>97.3</v>
      </c>
      <c r="AZ1208" s="3">
        <v>143.81</v>
      </c>
      <c r="BA1208" s="3">
        <v>173.33</v>
      </c>
    </row>
    <row r="1209" spans="1:53" x14ac:dyDescent="0.3">
      <c r="A1209" s="1" t="s">
        <v>1845</v>
      </c>
      <c r="B1209" s="2">
        <v>4122602</v>
      </c>
      <c r="C1209" s="9" t="s">
        <v>2395</v>
      </c>
      <c r="D1209" s="9" t="s">
        <v>2498</v>
      </c>
      <c r="E1209" s="3">
        <v>4282.3888101599996</v>
      </c>
      <c r="F1209" s="5">
        <v>4205.5248099999999</v>
      </c>
      <c r="G1209" s="5" t="s">
        <v>2400</v>
      </c>
      <c r="H1209" s="4">
        <v>1.0920000000000001</v>
      </c>
      <c r="I1209" s="3">
        <v>19.352941000000001</v>
      </c>
      <c r="J1209" s="3">
        <v>1.0920000000000001</v>
      </c>
      <c r="K1209" s="3">
        <v>19.352941000000001</v>
      </c>
      <c r="L1209" s="3">
        <v>1.8574795</v>
      </c>
      <c r="M1209" s="3">
        <v>1.8574795</v>
      </c>
      <c r="N1209" s="3">
        <v>18.370964000000001</v>
      </c>
      <c r="O1209" s="3" t="s">
        <v>2400</v>
      </c>
      <c r="P1209" s="3" t="s">
        <v>2400</v>
      </c>
      <c r="Q1209" s="3">
        <v>0.52902499999999997</v>
      </c>
      <c r="R1209" s="3">
        <v>8.0246519999999997</v>
      </c>
      <c r="S1209" s="3">
        <v>8.0246519999999997</v>
      </c>
      <c r="T1209" s="9" t="s">
        <v>3435</v>
      </c>
      <c r="U1209" s="7">
        <v>7568328</v>
      </c>
      <c r="V1209" s="7">
        <v>8935048</v>
      </c>
      <c r="W1209" s="7">
        <v>7919622</v>
      </c>
      <c r="X1209" s="7">
        <v>6738356</v>
      </c>
      <c r="Y1209" s="7">
        <v>7568328</v>
      </c>
      <c r="Z1209" s="7">
        <v>7602842</v>
      </c>
      <c r="AA1209" s="7">
        <v>7968530</v>
      </c>
      <c r="AB1209" s="7">
        <v>8454038</v>
      </c>
      <c r="AC1209" s="4">
        <v>8.4619999999999997</v>
      </c>
      <c r="AD1209" s="4">
        <v>8.4619999999999997</v>
      </c>
      <c r="AE1209" s="4">
        <v>6.1859999999999999</v>
      </c>
      <c r="AF1209" s="4">
        <v>6.1859999999999999</v>
      </c>
      <c r="AG1209" s="7">
        <v>53921000</v>
      </c>
      <c r="AH1209" s="7">
        <v>54643000</v>
      </c>
      <c r="AI1209" s="7">
        <v>56833000</v>
      </c>
      <c r="AJ1209" s="7">
        <v>52216721</v>
      </c>
      <c r="AK1209" s="4">
        <v>96.827500000000001</v>
      </c>
      <c r="AL1209" s="7">
        <v>383</v>
      </c>
      <c r="AM1209" s="7">
        <v>52844804</v>
      </c>
      <c r="AN1209" s="3">
        <v>97.99</v>
      </c>
      <c r="AO1209" s="3">
        <v>-2.6126130000000001</v>
      </c>
      <c r="AP1209" s="3">
        <v>-4.7097340000000001</v>
      </c>
      <c r="AQ1209" s="3">
        <v>10.547845000000001</v>
      </c>
      <c r="AR1209" s="3">
        <v>50.109105</v>
      </c>
      <c r="AS1209" s="3">
        <v>-4.7097340000000001</v>
      </c>
      <c r="AT1209" s="3">
        <v>10.547845000000001</v>
      </c>
      <c r="AU1209" s="3">
        <v>47.303874</v>
      </c>
      <c r="AV1209" s="3">
        <v>2.4783665410809492</v>
      </c>
      <c r="AW1209" s="3">
        <v>3.3867189850058423</v>
      </c>
      <c r="AX1209" s="3">
        <v>3.453562493633199</v>
      </c>
      <c r="AY1209" s="3">
        <v>63.99</v>
      </c>
      <c r="AZ1209" s="3">
        <v>87.44</v>
      </c>
      <c r="BA1209" s="3">
        <v>89.17</v>
      </c>
    </row>
    <row r="1210" spans="1:53" x14ac:dyDescent="0.3">
      <c r="A1210" s="1" t="s">
        <v>1008</v>
      </c>
      <c r="B1210" s="2">
        <v>4001590</v>
      </c>
      <c r="C1210" s="9" t="s">
        <v>2401</v>
      </c>
      <c r="D1210" s="9" t="s">
        <v>2545</v>
      </c>
      <c r="E1210" s="3">
        <v>4281.9971900399996</v>
      </c>
      <c r="F1210" s="5">
        <v>10883.75819</v>
      </c>
      <c r="G1210" s="5" t="s">
        <v>2400</v>
      </c>
      <c r="H1210" s="3">
        <v>0.91</v>
      </c>
      <c r="I1210" s="3">
        <v>6.8399549999999998</v>
      </c>
      <c r="J1210" s="3">
        <v>0.91</v>
      </c>
      <c r="K1210" s="3">
        <v>6.8399549999999998</v>
      </c>
      <c r="L1210" s="3">
        <v>1.1389151399999999</v>
      </c>
      <c r="M1210" s="3">
        <v>1.1180377799999999</v>
      </c>
      <c r="N1210" s="3">
        <v>5.2647209999999998</v>
      </c>
      <c r="O1210" s="3" t="s">
        <v>2400</v>
      </c>
      <c r="P1210" s="3" t="s">
        <v>2400</v>
      </c>
      <c r="Q1210" s="3">
        <v>1.8799269999999999</v>
      </c>
      <c r="R1210" s="3">
        <v>12.319687999999999</v>
      </c>
      <c r="S1210" s="3">
        <v>12.319687999999999</v>
      </c>
      <c r="T1210" s="9" t="s">
        <v>3429</v>
      </c>
      <c r="U1210" s="7">
        <v>5836478</v>
      </c>
      <c r="V1210" s="7">
        <v>5755130</v>
      </c>
      <c r="W1210" s="7">
        <v>5336308</v>
      </c>
      <c r="X1210" s="7">
        <v>4054377</v>
      </c>
      <c r="Y1210" s="7">
        <v>5552403</v>
      </c>
      <c r="Z1210" s="7">
        <v>5950769</v>
      </c>
      <c r="AA1210" s="7">
        <v>5777399</v>
      </c>
      <c r="AB1210" s="7">
        <v>5836478</v>
      </c>
      <c r="AC1210" s="3">
        <v>30.614000000000001</v>
      </c>
      <c r="AD1210" s="3">
        <v>28.413</v>
      </c>
      <c r="AE1210" s="3">
        <v>17.359000000000002</v>
      </c>
      <c r="AF1210" s="3">
        <v>14.782</v>
      </c>
      <c r="AG1210" s="7">
        <v>127326708</v>
      </c>
      <c r="AH1210" s="7">
        <v>131620992</v>
      </c>
      <c r="AI1210" s="7">
        <v>139269602</v>
      </c>
      <c r="AJ1210" s="7">
        <v>115070889</v>
      </c>
      <c r="AK1210" s="3">
        <v>90.374510000000001</v>
      </c>
      <c r="AL1210" s="7">
        <v>494</v>
      </c>
      <c r="AM1210" s="7">
        <v>109594229</v>
      </c>
      <c r="AN1210" s="3">
        <v>86.07</v>
      </c>
      <c r="AO1210" s="3">
        <v>-2.2705160000000002</v>
      </c>
      <c r="AP1210" s="3">
        <v>-10.407374000000001</v>
      </c>
      <c r="AQ1210" s="3">
        <v>-21.801193999999999</v>
      </c>
      <c r="AR1210" s="3">
        <v>-16.974373</v>
      </c>
      <c r="AS1210" s="3">
        <v>-10.407374000000001</v>
      </c>
      <c r="AT1210" s="3">
        <v>-21.801193999999999</v>
      </c>
      <c r="AU1210" s="3">
        <v>-18.213898</v>
      </c>
      <c r="AV1210" s="3">
        <v>2.4903052518202271</v>
      </c>
      <c r="AW1210" s="3">
        <v>4.0816562119990625</v>
      </c>
      <c r="AX1210" s="3">
        <v>4.8036759642590763</v>
      </c>
      <c r="AY1210" s="3">
        <v>47.17</v>
      </c>
      <c r="AZ1210" s="3">
        <v>77.319999999999993</v>
      </c>
      <c r="BA1210" s="4">
        <v>91</v>
      </c>
    </row>
    <row r="1211" spans="1:53" x14ac:dyDescent="0.3">
      <c r="A1211" s="1" t="s">
        <v>1593</v>
      </c>
      <c r="B1211" s="2">
        <v>4420334</v>
      </c>
      <c r="C1211" s="9" t="s">
        <v>2401</v>
      </c>
      <c r="D1211" s="9" t="s">
        <v>2436</v>
      </c>
      <c r="E1211" s="3">
        <v>4279.71311461</v>
      </c>
      <c r="F1211" s="5">
        <v>3439.0431140000001</v>
      </c>
      <c r="G1211" s="5">
        <v>3349.7221146100001</v>
      </c>
      <c r="H1211" s="3">
        <v>-0.22500000000000001</v>
      </c>
      <c r="I1211" s="3" t="s">
        <v>2397</v>
      </c>
      <c r="J1211" s="3">
        <v>-0.22500000000000001</v>
      </c>
      <c r="K1211" s="3" t="s">
        <v>2397</v>
      </c>
      <c r="L1211" s="3">
        <v>2.8541091499999998</v>
      </c>
      <c r="M1211" s="3">
        <v>2.8538484970711999</v>
      </c>
      <c r="N1211" s="3">
        <v>4.2370676116071797</v>
      </c>
      <c r="O1211" s="3" t="s">
        <v>2400</v>
      </c>
      <c r="P1211" s="3" t="s">
        <v>2400</v>
      </c>
      <c r="Q1211" s="3">
        <v>0.30168299999999998</v>
      </c>
      <c r="R1211" s="3">
        <v>42.367122999999999</v>
      </c>
      <c r="S1211" s="3">
        <v>26.239110252388802</v>
      </c>
      <c r="T1211" s="9" t="s">
        <v>3429</v>
      </c>
      <c r="U1211" s="7">
        <v>5862869</v>
      </c>
      <c r="V1211" s="7">
        <v>3963638</v>
      </c>
      <c r="W1211" s="7">
        <v>1838715</v>
      </c>
      <c r="X1211" s="7">
        <v>462801</v>
      </c>
      <c r="Y1211" s="7">
        <v>8216786</v>
      </c>
      <c r="Z1211" s="7">
        <v>7233295</v>
      </c>
      <c r="AA1211" s="7">
        <v>6535489</v>
      </c>
      <c r="AB1211" s="7">
        <v>5862869</v>
      </c>
      <c r="AC1211" s="3">
        <v>20.802</v>
      </c>
      <c r="AD1211" s="3">
        <v>21.210999999999999</v>
      </c>
      <c r="AE1211" s="3">
        <v>-3.496</v>
      </c>
      <c r="AF1211" s="3">
        <v>0.53400000000000003</v>
      </c>
      <c r="AG1211" s="7">
        <v>246901000</v>
      </c>
      <c r="AH1211" s="7">
        <v>241352000</v>
      </c>
      <c r="AI1211" s="7">
        <v>225777897</v>
      </c>
      <c r="AJ1211" s="7">
        <v>201448132</v>
      </c>
      <c r="AK1211" s="3">
        <v>81.573130000000006</v>
      </c>
      <c r="AL1211" s="7">
        <v>337</v>
      </c>
      <c r="AM1211" s="7">
        <v>181296112</v>
      </c>
      <c r="AN1211" s="3">
        <v>73.41</v>
      </c>
      <c r="AO1211" s="3">
        <v>0.298508</v>
      </c>
      <c r="AP1211" s="3">
        <v>-22.446624</v>
      </c>
      <c r="AQ1211" s="3">
        <v>-36.633662999999999</v>
      </c>
      <c r="AR1211" s="3">
        <v>47.692307999999997</v>
      </c>
      <c r="AS1211" s="3">
        <v>-22.446624</v>
      </c>
      <c r="AT1211" s="3">
        <v>-36.633662999999999</v>
      </c>
      <c r="AU1211" s="3">
        <v>46.885246000000002</v>
      </c>
      <c r="AV1211" s="3">
        <v>5.4682676227830243</v>
      </c>
      <c r="AW1211" s="3">
        <v>9.5056604235272815</v>
      </c>
      <c r="AX1211" s="3">
        <v>9.6869812753787983</v>
      </c>
      <c r="AY1211" s="3">
        <v>66.680000000000007</v>
      </c>
      <c r="AZ1211" s="4">
        <v>115.9</v>
      </c>
      <c r="BA1211" s="4">
        <v>118.11</v>
      </c>
    </row>
    <row r="1212" spans="1:53" x14ac:dyDescent="0.3">
      <c r="A1212" s="1" t="s">
        <v>677</v>
      </c>
      <c r="B1212" s="2">
        <v>4915418</v>
      </c>
      <c r="C1212" s="9" t="s">
        <v>2395</v>
      </c>
      <c r="D1212" s="9" t="s">
        <v>2425</v>
      </c>
      <c r="E1212" s="3">
        <v>4271.8374103200003</v>
      </c>
      <c r="F1212" s="5">
        <v>4856.5524100000002</v>
      </c>
      <c r="G1212" s="5" t="s">
        <v>2400</v>
      </c>
      <c r="H1212" s="4">
        <v>1.8</v>
      </c>
      <c r="I1212" s="3">
        <v>21.692900000000002</v>
      </c>
      <c r="J1212" s="4">
        <v>1.8</v>
      </c>
      <c r="K1212" s="3">
        <v>21.692900000000002</v>
      </c>
      <c r="L1212" s="3">
        <v>7.7957636299999997</v>
      </c>
      <c r="M1212" s="3">
        <v>3.2021652599999997</v>
      </c>
      <c r="N1212" s="3">
        <v>22.708151000000001</v>
      </c>
      <c r="O1212" s="3" t="s">
        <v>2400</v>
      </c>
      <c r="P1212" s="3" t="s">
        <v>2400</v>
      </c>
      <c r="Q1212" s="3">
        <v>2.3040090000000002</v>
      </c>
      <c r="R1212" s="3">
        <v>10.491147</v>
      </c>
      <c r="S1212" s="3">
        <v>10.491147</v>
      </c>
      <c r="T1212" s="9" t="s">
        <v>3429</v>
      </c>
      <c r="U1212" s="7">
        <v>1929788</v>
      </c>
      <c r="V1212" s="7">
        <v>1733749</v>
      </c>
      <c r="W1212" s="7">
        <v>1345249</v>
      </c>
      <c r="X1212" s="7">
        <v>1092748</v>
      </c>
      <c r="Y1212" s="7">
        <v>1969721</v>
      </c>
      <c r="Z1212" s="7">
        <v>1954134</v>
      </c>
      <c r="AA1212" s="7">
        <v>1931751</v>
      </c>
      <c r="AB1212" s="7">
        <v>1929788</v>
      </c>
      <c r="AC1212" s="3">
        <v>35.518000000000001</v>
      </c>
      <c r="AD1212" s="3">
        <v>39.542000000000002</v>
      </c>
      <c r="AE1212" s="3">
        <v>16.302</v>
      </c>
      <c r="AF1212" s="3">
        <v>20.274999999999999</v>
      </c>
      <c r="AG1212" s="7">
        <v>30516759</v>
      </c>
      <c r="AH1212" s="7">
        <v>30765672</v>
      </c>
      <c r="AI1212" s="7">
        <v>31487494</v>
      </c>
      <c r="AJ1212" s="7">
        <v>22705520</v>
      </c>
      <c r="AK1212" s="3">
        <v>74.401679999999999</v>
      </c>
      <c r="AL1212" s="7">
        <v>354</v>
      </c>
      <c r="AM1212" s="7">
        <v>24714397</v>
      </c>
      <c r="AN1212" s="3">
        <v>80.98</v>
      </c>
      <c r="AO1212" s="3">
        <v>-2.2116549999999999</v>
      </c>
      <c r="AP1212" s="3">
        <v>-7.4510639999999997</v>
      </c>
      <c r="AQ1212" s="3">
        <v>14.524399000000001</v>
      </c>
      <c r="AR1212" s="3">
        <v>55.354359000000002</v>
      </c>
      <c r="AS1212" s="3">
        <v>-7.4510639999999997</v>
      </c>
      <c r="AT1212" s="3">
        <v>14.524399000000001</v>
      </c>
      <c r="AU1212" s="3">
        <v>55.317107999999998</v>
      </c>
      <c r="AV1212" s="3">
        <v>1.5067395464187021</v>
      </c>
      <c r="AW1212" s="3">
        <v>2.4461662995904554</v>
      </c>
      <c r="AX1212" s="3">
        <v>2.7313754860101733</v>
      </c>
      <c r="AY1212" s="3">
        <v>66.42</v>
      </c>
      <c r="AZ1212" s="3">
        <v>107.83</v>
      </c>
      <c r="BA1212" s="4">
        <v>120.4</v>
      </c>
    </row>
    <row r="1213" spans="1:53" x14ac:dyDescent="0.3">
      <c r="A1213" s="1" t="s">
        <v>71</v>
      </c>
      <c r="B1213" s="2">
        <v>14092075</v>
      </c>
      <c r="C1213" s="9" t="s">
        <v>2401</v>
      </c>
      <c r="D1213" s="9" t="s">
        <v>2454</v>
      </c>
      <c r="E1213" s="3">
        <v>4260.0507120000002</v>
      </c>
      <c r="F1213" s="5">
        <v>6102.0507120000002</v>
      </c>
      <c r="G1213" s="5" t="s">
        <v>2400</v>
      </c>
      <c r="H1213" s="3">
        <v>-8.2000000000000003E-2</v>
      </c>
      <c r="I1213" s="3" t="s">
        <v>2397</v>
      </c>
      <c r="J1213" s="3">
        <v>-0.13800000000000001</v>
      </c>
      <c r="K1213" s="3" t="s">
        <v>2397</v>
      </c>
      <c r="L1213" s="3" t="s">
        <v>2397</v>
      </c>
      <c r="M1213" s="3">
        <v>0.8525317200000001</v>
      </c>
      <c r="N1213" s="3">
        <v>28.833333</v>
      </c>
      <c r="O1213" s="3" t="s">
        <v>2400</v>
      </c>
      <c r="P1213" s="3" t="s">
        <v>2400</v>
      </c>
      <c r="Q1213" s="3">
        <v>1.6459029999999999</v>
      </c>
      <c r="R1213" s="3">
        <v>11.684870999999999</v>
      </c>
      <c r="S1213" s="3">
        <v>11.684870999999999</v>
      </c>
      <c r="T1213" s="9" t="s">
        <v>3429</v>
      </c>
      <c r="U1213" s="7">
        <v>3410000</v>
      </c>
      <c r="V1213" s="7">
        <v>3132000</v>
      </c>
      <c r="W1213" s="7">
        <v>2915000</v>
      </c>
      <c r="X1213" s="7">
        <v>2728000</v>
      </c>
      <c r="Y1213" s="7">
        <v>3358000</v>
      </c>
      <c r="Z1213" s="7">
        <v>3360000</v>
      </c>
      <c r="AA1213" s="7">
        <v>3383000</v>
      </c>
      <c r="AB1213" s="7">
        <v>3410000</v>
      </c>
      <c r="AC1213" s="3">
        <v>35.835999999999999</v>
      </c>
      <c r="AD1213" s="3">
        <v>36.360999999999997</v>
      </c>
      <c r="AE1213" s="3">
        <v>13.724</v>
      </c>
      <c r="AF1213" s="3">
        <v>13.430999999999999</v>
      </c>
      <c r="AG1213" s="7">
        <v>532444353</v>
      </c>
      <c r="AH1213" s="7">
        <v>541445348</v>
      </c>
      <c r="AI1213" s="7">
        <v>501094650</v>
      </c>
      <c r="AJ1213" s="7">
        <v>391867175</v>
      </c>
      <c r="AK1213" s="4">
        <v>73.589200000000005</v>
      </c>
      <c r="AL1213" s="7">
        <v>297</v>
      </c>
      <c r="AM1213" s="7">
        <v>456838263</v>
      </c>
      <c r="AN1213" s="3">
        <v>85.79</v>
      </c>
      <c r="AO1213" s="3">
        <v>1.169591</v>
      </c>
      <c r="AP1213" s="3">
        <v>-13.5</v>
      </c>
      <c r="AQ1213" s="3">
        <v>-6.4864870000000003</v>
      </c>
      <c r="AR1213" s="3">
        <v>-17.717003999999999</v>
      </c>
      <c r="AS1213" s="3">
        <v>-13.5</v>
      </c>
      <c r="AT1213" s="3">
        <v>-6.4864870000000003</v>
      </c>
      <c r="AU1213" s="3">
        <v>-18.874559999999999</v>
      </c>
      <c r="AV1213" s="3">
        <v>4.1796928624323257</v>
      </c>
      <c r="AW1213" s="3">
        <v>5.3990342948772065</v>
      </c>
      <c r="AX1213" s="3">
        <v>4.7840262475093409</v>
      </c>
      <c r="AY1213" s="3">
        <v>77.760000000000005</v>
      </c>
      <c r="AZ1213" s="3">
        <v>100.44</v>
      </c>
      <c r="BA1213" s="4">
        <v>89</v>
      </c>
    </row>
    <row r="1214" spans="1:53" x14ac:dyDescent="0.3">
      <c r="A1214" s="1" t="s">
        <v>1404</v>
      </c>
      <c r="B1214" s="2">
        <v>4221373</v>
      </c>
      <c r="C1214" s="9" t="s">
        <v>2395</v>
      </c>
      <c r="D1214" s="9" t="s">
        <v>2543</v>
      </c>
      <c r="E1214" s="3">
        <v>4256.5656913800003</v>
      </c>
      <c r="F1214" s="5">
        <v>10736.565691</v>
      </c>
      <c r="G1214" s="5" t="s">
        <v>2400</v>
      </c>
      <c r="H1214" s="3">
        <v>0.29799999999999999</v>
      </c>
      <c r="I1214" s="3">
        <v>27.125813000000001</v>
      </c>
      <c r="J1214" s="3">
        <v>0.29799999999999999</v>
      </c>
      <c r="K1214" s="3">
        <v>27.125813000000001</v>
      </c>
      <c r="L1214" s="3" t="s">
        <v>2397</v>
      </c>
      <c r="M1214" s="3">
        <v>1.1269319199999999</v>
      </c>
      <c r="N1214" s="3">
        <v>6.8389389999999999</v>
      </c>
      <c r="O1214" s="3" t="s">
        <v>2400</v>
      </c>
      <c r="P1214" s="3" t="s">
        <v>2400</v>
      </c>
      <c r="Q1214" s="3">
        <v>1.8353969999999999</v>
      </c>
      <c r="R1214" s="3">
        <v>4.3530230000000003</v>
      </c>
      <c r="S1214" s="3">
        <v>4.3530230000000003</v>
      </c>
      <c r="T1214" s="9" t="s">
        <v>3429</v>
      </c>
      <c r="U1214" s="7">
        <v>5661000</v>
      </c>
      <c r="V1214" s="7">
        <v>5624000</v>
      </c>
      <c r="W1214" s="7">
        <v>4261000</v>
      </c>
      <c r="X1214" s="7">
        <v>3805000</v>
      </c>
      <c r="Y1214" s="7">
        <v>5851000</v>
      </c>
      <c r="Z1214" s="7">
        <v>5844000</v>
      </c>
      <c r="AA1214" s="7">
        <v>5779000</v>
      </c>
      <c r="AB1214" s="7">
        <v>5661000</v>
      </c>
      <c r="AC1214" s="3">
        <v>73.379000000000005</v>
      </c>
      <c r="AD1214" s="4">
        <v>74.91</v>
      </c>
      <c r="AE1214" s="3">
        <v>34.093000000000004</v>
      </c>
      <c r="AF1214" s="3">
        <v>38.198999999999998</v>
      </c>
      <c r="AG1214" s="7">
        <v>171496000</v>
      </c>
      <c r="AH1214" s="7">
        <v>171256000</v>
      </c>
      <c r="AI1214" s="7">
        <v>171724305</v>
      </c>
      <c r="AJ1214" s="7">
        <v>101397446</v>
      </c>
      <c r="AK1214" s="3">
        <v>59.124769999999998</v>
      </c>
      <c r="AL1214" s="7">
        <v>143</v>
      </c>
      <c r="AM1214" s="7">
        <v>54531182</v>
      </c>
      <c r="AN1214" s="4">
        <v>31.8</v>
      </c>
      <c r="AO1214" s="3">
        <v>3.389831</v>
      </c>
      <c r="AP1214" s="3">
        <v>0.76551199999999997</v>
      </c>
      <c r="AQ1214" s="3">
        <v>-7.7802360000000004</v>
      </c>
      <c r="AR1214" s="3">
        <v>38.329645999999997</v>
      </c>
      <c r="AS1214" s="3">
        <v>0.76551199999999997</v>
      </c>
      <c r="AT1214" s="3">
        <v>-7.7802360000000004</v>
      </c>
      <c r="AU1214" s="3">
        <v>38.944443999999997</v>
      </c>
      <c r="AV1214" s="3">
        <v>0.33082074143755719</v>
      </c>
      <c r="AW1214" s="3">
        <v>0.49822804134503385</v>
      </c>
      <c r="AX1214" s="3">
        <v>0.32328149320050931</v>
      </c>
      <c r="AY1214" s="3">
        <v>110.69</v>
      </c>
      <c r="AZ1214" s="3">
        <v>166.71</v>
      </c>
      <c r="BA1214" s="3">
        <v>108.17</v>
      </c>
    </row>
    <row r="1215" spans="1:53" x14ac:dyDescent="0.3">
      <c r="A1215" s="1" t="s">
        <v>1942</v>
      </c>
      <c r="B1215" s="2">
        <v>4002506</v>
      </c>
      <c r="C1215" s="9" t="s">
        <v>2401</v>
      </c>
      <c r="D1215" s="9" t="s">
        <v>2492</v>
      </c>
      <c r="E1215" s="3">
        <v>4227.2538593999998</v>
      </c>
      <c r="F1215" s="5">
        <v>9227.4538589999993</v>
      </c>
      <c r="G1215" s="5">
        <v>9236.0538594000009</v>
      </c>
      <c r="H1215" s="3">
        <v>-0.51100000000000001</v>
      </c>
      <c r="I1215" s="3">
        <v>16.188544</v>
      </c>
      <c r="J1215" s="4">
        <v>-0.51100000000000001</v>
      </c>
      <c r="K1215" s="3">
        <v>16.188544</v>
      </c>
      <c r="L1215" s="3">
        <v>2.1533333300000002</v>
      </c>
      <c r="M1215" s="3">
        <v>1.30978817</v>
      </c>
      <c r="N1215" s="3">
        <v>104.83771299999999</v>
      </c>
      <c r="O1215" s="3" t="s">
        <v>2397</v>
      </c>
      <c r="P1215" s="3" t="s">
        <v>2397</v>
      </c>
      <c r="Q1215" s="3">
        <v>3.4392109999999998</v>
      </c>
      <c r="R1215" s="3">
        <v>11.499516</v>
      </c>
      <c r="S1215" s="3">
        <v>11.499516</v>
      </c>
      <c r="T1215" s="9" t="s">
        <v>3435</v>
      </c>
      <c r="U1215" s="7">
        <v>2593000</v>
      </c>
      <c r="V1215" s="7">
        <v>2666300</v>
      </c>
      <c r="W1215" s="7">
        <v>2198500</v>
      </c>
      <c r="X1215" s="7">
        <v>2235500</v>
      </c>
      <c r="Y1215" s="7">
        <v>2593000</v>
      </c>
      <c r="Z1215" s="7">
        <v>2609600</v>
      </c>
      <c r="AA1215" s="7">
        <v>2614000</v>
      </c>
      <c r="AB1215" s="7">
        <v>2608900</v>
      </c>
      <c r="AC1215" s="3">
        <v>37.883000000000003</v>
      </c>
      <c r="AD1215" s="3">
        <v>37.883000000000003</v>
      </c>
      <c r="AE1215" s="3">
        <v>29.907</v>
      </c>
      <c r="AF1215" s="3">
        <v>29.907</v>
      </c>
      <c r="AG1215" s="7">
        <v>57749667</v>
      </c>
      <c r="AH1215" s="7">
        <v>57745489</v>
      </c>
      <c r="AI1215" s="7">
        <v>53170224</v>
      </c>
      <c r="AJ1215" s="7">
        <v>56348237</v>
      </c>
      <c r="AK1215" s="3">
        <v>97.56044</v>
      </c>
      <c r="AL1215" s="7">
        <v>363</v>
      </c>
      <c r="AM1215" s="7">
        <v>51578422</v>
      </c>
      <c r="AN1215" s="4">
        <v>89.3</v>
      </c>
      <c r="AO1215" s="3">
        <v>1.072865</v>
      </c>
      <c r="AP1215" s="3">
        <v>-7.3234050000000002</v>
      </c>
      <c r="AQ1215" s="3">
        <v>0.80249700000000002</v>
      </c>
      <c r="AR1215" s="3">
        <v>6.3833120000000001</v>
      </c>
      <c r="AS1215" s="3">
        <v>-7.3234050000000002</v>
      </c>
      <c r="AT1215" s="3">
        <v>0.80249700000000002</v>
      </c>
      <c r="AU1215" s="3">
        <v>8.8065449999999998</v>
      </c>
      <c r="AV1215" s="3">
        <v>1.8411988380335216</v>
      </c>
      <c r="AW1215" s="3">
        <v>2.9899661098881767</v>
      </c>
      <c r="AX1215" s="3">
        <v>3.170743450194033</v>
      </c>
      <c r="AY1215" s="3">
        <v>52.01</v>
      </c>
      <c r="AZ1215" s="3">
        <v>84.46</v>
      </c>
      <c r="BA1215" s="3">
        <v>89.57</v>
      </c>
    </row>
    <row r="1216" spans="1:53" x14ac:dyDescent="0.3">
      <c r="A1216" s="1" t="s">
        <v>2060</v>
      </c>
      <c r="B1216" s="2">
        <v>4513682</v>
      </c>
      <c r="C1216" s="9" t="s">
        <v>2401</v>
      </c>
      <c r="D1216" s="9" t="s">
        <v>2523</v>
      </c>
      <c r="E1216" s="3">
        <v>4220.6820354399997</v>
      </c>
      <c r="F1216" s="5">
        <v>7254.1820349999998</v>
      </c>
      <c r="G1216" s="5" t="s">
        <v>2400</v>
      </c>
      <c r="H1216" s="3">
        <v>0.65</v>
      </c>
      <c r="I1216" s="3">
        <v>35.448987000000002</v>
      </c>
      <c r="J1216" s="4">
        <v>0.65</v>
      </c>
      <c r="K1216" s="3">
        <v>35.113549999999996</v>
      </c>
      <c r="L1216" s="3" t="s">
        <v>2397</v>
      </c>
      <c r="M1216" s="3">
        <v>14.630184509999999</v>
      </c>
      <c r="N1216" s="3">
        <v>17.533548</v>
      </c>
      <c r="O1216" s="3" t="s">
        <v>2400</v>
      </c>
      <c r="P1216" s="3" t="s">
        <v>2400</v>
      </c>
      <c r="Q1216" s="3">
        <v>1.418347</v>
      </c>
      <c r="R1216" s="3">
        <v>7.1264139999999996</v>
      </c>
      <c r="S1216" s="3">
        <v>7.1264139999999996</v>
      </c>
      <c r="T1216" s="9" t="s">
        <v>3429</v>
      </c>
      <c r="U1216" s="7">
        <v>4874600</v>
      </c>
      <c r="V1216" s="7">
        <v>4535500</v>
      </c>
      <c r="W1216" s="7">
        <v>4200200</v>
      </c>
      <c r="X1216" s="7">
        <v>3690900</v>
      </c>
      <c r="Y1216" s="7">
        <v>4993300</v>
      </c>
      <c r="Z1216" s="7">
        <v>4962200</v>
      </c>
      <c r="AA1216" s="7">
        <v>4925300</v>
      </c>
      <c r="AB1216" s="7">
        <v>4874600</v>
      </c>
      <c r="AC1216" s="3">
        <v>23.951000000000001</v>
      </c>
      <c r="AD1216" s="3">
        <v>25.288</v>
      </c>
      <c r="AE1216" s="3">
        <v>15.802</v>
      </c>
      <c r="AF1216" s="3">
        <v>16.015000000000001</v>
      </c>
      <c r="AG1216" s="7">
        <v>43700000</v>
      </c>
      <c r="AH1216" s="7">
        <v>44200000</v>
      </c>
      <c r="AI1216" s="7">
        <v>45300000</v>
      </c>
      <c r="AJ1216" s="7">
        <v>43385411</v>
      </c>
      <c r="AK1216" s="3">
        <v>99.410550000000001</v>
      </c>
      <c r="AL1216" s="7">
        <v>378</v>
      </c>
      <c r="AM1216" s="7">
        <v>43599057</v>
      </c>
      <c r="AN1216" s="4">
        <v>99.9</v>
      </c>
      <c r="AO1216" s="3">
        <v>1.933853</v>
      </c>
      <c r="AP1216" s="3">
        <v>-4.0740360000000004</v>
      </c>
      <c r="AQ1216" s="3">
        <v>-19.776893999999999</v>
      </c>
      <c r="AR1216" s="3">
        <v>7.546951</v>
      </c>
      <c r="AS1216" s="3">
        <v>-4.0740360000000004</v>
      </c>
      <c r="AT1216" s="3">
        <v>-19.776893999999999</v>
      </c>
      <c r="AU1216" s="3">
        <v>5.4803870000000003</v>
      </c>
      <c r="AV1216" s="3">
        <v>1.6669330726465277</v>
      </c>
      <c r="AW1216" s="3">
        <v>3.0972392686036012</v>
      </c>
      <c r="AX1216" s="3">
        <v>3.2846618232950284</v>
      </c>
      <c r="AY1216" s="3">
        <v>55.19</v>
      </c>
      <c r="AZ1216" s="3">
        <v>102.55</v>
      </c>
      <c r="BA1216" s="3">
        <v>108.75</v>
      </c>
    </row>
    <row r="1217" spans="1:53" x14ac:dyDescent="0.3">
      <c r="A1217" s="1" t="s">
        <v>144</v>
      </c>
      <c r="B1217" s="2">
        <v>5198313</v>
      </c>
      <c r="C1217" s="9" t="s">
        <v>2395</v>
      </c>
      <c r="D1217" s="9" t="s">
        <v>2403</v>
      </c>
      <c r="E1217" s="3">
        <v>4220.6550669999997</v>
      </c>
      <c r="F1217" s="5">
        <v>4287.4150659999996</v>
      </c>
      <c r="G1217" s="5" t="s">
        <v>2400</v>
      </c>
      <c r="H1217" s="3">
        <v>-0.46200000000000002</v>
      </c>
      <c r="I1217" s="3" t="s">
        <v>2397</v>
      </c>
      <c r="J1217" s="3">
        <v>-0.46200000000000002</v>
      </c>
      <c r="K1217" s="3" t="s">
        <v>2397</v>
      </c>
      <c r="L1217" s="3">
        <v>16.42305713</v>
      </c>
      <c r="M1217" s="3">
        <v>16.42305713</v>
      </c>
      <c r="N1217" s="3" t="s">
        <v>2397</v>
      </c>
      <c r="O1217" s="3" t="s">
        <v>2400</v>
      </c>
      <c r="P1217" s="3" t="s">
        <v>2400</v>
      </c>
      <c r="Q1217" s="3">
        <v>5.6432479999999998</v>
      </c>
      <c r="R1217" s="3" t="s">
        <v>2397</v>
      </c>
      <c r="S1217" s="3">
        <v>-18.851047000000001</v>
      </c>
      <c r="T1217" s="9" t="s">
        <v>3429</v>
      </c>
      <c r="U1217" s="7">
        <v>396591</v>
      </c>
      <c r="V1217" s="7">
        <v>75422</v>
      </c>
      <c r="W1217" s="7">
        <v>66563</v>
      </c>
      <c r="X1217" s="7">
        <v>250646</v>
      </c>
      <c r="Y1217" s="7">
        <v>715216</v>
      </c>
      <c r="Z1217" s="7">
        <v>628786</v>
      </c>
      <c r="AA1217" s="7">
        <v>524070</v>
      </c>
      <c r="AB1217" s="7">
        <v>396591</v>
      </c>
      <c r="AC1217" s="3">
        <v>-4.1120000000000001</v>
      </c>
      <c r="AD1217" s="3">
        <v>41.656999999999996</v>
      </c>
      <c r="AE1217" s="3">
        <v>-129.94200000000001</v>
      </c>
      <c r="AF1217" s="3">
        <v>-30.971</v>
      </c>
      <c r="AG1217" s="7">
        <v>122069000</v>
      </c>
      <c r="AH1217" s="7">
        <v>121687000</v>
      </c>
      <c r="AI1217" s="7">
        <v>118359000</v>
      </c>
      <c r="AJ1217" s="7">
        <v>84360671</v>
      </c>
      <c r="AK1217" s="3">
        <v>67.817850000000007</v>
      </c>
      <c r="AL1217" s="7">
        <v>336</v>
      </c>
      <c r="AM1217" s="7">
        <v>98780912</v>
      </c>
      <c r="AN1217" s="3">
        <v>79.41</v>
      </c>
      <c r="AO1217" s="3">
        <v>-4.2316929999999999</v>
      </c>
      <c r="AP1217" s="3">
        <v>-5.9534339999999997</v>
      </c>
      <c r="AQ1217" s="3">
        <v>10.644938</v>
      </c>
      <c r="AR1217" s="3">
        <v>-47.919046999999999</v>
      </c>
      <c r="AS1217" s="3">
        <v>-5.9534339999999997</v>
      </c>
      <c r="AT1217" s="3">
        <v>10.644938</v>
      </c>
      <c r="AU1217" s="3">
        <v>-46.692281999999999</v>
      </c>
      <c r="AV1217" s="3">
        <v>5.2014439042024359</v>
      </c>
      <c r="AW1217" s="3">
        <v>10.209773635882996</v>
      </c>
      <c r="AX1217" s="3">
        <v>13.337108848258802</v>
      </c>
      <c r="AY1217" s="3">
        <v>65.06</v>
      </c>
      <c r="AZ1217" s="3">
        <v>127.71</v>
      </c>
      <c r="BA1217" s="3">
        <v>166.83</v>
      </c>
    </row>
    <row r="1218" spans="1:53" x14ac:dyDescent="0.3">
      <c r="A1218" s="1" t="s">
        <v>996</v>
      </c>
      <c r="B1218" s="2">
        <v>4191821</v>
      </c>
      <c r="C1218" s="9" t="s">
        <v>2401</v>
      </c>
      <c r="D1218" s="9" t="s">
        <v>2446</v>
      </c>
      <c r="E1218" s="3">
        <v>4200.2795643600002</v>
      </c>
      <c r="F1218" s="5">
        <v>6207.5075639999995</v>
      </c>
      <c r="G1218" s="5" t="s">
        <v>2400</v>
      </c>
      <c r="H1218" s="3">
        <v>0.98</v>
      </c>
      <c r="I1218" s="3">
        <v>20.898111</v>
      </c>
      <c r="J1218" s="3">
        <v>0.98</v>
      </c>
      <c r="K1218" s="3">
        <v>20.898111</v>
      </c>
      <c r="L1218" s="3" t="s">
        <v>2397</v>
      </c>
      <c r="M1218" s="3">
        <v>2.0017798899999999</v>
      </c>
      <c r="N1218" s="3">
        <v>14.434225</v>
      </c>
      <c r="O1218" s="3" t="s">
        <v>2400</v>
      </c>
      <c r="P1218" s="3" t="s">
        <v>2400</v>
      </c>
      <c r="Q1218" s="3">
        <v>1.6045480000000001</v>
      </c>
      <c r="R1218" s="3">
        <v>9.1709990000000001</v>
      </c>
      <c r="S1218" s="3">
        <v>9.1709990000000001</v>
      </c>
      <c r="T1218" s="9" t="s">
        <v>3438</v>
      </c>
      <c r="U1218" s="7">
        <v>3510934</v>
      </c>
      <c r="V1218" s="7">
        <v>3749183</v>
      </c>
      <c r="W1218" s="7">
        <v>3278031</v>
      </c>
      <c r="X1218" s="7">
        <v>2790269</v>
      </c>
      <c r="Y1218" s="7">
        <v>3548331</v>
      </c>
      <c r="Z1218" s="7">
        <v>3531038</v>
      </c>
      <c r="AA1218" s="7">
        <v>3512170</v>
      </c>
      <c r="AB1218" s="7">
        <v>3510934</v>
      </c>
      <c r="AC1218" s="3">
        <v>29.163</v>
      </c>
      <c r="AD1218" s="3">
        <v>30.542999999999999</v>
      </c>
      <c r="AE1218" s="3">
        <v>16.052</v>
      </c>
      <c r="AF1218" s="3">
        <v>16.751000000000001</v>
      </c>
      <c r="AG1218" s="7">
        <v>54612541</v>
      </c>
      <c r="AH1218" s="7">
        <v>54507836</v>
      </c>
      <c r="AI1218" s="7">
        <v>54016374</v>
      </c>
      <c r="AJ1218" s="7">
        <v>54383868</v>
      </c>
      <c r="AK1218" s="4">
        <v>99.554699999999997</v>
      </c>
      <c r="AL1218" s="7">
        <v>391</v>
      </c>
      <c r="AM1218" s="7">
        <v>53152649</v>
      </c>
      <c r="AN1218" s="4">
        <v>97.3</v>
      </c>
      <c r="AO1218" s="3">
        <v>-1.4026890000000001</v>
      </c>
      <c r="AP1218" s="3">
        <v>-12.238263</v>
      </c>
      <c r="AQ1218" s="3">
        <v>-14.991182</v>
      </c>
      <c r="AR1218" s="3">
        <v>-15.744787000000001</v>
      </c>
      <c r="AS1218" s="3">
        <v>-12.238263</v>
      </c>
      <c r="AT1218" s="3">
        <v>-14.991182</v>
      </c>
      <c r="AU1218" s="3">
        <v>-17.11092</v>
      </c>
      <c r="AV1218" s="3">
        <v>2.05000358429999</v>
      </c>
      <c r="AW1218" s="3">
        <v>2.8230464611482948</v>
      </c>
      <c r="AX1218" s="3">
        <v>2.5975378655651555</v>
      </c>
      <c r="AY1218" s="3">
        <v>74.150000000000006</v>
      </c>
      <c r="AZ1218" s="4">
        <v>102.12</v>
      </c>
      <c r="BA1218" s="3">
        <v>93.96</v>
      </c>
    </row>
    <row r="1219" spans="1:53" x14ac:dyDescent="0.3">
      <c r="A1219" s="1" t="s">
        <v>1712</v>
      </c>
      <c r="B1219" s="2">
        <v>4811094</v>
      </c>
      <c r="C1219" s="9" t="s">
        <v>2401</v>
      </c>
      <c r="D1219" s="9" t="s">
        <v>2463</v>
      </c>
      <c r="E1219" s="3">
        <v>4188.1003355800003</v>
      </c>
      <c r="F1219" s="5">
        <v>5197.4403350000002</v>
      </c>
      <c r="G1219" s="5" t="s">
        <v>2400</v>
      </c>
      <c r="H1219" s="4">
        <v>1.0900000000000001</v>
      </c>
      <c r="I1219" s="3">
        <v>19.046341000000002</v>
      </c>
      <c r="J1219" s="4">
        <v>1.0900000000000001</v>
      </c>
      <c r="K1219" s="3">
        <v>19.046341000000002</v>
      </c>
      <c r="L1219" s="3" t="s">
        <v>2397</v>
      </c>
      <c r="M1219" s="3">
        <v>2.2293593700000001</v>
      </c>
      <c r="N1219" s="3">
        <v>15.263878</v>
      </c>
      <c r="O1219" s="3" t="s">
        <v>2400</v>
      </c>
      <c r="P1219" s="3" t="s">
        <v>2400</v>
      </c>
      <c r="Q1219" s="3">
        <v>4.3824540000000001</v>
      </c>
      <c r="R1219" s="3">
        <v>11.480150999999999</v>
      </c>
      <c r="S1219" s="3">
        <v>11.480150999999999</v>
      </c>
      <c r="T1219" s="9" t="s">
        <v>3431</v>
      </c>
      <c r="U1219" s="7">
        <v>1125357</v>
      </c>
      <c r="V1219" s="7">
        <v>1127725</v>
      </c>
      <c r="W1219" s="7">
        <v>1086812</v>
      </c>
      <c r="X1219" s="7">
        <v>943365</v>
      </c>
      <c r="Y1219" s="7">
        <v>1110659</v>
      </c>
      <c r="Z1219" s="7">
        <v>1113190</v>
      </c>
      <c r="AA1219" s="7">
        <v>1125357</v>
      </c>
      <c r="AB1219" s="7">
        <v>1134235</v>
      </c>
      <c r="AC1219" s="3">
        <v>56.210999999999999</v>
      </c>
      <c r="AD1219" s="3">
        <v>56.012999999999998</v>
      </c>
      <c r="AE1219" s="3">
        <v>33.154000000000003</v>
      </c>
      <c r="AF1219" s="3">
        <v>32.134999999999998</v>
      </c>
      <c r="AG1219" s="7">
        <v>49440000</v>
      </c>
      <c r="AH1219" s="7">
        <v>49553000</v>
      </c>
      <c r="AI1219" s="7">
        <v>49611000</v>
      </c>
      <c r="AJ1219" s="7">
        <v>48899536</v>
      </c>
      <c r="AK1219" s="3">
        <v>98.975989999999996</v>
      </c>
      <c r="AL1219" s="7">
        <v>386</v>
      </c>
      <c r="AM1219" s="7">
        <v>51881026</v>
      </c>
      <c r="AN1219" s="4">
        <v>105.01</v>
      </c>
      <c r="AO1219" s="3">
        <v>-0.83809500000000003</v>
      </c>
      <c r="AP1219" s="3">
        <v>-7.8801459999999999</v>
      </c>
      <c r="AQ1219" s="3">
        <v>8.3079059999999991</v>
      </c>
      <c r="AR1219" s="3">
        <v>25.971931000000001</v>
      </c>
      <c r="AS1219" s="3">
        <v>-7.8801459999999999</v>
      </c>
      <c r="AT1219" s="3">
        <v>8.3079059999999991</v>
      </c>
      <c r="AU1219" s="3">
        <v>27.556353999999999</v>
      </c>
      <c r="AV1219" s="3">
        <v>1.74151015796758</v>
      </c>
      <c r="AW1219" s="3">
        <v>2.56027171339497</v>
      </c>
      <c r="AX1219" s="3">
        <v>2.6705265560979754</v>
      </c>
      <c r="AY1219" s="3">
        <v>68.36</v>
      </c>
      <c r="AZ1219" s="3">
        <v>100.49</v>
      </c>
      <c r="BA1219" s="3">
        <v>104.82</v>
      </c>
    </row>
    <row r="1220" spans="1:53" x14ac:dyDescent="0.3">
      <c r="A1220" s="1" t="s">
        <v>339</v>
      </c>
      <c r="B1220" s="2">
        <v>4388680</v>
      </c>
      <c r="C1220" s="9" t="s">
        <v>2401</v>
      </c>
      <c r="D1220" s="9" t="s">
        <v>2410</v>
      </c>
      <c r="E1220" s="3">
        <v>4186.2330592799999</v>
      </c>
      <c r="F1220" s="5">
        <v>4665.4640589999999</v>
      </c>
      <c r="G1220" s="5" t="s">
        <v>2400</v>
      </c>
      <c r="H1220" s="3">
        <v>0.95</v>
      </c>
      <c r="I1220" s="3">
        <v>30.50432</v>
      </c>
      <c r="J1220" s="4">
        <v>0.95</v>
      </c>
      <c r="K1220" s="3">
        <v>30.50432</v>
      </c>
      <c r="L1220" s="3">
        <v>6.0940071399999995</v>
      </c>
      <c r="M1220" s="3">
        <v>4.5584746999999997</v>
      </c>
      <c r="N1220" s="3" t="s">
        <v>2397</v>
      </c>
      <c r="O1220" s="3" t="s">
        <v>2400</v>
      </c>
      <c r="P1220" s="3" t="s">
        <v>2400</v>
      </c>
      <c r="Q1220" s="3">
        <v>2.908674</v>
      </c>
      <c r="R1220" s="3">
        <v>13.731994</v>
      </c>
      <c r="S1220" s="3">
        <v>13.731994</v>
      </c>
      <c r="T1220" s="9" t="s">
        <v>3431</v>
      </c>
      <c r="U1220" s="7">
        <v>1667009</v>
      </c>
      <c r="V1220" s="7">
        <v>1657615</v>
      </c>
      <c r="W1220" s="7">
        <v>1488256</v>
      </c>
      <c r="X1220" s="7">
        <v>893491</v>
      </c>
      <c r="Y1220" s="7">
        <v>1758043</v>
      </c>
      <c r="Z1220" s="7">
        <v>1706700</v>
      </c>
      <c r="AA1220" s="7">
        <v>1667009</v>
      </c>
      <c r="AB1220" s="7">
        <v>1704211</v>
      </c>
      <c r="AC1220" s="3">
        <v>36.857999999999997</v>
      </c>
      <c r="AD1220" s="3">
        <v>36.868000000000002</v>
      </c>
      <c r="AE1220" s="3">
        <v>14.984999999999999</v>
      </c>
      <c r="AF1220" s="3">
        <v>14.909000000000001</v>
      </c>
      <c r="AG1220" s="7">
        <v>30525252</v>
      </c>
      <c r="AH1220" s="7">
        <v>30502351</v>
      </c>
      <c r="AI1220" s="7">
        <v>30283816</v>
      </c>
      <c r="AJ1220" s="7">
        <v>30403816</v>
      </c>
      <c r="AK1220" s="3">
        <v>99.602180000000004</v>
      </c>
      <c r="AL1220" s="7">
        <v>425</v>
      </c>
      <c r="AM1220" s="7">
        <v>33977353</v>
      </c>
      <c r="AN1220" s="3">
        <v>111.31</v>
      </c>
      <c r="AO1220" s="3">
        <v>2.352862</v>
      </c>
      <c r="AP1220" s="3">
        <v>10.70439</v>
      </c>
      <c r="AQ1220" s="3">
        <v>-9.2419899999999995</v>
      </c>
      <c r="AR1220" s="3">
        <v>101.51314000000001</v>
      </c>
      <c r="AS1220" s="3">
        <v>10.70439</v>
      </c>
      <c r="AT1220" s="3">
        <v>-9.2419899999999995</v>
      </c>
      <c r="AU1220" s="3">
        <v>97.785304999999994</v>
      </c>
      <c r="AV1220" s="3">
        <v>8.3745123545581208</v>
      </c>
      <c r="AW1220" s="3">
        <v>9.2120831333647679</v>
      </c>
      <c r="AX1220" s="3">
        <v>11.864315586220977</v>
      </c>
      <c r="AY1220" s="3">
        <v>67.66</v>
      </c>
      <c r="AZ1220" s="3">
        <v>74.42</v>
      </c>
      <c r="BA1220" s="3">
        <v>95.85</v>
      </c>
    </row>
    <row r="1221" spans="1:53" x14ac:dyDescent="0.3">
      <c r="A1221" s="1" t="s">
        <v>251</v>
      </c>
      <c r="B1221" s="2">
        <v>100534</v>
      </c>
      <c r="C1221" s="9" t="s">
        <v>2395</v>
      </c>
      <c r="D1221" s="9" t="s">
        <v>2399</v>
      </c>
      <c r="E1221" s="3">
        <v>4183.5203964399998</v>
      </c>
      <c r="F1221" s="5" t="s">
        <v>2400</v>
      </c>
      <c r="G1221" s="5">
        <v>1282.01939644</v>
      </c>
      <c r="H1221" s="3">
        <v>1.75</v>
      </c>
      <c r="I1221" s="3">
        <v>18.8392282958199</v>
      </c>
      <c r="J1221" s="3">
        <v>1.75</v>
      </c>
      <c r="K1221" s="3">
        <v>18.8392282958199</v>
      </c>
      <c r="L1221" s="3">
        <v>2.7957998692038304</v>
      </c>
      <c r="M1221" s="3">
        <v>2.4494370395973699</v>
      </c>
      <c r="N1221" s="3">
        <v>14.840426000000001</v>
      </c>
      <c r="O1221" s="3" t="s">
        <v>2400</v>
      </c>
      <c r="P1221" s="3" t="s">
        <v>2400</v>
      </c>
      <c r="Q1221" s="3" t="s">
        <v>2400</v>
      </c>
      <c r="R1221" s="3" t="s">
        <v>2400</v>
      </c>
      <c r="S1221" s="3" t="s">
        <v>2400</v>
      </c>
      <c r="T1221" s="9" t="s">
        <v>3429</v>
      </c>
      <c r="U1221" s="7">
        <v>609864</v>
      </c>
      <c r="V1221" s="7">
        <v>557420</v>
      </c>
      <c r="W1221" s="7">
        <v>478389</v>
      </c>
      <c r="X1221" s="7">
        <v>443890</v>
      </c>
      <c r="Y1221" s="7">
        <v>618736</v>
      </c>
      <c r="Z1221" s="7">
        <v>603824</v>
      </c>
      <c r="AA1221" s="7">
        <v>603884</v>
      </c>
      <c r="AB1221" s="7">
        <v>609864</v>
      </c>
      <c r="AC1221" s="3" t="s">
        <v>2400</v>
      </c>
      <c r="AD1221" s="3" t="s">
        <v>2400</v>
      </c>
      <c r="AE1221" s="3" t="s">
        <v>2400</v>
      </c>
      <c r="AF1221" s="3" t="s">
        <v>2400</v>
      </c>
      <c r="AG1221" s="7">
        <v>33122689</v>
      </c>
      <c r="AH1221" s="7">
        <v>33022124</v>
      </c>
      <c r="AI1221" s="7">
        <v>32921393</v>
      </c>
      <c r="AJ1221" s="7">
        <v>22374510</v>
      </c>
      <c r="AK1221" s="3">
        <v>67.537689999999998</v>
      </c>
      <c r="AL1221" s="7">
        <v>261</v>
      </c>
      <c r="AM1221" s="7">
        <v>18528732</v>
      </c>
      <c r="AN1221" s="3">
        <v>55.93</v>
      </c>
      <c r="AO1221" s="3">
        <v>-2.5286970000000002</v>
      </c>
      <c r="AP1221" s="3">
        <v>-7.2062080000000002</v>
      </c>
      <c r="AQ1221" s="3">
        <v>11.334917000000001</v>
      </c>
      <c r="AR1221" s="3">
        <v>20.816579000000001</v>
      </c>
      <c r="AS1221" s="3">
        <v>-7.2062080000000002</v>
      </c>
      <c r="AT1221" s="3">
        <v>11.334917000000001</v>
      </c>
      <c r="AU1221" s="3">
        <v>20.394534</v>
      </c>
      <c r="AV1221" s="3">
        <v>0.99812782926870269</v>
      </c>
      <c r="AW1221" s="3">
        <v>1.4055316558283526</v>
      </c>
      <c r="AX1221" s="3">
        <v>1.4169507969261133</v>
      </c>
      <c r="AY1221" s="3">
        <v>76.86</v>
      </c>
      <c r="AZ1221" s="3">
        <v>108.23</v>
      </c>
      <c r="BA1221" s="4">
        <v>109.1</v>
      </c>
    </row>
    <row r="1222" spans="1:53" x14ac:dyDescent="0.3">
      <c r="A1222" s="1" t="s">
        <v>1047</v>
      </c>
      <c r="B1222" s="2">
        <v>4813313</v>
      </c>
      <c r="C1222" s="9" t="s">
        <v>2401</v>
      </c>
      <c r="D1222" s="9" t="s">
        <v>2442</v>
      </c>
      <c r="E1222" s="3">
        <v>4174.9331949999996</v>
      </c>
      <c r="F1222" s="5">
        <v>10696.933195</v>
      </c>
      <c r="G1222" s="5" t="s">
        <v>2400</v>
      </c>
      <c r="H1222" s="3">
        <v>0.28000000000000003</v>
      </c>
      <c r="I1222" s="3">
        <v>43.617021000000001</v>
      </c>
      <c r="J1222" s="4">
        <v>0.28000000000000003</v>
      </c>
      <c r="K1222" s="3">
        <v>43.617021000000001</v>
      </c>
      <c r="L1222" s="3" t="s">
        <v>2397</v>
      </c>
      <c r="M1222" s="3">
        <v>2.10791211</v>
      </c>
      <c r="N1222" s="3">
        <v>37.962963000000002</v>
      </c>
      <c r="O1222" s="3" t="s">
        <v>2400</v>
      </c>
      <c r="P1222" s="3" t="s">
        <v>2400</v>
      </c>
      <c r="Q1222" s="3">
        <v>2.4441090000000001</v>
      </c>
      <c r="R1222" s="3">
        <v>9.9525649999999999</v>
      </c>
      <c r="S1222" s="3">
        <v>9.9525649999999999</v>
      </c>
      <c r="T1222" s="9" t="s">
        <v>3429</v>
      </c>
      <c r="U1222" s="7">
        <v>3592000</v>
      </c>
      <c r="V1222" s="7">
        <v>3538000</v>
      </c>
      <c r="W1222" s="7">
        <v>2133000</v>
      </c>
      <c r="X1222" s="7">
        <v>757000</v>
      </c>
      <c r="Y1222" s="7">
        <v>4238000</v>
      </c>
      <c r="Z1222" s="7">
        <v>3983000</v>
      </c>
      <c r="AA1222" s="7">
        <v>3787000</v>
      </c>
      <c r="AB1222" s="7">
        <v>3592000</v>
      </c>
      <c r="AC1222" s="3">
        <v>30.373000000000001</v>
      </c>
      <c r="AD1222" s="3">
        <v>27.370999999999999</v>
      </c>
      <c r="AE1222" s="3">
        <v>25.890999999999998</v>
      </c>
      <c r="AF1222" s="3">
        <v>23.218</v>
      </c>
      <c r="AG1222" s="7">
        <v>99850114</v>
      </c>
      <c r="AH1222" s="7">
        <v>102485583</v>
      </c>
      <c r="AI1222" s="7">
        <v>108628081</v>
      </c>
      <c r="AJ1222" s="7">
        <v>52203713</v>
      </c>
      <c r="AK1222" s="3">
        <v>53.004809999999999</v>
      </c>
      <c r="AL1222" s="7">
        <v>301</v>
      </c>
      <c r="AM1222" s="7">
        <v>57111151</v>
      </c>
      <c r="AN1222" s="3">
        <v>57.99</v>
      </c>
      <c r="AO1222" s="3">
        <v>-2.4298600000000001</v>
      </c>
      <c r="AP1222" s="3">
        <v>-8.1151219999999995</v>
      </c>
      <c r="AQ1222" s="3">
        <v>7.2411890000000003</v>
      </c>
      <c r="AR1222" s="3">
        <v>-6.0766819999999999</v>
      </c>
      <c r="AS1222" s="3">
        <v>-8.1151219999999995</v>
      </c>
      <c r="AT1222" s="3">
        <v>7.2411890000000003</v>
      </c>
      <c r="AU1222" s="3">
        <v>-3.0612249999999999</v>
      </c>
      <c r="AV1222" s="3">
        <v>2.9509689412485911</v>
      </c>
      <c r="AW1222" s="3">
        <v>4.3246192338203304</v>
      </c>
      <c r="AX1222" s="3">
        <v>4.4221466673543732</v>
      </c>
      <c r="AY1222" s="3">
        <v>73.17</v>
      </c>
      <c r="AZ1222" s="3">
        <v>107.23</v>
      </c>
      <c r="BA1222" s="3">
        <v>109.65</v>
      </c>
    </row>
    <row r="1223" spans="1:53" x14ac:dyDescent="0.3">
      <c r="A1223" s="1" t="s">
        <v>434</v>
      </c>
      <c r="B1223" s="2">
        <v>4281313</v>
      </c>
      <c r="C1223" s="9" t="s">
        <v>2395</v>
      </c>
      <c r="D1223" s="9" t="s">
        <v>2496</v>
      </c>
      <c r="E1223" s="3">
        <v>4170.8827439999995</v>
      </c>
      <c r="F1223" s="5">
        <v>3822.5337439999998</v>
      </c>
      <c r="G1223" s="5" t="s">
        <v>2400</v>
      </c>
      <c r="H1223" s="4">
        <v>5.28</v>
      </c>
      <c r="I1223" s="3">
        <v>25.264976000000001</v>
      </c>
      <c r="J1223" s="3">
        <v>5.28</v>
      </c>
      <c r="K1223" s="3">
        <v>25.264976000000001</v>
      </c>
      <c r="L1223" s="3">
        <v>4.0790339700000002</v>
      </c>
      <c r="M1223" s="3">
        <v>3.4941155300000002</v>
      </c>
      <c r="N1223" s="3">
        <v>25.077553999999999</v>
      </c>
      <c r="O1223" s="3" t="s">
        <v>2400</v>
      </c>
      <c r="P1223" s="3" t="s">
        <v>2400</v>
      </c>
      <c r="Q1223" s="3">
        <v>1.7652190000000001</v>
      </c>
      <c r="R1223" s="3">
        <v>17.336082999999999</v>
      </c>
      <c r="S1223" s="3">
        <v>17.336082999999999</v>
      </c>
      <c r="T1223" s="9" t="s">
        <v>3431</v>
      </c>
      <c r="U1223" s="7">
        <v>1794792</v>
      </c>
      <c r="V1223" s="7">
        <v>2142713</v>
      </c>
      <c r="W1223" s="7">
        <v>1627158</v>
      </c>
      <c r="X1223" s="7">
        <v>1108051</v>
      </c>
      <c r="Y1223" s="7">
        <v>1851947</v>
      </c>
      <c r="Z1223" s="7">
        <v>1796516</v>
      </c>
      <c r="AA1223" s="7">
        <v>1794792</v>
      </c>
      <c r="AB1223" s="7">
        <v>1851054</v>
      </c>
      <c r="AC1223" s="3">
        <v>22.486999999999998</v>
      </c>
      <c r="AD1223" s="3">
        <v>21.524000000000001</v>
      </c>
      <c r="AE1223" s="4">
        <v>10.913</v>
      </c>
      <c r="AF1223" s="4">
        <v>9.8529999999999998</v>
      </c>
      <c r="AG1223" s="7">
        <v>8158996</v>
      </c>
      <c r="AH1223" s="7">
        <v>8251522</v>
      </c>
      <c r="AI1223" s="7">
        <v>8511679</v>
      </c>
      <c r="AJ1223" s="7">
        <v>7641521</v>
      </c>
      <c r="AK1223" s="3">
        <v>94.262119999999996</v>
      </c>
      <c r="AL1223" s="7">
        <v>362</v>
      </c>
      <c r="AM1223" s="7">
        <v>7816827</v>
      </c>
      <c r="AN1223" s="3">
        <v>96.42</v>
      </c>
      <c r="AO1223" s="3">
        <v>-0.974213</v>
      </c>
      <c r="AP1223" s="3">
        <v>-13.269193</v>
      </c>
      <c r="AQ1223" s="3">
        <v>4.2009150000000002</v>
      </c>
      <c r="AR1223" s="3">
        <v>29.559840000000001</v>
      </c>
      <c r="AS1223" s="3">
        <v>-13.269193</v>
      </c>
      <c r="AT1223" s="3">
        <v>4.2009150000000002</v>
      </c>
      <c r="AU1223" s="3">
        <v>28.737521999999998</v>
      </c>
      <c r="AV1223" s="3">
        <v>2.1950067796008033</v>
      </c>
      <c r="AW1223" s="3">
        <v>3.4880219651171283</v>
      </c>
      <c r="AX1223" s="3">
        <v>3.5005429905334577</v>
      </c>
      <c r="AY1223" s="4">
        <v>55.6</v>
      </c>
      <c r="AZ1223" s="3">
        <v>88.35</v>
      </c>
      <c r="BA1223" s="3">
        <v>88.66</v>
      </c>
    </row>
    <row r="1224" spans="1:53" x14ac:dyDescent="0.3">
      <c r="A1224" s="1" t="s">
        <v>302</v>
      </c>
      <c r="B1224" s="2">
        <v>4067234</v>
      </c>
      <c r="C1224" s="9" t="s">
        <v>2395</v>
      </c>
      <c r="D1224" s="9" t="s">
        <v>2417</v>
      </c>
      <c r="E1224" s="3">
        <v>4164.7650254399996</v>
      </c>
      <c r="F1224" s="5">
        <v>5174.7240250000004</v>
      </c>
      <c r="G1224" s="5" t="s">
        <v>2400</v>
      </c>
      <c r="H1224" s="3">
        <v>0.4</v>
      </c>
      <c r="I1224" s="3">
        <v>74.969573999999994</v>
      </c>
      <c r="J1224" s="3">
        <v>0.4</v>
      </c>
      <c r="K1224" s="3">
        <v>74.969573999999994</v>
      </c>
      <c r="L1224" s="3" t="s">
        <v>2397</v>
      </c>
      <c r="M1224" s="3">
        <v>6.7587089699999998</v>
      </c>
      <c r="N1224" s="3">
        <v>24.755526</v>
      </c>
      <c r="O1224" s="3" t="s">
        <v>2400</v>
      </c>
      <c r="P1224" s="3" t="s">
        <v>2400</v>
      </c>
      <c r="Q1224" s="3">
        <v>4.0735679999999999</v>
      </c>
      <c r="R1224" s="3">
        <v>19.314523000000001</v>
      </c>
      <c r="S1224" s="3">
        <v>19.314523000000001</v>
      </c>
      <c r="T1224" s="9" t="s">
        <v>3429</v>
      </c>
      <c r="U1224" s="7">
        <v>1105432</v>
      </c>
      <c r="V1224" s="7">
        <v>1058105</v>
      </c>
      <c r="W1224" s="7">
        <v>927740</v>
      </c>
      <c r="X1224" s="7">
        <v>913219</v>
      </c>
      <c r="Y1224" s="7">
        <v>1148274</v>
      </c>
      <c r="Z1224" s="7">
        <v>1139173</v>
      </c>
      <c r="AA1224" s="7">
        <v>1122929</v>
      </c>
      <c r="AB1224" s="7">
        <v>1105432</v>
      </c>
      <c r="AC1224" s="3">
        <v>54.643000000000001</v>
      </c>
      <c r="AD1224" s="3">
        <v>55.215000000000003</v>
      </c>
      <c r="AE1224" s="3">
        <v>16.167000000000002</v>
      </c>
      <c r="AF1224" s="3">
        <v>20.681999999999999</v>
      </c>
      <c r="AG1224" s="7">
        <v>49767516</v>
      </c>
      <c r="AH1224" s="7">
        <v>50522249</v>
      </c>
      <c r="AI1224" s="7">
        <v>52505082</v>
      </c>
      <c r="AJ1224" s="7">
        <v>39022500</v>
      </c>
      <c r="AK1224" s="3">
        <v>78.649060000000006</v>
      </c>
      <c r="AL1224" s="7">
        <v>338</v>
      </c>
      <c r="AM1224" s="7">
        <v>38888844</v>
      </c>
      <c r="AN1224" s="3">
        <v>78.38</v>
      </c>
      <c r="AO1224" s="3">
        <v>-2.8901729999999999</v>
      </c>
      <c r="AP1224" s="3">
        <v>-11.937098000000001</v>
      </c>
      <c r="AQ1224" s="3">
        <v>-12.706659999999999</v>
      </c>
      <c r="AR1224" s="3">
        <v>-13.614585</v>
      </c>
      <c r="AS1224" s="3">
        <v>-11.937098000000001</v>
      </c>
      <c r="AT1224" s="3">
        <v>-12.706659999999999</v>
      </c>
      <c r="AU1224" s="3">
        <v>-14.740484</v>
      </c>
      <c r="AV1224" s="3">
        <v>0.89384515987350532</v>
      </c>
      <c r="AW1224" s="3">
        <v>1.9967084062527836</v>
      </c>
      <c r="AX1224" s="3">
        <v>2.0309075757869102</v>
      </c>
      <c r="AY1224" s="3">
        <v>38.69</v>
      </c>
      <c r="AZ1224" s="3">
        <v>86.43</v>
      </c>
      <c r="BA1224" s="3">
        <v>87.91</v>
      </c>
    </row>
    <row r="1225" spans="1:53" x14ac:dyDescent="0.3">
      <c r="A1225" s="1" t="s">
        <v>482</v>
      </c>
      <c r="B1225" s="2">
        <v>4152750</v>
      </c>
      <c r="C1225" s="9" t="s">
        <v>2401</v>
      </c>
      <c r="D1225" s="9" t="s">
        <v>2490</v>
      </c>
      <c r="E1225" s="3">
        <v>4141.86576848</v>
      </c>
      <c r="F1225" s="5">
        <v>6702.965768</v>
      </c>
      <c r="G1225" s="5">
        <v>6704.9657684800004</v>
      </c>
      <c r="H1225" s="4">
        <v>1.1890000000000001</v>
      </c>
      <c r="I1225" s="3">
        <v>18.844282</v>
      </c>
      <c r="J1225" s="4">
        <v>1.1890000000000001</v>
      </c>
      <c r="K1225" s="3">
        <v>18.844282</v>
      </c>
      <c r="L1225" s="3" t="s">
        <v>2397</v>
      </c>
      <c r="M1225" s="3">
        <v>6.6566394500000001</v>
      </c>
      <c r="N1225" s="3">
        <v>16.253934999999998</v>
      </c>
      <c r="O1225" s="3">
        <v>31.302062288572198</v>
      </c>
      <c r="P1225" s="3">
        <v>9.9450095228993298</v>
      </c>
      <c r="Q1225" s="3">
        <v>2.1844130000000002</v>
      </c>
      <c r="R1225" s="3">
        <v>7.400944</v>
      </c>
      <c r="S1225" s="3">
        <v>7.400944</v>
      </c>
      <c r="T1225" s="9" t="s">
        <v>3429</v>
      </c>
      <c r="U1225" s="7">
        <v>3066700</v>
      </c>
      <c r="V1225" s="7">
        <v>2454700</v>
      </c>
      <c r="W1225" s="7">
        <v>1510500</v>
      </c>
      <c r="X1225" s="7">
        <v>686300</v>
      </c>
      <c r="Y1225" s="7">
        <v>2874100</v>
      </c>
      <c r="Z1225" s="7">
        <v>2827100</v>
      </c>
      <c r="AA1225" s="7">
        <v>3035200</v>
      </c>
      <c r="AB1225" s="7">
        <v>3066700</v>
      </c>
      <c r="AC1225" s="3">
        <v>49.466999999999999</v>
      </c>
      <c r="AD1225" s="3">
        <v>49.518000000000001</v>
      </c>
      <c r="AE1225" s="3">
        <v>18.954999999999998</v>
      </c>
      <c r="AF1225" s="3">
        <v>17.048999999999999</v>
      </c>
      <c r="AG1225" s="7">
        <v>119991884</v>
      </c>
      <c r="AH1225" s="7">
        <v>119987242</v>
      </c>
      <c r="AI1225" s="7">
        <v>119196481</v>
      </c>
      <c r="AJ1225" s="7">
        <v>100127555</v>
      </c>
      <c r="AK1225" s="3">
        <v>83.450389999999999</v>
      </c>
      <c r="AL1225" s="7">
        <v>329</v>
      </c>
      <c r="AM1225" s="7">
        <v>137941572</v>
      </c>
      <c r="AN1225" s="3">
        <v>114.97</v>
      </c>
      <c r="AO1225" s="3">
        <v>0.87919199999999997</v>
      </c>
      <c r="AP1225" s="3">
        <v>-10.254925</v>
      </c>
      <c r="AQ1225" s="3">
        <v>11.278736</v>
      </c>
      <c r="AR1225" s="3">
        <v>121.919771</v>
      </c>
      <c r="AS1225" s="3">
        <v>-10.254925</v>
      </c>
      <c r="AT1225" s="3">
        <v>11.278736</v>
      </c>
      <c r="AU1225" s="3">
        <v>119.87224999999999</v>
      </c>
      <c r="AV1225" s="3">
        <v>6.2561476678442292</v>
      </c>
      <c r="AW1225" s="3">
        <v>9.0340450149145148</v>
      </c>
      <c r="AX1225" s="3">
        <v>10.10552321154095</v>
      </c>
      <c r="AY1225" s="3">
        <v>53.66</v>
      </c>
      <c r="AZ1225" s="3">
        <v>77.489999999999995</v>
      </c>
      <c r="BA1225" s="3">
        <v>86.68</v>
      </c>
    </row>
    <row r="1226" spans="1:53" x14ac:dyDescent="0.3">
      <c r="A1226" s="1" t="s">
        <v>964</v>
      </c>
      <c r="B1226" s="2">
        <v>4246291</v>
      </c>
      <c r="C1226" s="9" t="s">
        <v>2395</v>
      </c>
      <c r="D1226" s="9" t="s">
        <v>2407</v>
      </c>
      <c r="E1226" s="3">
        <v>4141.2225957600003</v>
      </c>
      <c r="F1226" s="5">
        <v>8609.4885950000007</v>
      </c>
      <c r="G1226" s="5">
        <v>8609.48859576</v>
      </c>
      <c r="H1226" s="3">
        <v>0.35899999999999999</v>
      </c>
      <c r="I1226" s="3">
        <v>11.147059</v>
      </c>
      <c r="J1226" s="3">
        <v>0.35899999999999999</v>
      </c>
      <c r="K1226" s="3">
        <v>11.147059</v>
      </c>
      <c r="L1226" s="3">
        <v>0.99795931999999998</v>
      </c>
      <c r="M1226" s="3">
        <v>0.99795931999999998</v>
      </c>
      <c r="N1226" s="3">
        <v>8.8706849999999999</v>
      </c>
      <c r="O1226" s="3" t="s">
        <v>2400</v>
      </c>
      <c r="P1226" s="3" t="s">
        <v>2400</v>
      </c>
      <c r="Q1226" s="3">
        <v>11.694461</v>
      </c>
      <c r="R1226" s="3" t="s">
        <v>2400</v>
      </c>
      <c r="S1226" s="3">
        <v>17.593805231363898</v>
      </c>
      <c r="T1226" s="9" t="s">
        <v>3435</v>
      </c>
      <c r="U1226" s="7">
        <v>724677</v>
      </c>
      <c r="V1226" s="7">
        <v>603090</v>
      </c>
      <c r="W1226" s="7">
        <v>387802</v>
      </c>
      <c r="X1226" s="7">
        <v>307125</v>
      </c>
      <c r="Y1226" s="7">
        <v>724677</v>
      </c>
      <c r="Z1226" s="7">
        <v>664811</v>
      </c>
      <c r="AA1226" s="7">
        <v>648260</v>
      </c>
      <c r="AB1226" s="7">
        <v>630983</v>
      </c>
      <c r="AC1226" s="4">
        <v>100</v>
      </c>
      <c r="AD1226" s="4">
        <v>100</v>
      </c>
      <c r="AE1226" s="3" t="s">
        <v>2400</v>
      </c>
      <c r="AF1226" s="3" t="s">
        <v>2400</v>
      </c>
      <c r="AG1226" s="7">
        <v>264277128</v>
      </c>
      <c r="AH1226" s="7">
        <v>264609056</v>
      </c>
      <c r="AI1226" s="7">
        <v>169594742</v>
      </c>
      <c r="AJ1226" s="7" t="s">
        <v>2400</v>
      </c>
      <c r="AK1226" s="3" t="s">
        <v>2400</v>
      </c>
      <c r="AL1226" s="7">
        <v>310</v>
      </c>
      <c r="AM1226" s="7">
        <v>98568813</v>
      </c>
      <c r="AN1226" s="4">
        <v>37.299999999999997</v>
      </c>
      <c r="AO1226" s="3">
        <v>-1.1089370000000001</v>
      </c>
      <c r="AP1226" s="3">
        <v>-3.2546270000000002</v>
      </c>
      <c r="AQ1226" s="3">
        <v>0.33090700000000001</v>
      </c>
      <c r="AR1226" s="3">
        <v>0.53050399999999998</v>
      </c>
      <c r="AS1226" s="3">
        <v>-3.2546270000000002</v>
      </c>
      <c r="AT1226" s="3">
        <v>0.33090700000000001</v>
      </c>
      <c r="AU1226" s="3">
        <v>0.39735100000000001</v>
      </c>
      <c r="AV1226" s="3">
        <v>2.4490859458711838</v>
      </c>
      <c r="AW1226" s="3">
        <v>2.4857795556873987</v>
      </c>
      <c r="AX1226" s="3">
        <v>2.4186053547663682</v>
      </c>
      <c r="AY1226" s="3">
        <v>109.23</v>
      </c>
      <c r="AZ1226" s="3">
        <v>110.87</v>
      </c>
      <c r="BA1226" s="3">
        <v>107.88</v>
      </c>
    </row>
    <row r="1227" spans="1:53" x14ac:dyDescent="0.3">
      <c r="A1227" s="1" t="s">
        <v>1096</v>
      </c>
      <c r="B1227" s="2">
        <v>13433787</v>
      </c>
      <c r="C1227" s="9" t="s">
        <v>2395</v>
      </c>
      <c r="D1227" s="9" t="s">
        <v>2403</v>
      </c>
      <c r="E1227" s="3">
        <v>4139.3268197999996</v>
      </c>
      <c r="F1227" s="5">
        <v>3666.4328190000001</v>
      </c>
      <c r="G1227" s="5" t="s">
        <v>2400</v>
      </c>
      <c r="H1227" s="3">
        <v>-0.745</v>
      </c>
      <c r="I1227" s="3" t="s">
        <v>2397</v>
      </c>
      <c r="J1227" s="3">
        <v>-0.745</v>
      </c>
      <c r="K1227" s="3" t="s">
        <v>2397</v>
      </c>
      <c r="L1227" s="3">
        <v>8.08420366</v>
      </c>
      <c r="M1227" s="3">
        <v>8.08420366</v>
      </c>
      <c r="N1227" s="3" t="s">
        <v>2397</v>
      </c>
      <c r="O1227" s="3" t="s">
        <v>2400</v>
      </c>
      <c r="P1227" s="3" t="s">
        <v>2400</v>
      </c>
      <c r="Q1227" s="3" t="s">
        <v>2400</v>
      </c>
      <c r="R1227" s="3" t="s">
        <v>2397</v>
      </c>
      <c r="S1227" s="3">
        <v>-9.0121850000000006</v>
      </c>
      <c r="T1227" s="9" t="s">
        <v>3431</v>
      </c>
      <c r="U1227" s="7" t="s">
        <v>2400</v>
      </c>
      <c r="V1227" s="7" t="s">
        <v>2400</v>
      </c>
      <c r="W1227" s="7" t="s">
        <v>2400</v>
      </c>
      <c r="X1227" s="7" t="s">
        <v>2400</v>
      </c>
      <c r="Y1227" s="7" t="s">
        <v>2400</v>
      </c>
      <c r="Z1227" s="7" t="s">
        <v>2400</v>
      </c>
      <c r="AA1227" s="7" t="s">
        <v>2400</v>
      </c>
      <c r="AB1227" s="7" t="s">
        <v>2400</v>
      </c>
      <c r="AC1227" s="3" t="s">
        <v>2400</v>
      </c>
      <c r="AD1227" s="3" t="s">
        <v>2400</v>
      </c>
      <c r="AE1227" s="3" t="s">
        <v>2400</v>
      </c>
      <c r="AF1227" s="3" t="s">
        <v>2400</v>
      </c>
      <c r="AG1227" s="7">
        <v>146565049</v>
      </c>
      <c r="AH1227" s="7">
        <v>146195673</v>
      </c>
      <c r="AI1227" s="7">
        <v>131442024</v>
      </c>
      <c r="AJ1227" s="7">
        <v>65661969</v>
      </c>
      <c r="AK1227" s="3">
        <v>44.733539999999998</v>
      </c>
      <c r="AL1227" s="7">
        <v>234</v>
      </c>
      <c r="AM1227" s="7">
        <v>79609100</v>
      </c>
      <c r="AN1227" s="3">
        <v>54.24</v>
      </c>
      <c r="AO1227" s="3">
        <v>-5.0230059999999996</v>
      </c>
      <c r="AP1227" s="3">
        <v>-12.163121</v>
      </c>
      <c r="AQ1227" s="3">
        <v>-13.118204</v>
      </c>
      <c r="AR1227" s="3">
        <v>-40.154626999999998</v>
      </c>
      <c r="AS1227" s="3">
        <v>-12.163121</v>
      </c>
      <c r="AT1227" s="3">
        <v>-13.118204</v>
      </c>
      <c r="AU1227" s="3">
        <v>-41.205792000000002</v>
      </c>
      <c r="AV1227" s="3">
        <v>2.7652477995330287</v>
      </c>
      <c r="AW1227" s="3">
        <v>3.2245481515517191</v>
      </c>
      <c r="AX1227" s="3">
        <v>2.8584512223328136</v>
      </c>
      <c r="AY1227" s="3">
        <v>76.36</v>
      </c>
      <c r="AZ1227" s="3">
        <v>89.04</v>
      </c>
      <c r="BA1227" s="3">
        <v>78.930000000000007</v>
      </c>
    </row>
    <row r="1228" spans="1:53" x14ac:dyDescent="0.3">
      <c r="A1228" s="1" t="s">
        <v>435</v>
      </c>
      <c r="B1228" s="2">
        <v>114008</v>
      </c>
      <c r="C1228" s="9" t="s">
        <v>2401</v>
      </c>
      <c r="D1228" s="9" t="s">
        <v>2467</v>
      </c>
      <c r="E1228" s="3">
        <v>4128.9084187799999</v>
      </c>
      <c r="F1228" s="5">
        <v>4692.9144180000003</v>
      </c>
      <c r="G1228" s="5" t="s">
        <v>2400</v>
      </c>
      <c r="H1228" s="3">
        <v>0.7</v>
      </c>
      <c r="I1228" s="3">
        <v>34.600422999999999</v>
      </c>
      <c r="J1228" s="3">
        <v>0.7</v>
      </c>
      <c r="K1228" s="3">
        <v>34.600422999999999</v>
      </c>
      <c r="L1228" s="3" t="s">
        <v>2397</v>
      </c>
      <c r="M1228" s="3">
        <v>4.4258748400000005</v>
      </c>
      <c r="N1228" s="3">
        <v>27.149967</v>
      </c>
      <c r="O1228" s="3" t="s">
        <v>2400</v>
      </c>
      <c r="P1228" s="3" t="s">
        <v>2400</v>
      </c>
      <c r="Q1228" s="3">
        <v>2.76986</v>
      </c>
      <c r="R1228" s="3">
        <v>19.481985000000002</v>
      </c>
      <c r="S1228" s="3">
        <v>19.481985000000002</v>
      </c>
      <c r="T1228" s="9" t="s">
        <v>3429</v>
      </c>
      <c r="U1228" s="7">
        <v>1591194</v>
      </c>
      <c r="V1228" s="7">
        <v>1411979</v>
      </c>
      <c r="W1228" s="7">
        <v>1104925</v>
      </c>
      <c r="X1228" s="7">
        <v>963897</v>
      </c>
      <c r="Y1228" s="7">
        <v>1680740</v>
      </c>
      <c r="Z1228" s="7">
        <v>1652395</v>
      </c>
      <c r="AA1228" s="7">
        <v>1630885</v>
      </c>
      <c r="AB1228" s="7">
        <v>1591194</v>
      </c>
      <c r="AC1228" s="3">
        <v>14.147</v>
      </c>
      <c r="AD1228" s="3">
        <v>13.826000000000001</v>
      </c>
      <c r="AE1228" s="4">
        <v>12.878</v>
      </c>
      <c r="AF1228" s="4">
        <v>11.474</v>
      </c>
      <c r="AG1228" s="7">
        <v>50188000</v>
      </c>
      <c r="AH1228" s="7">
        <v>49973000</v>
      </c>
      <c r="AI1228" s="7">
        <v>49694000</v>
      </c>
      <c r="AJ1228" s="7">
        <v>47496498</v>
      </c>
      <c r="AK1228" s="4">
        <v>94.995099999999994</v>
      </c>
      <c r="AL1228" s="7">
        <v>345</v>
      </c>
      <c r="AM1228" s="7">
        <v>45036900</v>
      </c>
      <c r="AN1228" s="3">
        <v>90.08</v>
      </c>
      <c r="AO1228" s="3">
        <v>-0.55899900000000002</v>
      </c>
      <c r="AP1228" s="3">
        <v>-0.90820999999999996</v>
      </c>
      <c r="AQ1228" s="3">
        <v>21.607966000000001</v>
      </c>
      <c r="AR1228" s="3">
        <v>32.239818999999997</v>
      </c>
      <c r="AS1228" s="3">
        <v>-0.90820999999999996</v>
      </c>
      <c r="AT1228" s="3">
        <v>21.607966000000001</v>
      </c>
      <c r="AU1228" s="3">
        <v>30.739735</v>
      </c>
      <c r="AV1228" s="3">
        <v>2.3646684483461846</v>
      </c>
      <c r="AW1228" s="3">
        <v>3.1692739308594229</v>
      </c>
      <c r="AX1228" s="3">
        <v>3.2685161879967417</v>
      </c>
      <c r="AY1228" s="3">
        <v>74.56</v>
      </c>
      <c r="AZ1228" s="3">
        <v>99.93</v>
      </c>
      <c r="BA1228" s="4">
        <v>103.06</v>
      </c>
    </row>
    <row r="1229" spans="1:53" x14ac:dyDescent="0.3">
      <c r="A1229" s="1" t="s">
        <v>505</v>
      </c>
      <c r="B1229" s="2">
        <v>4089422</v>
      </c>
      <c r="C1229" s="9" t="s">
        <v>2401</v>
      </c>
      <c r="D1229" s="9" t="s">
        <v>2436</v>
      </c>
      <c r="E1229" s="3">
        <v>4118.0398580999999</v>
      </c>
      <c r="F1229" s="5">
        <v>7258.2398579999999</v>
      </c>
      <c r="G1229" s="5">
        <v>7177.6398581000003</v>
      </c>
      <c r="H1229" s="3">
        <v>8.7999999999999995E-2</v>
      </c>
      <c r="I1229" s="3">
        <v>15.0040322580645</v>
      </c>
      <c r="J1229" s="4">
        <v>8.7999999999999995E-2</v>
      </c>
      <c r="K1229" s="3">
        <v>15.0040322580645</v>
      </c>
      <c r="L1229" s="3">
        <v>1.4387348700000002</v>
      </c>
      <c r="M1229" s="3">
        <v>1.4387131179179999</v>
      </c>
      <c r="N1229" s="3">
        <v>6.5730440000000003</v>
      </c>
      <c r="O1229" s="3" t="s">
        <v>2400</v>
      </c>
      <c r="P1229" s="3" t="s">
        <v>2400</v>
      </c>
      <c r="Q1229" s="3">
        <v>1.543426</v>
      </c>
      <c r="R1229" s="3">
        <v>7.040451</v>
      </c>
      <c r="S1229" s="3">
        <v>7.7077832852882002</v>
      </c>
      <c r="T1229" s="9" t="s">
        <v>3429</v>
      </c>
      <c r="U1229" s="7">
        <v>4147200</v>
      </c>
      <c r="V1229" s="7">
        <v>3576800</v>
      </c>
      <c r="W1229" s="7">
        <v>4122200</v>
      </c>
      <c r="X1229" s="7">
        <v>3821100</v>
      </c>
      <c r="Y1229" s="7">
        <v>4522800</v>
      </c>
      <c r="Z1229" s="7">
        <v>4340700</v>
      </c>
      <c r="AA1229" s="7">
        <v>4297300</v>
      </c>
      <c r="AB1229" s="7">
        <v>4147200</v>
      </c>
      <c r="AC1229" s="3">
        <v>39.637999999999998</v>
      </c>
      <c r="AD1229" s="3">
        <v>37.186999999999998</v>
      </c>
      <c r="AE1229" s="3">
        <v>20.806000000000001</v>
      </c>
      <c r="AF1229" s="3">
        <v>19.792999999999999</v>
      </c>
      <c r="AG1229" s="7">
        <v>103922954</v>
      </c>
      <c r="AH1229" s="7">
        <v>106513566</v>
      </c>
      <c r="AI1229" s="7">
        <v>112163169</v>
      </c>
      <c r="AJ1229" s="7">
        <v>100638616</v>
      </c>
      <c r="AK1229" s="3">
        <v>97.509519999999995</v>
      </c>
      <c r="AL1229" s="7">
        <v>357</v>
      </c>
      <c r="AM1229" s="7">
        <v>100033162</v>
      </c>
      <c r="AN1229" s="3">
        <v>96.92</v>
      </c>
      <c r="AO1229" s="3">
        <v>0.21545900000000001</v>
      </c>
      <c r="AP1229" s="3">
        <v>-6.7418550000000002</v>
      </c>
      <c r="AQ1229" s="3">
        <v>6.0113960000000004</v>
      </c>
      <c r="AR1229" s="3">
        <v>32.750624000000002</v>
      </c>
      <c r="AS1229" s="3">
        <v>-6.7418550000000002</v>
      </c>
      <c r="AT1229" s="3">
        <v>6.0113960000000004</v>
      </c>
      <c r="AU1229" s="3">
        <v>33.369176000000003</v>
      </c>
      <c r="AV1229" s="3">
        <v>1.8191336553639754</v>
      </c>
      <c r="AW1229" s="3">
        <v>3.2357580018361491</v>
      </c>
      <c r="AX1229" s="3">
        <v>3.0936163407609532</v>
      </c>
      <c r="AY1229" s="4">
        <v>51.5</v>
      </c>
      <c r="AZ1229" s="3">
        <v>91.61</v>
      </c>
      <c r="BA1229" s="3">
        <v>87.59</v>
      </c>
    </row>
    <row r="1230" spans="1:53" x14ac:dyDescent="0.3">
      <c r="A1230" s="1" t="s">
        <v>164</v>
      </c>
      <c r="B1230" s="2">
        <v>22112739</v>
      </c>
      <c r="C1230" s="9" t="s">
        <v>2401</v>
      </c>
      <c r="D1230" s="9" t="s">
        <v>2406</v>
      </c>
      <c r="E1230" s="3">
        <v>4116.87962763</v>
      </c>
      <c r="F1230" s="5">
        <v>3693.679627</v>
      </c>
      <c r="G1230" s="5" t="s">
        <v>2400</v>
      </c>
      <c r="H1230" s="3">
        <v>-0.28999999999999998</v>
      </c>
      <c r="I1230" s="3" t="s">
        <v>2397</v>
      </c>
      <c r="J1230" s="3">
        <v>-0.28999999999999998</v>
      </c>
      <c r="K1230" s="3" t="s">
        <v>2397</v>
      </c>
      <c r="L1230" s="3">
        <v>8.863636360000001</v>
      </c>
      <c r="M1230" s="3">
        <v>8.8555858300000008</v>
      </c>
      <c r="N1230" s="3" t="s">
        <v>2397</v>
      </c>
      <c r="O1230" s="3" t="s">
        <v>2400</v>
      </c>
      <c r="P1230" s="3" t="s">
        <v>2400</v>
      </c>
      <c r="Q1230" s="3" t="s">
        <v>2400</v>
      </c>
      <c r="R1230" s="3" t="s">
        <v>2397</v>
      </c>
      <c r="S1230" s="3">
        <v>-7.9042399999999997</v>
      </c>
      <c r="T1230" s="9" t="s">
        <v>3429</v>
      </c>
      <c r="U1230" s="7" t="s">
        <v>2400</v>
      </c>
      <c r="V1230" s="7" t="s">
        <v>2400</v>
      </c>
      <c r="W1230" s="7" t="s">
        <v>2400</v>
      </c>
      <c r="X1230" s="7" t="s">
        <v>2400</v>
      </c>
      <c r="Y1230" s="7" t="s">
        <v>2400</v>
      </c>
      <c r="Z1230" s="7" t="s">
        <v>2400</v>
      </c>
      <c r="AA1230" s="7" t="s">
        <v>2400</v>
      </c>
      <c r="AB1230" s="7" t="s">
        <v>2400</v>
      </c>
      <c r="AC1230" s="3" t="s">
        <v>2400</v>
      </c>
      <c r="AD1230" s="3" t="s">
        <v>2400</v>
      </c>
      <c r="AE1230" s="3" t="s">
        <v>2400</v>
      </c>
      <c r="AF1230" s="3" t="s">
        <v>2400</v>
      </c>
      <c r="AG1230" s="7">
        <v>424811546</v>
      </c>
      <c r="AH1230" s="7">
        <v>335787920</v>
      </c>
      <c r="AI1230" s="7">
        <v>285445398</v>
      </c>
      <c r="AJ1230" s="7">
        <v>290150670</v>
      </c>
      <c r="AK1230" s="3">
        <v>67.447730000000007</v>
      </c>
      <c r="AL1230" s="7">
        <v>289</v>
      </c>
      <c r="AM1230" s="7">
        <v>147374521</v>
      </c>
      <c r="AN1230" s="3">
        <v>34.26</v>
      </c>
      <c r="AO1230" s="3">
        <v>-9.7222220000000004</v>
      </c>
      <c r="AP1230" s="3">
        <v>1.880878</v>
      </c>
      <c r="AQ1230" s="3">
        <v>221.78217799999999</v>
      </c>
      <c r="AR1230" s="3">
        <v>67.814114000000004</v>
      </c>
      <c r="AS1230" s="3">
        <v>1.880878</v>
      </c>
      <c r="AT1230" s="3">
        <v>221.78217799999999</v>
      </c>
      <c r="AU1230" s="3">
        <v>58.794787999999997</v>
      </c>
      <c r="AV1230" s="3">
        <v>54.965791454683334</v>
      </c>
      <c r="AW1230" s="3">
        <v>67.478869581154413</v>
      </c>
      <c r="AX1230" s="3">
        <v>41.066482181377815</v>
      </c>
      <c r="AY1230" s="3">
        <v>317.85000000000002</v>
      </c>
      <c r="AZ1230" s="3">
        <v>390.21</v>
      </c>
      <c r="BA1230" s="3">
        <v>237.48</v>
      </c>
    </row>
    <row r="1231" spans="1:53" x14ac:dyDescent="0.3">
      <c r="A1231" s="1" t="s">
        <v>82</v>
      </c>
      <c r="B1231" s="2">
        <v>102716</v>
      </c>
      <c r="C1231" s="9" t="s">
        <v>2401</v>
      </c>
      <c r="D1231" s="9" t="s">
        <v>2407</v>
      </c>
      <c r="E1231" s="3">
        <v>4114.3003983899998</v>
      </c>
      <c r="F1231" s="5" t="s">
        <v>2400</v>
      </c>
      <c r="G1231" s="5">
        <v>4115.6843983899998</v>
      </c>
      <c r="H1231" s="4">
        <v>1.115</v>
      </c>
      <c r="I1231" s="3">
        <v>10.639702</v>
      </c>
      <c r="J1231" s="4">
        <v>1.115</v>
      </c>
      <c r="K1231" s="3">
        <v>10.639702</v>
      </c>
      <c r="L1231" s="3">
        <v>2.0052984399999998</v>
      </c>
      <c r="M1231" s="3">
        <v>2.0052984399999998</v>
      </c>
      <c r="N1231" s="3">
        <v>12.959469</v>
      </c>
      <c r="O1231" s="3" t="s">
        <v>2400</v>
      </c>
      <c r="P1231" s="3" t="s">
        <v>2400</v>
      </c>
      <c r="Q1231" s="3" t="s">
        <v>2400</v>
      </c>
      <c r="R1231" s="3" t="s">
        <v>2400</v>
      </c>
      <c r="S1231" s="3">
        <v>9.7002177832196708</v>
      </c>
      <c r="T1231" s="9" t="s">
        <v>3429</v>
      </c>
      <c r="U1231" s="7" t="s">
        <v>2400</v>
      </c>
      <c r="V1231" s="7" t="s">
        <v>2400</v>
      </c>
      <c r="W1231" s="7" t="s">
        <v>2400</v>
      </c>
      <c r="X1231" s="7" t="s">
        <v>2400</v>
      </c>
      <c r="Y1231" s="7">
        <v>134096</v>
      </c>
      <c r="Z1231" s="7" t="s">
        <v>2400</v>
      </c>
      <c r="AA1231" s="7" t="s">
        <v>2400</v>
      </c>
      <c r="AB1231" s="7" t="s">
        <v>2400</v>
      </c>
      <c r="AC1231" s="3" t="s">
        <v>2400</v>
      </c>
      <c r="AD1231" s="4">
        <v>100</v>
      </c>
      <c r="AE1231" s="3" t="s">
        <v>2400</v>
      </c>
      <c r="AF1231" s="3" t="s">
        <v>2400</v>
      </c>
      <c r="AG1231" s="7">
        <v>113435357</v>
      </c>
      <c r="AH1231" s="7">
        <v>114619452</v>
      </c>
      <c r="AI1231" s="7">
        <v>111796873</v>
      </c>
      <c r="AJ1231" s="7">
        <v>112286457</v>
      </c>
      <c r="AK1231" s="3">
        <v>98.987179999999995</v>
      </c>
      <c r="AL1231" s="7">
        <v>277</v>
      </c>
      <c r="AM1231" s="7">
        <v>23958713</v>
      </c>
      <c r="AN1231" s="3">
        <v>21.12</v>
      </c>
      <c r="AO1231" s="3">
        <v>0.78804399999999997</v>
      </c>
      <c r="AP1231" s="3">
        <v>2.2608220000000001</v>
      </c>
      <c r="AQ1231" s="3">
        <v>6.3055320000000004</v>
      </c>
      <c r="AR1231" s="3">
        <v>20.617885999999999</v>
      </c>
      <c r="AS1231" s="3">
        <v>2.2608220000000001</v>
      </c>
      <c r="AT1231" s="3">
        <v>6.3055320000000004</v>
      </c>
      <c r="AU1231" s="3">
        <v>19.529488000000001</v>
      </c>
      <c r="AV1231" s="3">
        <v>1.3950642075446942</v>
      </c>
      <c r="AW1231" s="3">
        <v>1.8168132811209288</v>
      </c>
      <c r="AX1231" s="3">
        <v>1.5036277894081396</v>
      </c>
      <c r="AY1231" s="4">
        <v>102.01</v>
      </c>
      <c r="AZ1231" s="3">
        <v>132.84</v>
      </c>
      <c r="BA1231" s="3">
        <v>109.94</v>
      </c>
    </row>
    <row r="1232" spans="1:53" x14ac:dyDescent="0.3">
      <c r="A1232" s="1" t="s">
        <v>961</v>
      </c>
      <c r="B1232" s="2">
        <v>4980493</v>
      </c>
      <c r="C1232" s="9" t="s">
        <v>2395</v>
      </c>
      <c r="D1232" s="9" t="s">
        <v>2477</v>
      </c>
      <c r="E1232" s="3">
        <v>4109.0469000000003</v>
      </c>
      <c r="F1232" s="5">
        <v>5390.6049000000003</v>
      </c>
      <c r="G1232" s="5" t="s">
        <v>2400</v>
      </c>
      <c r="H1232" s="3">
        <v>-0.33400000000000002</v>
      </c>
      <c r="I1232" s="3" t="s">
        <v>2397</v>
      </c>
      <c r="J1232" s="3">
        <v>-0.33400000000000002</v>
      </c>
      <c r="K1232" s="3" t="s">
        <v>2397</v>
      </c>
      <c r="L1232" s="3">
        <v>2.1777389</v>
      </c>
      <c r="M1232" s="3">
        <v>2.1757236099999999</v>
      </c>
      <c r="N1232" s="3" t="s">
        <v>2397</v>
      </c>
      <c r="O1232" s="3" t="s">
        <v>2400</v>
      </c>
      <c r="P1232" s="3" t="s">
        <v>2400</v>
      </c>
      <c r="Q1232" s="3">
        <v>20.787265999999999</v>
      </c>
      <c r="R1232" s="3">
        <v>72.431991999999994</v>
      </c>
      <c r="S1232" s="3">
        <v>72.431991999999994</v>
      </c>
      <c r="T1232" s="9" t="s">
        <v>3429</v>
      </c>
      <c r="U1232" s="7">
        <v>298429</v>
      </c>
      <c r="V1232" s="7">
        <v>267740</v>
      </c>
      <c r="W1232" s="7">
        <v>260273</v>
      </c>
      <c r="X1232" s="7">
        <v>261388</v>
      </c>
      <c r="Y1232" s="7">
        <v>274134</v>
      </c>
      <c r="Z1232" s="7">
        <v>276579</v>
      </c>
      <c r="AA1232" s="7">
        <v>289420</v>
      </c>
      <c r="AB1232" s="7">
        <v>298429</v>
      </c>
      <c r="AC1232" s="3">
        <v>55.613999999999997</v>
      </c>
      <c r="AD1232" s="3">
        <v>54.731000000000002</v>
      </c>
      <c r="AE1232" s="3">
        <v>23.829000000000001</v>
      </c>
      <c r="AF1232" s="4">
        <v>30.16</v>
      </c>
      <c r="AG1232" s="7">
        <v>104370000</v>
      </c>
      <c r="AH1232" s="7">
        <v>104003000</v>
      </c>
      <c r="AI1232" s="7">
        <v>105925000</v>
      </c>
      <c r="AJ1232" s="7">
        <v>86505727</v>
      </c>
      <c r="AK1232" s="3">
        <v>82.883709999999994</v>
      </c>
      <c r="AL1232" s="7">
        <v>312</v>
      </c>
      <c r="AM1232" s="7">
        <v>69661800</v>
      </c>
      <c r="AN1232" s="3">
        <v>66.75</v>
      </c>
      <c r="AO1232" s="3">
        <v>-1.1214949999999999</v>
      </c>
      <c r="AP1232" s="3">
        <v>7.4930149999999998</v>
      </c>
      <c r="AQ1232" s="3">
        <v>15.125135999999999</v>
      </c>
      <c r="AR1232" s="3">
        <v>81.708888000000002</v>
      </c>
      <c r="AS1232" s="3">
        <v>7.4930149999999998</v>
      </c>
      <c r="AT1232" s="3">
        <v>15.125135999999999</v>
      </c>
      <c r="AU1232" s="3">
        <v>84.080034999999995</v>
      </c>
      <c r="AV1232" s="3">
        <v>3.8414918079908018</v>
      </c>
      <c r="AW1232" s="3">
        <v>6.7861950926337231</v>
      </c>
      <c r="AX1232" s="3">
        <v>5.9848658986888363</v>
      </c>
      <c r="AY1232" s="3">
        <v>65.78</v>
      </c>
      <c r="AZ1232" s="3">
        <v>116.21</v>
      </c>
      <c r="BA1232" s="3">
        <v>102.49</v>
      </c>
    </row>
    <row r="1233" spans="1:53" x14ac:dyDescent="0.3">
      <c r="A1233" s="1" t="s">
        <v>1238</v>
      </c>
      <c r="B1233" s="2">
        <v>4225417</v>
      </c>
      <c r="C1233" s="9" t="s">
        <v>2395</v>
      </c>
      <c r="D1233" s="9" t="s">
        <v>2406</v>
      </c>
      <c r="E1233" s="3">
        <v>4092.5915717399998</v>
      </c>
      <c r="F1233" s="5">
        <v>4089.8915710000001</v>
      </c>
      <c r="G1233" s="5" t="s">
        <v>2400</v>
      </c>
      <c r="H1233" s="3">
        <v>0.02</v>
      </c>
      <c r="I1233" s="3">
        <v>266.46464600000002</v>
      </c>
      <c r="J1233" s="3">
        <v>0.02</v>
      </c>
      <c r="K1233" s="3">
        <v>261.18811899999997</v>
      </c>
      <c r="L1233" s="3">
        <v>5.54784437</v>
      </c>
      <c r="M1233" s="3">
        <v>2.9667116499999997</v>
      </c>
      <c r="N1233" s="3" t="s">
        <v>2397</v>
      </c>
      <c r="O1233" s="3" t="s">
        <v>2400</v>
      </c>
      <c r="P1233" s="3" t="s">
        <v>2400</v>
      </c>
      <c r="Q1233" s="3">
        <v>3.5338319999999999</v>
      </c>
      <c r="R1233" s="3">
        <v>42.870066000000001</v>
      </c>
      <c r="S1233" s="3">
        <v>42.870066000000001</v>
      </c>
      <c r="T1233" s="9" t="s">
        <v>3429</v>
      </c>
      <c r="U1233" s="7">
        <v>1037100</v>
      </c>
      <c r="V1233" s="7">
        <v>898300</v>
      </c>
      <c r="W1233" s="7">
        <v>811500</v>
      </c>
      <c r="X1233" s="7">
        <v>747700</v>
      </c>
      <c r="Y1233" s="7">
        <v>1127000</v>
      </c>
      <c r="Z1233" s="7">
        <v>1125700</v>
      </c>
      <c r="AA1233" s="7">
        <v>1082500</v>
      </c>
      <c r="AB1233" s="7">
        <v>1037100</v>
      </c>
      <c r="AC1233" s="3">
        <v>25.899000000000001</v>
      </c>
      <c r="AD1233" s="4">
        <v>25.67</v>
      </c>
      <c r="AE1233" s="4">
        <v>6.3250000000000002</v>
      </c>
      <c r="AF1233" s="4">
        <v>6.8769999999999998</v>
      </c>
      <c r="AG1233" s="7">
        <v>151015662</v>
      </c>
      <c r="AH1233" s="7">
        <v>150729318</v>
      </c>
      <c r="AI1233" s="7">
        <v>128072596</v>
      </c>
      <c r="AJ1233" s="7">
        <v>147750393</v>
      </c>
      <c r="AK1233" s="3">
        <v>97.800089999999997</v>
      </c>
      <c r="AL1233" s="7">
        <v>380</v>
      </c>
      <c r="AM1233" s="7">
        <v>129772077</v>
      </c>
      <c r="AN1233" s="4">
        <v>85.9</v>
      </c>
      <c r="AO1233" s="3">
        <v>-1.0502629999999999</v>
      </c>
      <c r="AP1233" s="3">
        <v>-2.6208930000000001</v>
      </c>
      <c r="AQ1233" s="3">
        <v>13.218883999999999</v>
      </c>
      <c r="AR1233" s="3">
        <v>33.502023999999999</v>
      </c>
      <c r="AS1233" s="3">
        <v>-2.6208930000000001</v>
      </c>
      <c r="AT1233" s="3">
        <v>13.218883999999999</v>
      </c>
      <c r="AU1233" s="3">
        <v>30.014786000000001</v>
      </c>
      <c r="AV1233" s="3">
        <v>2.6494737813257814</v>
      </c>
      <c r="AW1233" s="3">
        <v>3.6587806084861985</v>
      </c>
      <c r="AX1233" s="3">
        <v>3.5420601566288719</v>
      </c>
      <c r="AY1233" s="3">
        <v>70.81</v>
      </c>
      <c r="AZ1233" s="3">
        <v>97.79</v>
      </c>
      <c r="BA1233" s="3">
        <v>94.67</v>
      </c>
    </row>
    <row r="1234" spans="1:53" x14ac:dyDescent="0.3">
      <c r="A1234" s="1" t="s">
        <v>2013</v>
      </c>
      <c r="B1234" s="2">
        <v>103061</v>
      </c>
      <c r="C1234" s="9" t="s">
        <v>2401</v>
      </c>
      <c r="D1234" s="9" t="s">
        <v>2413</v>
      </c>
      <c r="E1234" s="3">
        <v>4092.3045716900001</v>
      </c>
      <c r="F1234" s="5">
        <v>5618.2865709999996</v>
      </c>
      <c r="G1234" s="5">
        <v>5764.7767789500003</v>
      </c>
      <c r="H1234" s="3">
        <v>0.22</v>
      </c>
      <c r="I1234" s="3">
        <v>39.6860465116279</v>
      </c>
      <c r="J1234" s="3">
        <v>0.22</v>
      </c>
      <c r="K1234" s="3">
        <v>39.6860465116279</v>
      </c>
      <c r="L1234" s="3">
        <v>7.6644958499999998</v>
      </c>
      <c r="M1234" s="3">
        <v>6.6187787453501201</v>
      </c>
      <c r="N1234" s="3">
        <v>15.605853</v>
      </c>
      <c r="O1234" s="3" t="s">
        <v>2400</v>
      </c>
      <c r="P1234" s="3" t="s">
        <v>2400</v>
      </c>
      <c r="Q1234" s="3">
        <v>10.144868000000001</v>
      </c>
      <c r="R1234" s="3">
        <v>18.282176</v>
      </c>
      <c r="S1234" s="3">
        <v>18.549104312115301</v>
      </c>
      <c r="T1234" s="9" t="s">
        <v>3429</v>
      </c>
      <c r="U1234" s="7">
        <v>482376</v>
      </c>
      <c r="V1234" s="7">
        <v>457236</v>
      </c>
      <c r="W1234" s="7">
        <v>432931</v>
      </c>
      <c r="X1234" s="7">
        <v>394141</v>
      </c>
      <c r="Y1234" s="7">
        <v>526279</v>
      </c>
      <c r="Z1234" s="7">
        <v>512652</v>
      </c>
      <c r="AA1234" s="7">
        <v>495172</v>
      </c>
      <c r="AB1234" s="7">
        <v>482376</v>
      </c>
      <c r="AC1234" s="3">
        <v>73.549000000000007</v>
      </c>
      <c r="AD1234" s="3">
        <v>74.242999999999995</v>
      </c>
      <c r="AE1234" s="3">
        <v>51.203000000000003</v>
      </c>
      <c r="AF1234" s="3">
        <v>54.110999999999997</v>
      </c>
      <c r="AG1234" s="7">
        <v>110208387</v>
      </c>
      <c r="AH1234" s="7">
        <v>109353536</v>
      </c>
      <c r="AI1234" s="7">
        <v>105331191</v>
      </c>
      <c r="AJ1234" s="7">
        <v>108298995</v>
      </c>
      <c r="AK1234" s="3">
        <v>97.837630000000004</v>
      </c>
      <c r="AL1234" s="7">
        <v>388</v>
      </c>
      <c r="AM1234" s="7">
        <v>96919700</v>
      </c>
      <c r="AN1234" s="3">
        <v>87.56</v>
      </c>
      <c r="AO1234" s="3">
        <v>-0.23385</v>
      </c>
      <c r="AP1234" s="3">
        <v>-7.6819040000000003</v>
      </c>
      <c r="AQ1234" s="3">
        <v>2.8631709999999999</v>
      </c>
      <c r="AR1234" s="3">
        <v>22.285919</v>
      </c>
      <c r="AS1234" s="3">
        <v>-7.6819040000000003</v>
      </c>
      <c r="AT1234" s="3">
        <v>2.8631709999999999</v>
      </c>
      <c r="AU1234" s="3">
        <v>23.124098</v>
      </c>
      <c r="AV1234" s="3" t="s">
        <v>2400</v>
      </c>
      <c r="AW1234" s="3" t="s">
        <v>2400</v>
      </c>
      <c r="AX1234" s="3" t="s">
        <v>2400</v>
      </c>
      <c r="AY1234" s="3">
        <v>64.62</v>
      </c>
      <c r="AZ1234" s="3">
        <v>96.58</v>
      </c>
      <c r="BA1234" s="3">
        <v>94.33</v>
      </c>
    </row>
    <row r="1235" spans="1:53" x14ac:dyDescent="0.3">
      <c r="A1235" s="1" t="s">
        <v>2044</v>
      </c>
      <c r="B1235" s="2">
        <v>1984125</v>
      </c>
      <c r="C1235" s="9" t="s">
        <v>2395</v>
      </c>
      <c r="D1235" s="9" t="s">
        <v>2399</v>
      </c>
      <c r="E1235" s="3">
        <v>4087.4244227499998</v>
      </c>
      <c r="F1235" s="5" t="s">
        <v>2400</v>
      </c>
      <c r="G1235" s="5">
        <v>1891.0114227500001</v>
      </c>
      <c r="H1235" s="3">
        <v>-1.421</v>
      </c>
      <c r="I1235" s="3" t="s">
        <v>2397</v>
      </c>
      <c r="J1235" s="3">
        <v>-1.421</v>
      </c>
      <c r="K1235" s="3" t="s">
        <v>2397</v>
      </c>
      <c r="L1235" s="3">
        <v>1.18374767486048</v>
      </c>
      <c r="M1235" s="3">
        <v>1.18316782515249</v>
      </c>
      <c r="N1235" s="3">
        <v>6.4166740000000004</v>
      </c>
      <c r="O1235" s="3" t="s">
        <v>2400</v>
      </c>
      <c r="P1235" s="3" t="s">
        <v>2400</v>
      </c>
      <c r="Q1235" s="3" t="s">
        <v>2400</v>
      </c>
      <c r="R1235" s="3" t="s">
        <v>2400</v>
      </c>
      <c r="S1235" s="3" t="s">
        <v>2400</v>
      </c>
      <c r="T1235" s="9" t="s">
        <v>3429</v>
      </c>
      <c r="U1235" s="7">
        <v>1075542</v>
      </c>
      <c r="V1235" s="7">
        <v>976761</v>
      </c>
      <c r="W1235" s="7">
        <v>907067</v>
      </c>
      <c r="X1235" s="7">
        <v>1054302</v>
      </c>
      <c r="Y1235" s="7">
        <v>1074096</v>
      </c>
      <c r="Z1235" s="7">
        <v>1048127</v>
      </c>
      <c r="AA1235" s="7">
        <v>1059122</v>
      </c>
      <c r="AB1235" s="7">
        <v>1075542</v>
      </c>
      <c r="AC1235" s="3" t="s">
        <v>2400</v>
      </c>
      <c r="AD1235" s="3" t="s">
        <v>2400</v>
      </c>
      <c r="AE1235" s="3" t="s">
        <v>2400</v>
      </c>
      <c r="AF1235" s="3" t="s">
        <v>2400</v>
      </c>
      <c r="AG1235" s="7">
        <v>46207757</v>
      </c>
      <c r="AH1235" s="7">
        <v>46188078</v>
      </c>
      <c r="AI1235" s="7">
        <v>48015003</v>
      </c>
      <c r="AJ1235" s="7">
        <v>45462721</v>
      </c>
      <c r="AK1235" s="3">
        <v>98.379249999999999</v>
      </c>
      <c r="AL1235" s="7">
        <v>315</v>
      </c>
      <c r="AM1235" s="7">
        <v>44906891</v>
      </c>
      <c r="AN1235" s="3">
        <v>97.18</v>
      </c>
      <c r="AO1235" s="3">
        <v>-0.12771399999999999</v>
      </c>
      <c r="AP1235" s="3">
        <v>-11.588468000000001</v>
      </c>
      <c r="AQ1235" s="3">
        <v>9.4318500000000007</v>
      </c>
      <c r="AR1235" s="3">
        <v>22.168410999999999</v>
      </c>
      <c r="AS1235" s="3">
        <v>-11.588468000000001</v>
      </c>
      <c r="AT1235" s="3">
        <v>9.4318500000000007</v>
      </c>
      <c r="AU1235" s="3">
        <v>20.996441000000001</v>
      </c>
      <c r="AV1235" s="3">
        <v>2.2363343305195795</v>
      </c>
      <c r="AW1235" s="3">
        <v>3.9048866703154217</v>
      </c>
      <c r="AX1235" s="3">
        <v>4.6724049798682747</v>
      </c>
      <c r="AY1235" s="3">
        <v>48.59</v>
      </c>
      <c r="AZ1235" s="3">
        <v>84.85</v>
      </c>
      <c r="BA1235" s="3">
        <v>101.53</v>
      </c>
    </row>
    <row r="1236" spans="1:53" x14ac:dyDescent="0.3">
      <c r="A1236" s="1" t="s">
        <v>1587</v>
      </c>
      <c r="B1236" s="2">
        <v>28943809</v>
      </c>
      <c r="C1236" s="9" t="s">
        <v>2401</v>
      </c>
      <c r="D1236" s="9" t="s">
        <v>2463</v>
      </c>
      <c r="E1236" s="3">
        <v>4087.1419462499998</v>
      </c>
      <c r="F1236" s="5">
        <v>12073.141946</v>
      </c>
      <c r="G1236" s="5" t="s">
        <v>2400</v>
      </c>
      <c r="H1236" s="3">
        <v>1.38</v>
      </c>
      <c r="I1236" s="3">
        <v>2.9603169999999999</v>
      </c>
      <c r="J1236" s="3">
        <v>1.38</v>
      </c>
      <c r="K1236" s="3">
        <v>2.9603169999999999</v>
      </c>
      <c r="L1236" s="3" t="s">
        <v>2397</v>
      </c>
      <c r="M1236" s="3">
        <v>7.7951933099999993</v>
      </c>
      <c r="N1236" s="3">
        <v>5.925338</v>
      </c>
      <c r="O1236" s="3" t="s">
        <v>2400</v>
      </c>
      <c r="P1236" s="3" t="s">
        <v>2400</v>
      </c>
      <c r="Q1236" s="3">
        <v>1.8456049999999999</v>
      </c>
      <c r="R1236" s="3">
        <v>6.4601199999999999</v>
      </c>
      <c r="S1236" s="3">
        <v>6.4601199999999999</v>
      </c>
      <c r="T1236" s="9" t="s">
        <v>3429</v>
      </c>
      <c r="U1236" s="7">
        <v>6263000</v>
      </c>
      <c r="V1236" s="7">
        <v>6174000</v>
      </c>
      <c r="W1236" s="7">
        <v>6304000</v>
      </c>
      <c r="X1236" s="7">
        <v>6532000</v>
      </c>
      <c r="Y1236" s="7">
        <v>6409000</v>
      </c>
      <c r="Z1236" s="7">
        <v>6346000</v>
      </c>
      <c r="AA1236" s="7">
        <v>6347000</v>
      </c>
      <c r="AB1236" s="7">
        <v>6263000</v>
      </c>
      <c r="AC1236" s="3">
        <v>59.844000000000001</v>
      </c>
      <c r="AD1236" s="3">
        <v>58.262</v>
      </c>
      <c r="AE1236" s="3">
        <v>24.988</v>
      </c>
      <c r="AF1236" s="3">
        <v>27.524000000000001</v>
      </c>
      <c r="AG1236" s="7">
        <v>257539000</v>
      </c>
      <c r="AH1236" s="7">
        <v>257473000</v>
      </c>
      <c r="AI1236" s="7">
        <v>255606000</v>
      </c>
      <c r="AJ1236" s="7">
        <v>256698455</v>
      </c>
      <c r="AK1236" s="3">
        <v>99.673670000000001</v>
      </c>
      <c r="AL1236" s="7">
        <v>847</v>
      </c>
      <c r="AM1236" s="7">
        <v>206490649</v>
      </c>
      <c r="AN1236" s="3">
        <v>80.180000000000007</v>
      </c>
      <c r="AO1236" s="3">
        <v>1.2898849999999999</v>
      </c>
      <c r="AP1236" s="3">
        <v>-5.9861370000000003</v>
      </c>
      <c r="AQ1236" s="3">
        <v>-22.007318000000001</v>
      </c>
      <c r="AR1236" s="4">
        <v>1.4276</v>
      </c>
      <c r="AS1236" s="3">
        <v>-5.9861370000000003</v>
      </c>
      <c r="AT1236" s="3">
        <v>-22.007318000000001</v>
      </c>
      <c r="AU1236" s="3">
        <v>3.467406</v>
      </c>
      <c r="AV1236" s="3">
        <v>4.3282405423258918</v>
      </c>
      <c r="AW1236" s="3">
        <v>8.3549647689993485</v>
      </c>
      <c r="AX1236" s="3">
        <v>6.2432698155390511</v>
      </c>
      <c r="AY1236" s="3">
        <v>91.01</v>
      </c>
      <c r="AZ1236" s="3">
        <v>175.68</v>
      </c>
      <c r="BA1236" s="3">
        <v>131.28</v>
      </c>
    </row>
    <row r="1237" spans="1:53" x14ac:dyDescent="0.3">
      <c r="A1237" s="1" t="s">
        <v>1078</v>
      </c>
      <c r="B1237" s="2">
        <v>19880854</v>
      </c>
      <c r="C1237" s="9" t="s">
        <v>2395</v>
      </c>
      <c r="D1237" s="9" t="s">
        <v>2461</v>
      </c>
      <c r="E1237" s="3">
        <v>4083.0915129999998</v>
      </c>
      <c r="F1237" s="5">
        <v>5499.5175120000004</v>
      </c>
      <c r="G1237" s="5">
        <v>5089.7335127599999</v>
      </c>
      <c r="H1237" s="3">
        <v>-2.93</v>
      </c>
      <c r="I1237" s="3" t="s">
        <v>2397</v>
      </c>
      <c r="J1237" s="3">
        <v>-2.93</v>
      </c>
      <c r="K1237" s="3" t="s">
        <v>2397</v>
      </c>
      <c r="L1237" s="3">
        <v>1.7548712499999999</v>
      </c>
      <c r="M1237" s="3">
        <v>0.64605984000000005</v>
      </c>
      <c r="N1237" s="3">
        <v>15.630435</v>
      </c>
      <c r="O1237" s="3">
        <v>18.023369985385202</v>
      </c>
      <c r="P1237" s="3" t="s">
        <v>2397</v>
      </c>
      <c r="Q1237" s="3">
        <v>1.3256209999999999</v>
      </c>
      <c r="R1237" s="3">
        <v>14.036360999999999</v>
      </c>
      <c r="S1237" s="3">
        <v>14.036360999999999</v>
      </c>
      <c r="T1237" s="9" t="s">
        <v>3429</v>
      </c>
      <c r="U1237" s="7">
        <v>4365235</v>
      </c>
      <c r="V1237" s="7">
        <v>5235280</v>
      </c>
      <c r="W1237" s="7">
        <v>3699627</v>
      </c>
      <c r="X1237" s="7">
        <v>2764536</v>
      </c>
      <c r="Y1237" s="7">
        <v>3875960</v>
      </c>
      <c r="Z1237" s="7">
        <v>4048582</v>
      </c>
      <c r="AA1237" s="7">
        <v>4210644</v>
      </c>
      <c r="AB1237" s="7">
        <v>4365235</v>
      </c>
      <c r="AC1237" s="3">
        <v>69.245000000000005</v>
      </c>
      <c r="AD1237" s="3">
        <v>71.582999999999998</v>
      </c>
      <c r="AE1237" s="4">
        <v>4.1630000000000003</v>
      </c>
      <c r="AF1237" s="4">
        <v>5.1980000000000004</v>
      </c>
      <c r="AG1237" s="7">
        <v>86262000</v>
      </c>
      <c r="AH1237" s="7">
        <v>86122000</v>
      </c>
      <c r="AI1237" s="7">
        <v>85847000</v>
      </c>
      <c r="AJ1237" s="7">
        <v>70653749</v>
      </c>
      <c r="AK1237" s="3">
        <v>81.899760000000001</v>
      </c>
      <c r="AL1237" s="7">
        <v>454</v>
      </c>
      <c r="AM1237" s="7">
        <v>72683803</v>
      </c>
      <c r="AN1237" s="3">
        <v>84.25</v>
      </c>
      <c r="AO1237" s="3">
        <v>1.3389709999999999</v>
      </c>
      <c r="AP1237" s="3">
        <v>-8.8527360000000002</v>
      </c>
      <c r="AQ1237" s="3">
        <v>-19.843924000000001</v>
      </c>
      <c r="AR1237" s="3">
        <v>-17.640321</v>
      </c>
      <c r="AS1237" s="3">
        <v>-8.8527360000000002</v>
      </c>
      <c r="AT1237" s="3">
        <v>-19.843924000000001</v>
      </c>
      <c r="AU1237" s="3">
        <v>-17.640321</v>
      </c>
      <c r="AV1237" s="3">
        <v>3.8130842601300925</v>
      </c>
      <c r="AW1237" s="3">
        <v>4.6637075712366336</v>
      </c>
      <c r="AX1237" s="3">
        <v>4.0116583344429495</v>
      </c>
      <c r="AY1237" s="3">
        <v>91.15</v>
      </c>
      <c r="AZ1237" s="3">
        <v>111.48</v>
      </c>
      <c r="BA1237" s="3">
        <v>95.89</v>
      </c>
    </row>
    <row r="1238" spans="1:53" x14ac:dyDescent="0.3">
      <c r="A1238" s="1" t="s">
        <v>348</v>
      </c>
      <c r="B1238" s="2">
        <v>5257077</v>
      </c>
      <c r="C1238" s="9" t="s">
        <v>2395</v>
      </c>
      <c r="D1238" s="9" t="s">
        <v>2417</v>
      </c>
      <c r="E1238" s="3">
        <v>4080.29872488</v>
      </c>
      <c r="F1238" s="5">
        <v>3664.1427239999998</v>
      </c>
      <c r="G1238" s="5" t="s">
        <v>2400</v>
      </c>
      <c r="H1238" s="3">
        <v>-0.27300000000000002</v>
      </c>
      <c r="I1238" s="3" t="s">
        <v>2397</v>
      </c>
      <c r="J1238" s="3">
        <v>-0.27300000000000002</v>
      </c>
      <c r="K1238" s="3" t="s">
        <v>2397</v>
      </c>
      <c r="L1238" s="3">
        <v>10.101302460000001</v>
      </c>
      <c r="M1238" s="3">
        <v>9.4027840099999995</v>
      </c>
      <c r="N1238" s="3" t="s">
        <v>2397</v>
      </c>
      <c r="O1238" s="3" t="s">
        <v>2400</v>
      </c>
      <c r="P1238" s="3" t="s">
        <v>2400</v>
      </c>
      <c r="Q1238" s="3">
        <v>6.9742040000000003</v>
      </c>
      <c r="R1238" s="3" t="s">
        <v>2397</v>
      </c>
      <c r="S1238" s="3">
        <v>-36.822392999999998</v>
      </c>
      <c r="T1238" s="9" t="s">
        <v>3433</v>
      </c>
      <c r="U1238" s="7">
        <v>471800</v>
      </c>
      <c r="V1238" s="7">
        <v>355426</v>
      </c>
      <c r="W1238" s="7">
        <v>238035</v>
      </c>
      <c r="X1238" s="7">
        <v>150191</v>
      </c>
      <c r="Y1238" s="7">
        <v>563967</v>
      </c>
      <c r="Z1238" s="7">
        <v>535871</v>
      </c>
      <c r="AA1238" s="7">
        <v>505479</v>
      </c>
      <c r="AB1238" s="7">
        <v>471800</v>
      </c>
      <c r="AC1238" s="3">
        <v>68.730999999999995</v>
      </c>
      <c r="AD1238" s="3">
        <v>68.638000000000005</v>
      </c>
      <c r="AE1238" s="3">
        <v>-30.181999999999999</v>
      </c>
      <c r="AF1238" s="3">
        <v>-23.021999999999998</v>
      </c>
      <c r="AG1238" s="7">
        <v>102830723</v>
      </c>
      <c r="AH1238" s="7">
        <v>101957372</v>
      </c>
      <c r="AI1238" s="7">
        <v>99209503</v>
      </c>
      <c r="AJ1238" s="7">
        <v>69974737</v>
      </c>
      <c r="AK1238" s="4">
        <v>67.618300000000005</v>
      </c>
      <c r="AL1238" s="7">
        <v>287</v>
      </c>
      <c r="AM1238" s="7">
        <v>63139635</v>
      </c>
      <c r="AN1238" s="3">
        <v>61.01</v>
      </c>
      <c r="AO1238" s="3">
        <v>-3.9449540000000001</v>
      </c>
      <c r="AP1238" s="3">
        <v>5.4380670000000002</v>
      </c>
      <c r="AQ1238" s="3">
        <v>29.499072000000002</v>
      </c>
      <c r="AR1238" s="3">
        <v>-16.789190999999999</v>
      </c>
      <c r="AS1238" s="3">
        <v>5.4380670000000002</v>
      </c>
      <c r="AT1238" s="3">
        <v>29.499072000000002</v>
      </c>
      <c r="AU1238" s="3">
        <v>-21.174478000000001</v>
      </c>
      <c r="AV1238" s="3">
        <v>4.2179314646716568</v>
      </c>
      <c r="AW1238" s="3">
        <v>8.9331418227441315</v>
      </c>
      <c r="AX1238" s="3">
        <v>7.7266467411617175</v>
      </c>
      <c r="AY1238" s="3">
        <v>67.680000000000007</v>
      </c>
      <c r="AZ1238" s="3">
        <v>143.35</v>
      </c>
      <c r="BA1238" s="3">
        <v>123.99</v>
      </c>
    </row>
    <row r="1239" spans="1:53" x14ac:dyDescent="0.3">
      <c r="A1239" s="1" t="s">
        <v>1236</v>
      </c>
      <c r="B1239" s="2">
        <v>4996551</v>
      </c>
      <c r="C1239" s="9" t="s">
        <v>2401</v>
      </c>
      <c r="D1239" s="9" t="s">
        <v>2454</v>
      </c>
      <c r="E1239" s="3">
        <v>4074.5138509600001</v>
      </c>
      <c r="F1239" s="5">
        <v>3977.5898499999998</v>
      </c>
      <c r="G1239" s="5" t="s">
        <v>2400</v>
      </c>
      <c r="H1239" s="4">
        <v>1.1379999999999999</v>
      </c>
      <c r="I1239" s="3">
        <v>14.440163</v>
      </c>
      <c r="J1239" s="4">
        <v>1.1379999999999999</v>
      </c>
      <c r="K1239" s="3">
        <v>14.440163</v>
      </c>
      <c r="L1239" s="3">
        <v>4.4038913600000003</v>
      </c>
      <c r="M1239" s="3">
        <v>1.96338127</v>
      </c>
      <c r="N1239" s="3">
        <v>12.745654</v>
      </c>
      <c r="O1239" s="3" t="s">
        <v>2400</v>
      </c>
      <c r="P1239" s="3" t="s">
        <v>2400</v>
      </c>
      <c r="Q1239" s="3">
        <v>1.229789</v>
      </c>
      <c r="R1239" s="3">
        <v>8.6439029999999999</v>
      </c>
      <c r="S1239" s="3">
        <v>8.6439029999999999</v>
      </c>
      <c r="T1239" s="9" t="s">
        <v>3439</v>
      </c>
      <c r="U1239" s="7">
        <v>2762671</v>
      </c>
      <c r="V1239" s="7">
        <v>2835408</v>
      </c>
      <c r="W1239" s="7">
        <v>2626718</v>
      </c>
      <c r="X1239" s="7">
        <v>1810047</v>
      </c>
      <c r="Y1239" s="7">
        <v>2708790</v>
      </c>
      <c r="Z1239" s="7">
        <v>2738428</v>
      </c>
      <c r="AA1239" s="7">
        <v>2762671</v>
      </c>
      <c r="AB1239" s="7">
        <v>2802745</v>
      </c>
      <c r="AC1239" s="4">
        <v>21.92</v>
      </c>
      <c r="AD1239" s="4">
        <v>22.81</v>
      </c>
      <c r="AE1239" s="4">
        <v>11.339</v>
      </c>
      <c r="AF1239" s="4">
        <v>12.162000000000001</v>
      </c>
      <c r="AG1239" s="7">
        <v>51748000</v>
      </c>
      <c r="AH1239" s="7">
        <v>52154000</v>
      </c>
      <c r="AI1239" s="7">
        <v>52656000</v>
      </c>
      <c r="AJ1239" s="7">
        <v>50973819</v>
      </c>
      <c r="AK1239" s="3">
        <v>98.819010000000006</v>
      </c>
      <c r="AL1239" s="7">
        <v>386</v>
      </c>
      <c r="AM1239" s="7">
        <v>49624972</v>
      </c>
      <c r="AN1239" s="4">
        <v>96.2</v>
      </c>
      <c r="AO1239" s="3">
        <v>-0.22189400000000001</v>
      </c>
      <c r="AP1239" s="3">
        <v>-13.900945</v>
      </c>
      <c r="AQ1239" s="3">
        <v>-10.353535000000001</v>
      </c>
      <c r="AR1239" s="3">
        <v>15.496575</v>
      </c>
      <c r="AS1239" s="3">
        <v>-13.900945</v>
      </c>
      <c r="AT1239" s="3">
        <v>-10.353535000000001</v>
      </c>
      <c r="AU1239" s="3">
        <v>13.647852</v>
      </c>
      <c r="AV1239" s="3">
        <v>2.3232203331441816</v>
      </c>
      <c r="AW1239" s="3">
        <v>4.2143857120991743</v>
      </c>
      <c r="AX1239" s="3">
        <v>3.2482878758428666</v>
      </c>
      <c r="AY1239" s="3">
        <v>66.98</v>
      </c>
      <c r="AZ1239" s="4">
        <v>121.5</v>
      </c>
      <c r="BA1239" s="3">
        <v>93.65</v>
      </c>
    </row>
    <row r="1240" spans="1:53" x14ac:dyDescent="0.3">
      <c r="A1240" s="1" t="s">
        <v>2143</v>
      </c>
      <c r="B1240" s="2">
        <v>4347328</v>
      </c>
      <c r="C1240" s="9" t="s">
        <v>2401</v>
      </c>
      <c r="D1240" s="9" t="s">
        <v>2496</v>
      </c>
      <c r="E1240" s="3">
        <v>4073.9753117999999</v>
      </c>
      <c r="F1240" s="5">
        <v>4473.108311</v>
      </c>
      <c r="G1240" s="5">
        <v>4473.1083117999997</v>
      </c>
      <c r="H1240" s="4">
        <v>1.18</v>
      </c>
      <c r="I1240" s="3">
        <v>7.5088010000000001</v>
      </c>
      <c r="J1240" s="3">
        <v>1.18</v>
      </c>
      <c r="K1240" s="3">
        <v>7.5088010000000001</v>
      </c>
      <c r="L1240" s="3">
        <v>1.09705918</v>
      </c>
      <c r="M1240" s="3">
        <v>1.04420446</v>
      </c>
      <c r="N1240" s="3">
        <v>9.0154150000000008</v>
      </c>
      <c r="O1240" s="3">
        <v>5.5073921284143799</v>
      </c>
      <c r="P1240" s="3">
        <v>3.1922846086554801</v>
      </c>
      <c r="Q1240" s="3">
        <v>0.84306800000000004</v>
      </c>
      <c r="R1240" s="3">
        <v>6.0452649999999997</v>
      </c>
      <c r="S1240" s="3">
        <v>6.0452649999999997</v>
      </c>
      <c r="T1240" s="9" t="s">
        <v>3429</v>
      </c>
      <c r="U1240" s="7">
        <v>3715204</v>
      </c>
      <c r="V1240" s="7">
        <v>4348533</v>
      </c>
      <c r="W1240" s="7">
        <v>3982235</v>
      </c>
      <c r="X1240" s="7">
        <v>3260447</v>
      </c>
      <c r="Y1240" s="7">
        <v>4498697</v>
      </c>
      <c r="Z1240" s="7">
        <v>4192540</v>
      </c>
      <c r="AA1240" s="7">
        <v>3874945</v>
      </c>
      <c r="AB1240" s="7">
        <v>3715204</v>
      </c>
      <c r="AC1240" s="4">
        <v>22.81</v>
      </c>
      <c r="AD1240" s="3">
        <v>23.353000000000002</v>
      </c>
      <c r="AE1240" s="4">
        <v>12.624000000000001</v>
      </c>
      <c r="AF1240" s="4">
        <v>13.69</v>
      </c>
      <c r="AG1240" s="7">
        <v>93590060</v>
      </c>
      <c r="AH1240" s="7">
        <v>93862218</v>
      </c>
      <c r="AI1240" s="7">
        <v>97341774</v>
      </c>
      <c r="AJ1240" s="7">
        <v>91326100</v>
      </c>
      <c r="AK1240" s="3">
        <v>97.580979999999997</v>
      </c>
      <c r="AL1240" s="7">
        <v>457</v>
      </c>
      <c r="AM1240" s="7">
        <v>92282188</v>
      </c>
      <c r="AN1240" s="4">
        <v>98.6</v>
      </c>
      <c r="AO1240" s="3">
        <v>-2.4219590000000002</v>
      </c>
      <c r="AP1240" s="3">
        <v>-16.701125999999999</v>
      </c>
      <c r="AQ1240" s="3">
        <v>-19.973516</v>
      </c>
      <c r="AR1240" s="3">
        <v>3.0113639999999999</v>
      </c>
      <c r="AS1240" s="3">
        <v>-16.701125999999999</v>
      </c>
      <c r="AT1240" s="3">
        <v>-19.973516</v>
      </c>
      <c r="AU1240" s="3">
        <v>2.429379</v>
      </c>
      <c r="AV1240" s="3">
        <v>2.9282479357316364</v>
      </c>
      <c r="AW1240" s="3">
        <v>5.164489301923342</v>
      </c>
      <c r="AX1240" s="3">
        <v>4.1831953916079092</v>
      </c>
      <c r="AY1240" s="3">
        <v>61.41</v>
      </c>
      <c r="AZ1240" s="4">
        <v>108.3</v>
      </c>
      <c r="BA1240" s="3">
        <v>87.72</v>
      </c>
    </row>
    <row r="1241" spans="1:53" x14ac:dyDescent="0.3">
      <c r="A1241" s="1" t="s">
        <v>698</v>
      </c>
      <c r="B1241" s="2">
        <v>4024401</v>
      </c>
      <c r="C1241" s="9" t="s">
        <v>2401</v>
      </c>
      <c r="D1241" s="9" t="s">
        <v>2415</v>
      </c>
      <c r="E1241" s="3">
        <v>4073.0509575000001</v>
      </c>
      <c r="F1241" s="5">
        <v>7804.0509570000004</v>
      </c>
      <c r="G1241" s="5">
        <v>7804.0509574999996</v>
      </c>
      <c r="H1241" s="3">
        <v>0.23</v>
      </c>
      <c r="I1241" s="3">
        <v>157.322835</v>
      </c>
      <c r="J1241" s="3">
        <v>0.23</v>
      </c>
      <c r="K1241" s="3">
        <v>157.322835</v>
      </c>
      <c r="L1241" s="3">
        <v>7.8785488999999993</v>
      </c>
      <c r="M1241" s="3">
        <v>1.2131147499999999</v>
      </c>
      <c r="N1241" s="3">
        <v>3.6782029999999999</v>
      </c>
      <c r="O1241" s="3">
        <v>5.7325907136810201</v>
      </c>
      <c r="P1241" s="3">
        <v>5.6304347826086998</v>
      </c>
      <c r="Q1241" s="3">
        <v>0.55405400000000005</v>
      </c>
      <c r="R1241" s="3">
        <v>4.0912410000000001</v>
      </c>
      <c r="S1241" s="3">
        <v>4.0912410000000001</v>
      </c>
      <c r="T1241" s="9" t="s">
        <v>3431</v>
      </c>
      <c r="U1241" s="7">
        <v>13667000</v>
      </c>
      <c r="V1241" s="7">
        <v>14430000</v>
      </c>
      <c r="W1241" s="7">
        <v>16265000</v>
      </c>
      <c r="X1241" s="7">
        <v>17729000</v>
      </c>
      <c r="Y1241" s="7">
        <v>13262000</v>
      </c>
      <c r="Z1241" s="7">
        <v>13457000</v>
      </c>
      <c r="AA1241" s="7">
        <v>13667000</v>
      </c>
      <c r="AB1241" s="7">
        <v>13872000</v>
      </c>
      <c r="AC1241" s="3">
        <v>22.681999999999999</v>
      </c>
      <c r="AD1241" s="4">
        <v>23.33</v>
      </c>
      <c r="AE1241" s="4">
        <v>10.214</v>
      </c>
      <c r="AF1241" s="4">
        <v>10.579000000000001</v>
      </c>
      <c r="AG1241" s="7">
        <v>180992811</v>
      </c>
      <c r="AH1241" s="7">
        <v>180775684</v>
      </c>
      <c r="AI1241" s="7">
        <v>200789520</v>
      </c>
      <c r="AJ1241" s="7">
        <v>168346152</v>
      </c>
      <c r="AK1241" s="3">
        <v>92.996340000000004</v>
      </c>
      <c r="AL1241" s="7">
        <v>507</v>
      </c>
      <c r="AM1241" s="7">
        <v>162354395</v>
      </c>
      <c r="AN1241" s="3">
        <v>89.69</v>
      </c>
      <c r="AO1241" s="3">
        <v>-2.5365850000000001</v>
      </c>
      <c r="AP1241" s="3">
        <v>-11.2</v>
      </c>
      <c r="AQ1241" s="3">
        <v>-3.7108430000000001</v>
      </c>
      <c r="AR1241" s="3">
        <v>-12.483574000000001</v>
      </c>
      <c r="AS1241" s="3">
        <v>-11.2</v>
      </c>
      <c r="AT1241" s="3">
        <v>-3.7108430000000001</v>
      </c>
      <c r="AU1241" s="3">
        <v>-12.636642</v>
      </c>
      <c r="AV1241" s="3">
        <v>1.7499002773033685</v>
      </c>
      <c r="AW1241" s="3">
        <v>2.6476872561043487</v>
      </c>
      <c r="AX1241" s="3">
        <v>3.1598289538840971</v>
      </c>
      <c r="AY1241" s="3">
        <v>31.78</v>
      </c>
      <c r="AZ1241" s="3">
        <v>48.09</v>
      </c>
      <c r="BA1241" s="3">
        <v>57.39</v>
      </c>
    </row>
    <row r="1242" spans="1:53" x14ac:dyDescent="0.3">
      <c r="A1242" s="1" t="s">
        <v>1780</v>
      </c>
      <c r="B1242" s="2">
        <v>4426783</v>
      </c>
      <c r="C1242" s="9" t="s">
        <v>2395</v>
      </c>
      <c r="D1242" s="9" t="s">
        <v>2435</v>
      </c>
      <c r="E1242" s="3">
        <v>4072.1374700000001</v>
      </c>
      <c r="F1242" s="5">
        <v>3761.3874700000001</v>
      </c>
      <c r="G1242" s="5">
        <v>3761.3874701599998</v>
      </c>
      <c r="H1242" s="3">
        <v>0.01</v>
      </c>
      <c r="I1242" s="3" t="s">
        <v>2397</v>
      </c>
      <c r="J1242" s="3">
        <v>0.01</v>
      </c>
      <c r="K1242" s="3" t="s">
        <v>2397</v>
      </c>
      <c r="L1242" s="3">
        <v>7.9332161699999997</v>
      </c>
      <c r="M1242" s="3">
        <v>7.0863422300000005</v>
      </c>
      <c r="N1242" s="3">
        <v>45.321285000000003</v>
      </c>
      <c r="O1242" s="3" t="s">
        <v>2397</v>
      </c>
      <c r="P1242" s="3">
        <v>239.518877325067</v>
      </c>
      <c r="Q1242" s="3">
        <v>3.5344989999999998</v>
      </c>
      <c r="R1242" s="3" t="s">
        <v>2397</v>
      </c>
      <c r="S1242" s="3">
        <v>-81.609441000000004</v>
      </c>
      <c r="T1242" s="9" t="s">
        <v>3429</v>
      </c>
      <c r="U1242" s="7">
        <v>944285</v>
      </c>
      <c r="V1242" s="7">
        <v>653560</v>
      </c>
      <c r="W1242" s="7">
        <v>458605</v>
      </c>
      <c r="X1242" s="7">
        <v>256956</v>
      </c>
      <c r="Y1242" s="7">
        <v>1176826</v>
      </c>
      <c r="Z1242" s="7">
        <v>1081928</v>
      </c>
      <c r="AA1242" s="7">
        <v>1009538</v>
      </c>
      <c r="AB1242" s="7">
        <v>944285</v>
      </c>
      <c r="AC1242" s="3">
        <v>56.487000000000002</v>
      </c>
      <c r="AD1242" s="3">
        <v>58.927</v>
      </c>
      <c r="AE1242" s="3">
        <v>-10.993</v>
      </c>
      <c r="AF1242" s="3">
        <v>-4.9820000000000002</v>
      </c>
      <c r="AG1242" s="7">
        <v>198033845</v>
      </c>
      <c r="AH1242" s="7">
        <v>195095978</v>
      </c>
      <c r="AI1242" s="7">
        <v>185128562</v>
      </c>
      <c r="AJ1242" s="7">
        <v>136581804</v>
      </c>
      <c r="AK1242" s="3">
        <v>68.959410000000005</v>
      </c>
      <c r="AL1242" s="7">
        <v>259</v>
      </c>
      <c r="AM1242" s="7">
        <v>110956952</v>
      </c>
      <c r="AN1242" s="3">
        <v>56.02</v>
      </c>
      <c r="AO1242" s="3">
        <v>-0.30918699999999999</v>
      </c>
      <c r="AP1242" s="3">
        <v>9.7762650000000004</v>
      </c>
      <c r="AQ1242" s="3">
        <v>68.558626000000004</v>
      </c>
      <c r="AR1242" s="3">
        <v>18.789473999999998</v>
      </c>
      <c r="AS1242" s="3">
        <v>9.7762650000000004</v>
      </c>
      <c r="AT1242" s="3">
        <v>68.558626000000004</v>
      </c>
      <c r="AU1242" s="3">
        <v>16.220390999999999</v>
      </c>
      <c r="AV1242" s="3">
        <v>2.0884225756911521</v>
      </c>
      <c r="AW1242" s="3">
        <v>3.5291946327813171</v>
      </c>
      <c r="AX1242" s="3">
        <v>4.6496015673430522</v>
      </c>
      <c r="AY1242" s="3">
        <v>48.53</v>
      </c>
      <c r="AZ1242" s="3">
        <v>82.01</v>
      </c>
      <c r="BA1242" s="4">
        <v>108.05</v>
      </c>
    </row>
    <row r="1243" spans="1:53" x14ac:dyDescent="0.3">
      <c r="A1243" s="1" t="s">
        <v>492</v>
      </c>
      <c r="B1243" s="2">
        <v>5317848</v>
      </c>
      <c r="C1243" s="9" t="s">
        <v>2401</v>
      </c>
      <c r="D1243" s="9" t="s">
        <v>2467</v>
      </c>
      <c r="E1243" s="3">
        <v>4070.61243891</v>
      </c>
      <c r="F1243" s="5">
        <v>8425.1124380000001</v>
      </c>
      <c r="G1243" s="5" t="s">
        <v>2400</v>
      </c>
      <c r="H1243" s="3">
        <v>-9.0999999999999998E-2</v>
      </c>
      <c r="I1243" s="3" t="s">
        <v>2397</v>
      </c>
      <c r="J1243" s="3">
        <v>-9.0999999999999998E-2</v>
      </c>
      <c r="K1243" s="3" t="s">
        <v>2397</v>
      </c>
      <c r="L1243" s="3" t="s">
        <v>2397</v>
      </c>
      <c r="M1243" s="3">
        <v>0.65447050000000007</v>
      </c>
      <c r="N1243" s="3">
        <v>9.4248609999999999</v>
      </c>
      <c r="O1243" s="3" t="s">
        <v>2400</v>
      </c>
      <c r="P1243" s="3" t="s">
        <v>2400</v>
      </c>
      <c r="Q1243" s="3">
        <v>3.089683</v>
      </c>
      <c r="R1243" s="3">
        <v>7.8650370000000001</v>
      </c>
      <c r="S1243" s="3">
        <v>7.8650370000000001</v>
      </c>
      <c r="T1243" s="9" t="s">
        <v>3429</v>
      </c>
      <c r="U1243" s="7">
        <v>2628800</v>
      </c>
      <c r="V1243" s="7">
        <v>2659800</v>
      </c>
      <c r="W1243" s="7">
        <v>1876900</v>
      </c>
      <c r="X1243" s="7">
        <v>1254100</v>
      </c>
      <c r="Y1243" s="7">
        <v>2577400</v>
      </c>
      <c r="Z1243" s="7">
        <v>2602400</v>
      </c>
      <c r="AA1243" s="7">
        <v>2620900</v>
      </c>
      <c r="AB1243" s="7">
        <v>2628800</v>
      </c>
      <c r="AC1243" s="4">
        <v>65.52</v>
      </c>
      <c r="AD1243" s="3">
        <v>66.125</v>
      </c>
      <c r="AE1243" s="3">
        <v>37.393000000000001</v>
      </c>
      <c r="AF1243" s="3">
        <v>38.252000000000002</v>
      </c>
      <c r="AG1243" s="7">
        <v>710300000</v>
      </c>
      <c r="AH1243" s="7">
        <v>724100000</v>
      </c>
      <c r="AI1243" s="7">
        <v>663900000</v>
      </c>
      <c r="AJ1243" s="7">
        <v>403110231</v>
      </c>
      <c r="AK1243" s="3">
        <v>56.743839999999999</v>
      </c>
      <c r="AL1243" s="7">
        <v>258</v>
      </c>
      <c r="AM1243" s="7">
        <v>471461083</v>
      </c>
      <c r="AN1243" s="3">
        <v>66.37</v>
      </c>
      <c r="AO1243" s="3">
        <v>1.803607</v>
      </c>
      <c r="AP1243" s="3">
        <v>-11.343805</v>
      </c>
      <c r="AQ1243" s="3">
        <v>-28.450704000000002</v>
      </c>
      <c r="AR1243" s="3">
        <v>-44.052863000000002</v>
      </c>
      <c r="AS1243" s="3">
        <v>-11.343805</v>
      </c>
      <c r="AT1243" s="3">
        <v>-28.450704000000002</v>
      </c>
      <c r="AU1243" s="3">
        <v>-45.140388999999999</v>
      </c>
      <c r="AV1243" s="3">
        <v>1.575147496408897</v>
      </c>
      <c r="AW1243" s="3">
        <v>3.2124791989088948</v>
      </c>
      <c r="AX1243" s="3">
        <v>3.7163265841800901</v>
      </c>
      <c r="AY1243" s="3">
        <v>49.31</v>
      </c>
      <c r="AZ1243" s="3">
        <v>100.57</v>
      </c>
      <c r="BA1243" s="3">
        <v>116.35</v>
      </c>
    </row>
    <row r="1244" spans="1:53" x14ac:dyDescent="0.3">
      <c r="A1244" s="1" t="s">
        <v>281</v>
      </c>
      <c r="B1244" s="2">
        <v>5092477</v>
      </c>
      <c r="C1244" s="9" t="s">
        <v>2401</v>
      </c>
      <c r="D1244" s="9" t="s">
        <v>2501</v>
      </c>
      <c r="E1244" s="3">
        <v>4054.0408998799999</v>
      </c>
      <c r="F1244" s="5">
        <v>4306.3719389999997</v>
      </c>
      <c r="G1244" s="5" t="s">
        <v>2400</v>
      </c>
      <c r="H1244" s="3">
        <v>-0.16398743402526353</v>
      </c>
      <c r="I1244" s="3">
        <v>9.2066689999999998</v>
      </c>
      <c r="J1244" s="3">
        <v>-0.16398743402526353</v>
      </c>
      <c r="K1244" s="3">
        <v>9.2066689999999998</v>
      </c>
      <c r="L1244" s="3" t="s">
        <v>2397</v>
      </c>
      <c r="M1244" s="3">
        <v>59.396252310000001</v>
      </c>
      <c r="N1244" s="3">
        <v>4.6160490000000003</v>
      </c>
      <c r="O1244" s="3" t="s">
        <v>2400</v>
      </c>
      <c r="P1244" s="3" t="s">
        <v>2400</v>
      </c>
      <c r="Q1244" s="3">
        <v>0.95419100000000001</v>
      </c>
      <c r="R1244" s="3">
        <v>5.5815149999999996</v>
      </c>
      <c r="S1244" s="3">
        <v>5.5815149999999996</v>
      </c>
      <c r="T1244" s="9" t="s">
        <v>3429</v>
      </c>
      <c r="U1244" s="7">
        <v>734331.02731520426</v>
      </c>
      <c r="V1244" s="7">
        <v>572259.91718273133</v>
      </c>
      <c r="W1244" s="7">
        <v>496522.70293079951</v>
      </c>
      <c r="X1244" s="7">
        <v>339081.34506337211</v>
      </c>
      <c r="Y1244" s="7">
        <v>778260.74696534907</v>
      </c>
      <c r="Z1244" s="7">
        <v>786088.33388895064</v>
      </c>
      <c r="AA1244" s="7">
        <v>771090.86993296177</v>
      </c>
      <c r="AB1244" s="7">
        <v>734331.02731520426</v>
      </c>
      <c r="AC1244" s="4">
        <v>71.55</v>
      </c>
      <c r="AD1244" s="3">
        <v>71.775999999999996</v>
      </c>
      <c r="AE1244" s="3">
        <v>19.728999999999999</v>
      </c>
      <c r="AF1244" s="3">
        <v>16.273</v>
      </c>
      <c r="AG1244" s="7">
        <v>321239374</v>
      </c>
      <c r="AH1244" s="7">
        <v>37243920</v>
      </c>
      <c r="AI1244" s="7">
        <v>37308901</v>
      </c>
      <c r="AJ1244" s="7">
        <v>17126091</v>
      </c>
      <c r="AK1244" s="3">
        <v>45.98359</v>
      </c>
      <c r="AL1244" s="7">
        <v>43</v>
      </c>
      <c r="AM1244" s="7">
        <v>4781074</v>
      </c>
      <c r="AN1244" s="3">
        <v>12.84</v>
      </c>
      <c r="AO1244" s="3">
        <v>2.4747940000000002</v>
      </c>
      <c r="AP1244" s="3">
        <v>-11.41046</v>
      </c>
      <c r="AQ1244" s="3">
        <v>-11.829653</v>
      </c>
      <c r="AR1244" s="3">
        <v>-17.551621999999998</v>
      </c>
      <c r="AS1244" s="3">
        <v>-11.41046</v>
      </c>
      <c r="AT1244" s="3">
        <v>-11.829653</v>
      </c>
      <c r="AU1244" s="3">
        <v>-19.799139</v>
      </c>
      <c r="AV1244" s="3">
        <v>0.64359229640703774</v>
      </c>
      <c r="AW1244" s="3">
        <v>0.41742261677757192</v>
      </c>
      <c r="AX1244" s="3">
        <v>0.37226561460852586</v>
      </c>
      <c r="AY1244" s="3">
        <v>129.86000000000001</v>
      </c>
      <c r="AZ1244" s="3">
        <v>84.22</v>
      </c>
      <c r="BA1244" s="3">
        <v>75.11</v>
      </c>
    </row>
    <row r="1245" spans="1:53" x14ac:dyDescent="0.3">
      <c r="A1245" s="1" t="s">
        <v>1583</v>
      </c>
      <c r="B1245" s="2">
        <v>5986202</v>
      </c>
      <c r="C1245" s="9" t="s">
        <v>2395</v>
      </c>
      <c r="D1245" s="9" t="s">
        <v>2423</v>
      </c>
      <c r="E1245" s="3">
        <v>4050.3134639999998</v>
      </c>
      <c r="F1245" s="5">
        <v>4781.5744640000003</v>
      </c>
      <c r="G1245" s="5" t="s">
        <v>2400</v>
      </c>
      <c r="H1245" s="3">
        <v>0.31</v>
      </c>
      <c r="I1245" s="3">
        <v>19.512194999999998</v>
      </c>
      <c r="J1245" s="3">
        <v>0.31</v>
      </c>
      <c r="K1245" s="3">
        <v>19.512194999999998</v>
      </c>
      <c r="L1245" s="3" t="s">
        <v>2397</v>
      </c>
      <c r="M1245" s="3">
        <v>2.76783584</v>
      </c>
      <c r="N1245" s="3">
        <v>13.719692</v>
      </c>
      <c r="O1245" s="3" t="s">
        <v>2400</v>
      </c>
      <c r="P1245" s="3" t="s">
        <v>2400</v>
      </c>
      <c r="Q1245" s="3">
        <v>0.97975199999999996</v>
      </c>
      <c r="R1245" s="3">
        <v>11.13888</v>
      </c>
      <c r="S1245" s="3">
        <v>11.13888</v>
      </c>
      <c r="T1245" s="9" t="s">
        <v>3429</v>
      </c>
      <c r="U1245" s="7">
        <v>4302324</v>
      </c>
      <c r="V1245" s="7">
        <v>3944735</v>
      </c>
      <c r="W1245" s="7">
        <v>3438640</v>
      </c>
      <c r="X1245" s="7">
        <v>3032610</v>
      </c>
      <c r="Y1245" s="7">
        <v>4776174</v>
      </c>
      <c r="Z1245" s="7">
        <v>4590642</v>
      </c>
      <c r="AA1245" s="7">
        <v>4432528</v>
      </c>
      <c r="AB1245" s="7">
        <v>4302324</v>
      </c>
      <c r="AC1245" s="3">
        <v>22.806999999999999</v>
      </c>
      <c r="AD1245" s="3">
        <v>20.763999999999999</v>
      </c>
      <c r="AE1245" s="4">
        <v>8.7579999999999991</v>
      </c>
      <c r="AF1245" s="4">
        <v>7.98</v>
      </c>
      <c r="AG1245" s="7">
        <v>170146331</v>
      </c>
      <c r="AH1245" s="7">
        <v>171410880</v>
      </c>
      <c r="AI1245" s="7">
        <v>177129378</v>
      </c>
      <c r="AJ1245" s="7">
        <v>169114124</v>
      </c>
      <c r="AK1245" s="3">
        <v>99.372950000000003</v>
      </c>
      <c r="AL1245" s="7">
        <v>171</v>
      </c>
      <c r="AM1245" s="7">
        <v>122787568</v>
      </c>
      <c r="AN1245" s="3">
        <v>72.150000000000006</v>
      </c>
      <c r="AO1245" s="3">
        <v>1.709776</v>
      </c>
      <c r="AP1245" s="3">
        <v>-2.5210080000000001</v>
      </c>
      <c r="AQ1245" s="3">
        <v>-25.878594</v>
      </c>
      <c r="AR1245" s="3">
        <v>-32.381230000000002</v>
      </c>
      <c r="AS1245" s="3">
        <v>-2.5210080000000001</v>
      </c>
      <c r="AT1245" s="3">
        <v>-25.878594</v>
      </c>
      <c r="AU1245" s="3">
        <v>-31.136835999999999</v>
      </c>
      <c r="AV1245" s="3">
        <v>2.9230560656751128</v>
      </c>
      <c r="AW1245" s="3">
        <v>5.3154450711380568</v>
      </c>
      <c r="AX1245" s="3">
        <v>6.1718135868953823</v>
      </c>
      <c r="AY1245" s="3">
        <v>63.23</v>
      </c>
      <c r="AZ1245" s="3">
        <v>114.98</v>
      </c>
      <c r="BA1245" s="4">
        <v>133.5</v>
      </c>
    </row>
    <row r="1246" spans="1:53" x14ac:dyDescent="0.3">
      <c r="A1246" s="1" t="s">
        <v>193</v>
      </c>
      <c r="B1246" s="2">
        <v>4588939</v>
      </c>
      <c r="C1246" s="9" t="s">
        <v>2401</v>
      </c>
      <c r="D1246" s="9" t="s">
        <v>2415</v>
      </c>
      <c r="E1246" s="3">
        <v>4046.51</v>
      </c>
      <c r="F1246" s="5">
        <v>4985.6099999999997</v>
      </c>
      <c r="G1246" s="5" t="s">
        <v>2400</v>
      </c>
      <c r="H1246" s="4">
        <v>1.06</v>
      </c>
      <c r="I1246" s="3">
        <v>21.045455</v>
      </c>
      <c r="J1246" s="4">
        <v>1.06</v>
      </c>
      <c r="K1246" s="3">
        <v>21.045455</v>
      </c>
      <c r="L1246" s="3" t="s">
        <v>2397</v>
      </c>
      <c r="M1246" s="3">
        <v>2.07597459</v>
      </c>
      <c r="N1246" s="3">
        <v>9.9037430000000004</v>
      </c>
      <c r="O1246" s="3" t="s">
        <v>2400</v>
      </c>
      <c r="P1246" s="3" t="s">
        <v>2400</v>
      </c>
      <c r="Q1246" s="3">
        <v>1.1035919999999999</v>
      </c>
      <c r="R1246" s="3">
        <v>10.305937</v>
      </c>
      <c r="S1246" s="3">
        <v>10.305937</v>
      </c>
      <c r="T1246" s="9" t="s">
        <v>3429</v>
      </c>
      <c r="U1246" s="7">
        <v>4450600</v>
      </c>
      <c r="V1246" s="7">
        <v>4581100</v>
      </c>
      <c r="W1246" s="7">
        <v>4009500</v>
      </c>
      <c r="X1246" s="7">
        <v>3502100</v>
      </c>
      <c r="Y1246" s="7">
        <v>4188800</v>
      </c>
      <c r="Z1246" s="7">
        <v>4274600</v>
      </c>
      <c r="AA1246" s="7">
        <v>4370800</v>
      </c>
      <c r="AB1246" s="7">
        <v>4450600</v>
      </c>
      <c r="AC1246" s="4">
        <v>28.76</v>
      </c>
      <c r="AD1246" s="4">
        <v>28.71</v>
      </c>
      <c r="AE1246" s="4">
        <v>10.435</v>
      </c>
      <c r="AF1246" s="4">
        <v>9.7309999999999999</v>
      </c>
      <c r="AG1246" s="7">
        <v>44200000</v>
      </c>
      <c r="AH1246" s="7">
        <v>45100000</v>
      </c>
      <c r="AI1246" s="7">
        <v>47500000</v>
      </c>
      <c r="AJ1246" s="7">
        <v>42643781</v>
      </c>
      <c r="AK1246" s="3">
        <v>96.479140000000001</v>
      </c>
      <c r="AL1246" s="7">
        <v>371</v>
      </c>
      <c r="AM1246" s="7">
        <v>43419096</v>
      </c>
      <c r="AN1246" s="3">
        <v>98.23</v>
      </c>
      <c r="AO1246" s="3">
        <v>-0.96256699999999995</v>
      </c>
      <c r="AP1246" s="3">
        <v>-8.9677769999999999</v>
      </c>
      <c r="AQ1246" s="3">
        <v>-10.608173000000001</v>
      </c>
      <c r="AR1246" s="3">
        <v>-12.888052999999999</v>
      </c>
      <c r="AS1246" s="3">
        <v>-8.9677769999999999</v>
      </c>
      <c r="AT1246" s="3">
        <v>-10.608173000000001</v>
      </c>
      <c r="AU1246" s="3">
        <v>-13.340959</v>
      </c>
      <c r="AV1246" s="3">
        <v>2.328927601809955</v>
      </c>
      <c r="AW1246" s="3">
        <v>3.4224588646647471</v>
      </c>
      <c r="AX1246" s="3">
        <v>3.8280085276714235</v>
      </c>
      <c r="AY1246" s="3">
        <v>66.94</v>
      </c>
      <c r="AZ1246" s="3">
        <v>98.37</v>
      </c>
      <c r="BA1246" s="4">
        <v>110.03</v>
      </c>
    </row>
    <row r="1247" spans="1:53" x14ac:dyDescent="0.3">
      <c r="A1247" s="1" t="s">
        <v>968</v>
      </c>
      <c r="B1247" s="2">
        <v>4004261</v>
      </c>
      <c r="C1247" s="9" t="s">
        <v>2401</v>
      </c>
      <c r="D1247" s="9" t="s">
        <v>2427</v>
      </c>
      <c r="E1247" s="3">
        <v>4035.0913896799998</v>
      </c>
      <c r="F1247" s="5">
        <v>4527.1823889999996</v>
      </c>
      <c r="G1247" s="5">
        <v>5070.5333896800003</v>
      </c>
      <c r="H1247" s="3">
        <v>16.423999999999999</v>
      </c>
      <c r="I1247" s="3">
        <v>17.037008</v>
      </c>
      <c r="J1247" s="3">
        <v>16.423999999999999</v>
      </c>
      <c r="K1247" s="3">
        <v>17.037008</v>
      </c>
      <c r="L1247" s="3">
        <v>1.70586072</v>
      </c>
      <c r="M1247" s="3">
        <v>0.94362104999999996</v>
      </c>
      <c r="N1247" s="3">
        <v>14.937042999999999</v>
      </c>
      <c r="O1247" s="3">
        <v>14.534171794142701</v>
      </c>
      <c r="P1247" s="3">
        <v>11.4035342131617</v>
      </c>
      <c r="Q1247" s="3">
        <v>0.90634700000000001</v>
      </c>
      <c r="R1247" s="3">
        <v>6.7104809999999997</v>
      </c>
      <c r="S1247" s="3">
        <v>6.7104809999999997</v>
      </c>
      <c r="T1247" s="9" t="s">
        <v>3429</v>
      </c>
      <c r="U1247" s="7">
        <v>4414877</v>
      </c>
      <c r="V1247" s="7">
        <v>3924493</v>
      </c>
      <c r="W1247" s="7">
        <v>3185974</v>
      </c>
      <c r="X1247" s="7">
        <v>2889121</v>
      </c>
      <c r="Y1247" s="7">
        <v>4711917</v>
      </c>
      <c r="Z1247" s="7">
        <v>4616274</v>
      </c>
      <c r="AA1247" s="7">
        <v>4535993</v>
      </c>
      <c r="AB1247" s="7">
        <v>4414877</v>
      </c>
      <c r="AC1247" s="3">
        <v>29.716000000000001</v>
      </c>
      <c r="AD1247" s="3">
        <v>29.861000000000001</v>
      </c>
      <c r="AE1247" s="4">
        <v>9.9290000000000003</v>
      </c>
      <c r="AF1247" s="4">
        <v>10.545</v>
      </c>
      <c r="AG1247" s="7">
        <v>4333589</v>
      </c>
      <c r="AH1247" s="7">
        <v>4399812</v>
      </c>
      <c r="AI1247" s="7">
        <v>4544336</v>
      </c>
      <c r="AJ1247" s="7">
        <v>2963188</v>
      </c>
      <c r="AK1247" s="3">
        <v>68.377229999999997</v>
      </c>
      <c r="AL1247" s="7">
        <v>305</v>
      </c>
      <c r="AM1247" s="7">
        <v>2499722</v>
      </c>
      <c r="AN1247" s="3">
        <v>57.68</v>
      </c>
      <c r="AO1247" s="3">
        <v>-1.609154</v>
      </c>
      <c r="AP1247" s="3">
        <v>-6.3579350000000003</v>
      </c>
      <c r="AQ1247" s="3">
        <v>6.1091369999999996</v>
      </c>
      <c r="AR1247" s="3">
        <v>24.194513000000001</v>
      </c>
      <c r="AS1247" s="3">
        <v>-6.3579350000000003</v>
      </c>
      <c r="AT1247" s="3">
        <v>6.1091369999999996</v>
      </c>
      <c r="AU1247" s="3">
        <v>25.182334999999998</v>
      </c>
      <c r="AV1247" s="3">
        <v>1.4786674216551103</v>
      </c>
      <c r="AW1247" s="3">
        <v>2.3589814109456273</v>
      </c>
      <c r="AX1247" s="3">
        <v>2.0418109093638566</v>
      </c>
      <c r="AY1247" s="3">
        <v>65.52</v>
      </c>
      <c r="AZ1247" s="3">
        <v>104.52</v>
      </c>
      <c r="BA1247" s="3">
        <v>90.47</v>
      </c>
    </row>
    <row r="1248" spans="1:53" x14ac:dyDescent="0.3">
      <c r="A1248" s="1" t="s">
        <v>2194</v>
      </c>
      <c r="B1248" s="2">
        <v>1022041</v>
      </c>
      <c r="C1248" s="9" t="s">
        <v>2401</v>
      </c>
      <c r="D1248" s="9" t="s">
        <v>2399</v>
      </c>
      <c r="E1248" s="3">
        <v>4033.08691086</v>
      </c>
      <c r="F1248" s="5" t="s">
        <v>2400</v>
      </c>
      <c r="G1248" s="5">
        <v>3697.6769108600001</v>
      </c>
      <c r="H1248" s="3">
        <v>0.38</v>
      </c>
      <c r="I1248" s="3">
        <v>20.980519480519501</v>
      </c>
      <c r="J1248" s="4">
        <v>0.38</v>
      </c>
      <c r="K1248" s="3">
        <v>20.980519480519501</v>
      </c>
      <c r="L1248" s="3">
        <v>1.64817480636856</v>
      </c>
      <c r="M1248" s="3">
        <v>1.1614060331893501</v>
      </c>
      <c r="N1248" s="3">
        <v>23.827434</v>
      </c>
      <c r="O1248" s="3" t="s">
        <v>2400</v>
      </c>
      <c r="P1248" s="3" t="s">
        <v>2400</v>
      </c>
      <c r="Q1248" s="3" t="s">
        <v>2400</v>
      </c>
      <c r="R1248" s="3" t="s">
        <v>2400</v>
      </c>
      <c r="S1248" s="3" t="s">
        <v>2400</v>
      </c>
      <c r="T1248" s="9" t="s">
        <v>3429</v>
      </c>
      <c r="U1248" s="7">
        <v>942317</v>
      </c>
      <c r="V1248" s="7">
        <v>888694</v>
      </c>
      <c r="W1248" s="7">
        <v>706852</v>
      </c>
      <c r="X1248" s="7">
        <v>656498</v>
      </c>
      <c r="Y1248" s="7">
        <v>957000</v>
      </c>
      <c r="Z1248" s="7">
        <v>946017</v>
      </c>
      <c r="AA1248" s="7">
        <v>935844</v>
      </c>
      <c r="AB1248" s="7">
        <v>942317</v>
      </c>
      <c r="AC1248" s="3" t="s">
        <v>2400</v>
      </c>
      <c r="AD1248" s="3" t="s">
        <v>2400</v>
      </c>
      <c r="AE1248" s="3" t="s">
        <v>2400</v>
      </c>
      <c r="AF1248" s="3" t="s">
        <v>2400</v>
      </c>
      <c r="AG1248" s="7">
        <v>119282762</v>
      </c>
      <c r="AH1248" s="7">
        <v>119174803</v>
      </c>
      <c r="AI1248" s="7">
        <v>118975652</v>
      </c>
      <c r="AJ1248" s="7">
        <v>118532398</v>
      </c>
      <c r="AK1248" s="3">
        <v>99.367570000000001</v>
      </c>
      <c r="AL1248" s="7">
        <v>324</v>
      </c>
      <c r="AM1248" s="7">
        <v>98340993</v>
      </c>
      <c r="AN1248" s="3">
        <v>82.44</v>
      </c>
      <c r="AO1248" s="3">
        <v>0.31046299999999999</v>
      </c>
      <c r="AP1248" s="3">
        <v>-4.4365569999999996</v>
      </c>
      <c r="AQ1248" s="3">
        <v>11.107290000000001</v>
      </c>
      <c r="AR1248" s="3">
        <v>10.764483999999999</v>
      </c>
      <c r="AS1248" s="3">
        <v>-4.4365569999999996</v>
      </c>
      <c r="AT1248" s="3">
        <v>11.107290000000001</v>
      </c>
      <c r="AU1248" s="3">
        <v>10.423787000000001</v>
      </c>
      <c r="AV1248" s="3">
        <v>1.9184200472263462</v>
      </c>
      <c r="AW1248" s="3">
        <v>2.9388326027059066</v>
      </c>
      <c r="AX1248" s="3">
        <v>2.6614072408877245</v>
      </c>
      <c r="AY1248" s="3">
        <v>77.540000000000006</v>
      </c>
      <c r="AZ1248" s="3">
        <v>118.78</v>
      </c>
      <c r="BA1248" s="3">
        <v>107.57</v>
      </c>
    </row>
    <row r="1249" spans="1:53" x14ac:dyDescent="0.3">
      <c r="A1249" s="1" t="s">
        <v>982</v>
      </c>
      <c r="B1249" s="2">
        <v>4987594</v>
      </c>
      <c r="C1249" s="9" t="s">
        <v>2401</v>
      </c>
      <c r="D1249" s="9" t="s">
        <v>2404</v>
      </c>
      <c r="E1249" s="3">
        <v>4029.8779586999999</v>
      </c>
      <c r="F1249" s="5">
        <v>5621.9259579999998</v>
      </c>
      <c r="G1249" s="5" t="s">
        <v>2400</v>
      </c>
      <c r="H1249" s="4">
        <v>1.298</v>
      </c>
      <c r="I1249" s="3">
        <v>16.848700000000001</v>
      </c>
      <c r="J1249" s="4">
        <v>1.298</v>
      </c>
      <c r="K1249" s="3">
        <v>16.848700000000001</v>
      </c>
      <c r="L1249" s="3" t="s">
        <v>2397</v>
      </c>
      <c r="M1249" s="3">
        <v>15.30384368</v>
      </c>
      <c r="N1249" s="3">
        <v>10.978127000000001</v>
      </c>
      <c r="O1249" s="3" t="s">
        <v>2400</v>
      </c>
      <c r="P1249" s="3" t="s">
        <v>2400</v>
      </c>
      <c r="Q1249" s="3">
        <v>1.90547</v>
      </c>
      <c r="R1249" s="3">
        <v>8.887988</v>
      </c>
      <c r="S1249" s="3">
        <v>8.887988</v>
      </c>
      <c r="T1249" s="9" t="s">
        <v>3435</v>
      </c>
      <c r="U1249" s="7">
        <v>2623520</v>
      </c>
      <c r="V1249" s="7">
        <v>2685183</v>
      </c>
      <c r="W1249" s="7">
        <v>2848488</v>
      </c>
      <c r="X1249" s="7">
        <v>2270626</v>
      </c>
      <c r="Y1249" s="7">
        <v>2623520</v>
      </c>
      <c r="Z1249" s="7">
        <v>2605232</v>
      </c>
      <c r="AA1249" s="7">
        <v>2640848</v>
      </c>
      <c r="AB1249" s="7">
        <v>2678952</v>
      </c>
      <c r="AC1249" s="4">
        <v>40.26</v>
      </c>
      <c r="AD1249" s="4">
        <v>40.26</v>
      </c>
      <c r="AE1249" s="4">
        <v>19.100000000000001</v>
      </c>
      <c r="AF1249" s="4">
        <v>19.100000000000001</v>
      </c>
      <c r="AG1249" s="7">
        <v>48285148</v>
      </c>
      <c r="AH1249" s="7">
        <v>49246000</v>
      </c>
      <c r="AI1249" s="7">
        <v>52866173</v>
      </c>
      <c r="AJ1249" s="7">
        <v>40004617</v>
      </c>
      <c r="AK1249" s="3">
        <v>83.684650000000005</v>
      </c>
      <c r="AL1249" s="7">
        <v>362</v>
      </c>
      <c r="AM1249" s="7">
        <v>36706900</v>
      </c>
      <c r="AN1249" s="3">
        <v>76.790000000000006</v>
      </c>
      <c r="AO1249" s="3">
        <v>-2.9680049999999998</v>
      </c>
      <c r="AP1249" s="3">
        <v>-15.456702</v>
      </c>
      <c r="AQ1249" s="3">
        <v>1.8142860000000001</v>
      </c>
      <c r="AR1249" s="3">
        <v>20.023577</v>
      </c>
      <c r="AS1249" s="3">
        <v>-15.456702</v>
      </c>
      <c r="AT1249" s="3">
        <v>1.8142860000000001</v>
      </c>
      <c r="AU1249" s="3">
        <v>16.931910999999999</v>
      </c>
      <c r="AV1249" s="3">
        <v>4.2524592445792573</v>
      </c>
      <c r="AW1249" s="3">
        <v>3.9211583888098369</v>
      </c>
      <c r="AX1249" s="3">
        <v>4.428541837278833</v>
      </c>
      <c r="AY1249" s="3">
        <v>93.62</v>
      </c>
      <c r="AZ1249" s="3">
        <v>86.33</v>
      </c>
      <c r="BA1249" s="4">
        <v>97.5</v>
      </c>
    </row>
    <row r="1250" spans="1:53" x14ac:dyDescent="0.3">
      <c r="A1250" s="1" t="s">
        <v>1084</v>
      </c>
      <c r="B1250" s="2">
        <v>4810460</v>
      </c>
      <c r="C1250" s="9" t="s">
        <v>2395</v>
      </c>
      <c r="D1250" s="9" t="s">
        <v>2455</v>
      </c>
      <c r="E1250" s="3">
        <v>4014.44025336</v>
      </c>
      <c r="F1250" s="5">
        <v>5349.6442530000004</v>
      </c>
      <c r="G1250" s="5" t="s">
        <v>2400</v>
      </c>
      <c r="H1250" s="3">
        <v>-1.35</v>
      </c>
      <c r="I1250" s="3" t="s">
        <v>2397</v>
      </c>
      <c r="J1250" s="3">
        <v>-1.35</v>
      </c>
      <c r="K1250" s="3" t="s">
        <v>2397</v>
      </c>
      <c r="L1250" s="3" t="s">
        <v>2397</v>
      </c>
      <c r="M1250" s="3">
        <v>1.8526433900000001</v>
      </c>
      <c r="N1250" s="3">
        <v>23.635947999999999</v>
      </c>
      <c r="O1250" s="3" t="s">
        <v>2400</v>
      </c>
      <c r="P1250" s="3" t="s">
        <v>2400</v>
      </c>
      <c r="Q1250" s="3">
        <v>2.1941090000000001</v>
      </c>
      <c r="R1250" s="3">
        <v>17.542204000000002</v>
      </c>
      <c r="S1250" s="3">
        <v>17.542204000000002</v>
      </c>
      <c r="T1250" s="9" t="s">
        <v>3429</v>
      </c>
      <c r="U1250" s="7">
        <v>2259126</v>
      </c>
      <c r="V1250" s="7">
        <v>2279997</v>
      </c>
      <c r="W1250" s="7">
        <v>1316308</v>
      </c>
      <c r="X1250" s="7">
        <v>1271004</v>
      </c>
      <c r="Y1250" s="7">
        <v>2340097</v>
      </c>
      <c r="Z1250" s="7">
        <v>2304277</v>
      </c>
      <c r="AA1250" s="7">
        <v>2257132</v>
      </c>
      <c r="AB1250" s="7">
        <v>2259126</v>
      </c>
      <c r="AC1250" s="4">
        <v>32.75</v>
      </c>
      <c r="AD1250" s="3">
        <v>32.866999999999997</v>
      </c>
      <c r="AE1250" s="4">
        <v>12.244</v>
      </c>
      <c r="AF1250" s="4">
        <v>11.52</v>
      </c>
      <c r="AG1250" s="7">
        <v>24459000</v>
      </c>
      <c r="AH1250" s="7">
        <v>24425000</v>
      </c>
      <c r="AI1250" s="7">
        <v>24139000</v>
      </c>
      <c r="AJ1250" s="7">
        <v>22555780</v>
      </c>
      <c r="AK1250" s="3">
        <v>92.123570000000001</v>
      </c>
      <c r="AL1250" s="7">
        <v>346</v>
      </c>
      <c r="AM1250" s="7">
        <v>24921143</v>
      </c>
      <c r="AN1250" s="3">
        <v>101.78</v>
      </c>
      <c r="AO1250" s="3">
        <v>-1.0963099999999999</v>
      </c>
      <c r="AP1250" s="3">
        <v>-5.3610639999999998</v>
      </c>
      <c r="AQ1250" s="3">
        <v>-14.844692999999999</v>
      </c>
      <c r="AR1250" s="3">
        <v>52.756447999999999</v>
      </c>
      <c r="AS1250" s="3">
        <v>-5.3610639999999998</v>
      </c>
      <c r="AT1250" s="3">
        <v>-14.844692999999999</v>
      </c>
      <c r="AU1250" s="3">
        <v>55.574494000000001</v>
      </c>
      <c r="AV1250" s="3">
        <v>2.976686571318182</v>
      </c>
      <c r="AW1250" s="3">
        <v>4.318098996014446</v>
      </c>
      <c r="AX1250" s="3">
        <v>4.842109243901338</v>
      </c>
      <c r="AY1250" s="3">
        <v>54.07</v>
      </c>
      <c r="AZ1250" s="3">
        <v>78.430000000000007</v>
      </c>
      <c r="BA1250" s="3">
        <v>87.95</v>
      </c>
    </row>
    <row r="1251" spans="1:53" x14ac:dyDescent="0.3">
      <c r="A1251" s="1" t="s">
        <v>1182</v>
      </c>
      <c r="B1251" s="2">
        <v>4991954</v>
      </c>
      <c r="C1251" s="9" t="s">
        <v>2401</v>
      </c>
      <c r="D1251" s="9" t="s">
        <v>2445</v>
      </c>
      <c r="E1251" s="3">
        <v>4012.8092407600002</v>
      </c>
      <c r="F1251" s="5">
        <v>4128.8092399999996</v>
      </c>
      <c r="G1251" s="5" t="s">
        <v>2400</v>
      </c>
      <c r="H1251" s="4">
        <v>1.18</v>
      </c>
      <c r="I1251" s="3">
        <v>28.446732000000001</v>
      </c>
      <c r="J1251" s="3">
        <v>1.2050000000000001</v>
      </c>
      <c r="K1251" s="3">
        <v>23.628927000000001</v>
      </c>
      <c r="L1251" s="3">
        <v>9.1875090400000001</v>
      </c>
      <c r="M1251" s="3">
        <v>2.5531316500000001</v>
      </c>
      <c r="N1251" s="3">
        <v>101.92461900000001</v>
      </c>
      <c r="O1251" s="3" t="s">
        <v>2400</v>
      </c>
      <c r="P1251" s="3" t="s">
        <v>2400</v>
      </c>
      <c r="Q1251" s="3">
        <v>2.459066</v>
      </c>
      <c r="R1251" s="3">
        <v>14.516037000000001</v>
      </c>
      <c r="S1251" s="3">
        <v>14.516037000000001</v>
      </c>
      <c r="T1251" s="9" t="s">
        <v>3429</v>
      </c>
      <c r="U1251" s="7">
        <v>1664400</v>
      </c>
      <c r="V1251" s="7">
        <v>1590300</v>
      </c>
      <c r="W1251" s="7">
        <v>1400800</v>
      </c>
      <c r="X1251" s="7">
        <v>1727800</v>
      </c>
      <c r="Y1251" s="7">
        <v>1693000</v>
      </c>
      <c r="Z1251" s="7">
        <v>1642800</v>
      </c>
      <c r="AA1251" s="7">
        <v>1668200</v>
      </c>
      <c r="AB1251" s="7">
        <v>1664400</v>
      </c>
      <c r="AC1251" s="4">
        <v>35.19</v>
      </c>
      <c r="AD1251" s="3">
        <v>35.906999999999996</v>
      </c>
      <c r="AE1251" s="3">
        <v>15.519</v>
      </c>
      <c r="AF1251" s="3">
        <v>15.747</v>
      </c>
      <c r="AG1251" s="7">
        <v>31840900</v>
      </c>
      <c r="AH1251" s="7">
        <v>31839909</v>
      </c>
      <c r="AI1251" s="7">
        <v>31837947</v>
      </c>
      <c r="AJ1251" s="7">
        <v>31417422</v>
      </c>
      <c r="AK1251" s="3">
        <v>98.664630000000002</v>
      </c>
      <c r="AL1251" s="7">
        <v>373</v>
      </c>
      <c r="AM1251" s="7">
        <v>35513682</v>
      </c>
      <c r="AN1251" s="3">
        <v>111.53</v>
      </c>
      <c r="AO1251" s="3">
        <v>-2.6501229999999998</v>
      </c>
      <c r="AP1251" s="3">
        <v>0.85700699999999996</v>
      </c>
      <c r="AQ1251" s="3">
        <v>29.022434000000001</v>
      </c>
      <c r="AR1251" s="3">
        <v>31.505431999999999</v>
      </c>
      <c r="AS1251" s="3">
        <v>0.85700699999999996</v>
      </c>
      <c r="AT1251" s="3">
        <v>29.022434000000001</v>
      </c>
      <c r="AU1251" s="3">
        <v>27.802916</v>
      </c>
      <c r="AV1251" s="3">
        <v>15.980522719254605</v>
      </c>
      <c r="AW1251" s="3">
        <v>9.3645421988193096</v>
      </c>
      <c r="AX1251" s="3">
        <v>7.216415298255126</v>
      </c>
      <c r="AY1251" s="3">
        <v>328.74</v>
      </c>
      <c r="AZ1251" s="3">
        <v>192.64</v>
      </c>
      <c r="BA1251" s="3">
        <v>148.44999999999999</v>
      </c>
    </row>
    <row r="1252" spans="1:53" x14ac:dyDescent="0.3">
      <c r="A1252" s="1" t="s">
        <v>2188</v>
      </c>
      <c r="B1252" s="2">
        <v>4256987</v>
      </c>
      <c r="C1252" s="9" t="s">
        <v>2401</v>
      </c>
      <c r="D1252" s="9" t="s">
        <v>2468</v>
      </c>
      <c r="E1252" s="3">
        <v>4001.9170754900001</v>
      </c>
      <c r="F1252" s="5">
        <v>4802.996075</v>
      </c>
      <c r="G1252" s="5" t="s">
        <v>2400</v>
      </c>
      <c r="H1252" s="3">
        <v>0.39</v>
      </c>
      <c r="I1252" s="3" t="s">
        <v>2397</v>
      </c>
      <c r="J1252" s="3">
        <v>0.39</v>
      </c>
      <c r="K1252" s="3" t="s">
        <v>2397</v>
      </c>
      <c r="L1252" s="3">
        <v>2.4118846500000002</v>
      </c>
      <c r="M1252" s="3">
        <v>1.8031358900000001</v>
      </c>
      <c r="N1252" s="3" t="s">
        <v>2397</v>
      </c>
      <c r="O1252" s="3" t="s">
        <v>2400</v>
      </c>
      <c r="P1252" s="3" t="s">
        <v>2400</v>
      </c>
      <c r="Q1252" s="3">
        <v>0.77945399999999998</v>
      </c>
      <c r="R1252" s="3">
        <v>6.989522</v>
      </c>
      <c r="S1252" s="3">
        <v>6.989522</v>
      </c>
      <c r="T1252" s="9" t="s">
        <v>3431</v>
      </c>
      <c r="U1252" s="7">
        <v>5701879</v>
      </c>
      <c r="V1252" s="7">
        <v>5903165</v>
      </c>
      <c r="W1252" s="7">
        <v>5727064</v>
      </c>
      <c r="X1252" s="7">
        <v>5682592</v>
      </c>
      <c r="Y1252" s="7">
        <v>5400928</v>
      </c>
      <c r="Z1252" s="7">
        <v>5568579</v>
      </c>
      <c r="AA1252" s="7">
        <v>5701879</v>
      </c>
      <c r="AB1252" s="7">
        <v>5768176</v>
      </c>
      <c r="AC1252" s="4">
        <v>46.13</v>
      </c>
      <c r="AD1252" s="3">
        <v>46.826000000000001</v>
      </c>
      <c r="AE1252" s="4">
        <v>6.6390000000000002</v>
      </c>
      <c r="AF1252" s="4">
        <v>6.6829999999999998</v>
      </c>
      <c r="AG1252" s="7">
        <v>432329631</v>
      </c>
      <c r="AH1252" s="7">
        <v>432045804</v>
      </c>
      <c r="AI1252" s="7">
        <v>437863271</v>
      </c>
      <c r="AJ1252" s="7">
        <v>317734196</v>
      </c>
      <c r="AK1252" s="3">
        <v>73.483620000000002</v>
      </c>
      <c r="AL1252" s="7">
        <v>436</v>
      </c>
      <c r="AM1252" s="7">
        <v>299615014</v>
      </c>
      <c r="AN1252" s="3">
        <v>69.290000000000006</v>
      </c>
      <c r="AO1252" s="3">
        <v>-1.6627080000000001</v>
      </c>
      <c r="AP1252" s="3">
        <v>-14.727086</v>
      </c>
      <c r="AQ1252" s="3">
        <v>-7.0707069999999996</v>
      </c>
      <c r="AR1252" s="3">
        <v>-4.608295</v>
      </c>
      <c r="AS1252" s="3">
        <v>-14.727086</v>
      </c>
      <c r="AT1252" s="3">
        <v>-7.0707069999999996</v>
      </c>
      <c r="AU1252" s="3">
        <v>-5.8020480000000001</v>
      </c>
      <c r="AV1252" s="3">
        <v>11.654717284931479</v>
      </c>
      <c r="AW1252" s="3">
        <v>23.044278903585809</v>
      </c>
      <c r="AX1252" s="3">
        <v>27.854486100488941</v>
      </c>
      <c r="AY1252" s="3">
        <v>43.73</v>
      </c>
      <c r="AZ1252" s="3">
        <v>86.47</v>
      </c>
      <c r="BA1252" s="3">
        <v>104.52</v>
      </c>
    </row>
    <row r="1253" spans="1:53" x14ac:dyDescent="0.3">
      <c r="A1253" s="1" t="s">
        <v>78</v>
      </c>
      <c r="B1253" s="2">
        <v>5040682</v>
      </c>
      <c r="C1253" s="9" t="s">
        <v>2395</v>
      </c>
      <c r="D1253" s="9" t="s">
        <v>2431</v>
      </c>
      <c r="E1253" s="3">
        <v>3997.9691469999998</v>
      </c>
      <c r="F1253" s="5">
        <v>4235.3561470000004</v>
      </c>
      <c r="G1253" s="5" t="s">
        <v>2400</v>
      </c>
      <c r="H1253" s="3">
        <v>-0.18</v>
      </c>
      <c r="I1253" s="3" t="s">
        <v>2397</v>
      </c>
      <c r="J1253" s="3">
        <v>-0.18</v>
      </c>
      <c r="K1253" s="3" t="s">
        <v>2397</v>
      </c>
      <c r="L1253" s="3">
        <v>8.6029122400000002</v>
      </c>
      <c r="M1253" s="3">
        <v>4.2904808599999997</v>
      </c>
      <c r="N1253" s="3">
        <v>64.105571999999995</v>
      </c>
      <c r="O1253" s="3" t="s">
        <v>2400</v>
      </c>
      <c r="P1253" s="3" t="s">
        <v>2400</v>
      </c>
      <c r="Q1253" s="3">
        <v>5.0116480000000001</v>
      </c>
      <c r="R1253" s="3">
        <v>28.828061999999999</v>
      </c>
      <c r="S1253" s="3">
        <v>28.828061999999999</v>
      </c>
      <c r="T1253" s="9" t="s">
        <v>3431</v>
      </c>
      <c r="U1253" s="7">
        <v>1049367</v>
      </c>
      <c r="V1253" s="7">
        <v>973653</v>
      </c>
      <c r="W1253" s="7">
        <v>768674</v>
      </c>
      <c r="X1253" s="7">
        <v>591207</v>
      </c>
      <c r="Y1253" s="7">
        <v>849875</v>
      </c>
      <c r="Z1253" s="7">
        <v>937993</v>
      </c>
      <c r="AA1253" s="7">
        <v>1049367</v>
      </c>
      <c r="AB1253" s="7">
        <v>1078231</v>
      </c>
      <c r="AC1253" s="4">
        <v>54.75</v>
      </c>
      <c r="AD1253" s="3">
        <v>49.125999999999998</v>
      </c>
      <c r="AE1253" s="3">
        <v>27.547000000000001</v>
      </c>
      <c r="AF1253" s="4">
        <v>16.62</v>
      </c>
      <c r="AG1253" s="7">
        <v>183983240</v>
      </c>
      <c r="AH1253" s="7">
        <v>193836578</v>
      </c>
      <c r="AI1253" s="7">
        <v>192469731</v>
      </c>
      <c r="AJ1253" s="7">
        <v>121154057</v>
      </c>
      <c r="AK1253" s="3">
        <v>65.850380000000001</v>
      </c>
      <c r="AL1253" s="7">
        <v>315</v>
      </c>
      <c r="AM1253" s="7">
        <v>144794740</v>
      </c>
      <c r="AN1253" s="4">
        <v>78.7</v>
      </c>
      <c r="AO1253" s="3">
        <v>-1.796945</v>
      </c>
      <c r="AP1253" s="3">
        <v>0.59825099999999998</v>
      </c>
      <c r="AQ1253" s="3">
        <v>-6.1802580000000003</v>
      </c>
      <c r="AR1253" s="3">
        <v>-25.885743000000002</v>
      </c>
      <c r="AS1253" s="3">
        <v>0.59825099999999998</v>
      </c>
      <c r="AT1253" s="3">
        <v>-6.1802580000000003</v>
      </c>
      <c r="AU1253" s="3">
        <v>-27.783283999999998</v>
      </c>
      <c r="AV1253" s="3">
        <v>3.2665888170817428</v>
      </c>
      <c r="AW1253" s="3">
        <v>5.091159817455801</v>
      </c>
      <c r="AX1253" s="3">
        <v>5.3085342185265052</v>
      </c>
      <c r="AY1253" s="3">
        <v>61.88</v>
      </c>
      <c r="AZ1253" s="3">
        <v>96.44</v>
      </c>
      <c r="BA1253" s="3">
        <v>100.56</v>
      </c>
    </row>
    <row r="1254" spans="1:53" x14ac:dyDescent="0.3">
      <c r="A1254" s="1" t="s">
        <v>1788</v>
      </c>
      <c r="B1254" s="2">
        <v>11060763</v>
      </c>
      <c r="C1254" s="9" t="s">
        <v>2401</v>
      </c>
      <c r="D1254" s="9" t="s">
        <v>2404</v>
      </c>
      <c r="E1254" s="3">
        <v>3994.6867018200001</v>
      </c>
      <c r="F1254" s="5">
        <v>5934.6867009999996</v>
      </c>
      <c r="G1254" s="5" t="s">
        <v>2400</v>
      </c>
      <c r="H1254" s="3" t="s">
        <v>2400</v>
      </c>
      <c r="I1254" s="3">
        <v>21.185662000000001</v>
      </c>
      <c r="J1254" s="3" t="s">
        <v>2400</v>
      </c>
      <c r="K1254" s="3">
        <v>21.185662000000001</v>
      </c>
      <c r="L1254" s="3" t="s">
        <v>2397</v>
      </c>
      <c r="M1254" s="3">
        <v>1.1791487600000001</v>
      </c>
      <c r="N1254" s="3">
        <v>8.1219169999999998</v>
      </c>
      <c r="O1254" s="3" t="s">
        <v>2400</v>
      </c>
      <c r="P1254" s="3" t="s">
        <v>2400</v>
      </c>
      <c r="Q1254" s="3">
        <v>0.82728199999999996</v>
      </c>
      <c r="R1254" s="3">
        <v>6.795528</v>
      </c>
      <c r="S1254" s="3">
        <v>6.795528</v>
      </c>
      <c r="T1254" s="9" t="s">
        <v>3429</v>
      </c>
      <c r="U1254" s="7">
        <v>6242000</v>
      </c>
      <c r="V1254" s="7">
        <v>6370000</v>
      </c>
      <c r="W1254" s="7">
        <v>5846000</v>
      </c>
      <c r="X1254" s="7">
        <v>5071000</v>
      </c>
      <c r="Y1254" s="7">
        <v>6440000</v>
      </c>
      <c r="Z1254" s="7">
        <v>6166000</v>
      </c>
      <c r="AA1254" s="7">
        <v>6179000</v>
      </c>
      <c r="AB1254" s="7">
        <v>6242000</v>
      </c>
      <c r="AC1254" s="3">
        <v>27.170999999999999</v>
      </c>
      <c r="AD1254" s="3">
        <v>27.856999999999999</v>
      </c>
      <c r="AE1254" s="4">
        <v>11.15</v>
      </c>
      <c r="AF1254" s="4">
        <v>10.932</v>
      </c>
      <c r="AG1254" s="7">
        <v>146919000</v>
      </c>
      <c r="AH1254" s="7">
        <v>146269000</v>
      </c>
      <c r="AI1254" s="7">
        <v>146093000</v>
      </c>
      <c r="AJ1254" s="7">
        <v>144117838</v>
      </c>
      <c r="AK1254" s="3">
        <v>98.058319999999995</v>
      </c>
      <c r="AL1254" s="7">
        <v>462</v>
      </c>
      <c r="AM1254" s="7">
        <v>136936599</v>
      </c>
      <c r="AN1254" s="3">
        <v>93.17</v>
      </c>
      <c r="AO1254" s="3">
        <v>-6.07172</v>
      </c>
      <c r="AP1254" s="3">
        <v>-15.194996</v>
      </c>
      <c r="AQ1254" s="3">
        <v>14.448858</v>
      </c>
      <c r="AR1254" s="3">
        <v>25.681570000000001</v>
      </c>
      <c r="AS1254" s="3">
        <v>-15.194996</v>
      </c>
      <c r="AT1254" s="3">
        <v>14.448858</v>
      </c>
      <c r="AU1254" s="3">
        <v>22.476089000000002</v>
      </c>
      <c r="AV1254" s="3">
        <v>1.840632434240725</v>
      </c>
      <c r="AW1254" s="3">
        <v>4.0179416877232725</v>
      </c>
      <c r="AX1254" s="3">
        <v>3.2032452443201462</v>
      </c>
      <c r="AY1254" s="3">
        <v>59.99</v>
      </c>
      <c r="AZ1254" s="3">
        <v>130.94999999999999</v>
      </c>
      <c r="BA1254" s="4">
        <v>104.4</v>
      </c>
    </row>
    <row r="1255" spans="1:53" x14ac:dyDescent="0.3">
      <c r="A1255" s="1" t="s">
        <v>1486</v>
      </c>
      <c r="B1255" s="2">
        <v>4066321</v>
      </c>
      <c r="C1255" s="9" t="s">
        <v>2395</v>
      </c>
      <c r="D1255" s="9" t="s">
        <v>2551</v>
      </c>
      <c r="E1255" s="3">
        <v>3989.44</v>
      </c>
      <c r="F1255" s="5">
        <v>9108.44</v>
      </c>
      <c r="G1255" s="5" t="s">
        <v>2400</v>
      </c>
      <c r="H1255" s="3">
        <v>-0.48</v>
      </c>
      <c r="I1255" s="3" t="s">
        <v>2397</v>
      </c>
      <c r="J1255" s="3">
        <v>-0.48</v>
      </c>
      <c r="K1255" s="3" t="s">
        <v>2397</v>
      </c>
      <c r="L1255" s="3" t="s">
        <v>2397</v>
      </c>
      <c r="M1255" s="3">
        <v>1.44872727</v>
      </c>
      <c r="N1255" s="3">
        <v>11.514450999999999</v>
      </c>
      <c r="O1255" s="3" t="s">
        <v>2400</v>
      </c>
      <c r="P1255" s="3" t="s">
        <v>2400</v>
      </c>
      <c r="Q1255" s="3">
        <v>1.2015</v>
      </c>
      <c r="R1255" s="3">
        <v>8.2387010000000007</v>
      </c>
      <c r="S1255" s="3">
        <v>8.2387010000000007</v>
      </c>
      <c r="T1255" s="9" t="s">
        <v>3429</v>
      </c>
      <c r="U1255" s="7">
        <v>8133000</v>
      </c>
      <c r="V1255" s="7">
        <v>9459000</v>
      </c>
      <c r="W1255" s="7">
        <v>10589000</v>
      </c>
      <c r="X1255" s="7">
        <v>9385000</v>
      </c>
      <c r="Y1255" s="7">
        <v>7709000</v>
      </c>
      <c r="Z1255" s="7">
        <v>7810000</v>
      </c>
      <c r="AA1255" s="7">
        <v>7981000</v>
      </c>
      <c r="AB1255" s="7">
        <v>8133000</v>
      </c>
      <c r="AC1255" s="3">
        <v>29.989000000000001</v>
      </c>
      <c r="AD1255" s="3">
        <v>33.311999999999998</v>
      </c>
      <c r="AE1255" s="4">
        <v>9.5909999999999993</v>
      </c>
      <c r="AF1255" s="4">
        <v>12.012</v>
      </c>
      <c r="AG1255" s="7">
        <v>416000000</v>
      </c>
      <c r="AH1255" s="7">
        <v>415400000</v>
      </c>
      <c r="AI1255" s="7">
        <v>414200000</v>
      </c>
      <c r="AJ1255" s="7">
        <v>414082622</v>
      </c>
      <c r="AK1255" s="3">
        <v>99.539090000000002</v>
      </c>
      <c r="AL1255" s="7">
        <v>493</v>
      </c>
      <c r="AM1255" s="7">
        <v>403120495</v>
      </c>
      <c r="AN1255" s="4">
        <v>96.9</v>
      </c>
      <c r="AO1255" s="3">
        <v>-2.0648970000000002</v>
      </c>
      <c r="AP1255" s="3">
        <v>3.8581859999999999</v>
      </c>
      <c r="AQ1255" s="3">
        <v>29.6875</v>
      </c>
      <c r="AR1255" s="3">
        <v>13.95881</v>
      </c>
      <c r="AS1255" s="3">
        <v>3.8581859999999999</v>
      </c>
      <c r="AT1255" s="3">
        <v>29.6875</v>
      </c>
      <c r="AU1255" s="3">
        <v>14.746544</v>
      </c>
      <c r="AV1255" s="3">
        <v>4.7360704326923075</v>
      </c>
      <c r="AW1255" s="3">
        <v>7.0164300152972023</v>
      </c>
      <c r="AX1255" s="3">
        <v>6.9133050110946739</v>
      </c>
      <c r="AY1255" s="3">
        <v>71.38</v>
      </c>
      <c r="AZ1255" s="3">
        <v>105.75</v>
      </c>
      <c r="BA1255" s="3">
        <v>104.19</v>
      </c>
    </row>
    <row r="1256" spans="1:53" x14ac:dyDescent="0.3">
      <c r="A1256" s="1" t="s">
        <v>760</v>
      </c>
      <c r="B1256" s="2">
        <v>4121899</v>
      </c>
      <c r="C1256" s="9" t="s">
        <v>2401</v>
      </c>
      <c r="D1256" s="9" t="s">
        <v>2445</v>
      </c>
      <c r="E1256" s="3">
        <v>3969.6395806999999</v>
      </c>
      <c r="F1256" s="5">
        <v>4414.4395800000002</v>
      </c>
      <c r="G1256" s="5" t="s">
        <v>2400</v>
      </c>
      <c r="H1256" s="3">
        <v>0.94</v>
      </c>
      <c r="I1256" s="3">
        <v>67.258189999999999</v>
      </c>
      <c r="J1256" s="4">
        <v>0.94</v>
      </c>
      <c r="K1256" s="3">
        <v>67.258189999999999</v>
      </c>
      <c r="L1256" s="3" t="s">
        <v>2397</v>
      </c>
      <c r="M1256" s="3">
        <v>2.4830456000000001</v>
      </c>
      <c r="N1256" s="3">
        <v>29.288383</v>
      </c>
      <c r="O1256" s="3" t="s">
        <v>2400</v>
      </c>
      <c r="P1256" s="3" t="s">
        <v>2400</v>
      </c>
      <c r="Q1256" s="3">
        <v>3.9108309999999999</v>
      </c>
      <c r="R1256" s="3">
        <v>16.156272999999999</v>
      </c>
      <c r="S1256" s="3">
        <v>16.156272999999999</v>
      </c>
      <c r="T1256" s="9" t="s">
        <v>3429</v>
      </c>
      <c r="U1256" s="7">
        <v>1059300</v>
      </c>
      <c r="V1256" s="7">
        <v>1099200</v>
      </c>
      <c r="W1256" s="7">
        <v>840400</v>
      </c>
      <c r="X1256" s="7">
        <v>800000</v>
      </c>
      <c r="Y1256" s="7">
        <v>1039400</v>
      </c>
      <c r="Z1256" s="7">
        <v>1029200</v>
      </c>
      <c r="AA1256" s="7">
        <v>1034200</v>
      </c>
      <c r="AB1256" s="7">
        <v>1059300</v>
      </c>
      <c r="AC1256" s="3">
        <v>40.290999999999997</v>
      </c>
      <c r="AD1256" s="3">
        <v>41.542999999999999</v>
      </c>
      <c r="AE1256" s="3">
        <v>22.344999999999999</v>
      </c>
      <c r="AF1256" s="3">
        <v>22.927</v>
      </c>
      <c r="AG1256" s="7">
        <v>20991908</v>
      </c>
      <c r="AH1256" s="7">
        <v>20973245</v>
      </c>
      <c r="AI1256" s="7">
        <v>20907364</v>
      </c>
      <c r="AJ1256" s="7">
        <v>20834741</v>
      </c>
      <c r="AK1256" s="3">
        <v>99.249549999999999</v>
      </c>
      <c r="AL1256" s="7">
        <v>327</v>
      </c>
      <c r="AM1256" s="7">
        <v>21099252</v>
      </c>
      <c r="AN1256" s="3">
        <v>100.51</v>
      </c>
      <c r="AO1256" s="3">
        <v>-1.30487</v>
      </c>
      <c r="AP1256" s="3">
        <v>-8.8048649999999995</v>
      </c>
      <c r="AQ1256" s="3">
        <v>6.3324699999999998</v>
      </c>
      <c r="AR1256" s="3">
        <v>10.708095</v>
      </c>
      <c r="AS1256" s="3">
        <v>-8.8048649999999995</v>
      </c>
      <c r="AT1256" s="3">
        <v>6.3324699999999998</v>
      </c>
      <c r="AU1256" s="3">
        <v>10.022968000000001</v>
      </c>
      <c r="AV1256" s="3">
        <v>1.2486401546625934</v>
      </c>
      <c r="AW1256" s="3">
        <v>3.1188298872528653</v>
      </c>
      <c r="AX1256" s="3">
        <v>2.6645432874780939</v>
      </c>
      <c r="AY1256" s="3">
        <v>52.29</v>
      </c>
      <c r="AZ1256" s="3">
        <v>130.62</v>
      </c>
      <c r="BA1256" s="3">
        <v>111.59</v>
      </c>
    </row>
    <row r="1257" spans="1:53" x14ac:dyDescent="0.3">
      <c r="A1257" s="1" t="s">
        <v>1685</v>
      </c>
      <c r="B1257" s="2">
        <v>4586311</v>
      </c>
      <c r="C1257" s="9" t="s">
        <v>2401</v>
      </c>
      <c r="D1257" s="9" t="s">
        <v>2502</v>
      </c>
      <c r="E1257" s="3">
        <v>3966.7575151999999</v>
      </c>
      <c r="F1257" s="5" t="s">
        <v>2400</v>
      </c>
      <c r="G1257" s="5">
        <v>7821.9186544000004</v>
      </c>
      <c r="H1257" s="3">
        <v>0.79500000000000004</v>
      </c>
      <c r="I1257" s="3">
        <v>40.053299492385797</v>
      </c>
      <c r="J1257" s="4">
        <v>0.79500000000000004</v>
      </c>
      <c r="K1257" s="3">
        <v>40.053299492385797</v>
      </c>
      <c r="L1257" s="3" t="s">
        <v>2397</v>
      </c>
      <c r="M1257" s="3">
        <v>23.529608564165102</v>
      </c>
      <c r="N1257" s="3">
        <v>18.502649174498199</v>
      </c>
      <c r="O1257" s="3" t="s">
        <v>2400</v>
      </c>
      <c r="P1257" s="3" t="s">
        <v>2400</v>
      </c>
      <c r="Q1257" s="3" t="s">
        <v>2400</v>
      </c>
      <c r="R1257" s="3" t="s">
        <v>2400</v>
      </c>
      <c r="S1257" s="3">
        <v>29.7880024938246</v>
      </c>
      <c r="T1257" s="9" t="s">
        <v>3429</v>
      </c>
      <c r="U1257" s="7">
        <v>1153182</v>
      </c>
      <c r="V1257" s="7">
        <v>1025505</v>
      </c>
      <c r="W1257" s="7">
        <v>991942</v>
      </c>
      <c r="X1257" s="7">
        <v>1052295</v>
      </c>
      <c r="Y1257" s="7">
        <v>1344450</v>
      </c>
      <c r="Z1257" s="7">
        <v>1296491</v>
      </c>
      <c r="AA1257" s="7">
        <v>1282587</v>
      </c>
      <c r="AB1257" s="7">
        <v>1153182</v>
      </c>
      <c r="AC1257" s="4">
        <v>95.82</v>
      </c>
      <c r="AD1257" s="3">
        <v>95.912999999999997</v>
      </c>
      <c r="AE1257" s="3" t="s">
        <v>2400</v>
      </c>
      <c r="AF1257" s="3" t="s">
        <v>2400</v>
      </c>
      <c r="AG1257" s="7">
        <v>23723887</v>
      </c>
      <c r="AH1257" s="7">
        <v>23849437</v>
      </c>
      <c r="AI1257" s="7">
        <v>24240330</v>
      </c>
      <c r="AJ1257" s="7">
        <v>21935174</v>
      </c>
      <c r="AK1257" s="3">
        <v>92.545879999999997</v>
      </c>
      <c r="AL1257" s="7">
        <v>396</v>
      </c>
      <c r="AM1257" s="7">
        <v>20834006</v>
      </c>
      <c r="AN1257" s="4">
        <v>87.9</v>
      </c>
      <c r="AO1257" s="3">
        <v>-0.67971599999999999</v>
      </c>
      <c r="AP1257" s="3">
        <v>-5.7062619999999997</v>
      </c>
      <c r="AQ1257" s="3">
        <v>18.351582000000001</v>
      </c>
      <c r="AR1257" s="3">
        <v>57.134321999999997</v>
      </c>
      <c r="AS1257" s="3">
        <v>-5.7062619999999997</v>
      </c>
      <c r="AT1257" s="3">
        <v>18.351582000000001</v>
      </c>
      <c r="AU1257" s="3">
        <v>54.913125000000001</v>
      </c>
      <c r="AV1257" s="3">
        <v>4.96137342315156</v>
      </c>
      <c r="AW1257" s="3">
        <v>4.6176427139782668</v>
      </c>
      <c r="AX1257" s="3">
        <v>4.6982849849534416</v>
      </c>
      <c r="AY1257" s="4">
        <v>101.06</v>
      </c>
      <c r="AZ1257" s="3">
        <v>94.06</v>
      </c>
      <c r="BA1257" s="4">
        <v>95.7</v>
      </c>
    </row>
    <row r="1258" spans="1:53" x14ac:dyDescent="0.3">
      <c r="A1258" s="1" t="s">
        <v>74</v>
      </c>
      <c r="B1258" s="2">
        <v>5198840</v>
      </c>
      <c r="C1258" s="9" t="s">
        <v>2395</v>
      </c>
      <c r="D1258" s="9" t="s">
        <v>2417</v>
      </c>
      <c r="E1258" s="3">
        <v>3966.6029330000001</v>
      </c>
      <c r="F1258" s="5">
        <v>3884.3179329999998</v>
      </c>
      <c r="G1258" s="5" t="s">
        <v>2400</v>
      </c>
      <c r="H1258" s="3">
        <v>-9.5000000000000001E-2</v>
      </c>
      <c r="I1258" s="3" t="s">
        <v>2397</v>
      </c>
      <c r="J1258" s="3">
        <v>-9.5000000000000001E-2</v>
      </c>
      <c r="K1258" s="3" t="s">
        <v>2397</v>
      </c>
      <c r="L1258" s="3">
        <v>23.083700439999998</v>
      </c>
      <c r="M1258" s="3">
        <v>10.89073634</v>
      </c>
      <c r="N1258" s="3" t="s">
        <v>2397</v>
      </c>
      <c r="O1258" s="3" t="s">
        <v>2400</v>
      </c>
      <c r="P1258" s="3" t="s">
        <v>2400</v>
      </c>
      <c r="Q1258" s="3">
        <v>11.420679</v>
      </c>
      <c r="R1258" s="3" t="s">
        <v>2397</v>
      </c>
      <c r="S1258" s="3">
        <v>-88.303537000000006</v>
      </c>
      <c r="T1258" s="9" t="s">
        <v>3429</v>
      </c>
      <c r="U1258" s="7">
        <v>264831</v>
      </c>
      <c r="V1258" s="7">
        <v>204270</v>
      </c>
      <c r="W1258" s="7">
        <v>152159</v>
      </c>
      <c r="X1258" s="7">
        <v>112142</v>
      </c>
      <c r="Y1258" s="7">
        <v>315562</v>
      </c>
      <c r="Z1258" s="7">
        <v>297359</v>
      </c>
      <c r="AA1258" s="7">
        <v>280962</v>
      </c>
      <c r="AB1258" s="7">
        <v>264831</v>
      </c>
      <c r="AC1258" s="3">
        <v>54.415999999999997</v>
      </c>
      <c r="AD1258" s="3">
        <v>58.109000000000002</v>
      </c>
      <c r="AE1258" s="4">
        <v>-21.98</v>
      </c>
      <c r="AF1258" s="3">
        <v>-13.821999999999999</v>
      </c>
      <c r="AG1258" s="7">
        <v>100496654</v>
      </c>
      <c r="AH1258" s="7">
        <v>98985370</v>
      </c>
      <c r="AI1258" s="7">
        <v>95361787</v>
      </c>
      <c r="AJ1258" s="7">
        <v>68195184</v>
      </c>
      <c r="AK1258" s="3">
        <v>67.858159999999998</v>
      </c>
      <c r="AL1258" s="7">
        <v>265</v>
      </c>
      <c r="AM1258" s="7">
        <v>50354176</v>
      </c>
      <c r="AN1258" s="3">
        <v>50.11</v>
      </c>
      <c r="AO1258" s="3">
        <v>-7.4438560000000003</v>
      </c>
      <c r="AP1258" s="3">
        <v>-7.0686600000000004</v>
      </c>
      <c r="AQ1258" s="3">
        <v>16.296766000000002</v>
      </c>
      <c r="AR1258" s="3">
        <v>57.763441</v>
      </c>
      <c r="AS1258" s="3">
        <v>-7.0686600000000004</v>
      </c>
      <c r="AT1258" s="3">
        <v>16.296766000000002</v>
      </c>
      <c r="AU1258" s="3">
        <v>51.257731999999997</v>
      </c>
      <c r="AV1258" s="3">
        <v>2.3775995566976786</v>
      </c>
      <c r="AW1258" s="3">
        <v>3.8924925527642671</v>
      </c>
      <c r="AX1258" s="3">
        <v>4.1530300409496528</v>
      </c>
      <c r="AY1258" s="3">
        <v>87.56</v>
      </c>
      <c r="AZ1258" s="3">
        <v>143.35</v>
      </c>
      <c r="BA1258" s="3">
        <v>152.94999999999999</v>
      </c>
    </row>
    <row r="1259" spans="1:53" x14ac:dyDescent="0.3">
      <c r="A1259" s="1" t="s">
        <v>1687</v>
      </c>
      <c r="B1259" s="2">
        <v>4217494</v>
      </c>
      <c r="C1259" s="9" t="s">
        <v>2395</v>
      </c>
      <c r="D1259" s="9" t="s">
        <v>2477</v>
      </c>
      <c r="E1259" s="3">
        <v>3953.2632939800001</v>
      </c>
      <c r="F1259" s="5">
        <v>24840.263293</v>
      </c>
      <c r="G1259" s="5">
        <v>25548.775718600002</v>
      </c>
      <c r="H1259" s="3">
        <v>0.16800000000000001</v>
      </c>
      <c r="I1259" s="3">
        <v>21.751479</v>
      </c>
      <c r="J1259" s="4">
        <v>0.16800000000000001</v>
      </c>
      <c r="K1259" s="3">
        <v>21.751479</v>
      </c>
      <c r="L1259" s="3" t="s">
        <v>2397</v>
      </c>
      <c r="M1259" s="3">
        <v>2.4824419199999999</v>
      </c>
      <c r="N1259" s="3">
        <v>1.6916709999999999</v>
      </c>
      <c r="O1259" s="3">
        <v>2.0863056277852299</v>
      </c>
      <c r="P1259" s="3">
        <v>1.9733862571577301</v>
      </c>
      <c r="Q1259" s="3">
        <v>0.486736</v>
      </c>
      <c r="R1259" s="3">
        <v>8.3588199999999997</v>
      </c>
      <c r="S1259" s="3">
        <v>8.3588199999999997</v>
      </c>
      <c r="T1259" s="9" t="s">
        <v>3429</v>
      </c>
      <c r="U1259" s="7">
        <v>48712000</v>
      </c>
      <c r="V1259" s="7">
        <v>57342000</v>
      </c>
      <c r="W1259" s="7">
        <v>42078000</v>
      </c>
      <c r="X1259" s="7">
        <v>23290000</v>
      </c>
      <c r="Y1259" s="7">
        <v>50369000</v>
      </c>
      <c r="Z1259" s="7">
        <v>49697000</v>
      </c>
      <c r="AA1259" s="7">
        <v>48366000</v>
      </c>
      <c r="AB1259" s="7">
        <v>48712000</v>
      </c>
      <c r="AC1259" s="4">
        <v>5.6580000000000004</v>
      </c>
      <c r="AD1259" s="4">
        <v>5.8029999999999999</v>
      </c>
      <c r="AE1259" s="4">
        <v>4.9269999999999996</v>
      </c>
      <c r="AF1259" s="4">
        <v>5.0490000000000004</v>
      </c>
      <c r="AG1259" s="7">
        <v>197465699</v>
      </c>
      <c r="AH1259" s="7">
        <v>197263697</v>
      </c>
      <c r="AI1259" s="7">
        <v>196416760</v>
      </c>
      <c r="AJ1259" s="7">
        <v>192009301</v>
      </c>
      <c r="AK1259" s="3">
        <v>97.236789999999999</v>
      </c>
      <c r="AL1259" s="7">
        <v>315</v>
      </c>
      <c r="AM1259" s="7">
        <v>169774749</v>
      </c>
      <c r="AN1259" s="3">
        <v>85.98</v>
      </c>
      <c r="AO1259" s="3">
        <v>-1.023156</v>
      </c>
      <c r="AP1259" s="3">
        <v>-8.191808</v>
      </c>
      <c r="AQ1259" s="3">
        <v>-0.64864900000000003</v>
      </c>
      <c r="AR1259" s="3">
        <v>14.090627</v>
      </c>
      <c r="AS1259" s="3">
        <v>-8.191808</v>
      </c>
      <c r="AT1259" s="3">
        <v>-0.64864900000000003</v>
      </c>
      <c r="AU1259" s="3">
        <v>15.235110000000001</v>
      </c>
      <c r="AV1259" s="3">
        <v>2.9086803576959461</v>
      </c>
      <c r="AW1259" s="3">
        <v>3.7342150565786936</v>
      </c>
      <c r="AX1259" s="3">
        <v>3.7956180391145766</v>
      </c>
      <c r="AY1259" s="4">
        <v>67.2</v>
      </c>
      <c r="AZ1259" s="3">
        <v>86.27</v>
      </c>
      <c r="BA1259" s="3">
        <v>87.69</v>
      </c>
    </row>
    <row r="1260" spans="1:53" x14ac:dyDescent="0.3">
      <c r="A1260" s="1" t="s">
        <v>1471</v>
      </c>
      <c r="B1260" s="2">
        <v>4089081</v>
      </c>
      <c r="C1260" s="9" t="s">
        <v>2401</v>
      </c>
      <c r="D1260" s="9" t="s">
        <v>2460</v>
      </c>
      <c r="E1260" s="3">
        <v>3952.50355528</v>
      </c>
      <c r="F1260" s="5" t="s">
        <v>2400</v>
      </c>
      <c r="G1260" s="5">
        <v>12590.75155528</v>
      </c>
      <c r="H1260" s="3">
        <v>6.6000000000000003E-2</v>
      </c>
      <c r="I1260" s="3">
        <v>34.333011999999997</v>
      </c>
      <c r="J1260" s="4">
        <v>6.6000000000000003E-2</v>
      </c>
      <c r="K1260" s="3">
        <v>34.333011999999997</v>
      </c>
      <c r="L1260" s="3">
        <v>1.2527121999999999</v>
      </c>
      <c r="M1260" s="3">
        <v>1.1779432000000001</v>
      </c>
      <c r="N1260" s="3">
        <v>7.8277760000000001</v>
      </c>
      <c r="O1260" s="3" t="s">
        <v>2400</v>
      </c>
      <c r="P1260" s="3" t="s">
        <v>2400</v>
      </c>
      <c r="Q1260" s="3" t="s">
        <v>2400</v>
      </c>
      <c r="R1260" s="3" t="s">
        <v>2400</v>
      </c>
      <c r="S1260" s="3" t="s">
        <v>2400</v>
      </c>
      <c r="T1260" s="9" t="s">
        <v>3429</v>
      </c>
      <c r="U1260" s="7">
        <v>1176566</v>
      </c>
      <c r="V1260" s="7">
        <v>1515756</v>
      </c>
      <c r="W1260" s="7">
        <v>1359234</v>
      </c>
      <c r="X1260" s="7">
        <v>1105326</v>
      </c>
      <c r="Y1260" s="7">
        <v>1260967</v>
      </c>
      <c r="Z1260" s="7">
        <v>1290009</v>
      </c>
      <c r="AA1260" s="7">
        <v>1252743</v>
      </c>
      <c r="AB1260" s="7">
        <v>1176566</v>
      </c>
      <c r="AC1260" s="3">
        <v>81.322000000000003</v>
      </c>
      <c r="AD1260" s="3">
        <v>80.438000000000002</v>
      </c>
      <c r="AE1260" s="3" t="s">
        <v>2400</v>
      </c>
      <c r="AF1260" s="3" t="s">
        <v>2400</v>
      </c>
      <c r="AG1260" s="7">
        <v>36290534</v>
      </c>
      <c r="AH1260" s="7">
        <v>36248928</v>
      </c>
      <c r="AI1260" s="7">
        <v>37324111</v>
      </c>
      <c r="AJ1260" s="7">
        <v>12620058</v>
      </c>
      <c r="AK1260" s="3">
        <v>34.777369999999998</v>
      </c>
      <c r="AL1260" s="7">
        <v>201</v>
      </c>
      <c r="AM1260" s="7">
        <v>8894323</v>
      </c>
      <c r="AN1260" s="3">
        <v>24.51</v>
      </c>
      <c r="AO1260" s="3">
        <v>0.43253399999999997</v>
      </c>
      <c r="AP1260" s="3">
        <v>-1.9372020000000001</v>
      </c>
      <c r="AQ1260" s="3">
        <v>-5.7115109999999998</v>
      </c>
      <c r="AR1260" s="3">
        <v>21.513083000000002</v>
      </c>
      <c r="AS1260" s="3">
        <v>-1.9372020000000001</v>
      </c>
      <c r="AT1260" s="3">
        <v>-5.7115109999999998</v>
      </c>
      <c r="AU1260" s="3">
        <v>21.072319</v>
      </c>
      <c r="AV1260" s="3">
        <v>0.62985252787448653</v>
      </c>
      <c r="AW1260" s="3">
        <v>1.0525409043522924</v>
      </c>
      <c r="AX1260" s="3">
        <v>0.99086891545332401</v>
      </c>
      <c r="AY1260" s="3">
        <v>44.28</v>
      </c>
      <c r="AZ1260" s="4">
        <v>74</v>
      </c>
      <c r="BA1260" s="3">
        <v>69.67</v>
      </c>
    </row>
    <row r="1261" spans="1:53" x14ac:dyDescent="0.3">
      <c r="A1261" s="1" t="s">
        <v>1040</v>
      </c>
      <c r="B1261" s="2">
        <v>4561493</v>
      </c>
      <c r="C1261" s="9" t="s">
        <v>2401</v>
      </c>
      <c r="D1261" s="9" t="s">
        <v>2477</v>
      </c>
      <c r="E1261" s="3">
        <v>3944.3054157000001</v>
      </c>
      <c r="F1261" s="5">
        <v>7334.605415</v>
      </c>
      <c r="G1261" s="5">
        <v>11652.4472811</v>
      </c>
      <c r="H1261" s="3">
        <v>0.63</v>
      </c>
      <c r="I1261" s="3">
        <v>15.650888</v>
      </c>
      <c r="J1261" s="4">
        <v>0.63</v>
      </c>
      <c r="K1261" s="3">
        <v>15.650888</v>
      </c>
      <c r="L1261" s="3">
        <v>7.2579380599999999</v>
      </c>
      <c r="M1261" s="3">
        <v>7.2579380599999999</v>
      </c>
      <c r="N1261" s="3">
        <v>4.5263419999999996</v>
      </c>
      <c r="O1261" s="3">
        <v>5.1377206729768901</v>
      </c>
      <c r="P1261" s="3">
        <v>6.9499148058470102</v>
      </c>
      <c r="Q1261" s="3">
        <v>4.974977</v>
      </c>
      <c r="R1261" s="3">
        <v>6.5807260000000003</v>
      </c>
      <c r="S1261" s="3">
        <v>6.5807260000000003</v>
      </c>
      <c r="T1261" s="9" t="s">
        <v>3429</v>
      </c>
      <c r="U1261" s="7">
        <v>1348600</v>
      </c>
      <c r="V1261" s="7">
        <v>1275200</v>
      </c>
      <c r="W1261" s="7">
        <v>1203800</v>
      </c>
      <c r="X1261" s="7">
        <v>1091900</v>
      </c>
      <c r="Y1261" s="7">
        <v>1456100</v>
      </c>
      <c r="Z1261" s="7">
        <v>1440700</v>
      </c>
      <c r="AA1261" s="7">
        <v>1399200</v>
      </c>
      <c r="AB1261" s="7">
        <v>1348600</v>
      </c>
      <c r="AC1261" s="3">
        <v>76.790999999999997</v>
      </c>
      <c r="AD1261" s="3">
        <v>76.471000000000004</v>
      </c>
      <c r="AE1261" s="3">
        <v>74.847999999999999</v>
      </c>
      <c r="AF1261" s="3">
        <v>74.741</v>
      </c>
      <c r="AG1261" s="7">
        <v>104071383</v>
      </c>
      <c r="AH1261" s="7">
        <v>91421383</v>
      </c>
      <c r="AI1261" s="7">
        <v>68358493</v>
      </c>
      <c r="AJ1261" s="7">
        <v>102919621</v>
      </c>
      <c r="AK1261" s="4">
        <v>98.893299999999996</v>
      </c>
      <c r="AL1261" s="7">
        <v>295</v>
      </c>
      <c r="AM1261" s="7">
        <v>97264976</v>
      </c>
      <c r="AN1261" s="3">
        <v>93.46</v>
      </c>
      <c r="AO1261" s="3">
        <v>-0.72386099999999998</v>
      </c>
      <c r="AP1261" s="3">
        <v>-2.295515</v>
      </c>
      <c r="AQ1261" s="3">
        <v>4.9900770000000003</v>
      </c>
      <c r="AR1261" s="3">
        <v>16.740227000000001</v>
      </c>
      <c r="AS1261" s="3">
        <v>-2.295515</v>
      </c>
      <c r="AT1261" s="3">
        <v>4.9900770000000003</v>
      </c>
      <c r="AU1261" s="3">
        <v>17.072399999999998</v>
      </c>
      <c r="AV1261" s="3">
        <v>3.4741423586155284</v>
      </c>
      <c r="AW1261" s="3">
        <v>4.559789199513359</v>
      </c>
      <c r="AX1261" s="3">
        <v>3.9334794479847184</v>
      </c>
      <c r="AY1261" s="3">
        <v>81.14</v>
      </c>
      <c r="AZ1261" s="4">
        <v>106.5</v>
      </c>
      <c r="BA1261" s="3">
        <v>91.87</v>
      </c>
    </row>
    <row r="1262" spans="1:53" x14ac:dyDescent="0.3">
      <c r="A1262" s="1" t="s">
        <v>1645</v>
      </c>
      <c r="B1262" s="2">
        <v>4854564</v>
      </c>
      <c r="C1262" s="9" t="s">
        <v>2395</v>
      </c>
      <c r="D1262" s="9" t="s">
        <v>2420</v>
      </c>
      <c r="E1262" s="3">
        <v>3944.2880140000002</v>
      </c>
      <c r="F1262" s="5">
        <v>5276.6880140000003</v>
      </c>
      <c r="G1262" s="5" t="s">
        <v>2400</v>
      </c>
      <c r="H1262" s="3">
        <v>-2E-3</v>
      </c>
      <c r="I1262" s="3" t="s">
        <v>2397</v>
      </c>
      <c r="J1262" s="3">
        <v>-2E-3</v>
      </c>
      <c r="K1262" s="3" t="s">
        <v>2397</v>
      </c>
      <c r="L1262" s="3" t="s">
        <v>2397</v>
      </c>
      <c r="M1262" s="3" t="s">
        <v>2397</v>
      </c>
      <c r="N1262" s="3" t="s">
        <v>2397</v>
      </c>
      <c r="O1262" s="3" t="s">
        <v>2400</v>
      </c>
      <c r="P1262" s="3" t="s">
        <v>2400</v>
      </c>
      <c r="Q1262" s="3">
        <v>1.7285820000000001</v>
      </c>
      <c r="R1262" s="3" t="s">
        <v>2397</v>
      </c>
      <c r="S1262" s="3">
        <v>-42.321154999999997</v>
      </c>
      <c r="T1262" s="9" t="s">
        <v>3430</v>
      </c>
      <c r="U1262" s="7">
        <v>2700400</v>
      </c>
      <c r="V1262" s="7">
        <v>2800300</v>
      </c>
      <c r="W1262" s="7">
        <v>3582200</v>
      </c>
      <c r="X1262" s="7">
        <v>4021800</v>
      </c>
      <c r="Y1262" s="7">
        <v>2690700</v>
      </c>
      <c r="Z1262" s="7">
        <v>2700400</v>
      </c>
      <c r="AA1262" s="7">
        <v>2699100</v>
      </c>
      <c r="AB1262" s="7">
        <v>2730300</v>
      </c>
      <c r="AC1262" s="3">
        <v>44.712000000000003</v>
      </c>
      <c r="AD1262" s="3">
        <v>45.530999999999999</v>
      </c>
      <c r="AE1262" s="3">
        <v>-12.239000000000001</v>
      </c>
      <c r="AF1262" s="3">
        <v>-7.649</v>
      </c>
      <c r="AG1262" s="7">
        <v>381277874</v>
      </c>
      <c r="AH1262" s="7">
        <v>376261713</v>
      </c>
      <c r="AI1262" s="7">
        <v>360423186</v>
      </c>
      <c r="AJ1262" s="7">
        <v>354253104</v>
      </c>
      <c r="AK1262" s="3">
        <v>92.867890000000003</v>
      </c>
      <c r="AL1262" s="7">
        <v>436</v>
      </c>
      <c r="AM1262" s="7">
        <v>340041103</v>
      </c>
      <c r="AN1262" s="3">
        <v>89.14</v>
      </c>
      <c r="AO1262" s="3">
        <v>-7.0512819999999996</v>
      </c>
      <c r="AP1262" s="3">
        <v>-15.860735</v>
      </c>
      <c r="AQ1262" s="3">
        <v>85.897435999999999</v>
      </c>
      <c r="AR1262" s="3">
        <v>49.484535999999999</v>
      </c>
      <c r="AS1262" s="3">
        <v>-15.860735</v>
      </c>
      <c r="AT1262" s="3">
        <v>85.897435999999999</v>
      </c>
      <c r="AU1262" s="3">
        <v>42.857143000000001</v>
      </c>
      <c r="AV1262" s="3">
        <v>13.051993759696423</v>
      </c>
      <c r="AW1262" s="3">
        <v>16.568386025388023</v>
      </c>
      <c r="AX1262" s="3">
        <v>22.966988233064082</v>
      </c>
      <c r="AY1262" s="3">
        <v>59.24</v>
      </c>
      <c r="AZ1262" s="3">
        <v>75.19</v>
      </c>
      <c r="BA1262" s="3">
        <v>104.23</v>
      </c>
    </row>
    <row r="1263" spans="1:53" x14ac:dyDescent="0.3">
      <c r="A1263" s="1" t="s">
        <v>958</v>
      </c>
      <c r="B1263" s="2">
        <v>4631236</v>
      </c>
      <c r="C1263" s="9" t="s">
        <v>2401</v>
      </c>
      <c r="D1263" s="9" t="s">
        <v>2434</v>
      </c>
      <c r="E1263" s="3">
        <v>3942.2749378499998</v>
      </c>
      <c r="F1263" s="5">
        <v>5560.653937</v>
      </c>
      <c r="G1263" s="5" t="s">
        <v>2400</v>
      </c>
      <c r="H1263" s="3">
        <v>1.35</v>
      </c>
      <c r="I1263" s="3">
        <v>15.57371</v>
      </c>
      <c r="J1263" s="3">
        <v>1.35</v>
      </c>
      <c r="K1263" s="3">
        <v>15.57371</v>
      </c>
      <c r="L1263" s="3" t="s">
        <v>2397</v>
      </c>
      <c r="M1263" s="3">
        <v>2.24412053</v>
      </c>
      <c r="N1263" s="3">
        <v>9.5842279999999995</v>
      </c>
      <c r="O1263" s="3" t="s">
        <v>2400</v>
      </c>
      <c r="P1263" s="3" t="s">
        <v>2400</v>
      </c>
      <c r="Q1263" s="3">
        <v>0.89237599999999995</v>
      </c>
      <c r="R1263" s="3">
        <v>8.0381470000000004</v>
      </c>
      <c r="S1263" s="3">
        <v>8.0381470000000004</v>
      </c>
      <c r="T1263" s="9" t="s">
        <v>3439</v>
      </c>
      <c r="U1263" s="7">
        <v>5501907</v>
      </c>
      <c r="V1263" s="7">
        <v>5329252</v>
      </c>
      <c r="W1263" s="7">
        <v>4634875</v>
      </c>
      <c r="X1263" s="7">
        <v>3298823</v>
      </c>
      <c r="Y1263" s="7">
        <v>5590609</v>
      </c>
      <c r="Z1263" s="7">
        <v>5540763</v>
      </c>
      <c r="AA1263" s="7">
        <v>5501907</v>
      </c>
      <c r="AB1263" s="7">
        <v>5392980</v>
      </c>
      <c r="AC1263" s="3">
        <v>32.292999999999999</v>
      </c>
      <c r="AD1263" s="3">
        <v>31.844000000000001</v>
      </c>
      <c r="AE1263" s="4">
        <v>10.502000000000001</v>
      </c>
      <c r="AF1263" s="4">
        <v>9.4719999999999995</v>
      </c>
      <c r="AG1263" s="7">
        <v>38870000</v>
      </c>
      <c r="AH1263" s="7">
        <v>39282000</v>
      </c>
      <c r="AI1263" s="7">
        <v>40055000</v>
      </c>
      <c r="AJ1263" s="7">
        <v>38524978</v>
      </c>
      <c r="AK1263" s="3">
        <v>99.251649999999998</v>
      </c>
      <c r="AL1263" s="7">
        <v>342</v>
      </c>
      <c r="AM1263" s="7">
        <v>39792465</v>
      </c>
      <c r="AN1263" s="3">
        <v>102.52</v>
      </c>
      <c r="AO1263" s="3">
        <v>-2.2695850000000002</v>
      </c>
      <c r="AP1263" s="3">
        <v>-15.465870000000001</v>
      </c>
      <c r="AQ1263" s="3">
        <v>-6.3376390000000002</v>
      </c>
      <c r="AR1263" s="3">
        <v>5.7466970000000002</v>
      </c>
      <c r="AS1263" s="3">
        <v>-15.465870000000001</v>
      </c>
      <c r="AT1263" s="3">
        <v>-6.3376390000000002</v>
      </c>
      <c r="AU1263" s="3">
        <v>2.9115609999999998</v>
      </c>
      <c r="AV1263" s="3">
        <v>4.0411325849458679</v>
      </c>
      <c r="AW1263" s="3">
        <v>6.7814131346299131</v>
      </c>
      <c r="AX1263" s="3">
        <v>5.001216456375233</v>
      </c>
      <c r="AY1263" s="3">
        <v>80.22</v>
      </c>
      <c r="AZ1263" s="3">
        <v>134.61000000000001</v>
      </c>
      <c r="BA1263" s="3">
        <v>99.27</v>
      </c>
    </row>
    <row r="1264" spans="1:53" x14ac:dyDescent="0.3">
      <c r="A1264" s="1" t="s">
        <v>2049</v>
      </c>
      <c r="B1264" s="2">
        <v>4041914</v>
      </c>
      <c r="C1264" s="9" t="s">
        <v>2395</v>
      </c>
      <c r="D1264" s="9" t="s">
        <v>2399</v>
      </c>
      <c r="E1264" s="3">
        <v>3937.0825372200002</v>
      </c>
      <c r="F1264" s="5" t="s">
        <v>2400</v>
      </c>
      <c r="G1264" s="5">
        <v>8284.5155372200006</v>
      </c>
      <c r="H1264" s="3">
        <v>0.06</v>
      </c>
      <c r="I1264" s="3">
        <v>44.857142857142897</v>
      </c>
      <c r="J1264" s="3">
        <v>0.06</v>
      </c>
      <c r="K1264" s="3">
        <v>44.857142857142897</v>
      </c>
      <c r="L1264" s="3">
        <v>1.9028245176945</v>
      </c>
      <c r="M1264" s="3">
        <v>1.8928824745305499</v>
      </c>
      <c r="N1264" s="3">
        <v>40.912052000000003</v>
      </c>
      <c r="O1264" s="3" t="s">
        <v>2400</v>
      </c>
      <c r="P1264" s="3" t="s">
        <v>2400</v>
      </c>
      <c r="Q1264" s="3" t="s">
        <v>2400</v>
      </c>
      <c r="R1264" s="3" t="s">
        <v>2400</v>
      </c>
      <c r="S1264" s="3" t="s">
        <v>2400</v>
      </c>
      <c r="T1264" s="9" t="s">
        <v>3435</v>
      </c>
      <c r="U1264" s="7">
        <v>303160</v>
      </c>
      <c r="V1264" s="7">
        <v>304996</v>
      </c>
      <c r="W1264" s="7">
        <v>291200</v>
      </c>
      <c r="X1264" s="7">
        <v>286929</v>
      </c>
      <c r="Y1264" s="7">
        <v>303160</v>
      </c>
      <c r="Z1264" s="7">
        <v>303488</v>
      </c>
      <c r="AA1264" s="7">
        <v>302592</v>
      </c>
      <c r="AB1264" s="7">
        <v>300089</v>
      </c>
      <c r="AC1264" s="3" t="s">
        <v>2400</v>
      </c>
      <c r="AD1264" s="3" t="s">
        <v>2400</v>
      </c>
      <c r="AE1264" s="3" t="s">
        <v>2400</v>
      </c>
      <c r="AF1264" s="3" t="s">
        <v>2400</v>
      </c>
      <c r="AG1264" s="7">
        <v>280710854</v>
      </c>
      <c r="AH1264" s="7">
        <v>280710854</v>
      </c>
      <c r="AI1264" s="7">
        <v>280359173</v>
      </c>
      <c r="AJ1264" s="7">
        <v>49632104</v>
      </c>
      <c r="AK1264" s="3">
        <v>17.825330000000001</v>
      </c>
      <c r="AL1264" s="7">
        <v>195</v>
      </c>
      <c r="AM1264" s="7">
        <v>27367597</v>
      </c>
      <c r="AN1264" s="3">
        <v>9.83</v>
      </c>
      <c r="AO1264" s="3">
        <v>-1.4901960000000001</v>
      </c>
      <c r="AP1264" s="3">
        <v>-11.173975</v>
      </c>
      <c r="AQ1264" s="3">
        <v>-2.3328150000000001</v>
      </c>
      <c r="AR1264" s="3">
        <v>-14.090287</v>
      </c>
      <c r="AS1264" s="3">
        <v>-11.173975</v>
      </c>
      <c r="AT1264" s="3">
        <v>-2.3328150000000001</v>
      </c>
      <c r="AU1264" s="3">
        <v>-14.49966</v>
      </c>
      <c r="AV1264" s="3">
        <v>0.38932382633825102</v>
      </c>
      <c r="AW1264" s="3">
        <v>0.56186082714716579</v>
      </c>
      <c r="AX1264" s="3">
        <v>0.50877792402452471</v>
      </c>
      <c r="AY1264" s="3">
        <v>79.98</v>
      </c>
      <c r="AZ1264" s="3">
        <v>115.42</v>
      </c>
      <c r="BA1264" s="3">
        <v>104.52</v>
      </c>
    </row>
    <row r="1265" spans="1:53" x14ac:dyDescent="0.3">
      <c r="A1265" s="1" t="s">
        <v>906</v>
      </c>
      <c r="B1265" s="2">
        <v>100294</v>
      </c>
      <c r="C1265" s="9" t="s">
        <v>2395</v>
      </c>
      <c r="D1265" s="9" t="s">
        <v>2399</v>
      </c>
      <c r="E1265" s="3">
        <v>3928.1090167799998</v>
      </c>
      <c r="F1265" s="5" t="s">
        <v>2400</v>
      </c>
      <c r="G1265" s="5">
        <v>4877.8830167799997</v>
      </c>
      <c r="H1265" s="3">
        <v>0.33</v>
      </c>
      <c r="I1265" s="3">
        <v>12.2025316455696</v>
      </c>
      <c r="J1265" s="3">
        <v>0.33</v>
      </c>
      <c r="K1265" s="3">
        <v>12.2025316455696</v>
      </c>
      <c r="L1265" s="3">
        <v>1.4806412139486098</v>
      </c>
      <c r="M1265" s="3">
        <v>1.1650767170021199</v>
      </c>
      <c r="N1265" s="3">
        <v>15.338107000000001</v>
      </c>
      <c r="O1265" s="3" t="s">
        <v>2400</v>
      </c>
      <c r="P1265" s="3" t="s">
        <v>2400</v>
      </c>
      <c r="Q1265" s="3" t="s">
        <v>2400</v>
      </c>
      <c r="R1265" s="3" t="s">
        <v>2400</v>
      </c>
      <c r="S1265" s="3" t="s">
        <v>2400</v>
      </c>
      <c r="T1265" s="9" t="s">
        <v>3429</v>
      </c>
      <c r="U1265" s="7">
        <v>1081964</v>
      </c>
      <c r="V1265" s="7">
        <v>1008764</v>
      </c>
      <c r="W1265" s="7">
        <v>903475</v>
      </c>
      <c r="X1265" s="7">
        <v>858595</v>
      </c>
      <c r="Y1265" s="7">
        <v>1168453</v>
      </c>
      <c r="Z1265" s="7">
        <v>1112868</v>
      </c>
      <c r="AA1265" s="7">
        <v>1078701</v>
      </c>
      <c r="AB1265" s="7">
        <v>1081964</v>
      </c>
      <c r="AC1265" s="3" t="s">
        <v>2400</v>
      </c>
      <c r="AD1265" s="3" t="s">
        <v>2400</v>
      </c>
      <c r="AE1265" s="3" t="s">
        <v>2400</v>
      </c>
      <c r="AF1265" s="3" t="s">
        <v>2400</v>
      </c>
      <c r="AG1265" s="7">
        <v>181956521</v>
      </c>
      <c r="AH1265" s="7">
        <v>181831078</v>
      </c>
      <c r="AI1265" s="7">
        <v>164084434</v>
      </c>
      <c r="AJ1265" s="7">
        <v>179905707</v>
      </c>
      <c r="AK1265" s="3">
        <v>98.835470000000001</v>
      </c>
      <c r="AL1265" s="7">
        <v>346</v>
      </c>
      <c r="AM1265" s="7">
        <v>135802349</v>
      </c>
      <c r="AN1265" s="3">
        <v>74.61</v>
      </c>
      <c r="AO1265" s="3">
        <v>-2.9204430000000001</v>
      </c>
      <c r="AP1265" s="3">
        <v>-10.658016999999999</v>
      </c>
      <c r="AQ1265" s="3">
        <v>6.3430780000000002</v>
      </c>
      <c r="AR1265" s="3">
        <v>16.707021999999998</v>
      </c>
      <c r="AS1265" s="3">
        <v>-10.658016999999999</v>
      </c>
      <c r="AT1265" s="3">
        <v>6.3430780000000002</v>
      </c>
      <c r="AU1265" s="3">
        <v>17.132442000000001</v>
      </c>
      <c r="AV1265" s="3">
        <v>2.0384331880289195</v>
      </c>
      <c r="AW1265" s="3">
        <v>3.0371518731324434</v>
      </c>
      <c r="AX1265" s="3">
        <v>3.8623619989133622</v>
      </c>
      <c r="AY1265" s="3">
        <v>51.71</v>
      </c>
      <c r="AZ1265" s="3">
        <v>77.040000000000006</v>
      </c>
      <c r="BA1265" s="3">
        <v>97.97</v>
      </c>
    </row>
    <row r="1266" spans="1:53" x14ac:dyDescent="0.3">
      <c r="A1266" s="1" t="s">
        <v>417</v>
      </c>
      <c r="B1266" s="2">
        <v>5202190</v>
      </c>
      <c r="C1266" s="9" t="s">
        <v>2395</v>
      </c>
      <c r="D1266" s="9" t="s">
        <v>2461</v>
      </c>
      <c r="E1266" s="3">
        <v>3922.237846</v>
      </c>
      <c r="F1266" s="5">
        <v>3864.2848450000001</v>
      </c>
      <c r="G1266" s="5" t="s">
        <v>2400</v>
      </c>
      <c r="H1266" s="3">
        <v>0.21</v>
      </c>
      <c r="I1266" s="3" t="s">
        <v>2397</v>
      </c>
      <c r="J1266" s="3">
        <v>0.21</v>
      </c>
      <c r="K1266" s="3" t="s">
        <v>2397</v>
      </c>
      <c r="L1266" s="3">
        <v>8.90784983</v>
      </c>
      <c r="M1266" s="3">
        <v>7.8110303499999993</v>
      </c>
      <c r="N1266" s="3">
        <v>47.578125</v>
      </c>
      <c r="O1266" s="3" t="s">
        <v>2400</v>
      </c>
      <c r="P1266" s="3" t="s">
        <v>2400</v>
      </c>
      <c r="Q1266" s="3">
        <v>4.197603</v>
      </c>
      <c r="R1266" s="3">
        <v>28.83306</v>
      </c>
      <c r="S1266" s="3">
        <v>28.83306</v>
      </c>
      <c r="T1266" s="9" t="s">
        <v>3429</v>
      </c>
      <c r="U1266" s="7">
        <v>914242</v>
      </c>
      <c r="V1266" s="7">
        <v>1655035</v>
      </c>
      <c r="W1266" s="7">
        <v>951373</v>
      </c>
      <c r="X1266" s="7">
        <v>551451</v>
      </c>
      <c r="Y1266" s="7">
        <v>888969</v>
      </c>
      <c r="Z1266" s="7">
        <v>877030</v>
      </c>
      <c r="AA1266" s="7">
        <v>898075</v>
      </c>
      <c r="AB1266" s="7">
        <v>914242</v>
      </c>
      <c r="AC1266" s="3">
        <v>71.275999999999996</v>
      </c>
      <c r="AD1266" s="3">
        <v>80.759</v>
      </c>
      <c r="AE1266" s="4">
        <v>7.2590000000000003</v>
      </c>
      <c r="AF1266" s="4">
        <v>11.076000000000001</v>
      </c>
      <c r="AG1266" s="7">
        <v>103339385</v>
      </c>
      <c r="AH1266" s="7">
        <v>103004576</v>
      </c>
      <c r="AI1266" s="7">
        <v>112876938</v>
      </c>
      <c r="AJ1266" s="7">
        <v>85227715</v>
      </c>
      <c r="AK1266" s="3">
        <v>82.180440000000004</v>
      </c>
      <c r="AL1266" s="7">
        <v>339</v>
      </c>
      <c r="AM1266" s="7">
        <v>84125819</v>
      </c>
      <c r="AN1266" s="3">
        <v>81.12</v>
      </c>
      <c r="AO1266" s="3">
        <v>0</v>
      </c>
      <c r="AP1266" s="3">
        <v>-3.3844530000000002</v>
      </c>
      <c r="AQ1266" s="3">
        <v>21.678322000000001</v>
      </c>
      <c r="AR1266" s="3">
        <v>55.357143000000001</v>
      </c>
      <c r="AS1266" s="3">
        <v>-3.3844530000000002</v>
      </c>
      <c r="AT1266" s="3">
        <v>21.678322000000001</v>
      </c>
      <c r="AU1266" s="3">
        <v>51.241722000000003</v>
      </c>
      <c r="AV1266" s="3">
        <v>2.5410457911034712</v>
      </c>
      <c r="AW1266" s="3">
        <v>3.5276465056873181</v>
      </c>
      <c r="AX1266" s="3">
        <v>3.4011509204445489</v>
      </c>
      <c r="AY1266" s="3">
        <v>55.57</v>
      </c>
      <c r="AZ1266" s="3">
        <v>77.14</v>
      </c>
      <c r="BA1266" s="3">
        <v>74.37</v>
      </c>
    </row>
    <row r="1267" spans="1:53" x14ac:dyDescent="0.3">
      <c r="A1267" s="1" t="s">
        <v>1442</v>
      </c>
      <c r="B1267" s="2">
        <v>4248696</v>
      </c>
      <c r="C1267" s="9" t="s">
        <v>2401</v>
      </c>
      <c r="D1267" s="9" t="s">
        <v>2445</v>
      </c>
      <c r="E1267" s="3">
        <v>3912.5524087200001</v>
      </c>
      <c r="F1267" s="5">
        <v>4080.1524079999999</v>
      </c>
      <c r="G1267" s="5" t="s">
        <v>2400</v>
      </c>
      <c r="H1267" s="3">
        <v>6.0999999999999999E-2</v>
      </c>
      <c r="I1267" s="3">
        <v>30.405404999999998</v>
      </c>
      <c r="J1267" s="3">
        <v>6.0999999999999999E-2</v>
      </c>
      <c r="K1267" s="3">
        <v>30.405404999999998</v>
      </c>
      <c r="L1267" s="3">
        <v>8.3767684300000003</v>
      </c>
      <c r="M1267" s="3">
        <v>4.33944069</v>
      </c>
      <c r="N1267" s="3">
        <v>18.322476000000002</v>
      </c>
      <c r="O1267" s="3" t="s">
        <v>2400</v>
      </c>
      <c r="P1267" s="3" t="s">
        <v>2400</v>
      </c>
      <c r="Q1267" s="3">
        <v>2.8016070000000002</v>
      </c>
      <c r="R1267" s="3">
        <v>13.140464</v>
      </c>
      <c r="S1267" s="3">
        <v>13.140464</v>
      </c>
      <c r="T1267" s="9" t="s">
        <v>3435</v>
      </c>
      <c r="U1267" s="7">
        <v>1314700</v>
      </c>
      <c r="V1267" s="7">
        <v>1275700</v>
      </c>
      <c r="W1267" s="7">
        <v>1247400</v>
      </c>
      <c r="X1267" s="7">
        <v>1111000</v>
      </c>
      <c r="Y1267" s="7">
        <v>1314700</v>
      </c>
      <c r="Z1267" s="7">
        <v>1267900</v>
      </c>
      <c r="AA1267" s="7">
        <v>1237800</v>
      </c>
      <c r="AB1267" s="7">
        <v>1217300</v>
      </c>
      <c r="AC1267" s="3">
        <v>34.912999999999997</v>
      </c>
      <c r="AD1267" s="3">
        <v>34.912999999999997</v>
      </c>
      <c r="AE1267" s="3">
        <v>20.795999999999999</v>
      </c>
      <c r="AF1267" s="3">
        <v>20.795999999999999</v>
      </c>
      <c r="AG1267" s="7">
        <v>156227170</v>
      </c>
      <c r="AH1267" s="7">
        <v>155765042</v>
      </c>
      <c r="AI1267" s="7">
        <v>155871932</v>
      </c>
      <c r="AJ1267" s="7">
        <v>153800536</v>
      </c>
      <c r="AK1267" s="3">
        <v>98.431030000000007</v>
      </c>
      <c r="AL1267" s="7">
        <v>400</v>
      </c>
      <c r="AM1267" s="7">
        <v>152413155</v>
      </c>
      <c r="AN1267" s="3">
        <v>97.54</v>
      </c>
      <c r="AO1267" s="3">
        <v>-1.660839</v>
      </c>
      <c r="AP1267" s="3">
        <v>-10.14377</v>
      </c>
      <c r="AQ1267" s="3">
        <v>3.686636</v>
      </c>
      <c r="AR1267" s="3">
        <v>59.235669000000001</v>
      </c>
      <c r="AS1267" s="3">
        <v>-10.14377</v>
      </c>
      <c r="AT1267" s="3">
        <v>3.686636</v>
      </c>
      <c r="AU1267" s="3">
        <v>56.25</v>
      </c>
      <c r="AV1267" s="3">
        <v>1.6592756936702282</v>
      </c>
      <c r="AW1267" s="3">
        <v>3.0985163129361033</v>
      </c>
      <c r="AX1267" s="3">
        <v>3.9108024570958495</v>
      </c>
      <c r="AY1267" s="3">
        <v>42.26</v>
      </c>
      <c r="AZ1267" s="3">
        <v>78.91</v>
      </c>
      <c r="BA1267" s="4">
        <v>99.6</v>
      </c>
    </row>
    <row r="1268" spans="1:53" x14ac:dyDescent="0.3">
      <c r="A1268" s="1" t="s">
        <v>641</v>
      </c>
      <c r="B1268" s="2">
        <v>4813221</v>
      </c>
      <c r="C1268" s="9" t="s">
        <v>2395</v>
      </c>
      <c r="D1268" s="9" t="s">
        <v>2455</v>
      </c>
      <c r="E1268" s="3">
        <v>3906.0185111999999</v>
      </c>
      <c r="F1268" s="5">
        <v>5945.0185110000002</v>
      </c>
      <c r="G1268" s="5" t="s">
        <v>2400</v>
      </c>
      <c r="H1268" s="3">
        <v>-2.46</v>
      </c>
      <c r="I1268" s="3" t="s">
        <v>2397</v>
      </c>
      <c r="J1268" s="3">
        <v>-2.46</v>
      </c>
      <c r="K1268" s="3" t="s">
        <v>2397</v>
      </c>
      <c r="L1268" s="3" t="s">
        <v>2397</v>
      </c>
      <c r="M1268" s="3">
        <v>1.5147645700000001</v>
      </c>
      <c r="N1268" s="3">
        <v>10.711061000000001</v>
      </c>
      <c r="O1268" s="3" t="s">
        <v>2400</v>
      </c>
      <c r="P1268" s="3" t="s">
        <v>2400</v>
      </c>
      <c r="Q1268" s="3">
        <v>1.4902139999999999</v>
      </c>
      <c r="R1268" s="3">
        <v>8.4751530000000006</v>
      </c>
      <c r="S1268" s="3">
        <v>8.4751530000000006</v>
      </c>
      <c r="T1268" s="9" t="s">
        <v>3429</v>
      </c>
      <c r="U1268" s="7">
        <v>3965000</v>
      </c>
      <c r="V1268" s="7">
        <v>3922000</v>
      </c>
      <c r="W1268" s="7">
        <v>4231000</v>
      </c>
      <c r="X1268" s="7">
        <v>3339000</v>
      </c>
      <c r="Y1268" s="7">
        <v>3900000</v>
      </c>
      <c r="Z1268" s="7">
        <v>3896000</v>
      </c>
      <c r="AA1268" s="7">
        <v>3940000</v>
      </c>
      <c r="AB1268" s="7">
        <v>3965000</v>
      </c>
      <c r="AC1268" s="3">
        <v>52.710999999999999</v>
      </c>
      <c r="AD1268" s="3">
        <v>52.179000000000002</v>
      </c>
      <c r="AE1268" s="3">
        <v>15.939</v>
      </c>
      <c r="AF1268" s="3">
        <v>15.462</v>
      </c>
      <c r="AG1268" s="7">
        <v>198800000</v>
      </c>
      <c r="AH1268" s="7">
        <v>202600000</v>
      </c>
      <c r="AI1268" s="7">
        <v>211800000</v>
      </c>
      <c r="AJ1268" s="7">
        <v>197637629</v>
      </c>
      <c r="AK1268" s="3">
        <v>99.425529999999995</v>
      </c>
      <c r="AL1268" s="7">
        <v>481</v>
      </c>
      <c r="AM1268" s="7">
        <v>215583281</v>
      </c>
      <c r="AN1268" s="3">
        <v>108.45</v>
      </c>
      <c r="AO1268" s="3">
        <v>0.42327999999999999</v>
      </c>
      <c r="AP1268" s="3">
        <v>-3.4096690000000001</v>
      </c>
      <c r="AQ1268" s="3">
        <v>-29.859570999999999</v>
      </c>
      <c r="AR1268" s="3">
        <v>-46.730283999999997</v>
      </c>
      <c r="AS1268" s="3">
        <v>-3.4096690000000001</v>
      </c>
      <c r="AT1268" s="3">
        <v>-29.859570999999999</v>
      </c>
      <c r="AU1268" s="3">
        <v>-46.670413000000003</v>
      </c>
      <c r="AV1268" s="3">
        <v>4.5174964863592013</v>
      </c>
      <c r="AW1268" s="3">
        <v>7.0954862011682298</v>
      </c>
      <c r="AX1268" s="3">
        <v>8.11268637180906</v>
      </c>
      <c r="AY1268" s="3">
        <v>58.05</v>
      </c>
      <c r="AZ1268" s="3">
        <v>91.17</v>
      </c>
      <c r="BA1268" s="3">
        <v>104.24</v>
      </c>
    </row>
    <row r="1269" spans="1:53" x14ac:dyDescent="0.3">
      <c r="A1269" s="1" t="s">
        <v>512</v>
      </c>
      <c r="B1269" s="2">
        <v>4121438</v>
      </c>
      <c r="C1269" s="9" t="s">
        <v>2395</v>
      </c>
      <c r="D1269" s="9" t="s">
        <v>2476</v>
      </c>
      <c r="E1269" s="3">
        <v>3899.2114604600001</v>
      </c>
      <c r="F1269" s="5">
        <v>5897.6454599999997</v>
      </c>
      <c r="G1269" s="5">
        <v>5867.6454604600003</v>
      </c>
      <c r="H1269" s="3">
        <v>-1.331</v>
      </c>
      <c r="I1269" s="3">
        <v>93.987804999999994</v>
      </c>
      <c r="J1269" s="3">
        <v>-1.331</v>
      </c>
      <c r="K1269" s="3">
        <v>93.987804999999994</v>
      </c>
      <c r="L1269" s="3" t="s">
        <v>2397</v>
      </c>
      <c r="M1269" s="3">
        <v>11.29727353</v>
      </c>
      <c r="N1269" s="3" t="s">
        <v>2397</v>
      </c>
      <c r="O1269" s="3">
        <v>33.7120319896243</v>
      </c>
      <c r="P1269" s="3" t="s">
        <v>2397</v>
      </c>
      <c r="Q1269" s="3">
        <v>5.7937190000000003</v>
      </c>
      <c r="R1269" s="3">
        <v>26.207889999999999</v>
      </c>
      <c r="S1269" s="3">
        <v>26.207889999999999</v>
      </c>
      <c r="T1269" s="9" t="s">
        <v>3429</v>
      </c>
      <c r="U1269" s="7">
        <v>890722</v>
      </c>
      <c r="V1269" s="7">
        <v>584204</v>
      </c>
      <c r="W1269" s="7">
        <v>571297</v>
      </c>
      <c r="X1269" s="7">
        <v>553003</v>
      </c>
      <c r="Y1269" s="7">
        <v>976013</v>
      </c>
      <c r="Z1269" s="7">
        <v>999440</v>
      </c>
      <c r="AA1269" s="7">
        <v>987002</v>
      </c>
      <c r="AB1269" s="7">
        <v>890722</v>
      </c>
      <c r="AC1269" s="3">
        <v>44.536000000000001</v>
      </c>
      <c r="AD1269" s="3">
        <v>40.445999999999998</v>
      </c>
      <c r="AE1269" s="3">
        <v>13.625999999999999</v>
      </c>
      <c r="AF1269" s="4">
        <v>10.326000000000001</v>
      </c>
      <c r="AG1269" s="7">
        <v>47429818</v>
      </c>
      <c r="AH1269" s="7">
        <v>47366326</v>
      </c>
      <c r="AI1269" s="7">
        <v>47136333</v>
      </c>
      <c r="AJ1269" s="7">
        <v>42715552</v>
      </c>
      <c r="AK1269" s="3">
        <v>90.038489999999996</v>
      </c>
      <c r="AL1269" s="7">
        <v>369</v>
      </c>
      <c r="AM1269" s="7">
        <v>46489431</v>
      </c>
      <c r="AN1269" s="3">
        <v>97.99</v>
      </c>
      <c r="AO1269" s="3">
        <v>1.287949</v>
      </c>
      <c r="AP1269" s="3">
        <v>-6.2294679999999998</v>
      </c>
      <c r="AQ1269" s="3">
        <v>1.5147520000000001</v>
      </c>
      <c r="AR1269" s="3">
        <v>0.75826899999999997</v>
      </c>
      <c r="AS1269" s="3">
        <v>-6.2294679999999998</v>
      </c>
      <c r="AT1269" s="3">
        <v>1.5147520000000001</v>
      </c>
      <c r="AU1269" s="3">
        <v>1.3278989999999999</v>
      </c>
      <c r="AV1269" s="3">
        <v>3.5160425378372837</v>
      </c>
      <c r="AW1269" s="3">
        <v>4.5854767144916178</v>
      </c>
      <c r="AX1269" s="3">
        <v>4.1706600248991688</v>
      </c>
      <c r="AY1269" s="4">
        <v>76</v>
      </c>
      <c r="AZ1269" s="3">
        <v>99.11</v>
      </c>
      <c r="BA1269" s="3">
        <v>90.15</v>
      </c>
    </row>
    <row r="1270" spans="1:53" x14ac:dyDescent="0.3">
      <c r="A1270" s="1" t="s">
        <v>1663</v>
      </c>
      <c r="B1270" s="2">
        <v>4812345</v>
      </c>
      <c r="C1270" s="9" t="s">
        <v>2401</v>
      </c>
      <c r="D1270" s="9" t="s">
        <v>2463</v>
      </c>
      <c r="E1270" s="3">
        <v>3893.6495261599998</v>
      </c>
      <c r="F1270" s="5">
        <v>7419.849526</v>
      </c>
      <c r="G1270" s="5" t="s">
        <v>2400</v>
      </c>
      <c r="H1270" s="3">
        <v>-0.13</v>
      </c>
      <c r="I1270" s="3" t="s">
        <v>2397</v>
      </c>
      <c r="J1270" s="3">
        <v>-0.155</v>
      </c>
      <c r="K1270" s="3" t="s">
        <v>2397</v>
      </c>
      <c r="L1270" s="3" t="s">
        <v>2397</v>
      </c>
      <c r="M1270" s="3">
        <v>0.76858689000000002</v>
      </c>
      <c r="N1270" s="3">
        <v>22.454148</v>
      </c>
      <c r="O1270" s="3" t="s">
        <v>2400</v>
      </c>
      <c r="P1270" s="3" t="s">
        <v>2400</v>
      </c>
      <c r="Q1270" s="3">
        <v>1.6014930000000001</v>
      </c>
      <c r="R1270" s="3">
        <v>11.388858000000001</v>
      </c>
      <c r="S1270" s="3">
        <v>11.388858000000001</v>
      </c>
      <c r="T1270" s="9" t="s">
        <v>3429</v>
      </c>
      <c r="U1270" s="7">
        <v>4655600</v>
      </c>
      <c r="V1270" s="7">
        <v>4451600</v>
      </c>
      <c r="W1270" s="7">
        <v>4138700</v>
      </c>
      <c r="X1270" s="7">
        <v>4088200</v>
      </c>
      <c r="Y1270" s="7">
        <v>4392000</v>
      </c>
      <c r="Z1270" s="7">
        <v>4428300</v>
      </c>
      <c r="AA1270" s="7">
        <v>4556000</v>
      </c>
      <c r="AB1270" s="7">
        <v>4655600</v>
      </c>
      <c r="AC1270" s="3">
        <v>36.094000000000001</v>
      </c>
      <c r="AD1270" s="3">
        <v>36.067999999999998</v>
      </c>
      <c r="AE1270" s="4">
        <v>13.88</v>
      </c>
      <c r="AF1270" s="3">
        <v>13.021000000000001</v>
      </c>
      <c r="AG1270" s="7">
        <v>136500000</v>
      </c>
      <c r="AH1270" s="7">
        <v>136400000</v>
      </c>
      <c r="AI1270" s="7">
        <v>135500000</v>
      </c>
      <c r="AJ1270" s="7">
        <v>135763956</v>
      </c>
      <c r="AK1270" s="3">
        <v>99.513409999999993</v>
      </c>
      <c r="AL1270" s="7">
        <v>421</v>
      </c>
      <c r="AM1270" s="7">
        <v>141367400</v>
      </c>
      <c r="AN1270" s="3">
        <v>103.62</v>
      </c>
      <c r="AO1270" s="3">
        <v>0.273011</v>
      </c>
      <c r="AP1270" s="3">
        <v>-9.9159079999999999</v>
      </c>
      <c r="AQ1270" s="3">
        <v>-1.9824630000000001</v>
      </c>
      <c r="AR1270" s="3">
        <v>-22.490202</v>
      </c>
      <c r="AS1270" s="3">
        <v>-9.9159079999999999</v>
      </c>
      <c r="AT1270" s="3">
        <v>-1.9824630000000001</v>
      </c>
      <c r="AU1270" s="3">
        <v>-20.105656</v>
      </c>
      <c r="AV1270" s="3">
        <v>3.8422988909210911</v>
      </c>
      <c r="AW1270" s="3">
        <v>4.4894532642334406</v>
      </c>
      <c r="AX1270" s="3">
        <v>5.5120303776200927</v>
      </c>
      <c r="AY1270" s="3">
        <v>66.09</v>
      </c>
      <c r="AZ1270" s="3">
        <v>77.22</v>
      </c>
      <c r="BA1270" s="4">
        <v>94.8</v>
      </c>
    </row>
    <row r="1271" spans="1:53" x14ac:dyDescent="0.3">
      <c r="A1271" s="1" t="s">
        <v>2029</v>
      </c>
      <c r="B1271" s="2">
        <v>4057224</v>
      </c>
      <c r="C1271" s="9" t="s">
        <v>2401</v>
      </c>
      <c r="D1271" s="9" t="s">
        <v>2543</v>
      </c>
      <c r="E1271" s="3">
        <v>3891.93174516</v>
      </c>
      <c r="F1271" s="5">
        <v>10467.931745</v>
      </c>
      <c r="G1271" s="5">
        <v>9813.93174516</v>
      </c>
      <c r="H1271" s="3">
        <v>-0.73</v>
      </c>
      <c r="I1271" s="3" t="s">
        <v>2397</v>
      </c>
      <c r="J1271" s="3">
        <v>-0.73</v>
      </c>
      <c r="K1271" s="3" t="s">
        <v>2397</v>
      </c>
      <c r="L1271" s="3" t="s">
        <v>2397</v>
      </c>
      <c r="M1271" s="3">
        <v>0.96336882999999995</v>
      </c>
      <c r="N1271" s="3">
        <v>114.080268</v>
      </c>
      <c r="O1271" s="3" t="s">
        <v>2397</v>
      </c>
      <c r="P1271" s="3" t="s">
        <v>2397</v>
      </c>
      <c r="Q1271" s="3">
        <v>2.0770379999999999</v>
      </c>
      <c r="R1271" s="3">
        <v>6.8567429999999998</v>
      </c>
      <c r="S1271" s="3">
        <v>6.8567429999999998</v>
      </c>
      <c r="T1271" s="9" t="s">
        <v>3429</v>
      </c>
      <c r="U1271" s="7">
        <v>5160000</v>
      </c>
      <c r="V1271" s="7">
        <v>5413000</v>
      </c>
      <c r="W1271" s="7">
        <v>5329000</v>
      </c>
      <c r="X1271" s="7">
        <v>5225000</v>
      </c>
      <c r="Y1271" s="7">
        <v>5036000</v>
      </c>
      <c r="Z1271" s="7">
        <v>5090000</v>
      </c>
      <c r="AA1271" s="7">
        <v>5119000</v>
      </c>
      <c r="AB1271" s="7">
        <v>5160000</v>
      </c>
      <c r="AC1271" s="3">
        <v>54.767000000000003</v>
      </c>
      <c r="AD1271" s="3">
        <v>56.750999999999998</v>
      </c>
      <c r="AE1271" s="3">
        <v>20.795000000000002</v>
      </c>
      <c r="AF1271" s="3">
        <v>22.677</v>
      </c>
      <c r="AG1271" s="7">
        <v>113000000</v>
      </c>
      <c r="AH1271" s="7">
        <v>113000000</v>
      </c>
      <c r="AI1271" s="7">
        <v>113000000</v>
      </c>
      <c r="AJ1271" s="7">
        <v>85293931</v>
      </c>
      <c r="AK1271" s="3">
        <v>74.907439999999994</v>
      </c>
      <c r="AL1271" s="7">
        <v>324</v>
      </c>
      <c r="AM1271" s="7">
        <v>92430600</v>
      </c>
      <c r="AN1271" s="3">
        <v>81.180000000000007</v>
      </c>
      <c r="AO1271" s="3">
        <v>-0.75647399999999998</v>
      </c>
      <c r="AP1271" s="3">
        <v>-0.20479800000000001</v>
      </c>
      <c r="AQ1271" s="3">
        <v>46.709676999999999</v>
      </c>
      <c r="AR1271" s="3">
        <v>87.830397000000005</v>
      </c>
      <c r="AS1271" s="3">
        <v>-0.20479800000000001</v>
      </c>
      <c r="AT1271" s="3">
        <v>46.709676999999999</v>
      </c>
      <c r="AU1271" s="3">
        <v>85.885559000000001</v>
      </c>
      <c r="AV1271" s="3">
        <v>3.185036114860075</v>
      </c>
      <c r="AW1271" s="3">
        <v>4.4123603375772156</v>
      </c>
      <c r="AX1271" s="3">
        <v>4.7907255680790763</v>
      </c>
      <c r="AY1271" s="3">
        <v>62.44</v>
      </c>
      <c r="AZ1271" s="4">
        <v>86.5</v>
      </c>
      <c r="BA1271" s="3">
        <v>93.92</v>
      </c>
    </row>
    <row r="1272" spans="1:53" x14ac:dyDescent="0.3">
      <c r="A1272" s="1" t="s">
        <v>1136</v>
      </c>
      <c r="B1272" s="2">
        <v>4988308</v>
      </c>
      <c r="C1272" s="9" t="s">
        <v>2401</v>
      </c>
      <c r="D1272" s="9" t="s">
        <v>2414</v>
      </c>
      <c r="E1272" s="3">
        <v>3881.7214557000002</v>
      </c>
      <c r="F1272" s="5">
        <v>9575.7214550000008</v>
      </c>
      <c r="G1272" s="5" t="s">
        <v>2400</v>
      </c>
      <c r="H1272" s="3">
        <v>-0.39600000000000002</v>
      </c>
      <c r="I1272" s="3">
        <v>28.121019</v>
      </c>
      <c r="J1272" s="3">
        <v>3.5000000000000003E-2</v>
      </c>
      <c r="K1272" s="3">
        <v>26.085671999999999</v>
      </c>
      <c r="L1272" s="3" t="s">
        <v>2397</v>
      </c>
      <c r="M1272" s="3">
        <v>2.4069783299999998</v>
      </c>
      <c r="N1272" s="3">
        <v>4.7269810000000003</v>
      </c>
      <c r="O1272" s="3" t="s">
        <v>2400</v>
      </c>
      <c r="P1272" s="3" t="s">
        <v>2400</v>
      </c>
      <c r="Q1272" s="3">
        <v>2.1432419999999999</v>
      </c>
      <c r="R1272" s="3">
        <v>5.7555769999999997</v>
      </c>
      <c r="S1272" s="3">
        <v>5.7555769999999997</v>
      </c>
      <c r="T1272" s="9" t="s">
        <v>3429</v>
      </c>
      <c r="U1272" s="7">
        <v>4309000</v>
      </c>
      <c r="V1272" s="7">
        <v>4223000</v>
      </c>
      <c r="W1272" s="7">
        <v>4089000</v>
      </c>
      <c r="X1272" s="7">
        <v>3115000</v>
      </c>
      <c r="Y1272" s="7">
        <v>4320000</v>
      </c>
      <c r="Z1272" s="7">
        <v>4335000</v>
      </c>
      <c r="AA1272" s="7">
        <v>4315000</v>
      </c>
      <c r="AB1272" s="7">
        <v>4309000</v>
      </c>
      <c r="AC1272" s="4">
        <v>48.99</v>
      </c>
      <c r="AD1272" s="3">
        <v>48.542000000000002</v>
      </c>
      <c r="AE1272" s="3">
        <v>36.923000000000002</v>
      </c>
      <c r="AF1272" s="4">
        <v>36.25</v>
      </c>
      <c r="AG1272" s="7">
        <v>202000000</v>
      </c>
      <c r="AH1272" s="7">
        <v>202000000</v>
      </c>
      <c r="AI1272" s="7">
        <v>200482000</v>
      </c>
      <c r="AJ1272" s="7">
        <v>114046477</v>
      </c>
      <c r="AK1272" s="3">
        <v>56.498480000000001</v>
      </c>
      <c r="AL1272" s="7">
        <v>273</v>
      </c>
      <c r="AM1272" s="7">
        <v>96209817</v>
      </c>
      <c r="AN1272" s="3">
        <v>47.66</v>
      </c>
      <c r="AO1272" s="3">
        <v>3.1542059999999998</v>
      </c>
      <c r="AP1272" s="3">
        <v>-8.1643270000000001</v>
      </c>
      <c r="AQ1272" s="3">
        <v>-17.089202</v>
      </c>
      <c r="AR1272" s="3">
        <v>-35.547445000000003</v>
      </c>
      <c r="AS1272" s="3">
        <v>-8.1643270000000001</v>
      </c>
      <c r="AT1272" s="3">
        <v>-17.089202</v>
      </c>
      <c r="AU1272" s="3">
        <v>-35.570959999999999</v>
      </c>
      <c r="AV1272" s="3">
        <v>2.732414471013946</v>
      </c>
      <c r="AW1272" s="3">
        <v>2.5483232330458137</v>
      </c>
      <c r="AX1272" s="3">
        <v>2.4640795980511268</v>
      </c>
      <c r="AY1272" s="3">
        <v>99.75</v>
      </c>
      <c r="AZ1272" s="3">
        <v>93.03</v>
      </c>
      <c r="BA1272" s="3">
        <v>89.96</v>
      </c>
    </row>
    <row r="1273" spans="1:53" x14ac:dyDescent="0.3">
      <c r="A1273" s="1" t="s">
        <v>2078</v>
      </c>
      <c r="B1273" s="2">
        <v>4144107</v>
      </c>
      <c r="C1273" s="9" t="s">
        <v>2401</v>
      </c>
      <c r="D1273" s="9" t="s">
        <v>2523</v>
      </c>
      <c r="E1273" s="3">
        <v>3879.6836505299998</v>
      </c>
      <c r="F1273" s="5">
        <v>5602.0976499999997</v>
      </c>
      <c r="G1273" s="5">
        <v>5602.0976505299996</v>
      </c>
      <c r="H1273" s="3">
        <v>0.19</v>
      </c>
      <c r="I1273" s="3">
        <v>102.116788</v>
      </c>
      <c r="J1273" s="3">
        <v>0.19</v>
      </c>
      <c r="K1273" s="3">
        <v>102.116788</v>
      </c>
      <c r="L1273" s="3">
        <v>8.8237149200000005</v>
      </c>
      <c r="M1273" s="3">
        <v>2.8907945000000002</v>
      </c>
      <c r="N1273" s="3">
        <v>17.765079</v>
      </c>
      <c r="O1273" s="3" t="s">
        <v>2400</v>
      </c>
      <c r="P1273" s="3" t="s">
        <v>2400</v>
      </c>
      <c r="Q1273" s="3">
        <v>2.281094</v>
      </c>
      <c r="R1273" s="4">
        <v>11.005668999999999</v>
      </c>
      <c r="S1273" s="4">
        <v>11.005668999999999</v>
      </c>
      <c r="T1273" s="9" t="s">
        <v>3429</v>
      </c>
      <c r="U1273" s="7">
        <v>2413167</v>
      </c>
      <c r="V1273" s="7">
        <v>2376727</v>
      </c>
      <c r="W1273" s="7">
        <v>2256612</v>
      </c>
      <c r="X1273" s="7">
        <v>2350098</v>
      </c>
      <c r="Y1273" s="7">
        <v>2424264</v>
      </c>
      <c r="Z1273" s="7">
        <v>2423924</v>
      </c>
      <c r="AA1273" s="7">
        <v>2410630</v>
      </c>
      <c r="AB1273" s="7">
        <v>2413167</v>
      </c>
      <c r="AC1273" s="4">
        <v>27.72</v>
      </c>
      <c r="AD1273" s="3">
        <v>27.027000000000001</v>
      </c>
      <c r="AE1273" s="3">
        <v>19.849</v>
      </c>
      <c r="AF1273" s="3">
        <v>18.648</v>
      </c>
      <c r="AG1273" s="7">
        <v>135975789</v>
      </c>
      <c r="AH1273" s="7">
        <v>135941206</v>
      </c>
      <c r="AI1273" s="7">
        <v>122005188</v>
      </c>
      <c r="AJ1273" s="7">
        <v>131069627</v>
      </c>
      <c r="AK1273" s="4">
        <v>96.316999999999993</v>
      </c>
      <c r="AL1273" s="7">
        <v>282</v>
      </c>
      <c r="AM1273" s="7">
        <v>109678091</v>
      </c>
      <c r="AN1273" s="4">
        <v>80.599999999999994</v>
      </c>
      <c r="AO1273" s="3">
        <v>-0.49786599999999998</v>
      </c>
      <c r="AP1273" s="3">
        <v>-1.858997</v>
      </c>
      <c r="AQ1273" s="3">
        <v>117.743191</v>
      </c>
      <c r="AR1273" s="3">
        <v>160.03717499999999</v>
      </c>
      <c r="AS1273" s="3">
        <v>-1.858997</v>
      </c>
      <c r="AT1273" s="3">
        <v>117.743191</v>
      </c>
      <c r="AU1273" s="3">
        <v>158.35641699999999</v>
      </c>
      <c r="AV1273" s="3">
        <v>5.6475015766796224</v>
      </c>
      <c r="AW1273" s="3">
        <v>9.5744663033116097</v>
      </c>
      <c r="AX1273" s="3">
        <v>12.379786760717613</v>
      </c>
      <c r="AY1273" s="3">
        <v>56.53</v>
      </c>
      <c r="AZ1273" s="3">
        <v>95.83</v>
      </c>
      <c r="BA1273" s="3">
        <v>123.91</v>
      </c>
    </row>
    <row r="1274" spans="1:53" x14ac:dyDescent="0.3">
      <c r="A1274" s="1" t="s">
        <v>303</v>
      </c>
      <c r="B1274" s="2">
        <v>4824262</v>
      </c>
      <c r="C1274" s="9" t="s">
        <v>2395</v>
      </c>
      <c r="D1274" s="9" t="s">
        <v>2417</v>
      </c>
      <c r="E1274" s="3">
        <v>3874.7271569999998</v>
      </c>
      <c r="F1274" s="5">
        <v>3975.6891569999998</v>
      </c>
      <c r="G1274" s="5" t="s">
        <v>2400</v>
      </c>
      <c r="H1274" s="3">
        <v>0.26500000000000001</v>
      </c>
      <c r="I1274" s="3">
        <v>62</v>
      </c>
      <c r="J1274" s="3">
        <v>0.26500000000000001</v>
      </c>
      <c r="K1274" s="3">
        <v>62</v>
      </c>
      <c r="L1274" s="3" t="s">
        <v>2397</v>
      </c>
      <c r="M1274" s="3">
        <v>10.312287850000001</v>
      </c>
      <c r="N1274" s="3">
        <v>23.067578000000001</v>
      </c>
      <c r="O1274" s="3" t="s">
        <v>2400</v>
      </c>
      <c r="P1274" s="3" t="s">
        <v>2400</v>
      </c>
      <c r="Q1274" s="3">
        <v>6.0937239999999999</v>
      </c>
      <c r="R1274" s="3">
        <v>56.324460000000002</v>
      </c>
      <c r="S1274" s="3">
        <v>56.324460000000002</v>
      </c>
      <c r="T1274" s="9" t="s">
        <v>3429</v>
      </c>
      <c r="U1274" s="7">
        <v>589996</v>
      </c>
      <c r="V1274" s="7">
        <v>522938</v>
      </c>
      <c r="W1274" s="7">
        <v>425706</v>
      </c>
      <c r="X1274" s="7">
        <v>351737</v>
      </c>
      <c r="Y1274" s="7">
        <v>639606</v>
      </c>
      <c r="Z1274" s="7">
        <v>624405</v>
      </c>
      <c r="AA1274" s="7">
        <v>608473</v>
      </c>
      <c r="AB1274" s="7">
        <v>589996</v>
      </c>
      <c r="AC1274" s="3">
        <v>75.200999999999993</v>
      </c>
      <c r="AD1274" s="3">
        <v>75.311999999999998</v>
      </c>
      <c r="AE1274" s="4">
        <v>3.9390000000000001</v>
      </c>
      <c r="AF1274" s="4">
        <v>9.4149999999999991</v>
      </c>
      <c r="AG1274" s="7">
        <v>62438442</v>
      </c>
      <c r="AH1274" s="7">
        <v>62171009</v>
      </c>
      <c r="AI1274" s="7">
        <v>61268312</v>
      </c>
      <c r="AJ1274" s="7">
        <v>52015836</v>
      </c>
      <c r="AK1274" s="3">
        <v>83.244619999999998</v>
      </c>
      <c r="AL1274" s="7">
        <v>348</v>
      </c>
      <c r="AM1274" s="7">
        <v>54828109</v>
      </c>
      <c r="AN1274" s="3">
        <v>87.75</v>
      </c>
      <c r="AO1274" s="3">
        <v>-2.5969859999999998</v>
      </c>
      <c r="AP1274" s="3">
        <v>-2.0158040000000002</v>
      </c>
      <c r="AQ1274" s="3">
        <v>10.192238</v>
      </c>
      <c r="AR1274" s="3">
        <v>3.0354420000000002</v>
      </c>
      <c r="AS1274" s="3">
        <v>-2.0158040000000002</v>
      </c>
      <c r="AT1274" s="3">
        <v>10.192238</v>
      </c>
      <c r="AU1274" s="3">
        <v>-2.6905830000000002</v>
      </c>
      <c r="AV1274" s="3">
        <v>3.0502122243647452</v>
      </c>
      <c r="AW1274" s="3">
        <v>4.137885871919905</v>
      </c>
      <c r="AX1274" s="3">
        <v>4.9634303404340789</v>
      </c>
      <c r="AY1274" s="3">
        <v>45.06</v>
      </c>
      <c r="AZ1274" s="3">
        <v>61.13</v>
      </c>
      <c r="BA1274" s="3">
        <v>73.33</v>
      </c>
    </row>
    <row r="1275" spans="1:53" x14ac:dyDescent="0.3">
      <c r="A1275" s="1" t="s">
        <v>556</v>
      </c>
      <c r="B1275" s="2">
        <v>4113470</v>
      </c>
      <c r="C1275" s="9" t="s">
        <v>2401</v>
      </c>
      <c r="D1275" s="9" t="s">
        <v>2444</v>
      </c>
      <c r="E1275" s="3">
        <v>3872.2604344400002</v>
      </c>
      <c r="F1275" s="5">
        <v>4697.261434</v>
      </c>
      <c r="G1275" s="5" t="s">
        <v>2400</v>
      </c>
      <c r="H1275" s="4">
        <v>3.4990000000000001</v>
      </c>
      <c r="I1275" s="3">
        <v>5.8310659999999999</v>
      </c>
      <c r="J1275" s="3">
        <v>3.4990000000000001</v>
      </c>
      <c r="K1275" s="3">
        <v>5.8310659999999999</v>
      </c>
      <c r="L1275" s="3">
        <v>1.6403173100000001</v>
      </c>
      <c r="M1275" s="3">
        <v>1.5736976899999999</v>
      </c>
      <c r="N1275" s="3">
        <v>33.478095000000003</v>
      </c>
      <c r="O1275" s="3" t="s">
        <v>2400</v>
      </c>
      <c r="P1275" s="3" t="s">
        <v>2400</v>
      </c>
      <c r="Q1275" s="3">
        <v>1.284208</v>
      </c>
      <c r="R1275" s="3">
        <v>4.124803</v>
      </c>
      <c r="S1275" s="3">
        <v>4.124803</v>
      </c>
      <c r="T1275" s="9" t="s">
        <v>3429</v>
      </c>
      <c r="U1275" s="7">
        <v>3457004</v>
      </c>
      <c r="V1275" s="7">
        <v>2965033</v>
      </c>
      <c r="W1275" s="7">
        <v>1509931</v>
      </c>
      <c r="X1275" s="7">
        <v>801003</v>
      </c>
      <c r="Y1275" s="7">
        <v>3480417</v>
      </c>
      <c r="Z1275" s="7">
        <v>3493420</v>
      </c>
      <c r="AA1275" s="7">
        <v>3483205</v>
      </c>
      <c r="AB1275" s="7">
        <v>3457004</v>
      </c>
      <c r="AC1275" s="3">
        <v>42.555999999999997</v>
      </c>
      <c r="AD1275" s="4">
        <v>41.35</v>
      </c>
      <c r="AE1275" s="3">
        <v>30.009</v>
      </c>
      <c r="AF1275" s="3">
        <v>28.952000000000002</v>
      </c>
      <c r="AG1275" s="7">
        <v>41472212</v>
      </c>
      <c r="AH1275" s="7">
        <v>41472001</v>
      </c>
      <c r="AI1275" s="7">
        <v>42222380</v>
      </c>
      <c r="AJ1275" s="7">
        <v>30204215</v>
      </c>
      <c r="AK1275" s="3">
        <v>72.830010000000001</v>
      </c>
      <c r="AL1275" s="7">
        <v>239</v>
      </c>
      <c r="AM1275" s="7">
        <v>29864192</v>
      </c>
      <c r="AN1275" s="3">
        <v>72.010000000000005</v>
      </c>
      <c r="AO1275" s="3">
        <v>-0.84621500000000005</v>
      </c>
      <c r="AP1275" s="3">
        <v>-5.8798329999999996</v>
      </c>
      <c r="AQ1275" s="3">
        <v>-6.3512360000000001</v>
      </c>
      <c r="AR1275" s="3">
        <v>-15.491873999999999</v>
      </c>
      <c r="AS1275" s="3">
        <v>-5.8798329999999996</v>
      </c>
      <c r="AT1275" s="3">
        <v>-6.3512360000000001</v>
      </c>
      <c r="AU1275" s="3">
        <v>-17.336093000000002</v>
      </c>
      <c r="AV1275" s="3">
        <v>3.6706877792023058</v>
      </c>
      <c r="AW1275" s="3">
        <v>5.6126624230576381</v>
      </c>
      <c r="AX1275" s="3">
        <v>5.6790865591272821</v>
      </c>
      <c r="AY1275" s="3">
        <v>76.56</v>
      </c>
      <c r="AZ1275" s="4">
        <v>117.07</v>
      </c>
      <c r="BA1275" s="3">
        <v>118.45</v>
      </c>
    </row>
    <row r="1276" spans="1:53" x14ac:dyDescent="0.3">
      <c r="A1276" s="1" t="s">
        <v>149</v>
      </c>
      <c r="B1276" s="2">
        <v>4187996</v>
      </c>
      <c r="C1276" s="9" t="s">
        <v>2401</v>
      </c>
      <c r="D1276" s="9" t="s">
        <v>2480</v>
      </c>
      <c r="E1276" s="3">
        <v>3865.1927971499999</v>
      </c>
      <c r="F1276" s="5">
        <v>5467.1297969999996</v>
      </c>
      <c r="G1276" s="5">
        <v>5471.9217971500002</v>
      </c>
      <c r="H1276" s="3">
        <v>0.23400000000000001</v>
      </c>
      <c r="I1276" s="3">
        <v>18.0588235294118</v>
      </c>
      <c r="J1276" s="3">
        <v>0.23400000000000001</v>
      </c>
      <c r="K1276" s="3">
        <v>18.0588235294118</v>
      </c>
      <c r="L1276" s="3">
        <v>1.1170948300000001</v>
      </c>
      <c r="M1276" s="3">
        <v>1.1170749422406501</v>
      </c>
      <c r="N1276" s="4">
        <v>9.0029330000000005</v>
      </c>
      <c r="O1276" s="3" t="s">
        <v>2400</v>
      </c>
      <c r="P1276" s="3" t="s">
        <v>2400</v>
      </c>
      <c r="Q1276" s="3">
        <v>3.745717</v>
      </c>
      <c r="R1276" s="3">
        <v>11.415582000000001</v>
      </c>
      <c r="S1276" s="3">
        <v>11.2474590152693</v>
      </c>
      <c r="T1276" s="9" t="s">
        <v>3429</v>
      </c>
      <c r="U1276" s="7">
        <v>1343800</v>
      </c>
      <c r="V1276" s="7">
        <v>1238417</v>
      </c>
      <c r="W1276" s="7">
        <v>933869</v>
      </c>
      <c r="X1276" s="7">
        <v>601879</v>
      </c>
      <c r="Y1276" s="7">
        <v>1410888</v>
      </c>
      <c r="Z1276" s="7">
        <v>1390305</v>
      </c>
      <c r="AA1276" s="7">
        <v>1361858</v>
      </c>
      <c r="AB1276" s="7">
        <v>1343800</v>
      </c>
      <c r="AC1276" s="3">
        <v>44.747</v>
      </c>
      <c r="AD1276" s="4">
        <v>44.57</v>
      </c>
      <c r="AE1276" s="3">
        <v>32.500999999999998</v>
      </c>
      <c r="AF1276" s="3">
        <v>32.676000000000002</v>
      </c>
      <c r="AG1276" s="7">
        <v>239925065</v>
      </c>
      <c r="AH1276" s="7">
        <v>241280329</v>
      </c>
      <c r="AI1276" s="7">
        <v>228807202</v>
      </c>
      <c r="AJ1276" s="7">
        <v>223556879</v>
      </c>
      <c r="AK1276" s="3">
        <v>93.177790000000002</v>
      </c>
      <c r="AL1276" s="7">
        <v>380</v>
      </c>
      <c r="AM1276" s="7">
        <v>209361824</v>
      </c>
      <c r="AN1276" s="3">
        <v>87.26</v>
      </c>
      <c r="AO1276" s="3">
        <v>-2.291534</v>
      </c>
      <c r="AP1276" s="3">
        <v>-4.7175669999999998</v>
      </c>
      <c r="AQ1276" s="3">
        <v>3.367003</v>
      </c>
      <c r="AR1276" s="3">
        <v>-8.9020770000000002</v>
      </c>
      <c r="AS1276" s="3">
        <v>-4.7175669999999998</v>
      </c>
      <c r="AT1276" s="3">
        <v>3.367003</v>
      </c>
      <c r="AU1276" s="3">
        <v>-7.5857919999999996</v>
      </c>
      <c r="AV1276" s="3">
        <v>2.3379074628988845</v>
      </c>
      <c r="AW1276" s="3">
        <v>3.5039106897814114</v>
      </c>
      <c r="AX1276" s="3">
        <v>3.5918901467134203</v>
      </c>
      <c r="AY1276" s="3">
        <v>55.81</v>
      </c>
      <c r="AZ1276" s="3">
        <v>83.65</v>
      </c>
      <c r="BA1276" s="3">
        <v>85.75</v>
      </c>
    </row>
    <row r="1277" spans="1:53" x14ac:dyDescent="0.3">
      <c r="A1277" s="1" t="s">
        <v>3309</v>
      </c>
      <c r="B1277" s="2">
        <v>4011135</v>
      </c>
      <c r="C1277" s="9" t="s">
        <v>2401</v>
      </c>
      <c r="D1277" s="9" t="s">
        <v>2546</v>
      </c>
      <c r="E1277" s="3">
        <v>3853.5358179999998</v>
      </c>
      <c r="F1277" s="5">
        <v>10379.535818</v>
      </c>
      <c r="G1277" s="5" t="s">
        <v>2400</v>
      </c>
      <c r="H1277" s="3">
        <v>-0.58499999999999996</v>
      </c>
      <c r="I1277" s="3" t="s">
        <v>2397</v>
      </c>
      <c r="J1277" s="3">
        <v>-0.58499999999999996</v>
      </c>
      <c r="K1277" s="3" t="s">
        <v>2397</v>
      </c>
      <c r="L1277" s="3">
        <v>0.32114412999999997</v>
      </c>
      <c r="M1277" s="3">
        <v>0.32114412999999997</v>
      </c>
      <c r="N1277" s="3" t="s">
        <v>2397</v>
      </c>
      <c r="O1277" s="3" t="s">
        <v>2400</v>
      </c>
      <c r="P1277" s="3" t="s">
        <v>2400</v>
      </c>
      <c r="Q1277" s="3">
        <v>2.9611420000000002</v>
      </c>
      <c r="R1277" s="3">
        <v>10.072139</v>
      </c>
      <c r="S1277" s="3">
        <v>10.072139</v>
      </c>
      <c r="T1277" s="9" t="s">
        <v>3429</v>
      </c>
      <c r="U1277" s="7">
        <v>2832000</v>
      </c>
      <c r="V1277" s="7">
        <v>2575000</v>
      </c>
      <c r="W1277" s="7">
        <v>2556000</v>
      </c>
      <c r="X1277" s="7">
        <v>3152000</v>
      </c>
      <c r="Y1277" s="7">
        <v>3313000</v>
      </c>
      <c r="Z1277" s="7">
        <v>3078000</v>
      </c>
      <c r="AA1277" s="7">
        <v>2946000</v>
      </c>
      <c r="AB1277" s="7">
        <v>2832000</v>
      </c>
      <c r="AC1277" s="3">
        <v>30.791</v>
      </c>
      <c r="AD1277" s="3">
        <v>34.712000000000003</v>
      </c>
      <c r="AE1277" s="3">
        <v>25.847000000000001</v>
      </c>
      <c r="AF1277" s="3">
        <v>28.614999999999998</v>
      </c>
      <c r="AG1277" s="7">
        <v>875803595</v>
      </c>
      <c r="AH1277" s="7">
        <v>875456314</v>
      </c>
      <c r="AI1277" s="7">
        <v>782540300</v>
      </c>
      <c r="AJ1277" s="7">
        <v>687508547</v>
      </c>
      <c r="AK1277" s="3">
        <v>78.500309999999999</v>
      </c>
      <c r="AL1277" s="7">
        <v>489</v>
      </c>
      <c r="AM1277" s="7">
        <v>657250756</v>
      </c>
      <c r="AN1277" s="3">
        <v>75.05</v>
      </c>
      <c r="AO1277" s="3">
        <v>6.2322949999999997</v>
      </c>
      <c r="AP1277" s="3">
        <v>-14.772727</v>
      </c>
      <c r="AQ1277" s="3">
        <v>-11.764706</v>
      </c>
      <c r="AR1277" s="3">
        <v>-40</v>
      </c>
      <c r="AS1277" s="3">
        <v>-14.772727</v>
      </c>
      <c r="AT1277" s="3">
        <v>-11.764706</v>
      </c>
      <c r="AU1277" s="3">
        <v>-40.944882</v>
      </c>
      <c r="AV1277" s="3">
        <v>12.429943382454372</v>
      </c>
      <c r="AW1277" s="3">
        <v>12.682068574975419</v>
      </c>
      <c r="AX1277" s="3">
        <v>11.2963363927239</v>
      </c>
      <c r="AY1277" s="3">
        <v>115.97</v>
      </c>
      <c r="AZ1277" s="3">
        <v>118.32</v>
      </c>
      <c r="BA1277" s="3">
        <v>105.39</v>
      </c>
    </row>
    <row r="1278" spans="1:53" x14ac:dyDescent="0.3">
      <c r="A1278" s="1" t="s">
        <v>752</v>
      </c>
      <c r="B1278" s="2">
        <v>4295769</v>
      </c>
      <c r="C1278" s="9" t="s">
        <v>2401</v>
      </c>
      <c r="D1278" s="9" t="s">
        <v>2419</v>
      </c>
      <c r="E1278" s="3">
        <v>3849.0165689400001</v>
      </c>
      <c r="F1278" s="5">
        <v>4678.8905679999998</v>
      </c>
      <c r="G1278" s="5" t="s">
        <v>2400</v>
      </c>
      <c r="H1278" s="4">
        <v>2.0099999999999998</v>
      </c>
      <c r="I1278" s="3">
        <v>13.108779</v>
      </c>
      <c r="J1278" s="4">
        <v>2.0099999999999998</v>
      </c>
      <c r="K1278" s="3">
        <v>13.108779</v>
      </c>
      <c r="L1278" s="3">
        <v>5.2267586500000007</v>
      </c>
      <c r="M1278" s="3">
        <v>2.0021227700000002</v>
      </c>
      <c r="N1278" s="3">
        <v>18.782768000000001</v>
      </c>
      <c r="O1278" s="3" t="s">
        <v>2400</v>
      </c>
      <c r="P1278" s="3" t="s">
        <v>2400</v>
      </c>
      <c r="Q1278" s="3">
        <v>1.2854490000000001</v>
      </c>
      <c r="R1278" s="3">
        <v>8.0351649999999992</v>
      </c>
      <c r="S1278" s="3">
        <v>8.0351649999999992</v>
      </c>
      <c r="T1278" s="9" t="s">
        <v>3431</v>
      </c>
      <c r="U1278" s="7">
        <v>3581871</v>
      </c>
      <c r="V1278" s="7">
        <v>3708579</v>
      </c>
      <c r="W1278" s="7">
        <v>3357319</v>
      </c>
      <c r="X1278" s="7">
        <v>2977932</v>
      </c>
      <c r="Y1278" s="7">
        <v>3508854</v>
      </c>
      <c r="Z1278" s="7">
        <v>3526218</v>
      </c>
      <c r="AA1278" s="7">
        <v>3581871</v>
      </c>
      <c r="AB1278" s="7">
        <v>3661094</v>
      </c>
      <c r="AC1278" s="3">
        <v>28.004000000000001</v>
      </c>
      <c r="AD1278" s="3">
        <v>28.853999999999999</v>
      </c>
      <c r="AE1278" s="4">
        <v>14.07</v>
      </c>
      <c r="AF1278" s="3">
        <v>14.635999999999999</v>
      </c>
      <c r="AG1278" s="7">
        <v>39813904</v>
      </c>
      <c r="AH1278" s="7">
        <v>40237053</v>
      </c>
      <c r="AI1278" s="7">
        <v>40771015</v>
      </c>
      <c r="AJ1278" s="7">
        <v>39480638</v>
      </c>
      <c r="AK1278" s="3">
        <v>99.147360000000006</v>
      </c>
      <c r="AL1278" s="7">
        <v>455</v>
      </c>
      <c r="AM1278" s="7">
        <v>37726534</v>
      </c>
      <c r="AN1278" s="3">
        <v>94.74</v>
      </c>
      <c r="AO1278" s="3">
        <v>-0.280505</v>
      </c>
      <c r="AP1278" s="3">
        <v>-4.3761640000000002</v>
      </c>
      <c r="AQ1278" s="3">
        <v>-9.4267520000000005</v>
      </c>
      <c r="AR1278" s="3">
        <v>-6.3810390000000003</v>
      </c>
      <c r="AS1278" s="3">
        <v>-4.3761640000000002</v>
      </c>
      <c r="AT1278" s="3">
        <v>-9.4267520000000005</v>
      </c>
      <c r="AU1278" s="3">
        <v>-8.4488909999999997</v>
      </c>
      <c r="AV1278" s="3">
        <v>2.3514094958787082</v>
      </c>
      <c r="AW1278" s="3">
        <v>3.5354739885301902</v>
      </c>
      <c r="AX1278" s="3">
        <v>3.2187206794118834</v>
      </c>
      <c r="AY1278" s="3">
        <v>74.47</v>
      </c>
      <c r="AZ1278" s="3">
        <v>111.97</v>
      </c>
      <c r="BA1278" s="3">
        <v>101.94</v>
      </c>
    </row>
    <row r="1279" spans="1:53" x14ac:dyDescent="0.3">
      <c r="A1279" s="1" t="s">
        <v>1694</v>
      </c>
      <c r="B1279" s="2">
        <v>6331267</v>
      </c>
      <c r="C1279" s="9" t="s">
        <v>2401</v>
      </c>
      <c r="D1279" s="9" t="s">
        <v>2420</v>
      </c>
      <c r="E1279" s="3">
        <v>3848.1512520000001</v>
      </c>
      <c r="F1279" s="5">
        <v>5875.251252</v>
      </c>
      <c r="G1279" s="5" t="s">
        <v>2400</v>
      </c>
      <c r="H1279" s="3">
        <v>0.49</v>
      </c>
      <c r="I1279" s="3">
        <v>16.149103</v>
      </c>
      <c r="J1279" s="3">
        <v>0.49</v>
      </c>
      <c r="K1279" s="3">
        <v>16.149103</v>
      </c>
      <c r="L1279" s="3">
        <v>8.3859700200000002</v>
      </c>
      <c r="M1279" s="3">
        <v>2.3967388999999999</v>
      </c>
      <c r="N1279" s="3">
        <v>12.781720999999999</v>
      </c>
      <c r="O1279" s="3" t="s">
        <v>2400</v>
      </c>
      <c r="P1279" s="3" t="s">
        <v>2400</v>
      </c>
      <c r="Q1279" s="3">
        <v>0.67159400000000002</v>
      </c>
      <c r="R1279" s="3">
        <v>7.5209320000000002</v>
      </c>
      <c r="S1279" s="3">
        <v>7.5209320000000002</v>
      </c>
      <c r="T1279" s="9" t="s">
        <v>3429</v>
      </c>
      <c r="U1279" s="7">
        <v>9014800</v>
      </c>
      <c r="V1279" s="7">
        <v>8637400</v>
      </c>
      <c r="W1279" s="7">
        <v>7493000</v>
      </c>
      <c r="X1279" s="7">
        <v>6361800</v>
      </c>
      <c r="Y1279" s="7">
        <v>7803200</v>
      </c>
      <c r="Z1279" s="7">
        <v>8326100</v>
      </c>
      <c r="AA1279" s="7">
        <v>8576600</v>
      </c>
      <c r="AB1279" s="7">
        <v>9014800</v>
      </c>
      <c r="AC1279" s="3">
        <v>22.632999999999999</v>
      </c>
      <c r="AD1279" s="3">
        <v>21.527000000000001</v>
      </c>
      <c r="AE1279" s="4">
        <v>10.647</v>
      </c>
      <c r="AF1279" s="4">
        <v>8.282</v>
      </c>
      <c r="AG1279" s="7">
        <v>55800000</v>
      </c>
      <c r="AH1279" s="7">
        <v>55700000</v>
      </c>
      <c r="AI1279" s="7">
        <v>56500000</v>
      </c>
      <c r="AJ1279" s="7">
        <v>52508806</v>
      </c>
      <c r="AK1279" s="4">
        <v>94.151899999999998</v>
      </c>
      <c r="AL1279" s="7">
        <v>504</v>
      </c>
      <c r="AM1279" s="7">
        <v>46076745</v>
      </c>
      <c r="AN1279" s="3">
        <v>82.62</v>
      </c>
      <c r="AO1279" s="3">
        <v>0.87534999999999996</v>
      </c>
      <c r="AP1279" s="3">
        <v>-16.492754000000001</v>
      </c>
      <c r="AQ1279" s="3">
        <v>-30.778472000000001</v>
      </c>
      <c r="AR1279" s="3">
        <v>-38.935989999999997</v>
      </c>
      <c r="AS1279" s="3">
        <v>-16.492754000000001</v>
      </c>
      <c r="AT1279" s="3">
        <v>-30.778472000000001</v>
      </c>
      <c r="AU1279" s="3">
        <v>-39.200169000000002</v>
      </c>
      <c r="AV1279" s="3">
        <v>6.6222980156394327</v>
      </c>
      <c r="AW1279" s="3">
        <v>8.7656536618993481</v>
      </c>
      <c r="AX1279" s="3">
        <v>7.2353134850620062</v>
      </c>
      <c r="AY1279" s="3">
        <v>98.14</v>
      </c>
      <c r="AZ1279" s="4">
        <v>129.9</v>
      </c>
      <c r="BA1279" s="3">
        <v>107.22</v>
      </c>
    </row>
    <row r="1280" spans="1:53" x14ac:dyDescent="0.3">
      <c r="A1280" s="1" t="s">
        <v>550</v>
      </c>
      <c r="B1280" s="2">
        <v>8743250</v>
      </c>
      <c r="C1280" s="9" t="s">
        <v>2401</v>
      </c>
      <c r="D1280" s="9" t="s">
        <v>2458</v>
      </c>
      <c r="E1280" s="3">
        <v>3841.8567062000002</v>
      </c>
      <c r="F1280" s="5">
        <v>3627.8247059999999</v>
      </c>
      <c r="G1280" s="5">
        <v>3712.1577062000001</v>
      </c>
      <c r="H1280" s="4">
        <v>3.22</v>
      </c>
      <c r="I1280" s="3">
        <v>7.8130949999999997</v>
      </c>
      <c r="J1280" s="3">
        <v>3.22</v>
      </c>
      <c r="K1280" s="3">
        <v>7.8130949999999997</v>
      </c>
      <c r="L1280" s="3">
        <v>2.0502373499999997</v>
      </c>
      <c r="M1280" s="3">
        <v>2.0502373499999997</v>
      </c>
      <c r="N1280" s="3">
        <v>8.2922659999999997</v>
      </c>
      <c r="O1280" s="3">
        <v>7.1945348644075899</v>
      </c>
      <c r="P1280" s="3">
        <v>7.2288103345040096</v>
      </c>
      <c r="Q1280" s="3">
        <v>1.3017319999999999</v>
      </c>
      <c r="R1280" s="3">
        <v>4.1847979999999998</v>
      </c>
      <c r="S1280" s="3">
        <v>4.1847979999999998</v>
      </c>
      <c r="T1280" s="9" t="s">
        <v>3429</v>
      </c>
      <c r="U1280" s="7">
        <v>2527820</v>
      </c>
      <c r="V1280" s="7">
        <v>2296102</v>
      </c>
      <c r="W1280" s="7">
        <v>1273290</v>
      </c>
      <c r="X1280" s="7">
        <v>901817</v>
      </c>
      <c r="Y1280" s="7">
        <v>2244524</v>
      </c>
      <c r="Z1280" s="7">
        <v>2239363</v>
      </c>
      <c r="AA1280" s="7">
        <v>2395904</v>
      </c>
      <c r="AB1280" s="7">
        <v>2527820</v>
      </c>
      <c r="AC1280" s="3">
        <v>44.055999999999997</v>
      </c>
      <c r="AD1280" s="3">
        <v>34.627000000000002</v>
      </c>
      <c r="AE1280" s="3">
        <v>40.046999999999997</v>
      </c>
      <c r="AF1280" s="3">
        <v>30.693999999999999</v>
      </c>
      <c r="AG1280" s="7">
        <v>29394466</v>
      </c>
      <c r="AH1280" s="7">
        <v>29392987</v>
      </c>
      <c r="AI1280" s="7">
        <v>31152797</v>
      </c>
      <c r="AJ1280" s="7">
        <v>27173136</v>
      </c>
      <c r="AK1280" s="3">
        <v>92.443029999999993</v>
      </c>
      <c r="AL1280" s="7">
        <v>376</v>
      </c>
      <c r="AM1280" s="7">
        <v>25012389</v>
      </c>
      <c r="AN1280" s="3">
        <v>85.09</v>
      </c>
      <c r="AO1280" s="3">
        <v>2.360392</v>
      </c>
      <c r="AP1280" s="3">
        <v>-18.377965</v>
      </c>
      <c r="AQ1280" s="3">
        <v>1.9397990000000001</v>
      </c>
      <c r="AR1280" s="3">
        <v>5.4879860000000003</v>
      </c>
      <c r="AS1280" s="3">
        <v>-18.377965</v>
      </c>
      <c r="AT1280" s="3">
        <v>1.9397990000000001</v>
      </c>
      <c r="AU1280" s="3">
        <v>6.1175769999999998</v>
      </c>
      <c r="AV1280" s="3">
        <v>5.1355789215561867</v>
      </c>
      <c r="AW1280" s="3">
        <v>7.0974816082109413</v>
      </c>
      <c r="AX1280" s="3">
        <v>8.2124283582442406</v>
      </c>
      <c r="AY1280" s="3">
        <v>62.33</v>
      </c>
      <c r="AZ1280" s="3">
        <v>86.14</v>
      </c>
      <c r="BA1280" s="3">
        <v>99.67</v>
      </c>
    </row>
    <row r="1281" spans="1:53" x14ac:dyDescent="0.3">
      <c r="A1281" s="1" t="s">
        <v>767</v>
      </c>
      <c r="B1281" s="2">
        <v>16950714</v>
      </c>
      <c r="C1281" s="9" t="s">
        <v>2401</v>
      </c>
      <c r="D1281" s="9" t="s">
        <v>2409</v>
      </c>
      <c r="E1281" s="3">
        <v>3836.03802864</v>
      </c>
      <c r="F1281" s="5">
        <v>4419.7380279999998</v>
      </c>
      <c r="G1281" s="5" t="s">
        <v>2400</v>
      </c>
      <c r="H1281" s="3">
        <v>4.8000000000000001E-2</v>
      </c>
      <c r="I1281" s="3" t="s">
        <v>2397</v>
      </c>
      <c r="J1281" s="3">
        <v>4.8000000000000001E-2</v>
      </c>
      <c r="K1281" s="3" t="s">
        <v>2397</v>
      </c>
      <c r="L1281" s="3">
        <v>77.782258060000004</v>
      </c>
      <c r="M1281" s="3">
        <v>1.0798858</v>
      </c>
      <c r="N1281" s="3">
        <v>12.170347</v>
      </c>
      <c r="O1281" s="3" t="s">
        <v>2400</v>
      </c>
      <c r="P1281" s="3" t="s">
        <v>2400</v>
      </c>
      <c r="Q1281" s="3">
        <v>1.559321</v>
      </c>
      <c r="R1281" s="3">
        <v>11.564057</v>
      </c>
      <c r="S1281" s="3">
        <v>11.564057</v>
      </c>
      <c r="T1281" s="9" t="s">
        <v>3429</v>
      </c>
      <c r="U1281" s="7">
        <v>2566500</v>
      </c>
      <c r="V1281" s="7">
        <v>2569100</v>
      </c>
      <c r="W1281" s="7">
        <v>2508900</v>
      </c>
      <c r="X1281" s="7">
        <v>1929100</v>
      </c>
      <c r="Y1281" s="7">
        <v>2503300</v>
      </c>
      <c r="Z1281" s="7">
        <v>2533600</v>
      </c>
      <c r="AA1281" s="7">
        <v>2562900</v>
      </c>
      <c r="AB1281" s="7">
        <v>2566500</v>
      </c>
      <c r="AC1281" s="3">
        <v>56.517000000000003</v>
      </c>
      <c r="AD1281" s="3">
        <v>54.204000000000001</v>
      </c>
      <c r="AE1281" s="4">
        <v>18.04</v>
      </c>
      <c r="AF1281" s="4">
        <v>11.721</v>
      </c>
      <c r="AG1281" s="7">
        <v>172000000</v>
      </c>
      <c r="AH1281" s="7">
        <v>171900000</v>
      </c>
      <c r="AI1281" s="7">
        <v>171300000</v>
      </c>
      <c r="AJ1281" s="7">
        <v>171494594</v>
      </c>
      <c r="AK1281" s="3">
        <v>99.650069999999999</v>
      </c>
      <c r="AL1281" s="7">
        <v>362</v>
      </c>
      <c r="AM1281" s="7">
        <v>196990456</v>
      </c>
      <c r="AN1281" s="3">
        <v>114.46</v>
      </c>
      <c r="AO1281" s="3">
        <v>1.794195</v>
      </c>
      <c r="AP1281" s="3">
        <v>-13.45895</v>
      </c>
      <c r="AQ1281" s="3">
        <v>-2.3785430000000001</v>
      </c>
      <c r="AR1281" s="3">
        <v>-19.958506</v>
      </c>
      <c r="AS1281" s="3">
        <v>-13.45895</v>
      </c>
      <c r="AT1281" s="3">
        <v>-2.3785430000000001</v>
      </c>
      <c r="AU1281" s="3">
        <v>-19.825436</v>
      </c>
      <c r="AV1281" s="3">
        <v>3.1411016924334034</v>
      </c>
      <c r="AW1281" s="3">
        <v>5.7538904570595157</v>
      </c>
      <c r="AX1281" s="3">
        <v>5.9179314598037749</v>
      </c>
      <c r="AY1281" s="3">
        <v>45.89</v>
      </c>
      <c r="AZ1281" s="3">
        <v>84.06</v>
      </c>
      <c r="BA1281" s="3">
        <v>86.46</v>
      </c>
    </row>
    <row r="1282" spans="1:53" x14ac:dyDescent="0.3">
      <c r="A1282" s="1" t="s">
        <v>232</v>
      </c>
      <c r="B1282" s="2">
        <v>4007807</v>
      </c>
      <c r="C1282" s="9" t="s">
        <v>2395</v>
      </c>
      <c r="D1282" s="9" t="s">
        <v>2493</v>
      </c>
      <c r="E1282" s="3">
        <v>3832.63232586</v>
      </c>
      <c r="F1282" s="5">
        <v>30071.632324999999</v>
      </c>
      <c r="G1282" s="5" t="s">
        <v>2400</v>
      </c>
      <c r="H1282" s="3">
        <v>6.65</v>
      </c>
      <c r="I1282" s="3">
        <v>7.2759270000000003</v>
      </c>
      <c r="J1282" s="3">
        <v>6.65</v>
      </c>
      <c r="K1282" s="3">
        <v>7.2759270000000003</v>
      </c>
      <c r="L1282" s="3" t="s">
        <v>2397</v>
      </c>
      <c r="M1282" s="3" t="s">
        <v>2397</v>
      </c>
      <c r="N1282" s="3">
        <v>5.4057139999999997</v>
      </c>
      <c r="O1282" s="3" t="s">
        <v>2400</v>
      </c>
      <c r="P1282" s="3" t="s">
        <v>2400</v>
      </c>
      <c r="Q1282" s="3">
        <v>2.4547469999999998</v>
      </c>
      <c r="R1282" s="3">
        <v>8.9258740000000003</v>
      </c>
      <c r="S1282" s="3">
        <v>8.9258740000000003</v>
      </c>
      <c r="T1282" s="9" t="s">
        <v>3429</v>
      </c>
      <c r="U1282" s="7">
        <v>12008000</v>
      </c>
      <c r="V1282" s="7">
        <v>11994000</v>
      </c>
      <c r="W1282" s="7">
        <v>9313000</v>
      </c>
      <c r="X1282" s="7">
        <v>5402000</v>
      </c>
      <c r="Y1282" s="7">
        <v>11843000</v>
      </c>
      <c r="Z1282" s="7">
        <v>11927000</v>
      </c>
      <c r="AA1282" s="7">
        <v>12002000</v>
      </c>
      <c r="AB1282" s="7">
        <v>12008000</v>
      </c>
      <c r="AC1282" s="4">
        <v>39.69</v>
      </c>
      <c r="AD1282" s="3">
        <v>29.114000000000001</v>
      </c>
      <c r="AE1282" s="3">
        <v>25.733000000000001</v>
      </c>
      <c r="AF1282" s="3">
        <v>15.553000000000001</v>
      </c>
      <c r="AG1282" s="7">
        <v>35600000</v>
      </c>
      <c r="AH1282" s="7">
        <v>35700000</v>
      </c>
      <c r="AI1282" s="7">
        <v>36900000</v>
      </c>
      <c r="AJ1282" s="7">
        <v>16927984</v>
      </c>
      <c r="AK1282" s="3">
        <v>48.174079999999996</v>
      </c>
      <c r="AL1282" s="7">
        <v>325</v>
      </c>
      <c r="AM1282" s="7">
        <v>18366929</v>
      </c>
      <c r="AN1282" s="3">
        <v>52.27</v>
      </c>
      <c r="AO1282" s="3">
        <v>-0.95834900000000001</v>
      </c>
      <c r="AP1282" s="3">
        <v>-26.093335</v>
      </c>
      <c r="AQ1282" s="3">
        <v>-7.9689459999999999</v>
      </c>
      <c r="AR1282" s="3">
        <v>-54.107599999999998</v>
      </c>
      <c r="AS1282" s="3">
        <v>-26.093335</v>
      </c>
      <c r="AT1282" s="3">
        <v>-7.9689459999999999</v>
      </c>
      <c r="AU1282" s="3">
        <v>-54.524427000000003</v>
      </c>
      <c r="AV1282" s="3">
        <v>6.9031171400098543</v>
      </c>
      <c r="AW1282" s="3">
        <v>8.373609127075385</v>
      </c>
      <c r="AX1282" s="3">
        <v>9.538704414281824</v>
      </c>
      <c r="AY1282" s="3">
        <v>68.680000000000007</v>
      </c>
      <c r="AZ1282" s="3">
        <v>83.31</v>
      </c>
      <c r="BA1282" s="4">
        <v>94.9</v>
      </c>
    </row>
    <row r="1283" spans="1:53" x14ac:dyDescent="0.3">
      <c r="A1283" s="1" t="s">
        <v>783</v>
      </c>
      <c r="B1283" s="2">
        <v>4992486</v>
      </c>
      <c r="C1283" s="9" t="s">
        <v>2401</v>
      </c>
      <c r="D1283" s="9" t="s">
        <v>2445</v>
      </c>
      <c r="E1283" s="3">
        <v>3821.95998792</v>
      </c>
      <c r="F1283" s="5">
        <v>3935.8309869999998</v>
      </c>
      <c r="G1283" s="5" t="s">
        <v>2400</v>
      </c>
      <c r="H1283" s="4">
        <v>1.3240000000000001</v>
      </c>
      <c r="I1283" s="3">
        <v>33.809645000000003</v>
      </c>
      <c r="J1283" s="3">
        <v>1.3240000000000001</v>
      </c>
      <c r="K1283" s="3">
        <v>33.809645000000003</v>
      </c>
      <c r="L1283" s="3">
        <v>11.835628610000001</v>
      </c>
      <c r="M1283" s="3">
        <v>2.7724936000000002</v>
      </c>
      <c r="N1283" s="3">
        <v>43.306241999999997</v>
      </c>
      <c r="O1283" s="3" t="s">
        <v>2400</v>
      </c>
      <c r="P1283" s="3" t="s">
        <v>2400</v>
      </c>
      <c r="Q1283" s="3">
        <v>3.4572669999999999</v>
      </c>
      <c r="R1283" s="3">
        <v>16.884256000000001</v>
      </c>
      <c r="S1283" s="3">
        <v>16.884256000000001</v>
      </c>
      <c r="T1283" s="9" t="s">
        <v>3435</v>
      </c>
      <c r="U1283" s="7">
        <v>1026759</v>
      </c>
      <c r="V1283" s="7">
        <v>956033</v>
      </c>
      <c r="W1283" s="7">
        <v>857502</v>
      </c>
      <c r="X1283" s="7">
        <v>715440</v>
      </c>
      <c r="Y1283" s="7">
        <v>1026759</v>
      </c>
      <c r="Z1283" s="7">
        <v>1000873</v>
      </c>
      <c r="AA1283" s="7">
        <v>988839</v>
      </c>
      <c r="AB1283" s="7">
        <v>968846</v>
      </c>
      <c r="AC1283" s="3">
        <v>39.348999999999997</v>
      </c>
      <c r="AD1283" s="3">
        <v>39.348999999999997</v>
      </c>
      <c r="AE1283" s="3">
        <v>19.733000000000001</v>
      </c>
      <c r="AF1283" s="3">
        <v>19.733000000000001</v>
      </c>
      <c r="AG1283" s="7">
        <v>25752712</v>
      </c>
      <c r="AH1283" s="7">
        <v>25752712</v>
      </c>
      <c r="AI1283" s="7">
        <v>25786285</v>
      </c>
      <c r="AJ1283" s="7">
        <v>25652762</v>
      </c>
      <c r="AK1283" s="4">
        <v>99.485299999999995</v>
      </c>
      <c r="AL1283" s="7">
        <v>320</v>
      </c>
      <c r="AM1283" s="7">
        <v>25473510</v>
      </c>
      <c r="AN1283" s="3">
        <v>98.79</v>
      </c>
      <c r="AO1283" s="3">
        <v>-1.82046</v>
      </c>
      <c r="AP1283" s="3">
        <v>-10.241897</v>
      </c>
      <c r="AQ1283" s="3">
        <v>3.2795779999999999</v>
      </c>
      <c r="AR1283" s="3">
        <v>15.663800999999999</v>
      </c>
      <c r="AS1283" s="3">
        <v>-10.241897</v>
      </c>
      <c r="AT1283" s="3">
        <v>3.2795779999999999</v>
      </c>
      <c r="AU1283" s="3">
        <v>13.825514999999999</v>
      </c>
      <c r="AV1283" s="3">
        <v>0.99798797625687097</v>
      </c>
      <c r="AW1283" s="3">
        <v>1.6876375296061168</v>
      </c>
      <c r="AX1283" s="3">
        <v>2.0981843351183675</v>
      </c>
      <c r="AY1283" s="3">
        <v>41.86</v>
      </c>
      <c r="AZ1283" s="3">
        <v>70.790000000000006</v>
      </c>
      <c r="BA1283" s="3">
        <v>88.01</v>
      </c>
    </row>
    <row r="1284" spans="1:53" x14ac:dyDescent="0.3">
      <c r="A1284" s="1" t="s">
        <v>2140</v>
      </c>
      <c r="B1284" s="2">
        <v>4154740</v>
      </c>
      <c r="C1284" s="9" t="s">
        <v>2401</v>
      </c>
      <c r="D1284" s="9" t="s">
        <v>2442</v>
      </c>
      <c r="E1284" s="3">
        <v>3818.2822896799998</v>
      </c>
      <c r="F1284" s="5">
        <v>9288.2822890000007</v>
      </c>
      <c r="G1284" s="5">
        <v>9288.2822896800008</v>
      </c>
      <c r="H1284" s="3">
        <v>1.39</v>
      </c>
      <c r="I1284" s="3">
        <v>9.2773079999999997</v>
      </c>
      <c r="J1284" s="4">
        <v>1.39</v>
      </c>
      <c r="K1284" s="3">
        <v>8.5711860000000009</v>
      </c>
      <c r="L1284" s="3" t="s">
        <v>2397</v>
      </c>
      <c r="M1284" s="3" t="s">
        <v>2397</v>
      </c>
      <c r="N1284" s="3">
        <v>8.3748339999999999</v>
      </c>
      <c r="O1284" s="3" t="s">
        <v>2400</v>
      </c>
      <c r="P1284" s="3" t="s">
        <v>2400</v>
      </c>
      <c r="Q1284" s="3">
        <v>2.3290329999999999</v>
      </c>
      <c r="R1284" s="3">
        <v>9.9418810000000004</v>
      </c>
      <c r="S1284" s="3">
        <v>9.9418810000000004</v>
      </c>
      <c r="T1284" s="9" t="s">
        <v>3429</v>
      </c>
      <c r="U1284" s="7">
        <v>3750000</v>
      </c>
      <c r="V1284" s="7">
        <v>3567000</v>
      </c>
      <c r="W1284" s="7">
        <v>3134000</v>
      </c>
      <c r="X1284" s="7">
        <v>2160000</v>
      </c>
      <c r="Y1284" s="7">
        <v>3829000</v>
      </c>
      <c r="Z1284" s="7">
        <v>3821000</v>
      </c>
      <c r="AA1284" s="7">
        <v>3787000</v>
      </c>
      <c r="AB1284" s="7">
        <v>3750000</v>
      </c>
      <c r="AC1284" s="4">
        <v>48.56</v>
      </c>
      <c r="AD1284" s="3">
        <v>48.732999999999997</v>
      </c>
      <c r="AE1284" s="3">
        <v>22.933</v>
      </c>
      <c r="AF1284" s="3">
        <v>22.565000000000001</v>
      </c>
      <c r="AG1284" s="7">
        <v>68342264</v>
      </c>
      <c r="AH1284" s="7">
        <v>69884968</v>
      </c>
      <c r="AI1284" s="7">
        <v>72420073</v>
      </c>
      <c r="AJ1284" s="7">
        <v>63444240</v>
      </c>
      <c r="AK1284" s="4">
        <v>92.833100000000002</v>
      </c>
      <c r="AL1284" s="7">
        <v>429</v>
      </c>
      <c r="AM1284" s="7">
        <v>59128328</v>
      </c>
      <c r="AN1284" s="3">
        <v>86.52</v>
      </c>
      <c r="AO1284" s="3">
        <v>-1.3878029999999999</v>
      </c>
      <c r="AP1284" s="3">
        <v>-9.7010919999999992</v>
      </c>
      <c r="AQ1284" s="3">
        <v>9.4835069999999995</v>
      </c>
      <c r="AR1284" s="3">
        <v>23.682275000000001</v>
      </c>
      <c r="AS1284" s="3">
        <v>-9.7010919999999992</v>
      </c>
      <c r="AT1284" s="3">
        <v>9.4835069999999995</v>
      </c>
      <c r="AU1284" s="3">
        <v>29.061140999999999</v>
      </c>
      <c r="AV1284" s="3">
        <v>2.5584051473623992</v>
      </c>
      <c r="AW1284" s="3">
        <v>4.229139632727521</v>
      </c>
      <c r="AX1284" s="3">
        <v>4.1248309335404016</v>
      </c>
      <c r="AY1284" s="3">
        <v>60.01</v>
      </c>
      <c r="AZ1284" s="4">
        <v>99.2</v>
      </c>
      <c r="BA1284" s="3">
        <v>96.75</v>
      </c>
    </row>
    <row r="1285" spans="1:53" x14ac:dyDescent="0.3">
      <c r="A1285" s="1" t="s">
        <v>2023</v>
      </c>
      <c r="B1285" s="2">
        <v>4985503</v>
      </c>
      <c r="C1285" s="9" t="s">
        <v>2401</v>
      </c>
      <c r="D1285" s="9" t="s">
        <v>2404</v>
      </c>
      <c r="E1285" s="3">
        <v>3808.9689029000001</v>
      </c>
      <c r="F1285" s="5">
        <v>3806.3429019999999</v>
      </c>
      <c r="G1285" s="5" t="s">
        <v>2400</v>
      </c>
      <c r="H1285" s="4">
        <v>1.05</v>
      </c>
      <c r="I1285" s="3">
        <v>24.803001999999999</v>
      </c>
      <c r="J1285" s="4">
        <v>1.05</v>
      </c>
      <c r="K1285" s="3">
        <v>24.803001999999999</v>
      </c>
      <c r="L1285" s="3">
        <v>6.3629071100000001</v>
      </c>
      <c r="M1285" s="3">
        <v>6.0781609200000002</v>
      </c>
      <c r="N1285" s="3">
        <v>44.337618999999997</v>
      </c>
      <c r="O1285" s="3" t="s">
        <v>2400</v>
      </c>
      <c r="P1285" s="3" t="s">
        <v>2400</v>
      </c>
      <c r="Q1285" s="3">
        <v>4.4072319999999996</v>
      </c>
      <c r="R1285" s="3">
        <v>15.265561</v>
      </c>
      <c r="S1285" s="3">
        <v>15.265561</v>
      </c>
      <c r="T1285" s="9" t="s">
        <v>3429</v>
      </c>
      <c r="U1285" s="7">
        <v>833265</v>
      </c>
      <c r="V1285" s="7">
        <v>716570</v>
      </c>
      <c r="W1285" s="7">
        <v>496785</v>
      </c>
      <c r="X1285" s="7">
        <v>376607</v>
      </c>
      <c r="Y1285" s="7">
        <v>845211</v>
      </c>
      <c r="Z1285" s="7">
        <v>817627</v>
      </c>
      <c r="AA1285" s="7">
        <v>823253</v>
      </c>
      <c r="AB1285" s="7">
        <v>833265</v>
      </c>
      <c r="AC1285" s="3">
        <v>46.915999999999997</v>
      </c>
      <c r="AD1285" s="3">
        <v>42.173000000000002</v>
      </c>
      <c r="AE1285" s="3">
        <v>34.137</v>
      </c>
      <c r="AF1285" s="3">
        <v>28.277000000000001</v>
      </c>
      <c r="AG1285" s="7">
        <v>46996408</v>
      </c>
      <c r="AH1285" s="7">
        <v>46996608</v>
      </c>
      <c r="AI1285" s="7">
        <v>47445991</v>
      </c>
      <c r="AJ1285" s="7">
        <v>23519248</v>
      </c>
      <c r="AK1285" s="3">
        <v>50.045960000000001</v>
      </c>
      <c r="AL1285" s="7">
        <v>210</v>
      </c>
      <c r="AM1285" s="7">
        <v>23379053</v>
      </c>
      <c r="AN1285" s="3">
        <v>49.75</v>
      </c>
      <c r="AO1285" s="3">
        <v>-2.936858</v>
      </c>
      <c r="AP1285" s="3">
        <v>-2.1344850000000002</v>
      </c>
      <c r="AQ1285" s="3">
        <v>15.525779</v>
      </c>
      <c r="AR1285" s="3">
        <v>75.642161000000002</v>
      </c>
      <c r="AS1285" s="3">
        <v>-2.1344850000000002</v>
      </c>
      <c r="AT1285" s="3">
        <v>15.525779</v>
      </c>
      <c r="AU1285" s="3">
        <v>73.528767999999999</v>
      </c>
      <c r="AV1285" s="3">
        <v>3.8932533207896669</v>
      </c>
      <c r="AW1285" s="3">
        <v>2.8642889685764659</v>
      </c>
      <c r="AX1285" s="3">
        <v>3.0865629611253058</v>
      </c>
      <c r="AY1285" s="3">
        <v>101.76</v>
      </c>
      <c r="AZ1285" s="3">
        <v>74.87</v>
      </c>
      <c r="BA1285" s="3">
        <v>80.680000000000007</v>
      </c>
    </row>
    <row r="1286" spans="1:53" x14ac:dyDescent="0.3">
      <c r="A1286" s="1" t="s">
        <v>24</v>
      </c>
      <c r="B1286" s="2">
        <v>5294845</v>
      </c>
      <c r="C1286" s="9" t="s">
        <v>2395</v>
      </c>
      <c r="D1286" s="9" t="s">
        <v>2421</v>
      </c>
      <c r="E1286" s="3">
        <v>3792.0159629999998</v>
      </c>
      <c r="F1286" s="5">
        <v>3660.6219630000001</v>
      </c>
      <c r="G1286" s="5" t="s">
        <v>2400</v>
      </c>
      <c r="H1286" s="3">
        <v>-9.7000000000000003E-2</v>
      </c>
      <c r="I1286" s="3" t="s">
        <v>2397</v>
      </c>
      <c r="J1286" s="3">
        <v>-9.7000000000000003E-2</v>
      </c>
      <c r="K1286" s="3" t="s">
        <v>2397</v>
      </c>
      <c r="L1286" s="3">
        <v>31.905465290000002</v>
      </c>
      <c r="M1286" s="3">
        <v>7.9091907700000004</v>
      </c>
      <c r="N1286" s="3" t="s">
        <v>2397</v>
      </c>
      <c r="O1286" s="3" t="s">
        <v>2400</v>
      </c>
      <c r="P1286" s="3" t="s">
        <v>2400</v>
      </c>
      <c r="Q1286" s="3">
        <v>5.8548960000000001</v>
      </c>
      <c r="R1286" s="3" t="s">
        <v>2397</v>
      </c>
      <c r="S1286" s="3">
        <v>-68.903726000000006</v>
      </c>
      <c r="T1286" s="9" t="s">
        <v>3429</v>
      </c>
      <c r="U1286" s="7">
        <v>481234</v>
      </c>
      <c r="V1286" s="7">
        <v>421529</v>
      </c>
      <c r="W1286" s="7">
        <v>358435</v>
      </c>
      <c r="X1286" s="7">
        <v>208357</v>
      </c>
      <c r="Y1286" s="7">
        <v>596019</v>
      </c>
      <c r="Z1286" s="7">
        <v>543704</v>
      </c>
      <c r="AA1286" s="7">
        <v>507297</v>
      </c>
      <c r="AB1286" s="7">
        <v>481234</v>
      </c>
      <c r="AC1286" s="3">
        <v>19.911999999999999</v>
      </c>
      <c r="AD1286" s="3">
        <v>25.459</v>
      </c>
      <c r="AE1286" s="3">
        <v>-16.469000000000001</v>
      </c>
      <c r="AF1286" s="4">
        <v>-9.42</v>
      </c>
      <c r="AG1286" s="7">
        <v>167046067</v>
      </c>
      <c r="AH1286" s="7">
        <v>166029699</v>
      </c>
      <c r="AI1286" s="7">
        <v>160968003</v>
      </c>
      <c r="AJ1286" s="7">
        <v>157252082</v>
      </c>
      <c r="AK1286" s="3">
        <v>93.803460000000001</v>
      </c>
      <c r="AL1286" s="7">
        <v>284</v>
      </c>
      <c r="AM1286" s="7">
        <v>161607126</v>
      </c>
      <c r="AN1286" s="4">
        <v>96.4</v>
      </c>
      <c r="AO1286" s="3">
        <v>-0.32302700000000001</v>
      </c>
      <c r="AP1286" s="3">
        <v>-4.5092840000000001</v>
      </c>
      <c r="AQ1286" s="3">
        <v>6.2469260000000002</v>
      </c>
      <c r="AR1286" s="3">
        <v>45.063800999999998</v>
      </c>
      <c r="AS1286" s="3">
        <v>-4.5092840000000001</v>
      </c>
      <c r="AT1286" s="3">
        <v>6.2469260000000002</v>
      </c>
      <c r="AU1286" s="3">
        <v>42.574257000000003</v>
      </c>
      <c r="AV1286" s="3">
        <v>2.6424527905934689</v>
      </c>
      <c r="AW1286" s="3">
        <v>3.9489570832755421</v>
      </c>
      <c r="AX1286" s="3">
        <v>4.3099569422284834</v>
      </c>
      <c r="AY1286" s="4">
        <v>66.099999999999994</v>
      </c>
      <c r="AZ1286" s="3">
        <v>98.78</v>
      </c>
      <c r="BA1286" s="3">
        <v>107.81</v>
      </c>
    </row>
    <row r="1287" spans="1:53" x14ac:dyDescent="0.3">
      <c r="A1287" s="1" t="s">
        <v>2001</v>
      </c>
      <c r="B1287" s="2">
        <v>100012833</v>
      </c>
      <c r="C1287" s="9" t="s">
        <v>2401</v>
      </c>
      <c r="D1287" s="9" t="s">
        <v>2549</v>
      </c>
      <c r="E1287" s="3">
        <v>3784.6589600000002</v>
      </c>
      <c r="F1287" s="5">
        <v>4540.6589599999998</v>
      </c>
      <c r="G1287" s="5" t="s">
        <v>2400</v>
      </c>
      <c r="H1287" s="4">
        <v>2.27</v>
      </c>
      <c r="I1287" s="3">
        <v>12.321846000000001</v>
      </c>
      <c r="J1287" s="3">
        <v>2.27</v>
      </c>
      <c r="K1287" s="3">
        <v>12.321846000000001</v>
      </c>
      <c r="L1287" s="3">
        <v>3.98990154</v>
      </c>
      <c r="M1287" s="3">
        <v>3.4576004199999999</v>
      </c>
      <c r="N1287" s="3">
        <v>12.911765000000001</v>
      </c>
      <c r="O1287" s="3" t="s">
        <v>2400</v>
      </c>
      <c r="P1287" s="3" t="s">
        <v>2400</v>
      </c>
      <c r="Q1287" s="3">
        <v>1.060918</v>
      </c>
      <c r="R1287" s="3">
        <v>6.1769369999999997</v>
      </c>
      <c r="S1287" s="3">
        <v>6.1769369999999997</v>
      </c>
      <c r="T1287" s="9" t="s">
        <v>3429</v>
      </c>
      <c r="U1287" s="7">
        <v>3721000</v>
      </c>
      <c r="V1287" s="7">
        <v>3628000</v>
      </c>
      <c r="W1287" s="7">
        <v>2828000</v>
      </c>
      <c r="X1287" s="7">
        <v>2385000</v>
      </c>
      <c r="Y1287" s="7">
        <v>3767000</v>
      </c>
      <c r="Z1287" s="7">
        <v>3699000</v>
      </c>
      <c r="AA1287" s="7">
        <v>3685000</v>
      </c>
      <c r="AB1287" s="7">
        <v>3721000</v>
      </c>
      <c r="AC1287" s="4">
        <v>24.59</v>
      </c>
      <c r="AD1287" s="3">
        <v>24.315999999999999</v>
      </c>
      <c r="AE1287" s="4">
        <v>15.48</v>
      </c>
      <c r="AF1287" s="3">
        <v>15.742000000000001</v>
      </c>
      <c r="AG1287" s="7">
        <v>41000000</v>
      </c>
      <c r="AH1287" s="7">
        <v>41000000</v>
      </c>
      <c r="AI1287" s="7">
        <v>41500000</v>
      </c>
      <c r="AJ1287" s="7">
        <v>34343188</v>
      </c>
      <c r="AK1287" s="3">
        <v>83.746849999999995</v>
      </c>
      <c r="AL1287" s="7">
        <v>473</v>
      </c>
      <c r="AM1287" s="7">
        <v>34091884</v>
      </c>
      <c r="AN1287" s="3">
        <v>83.13</v>
      </c>
      <c r="AO1287" s="3">
        <v>-3.6223930000000002</v>
      </c>
      <c r="AP1287" s="3">
        <v>-14.378589</v>
      </c>
      <c r="AQ1287" s="3">
        <v>-7.9557370000000001</v>
      </c>
      <c r="AR1287" s="3">
        <v>59.186140000000002</v>
      </c>
      <c r="AS1287" s="3">
        <v>-14.378589</v>
      </c>
      <c r="AT1287" s="3">
        <v>-7.9557370000000001</v>
      </c>
      <c r="AU1287" s="3">
        <v>60.904093000000003</v>
      </c>
      <c r="AV1287" s="3">
        <v>5.3594840265566965</v>
      </c>
      <c r="AW1287" s="3">
        <v>4.7565086489367863</v>
      </c>
      <c r="AX1287" s="3">
        <v>3.5746252577460633</v>
      </c>
      <c r="AY1287" s="4">
        <v>137.30000000000001</v>
      </c>
      <c r="AZ1287" s="3">
        <v>121.85</v>
      </c>
      <c r="BA1287" s="3">
        <v>91.57</v>
      </c>
    </row>
    <row r="1288" spans="1:53" x14ac:dyDescent="0.3">
      <c r="A1288" s="1" t="s">
        <v>1943</v>
      </c>
      <c r="B1288" s="2">
        <v>4831679</v>
      </c>
      <c r="C1288" s="9" t="s">
        <v>2401</v>
      </c>
      <c r="D1288" s="9" t="s">
        <v>2406</v>
      </c>
      <c r="E1288" s="3">
        <v>3783.2849403999999</v>
      </c>
      <c r="F1288" s="5">
        <v>8711.9849400000003</v>
      </c>
      <c r="G1288" s="5" t="s">
        <v>2400</v>
      </c>
      <c r="H1288" s="3">
        <v>-4.07</v>
      </c>
      <c r="I1288" s="3" t="s">
        <v>2397</v>
      </c>
      <c r="J1288" s="3">
        <v>-4.07</v>
      </c>
      <c r="K1288" s="3" t="s">
        <v>2397</v>
      </c>
      <c r="L1288" s="3" t="s">
        <v>2397</v>
      </c>
      <c r="M1288" s="3" t="s">
        <v>2397</v>
      </c>
      <c r="N1288" s="3" t="s">
        <v>2397</v>
      </c>
      <c r="O1288" s="3" t="s">
        <v>2400</v>
      </c>
      <c r="P1288" s="3" t="s">
        <v>2400</v>
      </c>
      <c r="Q1288" s="3">
        <v>1.3758570000000001</v>
      </c>
      <c r="R1288" s="3" t="s">
        <v>2397</v>
      </c>
      <c r="S1288" s="3">
        <v>-12.196325</v>
      </c>
      <c r="T1288" s="9" t="s">
        <v>3429</v>
      </c>
      <c r="U1288" s="7">
        <v>6047900</v>
      </c>
      <c r="V1288" s="7">
        <v>5029600</v>
      </c>
      <c r="W1288" s="7">
        <v>3953000</v>
      </c>
      <c r="X1288" s="7">
        <v>3404800</v>
      </c>
      <c r="Y1288" s="7">
        <v>6478200</v>
      </c>
      <c r="Z1288" s="7">
        <v>6446500</v>
      </c>
      <c r="AA1288" s="7">
        <v>6319300</v>
      </c>
      <c r="AB1288" s="7">
        <v>6047900</v>
      </c>
      <c r="AC1288" s="4">
        <v>3.4089999999999998</v>
      </c>
      <c r="AD1288" s="3">
        <v>-9.7140000000000004</v>
      </c>
      <c r="AE1288" s="4">
        <v>1.4</v>
      </c>
      <c r="AF1288" s="3">
        <v>-11.509</v>
      </c>
      <c r="AG1288" s="7">
        <v>116631455</v>
      </c>
      <c r="AH1288" s="7">
        <v>116619149</v>
      </c>
      <c r="AI1288" s="7">
        <v>105304482</v>
      </c>
      <c r="AJ1288" s="7">
        <v>100489687</v>
      </c>
      <c r="AK1288" s="3">
        <v>85.952979999999997</v>
      </c>
      <c r="AL1288" s="7">
        <v>316</v>
      </c>
      <c r="AM1288" s="7">
        <v>92629145</v>
      </c>
      <c r="AN1288" s="3">
        <v>79.23</v>
      </c>
      <c r="AO1288" s="3">
        <v>1.5192140000000001</v>
      </c>
      <c r="AP1288" s="3">
        <v>5.3152039999999996</v>
      </c>
      <c r="AQ1288" s="3">
        <v>4.8292830000000002</v>
      </c>
      <c r="AR1288" s="3">
        <v>10.793238000000001</v>
      </c>
      <c r="AS1288" s="3">
        <v>5.3152039999999996</v>
      </c>
      <c r="AT1288" s="3">
        <v>4.8292830000000002</v>
      </c>
      <c r="AU1288" s="3">
        <v>7.2372560000000004</v>
      </c>
      <c r="AV1288" s="3">
        <v>3.1257029302026931</v>
      </c>
      <c r="AW1288" s="3">
        <v>6.083398315299485</v>
      </c>
      <c r="AX1288" s="3">
        <v>7.0714768028106665</v>
      </c>
      <c r="AY1288" s="4">
        <v>25.7</v>
      </c>
      <c r="AZ1288" s="3">
        <v>50.02</v>
      </c>
      <c r="BA1288" s="3">
        <v>58.14</v>
      </c>
    </row>
    <row r="1289" spans="1:53" x14ac:dyDescent="0.3">
      <c r="A1289" s="1" t="s">
        <v>1389</v>
      </c>
      <c r="B1289" s="2">
        <v>4072883</v>
      </c>
      <c r="C1289" s="9" t="s">
        <v>2395</v>
      </c>
      <c r="D1289" s="9" t="s">
        <v>2457</v>
      </c>
      <c r="E1289" s="3">
        <v>3775.7211241199998</v>
      </c>
      <c r="F1289" s="5">
        <v>4529.8641239999997</v>
      </c>
      <c r="G1289" s="5">
        <v>4529.8641241200003</v>
      </c>
      <c r="H1289" s="4">
        <v>1.1299999999999999</v>
      </c>
      <c r="I1289" s="3">
        <v>28.733944999999999</v>
      </c>
      <c r="J1289" s="4">
        <v>1.1299999999999999</v>
      </c>
      <c r="K1289" s="3">
        <v>28.733944999999999</v>
      </c>
      <c r="L1289" s="3">
        <v>2.8460653100000002</v>
      </c>
      <c r="M1289" s="3">
        <v>2.8460653100000002</v>
      </c>
      <c r="N1289" s="3">
        <v>194.13223099999999</v>
      </c>
      <c r="O1289" s="3" t="s">
        <v>2397</v>
      </c>
      <c r="P1289" s="3">
        <v>54.549323194054402</v>
      </c>
      <c r="Q1289" s="3">
        <v>6.3581510000000003</v>
      </c>
      <c r="R1289" s="3">
        <v>16.080641</v>
      </c>
      <c r="S1289" s="3">
        <v>16.080641</v>
      </c>
      <c r="T1289" s="9" t="s">
        <v>3429</v>
      </c>
      <c r="U1289" s="7">
        <v>673931</v>
      </c>
      <c r="V1289" s="7">
        <v>699819</v>
      </c>
      <c r="W1289" s="7">
        <v>593084</v>
      </c>
      <c r="X1289" s="7">
        <v>524533</v>
      </c>
      <c r="Y1289" s="7">
        <v>653681</v>
      </c>
      <c r="Z1289" s="7">
        <v>645729</v>
      </c>
      <c r="AA1289" s="7">
        <v>648014</v>
      </c>
      <c r="AB1289" s="7">
        <v>673931</v>
      </c>
      <c r="AC1289" s="4">
        <v>39.99</v>
      </c>
      <c r="AD1289" s="3">
        <v>41.715000000000003</v>
      </c>
      <c r="AE1289" s="3">
        <v>35.905999999999999</v>
      </c>
      <c r="AF1289" s="3">
        <v>37.765999999999998</v>
      </c>
      <c r="AG1289" s="7">
        <v>36205000</v>
      </c>
      <c r="AH1289" s="7">
        <v>36176000</v>
      </c>
      <c r="AI1289" s="7">
        <v>36163000</v>
      </c>
      <c r="AJ1289" s="7">
        <v>36130080</v>
      </c>
      <c r="AK1289" s="4">
        <v>99.786100000000005</v>
      </c>
      <c r="AL1289" s="7">
        <v>307</v>
      </c>
      <c r="AM1289" s="7">
        <v>22365411</v>
      </c>
      <c r="AN1289" s="3">
        <v>61.77</v>
      </c>
      <c r="AO1289" s="3">
        <v>-1.354331</v>
      </c>
      <c r="AP1289" s="3">
        <v>-9.896433</v>
      </c>
      <c r="AQ1289" s="3">
        <v>2.744669</v>
      </c>
      <c r="AR1289" s="3">
        <v>29.101402</v>
      </c>
      <c r="AS1289" s="3">
        <v>-9.896433</v>
      </c>
      <c r="AT1289" s="3">
        <v>2.744669</v>
      </c>
      <c r="AU1289" s="3">
        <v>29.940534</v>
      </c>
      <c r="AV1289" s="3">
        <v>1.2290151034609405</v>
      </c>
      <c r="AW1289" s="3">
        <v>2.4682692878097763</v>
      </c>
      <c r="AX1289" s="3">
        <v>1.8295387382849828</v>
      </c>
      <c r="AY1289" s="3">
        <v>42.56</v>
      </c>
      <c r="AZ1289" s="3">
        <v>85.47</v>
      </c>
      <c r="BA1289" s="3">
        <v>63.35</v>
      </c>
    </row>
    <row r="1290" spans="1:53" x14ac:dyDescent="0.3">
      <c r="A1290" s="1" t="s">
        <v>15</v>
      </c>
      <c r="B1290" s="2">
        <v>4811530</v>
      </c>
      <c r="C1290" s="9" t="s">
        <v>2395</v>
      </c>
      <c r="D1290" s="9" t="s">
        <v>2412</v>
      </c>
      <c r="E1290" s="3">
        <v>3773.93185176</v>
      </c>
      <c r="F1290" s="5">
        <v>5816.519851</v>
      </c>
      <c r="G1290" s="5" t="s">
        <v>2400</v>
      </c>
      <c r="H1290" s="3">
        <v>0.74</v>
      </c>
      <c r="I1290" s="3">
        <v>13.00853</v>
      </c>
      <c r="J1290" s="3">
        <v>0.74</v>
      </c>
      <c r="K1290" s="3">
        <v>13.00853</v>
      </c>
      <c r="L1290" s="3">
        <v>5.2460968499999998</v>
      </c>
      <c r="M1290" s="3">
        <v>1.2001331799999999</v>
      </c>
      <c r="N1290" s="3" t="s">
        <v>2397</v>
      </c>
      <c r="O1290" s="3" t="s">
        <v>2400</v>
      </c>
      <c r="P1290" s="3" t="s">
        <v>2400</v>
      </c>
      <c r="Q1290" s="3">
        <v>1.83361</v>
      </c>
      <c r="R1290" s="3">
        <v>7.7675289999999997</v>
      </c>
      <c r="S1290" s="3">
        <v>7.7675289999999997</v>
      </c>
      <c r="T1290" s="9" t="s">
        <v>3429</v>
      </c>
      <c r="U1290" s="7">
        <v>2928738</v>
      </c>
      <c r="V1290" s="7">
        <v>2610399</v>
      </c>
      <c r="W1290" s="7">
        <v>2314394</v>
      </c>
      <c r="X1290" s="7">
        <v>2089929</v>
      </c>
      <c r="Y1290" s="7">
        <v>3122525</v>
      </c>
      <c r="Z1290" s="7">
        <v>3057225</v>
      </c>
      <c r="AA1290" s="7">
        <v>2992522</v>
      </c>
      <c r="AB1290" s="7">
        <v>2928738</v>
      </c>
      <c r="AC1290" s="3">
        <v>42.695</v>
      </c>
      <c r="AD1290" s="3">
        <v>43.103000000000002</v>
      </c>
      <c r="AE1290" s="3">
        <v>21.815999999999999</v>
      </c>
      <c r="AF1290" s="3">
        <v>22.074999999999999</v>
      </c>
      <c r="AG1290" s="7">
        <v>91757352</v>
      </c>
      <c r="AH1290" s="7">
        <v>91680774</v>
      </c>
      <c r="AI1290" s="7">
        <v>91204474</v>
      </c>
      <c r="AJ1290" s="7">
        <v>90418582</v>
      </c>
      <c r="AK1290" s="3">
        <v>97.344290000000001</v>
      </c>
      <c r="AL1290" s="7">
        <v>383</v>
      </c>
      <c r="AM1290" s="7">
        <v>99552348</v>
      </c>
      <c r="AN1290" s="3">
        <v>107.18</v>
      </c>
      <c r="AO1290" s="3">
        <v>5.2561720000000003</v>
      </c>
      <c r="AP1290" s="3">
        <v>-2.4120110000000001</v>
      </c>
      <c r="AQ1290" s="3">
        <v>-37.470430999999998</v>
      </c>
      <c r="AR1290" s="3">
        <v>-49.335548000000003</v>
      </c>
      <c r="AS1290" s="3">
        <v>-2.4120110000000001</v>
      </c>
      <c r="AT1290" s="3">
        <v>-37.470430999999998</v>
      </c>
      <c r="AU1290" s="3">
        <v>-49.009774</v>
      </c>
      <c r="AV1290" s="3">
        <v>8.990771763453079</v>
      </c>
      <c r="AW1290" s="3">
        <v>8.8503753236864231</v>
      </c>
      <c r="AX1290" s="3">
        <v>9.5890713665031839</v>
      </c>
      <c r="AY1290" s="4">
        <v>154.9</v>
      </c>
      <c r="AZ1290" s="3">
        <v>152.47999999999999</v>
      </c>
      <c r="BA1290" s="3">
        <v>165.21</v>
      </c>
    </row>
    <row r="1291" spans="1:53" x14ac:dyDescent="0.3">
      <c r="A1291" s="1" t="s">
        <v>710</v>
      </c>
      <c r="B1291" s="2">
        <v>1022658</v>
      </c>
      <c r="C1291" s="9" t="s">
        <v>2395</v>
      </c>
      <c r="D1291" s="9" t="s">
        <v>2399</v>
      </c>
      <c r="E1291" s="3">
        <v>3762.6851999999999</v>
      </c>
      <c r="F1291" s="5" t="s">
        <v>2400</v>
      </c>
      <c r="G1291" s="5">
        <v>3026.0302001599998</v>
      </c>
      <c r="H1291" s="3">
        <v>-3.1E-2</v>
      </c>
      <c r="I1291" s="3">
        <v>30.803571428571399</v>
      </c>
      <c r="J1291" s="4">
        <v>-3.1E-2</v>
      </c>
      <c r="K1291" s="3">
        <v>7.43534482758621</v>
      </c>
      <c r="L1291" s="3">
        <v>1.4177011674189501</v>
      </c>
      <c r="M1291" s="3">
        <v>1.00931778769962</v>
      </c>
      <c r="N1291" s="3">
        <v>12.545455</v>
      </c>
      <c r="O1291" s="3" t="s">
        <v>2400</v>
      </c>
      <c r="P1291" s="3" t="s">
        <v>2400</v>
      </c>
      <c r="Q1291" s="3" t="s">
        <v>2400</v>
      </c>
      <c r="R1291" s="3" t="s">
        <v>2400</v>
      </c>
      <c r="S1291" s="3" t="s">
        <v>2400</v>
      </c>
      <c r="T1291" s="9" t="s">
        <v>3429</v>
      </c>
      <c r="U1291" s="7">
        <v>645826</v>
      </c>
      <c r="V1291" s="7">
        <v>645467</v>
      </c>
      <c r="W1291" s="7">
        <v>527633</v>
      </c>
      <c r="X1291" s="7">
        <v>579450</v>
      </c>
      <c r="Y1291" s="7">
        <v>678240</v>
      </c>
      <c r="Z1291" s="7">
        <v>627997</v>
      </c>
      <c r="AA1291" s="7">
        <v>641792</v>
      </c>
      <c r="AB1291" s="7">
        <v>645826</v>
      </c>
      <c r="AC1291" s="3" t="s">
        <v>2400</v>
      </c>
      <c r="AD1291" s="3" t="s">
        <v>2400</v>
      </c>
      <c r="AE1291" s="3" t="s">
        <v>2400</v>
      </c>
      <c r="AF1291" s="3" t="s">
        <v>2400</v>
      </c>
      <c r="AG1291" s="7">
        <v>214802602</v>
      </c>
      <c r="AH1291" s="7">
        <v>176687829</v>
      </c>
      <c r="AI1291" s="7">
        <v>176376675</v>
      </c>
      <c r="AJ1291" s="7">
        <v>184682613</v>
      </c>
      <c r="AK1291" s="3">
        <v>91.460120000000003</v>
      </c>
      <c r="AL1291" s="7">
        <v>279</v>
      </c>
      <c r="AM1291" s="7">
        <v>143039657</v>
      </c>
      <c r="AN1291" s="3">
        <v>70.84</v>
      </c>
      <c r="AO1291" s="3">
        <v>-0.46162700000000001</v>
      </c>
      <c r="AP1291" s="3">
        <v>-7.4570819999999998</v>
      </c>
      <c r="AQ1291" s="3">
        <v>5.2471019999999999</v>
      </c>
      <c r="AR1291" s="3">
        <v>22.688478</v>
      </c>
      <c r="AS1291" s="3">
        <v>-7.4570819999999998</v>
      </c>
      <c r="AT1291" s="3">
        <v>5.2471019999999999</v>
      </c>
      <c r="AU1291" s="3">
        <v>21.478873</v>
      </c>
      <c r="AV1291" s="3">
        <v>1.462515593696831</v>
      </c>
      <c r="AW1291" s="3">
        <v>2.269581884433773</v>
      </c>
      <c r="AX1291" s="3">
        <v>2.3232401511152343</v>
      </c>
      <c r="AY1291" s="3">
        <v>59.31</v>
      </c>
      <c r="AZ1291" s="3">
        <v>92.03</v>
      </c>
      <c r="BA1291" s="3">
        <v>94.21</v>
      </c>
    </row>
    <row r="1292" spans="1:53" x14ac:dyDescent="0.3">
      <c r="A1292" s="1" t="s">
        <v>2380</v>
      </c>
      <c r="B1292" s="2">
        <v>19912563</v>
      </c>
      <c r="C1292" s="9" t="s">
        <v>2395</v>
      </c>
      <c r="D1292" s="9" t="s">
        <v>2461</v>
      </c>
      <c r="E1292" s="3">
        <v>3756.4541797000002</v>
      </c>
      <c r="F1292" s="5">
        <v>4967.6541790000001</v>
      </c>
      <c r="G1292" s="5" t="s">
        <v>2400</v>
      </c>
      <c r="H1292" s="3">
        <v>6.7000000000000004E-2</v>
      </c>
      <c r="I1292" s="3" t="s">
        <v>2397</v>
      </c>
      <c r="J1292" s="3">
        <v>6.7000000000000004E-2</v>
      </c>
      <c r="K1292" s="3" t="s">
        <v>2397</v>
      </c>
      <c r="L1292" s="3" t="s">
        <v>2397</v>
      </c>
      <c r="M1292" s="3">
        <v>2.1603288800000002</v>
      </c>
      <c r="N1292" s="3">
        <v>11.57489</v>
      </c>
      <c r="O1292" s="3" t="s">
        <v>2400</v>
      </c>
      <c r="P1292" s="3" t="s">
        <v>2400</v>
      </c>
      <c r="Q1292" s="3">
        <v>3.9456500000000001</v>
      </c>
      <c r="R1292" s="3">
        <v>17.325685</v>
      </c>
      <c r="S1292" s="3">
        <v>17.325685</v>
      </c>
      <c r="T1292" s="9" t="s">
        <v>3429</v>
      </c>
      <c r="U1292" s="7">
        <v>1239500</v>
      </c>
      <c r="V1292" s="7">
        <v>1098000</v>
      </c>
      <c r="W1292" s="7">
        <v>747200</v>
      </c>
      <c r="X1292" s="7">
        <v>476200</v>
      </c>
      <c r="Y1292" s="7">
        <v>1221600</v>
      </c>
      <c r="Z1292" s="7">
        <v>1231800</v>
      </c>
      <c r="AA1292" s="7">
        <v>1248900</v>
      </c>
      <c r="AB1292" s="7">
        <v>1239500</v>
      </c>
      <c r="AC1292" s="3">
        <v>88.786000000000001</v>
      </c>
      <c r="AD1292" s="3">
        <v>88.334999999999994</v>
      </c>
      <c r="AE1292" s="3">
        <v>25.114999999999998</v>
      </c>
      <c r="AF1292" s="3">
        <v>19.957000000000001</v>
      </c>
      <c r="AG1292" s="7">
        <v>342905049</v>
      </c>
      <c r="AH1292" s="7">
        <v>366772027</v>
      </c>
      <c r="AI1292" s="7">
        <v>393306475</v>
      </c>
      <c r="AJ1292" s="7">
        <v>303148761</v>
      </c>
      <c r="AK1292" s="3">
        <v>88.286649999999995</v>
      </c>
      <c r="AL1292" s="7">
        <v>401</v>
      </c>
      <c r="AM1292" s="7">
        <v>282504157</v>
      </c>
      <c r="AN1292" s="3">
        <v>82.27</v>
      </c>
      <c r="AO1292" s="3">
        <v>-2.5949949999999999</v>
      </c>
      <c r="AP1292" s="3">
        <v>-3.9305300000000001</v>
      </c>
      <c r="AQ1292" s="3">
        <v>1.8410850000000001</v>
      </c>
      <c r="AR1292" s="3">
        <v>-40.855373999999998</v>
      </c>
      <c r="AS1292" s="3">
        <v>-3.9305300000000001</v>
      </c>
      <c r="AT1292" s="3">
        <v>1.8410850000000001</v>
      </c>
      <c r="AU1292" s="3">
        <v>-43.158464000000002</v>
      </c>
      <c r="AV1292" s="3">
        <v>9.4965487911964299</v>
      </c>
      <c r="AW1292" s="3">
        <v>8.9497584609341132</v>
      </c>
      <c r="AX1292" s="3">
        <v>11.572441342495129</v>
      </c>
      <c r="AY1292" s="3">
        <v>98.24</v>
      </c>
      <c r="AZ1292" s="3">
        <v>92.59</v>
      </c>
      <c r="BA1292" s="3">
        <v>119.72</v>
      </c>
    </row>
    <row r="1293" spans="1:53" x14ac:dyDescent="0.3">
      <c r="A1293" s="1" t="s">
        <v>2304</v>
      </c>
      <c r="B1293" s="2">
        <v>4912147</v>
      </c>
      <c r="C1293" s="9" t="s">
        <v>2395</v>
      </c>
      <c r="D1293" s="9" t="s">
        <v>2518</v>
      </c>
      <c r="E1293" s="3">
        <v>3755.6055395100002</v>
      </c>
      <c r="F1293" s="5">
        <v>3811.7405389999999</v>
      </c>
      <c r="G1293" s="5" t="s">
        <v>2400</v>
      </c>
      <c r="H1293" s="4">
        <v>1.23</v>
      </c>
      <c r="I1293" s="3">
        <v>47.491194</v>
      </c>
      <c r="J1293" s="4">
        <v>1.23</v>
      </c>
      <c r="K1293" s="3">
        <v>47.491194</v>
      </c>
      <c r="L1293" s="3">
        <v>27.486691580000002</v>
      </c>
      <c r="M1293" s="3">
        <v>14.26270937</v>
      </c>
      <c r="N1293" s="3">
        <v>37.450617000000001</v>
      </c>
      <c r="O1293" s="3" t="s">
        <v>2400</v>
      </c>
      <c r="P1293" s="3" t="s">
        <v>2400</v>
      </c>
      <c r="Q1293" s="3">
        <v>5.6647480000000003</v>
      </c>
      <c r="R1293" s="3">
        <v>30.661244</v>
      </c>
      <c r="S1293" s="3">
        <v>30.661244</v>
      </c>
      <c r="T1293" s="9" t="s">
        <v>3436</v>
      </c>
      <c r="U1293" s="7">
        <v>590557</v>
      </c>
      <c r="V1293" s="7">
        <v>537255</v>
      </c>
      <c r="W1293" s="7">
        <v>518820</v>
      </c>
      <c r="X1293" s="7">
        <v>488109</v>
      </c>
      <c r="Y1293" s="7">
        <v>590557</v>
      </c>
      <c r="Z1293" s="7">
        <v>575018</v>
      </c>
      <c r="AA1293" s="7">
        <v>561690</v>
      </c>
      <c r="AB1293" s="7">
        <v>552778</v>
      </c>
      <c r="AC1293" s="3">
        <v>53.378</v>
      </c>
      <c r="AD1293" s="3">
        <v>53.378</v>
      </c>
      <c r="AE1293" s="3">
        <v>17.916</v>
      </c>
      <c r="AF1293" s="3">
        <v>17.916</v>
      </c>
      <c r="AG1293" s="7">
        <v>13548581</v>
      </c>
      <c r="AH1293" s="7">
        <v>13547637</v>
      </c>
      <c r="AI1293" s="7">
        <v>13563434</v>
      </c>
      <c r="AJ1293" s="7">
        <v>13508130</v>
      </c>
      <c r="AK1293" s="4">
        <v>99.663499999999999</v>
      </c>
      <c r="AL1293" s="7">
        <v>411</v>
      </c>
      <c r="AM1293" s="7">
        <v>12378940</v>
      </c>
      <c r="AN1293" s="3">
        <v>91.33</v>
      </c>
      <c r="AO1293" s="3">
        <v>-2.0740859999999999</v>
      </c>
      <c r="AP1293" s="3">
        <v>-12.418348</v>
      </c>
      <c r="AQ1293" s="3">
        <v>-5.8942139999999998</v>
      </c>
      <c r="AR1293" s="3">
        <v>0.53440500000000002</v>
      </c>
      <c r="AS1293" s="3">
        <v>-12.418348</v>
      </c>
      <c r="AT1293" s="3">
        <v>-5.8942139999999998</v>
      </c>
      <c r="AU1293" s="3">
        <v>1.5100180000000001</v>
      </c>
      <c r="AV1293" s="3">
        <v>2.1860757389529191</v>
      </c>
      <c r="AW1293" s="3">
        <v>3.4542732586054803</v>
      </c>
      <c r="AX1293" s="3">
        <v>3.4523405738389292</v>
      </c>
      <c r="AY1293" s="3">
        <v>56.59</v>
      </c>
      <c r="AZ1293" s="3">
        <v>89.41</v>
      </c>
      <c r="BA1293" s="3">
        <v>89.36</v>
      </c>
    </row>
    <row r="1294" spans="1:53" x14ac:dyDescent="0.3">
      <c r="A1294" s="1" t="s">
        <v>79</v>
      </c>
      <c r="B1294" s="2">
        <v>4022309</v>
      </c>
      <c r="C1294" s="9" t="s">
        <v>2401</v>
      </c>
      <c r="D1294" s="9" t="s">
        <v>2457</v>
      </c>
      <c r="E1294" s="3">
        <v>3751.2948384800002</v>
      </c>
      <c r="F1294" s="5">
        <v>6008.9948379999996</v>
      </c>
      <c r="G1294" s="5">
        <v>6008.99483848</v>
      </c>
      <c r="H1294" s="3">
        <v>0.77900000000000003</v>
      </c>
      <c r="I1294" s="3">
        <v>20.77589</v>
      </c>
      <c r="J1294" s="4">
        <v>0.77900000000000003</v>
      </c>
      <c r="K1294" s="3">
        <v>20.77589</v>
      </c>
      <c r="L1294" s="3">
        <v>1.4001426100000001</v>
      </c>
      <c r="M1294" s="3">
        <v>1.32334021</v>
      </c>
      <c r="N1294" s="3">
        <v>32.4</v>
      </c>
      <c r="O1294" s="3">
        <v>48.516957712128303</v>
      </c>
      <c r="P1294" s="3">
        <v>146.03365384615401</v>
      </c>
      <c r="Q1294" s="3">
        <v>3.83005</v>
      </c>
      <c r="R1294" s="3">
        <v>12.656098</v>
      </c>
      <c r="S1294" s="3">
        <v>12.656098</v>
      </c>
      <c r="T1294" s="9" t="s">
        <v>3429</v>
      </c>
      <c r="U1294" s="7">
        <v>1879800</v>
      </c>
      <c r="V1294" s="7">
        <v>1570700</v>
      </c>
      <c r="W1294" s="7">
        <v>1419200</v>
      </c>
      <c r="X1294" s="7">
        <v>1169100</v>
      </c>
      <c r="Y1294" s="7">
        <v>1567700</v>
      </c>
      <c r="Z1294" s="7">
        <v>1539300</v>
      </c>
      <c r="AA1294" s="7">
        <v>1718200</v>
      </c>
      <c r="AB1294" s="7">
        <v>1879800</v>
      </c>
      <c r="AC1294" s="3">
        <v>26.061</v>
      </c>
      <c r="AD1294" s="3">
        <v>31.568999999999999</v>
      </c>
      <c r="AE1294" s="3">
        <v>23.588000000000001</v>
      </c>
      <c r="AF1294" s="3">
        <v>28.596</v>
      </c>
      <c r="AG1294" s="7">
        <v>57818971</v>
      </c>
      <c r="AH1294" s="7">
        <v>57753513</v>
      </c>
      <c r="AI1294" s="7">
        <v>57477405</v>
      </c>
      <c r="AJ1294" s="7">
        <v>57634001</v>
      </c>
      <c r="AK1294" s="3">
        <v>99.680090000000007</v>
      </c>
      <c r="AL1294" s="7">
        <v>367</v>
      </c>
      <c r="AM1294" s="7">
        <v>41743777</v>
      </c>
      <c r="AN1294" s="4">
        <v>72.2</v>
      </c>
      <c r="AO1294" s="3">
        <v>0.66801299999999997</v>
      </c>
      <c r="AP1294" s="3">
        <v>-0.123305</v>
      </c>
      <c r="AQ1294" s="3">
        <v>0.95030400000000004</v>
      </c>
      <c r="AR1294" s="3">
        <v>4.0295389999999998</v>
      </c>
      <c r="AS1294" s="3">
        <v>-0.123305</v>
      </c>
      <c r="AT1294" s="3">
        <v>0.95030400000000004</v>
      </c>
      <c r="AU1294" s="3">
        <v>5.9516020000000003</v>
      </c>
      <c r="AV1294" s="3">
        <v>2.3542186525595552</v>
      </c>
      <c r="AW1294" s="3">
        <v>2.8971849049337113</v>
      </c>
      <c r="AX1294" s="3">
        <v>2.4446409306890482</v>
      </c>
      <c r="AY1294" s="3">
        <v>77.64</v>
      </c>
      <c r="AZ1294" s="3">
        <v>95.54</v>
      </c>
      <c r="BA1294" s="3">
        <v>80.62</v>
      </c>
    </row>
    <row r="1295" spans="1:53" x14ac:dyDescent="0.3">
      <c r="A1295" s="1" t="s">
        <v>1506</v>
      </c>
      <c r="B1295" s="2">
        <v>4053619</v>
      </c>
      <c r="C1295" s="9" t="s">
        <v>2401</v>
      </c>
      <c r="D1295" s="9" t="s">
        <v>2453</v>
      </c>
      <c r="E1295" s="3">
        <v>3744.8789999999999</v>
      </c>
      <c r="F1295" s="5">
        <v>7658.8789999999999</v>
      </c>
      <c r="G1295" s="5" t="s">
        <v>2400</v>
      </c>
      <c r="H1295" s="3">
        <v>0.27</v>
      </c>
      <c r="I1295" s="3">
        <v>15.530547</v>
      </c>
      <c r="J1295" s="3">
        <v>0.27</v>
      </c>
      <c r="K1295" s="3">
        <v>15.530547</v>
      </c>
      <c r="L1295" s="3">
        <v>5.3966480399999996</v>
      </c>
      <c r="M1295" s="3">
        <v>4.0350877199999999</v>
      </c>
      <c r="N1295" s="3">
        <v>10.681115</v>
      </c>
      <c r="O1295" s="3" t="s">
        <v>2400</v>
      </c>
      <c r="P1295" s="3" t="s">
        <v>2400</v>
      </c>
      <c r="Q1295" s="3">
        <v>0.522532</v>
      </c>
      <c r="R1295" s="3">
        <v>5.2225549999999998</v>
      </c>
      <c r="S1295" s="3">
        <v>5.2225549999999998</v>
      </c>
      <c r="T1295" s="9" t="s">
        <v>3433</v>
      </c>
      <c r="U1295" s="7">
        <v>14693000</v>
      </c>
      <c r="V1295" s="7">
        <v>15530000</v>
      </c>
      <c r="W1295" s="7">
        <v>14789000</v>
      </c>
      <c r="X1295" s="7">
        <v>10715000</v>
      </c>
      <c r="Y1295" s="7">
        <v>15112000</v>
      </c>
      <c r="Z1295" s="7">
        <v>14969000</v>
      </c>
      <c r="AA1295" s="7">
        <v>14847000</v>
      </c>
      <c r="AB1295" s="7">
        <v>14693000</v>
      </c>
      <c r="AC1295" s="3">
        <v>36.683999999999997</v>
      </c>
      <c r="AD1295" s="4">
        <v>36.64</v>
      </c>
      <c r="AE1295" s="4">
        <v>7.8470000000000004</v>
      </c>
      <c r="AF1295" s="4">
        <v>7.7750000000000004</v>
      </c>
      <c r="AG1295" s="7">
        <v>164900000</v>
      </c>
      <c r="AH1295" s="7">
        <v>164200000</v>
      </c>
      <c r="AI1295" s="7">
        <v>162300000</v>
      </c>
      <c r="AJ1295" s="7">
        <v>90250828</v>
      </c>
      <c r="AK1295" s="3">
        <v>54.728340000000003</v>
      </c>
      <c r="AL1295" s="7">
        <v>406</v>
      </c>
      <c r="AM1295" s="7">
        <v>83292911</v>
      </c>
      <c r="AN1295" s="3">
        <v>50.51</v>
      </c>
      <c r="AO1295" s="3">
        <v>-0.247832</v>
      </c>
      <c r="AP1295" s="3">
        <v>6.3408189999999998</v>
      </c>
      <c r="AQ1295" s="3">
        <v>7.3810580000000003</v>
      </c>
      <c r="AR1295" s="3">
        <v>32.039366000000001</v>
      </c>
      <c r="AS1295" s="3">
        <v>6.3408189999999998</v>
      </c>
      <c r="AT1295" s="3">
        <v>7.3810580000000003</v>
      </c>
      <c r="AU1295" s="3">
        <v>30.894309</v>
      </c>
      <c r="AV1295" s="3">
        <v>9.3281637347261128</v>
      </c>
      <c r="AW1295" s="3">
        <v>8.8295267613574158</v>
      </c>
      <c r="AX1295" s="3">
        <v>7.0195618137567655</v>
      </c>
      <c r="AY1295" s="3">
        <v>100.85</v>
      </c>
      <c r="AZ1295" s="3">
        <v>95.46</v>
      </c>
      <c r="BA1295" s="3">
        <v>75.89</v>
      </c>
    </row>
    <row r="1296" spans="1:53" x14ac:dyDescent="0.3">
      <c r="A1296" s="1" t="s">
        <v>2115</v>
      </c>
      <c r="B1296" s="2">
        <v>4055686</v>
      </c>
      <c r="C1296" s="9" t="s">
        <v>2395</v>
      </c>
      <c r="D1296" s="9" t="s">
        <v>2483</v>
      </c>
      <c r="E1296" s="3">
        <v>3742.5957606000002</v>
      </c>
      <c r="F1296" s="5">
        <v>7358.4497600000004</v>
      </c>
      <c r="G1296" s="5" t="s">
        <v>2400</v>
      </c>
      <c r="H1296" s="3">
        <v>0.247</v>
      </c>
      <c r="I1296" s="3">
        <v>17.340426000000001</v>
      </c>
      <c r="J1296" s="3">
        <v>0.247</v>
      </c>
      <c r="K1296" s="3">
        <v>17.340426000000001</v>
      </c>
      <c r="L1296" s="3" t="s">
        <v>2397</v>
      </c>
      <c r="M1296" s="3">
        <v>12.734375</v>
      </c>
      <c r="N1296" s="3">
        <v>11.889132</v>
      </c>
      <c r="O1296" s="3" t="s">
        <v>2400</v>
      </c>
      <c r="P1296" s="3" t="s">
        <v>2400</v>
      </c>
      <c r="Q1296" s="3">
        <v>3.1355339999999998</v>
      </c>
      <c r="R1296" s="3">
        <v>13.457167</v>
      </c>
      <c r="S1296" s="3">
        <v>13.457167</v>
      </c>
      <c r="T1296" s="9" t="s">
        <v>3429</v>
      </c>
      <c r="U1296" s="7">
        <v>2181578</v>
      </c>
      <c r="V1296" s="7">
        <v>2095505</v>
      </c>
      <c r="W1296" s="7">
        <v>1896998</v>
      </c>
      <c r="X1296" s="7">
        <v>1733825</v>
      </c>
      <c r="Y1296" s="7">
        <v>2212870</v>
      </c>
      <c r="Z1296" s="7">
        <v>2196686</v>
      </c>
      <c r="AA1296" s="7">
        <v>2187524</v>
      </c>
      <c r="AB1296" s="7">
        <v>2181578</v>
      </c>
      <c r="AC1296" s="3">
        <v>35.591999999999999</v>
      </c>
      <c r="AD1296" s="3">
        <v>34.877000000000002</v>
      </c>
      <c r="AE1296" s="3">
        <v>23.684000000000001</v>
      </c>
      <c r="AF1296" s="3">
        <v>22.783999999999999</v>
      </c>
      <c r="AG1296" s="7">
        <v>203089000</v>
      </c>
      <c r="AH1296" s="7">
        <v>204149000</v>
      </c>
      <c r="AI1296" s="7">
        <v>207468000</v>
      </c>
      <c r="AJ1296" s="7">
        <v>169843452</v>
      </c>
      <c r="AK1296" s="3">
        <v>83.319869999999995</v>
      </c>
      <c r="AL1296" s="7">
        <v>458</v>
      </c>
      <c r="AM1296" s="7">
        <v>149965663</v>
      </c>
      <c r="AN1296" s="3">
        <v>73.569999999999993</v>
      </c>
      <c r="AO1296" s="3">
        <v>-1.9843660000000001</v>
      </c>
      <c r="AP1296" s="3">
        <v>-11.220044</v>
      </c>
      <c r="AQ1296" s="3">
        <v>-6.96347</v>
      </c>
      <c r="AR1296" s="3">
        <v>-15.762274</v>
      </c>
      <c r="AS1296" s="3">
        <v>-11.220044</v>
      </c>
      <c r="AT1296" s="3">
        <v>-6.96347</v>
      </c>
      <c r="AU1296" s="3">
        <v>-16.324435000000001</v>
      </c>
      <c r="AV1296" s="3">
        <v>5.8851342920532037</v>
      </c>
      <c r="AW1296" s="3">
        <v>8.3283480599094055</v>
      </c>
      <c r="AX1296" s="3">
        <v>9.1534700330060783</v>
      </c>
      <c r="AY1296" s="3">
        <v>68.37</v>
      </c>
      <c r="AZ1296" s="3">
        <v>96.76</v>
      </c>
      <c r="BA1296" s="3">
        <v>106.34</v>
      </c>
    </row>
    <row r="1297" spans="1:53" x14ac:dyDescent="0.3">
      <c r="A1297" s="1" t="s">
        <v>1854</v>
      </c>
      <c r="B1297" s="2">
        <v>9761244</v>
      </c>
      <c r="C1297" s="9" t="s">
        <v>2395</v>
      </c>
      <c r="D1297" s="9" t="s">
        <v>2403</v>
      </c>
      <c r="E1297" s="3">
        <v>3735.2365448999999</v>
      </c>
      <c r="F1297" s="5">
        <v>3662.777544</v>
      </c>
      <c r="G1297" s="5" t="s">
        <v>2400</v>
      </c>
      <c r="H1297" s="3">
        <v>-0.66400000000000003</v>
      </c>
      <c r="I1297" s="3" t="s">
        <v>2397</v>
      </c>
      <c r="J1297" s="3">
        <v>-0.66400000000000003</v>
      </c>
      <c r="K1297" s="3" t="s">
        <v>2397</v>
      </c>
      <c r="L1297" s="3">
        <v>43.700707789999996</v>
      </c>
      <c r="M1297" s="3">
        <v>43.700707789999996</v>
      </c>
      <c r="N1297" s="3" t="s">
        <v>2397</v>
      </c>
      <c r="O1297" s="3" t="s">
        <v>2400</v>
      </c>
      <c r="P1297" s="3" t="s">
        <v>2400</v>
      </c>
      <c r="Q1297" s="3" t="s">
        <v>2400</v>
      </c>
      <c r="R1297" s="3" t="s">
        <v>2397</v>
      </c>
      <c r="S1297" s="3">
        <v>-18.065253999999999</v>
      </c>
      <c r="T1297" s="9" t="s">
        <v>3429</v>
      </c>
      <c r="U1297" s="7" t="s">
        <v>2400</v>
      </c>
      <c r="V1297" s="7">
        <v>33193</v>
      </c>
      <c r="W1297" s="7">
        <v>18816</v>
      </c>
      <c r="X1297" s="7">
        <v>15403</v>
      </c>
      <c r="Y1297" s="7" t="s">
        <v>2400</v>
      </c>
      <c r="Z1297" s="7" t="s">
        <v>2400</v>
      </c>
      <c r="AA1297" s="7" t="s">
        <v>2400</v>
      </c>
      <c r="AB1297" s="7" t="s">
        <v>2400</v>
      </c>
      <c r="AC1297" s="3" t="s">
        <v>2400</v>
      </c>
      <c r="AD1297" s="3" t="s">
        <v>2400</v>
      </c>
      <c r="AE1297" s="3" t="s">
        <v>2400</v>
      </c>
      <c r="AF1297" s="3" t="s">
        <v>2400</v>
      </c>
      <c r="AG1297" s="7">
        <v>80081535</v>
      </c>
      <c r="AH1297" s="7">
        <v>79992068</v>
      </c>
      <c r="AI1297" s="7">
        <v>56260574</v>
      </c>
      <c r="AJ1297" s="7">
        <v>72862970</v>
      </c>
      <c r="AK1297" s="3">
        <v>77.832620000000006</v>
      </c>
      <c r="AL1297" s="7">
        <v>201</v>
      </c>
      <c r="AM1297" s="7">
        <v>68585126</v>
      </c>
      <c r="AN1297" s="3">
        <v>73.260000000000005</v>
      </c>
      <c r="AO1297" s="3">
        <v>-5.1360840000000003</v>
      </c>
      <c r="AP1297" s="3">
        <v>8.3208020000000005</v>
      </c>
      <c r="AQ1297" s="3">
        <v>439.57553100000001</v>
      </c>
      <c r="AR1297" s="3">
        <v>146.971429</v>
      </c>
      <c r="AS1297" s="3">
        <v>8.3208020000000005</v>
      </c>
      <c r="AT1297" s="3">
        <v>439.57553100000001</v>
      </c>
      <c r="AU1297" s="3">
        <v>129.89361700000001</v>
      </c>
      <c r="AV1297" s="3">
        <v>3.8941025702497556</v>
      </c>
      <c r="AW1297" s="3">
        <v>5.3218731335260463</v>
      </c>
      <c r="AX1297" s="3">
        <v>11.23774762506055</v>
      </c>
      <c r="AY1297" s="3">
        <v>62.87</v>
      </c>
      <c r="AZ1297" s="3">
        <v>85.92</v>
      </c>
      <c r="BA1297" s="3">
        <v>181.43</v>
      </c>
    </row>
    <row r="1298" spans="1:53" x14ac:dyDescent="0.3">
      <c r="A1298" s="1" t="s">
        <v>2189</v>
      </c>
      <c r="B1298" s="2">
        <v>4988356</v>
      </c>
      <c r="C1298" s="9" t="s">
        <v>2401</v>
      </c>
      <c r="D1298" s="9" t="s">
        <v>2421</v>
      </c>
      <c r="E1298" s="3">
        <v>3730.3063516299999</v>
      </c>
      <c r="F1298" s="5">
        <v>3624.0393509999999</v>
      </c>
      <c r="G1298" s="5" t="s">
        <v>2400</v>
      </c>
      <c r="H1298" s="4">
        <v>2.391</v>
      </c>
      <c r="I1298" s="3">
        <v>22.019304999999999</v>
      </c>
      <c r="J1298" s="3">
        <v>2.391</v>
      </c>
      <c r="K1298" s="3">
        <v>22.019304999999999</v>
      </c>
      <c r="L1298" s="3">
        <v>2.3742714399999998</v>
      </c>
      <c r="M1298" s="3">
        <v>1.5085040199999999</v>
      </c>
      <c r="N1298" s="3">
        <v>23.677</v>
      </c>
      <c r="O1298" s="3" t="s">
        <v>2400</v>
      </c>
      <c r="P1298" s="3" t="s">
        <v>2400</v>
      </c>
      <c r="Q1298" s="3">
        <v>1.2651250000000001</v>
      </c>
      <c r="R1298" s="3">
        <v>8.4735309999999995</v>
      </c>
      <c r="S1298" s="3">
        <v>8.4735309999999995</v>
      </c>
      <c r="T1298" s="9" t="s">
        <v>3436</v>
      </c>
      <c r="U1298" s="7">
        <v>2427431</v>
      </c>
      <c r="V1298" s="7">
        <v>2233047</v>
      </c>
      <c r="W1298" s="7">
        <v>2000822</v>
      </c>
      <c r="X1298" s="7">
        <v>1826216</v>
      </c>
      <c r="Y1298" s="7">
        <v>2427431</v>
      </c>
      <c r="Z1298" s="7">
        <v>2359454</v>
      </c>
      <c r="AA1298" s="7">
        <v>2332794</v>
      </c>
      <c r="AB1298" s="7">
        <v>2284774</v>
      </c>
      <c r="AC1298" s="3">
        <v>34.917000000000002</v>
      </c>
      <c r="AD1298" s="3">
        <v>34.917000000000002</v>
      </c>
      <c r="AE1298" s="3">
        <v>13.865</v>
      </c>
      <c r="AF1298" s="3">
        <v>13.865</v>
      </c>
      <c r="AG1298" s="7">
        <v>18590847</v>
      </c>
      <c r="AH1298" s="7">
        <v>18630757</v>
      </c>
      <c r="AI1298" s="7">
        <v>18694612</v>
      </c>
      <c r="AJ1298" s="7">
        <v>14836503</v>
      </c>
      <c r="AK1298" s="3">
        <v>79.89179</v>
      </c>
      <c r="AL1298" s="7">
        <v>320</v>
      </c>
      <c r="AM1298" s="7">
        <v>16484220</v>
      </c>
      <c r="AN1298" s="3">
        <v>88.76</v>
      </c>
      <c r="AO1298" s="3">
        <v>-3.5025379999999999</v>
      </c>
      <c r="AP1298" s="3">
        <v>-14.825509</v>
      </c>
      <c r="AQ1298" s="3">
        <v>-13.873647</v>
      </c>
      <c r="AR1298" s="3">
        <v>-5.1660110000000001</v>
      </c>
      <c r="AS1298" s="3">
        <v>-14.825509</v>
      </c>
      <c r="AT1298" s="3">
        <v>-13.873647</v>
      </c>
      <c r="AU1298" s="3">
        <v>-6.4621950000000004</v>
      </c>
      <c r="AV1298" s="3">
        <v>2.094427281497043</v>
      </c>
      <c r="AW1298" s="3">
        <v>2.6018277092695064</v>
      </c>
      <c r="AX1298" s="3">
        <v>2.6903401280595891</v>
      </c>
      <c r="AY1298" s="3">
        <v>75.13</v>
      </c>
      <c r="AZ1298" s="3">
        <v>93.33</v>
      </c>
      <c r="BA1298" s="3">
        <v>96.51</v>
      </c>
    </row>
    <row r="1299" spans="1:53" x14ac:dyDescent="0.3">
      <c r="A1299" s="1" t="s">
        <v>1932</v>
      </c>
      <c r="B1299" s="2">
        <v>5005648</v>
      </c>
      <c r="C1299" s="9" t="s">
        <v>2395</v>
      </c>
      <c r="D1299" s="9" t="s">
        <v>2396</v>
      </c>
      <c r="E1299" s="3">
        <v>3730.2580119999998</v>
      </c>
      <c r="F1299" s="5">
        <v>5780.4750110000004</v>
      </c>
      <c r="G1299" s="5" t="s">
        <v>2400</v>
      </c>
      <c r="H1299" s="3">
        <v>0.06</v>
      </c>
      <c r="I1299" s="3">
        <v>54.72</v>
      </c>
      <c r="J1299" s="3">
        <v>0.06</v>
      </c>
      <c r="K1299" s="3">
        <v>54.72</v>
      </c>
      <c r="L1299" s="3" t="s">
        <v>2397</v>
      </c>
      <c r="M1299" s="3">
        <v>8.2409638600000008</v>
      </c>
      <c r="N1299" s="3">
        <v>37.275204000000002</v>
      </c>
      <c r="O1299" s="3" t="s">
        <v>2400</v>
      </c>
      <c r="P1299" s="3" t="s">
        <v>2400</v>
      </c>
      <c r="Q1299" s="3">
        <v>5.2878610000000004</v>
      </c>
      <c r="R1299" s="3">
        <v>10.582447</v>
      </c>
      <c r="S1299" s="3">
        <v>10.582447</v>
      </c>
      <c r="T1299" s="9" t="s">
        <v>3429</v>
      </c>
      <c r="U1299" s="7">
        <v>1049288</v>
      </c>
      <c r="V1299" s="7">
        <v>1003687</v>
      </c>
      <c r="W1299" s="7">
        <v>931478</v>
      </c>
      <c r="X1299" s="7">
        <v>818158</v>
      </c>
      <c r="Y1299" s="7">
        <v>1120477</v>
      </c>
      <c r="Z1299" s="7">
        <v>1098186</v>
      </c>
      <c r="AA1299" s="7">
        <v>1076874</v>
      </c>
      <c r="AB1299" s="7">
        <v>1049288</v>
      </c>
      <c r="AC1299" s="3">
        <v>55.005000000000003</v>
      </c>
      <c r="AD1299" s="3">
        <v>55.155999999999999</v>
      </c>
      <c r="AE1299" s="3">
        <v>48.999000000000002</v>
      </c>
      <c r="AF1299" s="3">
        <v>48.805999999999997</v>
      </c>
      <c r="AG1299" s="7">
        <v>283239000</v>
      </c>
      <c r="AH1299" s="7">
        <v>283214000</v>
      </c>
      <c r="AI1299" s="7">
        <v>282623000</v>
      </c>
      <c r="AJ1299" s="7">
        <v>132555324</v>
      </c>
      <c r="AK1299" s="3">
        <v>46.799810000000001</v>
      </c>
      <c r="AL1299" s="7">
        <v>250</v>
      </c>
      <c r="AM1299" s="7">
        <v>123759991</v>
      </c>
      <c r="AN1299" s="3">
        <v>43.69</v>
      </c>
      <c r="AO1299" s="3">
        <v>0.95940999999999999</v>
      </c>
      <c r="AP1299" s="3">
        <v>3.8724370000000001</v>
      </c>
      <c r="AQ1299" s="3">
        <v>-18.083832000000001</v>
      </c>
      <c r="AR1299" s="3">
        <v>-18.328358000000001</v>
      </c>
      <c r="AS1299" s="3">
        <v>3.8724370000000001</v>
      </c>
      <c r="AT1299" s="3">
        <v>-18.083832000000001</v>
      </c>
      <c r="AU1299" s="3">
        <v>-18.813056</v>
      </c>
      <c r="AV1299" s="3">
        <v>1.231965104639587</v>
      </c>
      <c r="AW1299" s="3">
        <v>2.1035998923336621</v>
      </c>
      <c r="AX1299" s="3">
        <v>2.1740544694604109</v>
      </c>
      <c r="AY1299" s="3">
        <v>52.67</v>
      </c>
      <c r="AZ1299" s="3">
        <v>89.94</v>
      </c>
      <c r="BA1299" s="3">
        <v>92.95</v>
      </c>
    </row>
    <row r="1300" spans="1:53" x14ac:dyDescent="0.3">
      <c r="A1300" s="1" t="s">
        <v>1703</v>
      </c>
      <c r="B1300" s="2">
        <v>4094354</v>
      </c>
      <c r="C1300" s="9" t="s">
        <v>2395</v>
      </c>
      <c r="D1300" s="9" t="s">
        <v>2431</v>
      </c>
      <c r="E1300" s="3">
        <v>3725.2013217099998</v>
      </c>
      <c r="F1300" s="5">
        <v>3421.4503209999998</v>
      </c>
      <c r="G1300" s="5" t="s">
        <v>2400</v>
      </c>
      <c r="H1300" s="3">
        <v>0.25</v>
      </c>
      <c r="I1300" s="3">
        <v>94.923077000000006</v>
      </c>
      <c r="J1300" s="3">
        <v>0.25</v>
      </c>
      <c r="K1300" s="3">
        <v>94.923077000000006</v>
      </c>
      <c r="L1300" s="3">
        <v>5.4318161799999993</v>
      </c>
      <c r="M1300" s="3">
        <v>4.6809802000000005</v>
      </c>
      <c r="N1300" s="3">
        <v>56.244303000000002</v>
      </c>
      <c r="O1300" s="3" t="s">
        <v>2400</v>
      </c>
      <c r="P1300" s="3" t="s">
        <v>2400</v>
      </c>
      <c r="Q1300" s="3">
        <v>7.9478119999999999</v>
      </c>
      <c r="R1300" s="3">
        <v>60.904525</v>
      </c>
      <c r="S1300" s="3">
        <v>60.904525</v>
      </c>
      <c r="T1300" s="9" t="s">
        <v>3429</v>
      </c>
      <c r="U1300" s="7">
        <v>444538</v>
      </c>
      <c r="V1300" s="7">
        <v>651138</v>
      </c>
      <c r="W1300" s="7">
        <v>703277</v>
      </c>
      <c r="X1300" s="7">
        <v>488318</v>
      </c>
      <c r="Y1300" s="7">
        <v>403230</v>
      </c>
      <c r="Z1300" s="7">
        <v>412904</v>
      </c>
      <c r="AA1300" s="7">
        <v>429929</v>
      </c>
      <c r="AB1300" s="7">
        <v>444538</v>
      </c>
      <c r="AC1300" s="3">
        <v>51.503999999999998</v>
      </c>
      <c r="AD1300" s="3">
        <v>52.994999999999997</v>
      </c>
      <c r="AE1300" s="3">
        <v>16.294</v>
      </c>
      <c r="AF1300" s="4">
        <v>12.157</v>
      </c>
      <c r="AG1300" s="7">
        <v>56840000</v>
      </c>
      <c r="AH1300" s="7">
        <v>56778000</v>
      </c>
      <c r="AI1300" s="7">
        <v>57386000</v>
      </c>
      <c r="AJ1300" s="7">
        <v>55926735</v>
      </c>
      <c r="AK1300" s="3">
        <v>98.350669999999994</v>
      </c>
      <c r="AL1300" s="7">
        <v>402</v>
      </c>
      <c r="AM1300" s="7">
        <v>59568505</v>
      </c>
      <c r="AN1300" s="3">
        <v>104.75</v>
      </c>
      <c r="AO1300" s="3">
        <v>-2.327054</v>
      </c>
      <c r="AP1300" s="3">
        <v>-5.815906</v>
      </c>
      <c r="AQ1300" s="3">
        <v>-3.7741729999999998</v>
      </c>
      <c r="AR1300" s="3">
        <v>-23.000125000000001</v>
      </c>
      <c r="AS1300" s="3">
        <v>-5.815906</v>
      </c>
      <c r="AT1300" s="3">
        <v>-3.7741729999999998</v>
      </c>
      <c r="AU1300" s="3">
        <v>-24.856898999999999</v>
      </c>
      <c r="AV1300" s="3">
        <v>1.6929735625952735</v>
      </c>
      <c r="AW1300" s="3">
        <v>3.0200895913823111</v>
      </c>
      <c r="AX1300" s="3">
        <v>3.1137753269498423</v>
      </c>
      <c r="AY1300" s="3">
        <v>47.86</v>
      </c>
      <c r="AZ1300" s="3">
        <v>85.37</v>
      </c>
      <c r="BA1300" s="3">
        <v>88.02</v>
      </c>
    </row>
    <row r="1301" spans="1:53" x14ac:dyDescent="0.3">
      <c r="A1301" s="1" t="s">
        <v>2290</v>
      </c>
      <c r="B1301" s="2">
        <v>104019</v>
      </c>
      <c r="C1301" s="9" t="s">
        <v>2401</v>
      </c>
      <c r="D1301" s="9" t="s">
        <v>2532</v>
      </c>
      <c r="E1301" s="3">
        <v>3720.4007927799998</v>
      </c>
      <c r="F1301" s="5" t="s">
        <v>2400</v>
      </c>
      <c r="G1301" s="5">
        <v>5366.3937927799998</v>
      </c>
      <c r="H1301" s="3">
        <v>0.84899999999999998</v>
      </c>
      <c r="I1301" s="3">
        <v>34.705461999999997</v>
      </c>
      <c r="J1301" s="4">
        <v>0.84899999999999998</v>
      </c>
      <c r="K1301" s="3">
        <v>34.705461999999997</v>
      </c>
      <c r="L1301" s="3">
        <v>5.0617026799999998</v>
      </c>
      <c r="M1301" s="3">
        <v>1.88691331</v>
      </c>
      <c r="N1301" s="3" t="s">
        <v>2397</v>
      </c>
      <c r="O1301" s="3" t="s">
        <v>2400</v>
      </c>
      <c r="P1301" s="3" t="s">
        <v>2400</v>
      </c>
      <c r="Q1301" s="3" t="s">
        <v>2400</v>
      </c>
      <c r="R1301" s="3" t="s">
        <v>2400</v>
      </c>
      <c r="S1301" s="3" t="s">
        <v>2400</v>
      </c>
      <c r="T1301" s="9" t="s">
        <v>3429</v>
      </c>
      <c r="U1301" s="7">
        <v>996416</v>
      </c>
      <c r="V1301" s="7">
        <v>1236498</v>
      </c>
      <c r="W1301" s="7">
        <v>1264484</v>
      </c>
      <c r="X1301" s="7">
        <v>1037678</v>
      </c>
      <c r="Y1301" s="7">
        <v>986066</v>
      </c>
      <c r="Z1301" s="7">
        <v>965572</v>
      </c>
      <c r="AA1301" s="7">
        <v>972045</v>
      </c>
      <c r="AB1301" s="7">
        <v>996416</v>
      </c>
      <c r="AC1301" s="4">
        <v>100</v>
      </c>
      <c r="AD1301" s="4">
        <v>100</v>
      </c>
      <c r="AE1301" s="3" t="s">
        <v>2400</v>
      </c>
      <c r="AF1301" s="3" t="s">
        <v>2400</v>
      </c>
      <c r="AG1301" s="7">
        <v>33189000</v>
      </c>
      <c r="AH1301" s="7">
        <v>33137000</v>
      </c>
      <c r="AI1301" s="7">
        <v>32779000</v>
      </c>
      <c r="AJ1301" s="7">
        <v>32009426</v>
      </c>
      <c r="AK1301" s="4">
        <v>94.796199999999999</v>
      </c>
      <c r="AL1301" s="7">
        <v>320</v>
      </c>
      <c r="AM1301" s="7">
        <v>28295470</v>
      </c>
      <c r="AN1301" s="4">
        <v>83.8</v>
      </c>
      <c r="AO1301" s="3">
        <v>-1.0786610000000001</v>
      </c>
      <c r="AP1301" s="3">
        <v>-11.771646</v>
      </c>
      <c r="AQ1301" s="3">
        <v>-14.420284000000001</v>
      </c>
      <c r="AR1301" s="3">
        <v>-10.364223000000001</v>
      </c>
      <c r="AS1301" s="3">
        <v>-11.771646</v>
      </c>
      <c r="AT1301" s="3">
        <v>-14.420284000000001</v>
      </c>
      <c r="AU1301" s="3">
        <v>-12.431312999999999</v>
      </c>
      <c r="AV1301" s="3">
        <v>1.4802687545620192</v>
      </c>
      <c r="AW1301" s="3">
        <v>2.3058934126406747</v>
      </c>
      <c r="AX1301" s="3">
        <v>2.2423677320024362</v>
      </c>
      <c r="AY1301" s="3">
        <v>51.11</v>
      </c>
      <c r="AZ1301" s="3">
        <v>79.61</v>
      </c>
      <c r="BA1301" s="3">
        <v>77.42</v>
      </c>
    </row>
    <row r="1302" spans="1:53" x14ac:dyDescent="0.3">
      <c r="A1302" s="1" t="s">
        <v>2116</v>
      </c>
      <c r="B1302" s="2">
        <v>4135930</v>
      </c>
      <c r="C1302" s="9" t="s">
        <v>2401</v>
      </c>
      <c r="D1302" s="9" t="s">
        <v>2435</v>
      </c>
      <c r="E1302" s="3">
        <v>3719.1897366600001</v>
      </c>
      <c r="F1302" s="5">
        <v>5208.2897359999997</v>
      </c>
      <c r="G1302" s="5">
        <v>5208.28973666</v>
      </c>
      <c r="H1302" s="3">
        <v>0.78</v>
      </c>
      <c r="I1302" s="3">
        <v>5.4386869999999998</v>
      </c>
      <c r="J1302" s="3">
        <v>0.78</v>
      </c>
      <c r="K1302" s="3">
        <v>5.4386869999999998</v>
      </c>
      <c r="L1302" s="3" t="s">
        <v>2397</v>
      </c>
      <c r="M1302" s="3">
        <v>5.4865424399999991</v>
      </c>
      <c r="N1302" s="3">
        <v>8.8333329999999997</v>
      </c>
      <c r="O1302" s="3">
        <v>9.0236609916187707</v>
      </c>
      <c r="P1302" s="3">
        <v>7.8365943000089402</v>
      </c>
      <c r="Q1302" s="3">
        <v>1.206002</v>
      </c>
      <c r="R1302" s="3">
        <v>5.128253</v>
      </c>
      <c r="S1302" s="3">
        <v>5.128253</v>
      </c>
      <c r="T1302" s="9" t="s">
        <v>3429</v>
      </c>
      <c r="U1302" s="7">
        <v>4357000</v>
      </c>
      <c r="V1302" s="7">
        <v>4475500</v>
      </c>
      <c r="W1302" s="7">
        <v>5070800</v>
      </c>
      <c r="X1302" s="7">
        <v>4835000</v>
      </c>
      <c r="Y1302" s="7">
        <v>4203800</v>
      </c>
      <c r="Z1302" s="7">
        <v>4265600</v>
      </c>
      <c r="AA1302" s="7">
        <v>4369200</v>
      </c>
      <c r="AB1302" s="7">
        <v>4357000</v>
      </c>
      <c r="AC1302" s="3">
        <v>38.923999999999999</v>
      </c>
      <c r="AD1302" s="3">
        <v>38.317999999999998</v>
      </c>
      <c r="AE1302" s="3">
        <v>23.654</v>
      </c>
      <c r="AF1302" s="3">
        <v>22.626999999999999</v>
      </c>
      <c r="AG1302" s="7">
        <v>337800000</v>
      </c>
      <c r="AH1302" s="7">
        <v>337800000</v>
      </c>
      <c r="AI1302" s="7">
        <v>366800000</v>
      </c>
      <c r="AJ1302" s="7">
        <v>336425271</v>
      </c>
      <c r="AK1302" s="3">
        <v>99.59272</v>
      </c>
      <c r="AL1302" s="7">
        <v>535</v>
      </c>
      <c r="AM1302" s="7">
        <v>317012177</v>
      </c>
      <c r="AN1302" s="3">
        <v>93.85</v>
      </c>
      <c r="AO1302" s="3">
        <v>0.18903600000000001</v>
      </c>
      <c r="AP1302" s="3">
        <v>-3.7238869999999999</v>
      </c>
      <c r="AQ1302" s="3">
        <v>-11.148365999999999</v>
      </c>
      <c r="AR1302" s="3">
        <v>-12.613355</v>
      </c>
      <c r="AS1302" s="3">
        <v>-3.7238869999999999</v>
      </c>
      <c r="AT1302" s="3">
        <v>-11.148365999999999</v>
      </c>
      <c r="AU1302" s="3">
        <v>-11.073826</v>
      </c>
      <c r="AV1302" s="3">
        <v>4.9975055436918012</v>
      </c>
      <c r="AW1302" s="3">
        <v>7.2903895561903393</v>
      </c>
      <c r="AX1302" s="3">
        <v>6.9663658195797407</v>
      </c>
      <c r="AY1302" s="3">
        <v>80.819999999999993</v>
      </c>
      <c r="AZ1302" s="4">
        <v>117.9</v>
      </c>
      <c r="BA1302" s="3">
        <v>112.66</v>
      </c>
    </row>
    <row r="1303" spans="1:53" x14ac:dyDescent="0.3">
      <c r="A1303" s="1" t="s">
        <v>997</v>
      </c>
      <c r="B1303" s="2">
        <v>4376922</v>
      </c>
      <c r="C1303" s="9" t="s">
        <v>2401</v>
      </c>
      <c r="D1303" s="9" t="s">
        <v>2494</v>
      </c>
      <c r="E1303" s="3">
        <v>3715.5173708799998</v>
      </c>
      <c r="F1303" s="5" t="s">
        <v>2400</v>
      </c>
      <c r="G1303" s="5">
        <v>7869.5472128000001</v>
      </c>
      <c r="H1303" s="3">
        <v>-0.17199999999999999</v>
      </c>
      <c r="I1303" s="3">
        <v>14.774229</v>
      </c>
      <c r="J1303" s="4">
        <v>-0.17199999999999999</v>
      </c>
      <c r="K1303" s="3">
        <v>14.774229</v>
      </c>
      <c r="L1303" s="3">
        <v>1.4005324400000001</v>
      </c>
      <c r="M1303" s="3">
        <v>1.4005324400000001</v>
      </c>
      <c r="N1303" s="3">
        <v>120.313901</v>
      </c>
      <c r="O1303" s="3" t="s">
        <v>2400</v>
      </c>
      <c r="P1303" s="3" t="s">
        <v>2400</v>
      </c>
      <c r="Q1303" s="3" t="s">
        <v>2400</v>
      </c>
      <c r="R1303" s="3" t="s">
        <v>2400</v>
      </c>
      <c r="S1303" s="3">
        <v>13.5147459615328</v>
      </c>
      <c r="T1303" s="9" t="s">
        <v>3429</v>
      </c>
      <c r="U1303" s="7">
        <v>137031</v>
      </c>
      <c r="V1303" s="7">
        <v>111380</v>
      </c>
      <c r="W1303" s="7">
        <v>90965</v>
      </c>
      <c r="X1303" s="7">
        <v>84629</v>
      </c>
      <c r="Y1303" s="7">
        <v>139077</v>
      </c>
      <c r="Z1303" s="7">
        <v>154509</v>
      </c>
      <c r="AA1303" s="7">
        <v>148951</v>
      </c>
      <c r="AB1303" s="7">
        <v>137031</v>
      </c>
      <c r="AC1303" s="4">
        <v>100</v>
      </c>
      <c r="AD1303" s="4">
        <v>100</v>
      </c>
      <c r="AE1303" s="3" t="s">
        <v>2400</v>
      </c>
      <c r="AF1303" s="3" t="s">
        <v>2400</v>
      </c>
      <c r="AG1303" s="7">
        <v>117881416</v>
      </c>
      <c r="AH1303" s="7">
        <v>114854209</v>
      </c>
      <c r="AI1303" s="7">
        <v>111034852</v>
      </c>
      <c r="AJ1303" s="7">
        <v>116260755</v>
      </c>
      <c r="AK1303" s="3">
        <v>98.127309999999994</v>
      </c>
      <c r="AL1303" s="7">
        <v>480</v>
      </c>
      <c r="AM1303" s="7">
        <v>121405098</v>
      </c>
      <c r="AN1303" s="3">
        <v>102.47</v>
      </c>
      <c r="AO1303" s="3">
        <v>-3.2106780000000001</v>
      </c>
      <c r="AP1303" s="3">
        <v>-14.445152999999999</v>
      </c>
      <c r="AQ1303" s="3">
        <v>-22.164200999999998</v>
      </c>
      <c r="AR1303" s="3">
        <v>-2.2586520000000001</v>
      </c>
      <c r="AS1303" s="3">
        <v>-14.445152999999999</v>
      </c>
      <c r="AT1303" s="3">
        <v>-22.164200999999998</v>
      </c>
      <c r="AU1303" s="3">
        <v>-2.7193619999999998</v>
      </c>
      <c r="AV1303" s="3">
        <v>2.6341044562744131</v>
      </c>
      <c r="AW1303" s="3">
        <v>5.0136633217312454</v>
      </c>
      <c r="AX1303" s="3">
        <v>5.01620856728172</v>
      </c>
      <c r="AY1303" s="3">
        <v>57.68</v>
      </c>
      <c r="AZ1303" s="3">
        <v>109.78</v>
      </c>
      <c r="BA1303" s="3">
        <v>109.84</v>
      </c>
    </row>
    <row r="1304" spans="1:53" x14ac:dyDescent="0.3">
      <c r="A1304" s="1" t="s">
        <v>49</v>
      </c>
      <c r="B1304" s="2">
        <v>4146470</v>
      </c>
      <c r="C1304" s="9" t="s">
        <v>2395</v>
      </c>
      <c r="D1304" s="9" t="s">
        <v>2417</v>
      </c>
      <c r="E1304" s="3">
        <v>3707.3360554999999</v>
      </c>
      <c r="F1304" s="5">
        <v>3726.5830550000001</v>
      </c>
      <c r="G1304" s="5" t="s">
        <v>2400</v>
      </c>
      <c r="H1304" s="3">
        <v>0.05</v>
      </c>
      <c r="I1304" s="3">
        <v>38.489187999999999</v>
      </c>
      <c r="J1304" s="4">
        <v>0.05</v>
      </c>
      <c r="K1304" s="3">
        <v>38.489187999999999</v>
      </c>
      <c r="L1304" s="3">
        <v>79.343373490000005</v>
      </c>
      <c r="M1304" s="3">
        <v>13.96416455</v>
      </c>
      <c r="N1304" s="3">
        <v>76.843641000000005</v>
      </c>
      <c r="O1304" s="3" t="s">
        <v>2400</v>
      </c>
      <c r="P1304" s="3" t="s">
        <v>2400</v>
      </c>
      <c r="Q1304" s="3">
        <v>14.357376</v>
      </c>
      <c r="R1304" s="3">
        <v>103.932166</v>
      </c>
      <c r="S1304" s="3">
        <v>103.932166</v>
      </c>
      <c r="T1304" s="9" t="s">
        <v>3431</v>
      </c>
      <c r="U1304" s="7">
        <v>237464</v>
      </c>
      <c r="V1304" s="7">
        <v>198065</v>
      </c>
      <c r="W1304" s="7">
        <v>162636</v>
      </c>
      <c r="X1304" s="7">
        <v>137176</v>
      </c>
      <c r="Y1304" s="7">
        <v>254579</v>
      </c>
      <c r="Z1304" s="7">
        <v>244917</v>
      </c>
      <c r="AA1304" s="7">
        <v>237464</v>
      </c>
      <c r="AB1304" s="7">
        <v>228139</v>
      </c>
      <c r="AC1304" s="3">
        <v>60.749000000000002</v>
      </c>
      <c r="AD1304" s="3">
        <v>62.527999999999999</v>
      </c>
      <c r="AE1304" s="4">
        <v>8.7349999999999994</v>
      </c>
      <c r="AF1304" s="4">
        <v>11.411</v>
      </c>
      <c r="AG1304" s="7">
        <v>27594379</v>
      </c>
      <c r="AH1304" s="7">
        <v>27505074</v>
      </c>
      <c r="AI1304" s="7">
        <v>25044192</v>
      </c>
      <c r="AJ1304" s="7">
        <v>26303618</v>
      </c>
      <c r="AK1304" s="4">
        <v>95.286100000000005</v>
      </c>
      <c r="AL1304" s="7">
        <v>331</v>
      </c>
      <c r="AM1304" s="7">
        <v>26594191</v>
      </c>
      <c r="AN1304" s="3">
        <v>96.34</v>
      </c>
      <c r="AO1304" s="3">
        <v>-5.1968620000000003</v>
      </c>
      <c r="AP1304" s="3">
        <v>-1.928518</v>
      </c>
      <c r="AQ1304" s="3">
        <v>20.868129</v>
      </c>
      <c r="AR1304" s="3">
        <v>60.680737000000001</v>
      </c>
      <c r="AS1304" s="3">
        <v>-1.928518</v>
      </c>
      <c r="AT1304" s="3">
        <v>20.868129</v>
      </c>
      <c r="AU1304" s="3">
        <v>55.281773000000001</v>
      </c>
      <c r="AV1304" s="3">
        <v>2.1749954763441326</v>
      </c>
      <c r="AW1304" s="3">
        <v>3.7706081566887359</v>
      </c>
      <c r="AX1304" s="3">
        <v>3.8395684732555906</v>
      </c>
      <c r="AY1304" s="3">
        <v>55.67</v>
      </c>
      <c r="AZ1304" s="3">
        <v>96.51</v>
      </c>
      <c r="BA1304" s="3">
        <v>98.27</v>
      </c>
    </row>
    <row r="1305" spans="1:53" x14ac:dyDescent="0.3">
      <c r="A1305" s="1" t="s">
        <v>558</v>
      </c>
      <c r="B1305" s="2">
        <v>103010</v>
      </c>
      <c r="C1305" s="9" t="s">
        <v>2401</v>
      </c>
      <c r="D1305" s="9" t="s">
        <v>2508</v>
      </c>
      <c r="E1305" s="3">
        <v>3705.7076803499999</v>
      </c>
      <c r="F1305" s="5">
        <v>6161.5016800000003</v>
      </c>
      <c r="G1305" s="5">
        <v>6203.7052803500001</v>
      </c>
      <c r="H1305" s="3">
        <v>0.318</v>
      </c>
      <c r="I1305" s="3">
        <v>25.368852459016399</v>
      </c>
      <c r="J1305" s="3">
        <v>0.318</v>
      </c>
      <c r="K1305" s="3">
        <v>25.368852459016399</v>
      </c>
      <c r="L1305" s="3">
        <v>2.33726023</v>
      </c>
      <c r="M1305" s="3">
        <v>2.3419973783712003</v>
      </c>
      <c r="N1305" s="3">
        <v>11.719046000000001</v>
      </c>
      <c r="O1305" s="3" t="s">
        <v>2400</v>
      </c>
      <c r="P1305" s="3" t="s">
        <v>2400</v>
      </c>
      <c r="Q1305" s="3">
        <v>7.9206789999999998</v>
      </c>
      <c r="R1305" s="3">
        <v>16.020025</v>
      </c>
      <c r="S1305" s="3">
        <v>15.770873833513701</v>
      </c>
      <c r="T1305" s="9" t="s">
        <v>3429</v>
      </c>
      <c r="U1305" s="7">
        <v>696697</v>
      </c>
      <c r="V1305" s="7">
        <v>750114</v>
      </c>
      <c r="W1305" s="7">
        <v>673418</v>
      </c>
      <c r="X1305" s="7">
        <v>592753</v>
      </c>
      <c r="Y1305" s="7">
        <v>764700</v>
      </c>
      <c r="Z1305" s="7">
        <v>743417</v>
      </c>
      <c r="AA1305" s="7">
        <v>724416</v>
      </c>
      <c r="AB1305" s="7">
        <v>696697</v>
      </c>
      <c r="AC1305" s="3">
        <v>55.484999999999999</v>
      </c>
      <c r="AD1305" s="3">
        <v>54.298999999999999</v>
      </c>
      <c r="AE1305" s="3">
        <v>49.595999999999997</v>
      </c>
      <c r="AF1305" s="3">
        <v>48.411000000000001</v>
      </c>
      <c r="AG1305" s="7">
        <v>112693206</v>
      </c>
      <c r="AH1305" s="7">
        <v>112650930</v>
      </c>
      <c r="AI1305" s="7">
        <v>112547846</v>
      </c>
      <c r="AJ1305" s="7">
        <v>111732726</v>
      </c>
      <c r="AK1305" s="3">
        <v>99.349260000000001</v>
      </c>
      <c r="AL1305" s="7">
        <v>353</v>
      </c>
      <c r="AM1305" s="7">
        <v>118516749</v>
      </c>
      <c r="AN1305" s="3">
        <v>105.38</v>
      </c>
      <c r="AO1305" s="3">
        <v>-1.0866089999999999</v>
      </c>
      <c r="AP1305" s="3">
        <v>-6.0698030000000003</v>
      </c>
      <c r="AQ1305" s="3">
        <v>2.044181</v>
      </c>
      <c r="AR1305" s="3">
        <v>19.498069999999998</v>
      </c>
      <c r="AS1305" s="3">
        <v>-6.0698030000000003</v>
      </c>
      <c r="AT1305" s="3">
        <v>2.044181</v>
      </c>
      <c r="AU1305" s="3">
        <v>20.756926</v>
      </c>
      <c r="AV1305" s="3">
        <v>2.3612653559801449</v>
      </c>
      <c r="AW1305" s="3">
        <v>4.4548709493691767</v>
      </c>
      <c r="AX1305" s="3">
        <v>4.5299041038392671</v>
      </c>
      <c r="AY1305" s="3">
        <v>59.94</v>
      </c>
      <c r="AZ1305" s="4">
        <v>113.08</v>
      </c>
      <c r="BA1305" s="3">
        <v>114.98</v>
      </c>
    </row>
    <row r="1306" spans="1:53" x14ac:dyDescent="0.3">
      <c r="A1306" s="1" t="s">
        <v>432</v>
      </c>
      <c r="B1306" s="2">
        <v>100173</v>
      </c>
      <c r="C1306" s="9" t="s">
        <v>2395</v>
      </c>
      <c r="D1306" s="9" t="s">
        <v>2399</v>
      </c>
      <c r="E1306" s="3">
        <v>3703.0408503200001</v>
      </c>
      <c r="F1306" s="5" t="s">
        <v>2400</v>
      </c>
      <c r="G1306" s="5">
        <v>2594.1008503200001</v>
      </c>
      <c r="H1306" s="3">
        <v>0.94</v>
      </c>
      <c r="I1306" s="3">
        <v>11.992443324937</v>
      </c>
      <c r="J1306" s="3">
        <v>0.94</v>
      </c>
      <c r="K1306" s="3">
        <v>11.992443324937</v>
      </c>
      <c r="L1306" s="3">
        <v>1.3858441977917899</v>
      </c>
      <c r="M1306" s="3">
        <v>1.2003099738756799</v>
      </c>
      <c r="N1306" s="3">
        <v>11.354639000000001</v>
      </c>
      <c r="O1306" s="3" t="s">
        <v>2400</v>
      </c>
      <c r="P1306" s="3" t="s">
        <v>2400</v>
      </c>
      <c r="Q1306" s="3" t="s">
        <v>2400</v>
      </c>
      <c r="R1306" s="3" t="s">
        <v>2400</v>
      </c>
      <c r="S1306" s="3" t="s">
        <v>2400</v>
      </c>
      <c r="T1306" s="9" t="s">
        <v>3429</v>
      </c>
      <c r="U1306" s="7">
        <v>810038</v>
      </c>
      <c r="V1306" s="7">
        <v>790511</v>
      </c>
      <c r="W1306" s="7">
        <v>652358</v>
      </c>
      <c r="X1306" s="7">
        <v>594930</v>
      </c>
      <c r="Y1306" s="7">
        <v>748473</v>
      </c>
      <c r="Z1306" s="7">
        <v>752430</v>
      </c>
      <c r="AA1306" s="7">
        <v>778542</v>
      </c>
      <c r="AB1306" s="7">
        <v>810038</v>
      </c>
      <c r="AC1306" s="3" t="s">
        <v>2400</v>
      </c>
      <c r="AD1306" s="3" t="s">
        <v>2400</v>
      </c>
      <c r="AE1306" s="3" t="s">
        <v>2400</v>
      </c>
      <c r="AF1306" s="3" t="s">
        <v>2400</v>
      </c>
      <c r="AG1306" s="7">
        <v>71355869</v>
      </c>
      <c r="AH1306" s="7">
        <v>72170433</v>
      </c>
      <c r="AI1306" s="7">
        <v>72586992</v>
      </c>
      <c r="AJ1306" s="7">
        <v>67894804</v>
      </c>
      <c r="AK1306" s="4">
        <v>95.359700000000004</v>
      </c>
      <c r="AL1306" s="7">
        <v>299</v>
      </c>
      <c r="AM1306" s="7">
        <v>51791898</v>
      </c>
      <c r="AN1306" s="3">
        <v>72.739999999999995</v>
      </c>
      <c r="AO1306" s="3">
        <v>-1.0804069999999999</v>
      </c>
      <c r="AP1306" s="3">
        <v>-8.4599119999999992</v>
      </c>
      <c r="AQ1306" s="3">
        <v>10.849824999999999</v>
      </c>
      <c r="AR1306" s="3">
        <v>6.6054639999999996</v>
      </c>
      <c r="AS1306" s="3">
        <v>-8.4599119999999992</v>
      </c>
      <c r="AT1306" s="3">
        <v>10.849824999999999</v>
      </c>
      <c r="AU1306" s="3">
        <v>6.8207310000000003</v>
      </c>
      <c r="AV1306" s="3">
        <v>1.4431134013923188</v>
      </c>
      <c r="AW1306" s="3">
        <v>2.6472083569858991</v>
      </c>
      <c r="AX1306" s="3">
        <v>2.1428458387752771</v>
      </c>
      <c r="AY1306" s="3">
        <v>62.46</v>
      </c>
      <c r="AZ1306" s="3">
        <v>114.58</v>
      </c>
      <c r="BA1306" s="3">
        <v>92.75</v>
      </c>
    </row>
    <row r="1307" spans="1:53" x14ac:dyDescent="0.3">
      <c r="A1307" s="1" t="s">
        <v>1268</v>
      </c>
      <c r="B1307" s="2">
        <v>4861263</v>
      </c>
      <c r="C1307" s="9" t="s">
        <v>2401</v>
      </c>
      <c r="D1307" s="9" t="s">
        <v>2465</v>
      </c>
      <c r="E1307" s="3">
        <v>3699.4692169999998</v>
      </c>
      <c r="F1307" s="5">
        <v>3458.4692169999998</v>
      </c>
      <c r="G1307" s="5">
        <v>3450.4692174000002</v>
      </c>
      <c r="H1307" s="3">
        <v>-0.95199999999999996</v>
      </c>
      <c r="I1307" s="3" t="s">
        <v>2397</v>
      </c>
      <c r="J1307" s="3">
        <v>-0.95199999999999996</v>
      </c>
      <c r="K1307" s="3" t="s">
        <v>2397</v>
      </c>
      <c r="L1307" s="3">
        <v>4.6905370799999995</v>
      </c>
      <c r="M1307" s="3">
        <v>4.4150216699999998</v>
      </c>
      <c r="N1307" s="3" t="s">
        <v>2397</v>
      </c>
      <c r="O1307" s="3" t="s">
        <v>2400</v>
      </c>
      <c r="P1307" s="3" t="s">
        <v>2400</v>
      </c>
      <c r="Q1307" s="3">
        <v>4.8286670000000003</v>
      </c>
      <c r="R1307" s="3" t="s">
        <v>2397</v>
      </c>
      <c r="S1307" s="3">
        <v>-13.513957</v>
      </c>
      <c r="T1307" s="9" t="s">
        <v>3429</v>
      </c>
      <c r="U1307" s="7">
        <v>429800</v>
      </c>
      <c r="V1307" s="7">
        <v>256700</v>
      </c>
      <c r="W1307" s="7">
        <v>128400</v>
      </c>
      <c r="X1307" s="7">
        <v>94400</v>
      </c>
      <c r="Y1307" s="7">
        <v>492500</v>
      </c>
      <c r="Z1307" s="7">
        <v>471300</v>
      </c>
      <c r="AA1307" s="7">
        <v>453700</v>
      </c>
      <c r="AB1307" s="7">
        <v>429800</v>
      </c>
      <c r="AC1307" s="4">
        <v>34.76</v>
      </c>
      <c r="AD1307" s="3">
        <v>43.289000000000001</v>
      </c>
      <c r="AE1307" s="3">
        <v>-47.255000000000003</v>
      </c>
      <c r="AF1307" s="3">
        <v>-37.765999999999998</v>
      </c>
      <c r="AG1307" s="7">
        <v>71378678</v>
      </c>
      <c r="AH1307" s="7">
        <v>71002862</v>
      </c>
      <c r="AI1307" s="7">
        <v>69909356</v>
      </c>
      <c r="AJ1307" s="7">
        <v>55083268</v>
      </c>
      <c r="AK1307" s="3">
        <v>77.142529999999994</v>
      </c>
      <c r="AL1307" s="7">
        <v>268</v>
      </c>
      <c r="AM1307" s="7">
        <v>33795618</v>
      </c>
      <c r="AN1307" s="3">
        <v>47.33</v>
      </c>
      <c r="AO1307" s="3">
        <v>-11.121880000000001</v>
      </c>
      <c r="AP1307" s="3">
        <v>-29.202857000000002</v>
      </c>
      <c r="AQ1307" s="3">
        <v>122.43784100000001</v>
      </c>
      <c r="AR1307" s="3">
        <v>115.258216</v>
      </c>
      <c r="AS1307" s="3">
        <v>-29.202857000000002</v>
      </c>
      <c r="AT1307" s="3">
        <v>122.43784100000001</v>
      </c>
      <c r="AU1307" s="3">
        <v>127.402356</v>
      </c>
      <c r="AV1307" s="3">
        <v>12.971893663904286</v>
      </c>
      <c r="AW1307" s="3">
        <v>16.098789504013457</v>
      </c>
      <c r="AX1307" s="3">
        <v>17.248418442516179</v>
      </c>
      <c r="AY1307" s="3">
        <v>101.36</v>
      </c>
      <c r="AZ1307" s="4">
        <v>125.8</v>
      </c>
      <c r="BA1307" s="3">
        <v>134.78</v>
      </c>
    </row>
    <row r="1308" spans="1:53" x14ac:dyDescent="0.3">
      <c r="A1308" s="1" t="s">
        <v>109</v>
      </c>
      <c r="B1308" s="2">
        <v>4189101</v>
      </c>
      <c r="C1308" s="9" t="s">
        <v>2401</v>
      </c>
      <c r="D1308" s="9" t="s">
        <v>2410</v>
      </c>
      <c r="E1308" s="3">
        <v>3695.3033946400001</v>
      </c>
      <c r="F1308" s="5">
        <v>4826.4913939999997</v>
      </c>
      <c r="G1308" s="5" t="s">
        <v>2400</v>
      </c>
      <c r="H1308" s="3">
        <v>0.41</v>
      </c>
      <c r="I1308" s="3">
        <v>14.139101</v>
      </c>
      <c r="J1308" s="3">
        <v>0.41</v>
      </c>
      <c r="K1308" s="3">
        <v>14.139101</v>
      </c>
      <c r="L1308" s="3">
        <v>2.1666233399999997</v>
      </c>
      <c r="M1308" s="3">
        <v>1.8334799799999999</v>
      </c>
      <c r="N1308" s="3">
        <v>16.87247</v>
      </c>
      <c r="O1308" s="3" t="s">
        <v>2400</v>
      </c>
      <c r="P1308" s="3" t="s">
        <v>2400</v>
      </c>
      <c r="Q1308" s="3">
        <v>0.82054499999999997</v>
      </c>
      <c r="R1308" s="3">
        <v>3.7759290000000001</v>
      </c>
      <c r="S1308" s="3">
        <v>3.7759290000000001</v>
      </c>
      <c r="T1308" s="9" t="s">
        <v>3433</v>
      </c>
      <c r="U1308" s="7">
        <v>5261770</v>
      </c>
      <c r="V1308" s="7">
        <v>4989833</v>
      </c>
      <c r="W1308" s="7">
        <v>5010785</v>
      </c>
      <c r="X1308" s="7">
        <v>3759113</v>
      </c>
      <c r="Y1308" s="7">
        <v>5402930</v>
      </c>
      <c r="Z1308" s="7">
        <v>5414890</v>
      </c>
      <c r="AA1308" s="7">
        <v>5324711</v>
      </c>
      <c r="AB1308" s="7">
        <v>5261770</v>
      </c>
      <c r="AC1308" s="3">
        <v>38.685000000000002</v>
      </c>
      <c r="AD1308" s="3">
        <v>39.151000000000003</v>
      </c>
      <c r="AE1308" s="4">
        <v>11.603999999999999</v>
      </c>
      <c r="AF1308" s="4">
        <v>12.352</v>
      </c>
      <c r="AG1308" s="7">
        <v>192102000</v>
      </c>
      <c r="AH1308" s="7">
        <v>192013000</v>
      </c>
      <c r="AI1308" s="7">
        <v>197538000</v>
      </c>
      <c r="AJ1308" s="7">
        <v>175968800</v>
      </c>
      <c r="AK1308" s="3">
        <v>91.601860000000002</v>
      </c>
      <c r="AL1308" s="7">
        <v>422</v>
      </c>
      <c r="AM1308" s="7">
        <v>196474778</v>
      </c>
      <c r="AN1308" s="3">
        <v>102.28</v>
      </c>
      <c r="AO1308" s="3">
        <v>0.96911000000000003</v>
      </c>
      <c r="AP1308" s="3">
        <v>-13.357588</v>
      </c>
      <c r="AQ1308" s="3">
        <v>-25.547118999999999</v>
      </c>
      <c r="AR1308" s="3">
        <v>-21.330815999999999</v>
      </c>
      <c r="AS1308" s="3">
        <v>-13.357588</v>
      </c>
      <c r="AT1308" s="3">
        <v>-25.547118999999999</v>
      </c>
      <c r="AU1308" s="3">
        <v>-21.219282</v>
      </c>
      <c r="AV1308" s="3">
        <v>8.6592543495548924</v>
      </c>
      <c r="AW1308" s="3">
        <v>16.560893209597975</v>
      </c>
      <c r="AX1308" s="3">
        <v>12.568937638487357</v>
      </c>
      <c r="AY1308" s="3">
        <v>71.11</v>
      </c>
      <c r="AZ1308" s="3">
        <v>135.99</v>
      </c>
      <c r="BA1308" s="3">
        <v>103.21</v>
      </c>
    </row>
    <row r="1309" spans="1:53" x14ac:dyDescent="0.3">
      <c r="A1309" s="1" t="s">
        <v>2295</v>
      </c>
      <c r="B1309" s="2">
        <v>4641273</v>
      </c>
      <c r="C1309" s="9" t="s">
        <v>2401</v>
      </c>
      <c r="D1309" s="9" t="s">
        <v>2452</v>
      </c>
      <c r="E1309" s="3">
        <v>3678.5470009999999</v>
      </c>
      <c r="F1309" s="5">
        <v>3256.3739999999998</v>
      </c>
      <c r="G1309" s="5">
        <v>3265.7660005600001</v>
      </c>
      <c r="H1309" s="3">
        <v>0.79800000000000004</v>
      </c>
      <c r="I1309" s="3">
        <v>7.4731329999999998</v>
      </c>
      <c r="J1309" s="4">
        <v>0.79800000000000004</v>
      </c>
      <c r="K1309" s="3">
        <v>7.4731329999999998</v>
      </c>
      <c r="L1309" s="3">
        <v>1.3596711099999998</v>
      </c>
      <c r="M1309" s="3">
        <v>1.3596711099999998</v>
      </c>
      <c r="N1309" s="3">
        <v>55.516888000000002</v>
      </c>
      <c r="O1309" s="3" t="s">
        <v>2400</v>
      </c>
      <c r="P1309" s="3" t="s">
        <v>2397</v>
      </c>
      <c r="Q1309" s="3">
        <v>1.516365</v>
      </c>
      <c r="R1309" s="3">
        <v>4.482329</v>
      </c>
      <c r="S1309" s="3">
        <v>4.482329</v>
      </c>
      <c r="T1309" s="9" t="s">
        <v>3429</v>
      </c>
      <c r="U1309" s="7">
        <v>1676625</v>
      </c>
      <c r="V1309" s="7">
        <v>1738738</v>
      </c>
      <c r="W1309" s="7">
        <v>1059216</v>
      </c>
      <c r="X1309" s="7">
        <v>782738</v>
      </c>
      <c r="Y1309" s="7">
        <v>1592759</v>
      </c>
      <c r="Z1309" s="7">
        <v>1688527</v>
      </c>
      <c r="AA1309" s="7">
        <v>1670463</v>
      </c>
      <c r="AB1309" s="7">
        <v>1676625</v>
      </c>
      <c r="AC1309" s="3">
        <v>43.472000000000001</v>
      </c>
      <c r="AD1309" s="3">
        <v>37.249000000000002</v>
      </c>
      <c r="AE1309" s="3">
        <v>40.631</v>
      </c>
      <c r="AF1309" s="4">
        <v>33.83</v>
      </c>
      <c r="AG1309" s="7">
        <v>52311533</v>
      </c>
      <c r="AH1309" s="7">
        <v>52310724</v>
      </c>
      <c r="AI1309" s="7">
        <v>52018114</v>
      </c>
      <c r="AJ1309" s="7">
        <v>51380603</v>
      </c>
      <c r="AK1309" s="3">
        <v>98.220410000000001</v>
      </c>
      <c r="AL1309" s="7">
        <v>336</v>
      </c>
      <c r="AM1309" s="7">
        <v>53077169</v>
      </c>
      <c r="AN1309" s="3">
        <v>101.46</v>
      </c>
      <c r="AO1309" s="3">
        <v>-0.14727499999999999</v>
      </c>
      <c r="AP1309" s="3">
        <v>-22.866893999999998</v>
      </c>
      <c r="AQ1309" s="3">
        <v>-15.117371</v>
      </c>
      <c r="AR1309" s="3">
        <v>-10.950583</v>
      </c>
      <c r="AS1309" s="3">
        <v>-22.866893999999998</v>
      </c>
      <c r="AT1309" s="3">
        <v>-15.117371</v>
      </c>
      <c r="AU1309" s="3">
        <v>-11.038216</v>
      </c>
      <c r="AV1309" s="3">
        <v>4.0630562289199208</v>
      </c>
      <c r="AW1309" s="3">
        <v>5.5933198586177229</v>
      </c>
      <c r="AX1309" s="3">
        <v>6.2713382034629994</v>
      </c>
      <c r="AY1309" s="3">
        <v>56.84</v>
      </c>
      <c r="AZ1309" s="3">
        <v>78.25</v>
      </c>
      <c r="BA1309" s="3">
        <v>87.74</v>
      </c>
    </row>
    <row r="1310" spans="1:53" x14ac:dyDescent="0.3">
      <c r="A1310" s="1" t="s">
        <v>194</v>
      </c>
      <c r="B1310" s="2">
        <v>6675401</v>
      </c>
      <c r="C1310" s="9" t="s">
        <v>2401</v>
      </c>
      <c r="D1310" s="9" t="s">
        <v>2446</v>
      </c>
      <c r="E1310" s="3">
        <v>3677.35398756</v>
      </c>
      <c r="F1310" s="5">
        <v>4845.3539870000004</v>
      </c>
      <c r="G1310" s="5" t="s">
        <v>2400</v>
      </c>
      <c r="H1310" s="3">
        <v>0.35699999999999998</v>
      </c>
      <c r="I1310" s="3">
        <v>18.091138999999998</v>
      </c>
      <c r="J1310" s="3">
        <v>0.29499999999999998</v>
      </c>
      <c r="K1310" s="3">
        <v>21.331343</v>
      </c>
      <c r="L1310" s="3">
        <v>4.6008241099999996</v>
      </c>
      <c r="M1310" s="3">
        <v>1.1710722499999999</v>
      </c>
      <c r="N1310" s="3">
        <v>12.778969999999999</v>
      </c>
      <c r="O1310" s="3" t="s">
        <v>2400</v>
      </c>
      <c r="P1310" s="3" t="s">
        <v>2400</v>
      </c>
      <c r="Q1310" s="3">
        <v>2.145969</v>
      </c>
      <c r="R1310" s="3">
        <v>10.423983</v>
      </c>
      <c r="S1310" s="3">
        <v>10.423983</v>
      </c>
      <c r="T1310" s="9" t="s">
        <v>3435</v>
      </c>
      <c r="U1310" s="7">
        <v>2113000</v>
      </c>
      <c r="V1310" s="7">
        <v>2191000</v>
      </c>
      <c r="W1310" s="7">
        <v>2391000</v>
      </c>
      <c r="X1310" s="7">
        <v>2111000</v>
      </c>
      <c r="Y1310" s="7">
        <v>2113000</v>
      </c>
      <c r="Z1310" s="7">
        <v>2108000</v>
      </c>
      <c r="AA1310" s="7">
        <v>2111000</v>
      </c>
      <c r="AB1310" s="7">
        <v>2139000</v>
      </c>
      <c r="AC1310" s="3">
        <v>32.417999999999999</v>
      </c>
      <c r="AD1310" s="3">
        <v>32.417999999999999</v>
      </c>
      <c r="AE1310" s="3">
        <v>18.363</v>
      </c>
      <c r="AF1310" s="3">
        <v>18.363</v>
      </c>
      <c r="AG1310" s="7">
        <v>47000000</v>
      </c>
      <c r="AH1310" s="7">
        <v>48831868</v>
      </c>
      <c r="AI1310" s="7">
        <v>51000000</v>
      </c>
      <c r="AJ1310" s="7">
        <v>43925671</v>
      </c>
      <c r="AK1310" s="3">
        <v>93.241990000000001</v>
      </c>
      <c r="AL1310" s="7">
        <v>425</v>
      </c>
      <c r="AM1310" s="7">
        <v>42423439</v>
      </c>
      <c r="AN1310" s="3">
        <v>90.05</v>
      </c>
      <c r="AO1310" s="3">
        <v>-0.33472800000000003</v>
      </c>
      <c r="AP1310" s="3">
        <v>-8.4550350000000005</v>
      </c>
      <c r="AQ1310" s="3">
        <v>-17.833735999999998</v>
      </c>
      <c r="AR1310" s="3">
        <v>-14.623656</v>
      </c>
      <c r="AS1310" s="3">
        <v>-8.4550350000000005</v>
      </c>
      <c r="AT1310" s="3">
        <v>-17.833735999999998</v>
      </c>
      <c r="AU1310" s="3">
        <v>-15.241370999999999</v>
      </c>
      <c r="AV1310" s="3">
        <v>2.7878938450531003</v>
      </c>
      <c r="AW1310" s="3">
        <v>4.8852848642480522</v>
      </c>
      <c r="AX1310" s="3">
        <v>4.3751433388402514</v>
      </c>
      <c r="AY1310" s="3">
        <v>62.01</v>
      </c>
      <c r="AZ1310" s="3">
        <v>108.65</v>
      </c>
      <c r="BA1310" s="3">
        <v>97.31</v>
      </c>
    </row>
    <row r="1311" spans="1:53" x14ac:dyDescent="0.3">
      <c r="A1311" s="1" t="s">
        <v>2038</v>
      </c>
      <c r="B1311" s="2">
        <v>4218241</v>
      </c>
      <c r="C1311" s="9" t="s">
        <v>2401</v>
      </c>
      <c r="D1311" s="9" t="s">
        <v>2459</v>
      </c>
      <c r="E1311" s="3">
        <v>3659.9720000000002</v>
      </c>
      <c r="F1311" s="5">
        <v>3935.9720000000002</v>
      </c>
      <c r="G1311" s="5" t="s">
        <v>2400</v>
      </c>
      <c r="H1311" s="4">
        <v>1.31</v>
      </c>
      <c r="I1311" s="3">
        <v>6.7464599999999999</v>
      </c>
      <c r="J1311" s="4">
        <v>1.31</v>
      </c>
      <c r="K1311" s="3">
        <v>6.7573100000000004</v>
      </c>
      <c r="L1311" s="3">
        <v>1.8577917099999999</v>
      </c>
      <c r="M1311" s="3">
        <v>1.5587481500000002</v>
      </c>
      <c r="N1311" s="3">
        <v>15.801709000000001</v>
      </c>
      <c r="O1311" s="3" t="s">
        <v>2400</v>
      </c>
      <c r="P1311" s="3" t="s">
        <v>2400</v>
      </c>
      <c r="Q1311" s="3">
        <v>0.658412</v>
      </c>
      <c r="R1311" s="3">
        <v>5.2042330000000003</v>
      </c>
      <c r="S1311" s="3">
        <v>5.2042330000000003</v>
      </c>
      <c r="T1311" s="9" t="s">
        <v>3429</v>
      </c>
      <c r="U1311" s="7">
        <v>5151500</v>
      </c>
      <c r="V1311" s="7">
        <v>4417700</v>
      </c>
      <c r="W1311" s="7">
        <v>3886800</v>
      </c>
      <c r="X1311" s="7">
        <v>3076400</v>
      </c>
      <c r="Y1311" s="7">
        <v>5108500</v>
      </c>
      <c r="Z1311" s="7">
        <v>5186900</v>
      </c>
      <c r="AA1311" s="7">
        <v>5208300</v>
      </c>
      <c r="AB1311" s="7">
        <v>5151500</v>
      </c>
      <c r="AC1311" s="4">
        <v>22.84</v>
      </c>
      <c r="AD1311" s="4">
        <v>22.19</v>
      </c>
      <c r="AE1311" s="3">
        <v>13.321999999999999</v>
      </c>
      <c r="AF1311" s="4">
        <v>12.651</v>
      </c>
      <c r="AG1311" s="7">
        <v>66000000</v>
      </c>
      <c r="AH1311" s="7">
        <v>66300000</v>
      </c>
      <c r="AI1311" s="7">
        <v>66700000</v>
      </c>
      <c r="AJ1311" s="7">
        <v>65076735</v>
      </c>
      <c r="AK1311" s="3">
        <v>97.420259999999999</v>
      </c>
      <c r="AL1311" s="7">
        <v>460</v>
      </c>
      <c r="AM1311" s="7">
        <v>65389667</v>
      </c>
      <c r="AN1311" s="3">
        <v>97.89</v>
      </c>
      <c r="AO1311" s="3">
        <v>2.0309050000000002</v>
      </c>
      <c r="AP1311" s="3">
        <v>-15.641540000000001</v>
      </c>
      <c r="AQ1311" s="3">
        <v>-12.644113000000001</v>
      </c>
      <c r="AR1311" s="3">
        <v>-20.117525000000001</v>
      </c>
      <c r="AS1311" s="3">
        <v>-15.641540000000001</v>
      </c>
      <c r="AT1311" s="3">
        <v>-12.644113000000001</v>
      </c>
      <c r="AU1311" s="3">
        <v>-19.561433999999998</v>
      </c>
      <c r="AV1311" s="3">
        <v>3.7465853293413174</v>
      </c>
      <c r="AW1311" s="3">
        <v>5.8703745917256391</v>
      </c>
      <c r="AX1311" s="3">
        <v>5.474891064025794</v>
      </c>
      <c r="AY1311" s="3">
        <v>61.95</v>
      </c>
      <c r="AZ1311" s="3">
        <v>97.07</v>
      </c>
      <c r="BA1311" s="3">
        <v>90.53</v>
      </c>
    </row>
    <row r="1312" spans="1:53" x14ac:dyDescent="0.3">
      <c r="A1312" s="1" t="s">
        <v>853</v>
      </c>
      <c r="B1312" s="2">
        <v>1019278</v>
      </c>
      <c r="C1312" s="9" t="s">
        <v>2395</v>
      </c>
      <c r="D1312" s="9" t="s">
        <v>2399</v>
      </c>
      <c r="E1312" s="3">
        <v>3655.4093091099999</v>
      </c>
      <c r="F1312" s="5" t="s">
        <v>2400</v>
      </c>
      <c r="G1312" s="5">
        <v>5894.4093091100003</v>
      </c>
      <c r="H1312" s="3">
        <v>0.53900000000000003</v>
      </c>
      <c r="I1312" s="3">
        <v>14.241228070175399</v>
      </c>
      <c r="J1312" s="3">
        <v>0.53900000000000003</v>
      </c>
      <c r="K1312" s="3">
        <v>14.241228070175399</v>
      </c>
      <c r="L1312" s="3">
        <v>1.5665849630103199</v>
      </c>
      <c r="M1312" s="3">
        <v>1.0084035449551401</v>
      </c>
      <c r="N1312" s="3">
        <v>11.014246999999999</v>
      </c>
      <c r="O1312" s="3" t="s">
        <v>2400</v>
      </c>
      <c r="P1312" s="3" t="s">
        <v>2400</v>
      </c>
      <c r="Q1312" s="3" t="s">
        <v>2400</v>
      </c>
      <c r="R1312" s="3" t="s">
        <v>2400</v>
      </c>
      <c r="S1312" s="3" t="s">
        <v>2400</v>
      </c>
      <c r="T1312" s="9" t="s">
        <v>3429</v>
      </c>
      <c r="U1312" s="7">
        <v>1022900</v>
      </c>
      <c r="V1312" s="7">
        <v>1102700</v>
      </c>
      <c r="W1312" s="7">
        <v>638700</v>
      </c>
      <c r="X1312" s="7">
        <v>653700</v>
      </c>
      <c r="Y1312" s="7">
        <v>985200</v>
      </c>
      <c r="Z1312" s="7">
        <v>991600</v>
      </c>
      <c r="AA1312" s="7">
        <v>1009800</v>
      </c>
      <c r="AB1312" s="7">
        <v>1022900</v>
      </c>
      <c r="AC1312" s="3" t="s">
        <v>2400</v>
      </c>
      <c r="AD1312" s="3" t="s">
        <v>2400</v>
      </c>
      <c r="AE1312" s="3" t="s">
        <v>2400</v>
      </c>
      <c r="AF1312" s="3" t="s">
        <v>2400</v>
      </c>
      <c r="AG1312" s="7">
        <v>104529863</v>
      </c>
      <c r="AH1312" s="7">
        <v>104560618</v>
      </c>
      <c r="AI1312" s="7">
        <v>105011371</v>
      </c>
      <c r="AJ1312" s="7">
        <v>80284421</v>
      </c>
      <c r="AK1312" s="3">
        <v>76.805250000000001</v>
      </c>
      <c r="AL1312" s="7">
        <v>284</v>
      </c>
      <c r="AM1312" s="7">
        <v>82767509</v>
      </c>
      <c r="AN1312" s="3">
        <v>79.180000000000007</v>
      </c>
      <c r="AO1312" s="3">
        <v>-0.91547199999999995</v>
      </c>
      <c r="AP1312" s="3">
        <v>-7.1489849999999997</v>
      </c>
      <c r="AQ1312" s="3">
        <v>5.8344199999999997</v>
      </c>
      <c r="AR1312" s="4">
        <v>3.9039999999999999</v>
      </c>
      <c r="AS1312" s="3">
        <v>-7.1489849999999997</v>
      </c>
      <c r="AT1312" s="3">
        <v>5.8344199999999997</v>
      </c>
      <c r="AU1312" s="3">
        <v>5.593496</v>
      </c>
      <c r="AV1312" s="3">
        <v>1.7468606076715127</v>
      </c>
      <c r="AW1312" s="3">
        <v>3.1334212205854599</v>
      </c>
      <c r="AX1312" s="3">
        <v>2.9130206183647842</v>
      </c>
      <c r="AY1312" s="3">
        <v>54.18</v>
      </c>
      <c r="AZ1312" s="3">
        <v>97.19</v>
      </c>
      <c r="BA1312" s="3">
        <v>90.36</v>
      </c>
    </row>
    <row r="1313" spans="1:53" x14ac:dyDescent="0.3">
      <c r="A1313" s="1" t="s">
        <v>534</v>
      </c>
      <c r="B1313" s="2">
        <v>100185</v>
      </c>
      <c r="C1313" s="9" t="s">
        <v>2401</v>
      </c>
      <c r="D1313" s="9" t="s">
        <v>2399</v>
      </c>
      <c r="E1313" s="3">
        <v>3638.7457613500001</v>
      </c>
      <c r="F1313" s="5" t="s">
        <v>2400</v>
      </c>
      <c r="G1313" s="5">
        <v>4241.0537613500001</v>
      </c>
      <c r="H1313" s="3">
        <v>0.83</v>
      </c>
      <c r="I1313" s="3">
        <v>19.706070287539902</v>
      </c>
      <c r="J1313" s="3">
        <v>0.83</v>
      </c>
      <c r="K1313" s="3">
        <v>19.706070287539902</v>
      </c>
      <c r="L1313" s="3">
        <v>3.6649808858291801</v>
      </c>
      <c r="M1313" s="3">
        <v>1.8157573064522299</v>
      </c>
      <c r="N1313" s="3">
        <v>16.083442000000002</v>
      </c>
      <c r="O1313" s="3" t="s">
        <v>2400</v>
      </c>
      <c r="P1313" s="3" t="s">
        <v>2400</v>
      </c>
      <c r="Q1313" s="3" t="s">
        <v>2400</v>
      </c>
      <c r="R1313" s="3" t="s">
        <v>2400</v>
      </c>
      <c r="S1313" s="3" t="s">
        <v>2400</v>
      </c>
      <c r="T1313" s="9" t="s">
        <v>3429</v>
      </c>
      <c r="U1313" s="7">
        <v>704448</v>
      </c>
      <c r="V1313" s="7">
        <v>679355</v>
      </c>
      <c r="W1313" s="7">
        <v>620647</v>
      </c>
      <c r="X1313" s="7">
        <v>596822</v>
      </c>
      <c r="Y1313" s="7">
        <v>726975</v>
      </c>
      <c r="Z1313" s="7">
        <v>713405</v>
      </c>
      <c r="AA1313" s="7">
        <v>704869</v>
      </c>
      <c r="AB1313" s="7">
        <v>704448</v>
      </c>
      <c r="AC1313" s="3" t="s">
        <v>2400</v>
      </c>
      <c r="AD1313" s="3" t="s">
        <v>2400</v>
      </c>
      <c r="AE1313" s="3" t="s">
        <v>2400</v>
      </c>
      <c r="AF1313" s="3" t="s">
        <v>2400</v>
      </c>
      <c r="AG1313" s="7">
        <v>52545891</v>
      </c>
      <c r="AH1313" s="7">
        <v>52522803</v>
      </c>
      <c r="AI1313" s="7">
        <v>53426989</v>
      </c>
      <c r="AJ1313" s="7">
        <v>51871750</v>
      </c>
      <c r="AK1313" s="3">
        <v>98.690079999999995</v>
      </c>
      <c r="AL1313" s="7">
        <v>301</v>
      </c>
      <c r="AM1313" s="7">
        <v>37823896</v>
      </c>
      <c r="AN1313" s="3">
        <v>71.959999999999994</v>
      </c>
      <c r="AO1313" s="3">
        <v>-2.0641470000000002</v>
      </c>
      <c r="AP1313" s="3">
        <v>-10.905677000000001</v>
      </c>
      <c r="AQ1313" s="3">
        <v>6.2166350000000001</v>
      </c>
      <c r="AR1313" s="3">
        <v>17.240068000000001</v>
      </c>
      <c r="AS1313" s="3">
        <v>-10.905677000000001</v>
      </c>
      <c r="AT1313" s="3">
        <v>6.2166350000000001</v>
      </c>
      <c r="AU1313" s="3">
        <v>18.364996999999999</v>
      </c>
      <c r="AV1313" s="3">
        <v>1.1678262855402886</v>
      </c>
      <c r="AW1313" s="3">
        <v>2.1377156984529568</v>
      </c>
      <c r="AX1313" s="3">
        <v>2.2649968232962179</v>
      </c>
      <c r="AY1313" s="3">
        <v>44.36</v>
      </c>
      <c r="AZ1313" s="4">
        <v>81.2</v>
      </c>
      <c r="BA1313" s="3">
        <v>86.03</v>
      </c>
    </row>
    <row r="1314" spans="1:53" x14ac:dyDescent="0.3">
      <c r="A1314" s="1" t="s">
        <v>1636</v>
      </c>
      <c r="B1314" s="2">
        <v>4435414</v>
      </c>
      <c r="C1314" s="9" t="s">
        <v>2401</v>
      </c>
      <c r="D1314" s="9" t="s">
        <v>2514</v>
      </c>
      <c r="E1314" s="3">
        <v>3625.2376924199998</v>
      </c>
      <c r="F1314" s="5">
        <v>4860.2376919999997</v>
      </c>
      <c r="G1314" s="5" t="s">
        <v>2400</v>
      </c>
      <c r="H1314" s="3">
        <v>-2.4860000000000002</v>
      </c>
      <c r="I1314" s="3" t="s">
        <v>2397</v>
      </c>
      <c r="J1314" s="3">
        <v>-2.4860000000000002</v>
      </c>
      <c r="K1314" s="3" t="s">
        <v>2397</v>
      </c>
      <c r="L1314" s="3">
        <v>0.51967117000000007</v>
      </c>
      <c r="M1314" s="3">
        <v>0.51967117000000007</v>
      </c>
      <c r="N1314" s="3">
        <v>10.379203</v>
      </c>
      <c r="O1314" s="3" t="s">
        <v>2400</v>
      </c>
      <c r="P1314" s="3" t="s">
        <v>2400</v>
      </c>
      <c r="Q1314" s="3">
        <v>0.122957</v>
      </c>
      <c r="R1314" s="3">
        <v>11.908505999999999</v>
      </c>
      <c r="S1314" s="3">
        <v>11.908505999999999</v>
      </c>
      <c r="T1314" s="9" t="s">
        <v>3429</v>
      </c>
      <c r="U1314" s="7">
        <v>38324800</v>
      </c>
      <c r="V1314" s="7">
        <v>46830300</v>
      </c>
      <c r="W1314" s="7">
        <v>27253400</v>
      </c>
      <c r="X1314" s="7">
        <v>15115900</v>
      </c>
      <c r="Y1314" s="7">
        <v>34902700</v>
      </c>
      <c r="Z1314" s="7">
        <v>37253900</v>
      </c>
      <c r="AA1314" s="7">
        <v>37675400</v>
      </c>
      <c r="AB1314" s="7">
        <v>38324800</v>
      </c>
      <c r="AC1314" s="4">
        <v>7.72</v>
      </c>
      <c r="AD1314" s="4">
        <v>1.75</v>
      </c>
      <c r="AE1314" s="4">
        <v>6.008</v>
      </c>
      <c r="AF1314" s="3">
        <v>4.2999999999999997E-2</v>
      </c>
      <c r="AG1314" s="7">
        <v>115123458</v>
      </c>
      <c r="AH1314" s="7">
        <v>117148630</v>
      </c>
      <c r="AI1314" s="7">
        <v>122986286</v>
      </c>
      <c r="AJ1314" s="7">
        <v>83867661</v>
      </c>
      <c r="AK1314" s="4">
        <v>72.850189999999998</v>
      </c>
      <c r="AL1314" s="7">
        <v>419</v>
      </c>
      <c r="AM1314" s="7">
        <v>90511940</v>
      </c>
      <c r="AN1314" s="3">
        <v>78.62</v>
      </c>
      <c r="AO1314" s="3">
        <v>3.4684330000000001</v>
      </c>
      <c r="AP1314" s="3">
        <v>-15.687519999999999</v>
      </c>
      <c r="AQ1314" s="3">
        <v>-14.216478</v>
      </c>
      <c r="AR1314" s="3">
        <v>-40.202703</v>
      </c>
      <c r="AS1314" s="3">
        <v>-15.687519999999999</v>
      </c>
      <c r="AT1314" s="3">
        <v>-14.216478</v>
      </c>
      <c r="AU1314" s="3">
        <v>-39.604185999999999</v>
      </c>
      <c r="AV1314" s="3">
        <v>7.2373772858699228</v>
      </c>
      <c r="AW1314" s="3">
        <v>9.3636054292569675</v>
      </c>
      <c r="AX1314" s="3">
        <v>9.6826712762571798</v>
      </c>
      <c r="AY1314" s="3">
        <v>77.05</v>
      </c>
      <c r="AZ1314" s="3">
        <v>99.69</v>
      </c>
      <c r="BA1314" s="4">
        <v>103.08</v>
      </c>
    </row>
    <row r="1315" spans="1:53" x14ac:dyDescent="0.3">
      <c r="A1315" s="1" t="s">
        <v>541</v>
      </c>
      <c r="B1315" s="2">
        <v>6529059</v>
      </c>
      <c r="C1315" s="9" t="s">
        <v>2401</v>
      </c>
      <c r="D1315" s="9" t="s">
        <v>2516</v>
      </c>
      <c r="E1315" s="3">
        <v>3618.0779841899998</v>
      </c>
      <c r="F1315" s="5">
        <v>3918.4779840000001</v>
      </c>
      <c r="G1315" s="5" t="s">
        <v>2400</v>
      </c>
      <c r="H1315" s="3">
        <v>-3.0000000000000001E-3</v>
      </c>
      <c r="I1315" s="3" t="s">
        <v>2397</v>
      </c>
      <c r="J1315" s="3">
        <v>-3.0000000000000001E-3</v>
      </c>
      <c r="K1315" s="3" t="s">
        <v>2397</v>
      </c>
      <c r="L1315" s="3">
        <v>26.712328769999999</v>
      </c>
      <c r="M1315" s="3">
        <v>6.9395017800000005</v>
      </c>
      <c r="N1315" s="3">
        <v>75.974025999999995</v>
      </c>
      <c r="O1315" s="3" t="s">
        <v>2400</v>
      </c>
      <c r="P1315" s="3" t="s">
        <v>2400</v>
      </c>
      <c r="Q1315" s="3">
        <v>0.61471200000000004</v>
      </c>
      <c r="R1315" s="3">
        <v>40.451794999999997</v>
      </c>
      <c r="S1315" s="3">
        <v>40.451794999999997</v>
      </c>
      <c r="T1315" s="9" t="s">
        <v>3429</v>
      </c>
      <c r="U1315" s="7">
        <v>4885000</v>
      </c>
      <c r="V1315" s="7">
        <v>6018000</v>
      </c>
      <c r="W1315" s="7">
        <v>6421000</v>
      </c>
      <c r="X1315" s="7">
        <v>3720800</v>
      </c>
      <c r="Y1315" s="7">
        <v>5345100</v>
      </c>
      <c r="Z1315" s="7">
        <v>5188500</v>
      </c>
      <c r="AA1315" s="7">
        <v>4981900</v>
      </c>
      <c r="AB1315" s="7">
        <v>4885000</v>
      </c>
      <c r="AC1315" s="4">
        <v>11.32</v>
      </c>
      <c r="AD1315" s="4">
        <v>11.738</v>
      </c>
      <c r="AE1315" s="3">
        <v>-4.194</v>
      </c>
      <c r="AF1315" s="3">
        <v>-1.085</v>
      </c>
      <c r="AG1315" s="7">
        <v>507581054</v>
      </c>
      <c r="AH1315" s="7">
        <v>501172106</v>
      </c>
      <c r="AI1315" s="7">
        <v>477843818</v>
      </c>
      <c r="AJ1315" s="7">
        <v>418690283</v>
      </c>
      <c r="AK1315" s="3">
        <v>82.046710000000004</v>
      </c>
      <c r="AL1315" s="7">
        <v>284</v>
      </c>
      <c r="AM1315" s="7">
        <v>284810556</v>
      </c>
      <c r="AN1315" s="3">
        <v>55.81</v>
      </c>
      <c r="AO1315" s="3">
        <v>-2.5</v>
      </c>
      <c r="AP1315" s="3">
        <v>-17.489422000000001</v>
      </c>
      <c r="AQ1315" s="3">
        <v>-4.2553190000000001</v>
      </c>
      <c r="AR1315" s="3">
        <v>65.254237000000003</v>
      </c>
      <c r="AS1315" s="3">
        <v>-17.489422000000001</v>
      </c>
      <c r="AT1315" s="3">
        <v>-4.2553190000000001</v>
      </c>
      <c r="AU1315" s="3">
        <v>55.585106000000003</v>
      </c>
      <c r="AV1315" s="3">
        <v>2.9220457527596508</v>
      </c>
      <c r="AW1315" s="3">
        <v>3.8881266259832992</v>
      </c>
      <c r="AX1315" s="3">
        <v>4.0748884588284868</v>
      </c>
      <c r="AY1315" s="3">
        <v>63.44</v>
      </c>
      <c r="AZ1315" s="3">
        <v>84.41</v>
      </c>
      <c r="BA1315" s="3">
        <v>88.46</v>
      </c>
    </row>
    <row r="1316" spans="1:53" x14ac:dyDescent="0.3">
      <c r="A1316" s="1" t="s">
        <v>80</v>
      </c>
      <c r="B1316" s="2">
        <v>4098794</v>
      </c>
      <c r="C1316" s="9" t="s">
        <v>2395</v>
      </c>
      <c r="D1316" s="9" t="s">
        <v>2458</v>
      </c>
      <c r="E1316" s="3">
        <v>3615.1897236300001</v>
      </c>
      <c r="F1316" s="5">
        <v>3933.9457229999998</v>
      </c>
      <c r="G1316" s="5">
        <v>3933.94572363</v>
      </c>
      <c r="H1316" s="3">
        <v>0.66100000000000003</v>
      </c>
      <c r="I1316" s="3">
        <v>7.4772470000000002</v>
      </c>
      <c r="J1316" s="3">
        <v>0.66100000000000003</v>
      </c>
      <c r="K1316" s="3">
        <v>7.4772470000000002</v>
      </c>
      <c r="L1316" s="3">
        <v>1.76882191</v>
      </c>
      <c r="M1316" s="3">
        <v>1.76882191</v>
      </c>
      <c r="N1316" s="3">
        <v>11.581498</v>
      </c>
      <c r="O1316" s="3">
        <v>11.125320241026801</v>
      </c>
      <c r="P1316" s="3">
        <v>15.3851625274478</v>
      </c>
      <c r="Q1316" s="3">
        <v>1.4836750000000001</v>
      </c>
      <c r="R1316" s="3">
        <v>4.8159780000000003</v>
      </c>
      <c r="S1316" s="3">
        <v>4.8159780000000003</v>
      </c>
      <c r="T1316" s="9" t="s">
        <v>3429</v>
      </c>
      <c r="U1316" s="7">
        <v>2566701</v>
      </c>
      <c r="V1316" s="7">
        <v>2419967</v>
      </c>
      <c r="W1316" s="7">
        <v>1579230</v>
      </c>
      <c r="X1316" s="7">
        <v>1328129</v>
      </c>
      <c r="Y1316" s="7">
        <v>2484038</v>
      </c>
      <c r="Z1316" s="7">
        <v>2506990</v>
      </c>
      <c r="AA1316" s="7">
        <v>2555476</v>
      </c>
      <c r="AB1316" s="7">
        <v>2566701</v>
      </c>
      <c r="AC1316" s="3">
        <v>39.719000000000001</v>
      </c>
      <c r="AD1316" s="3">
        <v>34.226999999999997</v>
      </c>
      <c r="AE1316" s="3">
        <v>36.398000000000003</v>
      </c>
      <c r="AF1316" s="3">
        <v>30.603999999999999</v>
      </c>
      <c r="AG1316" s="7">
        <v>128061981</v>
      </c>
      <c r="AH1316" s="7">
        <v>128061981</v>
      </c>
      <c r="AI1316" s="7">
        <v>127125437</v>
      </c>
      <c r="AJ1316" s="7">
        <v>89799733</v>
      </c>
      <c r="AK1316" s="3">
        <v>70.12209</v>
      </c>
      <c r="AL1316" s="7">
        <v>161</v>
      </c>
      <c r="AM1316" s="7">
        <v>23405402</v>
      </c>
      <c r="AN1316" s="3">
        <v>18.28</v>
      </c>
      <c r="AO1316" s="3">
        <v>2.9164219999999998</v>
      </c>
      <c r="AP1316" s="3">
        <v>-6.8721220000000001</v>
      </c>
      <c r="AQ1316" s="4">
        <v>5.16</v>
      </c>
      <c r="AR1316" s="3">
        <v>24.243856000000001</v>
      </c>
      <c r="AS1316" s="3">
        <v>-6.8721220000000001</v>
      </c>
      <c r="AT1316" s="4">
        <v>5.16</v>
      </c>
      <c r="AU1316" s="3">
        <v>24.126535000000001</v>
      </c>
      <c r="AV1316" s="3">
        <v>0.82621945384399442</v>
      </c>
      <c r="AW1316" s="3">
        <v>0.93524120097041841</v>
      </c>
      <c r="AX1316" s="3">
        <v>1.1617074823983986</v>
      </c>
      <c r="AY1316" s="3">
        <v>56.48</v>
      </c>
      <c r="AZ1316" s="3">
        <v>63.94</v>
      </c>
      <c r="BA1316" s="3">
        <v>79.42</v>
      </c>
    </row>
    <row r="1317" spans="1:53" x14ac:dyDescent="0.3">
      <c r="A1317" s="1" t="s">
        <v>899</v>
      </c>
      <c r="B1317" s="2">
        <v>4157503</v>
      </c>
      <c r="C1317" s="9" t="s">
        <v>2401</v>
      </c>
      <c r="D1317" s="9" t="s">
        <v>2477</v>
      </c>
      <c r="E1317" s="3">
        <v>3602.0383440199998</v>
      </c>
      <c r="F1317" s="5">
        <v>7065.9753440000004</v>
      </c>
      <c r="G1317" s="5" t="s">
        <v>2400</v>
      </c>
      <c r="H1317" s="3">
        <v>0.27200000000000002</v>
      </c>
      <c r="I1317" s="3">
        <v>5.7729860000000004</v>
      </c>
      <c r="J1317" s="4">
        <v>0.27200000000000002</v>
      </c>
      <c r="K1317" s="3">
        <v>5.7729860000000004</v>
      </c>
      <c r="L1317" s="3">
        <v>1.41278375</v>
      </c>
      <c r="M1317" s="3">
        <v>1.3451511999999999</v>
      </c>
      <c r="N1317" s="3" t="s">
        <v>2397</v>
      </c>
      <c r="O1317" s="3" t="s">
        <v>2400</v>
      </c>
      <c r="P1317" s="3" t="s">
        <v>2400</v>
      </c>
      <c r="Q1317" s="3">
        <v>3.246953</v>
      </c>
      <c r="R1317" s="3">
        <v>6.6696229999999996</v>
      </c>
      <c r="S1317" s="3">
        <v>6.6696229999999996</v>
      </c>
      <c r="T1317" s="9" t="s">
        <v>3429</v>
      </c>
      <c r="U1317" s="7">
        <v>1802184</v>
      </c>
      <c r="V1317" s="7">
        <v>1430208</v>
      </c>
      <c r="W1317" s="7">
        <v>749381</v>
      </c>
      <c r="X1317" s="7">
        <v>1221187</v>
      </c>
      <c r="Y1317" s="7">
        <v>2039745</v>
      </c>
      <c r="Z1317" s="7">
        <v>1926512</v>
      </c>
      <c r="AA1317" s="7">
        <v>1883249</v>
      </c>
      <c r="AB1317" s="7">
        <v>1802184</v>
      </c>
      <c r="AC1317" s="4">
        <v>55.88</v>
      </c>
      <c r="AD1317" s="3">
        <v>51.963999999999999</v>
      </c>
      <c r="AE1317" s="3">
        <v>51.866</v>
      </c>
      <c r="AF1317" s="3">
        <v>48.676000000000002</v>
      </c>
      <c r="AG1317" s="7">
        <v>222622889</v>
      </c>
      <c r="AH1317" s="7">
        <v>222622889</v>
      </c>
      <c r="AI1317" s="7">
        <v>222622889</v>
      </c>
      <c r="AJ1317" s="7">
        <v>130885653</v>
      </c>
      <c r="AK1317" s="3">
        <v>58.792540000000002</v>
      </c>
      <c r="AL1317" s="7">
        <v>238</v>
      </c>
      <c r="AM1317" s="7">
        <v>46576938</v>
      </c>
      <c r="AN1317" s="3">
        <v>20.92</v>
      </c>
      <c r="AO1317" s="3">
        <v>-1.1149830000000001</v>
      </c>
      <c r="AP1317" s="3">
        <v>-12.299135</v>
      </c>
      <c r="AQ1317" s="3">
        <v>-37.899343999999999</v>
      </c>
      <c r="AR1317" s="3">
        <v>-29.613095000000001</v>
      </c>
      <c r="AS1317" s="3">
        <v>-12.299135</v>
      </c>
      <c r="AT1317" s="3">
        <v>-37.899343999999999</v>
      </c>
      <c r="AU1317" s="3">
        <v>-29.226932999999999</v>
      </c>
      <c r="AV1317" s="3">
        <v>3.7701581529651254</v>
      </c>
      <c r="AW1317" s="3">
        <v>7.3074511505581823</v>
      </c>
      <c r="AX1317" s="3">
        <v>5.7669788496352341</v>
      </c>
      <c r="AY1317" s="3">
        <v>84.32</v>
      </c>
      <c r="AZ1317" s="3">
        <v>163.43</v>
      </c>
      <c r="BA1317" s="3">
        <v>128.97999999999999</v>
      </c>
    </row>
    <row r="1318" spans="1:53" x14ac:dyDescent="0.3">
      <c r="A1318" s="1" t="s">
        <v>640</v>
      </c>
      <c r="B1318" s="2">
        <v>4659138</v>
      </c>
      <c r="C1318" s="9" t="s">
        <v>2395</v>
      </c>
      <c r="D1318" s="9" t="s">
        <v>2403</v>
      </c>
      <c r="E1318" s="3">
        <v>3598.0405999999998</v>
      </c>
      <c r="F1318" s="5">
        <v>2368.5866000000001</v>
      </c>
      <c r="G1318" s="5" t="s">
        <v>2400</v>
      </c>
      <c r="H1318" s="3">
        <v>-0.63300000000000001</v>
      </c>
      <c r="I1318" s="3" t="s">
        <v>2397</v>
      </c>
      <c r="J1318" s="3">
        <v>-0.63300000000000001</v>
      </c>
      <c r="K1318" s="3" t="s">
        <v>2397</v>
      </c>
      <c r="L1318" s="3">
        <v>2.2234344300000002</v>
      </c>
      <c r="M1318" s="3">
        <v>2.2234344300000002</v>
      </c>
      <c r="N1318" s="3" t="s">
        <v>2397</v>
      </c>
      <c r="O1318" s="3" t="s">
        <v>2400</v>
      </c>
      <c r="P1318" s="3" t="s">
        <v>2400</v>
      </c>
      <c r="Q1318" s="3" t="s">
        <v>2400</v>
      </c>
      <c r="R1318" s="3" t="s">
        <v>2397</v>
      </c>
      <c r="S1318" s="3">
        <v>-3.4131119999999999</v>
      </c>
      <c r="T1318" s="9" t="s">
        <v>3429</v>
      </c>
      <c r="U1318" s="7">
        <v>330531</v>
      </c>
      <c r="V1318" s="7">
        <v>108463</v>
      </c>
      <c r="W1318" s="7">
        <v>48661</v>
      </c>
      <c r="X1318" s="7">
        <v>335659</v>
      </c>
      <c r="Y1318" s="7">
        <v>0</v>
      </c>
      <c r="Z1318" s="7">
        <v>1267</v>
      </c>
      <c r="AA1318" s="7">
        <v>295390</v>
      </c>
      <c r="AB1318" s="7">
        <v>330531</v>
      </c>
      <c r="AC1318" s="3">
        <v>-28.241</v>
      </c>
      <c r="AD1318" s="3" t="s">
        <v>2400</v>
      </c>
      <c r="AE1318" s="4">
        <v>-56.84</v>
      </c>
      <c r="AF1318" s="3" t="s">
        <v>2400</v>
      </c>
      <c r="AG1318" s="7">
        <v>143840029</v>
      </c>
      <c r="AH1318" s="7">
        <v>143123582</v>
      </c>
      <c r="AI1318" s="7">
        <v>138051798</v>
      </c>
      <c r="AJ1318" s="7">
        <v>130088550</v>
      </c>
      <c r="AK1318" s="3">
        <v>90.388469999999998</v>
      </c>
      <c r="AL1318" s="7">
        <v>272</v>
      </c>
      <c r="AM1318" s="7">
        <v>128114715</v>
      </c>
      <c r="AN1318" s="3">
        <v>89.02</v>
      </c>
      <c r="AO1318" s="3">
        <v>-2.5812620000000002</v>
      </c>
      <c r="AP1318" s="3">
        <v>-18.48</v>
      </c>
      <c r="AQ1318" s="3">
        <v>-30.037762000000001</v>
      </c>
      <c r="AR1318" s="3">
        <v>-4.7218330000000002</v>
      </c>
      <c r="AS1318" s="3">
        <v>-18.48</v>
      </c>
      <c r="AT1318" s="3">
        <v>-30.037762000000001</v>
      </c>
      <c r="AU1318" s="3">
        <v>-5.0326190000000004</v>
      </c>
      <c r="AV1318" s="3">
        <v>1.9111791012030268</v>
      </c>
      <c r="AW1318" s="3">
        <v>2.9356615779862367</v>
      </c>
      <c r="AX1318" s="3">
        <v>2.8376854613591633</v>
      </c>
      <c r="AY1318" s="3">
        <v>52.34</v>
      </c>
      <c r="AZ1318" s="3">
        <v>80.39</v>
      </c>
      <c r="BA1318" s="3">
        <v>77.709999999999994</v>
      </c>
    </row>
    <row r="1319" spans="1:53" x14ac:dyDescent="0.3">
      <c r="A1319" s="1" t="s">
        <v>214</v>
      </c>
      <c r="B1319" s="2">
        <v>109826917</v>
      </c>
      <c r="C1319" s="9" t="s">
        <v>2401</v>
      </c>
      <c r="D1319" s="9" t="s">
        <v>2459</v>
      </c>
      <c r="E1319" s="3">
        <v>3597.2281343700001</v>
      </c>
      <c r="F1319" s="5">
        <v>4037.128134</v>
      </c>
      <c r="G1319" s="5" t="s">
        <v>2400</v>
      </c>
      <c r="H1319" s="3">
        <v>0.52</v>
      </c>
      <c r="I1319" s="3">
        <v>18.223255999999999</v>
      </c>
      <c r="J1319" s="4">
        <v>0.52</v>
      </c>
      <c r="K1319" s="3">
        <v>18.223255999999999</v>
      </c>
      <c r="L1319" s="3">
        <v>23.846622029999999</v>
      </c>
      <c r="M1319" s="3">
        <v>14.712729999999999</v>
      </c>
      <c r="N1319" s="3">
        <v>45.138249000000002</v>
      </c>
      <c r="O1319" s="3" t="s">
        <v>2400</v>
      </c>
      <c r="P1319" s="3" t="s">
        <v>2400</v>
      </c>
      <c r="Q1319" s="3">
        <v>2.2227860000000002</v>
      </c>
      <c r="R1319" s="3">
        <v>10.744595</v>
      </c>
      <c r="S1319" s="3">
        <v>10.744595</v>
      </c>
      <c r="T1319" s="9" t="s">
        <v>3429</v>
      </c>
      <c r="U1319" s="7">
        <v>1628100</v>
      </c>
      <c r="V1319" s="7">
        <v>1562100</v>
      </c>
      <c r="W1319" s="7">
        <v>1438800</v>
      </c>
      <c r="X1319" s="7">
        <v>1232600</v>
      </c>
      <c r="Y1319" s="7">
        <v>1662600</v>
      </c>
      <c r="Z1319" s="7">
        <v>1655100</v>
      </c>
      <c r="AA1319" s="7">
        <v>1636100</v>
      </c>
      <c r="AB1319" s="7">
        <v>1628100</v>
      </c>
      <c r="AC1319" s="3">
        <v>27.141999999999999</v>
      </c>
      <c r="AD1319" s="3">
        <v>28.738</v>
      </c>
      <c r="AE1319" s="3">
        <v>15.981999999999999</v>
      </c>
      <c r="AF1319" s="4">
        <v>17.93</v>
      </c>
      <c r="AG1319" s="7">
        <v>83076603</v>
      </c>
      <c r="AH1319" s="7">
        <v>83359426</v>
      </c>
      <c r="AI1319" s="7">
        <v>83297796</v>
      </c>
      <c r="AJ1319" s="7">
        <v>82706721</v>
      </c>
      <c r="AK1319" s="3">
        <v>99.531469999999999</v>
      </c>
      <c r="AL1319" s="7">
        <v>329</v>
      </c>
      <c r="AM1319" s="7">
        <v>84986412</v>
      </c>
      <c r="AN1319" s="3">
        <v>102.27</v>
      </c>
      <c r="AO1319" s="3">
        <v>-7.6510999999999996E-2</v>
      </c>
      <c r="AP1319" s="3">
        <v>-9.4941099999999992</v>
      </c>
      <c r="AQ1319" s="3">
        <v>4.3964829999999999</v>
      </c>
      <c r="AR1319" s="3">
        <v>68.806549000000004</v>
      </c>
      <c r="AS1319" s="3">
        <v>-9.4941099999999992</v>
      </c>
      <c r="AT1319" s="3">
        <v>4.3964829999999999</v>
      </c>
      <c r="AU1319" s="3">
        <v>66.794381000000001</v>
      </c>
      <c r="AV1319" s="3">
        <v>2.1496291767311737</v>
      </c>
      <c r="AW1319" s="3">
        <v>4.2474438368549006</v>
      </c>
      <c r="AX1319" s="3">
        <v>4.559941289593179</v>
      </c>
      <c r="AY1319" s="3">
        <v>21.12</v>
      </c>
      <c r="AZ1319" s="3">
        <v>41.74</v>
      </c>
      <c r="BA1319" s="3">
        <v>44.81</v>
      </c>
    </row>
    <row r="1320" spans="1:53" x14ac:dyDescent="0.3">
      <c r="A1320" s="1" t="s">
        <v>1891</v>
      </c>
      <c r="B1320" s="2">
        <v>4963535</v>
      </c>
      <c r="C1320" s="9" t="s">
        <v>2395</v>
      </c>
      <c r="D1320" s="9" t="s">
        <v>2431</v>
      </c>
      <c r="E1320" s="3">
        <v>3590.3752940499999</v>
      </c>
      <c r="F1320" s="5">
        <v>3220.6972940000001</v>
      </c>
      <c r="G1320" s="5" t="s">
        <v>2400</v>
      </c>
      <c r="H1320" s="3">
        <v>-0.88200000000000001</v>
      </c>
      <c r="I1320" s="3" t="s">
        <v>2397</v>
      </c>
      <c r="J1320" s="3">
        <v>-0.88200000000000001</v>
      </c>
      <c r="K1320" s="3" t="s">
        <v>2397</v>
      </c>
      <c r="L1320" s="3">
        <v>6.0592166199999999</v>
      </c>
      <c r="M1320" s="3">
        <v>3.7152684300000001</v>
      </c>
      <c r="N1320" s="3" t="s">
        <v>2397</v>
      </c>
      <c r="O1320" s="3" t="s">
        <v>2400</v>
      </c>
      <c r="P1320" s="3" t="s">
        <v>2400</v>
      </c>
      <c r="Q1320" s="3">
        <v>7.249797</v>
      </c>
      <c r="R1320" s="3" t="s">
        <v>2397</v>
      </c>
      <c r="S1320" s="3">
        <v>-23.403699</v>
      </c>
      <c r="T1320" s="9" t="s">
        <v>3429</v>
      </c>
      <c r="U1320" s="7">
        <v>782258</v>
      </c>
      <c r="V1320" s="7">
        <v>1024106</v>
      </c>
      <c r="W1320" s="7">
        <v>720860</v>
      </c>
      <c r="X1320" s="7">
        <v>510928</v>
      </c>
      <c r="Y1320" s="7">
        <v>504982</v>
      </c>
      <c r="Z1320" s="7">
        <v>542347</v>
      </c>
      <c r="AA1320" s="7">
        <v>641846</v>
      </c>
      <c r="AB1320" s="7">
        <v>782258</v>
      </c>
      <c r="AC1320" s="3">
        <v>58.878999999999998</v>
      </c>
      <c r="AD1320" s="3">
        <v>52.654000000000003</v>
      </c>
      <c r="AE1320" s="4">
        <v>4.8230000000000004</v>
      </c>
      <c r="AF1320" s="3">
        <v>-29.574999999999999</v>
      </c>
      <c r="AG1320" s="7">
        <v>32343000</v>
      </c>
      <c r="AH1320" s="7">
        <v>32289000</v>
      </c>
      <c r="AI1320" s="7">
        <v>31779000</v>
      </c>
      <c r="AJ1320" s="7">
        <v>31819045</v>
      </c>
      <c r="AK1320" s="3">
        <v>98.061539999999994</v>
      </c>
      <c r="AL1320" s="7">
        <v>382</v>
      </c>
      <c r="AM1320" s="7">
        <v>33140237</v>
      </c>
      <c r="AN1320" s="3">
        <v>102.13</v>
      </c>
      <c r="AO1320" s="3">
        <v>-3.6979609999999998</v>
      </c>
      <c r="AP1320" s="3">
        <v>12.263895</v>
      </c>
      <c r="AQ1320" s="3">
        <v>7.4846409999999999</v>
      </c>
      <c r="AR1320" s="3">
        <v>-2.8620580000000002</v>
      </c>
      <c r="AS1320" s="3">
        <v>12.263895</v>
      </c>
      <c r="AT1320" s="3">
        <v>7.4846409999999999</v>
      </c>
      <c r="AU1320" s="3">
        <v>-6.086036</v>
      </c>
      <c r="AV1320" s="3">
        <v>2.6297184017634105</v>
      </c>
      <c r="AW1320" s="3">
        <v>4.6099384855069836</v>
      </c>
      <c r="AX1320" s="3">
        <v>4.2520509851584452</v>
      </c>
      <c r="AY1320" s="3">
        <v>57.16</v>
      </c>
      <c r="AZ1320" s="4">
        <v>100.2</v>
      </c>
      <c r="BA1320" s="3">
        <v>92.42</v>
      </c>
    </row>
    <row r="1321" spans="1:53" x14ac:dyDescent="0.3">
      <c r="A1321" s="1" t="s">
        <v>11</v>
      </c>
      <c r="B1321" s="2">
        <v>4066692</v>
      </c>
      <c r="C1321" s="9" t="s">
        <v>2401</v>
      </c>
      <c r="D1321" s="9" t="s">
        <v>2411</v>
      </c>
      <c r="E1321" s="3">
        <v>3589.7762770300001</v>
      </c>
      <c r="F1321" s="5">
        <v>4962.8762770000003</v>
      </c>
      <c r="G1321" s="5" t="s">
        <v>2400</v>
      </c>
      <c r="H1321" s="3">
        <v>-0.186</v>
      </c>
      <c r="I1321" s="3">
        <v>39.984375</v>
      </c>
      <c r="J1321" s="4">
        <v>-0.186</v>
      </c>
      <c r="K1321" s="3">
        <v>39.984375</v>
      </c>
      <c r="L1321" s="3" t="s">
        <v>2397</v>
      </c>
      <c r="M1321" s="3">
        <v>1.78644979</v>
      </c>
      <c r="N1321" s="3">
        <v>19.335096</v>
      </c>
      <c r="O1321" s="3" t="s">
        <v>2400</v>
      </c>
      <c r="P1321" s="3" t="s">
        <v>2400</v>
      </c>
      <c r="Q1321" s="3">
        <v>0.54918599999999995</v>
      </c>
      <c r="R1321" s="3">
        <v>8.6800309999999996</v>
      </c>
      <c r="S1321" s="3">
        <v>8.6800309999999996</v>
      </c>
      <c r="T1321" s="9" t="s">
        <v>3434</v>
      </c>
      <c r="U1321" s="7">
        <v>8359400</v>
      </c>
      <c r="V1321" s="7">
        <v>8096400</v>
      </c>
      <c r="W1321" s="7">
        <v>7806600</v>
      </c>
      <c r="X1321" s="7">
        <v>6228600</v>
      </c>
      <c r="Y1321" s="7">
        <v>8359400</v>
      </c>
      <c r="Z1321" s="7">
        <v>8274900</v>
      </c>
      <c r="AA1321" s="7">
        <v>8208900</v>
      </c>
      <c r="AB1321" s="7">
        <v>8174700</v>
      </c>
      <c r="AC1321" s="3">
        <v>13.339</v>
      </c>
      <c r="AD1321" s="3">
        <v>13.339</v>
      </c>
      <c r="AE1321" s="4">
        <v>4.9569999999999999</v>
      </c>
      <c r="AF1321" s="4">
        <v>4.9569999999999999</v>
      </c>
      <c r="AG1321" s="7">
        <v>62196665</v>
      </c>
      <c r="AH1321" s="7">
        <v>62785283</v>
      </c>
      <c r="AI1321" s="7">
        <v>62847387</v>
      </c>
      <c r="AJ1321" s="7">
        <v>61430584</v>
      </c>
      <c r="AK1321" s="3">
        <v>98.757649999999998</v>
      </c>
      <c r="AL1321" s="7">
        <v>359</v>
      </c>
      <c r="AM1321" s="7">
        <v>58530847</v>
      </c>
      <c r="AN1321" s="4">
        <v>94.1</v>
      </c>
      <c r="AO1321" s="3">
        <v>0.64896799999999999</v>
      </c>
      <c r="AP1321" s="3">
        <v>-10.477523</v>
      </c>
      <c r="AQ1321" s="3">
        <v>-2.9946929999999998</v>
      </c>
      <c r="AR1321" s="3">
        <v>14.882154999999999</v>
      </c>
      <c r="AS1321" s="3">
        <v>-10.477523</v>
      </c>
      <c r="AT1321" s="3">
        <v>-2.9946929999999998</v>
      </c>
      <c r="AU1321" s="3">
        <v>14.164622</v>
      </c>
      <c r="AV1321" s="3">
        <v>2.7588392275396134</v>
      </c>
      <c r="AW1321" s="3">
        <v>3.2434671572556883</v>
      </c>
      <c r="AX1321" s="3">
        <v>3.0410098118068483</v>
      </c>
      <c r="AY1321" s="4">
        <v>64.8</v>
      </c>
      <c r="AZ1321" s="3">
        <v>76.180000000000007</v>
      </c>
      <c r="BA1321" s="3">
        <v>71.430000000000007</v>
      </c>
    </row>
    <row r="1322" spans="1:53" x14ac:dyDescent="0.3">
      <c r="A1322" s="1" t="s">
        <v>583</v>
      </c>
      <c r="B1322" s="2">
        <v>110366008</v>
      </c>
      <c r="C1322" s="9" t="s">
        <v>2401</v>
      </c>
      <c r="D1322" s="9" t="s">
        <v>2430</v>
      </c>
      <c r="E1322" s="3">
        <v>3583.9303279999999</v>
      </c>
      <c r="F1322" s="5">
        <v>4222.5303279999998</v>
      </c>
      <c r="G1322" s="5" t="s">
        <v>2400</v>
      </c>
      <c r="H1322" s="3">
        <v>0.81</v>
      </c>
      <c r="I1322" s="3">
        <v>19.088525000000001</v>
      </c>
      <c r="J1322" s="4">
        <v>0.81</v>
      </c>
      <c r="K1322" s="3">
        <v>19.088525000000001</v>
      </c>
      <c r="L1322" s="3" t="s">
        <v>2397</v>
      </c>
      <c r="M1322" s="3">
        <v>3.10904625</v>
      </c>
      <c r="N1322" s="3">
        <v>20.507221000000001</v>
      </c>
      <c r="O1322" s="3" t="s">
        <v>2400</v>
      </c>
      <c r="P1322" s="3" t="s">
        <v>2400</v>
      </c>
      <c r="Q1322" s="3">
        <v>2.7464460000000002</v>
      </c>
      <c r="R1322" s="3">
        <v>10.956961</v>
      </c>
      <c r="S1322" s="3">
        <v>10.956961</v>
      </c>
      <c r="T1322" s="9" t="s">
        <v>3429</v>
      </c>
      <c r="U1322" s="7">
        <v>1391300</v>
      </c>
      <c r="V1322" s="7">
        <v>1339900</v>
      </c>
      <c r="W1322" s="7">
        <v>1345100</v>
      </c>
      <c r="X1322" s="7">
        <v>1104800</v>
      </c>
      <c r="Y1322" s="7">
        <v>1444600</v>
      </c>
      <c r="Z1322" s="7">
        <v>1394000</v>
      </c>
      <c r="AA1322" s="7">
        <v>1375800</v>
      </c>
      <c r="AB1322" s="7">
        <v>1391300</v>
      </c>
      <c r="AC1322" s="3">
        <v>47.014000000000003</v>
      </c>
      <c r="AD1322" s="3">
        <v>45.002000000000002</v>
      </c>
      <c r="AE1322" s="3">
        <v>26.047999999999998</v>
      </c>
      <c r="AF1322" s="4">
        <v>24.2</v>
      </c>
      <c r="AG1322" s="7">
        <v>57178212</v>
      </c>
      <c r="AH1322" s="7">
        <v>57135553</v>
      </c>
      <c r="AI1322" s="7">
        <v>56803152</v>
      </c>
      <c r="AJ1322" s="7">
        <v>56658814</v>
      </c>
      <c r="AK1322" s="3">
        <v>99.091620000000006</v>
      </c>
      <c r="AL1322" s="7">
        <v>414</v>
      </c>
      <c r="AM1322" s="7">
        <v>54937091</v>
      </c>
      <c r="AN1322" s="3">
        <v>96.08</v>
      </c>
      <c r="AO1322" s="3">
        <v>1.111497</v>
      </c>
      <c r="AP1322" s="3">
        <v>-7.115507</v>
      </c>
      <c r="AQ1322" s="3">
        <v>3.778966</v>
      </c>
      <c r="AR1322" s="3">
        <v>1.979331</v>
      </c>
      <c r="AS1322" s="3">
        <v>-7.115507</v>
      </c>
      <c r="AT1322" s="3">
        <v>3.778966</v>
      </c>
      <c r="AU1322" s="3">
        <v>2.3738350000000001</v>
      </c>
      <c r="AV1322" s="3">
        <v>2.3169052575481022</v>
      </c>
      <c r="AW1322" s="3">
        <v>3.1524090616258453</v>
      </c>
      <c r="AX1322" s="3">
        <v>3.2323214573142218</v>
      </c>
      <c r="AY1322" s="3">
        <v>75.56</v>
      </c>
      <c r="AZ1322" s="3">
        <v>102.81</v>
      </c>
      <c r="BA1322" s="3">
        <v>105.41</v>
      </c>
    </row>
    <row r="1323" spans="1:53" x14ac:dyDescent="0.3">
      <c r="A1323" s="1" t="s">
        <v>2059</v>
      </c>
      <c r="B1323" s="2">
        <v>4915118</v>
      </c>
      <c r="C1323" s="9" t="s">
        <v>2401</v>
      </c>
      <c r="D1323" s="9" t="s">
        <v>2550</v>
      </c>
      <c r="E1323" s="3">
        <v>3579.9595011199999</v>
      </c>
      <c r="F1323" s="5">
        <v>3362.5525010000001</v>
      </c>
      <c r="G1323" s="5" t="s">
        <v>2400</v>
      </c>
      <c r="H1323" s="4">
        <v>2.8650000000000002</v>
      </c>
      <c r="I1323" s="3">
        <v>44.739745999999997</v>
      </c>
      <c r="J1323" s="4">
        <v>2.8650000000000002</v>
      </c>
      <c r="K1323" s="3">
        <v>44.739745999999997</v>
      </c>
      <c r="L1323" s="3">
        <v>3.8562797299999998</v>
      </c>
      <c r="M1323" s="3">
        <v>3.3642491100000003</v>
      </c>
      <c r="N1323" s="3">
        <v>20.837733</v>
      </c>
      <c r="O1323" s="3" t="s">
        <v>2400</v>
      </c>
      <c r="P1323" s="3" t="s">
        <v>2400</v>
      </c>
      <c r="Q1323" s="3">
        <v>1.585793</v>
      </c>
      <c r="R1323" s="3">
        <v>12.451114</v>
      </c>
      <c r="S1323" s="3">
        <v>12.451114</v>
      </c>
      <c r="T1323" s="9" t="s">
        <v>3429</v>
      </c>
      <c r="U1323" s="7">
        <v>2008625</v>
      </c>
      <c r="V1323" s="7">
        <v>2090334</v>
      </c>
      <c r="W1323" s="7">
        <v>2057622</v>
      </c>
      <c r="X1323" s="7">
        <v>1736432</v>
      </c>
      <c r="Y1323" s="7">
        <v>2004349</v>
      </c>
      <c r="Z1323" s="7">
        <v>2000470</v>
      </c>
      <c r="AA1323" s="7">
        <v>2024677</v>
      </c>
      <c r="AB1323" s="7">
        <v>2008625</v>
      </c>
      <c r="AC1323" s="3">
        <v>42.435000000000002</v>
      </c>
      <c r="AD1323" s="3">
        <v>43.951999999999998</v>
      </c>
      <c r="AE1323" s="4">
        <v>10.452999999999999</v>
      </c>
      <c r="AF1323" s="4">
        <v>12.29</v>
      </c>
      <c r="AG1323" s="7">
        <v>11373703</v>
      </c>
      <c r="AH1323" s="7">
        <v>11597658</v>
      </c>
      <c r="AI1323" s="7">
        <v>12072842</v>
      </c>
      <c r="AJ1323" s="7">
        <v>8561268</v>
      </c>
      <c r="AK1323" s="3">
        <v>75.626980000000003</v>
      </c>
      <c r="AL1323" s="7">
        <v>378</v>
      </c>
      <c r="AM1323" s="7">
        <v>7113552</v>
      </c>
      <c r="AN1323" s="3">
        <v>62.84</v>
      </c>
      <c r="AO1323" s="3">
        <v>-0.116539</v>
      </c>
      <c r="AP1323" s="3">
        <v>-5.1416649999999997</v>
      </c>
      <c r="AQ1323" s="3">
        <v>3.7490489999999999</v>
      </c>
      <c r="AR1323" s="3">
        <v>-11.617217999999999</v>
      </c>
      <c r="AS1323" s="3">
        <v>-5.1416649999999997</v>
      </c>
      <c r="AT1323" s="3">
        <v>3.7490489999999999</v>
      </c>
      <c r="AU1323" s="3">
        <v>-13.19772</v>
      </c>
      <c r="AV1323" s="3">
        <v>4.1150349509769804</v>
      </c>
      <c r="AW1323" s="3">
        <v>5.0783302449250742</v>
      </c>
      <c r="AX1323" s="3">
        <v>6.2705491648376448</v>
      </c>
      <c r="AY1323" s="3">
        <v>50.75</v>
      </c>
      <c r="AZ1323" s="3">
        <v>62.63</v>
      </c>
      <c r="BA1323" s="3">
        <v>77.33</v>
      </c>
    </row>
    <row r="1324" spans="1:53" x14ac:dyDescent="0.3">
      <c r="A1324" s="1" t="s">
        <v>346</v>
      </c>
      <c r="B1324" s="2">
        <v>4152787</v>
      </c>
      <c r="C1324" s="9" t="s">
        <v>2401</v>
      </c>
      <c r="D1324" s="9" t="s">
        <v>2507</v>
      </c>
      <c r="E1324" s="3">
        <v>3576.9222417199999</v>
      </c>
      <c r="F1324" s="5">
        <v>3590.227241</v>
      </c>
      <c r="G1324" s="5" t="s">
        <v>2400</v>
      </c>
      <c r="H1324" s="3">
        <v>0.95499999999999996</v>
      </c>
      <c r="I1324" s="3">
        <v>18.216576</v>
      </c>
      <c r="J1324" s="4">
        <v>0.95499999999999996</v>
      </c>
      <c r="K1324" s="3">
        <v>18.216576</v>
      </c>
      <c r="L1324" s="3">
        <v>10.99285502</v>
      </c>
      <c r="M1324" s="3">
        <v>3.1807218499999999</v>
      </c>
      <c r="N1324" s="3">
        <v>25.221995</v>
      </c>
      <c r="O1324" s="3" t="s">
        <v>2400</v>
      </c>
      <c r="P1324" s="3" t="s">
        <v>2400</v>
      </c>
      <c r="Q1324" s="3">
        <v>2.5536370000000002</v>
      </c>
      <c r="R1324" s="3">
        <v>12.153138</v>
      </c>
      <c r="S1324" s="3">
        <v>12.153138</v>
      </c>
      <c r="T1324" s="9" t="s">
        <v>3440</v>
      </c>
      <c r="U1324" s="7">
        <v>1341393</v>
      </c>
      <c r="V1324" s="7">
        <v>1331863</v>
      </c>
      <c r="W1324" s="7">
        <v>1302062</v>
      </c>
      <c r="X1324" s="7">
        <v>1144698</v>
      </c>
      <c r="Y1324" s="7">
        <v>1386475</v>
      </c>
      <c r="Z1324" s="7">
        <v>1341393</v>
      </c>
      <c r="AA1324" s="7">
        <v>1343920</v>
      </c>
      <c r="AB1324" s="7">
        <v>1337652</v>
      </c>
      <c r="AC1324" s="3">
        <v>51.280999999999999</v>
      </c>
      <c r="AD1324" s="4">
        <v>50.91</v>
      </c>
      <c r="AE1324" s="3">
        <v>20.373000000000001</v>
      </c>
      <c r="AF1324" s="3">
        <v>19.847999999999999</v>
      </c>
      <c r="AG1324" s="7">
        <v>47762292</v>
      </c>
      <c r="AH1324" s="7">
        <v>47581090</v>
      </c>
      <c r="AI1324" s="7">
        <v>48406710</v>
      </c>
      <c r="AJ1324" s="7">
        <v>42967715</v>
      </c>
      <c r="AK1324" s="3">
        <v>89.961479999999995</v>
      </c>
      <c r="AL1324" s="7">
        <v>340</v>
      </c>
      <c r="AM1324" s="7">
        <v>36148932</v>
      </c>
      <c r="AN1324" s="3">
        <v>75.680000000000007</v>
      </c>
      <c r="AO1324" s="3">
        <v>-2.016718</v>
      </c>
      <c r="AP1324" s="3">
        <v>-1.388703</v>
      </c>
      <c r="AQ1324" s="3">
        <v>-3.6278220000000001</v>
      </c>
      <c r="AR1324" s="3">
        <v>20.551746999999999</v>
      </c>
      <c r="AS1324" s="3">
        <v>-1.388703</v>
      </c>
      <c r="AT1324" s="3">
        <v>-3.6278220000000001</v>
      </c>
      <c r="AU1324" s="3">
        <v>25.830635999999998</v>
      </c>
      <c r="AV1324" s="3">
        <v>1.9891881551348463</v>
      </c>
      <c r="AW1324" s="3">
        <v>3.1897346450769368</v>
      </c>
      <c r="AX1324" s="3">
        <v>2.8971377281763653</v>
      </c>
      <c r="AY1324" s="3">
        <v>63.61</v>
      </c>
      <c r="AZ1324" s="4">
        <v>102</v>
      </c>
      <c r="BA1324" s="3">
        <v>92.65</v>
      </c>
    </row>
    <row r="1325" spans="1:53" x14ac:dyDescent="0.3">
      <c r="A1325" s="1" t="s">
        <v>1529</v>
      </c>
      <c r="B1325" s="2">
        <v>5721308</v>
      </c>
      <c r="C1325" s="9" t="s">
        <v>2401</v>
      </c>
      <c r="D1325" s="9" t="s">
        <v>2407</v>
      </c>
      <c r="E1325" s="3">
        <v>3555.01954088</v>
      </c>
      <c r="F1325" s="5">
        <v>5993.8633600000003</v>
      </c>
      <c r="G1325" s="5" t="s">
        <v>2400</v>
      </c>
      <c r="H1325" s="3">
        <v>0.75600000000000001</v>
      </c>
      <c r="I1325" s="3">
        <v>70.5</v>
      </c>
      <c r="J1325" s="3">
        <v>0.75600000000000001</v>
      </c>
      <c r="K1325" s="3">
        <v>70.5</v>
      </c>
      <c r="L1325" s="3">
        <v>0.90894439999999999</v>
      </c>
      <c r="M1325" s="3">
        <v>0.90894439999999999</v>
      </c>
      <c r="N1325" s="3" t="s">
        <v>2400</v>
      </c>
      <c r="O1325" s="3" t="s">
        <v>2400</v>
      </c>
      <c r="P1325" s="3" t="s">
        <v>2400</v>
      </c>
      <c r="Q1325" s="3">
        <v>21.475352000000001</v>
      </c>
      <c r="R1325" s="3" t="s">
        <v>2400</v>
      </c>
      <c r="S1325" s="3" t="s">
        <v>2400</v>
      </c>
      <c r="T1325" s="9" t="s">
        <v>3434</v>
      </c>
      <c r="U1325" s="7">
        <v>268077.69500000001</v>
      </c>
      <c r="V1325" s="7">
        <v>263168.12099999998</v>
      </c>
      <c r="W1325" s="7">
        <v>269316.81199999998</v>
      </c>
      <c r="X1325" s="7">
        <v>270784.23300000001</v>
      </c>
      <c r="Y1325" s="7">
        <v>270611.54200000002</v>
      </c>
      <c r="Z1325" s="7">
        <v>269344.61800000002</v>
      </c>
      <c r="AA1325" s="7">
        <v>268077.69500000001</v>
      </c>
      <c r="AB1325" s="7">
        <v>268148.23499999999</v>
      </c>
      <c r="AC1325" s="4">
        <v>100</v>
      </c>
      <c r="AD1325" s="4">
        <v>100</v>
      </c>
      <c r="AE1325" s="3" t="s">
        <v>2400</v>
      </c>
      <c r="AF1325" s="3" t="s">
        <v>2400</v>
      </c>
      <c r="AG1325" s="7">
        <v>298992392</v>
      </c>
      <c r="AH1325" s="7">
        <v>298992392</v>
      </c>
      <c r="AI1325" s="7">
        <v>299037392</v>
      </c>
      <c r="AJ1325" s="7" t="s">
        <v>2400</v>
      </c>
      <c r="AK1325" s="3" t="s">
        <v>2400</v>
      </c>
      <c r="AL1325" s="7">
        <v>322</v>
      </c>
      <c r="AM1325" s="7">
        <v>89651166</v>
      </c>
      <c r="AN1325" s="3">
        <v>29.98</v>
      </c>
      <c r="AO1325" s="3">
        <v>1.6216219999999999</v>
      </c>
      <c r="AP1325" s="3">
        <v>-5.1303619999999999</v>
      </c>
      <c r="AQ1325" s="3">
        <v>-5.764411</v>
      </c>
      <c r="AR1325" s="3">
        <v>2.081448</v>
      </c>
      <c r="AS1325" s="3">
        <v>-5.1303619999999999</v>
      </c>
      <c r="AT1325" s="3">
        <v>-5.764411</v>
      </c>
      <c r="AU1325" s="3">
        <v>2.545455</v>
      </c>
      <c r="AV1325" s="3">
        <v>3.3503009668553707</v>
      </c>
      <c r="AW1325" s="3">
        <v>2.3917223801953642</v>
      </c>
      <c r="AX1325" s="3">
        <v>1.9866956758809178</v>
      </c>
      <c r="AY1325" s="4">
        <v>212.5</v>
      </c>
      <c r="AZ1325" s="4">
        <v>151.69999999999999</v>
      </c>
      <c r="BA1325" s="4">
        <v>126.01</v>
      </c>
    </row>
    <row r="1326" spans="1:53" x14ac:dyDescent="0.3">
      <c r="A1326" s="1" t="s">
        <v>1232</v>
      </c>
      <c r="B1326" s="2">
        <v>14006300</v>
      </c>
      <c r="C1326" s="9" t="s">
        <v>2401</v>
      </c>
      <c r="D1326" s="9" t="s">
        <v>2486</v>
      </c>
      <c r="E1326" s="3">
        <v>3541.576716</v>
      </c>
      <c r="F1326" s="5">
        <v>6340.6917149999999</v>
      </c>
      <c r="G1326" s="5" t="s">
        <v>2400</v>
      </c>
      <c r="H1326" s="3">
        <v>-7.1999999999999995E-2</v>
      </c>
      <c r="I1326" s="3">
        <v>157.03846200000001</v>
      </c>
      <c r="J1326" s="3">
        <v>-7.1999999999999995E-2</v>
      </c>
      <c r="K1326" s="3">
        <v>157.03846200000001</v>
      </c>
      <c r="L1326" s="3">
        <v>5.0764640100000005</v>
      </c>
      <c r="M1326" s="3">
        <v>2.73549511</v>
      </c>
      <c r="N1326" s="3" t="s">
        <v>2397</v>
      </c>
      <c r="O1326" s="3" t="s">
        <v>2400</v>
      </c>
      <c r="P1326" s="3" t="s">
        <v>2400</v>
      </c>
      <c r="Q1326" s="3">
        <v>5.925834</v>
      </c>
      <c r="R1326" s="3">
        <v>11.764118</v>
      </c>
      <c r="S1326" s="3">
        <v>11.764118</v>
      </c>
      <c r="T1326" s="9" t="s">
        <v>3429</v>
      </c>
      <c r="U1326" s="7">
        <v>850381</v>
      </c>
      <c r="V1326" s="7">
        <v>707913</v>
      </c>
      <c r="W1326" s="7">
        <v>606375</v>
      </c>
      <c r="X1326" s="7">
        <v>532420</v>
      </c>
      <c r="Y1326" s="7">
        <v>1075772</v>
      </c>
      <c r="Z1326" s="7">
        <v>982108</v>
      </c>
      <c r="AA1326" s="7">
        <v>875761</v>
      </c>
      <c r="AB1326" s="7">
        <v>850381</v>
      </c>
      <c r="AC1326" s="4">
        <v>58.74</v>
      </c>
      <c r="AD1326" s="3">
        <v>59.857999999999997</v>
      </c>
      <c r="AE1326" s="3">
        <v>50.825000000000003</v>
      </c>
      <c r="AF1326" s="4">
        <v>49.14</v>
      </c>
      <c r="AG1326" s="7">
        <v>83509612</v>
      </c>
      <c r="AH1326" s="7">
        <v>84312360</v>
      </c>
      <c r="AI1326" s="7">
        <v>77400000</v>
      </c>
      <c r="AJ1326" s="7">
        <v>43396993</v>
      </c>
      <c r="AK1326" s="3">
        <v>49.55348</v>
      </c>
      <c r="AL1326" s="7">
        <v>215</v>
      </c>
      <c r="AM1326" s="7">
        <v>33065249</v>
      </c>
      <c r="AN1326" s="3">
        <v>37.76</v>
      </c>
      <c r="AO1326" s="3">
        <v>7.3528999999999997E-2</v>
      </c>
      <c r="AP1326" s="3">
        <v>0.96439200000000003</v>
      </c>
      <c r="AQ1326" s="3">
        <v>40.793103000000002</v>
      </c>
      <c r="AR1326" s="3">
        <v>102.32903899999999</v>
      </c>
      <c r="AS1326" s="3">
        <v>0.96439200000000003</v>
      </c>
      <c r="AT1326" s="3">
        <v>40.793103000000002</v>
      </c>
      <c r="AU1326" s="3">
        <v>103.336653</v>
      </c>
      <c r="AV1326" s="3">
        <v>3.9668182914008221</v>
      </c>
      <c r="AW1326" s="3">
        <v>5.9102618234517497</v>
      </c>
      <c r="AX1326" s="3">
        <v>4.4787290545867018</v>
      </c>
      <c r="AY1326" s="3">
        <v>119.93</v>
      </c>
      <c r="AZ1326" s="3">
        <v>178.69</v>
      </c>
      <c r="BA1326" s="3">
        <v>135.41</v>
      </c>
    </row>
    <row r="1327" spans="1:53" x14ac:dyDescent="0.3">
      <c r="A1327" s="1" t="s">
        <v>2351</v>
      </c>
      <c r="B1327" s="2">
        <v>101999</v>
      </c>
      <c r="C1327" s="9" t="s">
        <v>2395</v>
      </c>
      <c r="D1327" s="9" t="s">
        <v>2399</v>
      </c>
      <c r="E1327" s="3">
        <v>3535.048957</v>
      </c>
      <c r="F1327" s="5" t="s">
        <v>2400</v>
      </c>
      <c r="G1327" s="5">
        <v>3765.3519569999999</v>
      </c>
      <c r="H1327" s="4">
        <v>1.08</v>
      </c>
      <c r="I1327" s="3">
        <v>12.1301369863014</v>
      </c>
      <c r="J1327" s="4">
        <v>1.08</v>
      </c>
      <c r="K1327" s="3">
        <v>12.1301369863014</v>
      </c>
      <c r="L1327" s="3">
        <v>1.8541966293828001</v>
      </c>
      <c r="M1327" s="3">
        <v>1.1710659075841701</v>
      </c>
      <c r="N1327" s="3">
        <v>33.206249999999997</v>
      </c>
      <c r="O1327" s="3" t="s">
        <v>2400</v>
      </c>
      <c r="P1327" s="3" t="s">
        <v>2400</v>
      </c>
      <c r="Q1327" s="3" t="s">
        <v>2400</v>
      </c>
      <c r="R1327" s="3" t="s">
        <v>2400</v>
      </c>
      <c r="S1327" s="3" t="s">
        <v>2400</v>
      </c>
      <c r="T1327" s="9" t="s">
        <v>3429</v>
      </c>
      <c r="U1327" s="7">
        <v>1015169</v>
      </c>
      <c r="V1327" s="7">
        <v>922803</v>
      </c>
      <c r="W1327" s="7">
        <v>618744</v>
      </c>
      <c r="X1327" s="7">
        <v>644142</v>
      </c>
      <c r="Y1327" s="7">
        <v>1050472</v>
      </c>
      <c r="Z1327" s="7">
        <v>1038080</v>
      </c>
      <c r="AA1327" s="7">
        <v>1020668</v>
      </c>
      <c r="AB1327" s="7">
        <v>1015169</v>
      </c>
      <c r="AC1327" s="3" t="s">
        <v>2400</v>
      </c>
      <c r="AD1327" s="3" t="s">
        <v>2400</v>
      </c>
      <c r="AE1327" s="3" t="s">
        <v>2400</v>
      </c>
      <c r="AF1327" s="3" t="s">
        <v>2400</v>
      </c>
      <c r="AG1327" s="7">
        <v>59033007</v>
      </c>
      <c r="AH1327" s="7">
        <v>59261262</v>
      </c>
      <c r="AI1327" s="7">
        <v>60727639</v>
      </c>
      <c r="AJ1327" s="7">
        <v>58208815</v>
      </c>
      <c r="AK1327" s="3">
        <v>98.830119999999994</v>
      </c>
      <c r="AL1327" s="7">
        <v>317</v>
      </c>
      <c r="AM1327" s="7">
        <v>53892107</v>
      </c>
      <c r="AN1327" s="4">
        <v>91.5</v>
      </c>
      <c r="AO1327" s="3">
        <v>-1.538176</v>
      </c>
      <c r="AP1327" s="3">
        <v>-11.479507</v>
      </c>
      <c r="AQ1327" s="3">
        <v>4.1969010000000004</v>
      </c>
      <c r="AR1327" s="3">
        <v>16.589862</v>
      </c>
      <c r="AS1327" s="3">
        <v>-11.479507</v>
      </c>
      <c r="AT1327" s="3">
        <v>4.1969010000000004</v>
      </c>
      <c r="AU1327" s="3">
        <v>15.676029</v>
      </c>
      <c r="AV1327" s="3">
        <v>1.4611535056033453</v>
      </c>
      <c r="AW1327" s="3">
        <v>2.6388623384693699</v>
      </c>
      <c r="AX1327" s="3">
        <v>2.4590628585698018</v>
      </c>
      <c r="AY1327" s="3">
        <v>62.08</v>
      </c>
      <c r="AZ1327" s="4">
        <v>112.12</v>
      </c>
      <c r="BA1327" s="3">
        <v>104.48</v>
      </c>
    </row>
    <row r="1328" spans="1:53" x14ac:dyDescent="0.3">
      <c r="A1328" s="1" t="s">
        <v>1701</v>
      </c>
      <c r="B1328" s="2">
        <v>4062379</v>
      </c>
      <c r="C1328" s="9" t="s">
        <v>2395</v>
      </c>
      <c r="D1328" s="9" t="s">
        <v>2553</v>
      </c>
      <c r="E1328" s="3">
        <v>3531.7329199999999</v>
      </c>
      <c r="F1328" s="5">
        <v>4428.3139199999996</v>
      </c>
      <c r="G1328" s="5">
        <v>4428.3139199999996</v>
      </c>
      <c r="H1328" s="3">
        <v>0.04</v>
      </c>
      <c r="I1328" s="3">
        <v>186.90476190476201</v>
      </c>
      <c r="J1328" s="3">
        <v>0.04</v>
      </c>
      <c r="K1328" s="3">
        <v>186.90476190476201</v>
      </c>
      <c r="L1328" s="3">
        <v>1.5190188146648298</v>
      </c>
      <c r="M1328" s="3">
        <v>1.5084287472131199</v>
      </c>
      <c r="N1328" s="3">
        <v>16.888985000000002</v>
      </c>
      <c r="O1328" s="3" t="s">
        <v>2400</v>
      </c>
      <c r="P1328" s="3" t="s">
        <v>2400</v>
      </c>
      <c r="Q1328" s="3">
        <v>3.767865</v>
      </c>
      <c r="R1328" s="3">
        <v>28.311802</v>
      </c>
      <c r="S1328" s="3">
        <v>28.939442041710802</v>
      </c>
      <c r="T1328" s="9" t="s">
        <v>3429</v>
      </c>
      <c r="U1328" s="7">
        <v>1024075</v>
      </c>
      <c r="V1328" s="7">
        <v>1330780</v>
      </c>
      <c r="W1328" s="7">
        <v>1337435</v>
      </c>
      <c r="X1328" s="7">
        <v>1040930</v>
      </c>
      <c r="Y1328" s="7">
        <v>1058432</v>
      </c>
      <c r="Z1328" s="7">
        <v>1068810</v>
      </c>
      <c r="AA1328" s="7">
        <v>994240</v>
      </c>
      <c r="AB1328" s="7">
        <v>1024075</v>
      </c>
      <c r="AC1328" s="4">
        <v>12.157</v>
      </c>
      <c r="AD1328" s="4">
        <v>9.673</v>
      </c>
      <c r="AE1328" s="3">
        <v>16.503</v>
      </c>
      <c r="AF1328" s="4">
        <v>12.988</v>
      </c>
      <c r="AG1328" s="7">
        <v>78862000</v>
      </c>
      <c r="AH1328" s="7">
        <v>78902000</v>
      </c>
      <c r="AI1328" s="7">
        <v>79628000</v>
      </c>
      <c r="AJ1328" s="7">
        <v>71722988</v>
      </c>
      <c r="AK1328" s="3">
        <v>91.061779999999999</v>
      </c>
      <c r="AL1328" s="7">
        <v>391</v>
      </c>
      <c r="AM1328" s="7">
        <v>64664481</v>
      </c>
      <c r="AN1328" s="4">
        <v>82.1</v>
      </c>
      <c r="AO1328" s="3">
        <v>-0.73343499999999995</v>
      </c>
      <c r="AP1328" s="3">
        <v>-12.466548</v>
      </c>
      <c r="AQ1328" s="3">
        <v>-12.874584</v>
      </c>
      <c r="AR1328" s="3">
        <v>-20.866935999999999</v>
      </c>
      <c r="AS1328" s="3">
        <v>-12.466548</v>
      </c>
      <c r="AT1328" s="3">
        <v>-12.874584</v>
      </c>
      <c r="AU1328" s="3">
        <v>-20.0611</v>
      </c>
      <c r="AV1328" s="3">
        <v>2.6577530058530021</v>
      </c>
      <c r="AW1328" s="3">
        <v>2.7015465268071184</v>
      </c>
      <c r="AX1328" s="3">
        <v>2.563275610668422</v>
      </c>
      <c r="AY1328" s="3">
        <v>96.83</v>
      </c>
      <c r="AZ1328" s="3">
        <v>98.42</v>
      </c>
      <c r="BA1328" s="3">
        <v>93.39</v>
      </c>
    </row>
    <row r="1329" spans="1:53" x14ac:dyDescent="0.3">
      <c r="A1329" s="1" t="s">
        <v>850</v>
      </c>
      <c r="B1329" s="2">
        <v>100259</v>
      </c>
      <c r="C1329" s="9" t="s">
        <v>2395</v>
      </c>
      <c r="D1329" s="9" t="s">
        <v>2399</v>
      </c>
      <c r="E1329" s="3">
        <v>3530.9370708699998</v>
      </c>
      <c r="F1329" s="5" t="s">
        <v>2400</v>
      </c>
      <c r="G1329" s="5">
        <v>2708.1250708699999</v>
      </c>
      <c r="H1329" s="3">
        <v>0.48</v>
      </c>
      <c r="I1329" s="3">
        <v>14.828571428571401</v>
      </c>
      <c r="J1329" s="3">
        <v>0.48</v>
      </c>
      <c r="K1329" s="3">
        <v>14.828571428571401</v>
      </c>
      <c r="L1329" s="3">
        <v>2.0082067709322997</v>
      </c>
      <c r="M1329" s="3">
        <v>1.2532490268818299</v>
      </c>
      <c r="N1329" s="3">
        <v>15.087209</v>
      </c>
      <c r="O1329" s="3" t="s">
        <v>2400</v>
      </c>
      <c r="P1329" s="3" t="s">
        <v>2400</v>
      </c>
      <c r="Q1329" s="3" t="s">
        <v>2400</v>
      </c>
      <c r="R1329" s="3" t="s">
        <v>2400</v>
      </c>
      <c r="S1329" s="3" t="s">
        <v>2400</v>
      </c>
      <c r="T1329" s="9" t="s">
        <v>3429</v>
      </c>
      <c r="U1329" s="7">
        <v>836942</v>
      </c>
      <c r="V1329" s="7">
        <v>793074</v>
      </c>
      <c r="W1329" s="7">
        <v>721489</v>
      </c>
      <c r="X1329" s="7">
        <v>737942</v>
      </c>
      <c r="Y1329" s="7">
        <v>830552</v>
      </c>
      <c r="Z1329" s="7">
        <v>823802</v>
      </c>
      <c r="AA1329" s="7">
        <v>826470</v>
      </c>
      <c r="AB1329" s="7">
        <v>836942</v>
      </c>
      <c r="AC1329" s="3" t="s">
        <v>2400</v>
      </c>
      <c r="AD1329" s="3" t="s">
        <v>2400</v>
      </c>
      <c r="AE1329" s="3" t="s">
        <v>2400</v>
      </c>
      <c r="AF1329" s="3" t="s">
        <v>2400</v>
      </c>
      <c r="AG1329" s="7">
        <v>127886167</v>
      </c>
      <c r="AH1329" s="7">
        <v>127879012</v>
      </c>
      <c r="AI1329" s="7">
        <v>127609934</v>
      </c>
      <c r="AJ1329" s="7">
        <v>127138281</v>
      </c>
      <c r="AK1329" s="3">
        <v>99.415189999999996</v>
      </c>
      <c r="AL1329" s="7">
        <v>296</v>
      </c>
      <c r="AM1329" s="7">
        <v>127002725</v>
      </c>
      <c r="AN1329" s="3">
        <v>99.31</v>
      </c>
      <c r="AO1329" s="3">
        <v>-0.307338</v>
      </c>
      <c r="AP1329" s="3">
        <v>-6.0123139999999999</v>
      </c>
      <c r="AQ1329" s="3">
        <v>12.095032</v>
      </c>
      <c r="AR1329" s="3">
        <v>14.1663</v>
      </c>
      <c r="AS1329" s="3">
        <v>-6.0123139999999999</v>
      </c>
      <c r="AT1329" s="3">
        <v>12.095032</v>
      </c>
      <c r="AU1329" s="3">
        <v>13.517060000000001</v>
      </c>
      <c r="AV1329" s="3">
        <v>1.6015453805883477</v>
      </c>
      <c r="AW1329" s="3">
        <v>2.9149717825370289</v>
      </c>
      <c r="AX1329" s="3">
        <v>2.5139809867606111</v>
      </c>
      <c r="AY1329" s="3">
        <v>61.81</v>
      </c>
      <c r="AZ1329" s="3">
        <v>112.51</v>
      </c>
      <c r="BA1329" s="3">
        <v>97.03</v>
      </c>
    </row>
    <row r="1330" spans="1:53" x14ac:dyDescent="0.3">
      <c r="A1330" s="1" t="s">
        <v>1219</v>
      </c>
      <c r="B1330" s="2">
        <v>11196767</v>
      </c>
      <c r="C1330" s="9" t="s">
        <v>2401</v>
      </c>
      <c r="D1330" s="9" t="s">
        <v>2477</v>
      </c>
      <c r="E1330" s="3">
        <v>3526.6971924600002</v>
      </c>
      <c r="F1330" s="5">
        <v>11761.570191999999</v>
      </c>
      <c r="G1330" s="5">
        <v>17528.91285914</v>
      </c>
      <c r="H1330" s="3">
        <v>0.35</v>
      </c>
      <c r="I1330" s="3">
        <v>21.636780000000002</v>
      </c>
      <c r="J1330" s="4">
        <v>0.35</v>
      </c>
      <c r="K1330" s="3">
        <v>21.636780000000002</v>
      </c>
      <c r="L1330" s="3" t="s">
        <v>2397</v>
      </c>
      <c r="M1330" s="3" t="s">
        <v>2397</v>
      </c>
      <c r="N1330" s="3">
        <v>7.5152400000000004</v>
      </c>
      <c r="O1330" s="3">
        <v>8.2154976395438695</v>
      </c>
      <c r="P1330" s="3">
        <v>5.4642792013488304</v>
      </c>
      <c r="Q1330" s="3">
        <v>8.0379579999999997</v>
      </c>
      <c r="R1330" s="3">
        <v>14.452337</v>
      </c>
      <c r="S1330" s="3">
        <v>14.452337</v>
      </c>
      <c r="T1330" s="9" t="s">
        <v>3429</v>
      </c>
      <c r="U1330" s="7">
        <v>1256412</v>
      </c>
      <c r="V1330" s="7">
        <v>1213490</v>
      </c>
      <c r="W1330" s="7">
        <v>662044</v>
      </c>
      <c r="X1330" s="7">
        <v>410176</v>
      </c>
      <c r="Y1330" s="7">
        <v>1446081</v>
      </c>
      <c r="Z1330" s="7">
        <v>1380020</v>
      </c>
      <c r="AA1330" s="7">
        <v>1316766</v>
      </c>
      <c r="AB1330" s="7">
        <v>1256412</v>
      </c>
      <c r="AC1330" s="3">
        <v>46.097000000000001</v>
      </c>
      <c r="AD1330" s="3">
        <v>46.683</v>
      </c>
      <c r="AE1330" s="3">
        <v>36.709000000000003</v>
      </c>
      <c r="AF1330" s="3">
        <v>36.786000000000001</v>
      </c>
      <c r="AG1330" s="7">
        <v>59751435</v>
      </c>
      <c r="AH1330" s="7">
        <v>59735864</v>
      </c>
      <c r="AI1330" s="7">
        <v>54519658</v>
      </c>
      <c r="AJ1330" s="7">
        <v>37413942</v>
      </c>
      <c r="AK1330" s="4">
        <v>62.613</v>
      </c>
      <c r="AL1330" s="7">
        <v>287</v>
      </c>
      <c r="AM1330" s="7">
        <v>39422742</v>
      </c>
      <c r="AN1330" s="3">
        <v>65.97</v>
      </c>
      <c r="AO1330" s="3">
        <v>-1.681692</v>
      </c>
      <c r="AP1330" s="3">
        <v>-3.9139279999999999</v>
      </c>
      <c r="AQ1330" s="3">
        <v>25.298276999999999</v>
      </c>
      <c r="AR1330" s="3">
        <v>68.328880999999996</v>
      </c>
      <c r="AS1330" s="3">
        <v>-3.9139279999999999</v>
      </c>
      <c r="AT1330" s="3">
        <v>25.298276999999999</v>
      </c>
      <c r="AU1330" s="3">
        <v>69.790419</v>
      </c>
      <c r="AV1330" s="3">
        <v>2.570184395013893</v>
      </c>
      <c r="AW1330" s="3">
        <v>4.8173355964624704</v>
      </c>
      <c r="AX1330" s="3">
        <v>4.4551816145690282</v>
      </c>
      <c r="AY1330" s="3">
        <v>59.01</v>
      </c>
      <c r="AZ1330" s="4">
        <v>110.6</v>
      </c>
      <c r="BA1330" s="3">
        <v>102.29</v>
      </c>
    </row>
    <row r="1331" spans="1:53" x14ac:dyDescent="0.3">
      <c r="A1331" s="1" t="s">
        <v>654</v>
      </c>
      <c r="B1331" s="2">
        <v>12907735</v>
      </c>
      <c r="C1331" s="9" t="s">
        <v>2401</v>
      </c>
      <c r="D1331" s="9" t="s">
        <v>2443</v>
      </c>
      <c r="E1331" s="3">
        <v>3514.1094508800002</v>
      </c>
      <c r="F1331" s="5">
        <v>4699.3764499999997</v>
      </c>
      <c r="G1331" s="5" t="s">
        <v>2400</v>
      </c>
      <c r="H1331" s="3">
        <v>0.33300000000000002</v>
      </c>
      <c r="I1331" s="3">
        <v>38.981693</v>
      </c>
      <c r="J1331" s="3">
        <v>0.33300000000000002</v>
      </c>
      <c r="K1331" s="3">
        <v>38.981693</v>
      </c>
      <c r="L1331" s="3" t="s">
        <v>2397</v>
      </c>
      <c r="M1331" s="3" t="s">
        <v>2397</v>
      </c>
      <c r="N1331" s="3">
        <v>31.228231000000001</v>
      </c>
      <c r="O1331" s="3" t="s">
        <v>2400</v>
      </c>
      <c r="P1331" s="3" t="s">
        <v>2400</v>
      </c>
      <c r="Q1331" s="3">
        <v>5.7223509999999997</v>
      </c>
      <c r="R1331" s="3">
        <v>13.123927</v>
      </c>
      <c r="S1331" s="3">
        <v>13.123927</v>
      </c>
      <c r="T1331" s="9" t="s">
        <v>3429</v>
      </c>
      <c r="U1331" s="7">
        <v>692884</v>
      </c>
      <c r="V1331" s="7">
        <v>576322</v>
      </c>
      <c r="W1331" s="7">
        <v>428561</v>
      </c>
      <c r="X1331" s="7">
        <v>318380</v>
      </c>
      <c r="Y1331" s="7">
        <v>756564</v>
      </c>
      <c r="Z1331" s="7">
        <v>735142</v>
      </c>
      <c r="AA1331" s="7">
        <v>712480</v>
      </c>
      <c r="AB1331" s="7">
        <v>692884</v>
      </c>
      <c r="AC1331" s="3">
        <v>59.017000000000003</v>
      </c>
      <c r="AD1331" s="3">
        <v>60.183999999999997</v>
      </c>
      <c r="AE1331" s="3">
        <v>25.419</v>
      </c>
      <c r="AF1331" s="3">
        <v>28.689</v>
      </c>
      <c r="AG1331" s="7">
        <v>92397303</v>
      </c>
      <c r="AH1331" s="7">
        <v>91698027</v>
      </c>
      <c r="AI1331" s="7">
        <v>86194445</v>
      </c>
      <c r="AJ1331" s="7">
        <v>63749631</v>
      </c>
      <c r="AK1331" s="3">
        <v>69.081109999999995</v>
      </c>
      <c r="AL1331" s="7">
        <v>340</v>
      </c>
      <c r="AM1331" s="7">
        <v>55051744</v>
      </c>
      <c r="AN1331" s="3">
        <v>59.66</v>
      </c>
      <c r="AO1331" s="3">
        <v>-4.243957</v>
      </c>
      <c r="AP1331" s="3">
        <v>-10.530462</v>
      </c>
      <c r="AQ1331" s="3">
        <v>-15.647437999999999</v>
      </c>
      <c r="AR1331" s="3">
        <v>-5.9878590000000003</v>
      </c>
      <c r="AS1331" s="3">
        <v>-10.530462</v>
      </c>
      <c r="AT1331" s="3">
        <v>-15.647437999999999</v>
      </c>
      <c r="AU1331" s="3">
        <v>-7.1409099999999999</v>
      </c>
      <c r="AV1331" s="3">
        <v>2.7398660236916972</v>
      </c>
      <c r="AW1331" s="3">
        <v>3.8073053468689633</v>
      </c>
      <c r="AX1331" s="3">
        <v>4.8236499706330012</v>
      </c>
      <c r="AY1331" s="3">
        <v>42.39</v>
      </c>
      <c r="AZ1331" s="3">
        <v>58.91</v>
      </c>
      <c r="BA1331" s="3">
        <v>74.63</v>
      </c>
    </row>
    <row r="1332" spans="1:53" x14ac:dyDescent="0.3">
      <c r="A1332" s="1" t="s">
        <v>1094</v>
      </c>
      <c r="B1332" s="2">
        <v>5298533</v>
      </c>
      <c r="C1332" s="9" t="s">
        <v>2395</v>
      </c>
      <c r="D1332" s="9" t="s">
        <v>2403</v>
      </c>
      <c r="E1332" s="3">
        <v>3512.0297318399998</v>
      </c>
      <c r="F1332" s="5">
        <v>4401.3807310000002</v>
      </c>
      <c r="G1332" s="5" t="s">
        <v>2400</v>
      </c>
      <c r="H1332" s="3">
        <v>-0.14399999999999999</v>
      </c>
      <c r="I1332" s="3" t="s">
        <v>2397</v>
      </c>
      <c r="J1332" s="3">
        <v>-0.14399999999999999</v>
      </c>
      <c r="K1332" s="3" t="s">
        <v>2397</v>
      </c>
      <c r="L1332" s="3" t="s">
        <v>2397</v>
      </c>
      <c r="M1332" s="3" t="s">
        <v>2397</v>
      </c>
      <c r="N1332" s="3" t="s">
        <v>2397</v>
      </c>
      <c r="O1332" s="3" t="s">
        <v>2400</v>
      </c>
      <c r="P1332" s="3" t="s">
        <v>2400</v>
      </c>
      <c r="Q1332" s="3" t="s">
        <v>2397</v>
      </c>
      <c r="R1332" s="3" t="s">
        <v>2397</v>
      </c>
      <c r="S1332" s="3">
        <v>-8.2642570000000006</v>
      </c>
      <c r="T1332" s="9" t="s">
        <v>3429</v>
      </c>
      <c r="U1332" s="7">
        <v>622</v>
      </c>
      <c r="V1332" s="7">
        <v>240</v>
      </c>
      <c r="W1332" s="7">
        <v>934</v>
      </c>
      <c r="X1332" s="7">
        <v>605</v>
      </c>
      <c r="Y1332" s="7">
        <v>7332</v>
      </c>
      <c r="Z1332" s="7">
        <v>1308</v>
      </c>
      <c r="AA1332" s="7">
        <v>302</v>
      </c>
      <c r="AB1332" s="7">
        <v>622</v>
      </c>
      <c r="AC1332" s="4">
        <v>100</v>
      </c>
      <c r="AD1332" s="4">
        <v>100</v>
      </c>
      <c r="AE1332" s="3" t="s">
        <v>2397</v>
      </c>
      <c r="AF1332" s="3" t="s">
        <v>2397</v>
      </c>
      <c r="AG1332" s="7">
        <v>696831296</v>
      </c>
      <c r="AH1332" s="7">
        <v>691793169</v>
      </c>
      <c r="AI1332" s="7">
        <v>667703040</v>
      </c>
      <c r="AJ1332" s="7">
        <v>48568063</v>
      </c>
      <c r="AK1332" s="3">
        <v>6.9698500000000001</v>
      </c>
      <c r="AL1332" s="7">
        <v>222</v>
      </c>
      <c r="AM1332" s="7">
        <v>74970528</v>
      </c>
      <c r="AN1332" s="3">
        <v>10.76</v>
      </c>
      <c r="AO1332" s="3">
        <v>-2.661597</v>
      </c>
      <c r="AP1332" s="3">
        <v>-49.206349000000003</v>
      </c>
      <c r="AQ1332" s="3">
        <v>-31.182796</v>
      </c>
      <c r="AR1332" s="3">
        <v>-51.145038</v>
      </c>
      <c r="AS1332" s="3">
        <v>-49.206349000000003</v>
      </c>
      <c r="AT1332" s="3">
        <v>-31.182796</v>
      </c>
      <c r="AU1332" s="3">
        <v>-49.003984000000003</v>
      </c>
      <c r="AV1332" s="3">
        <v>3.9970746377039874</v>
      </c>
      <c r="AW1332" s="3">
        <v>4.6627534076770285</v>
      </c>
      <c r="AX1332" s="3">
        <v>4.5476369119290005</v>
      </c>
      <c r="AY1332" s="3">
        <v>109.99</v>
      </c>
      <c r="AZ1332" s="4">
        <v>128.30000000000001</v>
      </c>
      <c r="BA1332" s="3">
        <v>125.14</v>
      </c>
    </row>
    <row r="1333" spans="1:53" x14ac:dyDescent="0.3">
      <c r="A1333" s="1" t="s">
        <v>610</v>
      </c>
      <c r="B1333" s="2">
        <v>7268054</v>
      </c>
      <c r="C1333" s="9" t="s">
        <v>2401</v>
      </c>
      <c r="D1333" s="9" t="s">
        <v>2516</v>
      </c>
      <c r="E1333" s="3">
        <v>3511.1499370000001</v>
      </c>
      <c r="F1333" s="5">
        <v>6119.4499370000003</v>
      </c>
      <c r="G1333" s="5">
        <v>6109.5499372000004</v>
      </c>
      <c r="H1333" s="3">
        <v>0.14000000000000001</v>
      </c>
      <c r="I1333" s="3">
        <v>35.351351351351397</v>
      </c>
      <c r="J1333" s="3">
        <v>0.14000000000000001</v>
      </c>
      <c r="K1333" s="3">
        <v>35.351351351351397</v>
      </c>
      <c r="L1333" s="3" t="s">
        <v>2397</v>
      </c>
      <c r="M1333" s="3">
        <v>1.7627034728853399</v>
      </c>
      <c r="N1333" s="3">
        <v>12.077562</v>
      </c>
      <c r="O1333" s="3" t="s">
        <v>2400</v>
      </c>
      <c r="P1333" s="3" t="s">
        <v>2400</v>
      </c>
      <c r="Q1333" s="3">
        <v>0.59875599999999995</v>
      </c>
      <c r="R1333" s="3">
        <v>8.5563780000000005</v>
      </c>
      <c r="S1333" s="3">
        <v>11.8020842274394</v>
      </c>
      <c r="T1333" s="9" t="s">
        <v>3429</v>
      </c>
      <c r="U1333" s="7">
        <v>9567000</v>
      </c>
      <c r="V1333" s="7">
        <v>10199700</v>
      </c>
      <c r="W1333" s="7">
        <v>9421500</v>
      </c>
      <c r="X1333" s="7">
        <v>7847100</v>
      </c>
      <c r="Y1333" s="7">
        <v>9429300</v>
      </c>
      <c r="Z1333" s="7">
        <v>9374400</v>
      </c>
      <c r="AA1333" s="7">
        <v>9500300</v>
      </c>
      <c r="AB1333" s="7">
        <v>9567000</v>
      </c>
      <c r="AC1333" s="3">
        <v>17.402000000000001</v>
      </c>
      <c r="AD1333" s="3">
        <v>17.893000000000001</v>
      </c>
      <c r="AE1333" s="4">
        <v>4.1980000000000004</v>
      </c>
      <c r="AF1333" s="4">
        <v>4.9770000000000003</v>
      </c>
      <c r="AG1333" s="7">
        <v>229420978</v>
      </c>
      <c r="AH1333" s="7">
        <v>229191378</v>
      </c>
      <c r="AI1333" s="7">
        <v>227185389</v>
      </c>
      <c r="AJ1333" s="7">
        <v>226507998</v>
      </c>
      <c r="AK1333" s="3">
        <v>98.701920000000001</v>
      </c>
      <c r="AL1333" s="7">
        <v>308</v>
      </c>
      <c r="AM1333" s="7">
        <v>222664146</v>
      </c>
      <c r="AN1333" s="3">
        <v>97.03</v>
      </c>
      <c r="AO1333" s="3">
        <v>-2.2421530000000001</v>
      </c>
      <c r="AP1333" s="3">
        <v>-14.509804000000001</v>
      </c>
      <c r="AQ1333" s="3">
        <v>-4.0352160000000001</v>
      </c>
      <c r="AR1333" s="3">
        <v>22.357343</v>
      </c>
      <c r="AS1333" s="3">
        <v>-14.509804000000001</v>
      </c>
      <c r="AT1333" s="3">
        <v>-4.0352160000000001</v>
      </c>
      <c r="AU1333" s="3">
        <v>21.111111000000001</v>
      </c>
      <c r="AV1333" s="3">
        <v>1.6072523591801682</v>
      </c>
      <c r="AW1333" s="3">
        <v>3.1967136274515031</v>
      </c>
      <c r="AX1333" s="3">
        <v>3.9002202750608741</v>
      </c>
      <c r="AY1333" s="3">
        <v>35.01</v>
      </c>
      <c r="AZ1333" s="3">
        <v>69.63</v>
      </c>
      <c r="BA1333" s="3">
        <v>84.95</v>
      </c>
    </row>
    <row r="1334" spans="1:53" x14ac:dyDescent="0.3">
      <c r="A1334" s="1" t="s">
        <v>190</v>
      </c>
      <c r="B1334" s="2">
        <v>5185755</v>
      </c>
      <c r="C1334" s="9" t="s">
        <v>2401</v>
      </c>
      <c r="D1334" s="9" t="s">
        <v>2417</v>
      </c>
      <c r="E1334" s="3">
        <v>3493.1961372599999</v>
      </c>
      <c r="F1334" s="5">
        <v>3251.4261369999999</v>
      </c>
      <c r="G1334" s="5" t="s">
        <v>2400</v>
      </c>
      <c r="H1334" s="3">
        <v>-0.25</v>
      </c>
      <c r="I1334" s="3" t="s">
        <v>2397</v>
      </c>
      <c r="J1334" s="3">
        <v>-0.25</v>
      </c>
      <c r="K1334" s="3" t="s">
        <v>2397</v>
      </c>
      <c r="L1334" s="3">
        <v>19.032863850000002</v>
      </c>
      <c r="M1334" s="3">
        <v>19.032863850000002</v>
      </c>
      <c r="N1334" s="3" t="s">
        <v>2397</v>
      </c>
      <c r="O1334" s="3" t="s">
        <v>2400</v>
      </c>
      <c r="P1334" s="3" t="s">
        <v>2400</v>
      </c>
      <c r="Q1334" s="3">
        <v>6.3040589999999996</v>
      </c>
      <c r="R1334" s="3" t="s">
        <v>2397</v>
      </c>
      <c r="S1334" s="3">
        <v>-21.627911000000001</v>
      </c>
      <c r="T1334" s="9" t="s">
        <v>3433</v>
      </c>
      <c r="U1334" s="7">
        <v>652504</v>
      </c>
      <c r="V1334" s="7">
        <v>547212</v>
      </c>
      <c r="W1334" s="7">
        <v>378437</v>
      </c>
      <c r="X1334" s="7">
        <v>227004</v>
      </c>
      <c r="Y1334" s="7">
        <v>706677</v>
      </c>
      <c r="Z1334" s="7">
        <v>689298</v>
      </c>
      <c r="AA1334" s="7">
        <v>672541</v>
      </c>
      <c r="AB1334" s="7">
        <v>652504</v>
      </c>
      <c r="AC1334" s="3">
        <v>90.111000000000004</v>
      </c>
      <c r="AD1334" s="4">
        <v>89.39</v>
      </c>
      <c r="AE1334" s="3">
        <v>-38.807000000000002</v>
      </c>
      <c r="AF1334" s="3">
        <v>-36.366999999999997</v>
      </c>
      <c r="AG1334" s="7">
        <v>224650245</v>
      </c>
      <c r="AH1334" s="7">
        <v>229489004</v>
      </c>
      <c r="AI1334" s="7">
        <v>222404426</v>
      </c>
      <c r="AJ1334" s="7">
        <v>84652329</v>
      </c>
      <c r="AK1334" s="4">
        <v>37.010820000000002</v>
      </c>
      <c r="AL1334" s="7">
        <v>254</v>
      </c>
      <c r="AM1334" s="7">
        <v>70200292</v>
      </c>
      <c r="AN1334" s="3">
        <v>30.69</v>
      </c>
      <c r="AO1334" s="3">
        <v>-7.7797999999999998</v>
      </c>
      <c r="AP1334" s="3">
        <v>32.397126</v>
      </c>
      <c r="AQ1334" s="3">
        <v>74.892148000000006</v>
      </c>
      <c r="AR1334" s="3">
        <v>14.197183000000001</v>
      </c>
      <c r="AS1334" s="3">
        <v>32.397126</v>
      </c>
      <c r="AT1334" s="3">
        <v>74.892148000000006</v>
      </c>
      <c r="AU1334" s="3">
        <v>6.6280910000000004</v>
      </c>
      <c r="AV1334" s="3">
        <v>10.783100962273648</v>
      </c>
      <c r="AW1334" s="3">
        <v>20.661354162231596</v>
      </c>
      <c r="AX1334" s="3">
        <v>10.641696849609611</v>
      </c>
      <c r="AY1334" s="4">
        <v>132.80000000000001</v>
      </c>
      <c r="AZ1334" s="3">
        <v>254.46</v>
      </c>
      <c r="BA1334" s="4">
        <v>131.06</v>
      </c>
    </row>
    <row r="1335" spans="1:53" x14ac:dyDescent="0.3">
      <c r="A1335" s="1" t="s">
        <v>663</v>
      </c>
      <c r="B1335" s="2">
        <v>5720652</v>
      </c>
      <c r="C1335" s="9" t="s">
        <v>2401</v>
      </c>
      <c r="D1335" s="9" t="s">
        <v>2407</v>
      </c>
      <c r="E1335" s="3">
        <v>3489.4021668199998</v>
      </c>
      <c r="F1335" s="5">
        <v>4554.0267059999996</v>
      </c>
      <c r="G1335" s="5" t="s">
        <v>2400</v>
      </c>
      <c r="H1335" s="3">
        <v>0.78900000000000003</v>
      </c>
      <c r="I1335" s="3">
        <v>3.8650310000000001</v>
      </c>
      <c r="J1335" s="4">
        <v>0.78900000000000003</v>
      </c>
      <c r="K1335" s="3">
        <v>3.8650310000000001</v>
      </c>
      <c r="L1335" s="3">
        <v>0.98746082000000002</v>
      </c>
      <c r="M1335" s="3">
        <v>0.98746082000000002</v>
      </c>
      <c r="N1335" s="3">
        <v>15.863308999999999</v>
      </c>
      <c r="O1335" s="3" t="s">
        <v>2400</v>
      </c>
      <c r="P1335" s="3" t="s">
        <v>2400</v>
      </c>
      <c r="Q1335" s="3">
        <v>27.584371000000001</v>
      </c>
      <c r="R1335" s="3" t="s">
        <v>2400</v>
      </c>
      <c r="S1335" s="3" t="s">
        <v>2400</v>
      </c>
      <c r="T1335" s="9" t="s">
        <v>3434</v>
      </c>
      <c r="U1335" s="7">
        <v>155280.42499999999</v>
      </c>
      <c r="V1335" s="7">
        <v>140971.35200000001</v>
      </c>
      <c r="W1335" s="7">
        <v>133426.36499999999</v>
      </c>
      <c r="X1335" s="7">
        <v>129790.488</v>
      </c>
      <c r="Y1335" s="7">
        <v>155280.42499999999</v>
      </c>
      <c r="Z1335" s="7">
        <v>152608.55900000001</v>
      </c>
      <c r="AA1335" s="7">
        <v>149936.69099999999</v>
      </c>
      <c r="AB1335" s="7">
        <v>145454.02100000001</v>
      </c>
      <c r="AC1335" s="4">
        <v>100</v>
      </c>
      <c r="AD1335" s="4">
        <v>100</v>
      </c>
      <c r="AE1335" s="3" t="s">
        <v>2400</v>
      </c>
      <c r="AF1335" s="3" t="s">
        <v>2400</v>
      </c>
      <c r="AG1335" s="7">
        <v>369505594</v>
      </c>
      <c r="AH1335" s="7">
        <v>369505594</v>
      </c>
      <c r="AI1335" s="7">
        <v>362535888</v>
      </c>
      <c r="AJ1335" s="7">
        <v>294285673</v>
      </c>
      <c r="AK1335" s="4">
        <v>99.920900000000003</v>
      </c>
      <c r="AL1335" s="7">
        <v>307</v>
      </c>
      <c r="AM1335" s="7">
        <v>33010995</v>
      </c>
      <c r="AN1335" s="3">
        <v>8.93</v>
      </c>
      <c r="AO1335" s="3">
        <v>-1.6722410000000001</v>
      </c>
      <c r="AP1335" s="3">
        <v>-8.2206039999999998</v>
      </c>
      <c r="AQ1335" s="3">
        <v>-12.151394</v>
      </c>
      <c r="AR1335" s="3">
        <v>1.9653179999999999</v>
      </c>
      <c r="AS1335" s="3">
        <v>-8.2206039999999998</v>
      </c>
      <c r="AT1335" s="3">
        <v>-12.151394</v>
      </c>
      <c r="AU1335" s="4">
        <v>4.0094339999999997</v>
      </c>
      <c r="AV1335" s="3">
        <v>1.1988048549002481</v>
      </c>
      <c r="AW1335" s="3">
        <v>1.1088441427935829</v>
      </c>
      <c r="AX1335" s="3">
        <v>0.86391316217487668</v>
      </c>
      <c r="AY1335" s="3">
        <v>131.63999999999999</v>
      </c>
      <c r="AZ1335" s="3">
        <v>121.76</v>
      </c>
      <c r="BA1335" s="3">
        <v>94.86</v>
      </c>
    </row>
    <row r="1336" spans="1:53" x14ac:dyDescent="0.3">
      <c r="A1336" s="1" t="s">
        <v>1409</v>
      </c>
      <c r="B1336" s="2">
        <v>4570533</v>
      </c>
      <c r="C1336" s="9" t="s">
        <v>2401</v>
      </c>
      <c r="D1336" s="9" t="s">
        <v>2430</v>
      </c>
      <c r="E1336" s="3">
        <v>3487.8740857799999</v>
      </c>
      <c r="F1336" s="5">
        <v>4125.5740850000002</v>
      </c>
      <c r="G1336" s="5" t="s">
        <v>2400</v>
      </c>
      <c r="H1336" s="3">
        <v>-6.6000000000000003E-2</v>
      </c>
      <c r="I1336" s="3" t="s">
        <v>2397</v>
      </c>
      <c r="J1336" s="3">
        <v>-6.6000000000000003E-2</v>
      </c>
      <c r="K1336" s="3" t="s">
        <v>2397</v>
      </c>
      <c r="L1336" s="3" t="s">
        <v>2397</v>
      </c>
      <c r="M1336" s="3">
        <v>2.3747958600000003</v>
      </c>
      <c r="N1336" s="3">
        <v>62.544803000000002</v>
      </c>
      <c r="O1336" s="3" t="s">
        <v>2400</v>
      </c>
      <c r="P1336" s="3" t="s">
        <v>2400</v>
      </c>
      <c r="Q1336" s="3">
        <v>5.0728749999999998</v>
      </c>
      <c r="R1336" s="3">
        <v>23.404019999999999</v>
      </c>
      <c r="S1336" s="3">
        <v>23.404019999999999</v>
      </c>
      <c r="T1336" s="9" t="s">
        <v>3429</v>
      </c>
      <c r="U1336" s="7">
        <v>800900</v>
      </c>
      <c r="V1336" s="7">
        <v>717800</v>
      </c>
      <c r="W1336" s="7">
        <v>668300</v>
      </c>
      <c r="X1336" s="7">
        <v>478200</v>
      </c>
      <c r="Y1336" s="7">
        <v>836900</v>
      </c>
      <c r="Z1336" s="7">
        <v>821300</v>
      </c>
      <c r="AA1336" s="7">
        <v>811400</v>
      </c>
      <c r="AB1336" s="7">
        <v>800900</v>
      </c>
      <c r="AC1336" s="3">
        <v>44.512</v>
      </c>
      <c r="AD1336" s="4">
        <v>46.35</v>
      </c>
      <c r="AE1336" s="3">
        <v>18.603999999999999</v>
      </c>
      <c r="AF1336" s="3">
        <v>20.134</v>
      </c>
      <c r="AG1336" s="7">
        <v>206718851</v>
      </c>
      <c r="AH1336" s="7">
        <v>206609792</v>
      </c>
      <c r="AI1336" s="7">
        <v>199210513</v>
      </c>
      <c r="AJ1336" s="7">
        <v>161083588</v>
      </c>
      <c r="AK1336" s="3">
        <v>77.912220000000005</v>
      </c>
      <c r="AL1336" s="7">
        <v>226</v>
      </c>
      <c r="AM1336" s="7">
        <v>189385431</v>
      </c>
      <c r="AN1336" s="4">
        <v>91.6</v>
      </c>
      <c r="AO1336" s="3">
        <v>-2.5683980000000002</v>
      </c>
      <c r="AP1336" s="3">
        <v>3.438056</v>
      </c>
      <c r="AQ1336" s="3">
        <v>57.633243</v>
      </c>
      <c r="AR1336" s="3">
        <v>71.246319999999997</v>
      </c>
      <c r="AS1336" s="3">
        <v>3.438056</v>
      </c>
      <c r="AT1336" s="3">
        <v>57.633243</v>
      </c>
      <c r="AU1336" s="3">
        <v>70.243902000000006</v>
      </c>
      <c r="AV1336" s="3">
        <v>2.165376040893118</v>
      </c>
      <c r="AW1336" s="3">
        <v>5.1138037649013555</v>
      </c>
      <c r="AX1336" s="3">
        <v>5.9823236869502203</v>
      </c>
      <c r="AY1336" s="3">
        <v>62.48</v>
      </c>
      <c r="AZ1336" s="3">
        <v>147.56</v>
      </c>
      <c r="BA1336" s="3">
        <v>172.62</v>
      </c>
    </row>
    <row r="1337" spans="1:53" x14ac:dyDescent="0.3">
      <c r="A1337" s="1" t="s">
        <v>1457</v>
      </c>
      <c r="B1337" s="2">
        <v>102983</v>
      </c>
      <c r="C1337" s="9" t="s">
        <v>2401</v>
      </c>
      <c r="D1337" s="9" t="s">
        <v>2451</v>
      </c>
      <c r="E1337" s="3">
        <v>3481.6012056</v>
      </c>
      <c r="F1337" s="5">
        <v>4620.811205</v>
      </c>
      <c r="G1337" s="5">
        <v>4620.8112056</v>
      </c>
      <c r="H1337" s="3">
        <v>0.65</v>
      </c>
      <c r="I1337" s="3">
        <v>23.814432989690701</v>
      </c>
      <c r="J1337" s="4">
        <v>0.65</v>
      </c>
      <c r="K1337" s="3">
        <v>23.814432989690701</v>
      </c>
      <c r="L1337" s="3">
        <v>2.45983077846943</v>
      </c>
      <c r="M1337" s="3">
        <v>2.45983077846943</v>
      </c>
      <c r="N1337" s="3">
        <v>15.140922</v>
      </c>
      <c r="O1337" s="3" t="s">
        <v>2400</v>
      </c>
      <c r="P1337" s="3" t="s">
        <v>2400</v>
      </c>
      <c r="Q1337" s="3">
        <v>12.996771000000001</v>
      </c>
      <c r="R1337" s="3">
        <v>16.725027000000001</v>
      </c>
      <c r="S1337" s="3">
        <v>16.814373485829002</v>
      </c>
      <c r="T1337" s="9" t="s">
        <v>3429</v>
      </c>
      <c r="U1337" s="7">
        <v>320592</v>
      </c>
      <c r="V1337" s="7">
        <v>278763</v>
      </c>
      <c r="W1337" s="7">
        <v>296904</v>
      </c>
      <c r="X1337" s="7">
        <v>329685</v>
      </c>
      <c r="Y1337" s="7">
        <v>329849</v>
      </c>
      <c r="Z1337" s="7">
        <v>327213</v>
      </c>
      <c r="AA1337" s="7">
        <v>319883</v>
      </c>
      <c r="AB1337" s="7">
        <v>320592</v>
      </c>
      <c r="AC1337" s="3">
        <v>96.406999999999996</v>
      </c>
      <c r="AD1337" s="3">
        <v>96.635999999999996</v>
      </c>
      <c r="AE1337" s="3">
        <v>77.724000000000004</v>
      </c>
      <c r="AF1337" s="3">
        <v>77.677999999999997</v>
      </c>
      <c r="AG1337" s="7">
        <v>43622064</v>
      </c>
      <c r="AH1337" s="7">
        <v>43442849</v>
      </c>
      <c r="AI1337" s="7">
        <v>43409841</v>
      </c>
      <c r="AJ1337" s="7">
        <v>43431966</v>
      </c>
      <c r="AK1337" s="3">
        <v>95.618650000000002</v>
      </c>
      <c r="AL1337" s="7">
        <v>350</v>
      </c>
      <c r="AM1337" s="7">
        <v>30495840</v>
      </c>
      <c r="AN1337" s="3">
        <v>67.14</v>
      </c>
      <c r="AO1337" s="3">
        <v>-0.11530700000000001</v>
      </c>
      <c r="AP1337" s="3">
        <v>-9.5890409999999999</v>
      </c>
      <c r="AQ1337" s="3">
        <v>-17.558886999999999</v>
      </c>
      <c r="AR1337" s="3">
        <v>24.483564000000001</v>
      </c>
      <c r="AS1337" s="3">
        <v>-9.5890409999999999</v>
      </c>
      <c r="AT1337" s="3">
        <v>-17.558886999999999</v>
      </c>
      <c r="AU1337" s="3">
        <v>24.082363999999998</v>
      </c>
      <c r="AV1337" s="3">
        <v>1.9906426973463822</v>
      </c>
      <c r="AW1337" s="3">
        <v>2.9109081116493201</v>
      </c>
      <c r="AX1337" s="3">
        <v>2.961126658959941</v>
      </c>
      <c r="AY1337" s="3">
        <v>88.71</v>
      </c>
      <c r="AZ1337" s="3">
        <v>129.72</v>
      </c>
      <c r="BA1337" s="3">
        <v>131.96</v>
      </c>
    </row>
    <row r="1338" spans="1:53" x14ac:dyDescent="0.3">
      <c r="A1338" s="1" t="s">
        <v>1014</v>
      </c>
      <c r="B1338" s="2">
        <v>27766644</v>
      </c>
      <c r="C1338" s="9" t="s">
        <v>2401</v>
      </c>
      <c r="D1338" s="9" t="s">
        <v>2404</v>
      </c>
      <c r="E1338" s="3">
        <v>3481.2608896000002</v>
      </c>
      <c r="F1338" s="5">
        <v>4251.4758890000003</v>
      </c>
      <c r="G1338" s="5" t="s">
        <v>2400</v>
      </c>
      <c r="H1338" s="3">
        <v>7.0000000000000007E-2</v>
      </c>
      <c r="I1338" s="3">
        <v>35.558140000000002</v>
      </c>
      <c r="J1338" s="3">
        <v>7.0000000000000007E-2</v>
      </c>
      <c r="K1338" s="3">
        <v>35.558140000000002</v>
      </c>
      <c r="L1338" s="3" t="s">
        <v>2397</v>
      </c>
      <c r="M1338" s="3">
        <v>2.39843137</v>
      </c>
      <c r="N1338" s="3">
        <v>15.093781</v>
      </c>
      <c r="O1338" s="3" t="s">
        <v>2400</v>
      </c>
      <c r="P1338" s="3" t="s">
        <v>2400</v>
      </c>
      <c r="Q1338" s="3">
        <v>4.051901</v>
      </c>
      <c r="R1338" s="3">
        <v>15.49363</v>
      </c>
      <c r="S1338" s="3">
        <v>15.49363</v>
      </c>
      <c r="T1338" s="9" t="s">
        <v>3429</v>
      </c>
      <c r="U1338" s="7">
        <v>992452</v>
      </c>
      <c r="V1338" s="7">
        <v>1314136</v>
      </c>
      <c r="W1338" s="7">
        <v>1401794</v>
      </c>
      <c r="X1338" s="7">
        <v>875402</v>
      </c>
      <c r="Y1338" s="7">
        <v>1003000</v>
      </c>
      <c r="Z1338" s="7">
        <v>995735</v>
      </c>
      <c r="AA1338" s="7">
        <v>994885</v>
      </c>
      <c r="AB1338" s="7">
        <v>992452</v>
      </c>
      <c r="AC1338" s="3">
        <v>48.058</v>
      </c>
      <c r="AD1338" s="4">
        <v>49.84</v>
      </c>
      <c r="AE1338" s="3">
        <v>24.332999999999998</v>
      </c>
      <c r="AF1338" s="3">
        <v>24.899000000000001</v>
      </c>
      <c r="AG1338" s="7">
        <v>215412560</v>
      </c>
      <c r="AH1338" s="7">
        <v>215071798</v>
      </c>
      <c r="AI1338" s="7">
        <v>213689808</v>
      </c>
      <c r="AJ1338" s="7">
        <v>214199587</v>
      </c>
      <c r="AK1338" s="3">
        <v>99.431370000000001</v>
      </c>
      <c r="AL1338" s="7">
        <v>277</v>
      </c>
      <c r="AM1338" s="7">
        <v>187113581</v>
      </c>
      <c r="AN1338" s="3">
        <v>86.86</v>
      </c>
      <c r="AO1338" s="3">
        <v>-1.0355989999999999</v>
      </c>
      <c r="AP1338" s="3">
        <v>-5.3836630000000003</v>
      </c>
      <c r="AQ1338" s="3">
        <v>-0.32594499999999998</v>
      </c>
      <c r="AR1338" s="3">
        <v>15.483383999999999</v>
      </c>
      <c r="AS1338" s="3">
        <v>-5.3836630000000003</v>
      </c>
      <c r="AT1338" s="3">
        <v>-0.32594499999999998</v>
      </c>
      <c r="AU1338" s="3">
        <v>12.426470999999999</v>
      </c>
      <c r="AV1338" s="3">
        <v>2.3496666303972029</v>
      </c>
      <c r="AW1338" s="3">
        <v>4.2320213670581062</v>
      </c>
      <c r="AX1338" s="3">
        <v>4.4888228014627352</v>
      </c>
      <c r="AY1338" s="3">
        <v>64.77</v>
      </c>
      <c r="AZ1338" s="3">
        <v>116.67</v>
      </c>
      <c r="BA1338" s="3">
        <v>123.74</v>
      </c>
    </row>
    <row r="1339" spans="1:53" x14ac:dyDescent="0.3">
      <c r="A1339" s="1" t="s">
        <v>1178</v>
      </c>
      <c r="B1339" s="2">
        <v>5242460</v>
      </c>
      <c r="C1339" s="9" t="s">
        <v>2395</v>
      </c>
      <c r="D1339" s="9" t="s">
        <v>2405</v>
      </c>
      <c r="E1339" s="3">
        <v>3475.1940226500001</v>
      </c>
      <c r="F1339" s="5">
        <v>3023.2510219999999</v>
      </c>
      <c r="G1339" s="5" t="s">
        <v>2400</v>
      </c>
      <c r="H1339" s="3">
        <v>-0.20699999999999999</v>
      </c>
      <c r="I1339" s="3" t="s">
        <v>2397</v>
      </c>
      <c r="J1339" s="3">
        <v>-0.20699999999999999</v>
      </c>
      <c r="K1339" s="3" t="s">
        <v>2397</v>
      </c>
      <c r="L1339" s="3">
        <v>10.31567871</v>
      </c>
      <c r="M1339" s="3">
        <v>4.3383979900000007</v>
      </c>
      <c r="N1339" s="3">
        <v>34.804734000000003</v>
      </c>
      <c r="O1339" s="3" t="s">
        <v>2400</v>
      </c>
      <c r="P1339" s="3" t="s">
        <v>2400</v>
      </c>
      <c r="Q1339" s="3">
        <v>6.9058780000000004</v>
      </c>
      <c r="R1339" s="3" t="s">
        <v>2397</v>
      </c>
      <c r="S1339" s="3">
        <v>-59.233930999999998</v>
      </c>
      <c r="T1339" s="9" t="s">
        <v>3429</v>
      </c>
      <c r="U1339" s="7">
        <v>349886</v>
      </c>
      <c r="V1339" s="7">
        <v>280040</v>
      </c>
      <c r="W1339" s="7">
        <v>206683</v>
      </c>
      <c r="X1339" s="7">
        <v>150827</v>
      </c>
      <c r="Y1339" s="7">
        <v>409670</v>
      </c>
      <c r="Z1339" s="7">
        <v>389250</v>
      </c>
      <c r="AA1339" s="7">
        <v>370377</v>
      </c>
      <c r="AB1339" s="7">
        <v>349886</v>
      </c>
      <c r="AC1339" s="3">
        <v>77.986000000000004</v>
      </c>
      <c r="AD1339" s="3">
        <v>77.983000000000004</v>
      </c>
      <c r="AE1339" s="3">
        <v>-15.044</v>
      </c>
      <c r="AF1339" s="4">
        <v>-14.2</v>
      </c>
      <c r="AG1339" s="7">
        <v>111556211</v>
      </c>
      <c r="AH1339" s="7">
        <v>110022835</v>
      </c>
      <c r="AI1339" s="7">
        <v>104864865</v>
      </c>
      <c r="AJ1339" s="7">
        <v>94940985</v>
      </c>
      <c r="AK1339" s="3">
        <v>85.100620000000006</v>
      </c>
      <c r="AL1339" s="7">
        <v>311</v>
      </c>
      <c r="AM1339" s="7">
        <v>88341934</v>
      </c>
      <c r="AN1339" s="3">
        <v>79.19</v>
      </c>
      <c r="AO1339" s="3">
        <v>-3.5421450000000001</v>
      </c>
      <c r="AP1339" s="3">
        <v>-5.5858749999999997</v>
      </c>
      <c r="AQ1339" s="3">
        <v>1.274105</v>
      </c>
      <c r="AR1339" s="3">
        <v>-12.261336999999999</v>
      </c>
      <c r="AS1339" s="3">
        <v>-5.5858749999999997</v>
      </c>
      <c r="AT1339" s="3">
        <v>1.274105</v>
      </c>
      <c r="AU1339" s="3">
        <v>-15.024559</v>
      </c>
      <c r="AV1339" s="3">
        <v>2.0481850419310716</v>
      </c>
      <c r="AW1339" s="3">
        <v>3.8498989681203328</v>
      </c>
      <c r="AX1339" s="3">
        <v>4.3011934628356467</v>
      </c>
      <c r="AY1339" s="3">
        <v>37.56</v>
      </c>
      <c r="AZ1339" s="4">
        <v>70.599999999999994</v>
      </c>
      <c r="BA1339" s="3">
        <v>78.88</v>
      </c>
    </row>
    <row r="1340" spans="1:53" x14ac:dyDescent="0.3">
      <c r="A1340" s="1" t="s">
        <v>1025</v>
      </c>
      <c r="B1340" s="2">
        <v>4130678</v>
      </c>
      <c r="C1340" s="9" t="s">
        <v>2401</v>
      </c>
      <c r="D1340" s="9" t="s">
        <v>2542</v>
      </c>
      <c r="E1340" s="3">
        <v>3467.9237932800002</v>
      </c>
      <c r="F1340" s="5">
        <v>3953.3047929999998</v>
      </c>
      <c r="G1340" s="5">
        <v>11874.45479328</v>
      </c>
      <c r="H1340" s="3">
        <v>3.0000000000000001E-3</v>
      </c>
      <c r="I1340" s="3" t="s">
        <v>2397</v>
      </c>
      <c r="J1340" s="3">
        <v>3.0000000000000001E-3</v>
      </c>
      <c r="K1340" s="3" t="s">
        <v>2397</v>
      </c>
      <c r="L1340" s="3">
        <v>1.5135634999999998</v>
      </c>
      <c r="M1340" s="3">
        <v>1.5135634999999998</v>
      </c>
      <c r="N1340" s="3" t="s">
        <v>2397</v>
      </c>
      <c r="O1340" s="3" t="s">
        <v>2397</v>
      </c>
      <c r="P1340" s="3" t="s">
        <v>2400</v>
      </c>
      <c r="Q1340" s="3">
        <v>4.2452360000000002</v>
      </c>
      <c r="R1340" s="3">
        <v>13.489234</v>
      </c>
      <c r="S1340" s="3">
        <v>13.489234</v>
      </c>
      <c r="T1340" s="9" t="s">
        <v>3429</v>
      </c>
      <c r="U1340" s="7">
        <v>720227</v>
      </c>
      <c r="V1340" s="7">
        <v>718905</v>
      </c>
      <c r="W1340" s="7">
        <v>807473</v>
      </c>
      <c r="X1340" s="7">
        <v>691873</v>
      </c>
      <c r="Y1340" s="7">
        <v>840960</v>
      </c>
      <c r="Z1340" s="7">
        <v>777781</v>
      </c>
      <c r="AA1340" s="7">
        <v>710255</v>
      </c>
      <c r="AB1340" s="7">
        <v>720227</v>
      </c>
      <c r="AC1340" s="3">
        <v>36.338999999999999</v>
      </c>
      <c r="AD1340" s="3">
        <v>38.192999999999998</v>
      </c>
      <c r="AE1340" s="3">
        <v>27.917000000000002</v>
      </c>
      <c r="AF1340" s="3">
        <v>31.103000000000002</v>
      </c>
      <c r="AG1340" s="7">
        <v>628265774</v>
      </c>
      <c r="AH1340" s="7">
        <v>618504691</v>
      </c>
      <c r="AI1340" s="7">
        <v>609232506</v>
      </c>
      <c r="AJ1340" s="7">
        <v>591506694</v>
      </c>
      <c r="AK1340" s="3">
        <v>94.151920000000004</v>
      </c>
      <c r="AL1340" s="7">
        <v>435</v>
      </c>
      <c r="AM1340" s="7">
        <v>432384423</v>
      </c>
      <c r="AN1340" s="3">
        <v>68.819999999999993</v>
      </c>
      <c r="AO1340" s="3">
        <v>-3.1558190000000002</v>
      </c>
      <c r="AP1340" s="3">
        <v>-11.050725</v>
      </c>
      <c r="AQ1340" s="3">
        <v>-26.386807000000001</v>
      </c>
      <c r="AR1340" s="3">
        <v>4.6908320000000003</v>
      </c>
      <c r="AS1340" s="3">
        <v>-11.050725</v>
      </c>
      <c r="AT1340" s="3">
        <v>-26.386807000000001</v>
      </c>
      <c r="AU1340" s="3">
        <v>2.079002</v>
      </c>
      <c r="AV1340" s="3">
        <v>6.8086201195522031</v>
      </c>
      <c r="AW1340" s="3">
        <v>8.0074051813707268</v>
      </c>
      <c r="AX1340" s="3">
        <v>9.099072159342029</v>
      </c>
      <c r="AY1340" s="3">
        <v>91.16</v>
      </c>
      <c r="AZ1340" s="3">
        <v>107.21</v>
      </c>
      <c r="BA1340" s="3">
        <v>121.82</v>
      </c>
    </row>
    <row r="1341" spans="1:53" x14ac:dyDescent="0.3">
      <c r="A1341" s="1" t="s">
        <v>1346</v>
      </c>
      <c r="B1341" s="2">
        <v>4981115</v>
      </c>
      <c r="C1341" s="9" t="s">
        <v>2401</v>
      </c>
      <c r="D1341" s="9" t="s">
        <v>2442</v>
      </c>
      <c r="E1341" s="3">
        <v>3464.9327292500002</v>
      </c>
      <c r="F1341" s="5">
        <v>8674.9327290000001</v>
      </c>
      <c r="G1341" s="5" t="s">
        <v>2400</v>
      </c>
      <c r="H1341" s="4">
        <v>2.1139999999999999</v>
      </c>
      <c r="I1341" s="3">
        <v>17.078737</v>
      </c>
      <c r="J1341" s="4">
        <v>2.1139999999999999</v>
      </c>
      <c r="K1341" s="3">
        <v>17.078737</v>
      </c>
      <c r="L1341" s="3" t="s">
        <v>2397</v>
      </c>
      <c r="M1341" s="3">
        <v>1.2973316600000002</v>
      </c>
      <c r="N1341" s="3">
        <v>46.027678000000002</v>
      </c>
      <c r="O1341" s="3" t="s">
        <v>2400</v>
      </c>
      <c r="P1341" s="3" t="s">
        <v>2400</v>
      </c>
      <c r="Q1341" s="3">
        <v>2.6127180000000001</v>
      </c>
      <c r="R1341" s="3">
        <v>11.447217999999999</v>
      </c>
      <c r="S1341" s="3">
        <v>11.447217999999999</v>
      </c>
      <c r="T1341" s="9" t="s">
        <v>3429</v>
      </c>
      <c r="U1341" s="7">
        <v>3166000</v>
      </c>
      <c r="V1341" s="7">
        <v>3289000</v>
      </c>
      <c r="W1341" s="7">
        <v>2762000</v>
      </c>
      <c r="X1341" s="7">
        <v>1844000</v>
      </c>
      <c r="Y1341" s="7">
        <v>3194000</v>
      </c>
      <c r="Z1341" s="7">
        <v>3105000</v>
      </c>
      <c r="AA1341" s="7">
        <v>3166000</v>
      </c>
      <c r="AB1341" s="7">
        <v>3166000</v>
      </c>
      <c r="AC1341" s="3">
        <v>57.423000000000002</v>
      </c>
      <c r="AD1341" s="3">
        <v>57.607999999999997</v>
      </c>
      <c r="AE1341" s="3">
        <v>22.805</v>
      </c>
      <c r="AF1341" s="4">
        <v>21.76</v>
      </c>
      <c r="AG1341" s="7">
        <v>34947061</v>
      </c>
      <c r="AH1341" s="7">
        <v>35056045</v>
      </c>
      <c r="AI1341" s="7">
        <v>35685051</v>
      </c>
      <c r="AJ1341" s="7">
        <v>28033452</v>
      </c>
      <c r="AK1341" s="4">
        <v>80.299400000000006</v>
      </c>
      <c r="AL1341" s="7">
        <v>379</v>
      </c>
      <c r="AM1341" s="7">
        <v>25968189</v>
      </c>
      <c r="AN1341" s="3">
        <v>74.38</v>
      </c>
      <c r="AO1341" s="3">
        <v>-1.9757670000000001</v>
      </c>
      <c r="AP1341" s="3">
        <v>-9.5214110000000005</v>
      </c>
      <c r="AQ1341" s="3">
        <v>22.210125000000001</v>
      </c>
      <c r="AR1341" s="3">
        <v>1.457462</v>
      </c>
      <c r="AS1341" s="3">
        <v>-9.5214110000000005</v>
      </c>
      <c r="AT1341" s="3">
        <v>22.210125000000001</v>
      </c>
      <c r="AU1341" s="3">
        <v>5.7839559999999999</v>
      </c>
      <c r="AV1341" s="3">
        <v>2.2265114586134791</v>
      </c>
      <c r="AW1341" s="3">
        <v>3.6821084758018165</v>
      </c>
      <c r="AX1341" s="3">
        <v>4.9078574041121117</v>
      </c>
      <c r="AY1341" s="3">
        <v>35.21</v>
      </c>
      <c r="AZ1341" s="3">
        <v>58.24</v>
      </c>
      <c r="BA1341" s="3">
        <v>77.62</v>
      </c>
    </row>
    <row r="1342" spans="1:53" x14ac:dyDescent="0.3">
      <c r="A1342" s="1" t="s">
        <v>14</v>
      </c>
      <c r="B1342" s="2">
        <v>5223225</v>
      </c>
      <c r="C1342" s="9" t="s">
        <v>2395</v>
      </c>
      <c r="D1342" s="9" t="s">
        <v>2398</v>
      </c>
      <c r="E1342" s="3">
        <v>3462.6991410000001</v>
      </c>
      <c r="F1342" s="5">
        <v>4832.7661410000001</v>
      </c>
      <c r="G1342" s="5" t="s">
        <v>2400</v>
      </c>
      <c r="H1342" s="3">
        <v>0.92</v>
      </c>
      <c r="I1342" s="3">
        <v>9.4559499999999996</v>
      </c>
      <c r="J1342" s="4">
        <v>0.92</v>
      </c>
      <c r="K1342" s="3">
        <v>9.4559499999999996</v>
      </c>
      <c r="L1342" s="3">
        <v>7.7252584899999999</v>
      </c>
      <c r="M1342" s="3">
        <v>2.05105351</v>
      </c>
      <c r="N1342" s="3">
        <v>9.7031539999999996</v>
      </c>
      <c r="O1342" s="3" t="s">
        <v>2400</v>
      </c>
      <c r="P1342" s="3" t="s">
        <v>2400</v>
      </c>
      <c r="Q1342" s="3">
        <v>0.90656700000000001</v>
      </c>
      <c r="R1342" s="3">
        <v>5.8199199999999998</v>
      </c>
      <c r="S1342" s="3">
        <v>5.8199199999999998</v>
      </c>
      <c r="T1342" s="9" t="s">
        <v>3433</v>
      </c>
      <c r="U1342" s="7">
        <v>6159291</v>
      </c>
      <c r="V1342" s="7">
        <v>6395073</v>
      </c>
      <c r="W1342" s="7">
        <v>6773128</v>
      </c>
      <c r="X1342" s="7">
        <v>5689233</v>
      </c>
      <c r="Y1342" s="7">
        <v>6051358</v>
      </c>
      <c r="Z1342" s="7">
        <v>6105805</v>
      </c>
      <c r="AA1342" s="7">
        <v>6139902</v>
      </c>
      <c r="AB1342" s="7">
        <v>6159291</v>
      </c>
      <c r="AC1342" s="3">
        <v>34.261000000000003</v>
      </c>
      <c r="AD1342" s="3">
        <v>34.177999999999997</v>
      </c>
      <c r="AE1342" s="4">
        <v>12.807</v>
      </c>
      <c r="AF1342" s="4">
        <v>11.676</v>
      </c>
      <c r="AG1342" s="7">
        <v>69932128</v>
      </c>
      <c r="AH1342" s="7">
        <v>70915916</v>
      </c>
      <c r="AI1342" s="7">
        <v>74143759</v>
      </c>
      <c r="AJ1342" s="7">
        <v>68300256</v>
      </c>
      <c r="AK1342" s="3">
        <v>98.419470000000004</v>
      </c>
      <c r="AL1342" s="7">
        <v>418</v>
      </c>
      <c r="AM1342" s="7">
        <v>73641032</v>
      </c>
      <c r="AN1342" s="4">
        <v>106.12</v>
      </c>
      <c r="AO1342" s="3">
        <v>-1.151203</v>
      </c>
      <c r="AP1342" s="3">
        <v>16.812183000000001</v>
      </c>
      <c r="AQ1342" s="3">
        <v>-1.422207</v>
      </c>
      <c r="AR1342" s="3">
        <v>-14.669238</v>
      </c>
      <c r="AS1342" s="3">
        <v>16.812183000000001</v>
      </c>
      <c r="AT1342" s="3">
        <v>-1.422207</v>
      </c>
      <c r="AU1342" s="3">
        <v>-12.833333</v>
      </c>
      <c r="AV1342" s="3">
        <v>10.193816896980575</v>
      </c>
      <c r="AW1342" s="3">
        <v>14.452328407391974</v>
      </c>
      <c r="AX1342" s="3">
        <v>11.011833823538757</v>
      </c>
      <c r="AY1342" s="3">
        <v>95.19</v>
      </c>
      <c r="AZ1342" s="3">
        <v>134.96</v>
      </c>
      <c r="BA1342" s="3">
        <v>102.83</v>
      </c>
    </row>
    <row r="1343" spans="1:53" x14ac:dyDescent="0.3">
      <c r="A1343" s="1" t="s">
        <v>215</v>
      </c>
      <c r="B1343" s="2">
        <v>29188222</v>
      </c>
      <c r="C1343" s="9" t="s">
        <v>2395</v>
      </c>
      <c r="D1343" s="9" t="s">
        <v>2442</v>
      </c>
      <c r="E1343" s="3">
        <v>3460.5201854000002</v>
      </c>
      <c r="F1343" s="5">
        <v>3091.6548349999998</v>
      </c>
      <c r="G1343" s="5" t="s">
        <v>2400</v>
      </c>
      <c r="H1343" s="3">
        <v>0.38529935321390685</v>
      </c>
      <c r="I1343" s="3">
        <v>22.454751000000002</v>
      </c>
      <c r="J1343" s="3">
        <v>0.38529935321390685</v>
      </c>
      <c r="K1343" s="3">
        <v>22.454751000000002</v>
      </c>
      <c r="L1343" s="3">
        <v>10.090403090000001</v>
      </c>
      <c r="M1343" s="3">
        <v>10.004238089999999</v>
      </c>
      <c r="N1343" s="3">
        <v>15.74851</v>
      </c>
      <c r="O1343" s="3" t="s">
        <v>2400</v>
      </c>
      <c r="P1343" s="3" t="s">
        <v>2400</v>
      </c>
      <c r="Q1343" s="3">
        <v>3.5035690000000002</v>
      </c>
      <c r="R1343" s="3">
        <v>12.645303</v>
      </c>
      <c r="S1343" s="3">
        <v>12.645303</v>
      </c>
      <c r="T1343" s="9" t="s">
        <v>3429</v>
      </c>
      <c r="U1343" s="7">
        <v>659373.78413432313</v>
      </c>
      <c r="V1343" s="7">
        <v>336826.43426970107</v>
      </c>
      <c r="W1343" s="7">
        <v>332948.82317029312</v>
      </c>
      <c r="X1343" s="7">
        <v>227200.07350682467</v>
      </c>
      <c r="Y1343" s="7">
        <v>926149.06568529177</v>
      </c>
      <c r="Z1343" s="7">
        <v>839835.17145026976</v>
      </c>
      <c r="AA1343" s="7">
        <v>748273.0554693219</v>
      </c>
      <c r="AB1343" s="7">
        <v>659373.78413432313</v>
      </c>
      <c r="AC1343" s="3">
        <v>40.972000000000001</v>
      </c>
      <c r="AD1343" s="4">
        <v>40.36</v>
      </c>
      <c r="AE1343" s="3">
        <v>21.597999999999999</v>
      </c>
      <c r="AF1343" s="3">
        <v>22.367000000000001</v>
      </c>
      <c r="AG1343" s="7">
        <v>137976275</v>
      </c>
      <c r="AH1343" s="7">
        <v>137748003</v>
      </c>
      <c r="AI1343" s="7">
        <v>137560901</v>
      </c>
      <c r="AJ1343" s="7">
        <v>63514545</v>
      </c>
      <c r="AK1343" s="3">
        <v>46.165039999999998</v>
      </c>
      <c r="AL1343" s="7">
        <v>127</v>
      </c>
      <c r="AM1343" s="7">
        <v>56137805</v>
      </c>
      <c r="AN1343" s="4">
        <v>40.799999999999997</v>
      </c>
      <c r="AO1343" s="3">
        <v>-7.5627360000000001</v>
      </c>
      <c r="AP1343" s="3">
        <v>6.9184890000000001</v>
      </c>
      <c r="AQ1343" s="3">
        <v>3.6622979999999998</v>
      </c>
      <c r="AR1343" s="3">
        <v>59.869202999999999</v>
      </c>
      <c r="AS1343" s="3">
        <v>6.9184890000000001</v>
      </c>
      <c r="AT1343" s="3">
        <v>3.6622979999999998</v>
      </c>
      <c r="AU1343" s="3">
        <v>54.896312999999999</v>
      </c>
      <c r="AV1343" s="3" t="s">
        <v>2400</v>
      </c>
      <c r="AW1343" s="3" t="s">
        <v>2400</v>
      </c>
      <c r="AX1343" s="3" t="s">
        <v>2400</v>
      </c>
      <c r="AY1343" s="3">
        <v>104.29</v>
      </c>
      <c r="AZ1343" s="3">
        <v>144.28</v>
      </c>
      <c r="BA1343" s="4">
        <v>134</v>
      </c>
    </row>
    <row r="1344" spans="1:53" x14ac:dyDescent="0.3">
      <c r="A1344" s="1" t="s">
        <v>981</v>
      </c>
      <c r="B1344" s="2">
        <v>4982540</v>
      </c>
      <c r="C1344" s="9" t="s">
        <v>2401</v>
      </c>
      <c r="D1344" s="9" t="s">
        <v>2482</v>
      </c>
      <c r="E1344" s="3">
        <v>3451.6588285600001</v>
      </c>
      <c r="F1344" s="5">
        <v>6675.258828</v>
      </c>
      <c r="G1344" s="5" t="s">
        <v>2400</v>
      </c>
      <c r="H1344" s="4">
        <v>1.4730000000000001</v>
      </c>
      <c r="I1344" s="3">
        <v>10.756776</v>
      </c>
      <c r="J1344" s="4">
        <v>1.4730000000000001</v>
      </c>
      <c r="K1344" s="3">
        <v>10.756776</v>
      </c>
      <c r="L1344" s="3" t="s">
        <v>2397</v>
      </c>
      <c r="M1344" s="3">
        <v>1.3848105899999998</v>
      </c>
      <c r="N1344" s="3">
        <v>17.512893999999999</v>
      </c>
      <c r="O1344" s="3" t="s">
        <v>2400</v>
      </c>
      <c r="P1344" s="3" t="s">
        <v>2400</v>
      </c>
      <c r="Q1344" s="3">
        <v>1.1126240000000001</v>
      </c>
      <c r="R1344" s="3">
        <v>7.4221690000000002</v>
      </c>
      <c r="S1344" s="3">
        <v>7.4221690000000002</v>
      </c>
      <c r="T1344" s="9" t="s">
        <v>3434</v>
      </c>
      <c r="U1344" s="7">
        <v>5448100</v>
      </c>
      <c r="V1344" s="7">
        <v>5218600</v>
      </c>
      <c r="W1344" s="7">
        <v>6349500</v>
      </c>
      <c r="X1344" s="7">
        <v>5556100</v>
      </c>
      <c r="Y1344" s="7">
        <v>5448100</v>
      </c>
      <c r="Z1344" s="7">
        <v>5339400</v>
      </c>
      <c r="AA1344" s="7">
        <v>5215500</v>
      </c>
      <c r="AB1344" s="7">
        <v>5153400</v>
      </c>
      <c r="AC1344" s="3">
        <v>19.655000000000001</v>
      </c>
      <c r="AD1344" s="3">
        <v>19.655000000000001</v>
      </c>
      <c r="AE1344" s="4">
        <v>12.984</v>
      </c>
      <c r="AF1344" s="4">
        <v>12.984</v>
      </c>
      <c r="AG1344" s="7">
        <v>47181397</v>
      </c>
      <c r="AH1344" s="7">
        <v>47178995</v>
      </c>
      <c r="AI1344" s="7">
        <v>46805381</v>
      </c>
      <c r="AJ1344" s="7">
        <v>28019015</v>
      </c>
      <c r="AK1344" s="3">
        <v>59.385730000000002</v>
      </c>
      <c r="AL1344" s="7">
        <v>299</v>
      </c>
      <c r="AM1344" s="7">
        <v>24890006</v>
      </c>
      <c r="AN1344" s="3">
        <v>52.75</v>
      </c>
      <c r="AO1344" s="3">
        <v>-6.5402000000000002E-2</v>
      </c>
      <c r="AP1344" s="3">
        <v>-13.951851</v>
      </c>
      <c r="AQ1344" s="3">
        <v>-2.4577079999999998</v>
      </c>
      <c r="AR1344" s="3">
        <v>-7.4079689999999996</v>
      </c>
      <c r="AS1344" s="3">
        <v>-13.951851</v>
      </c>
      <c r="AT1344" s="3">
        <v>-2.4577079999999998</v>
      </c>
      <c r="AU1344" s="3">
        <v>-6.8150630000000003</v>
      </c>
      <c r="AV1344" s="3">
        <v>2.9762164959979143</v>
      </c>
      <c r="AW1344" s="3">
        <v>4.120279629926145</v>
      </c>
      <c r="AX1344" s="3">
        <v>3.7526975986651645</v>
      </c>
      <c r="AY1344" s="3">
        <v>89.41</v>
      </c>
      <c r="AZ1344" s="3">
        <v>123.78</v>
      </c>
      <c r="BA1344" s="3">
        <v>112.73</v>
      </c>
    </row>
    <row r="1345" spans="1:53" x14ac:dyDescent="0.3">
      <c r="A1345" s="1" t="s">
        <v>1044</v>
      </c>
      <c r="B1345" s="2">
        <v>103169</v>
      </c>
      <c r="C1345" s="9" t="s">
        <v>2401</v>
      </c>
      <c r="D1345" s="9" t="s">
        <v>2508</v>
      </c>
      <c r="E1345" s="3">
        <v>3441.4230279600001</v>
      </c>
      <c r="F1345" s="5">
        <v>6818.6090270000004</v>
      </c>
      <c r="G1345" s="5">
        <v>6816.3502185400002</v>
      </c>
      <c r="H1345" s="3">
        <v>0.13700000000000001</v>
      </c>
      <c r="I1345" s="3">
        <v>22.820895522388099</v>
      </c>
      <c r="J1345" s="4">
        <v>0.13700000000000001</v>
      </c>
      <c r="K1345" s="3">
        <v>22.820895522388099</v>
      </c>
      <c r="L1345" s="3">
        <v>1.5303962319480899</v>
      </c>
      <c r="M1345" s="3">
        <v>1.3903376057375101</v>
      </c>
      <c r="N1345" s="3">
        <v>8.0899470000000004</v>
      </c>
      <c r="O1345" s="3" t="s">
        <v>2400</v>
      </c>
      <c r="P1345" s="3" t="s">
        <v>2400</v>
      </c>
      <c r="Q1345" s="3">
        <v>7.9818769999999999</v>
      </c>
      <c r="R1345" s="3">
        <v>13.959889</v>
      </c>
      <c r="S1345" s="3">
        <v>11.066945936065</v>
      </c>
      <c r="T1345" s="9" t="s">
        <v>3429</v>
      </c>
      <c r="U1345" s="7">
        <v>840141</v>
      </c>
      <c r="V1345" s="7">
        <v>831994</v>
      </c>
      <c r="W1345" s="7">
        <v>771634</v>
      </c>
      <c r="X1345" s="7">
        <v>742872</v>
      </c>
      <c r="Y1345" s="7">
        <v>841977</v>
      </c>
      <c r="Z1345" s="7">
        <v>842915</v>
      </c>
      <c r="AA1345" s="7">
        <v>838872</v>
      </c>
      <c r="AB1345" s="7">
        <v>840141</v>
      </c>
      <c r="AC1345" s="3">
        <v>67.814999999999998</v>
      </c>
      <c r="AD1345" s="3">
        <v>67.412000000000006</v>
      </c>
      <c r="AE1345" s="3">
        <v>57.271000000000001</v>
      </c>
      <c r="AF1345" s="3">
        <v>56.863999999999997</v>
      </c>
      <c r="AG1345" s="7">
        <v>106020426</v>
      </c>
      <c r="AH1345" s="7">
        <v>106010262</v>
      </c>
      <c r="AI1345" s="7">
        <v>105693261</v>
      </c>
      <c r="AJ1345" s="7">
        <v>104123318</v>
      </c>
      <c r="AK1345" s="3">
        <v>98.210620000000006</v>
      </c>
      <c r="AL1345" s="7">
        <v>400</v>
      </c>
      <c r="AM1345" s="7">
        <v>112770506</v>
      </c>
      <c r="AN1345" s="3">
        <v>106.37</v>
      </c>
      <c r="AO1345" s="3">
        <v>0.393959</v>
      </c>
      <c r="AP1345" s="3">
        <v>-5.7917439999999996</v>
      </c>
      <c r="AQ1345" s="3">
        <v>-8.7436589999999992</v>
      </c>
      <c r="AR1345" s="3">
        <v>31.132076000000001</v>
      </c>
      <c r="AS1345" s="3">
        <v>-5.7917439999999996</v>
      </c>
      <c r="AT1345" s="3">
        <v>-8.7436589999999992</v>
      </c>
      <c r="AU1345" s="3">
        <v>33.188153</v>
      </c>
      <c r="AV1345" s="3">
        <v>2.8621126272403394</v>
      </c>
      <c r="AW1345" s="3">
        <v>4.4951061428655095</v>
      </c>
      <c r="AX1345" s="3">
        <v>4.5956617396030399</v>
      </c>
      <c r="AY1345" s="3">
        <v>60.93</v>
      </c>
      <c r="AZ1345" s="3">
        <v>95.69</v>
      </c>
      <c r="BA1345" s="3">
        <v>97.83</v>
      </c>
    </row>
    <row r="1346" spans="1:53" x14ac:dyDescent="0.3">
      <c r="A1346" s="1" t="s">
        <v>679</v>
      </c>
      <c r="B1346" s="2">
        <v>28172255</v>
      </c>
      <c r="C1346" s="9" t="s">
        <v>2401</v>
      </c>
      <c r="D1346" s="9" t="s">
        <v>2417</v>
      </c>
      <c r="E1346" s="3">
        <v>3439.1246329700002</v>
      </c>
      <c r="F1346" s="5">
        <v>3170.7196319999998</v>
      </c>
      <c r="G1346" s="5" t="s">
        <v>2400</v>
      </c>
      <c r="H1346" s="3">
        <v>0.1</v>
      </c>
      <c r="I1346" s="3">
        <v>50.820106000000003</v>
      </c>
      <c r="J1346" s="3">
        <v>0.1</v>
      </c>
      <c r="K1346" s="3">
        <v>50.820106000000003</v>
      </c>
      <c r="L1346" s="3">
        <v>5.7172618999999996</v>
      </c>
      <c r="M1346" s="3">
        <v>2.8991850299999999</v>
      </c>
      <c r="N1346" s="3">
        <v>21.904219000000001</v>
      </c>
      <c r="O1346" s="3" t="s">
        <v>2400</v>
      </c>
      <c r="P1346" s="3" t="s">
        <v>2400</v>
      </c>
      <c r="Q1346" s="3">
        <v>4.669454</v>
      </c>
      <c r="R1346" s="3">
        <v>22.560994000000001</v>
      </c>
      <c r="S1346" s="3">
        <v>22.560994000000001</v>
      </c>
      <c r="T1346" s="9" t="s">
        <v>3429</v>
      </c>
      <c r="U1346" s="7">
        <v>572543</v>
      </c>
      <c r="V1346" s="7">
        <v>452418</v>
      </c>
      <c r="W1346" s="7">
        <v>332741</v>
      </c>
      <c r="X1346" s="7">
        <v>243917</v>
      </c>
      <c r="Y1346" s="7">
        <v>638459</v>
      </c>
      <c r="Z1346" s="7">
        <v>612877</v>
      </c>
      <c r="AA1346" s="7">
        <v>590731</v>
      </c>
      <c r="AB1346" s="7">
        <v>572543</v>
      </c>
      <c r="AC1346" s="3">
        <v>81.376000000000005</v>
      </c>
      <c r="AD1346" s="3">
        <v>82.423000000000002</v>
      </c>
      <c r="AE1346" s="3">
        <v>21.059000000000001</v>
      </c>
      <c r="AF1346" s="3">
        <v>18.827999999999999</v>
      </c>
      <c r="AG1346" s="7">
        <v>170631000</v>
      </c>
      <c r="AH1346" s="7">
        <v>171244000</v>
      </c>
      <c r="AI1346" s="7">
        <v>169905000</v>
      </c>
      <c r="AJ1346" s="7">
        <v>141809643</v>
      </c>
      <c r="AK1346" s="3">
        <v>83.829179999999994</v>
      </c>
      <c r="AL1346" s="7">
        <v>385</v>
      </c>
      <c r="AM1346" s="7">
        <v>146806716</v>
      </c>
      <c r="AN1346" s="3">
        <v>86.78</v>
      </c>
      <c r="AO1346" s="3">
        <v>-2.783401</v>
      </c>
      <c r="AP1346" s="3">
        <v>-5.5091000000000001</v>
      </c>
      <c r="AQ1346" s="3">
        <v>14.073634</v>
      </c>
      <c r="AR1346" s="3">
        <v>-46.786704</v>
      </c>
      <c r="AS1346" s="3">
        <v>-5.5091000000000001</v>
      </c>
      <c r="AT1346" s="3">
        <v>14.073634</v>
      </c>
      <c r="AU1346" s="3">
        <v>-47.770527999999999</v>
      </c>
      <c r="AV1346" s="3">
        <v>3.8614132075032135</v>
      </c>
      <c r="AW1346" s="3">
        <v>4.4258051240157092</v>
      </c>
      <c r="AX1346" s="3">
        <v>5.8899515997697574</v>
      </c>
      <c r="AY1346" s="3">
        <v>57.48</v>
      </c>
      <c r="AZ1346" s="3">
        <v>65.88</v>
      </c>
      <c r="BA1346" s="3">
        <v>87.67</v>
      </c>
    </row>
    <row r="1347" spans="1:53" x14ac:dyDescent="0.3">
      <c r="A1347" s="1" t="s">
        <v>1435</v>
      </c>
      <c r="B1347" s="2">
        <v>22103633</v>
      </c>
      <c r="C1347" s="9" t="s">
        <v>2401</v>
      </c>
      <c r="D1347" s="9" t="s">
        <v>2509</v>
      </c>
      <c r="E1347" s="3">
        <v>3438.77621</v>
      </c>
      <c r="F1347" s="5">
        <v>3521.148209</v>
      </c>
      <c r="G1347" s="5">
        <v>4099.0492096799999</v>
      </c>
      <c r="H1347" s="3">
        <v>-0.16</v>
      </c>
      <c r="I1347" s="3" t="s">
        <v>2397</v>
      </c>
      <c r="J1347" s="3">
        <v>-0.16</v>
      </c>
      <c r="K1347" s="3" t="s">
        <v>2397</v>
      </c>
      <c r="L1347" s="3">
        <v>2.4096385499999999</v>
      </c>
      <c r="M1347" s="3">
        <v>2.3915376400000001</v>
      </c>
      <c r="N1347" s="3" t="s">
        <v>2397</v>
      </c>
      <c r="O1347" s="3" t="s">
        <v>2397</v>
      </c>
      <c r="P1347" s="3" t="s">
        <v>2397</v>
      </c>
      <c r="Q1347" s="3">
        <v>14.279064999999999</v>
      </c>
      <c r="R1347" s="3" t="s">
        <v>2397</v>
      </c>
      <c r="S1347" s="3">
        <v>-38.607447999999998</v>
      </c>
      <c r="T1347" s="9" t="s">
        <v>3429</v>
      </c>
      <c r="U1347" s="7">
        <v>253445</v>
      </c>
      <c r="V1347" s="7">
        <v>527510</v>
      </c>
      <c r="W1347" s="7">
        <v>331952</v>
      </c>
      <c r="X1347" s="7">
        <v>134310</v>
      </c>
      <c r="Y1347" s="7">
        <v>184074</v>
      </c>
      <c r="Z1347" s="7">
        <v>173663</v>
      </c>
      <c r="AA1347" s="7">
        <v>206429</v>
      </c>
      <c r="AB1347" s="7">
        <v>253445</v>
      </c>
      <c r="AC1347" s="3">
        <v>63.417999999999999</v>
      </c>
      <c r="AD1347" s="3">
        <v>14.218999999999999</v>
      </c>
      <c r="AE1347" s="4">
        <v>26.26</v>
      </c>
      <c r="AF1347" s="3">
        <v>-39.488999999999997</v>
      </c>
      <c r="AG1347" s="7">
        <v>163189704</v>
      </c>
      <c r="AH1347" s="7">
        <v>165331382</v>
      </c>
      <c r="AI1347" s="7">
        <v>177802600</v>
      </c>
      <c r="AJ1347" s="7">
        <v>117455930</v>
      </c>
      <c r="AK1347" s="3">
        <v>71.967359999999999</v>
      </c>
      <c r="AL1347" s="7">
        <v>438</v>
      </c>
      <c r="AM1347" s="7">
        <v>103649793</v>
      </c>
      <c r="AN1347" s="3">
        <v>63.51</v>
      </c>
      <c r="AO1347" s="3">
        <v>-5.683192</v>
      </c>
      <c r="AP1347" s="3">
        <v>-25.961082000000001</v>
      </c>
      <c r="AQ1347" s="3">
        <v>-11.614731000000001</v>
      </c>
      <c r="AR1347" s="3">
        <v>-20.651067999999999</v>
      </c>
      <c r="AS1347" s="3">
        <v>-25.961082000000001</v>
      </c>
      <c r="AT1347" s="3">
        <v>-11.614731000000001</v>
      </c>
      <c r="AU1347" s="3">
        <v>-21.410578999999998</v>
      </c>
      <c r="AV1347" s="3">
        <v>5.5539349165083527</v>
      </c>
      <c r="AW1347" s="3">
        <v>9.9362304631141249</v>
      </c>
      <c r="AX1347" s="3">
        <v>8.2852439744380995</v>
      </c>
      <c r="AY1347" s="3">
        <v>56.43</v>
      </c>
      <c r="AZ1347" s="3">
        <v>100.96</v>
      </c>
      <c r="BA1347" s="3">
        <v>84.18</v>
      </c>
    </row>
    <row r="1348" spans="1:53" x14ac:dyDescent="0.3">
      <c r="A1348" s="1" t="s">
        <v>1459</v>
      </c>
      <c r="B1348" s="2">
        <v>4579197</v>
      </c>
      <c r="C1348" s="9" t="s">
        <v>2401</v>
      </c>
      <c r="D1348" s="9" t="s">
        <v>2529</v>
      </c>
      <c r="E1348" s="3">
        <v>3437.6551352000001</v>
      </c>
      <c r="F1348" s="5">
        <v>7969.0551349999996</v>
      </c>
      <c r="G1348" s="5">
        <v>10331.9513348</v>
      </c>
      <c r="H1348" s="3">
        <v>0.17899999999999999</v>
      </c>
      <c r="I1348" s="3">
        <v>22.169590643274901</v>
      </c>
      <c r="J1348" s="4">
        <v>0.17899999999999999</v>
      </c>
      <c r="K1348" s="3">
        <v>22.169590643274901</v>
      </c>
      <c r="L1348" s="3">
        <v>5.8900710198756494</v>
      </c>
      <c r="M1348" s="3">
        <v>4.4723626134778804</v>
      </c>
      <c r="N1348" s="3">
        <v>8.8990609999999997</v>
      </c>
      <c r="O1348" s="3" t="s">
        <v>2400</v>
      </c>
      <c r="P1348" s="3" t="s">
        <v>2400</v>
      </c>
      <c r="Q1348" s="3">
        <v>9.4304290000000002</v>
      </c>
      <c r="R1348" s="3">
        <v>14.896217</v>
      </c>
      <c r="S1348" s="3">
        <v>15.1189107586245</v>
      </c>
      <c r="T1348" s="9" t="s">
        <v>3429</v>
      </c>
      <c r="U1348" s="7">
        <v>865616</v>
      </c>
      <c r="V1348" s="7">
        <v>809314</v>
      </c>
      <c r="W1348" s="7">
        <v>590965</v>
      </c>
      <c r="X1348" s="7">
        <v>432487</v>
      </c>
      <c r="Y1348" s="7">
        <v>786922</v>
      </c>
      <c r="Z1348" s="7">
        <v>819090</v>
      </c>
      <c r="AA1348" s="7">
        <v>850463</v>
      </c>
      <c r="AB1348" s="7">
        <v>865616</v>
      </c>
      <c r="AC1348" s="3">
        <v>75.122</v>
      </c>
      <c r="AD1348" s="3">
        <v>74.277000000000001</v>
      </c>
      <c r="AE1348" s="3">
        <v>65.162999999999997</v>
      </c>
      <c r="AF1348" s="3">
        <v>63.052999999999997</v>
      </c>
      <c r="AG1348" s="7">
        <v>76216680</v>
      </c>
      <c r="AH1348" s="7">
        <v>75169162</v>
      </c>
      <c r="AI1348" s="7">
        <v>82955797</v>
      </c>
      <c r="AJ1348" s="7">
        <v>69431805</v>
      </c>
      <c r="AK1348" s="3">
        <v>91.090419999999995</v>
      </c>
      <c r="AL1348" s="7">
        <v>410</v>
      </c>
      <c r="AM1348" s="7">
        <v>68653042</v>
      </c>
      <c r="AN1348" s="3">
        <v>90.07</v>
      </c>
      <c r="AO1348" s="3">
        <v>-0.36793700000000001</v>
      </c>
      <c r="AP1348" s="3">
        <v>-15.942349999999999</v>
      </c>
      <c r="AQ1348" s="3">
        <v>-21.348548000000001</v>
      </c>
      <c r="AR1348" s="3">
        <v>-10.779007</v>
      </c>
      <c r="AS1348" s="3">
        <v>-15.942349999999999</v>
      </c>
      <c r="AT1348" s="3">
        <v>-21.348548000000001</v>
      </c>
      <c r="AU1348" s="3">
        <v>-8.5845190000000002</v>
      </c>
      <c r="AV1348" s="3">
        <v>2.9134295402256263</v>
      </c>
      <c r="AW1348" s="3">
        <v>4.1003877557892157</v>
      </c>
      <c r="AX1348" s="3">
        <v>3.4876231344232211</v>
      </c>
      <c r="AY1348" s="3">
        <v>63.12</v>
      </c>
      <c r="AZ1348" s="3">
        <v>88.83</v>
      </c>
      <c r="BA1348" s="3">
        <v>75.56</v>
      </c>
    </row>
    <row r="1349" spans="1:53" x14ac:dyDescent="0.3">
      <c r="A1349" s="1" t="s">
        <v>771</v>
      </c>
      <c r="B1349" s="2">
        <v>113645</v>
      </c>
      <c r="C1349" s="9" t="s">
        <v>2401</v>
      </c>
      <c r="D1349" s="9" t="s">
        <v>2533</v>
      </c>
      <c r="E1349" s="3">
        <v>3435.93801889</v>
      </c>
      <c r="F1349" s="5">
        <v>6474.5690180000001</v>
      </c>
      <c r="G1349" s="5">
        <v>6839.3610188900002</v>
      </c>
      <c r="H1349" s="3">
        <v>0.53</v>
      </c>
      <c r="I1349" s="3">
        <v>19.168831168831201</v>
      </c>
      <c r="J1349" s="3">
        <v>0.53</v>
      </c>
      <c r="K1349" s="3">
        <v>19.168831168831201</v>
      </c>
      <c r="L1349" s="3">
        <v>1.6768670184604801</v>
      </c>
      <c r="M1349" s="3">
        <v>1.6496450521785702</v>
      </c>
      <c r="N1349" s="3">
        <v>8.8666400000000003</v>
      </c>
      <c r="O1349" s="3" t="s">
        <v>2400</v>
      </c>
      <c r="P1349" s="3" t="s">
        <v>2400</v>
      </c>
      <c r="Q1349" s="3">
        <v>9.3763570000000005</v>
      </c>
      <c r="R1349" s="3">
        <v>12.402108</v>
      </c>
      <c r="S1349" s="3">
        <v>13.545024741671201</v>
      </c>
      <c r="T1349" s="9" t="s">
        <v>3429</v>
      </c>
      <c r="U1349" s="7">
        <v>704757</v>
      </c>
      <c r="V1349" s="7">
        <v>648324</v>
      </c>
      <c r="W1349" s="7">
        <v>525593</v>
      </c>
      <c r="X1349" s="7">
        <v>412120</v>
      </c>
      <c r="Y1349" s="7">
        <v>687029</v>
      </c>
      <c r="Z1349" s="7">
        <v>698215</v>
      </c>
      <c r="AA1349" s="7">
        <v>698929</v>
      </c>
      <c r="AB1349" s="7">
        <v>704757</v>
      </c>
      <c r="AC1349" s="3">
        <v>91.766000000000005</v>
      </c>
      <c r="AD1349" s="3">
        <v>91.387</v>
      </c>
      <c r="AE1349" s="3">
        <v>77.188000000000002</v>
      </c>
      <c r="AF1349" s="3">
        <v>75.406999999999996</v>
      </c>
      <c r="AG1349" s="7">
        <v>75729102</v>
      </c>
      <c r="AH1349" s="7">
        <v>75719256</v>
      </c>
      <c r="AI1349" s="7">
        <v>75327746</v>
      </c>
      <c r="AJ1349" s="7">
        <v>74081080</v>
      </c>
      <c r="AK1349" s="4">
        <v>97.820700000000002</v>
      </c>
      <c r="AL1349" s="7">
        <v>425</v>
      </c>
      <c r="AM1349" s="7">
        <v>54277567</v>
      </c>
      <c r="AN1349" s="3">
        <v>71.67</v>
      </c>
      <c r="AO1349" s="3">
        <v>1.1189770000000001</v>
      </c>
      <c r="AP1349" s="3">
        <v>-2.402469</v>
      </c>
      <c r="AQ1349" s="3">
        <v>-9.7063620000000004</v>
      </c>
      <c r="AR1349" s="3">
        <v>-9.1692309999999999</v>
      </c>
      <c r="AS1349" s="3">
        <v>-2.402469</v>
      </c>
      <c r="AT1349" s="3">
        <v>-9.7063620000000004</v>
      </c>
      <c r="AU1349" s="3">
        <v>-8.6068110000000004</v>
      </c>
      <c r="AV1349" s="3">
        <v>3.2943479250119672</v>
      </c>
      <c r="AW1349" s="3">
        <v>3.5971231722419632</v>
      </c>
      <c r="AX1349" s="3">
        <v>3.1063153998476407</v>
      </c>
      <c r="AY1349" s="3">
        <v>86.98</v>
      </c>
      <c r="AZ1349" s="3">
        <v>94.97</v>
      </c>
      <c r="BA1349" s="3">
        <v>82.02</v>
      </c>
    </row>
    <row r="1350" spans="1:53" x14ac:dyDescent="0.3">
      <c r="A1350" s="1" t="s">
        <v>33</v>
      </c>
      <c r="B1350" s="2">
        <v>4183694</v>
      </c>
      <c r="C1350" s="9" t="s">
        <v>2401</v>
      </c>
      <c r="D1350" s="9" t="s">
        <v>2427</v>
      </c>
      <c r="E1350" s="3">
        <v>3427.0347592799999</v>
      </c>
      <c r="F1350" s="5">
        <v>4005.5777589999998</v>
      </c>
      <c r="G1350" s="5" t="s">
        <v>2400</v>
      </c>
      <c r="H1350" s="4">
        <v>1.18</v>
      </c>
      <c r="I1350" s="3">
        <v>20.861079</v>
      </c>
      <c r="J1350" s="4">
        <v>1.1779999999999999</v>
      </c>
      <c r="K1350" s="3">
        <v>20.827601999999999</v>
      </c>
      <c r="L1350" s="3" t="s">
        <v>2397</v>
      </c>
      <c r="M1350" s="3">
        <v>2.4651995800000002</v>
      </c>
      <c r="N1350" s="3">
        <v>14.501196999999999</v>
      </c>
      <c r="O1350" s="3" t="s">
        <v>2400</v>
      </c>
      <c r="P1350" s="3" t="s">
        <v>2400</v>
      </c>
      <c r="Q1350" s="3">
        <v>2.4397289999999998</v>
      </c>
      <c r="R1350" s="3">
        <v>10.090745</v>
      </c>
      <c r="S1350" s="3">
        <v>10.090745</v>
      </c>
      <c r="T1350" s="9" t="s">
        <v>3430</v>
      </c>
      <c r="U1350" s="7">
        <v>1584652</v>
      </c>
      <c r="V1350" s="7">
        <v>1450826</v>
      </c>
      <c r="W1350" s="7">
        <v>1381842</v>
      </c>
      <c r="X1350" s="7">
        <v>899248</v>
      </c>
      <c r="Y1350" s="7">
        <v>1633207</v>
      </c>
      <c r="Z1350" s="7">
        <v>1584652</v>
      </c>
      <c r="AA1350" s="7">
        <v>1539386</v>
      </c>
      <c r="AB1350" s="7">
        <v>1495810</v>
      </c>
      <c r="AC1350" s="3">
        <v>55.917999999999999</v>
      </c>
      <c r="AD1350" s="3">
        <v>56.164000000000001</v>
      </c>
      <c r="AE1350" s="3">
        <v>21.895</v>
      </c>
      <c r="AF1350" s="3">
        <v>21.997</v>
      </c>
      <c r="AG1350" s="7">
        <v>37716000</v>
      </c>
      <c r="AH1350" s="7">
        <v>37681000</v>
      </c>
      <c r="AI1350" s="7">
        <v>40401000</v>
      </c>
      <c r="AJ1350" s="7">
        <v>36849263</v>
      </c>
      <c r="AK1350" s="3">
        <v>98.288790000000006</v>
      </c>
      <c r="AL1350" s="7">
        <v>345</v>
      </c>
      <c r="AM1350" s="7">
        <v>36837148</v>
      </c>
      <c r="AN1350" s="3">
        <v>98.26</v>
      </c>
      <c r="AO1350" s="3">
        <v>-0.23061699999999999</v>
      </c>
      <c r="AP1350" s="3">
        <v>-0.61262399999999995</v>
      </c>
      <c r="AQ1350" s="3">
        <v>20.363009999999999</v>
      </c>
      <c r="AR1350" s="3">
        <v>54.480530999999999</v>
      </c>
      <c r="AS1350" s="3">
        <v>-0.61262399999999995</v>
      </c>
      <c r="AT1350" s="3">
        <v>20.363009999999999</v>
      </c>
      <c r="AU1350" s="3">
        <v>54.113655999999999</v>
      </c>
      <c r="AV1350" s="3">
        <v>3.2189196882606534</v>
      </c>
      <c r="AW1350" s="3">
        <v>5.2761041877494099</v>
      </c>
      <c r="AX1350" s="3">
        <v>4.9189437827820859</v>
      </c>
      <c r="AY1350" s="3">
        <v>52.76</v>
      </c>
      <c r="AZ1350" s="3">
        <v>86.48</v>
      </c>
      <c r="BA1350" s="3">
        <v>80.62</v>
      </c>
    </row>
    <row r="1351" spans="1:53" x14ac:dyDescent="0.3">
      <c r="A1351" s="1" t="s">
        <v>2363</v>
      </c>
      <c r="B1351" s="2">
        <v>7177179</v>
      </c>
      <c r="C1351" s="9" t="s">
        <v>2401</v>
      </c>
      <c r="D1351" s="9" t="s">
        <v>2420</v>
      </c>
      <c r="E1351" s="3">
        <v>3424.4034164999998</v>
      </c>
      <c r="F1351" s="5">
        <v>3321.983416</v>
      </c>
      <c r="G1351" s="5" t="s">
        <v>2400</v>
      </c>
      <c r="H1351" s="3">
        <v>0.66</v>
      </c>
      <c r="I1351" s="3">
        <v>16.642178000000001</v>
      </c>
      <c r="J1351" s="3">
        <v>0.66</v>
      </c>
      <c r="K1351" s="3">
        <v>16.642178000000001</v>
      </c>
      <c r="L1351" s="3">
        <v>5.8410435299999994</v>
      </c>
      <c r="M1351" s="3">
        <v>4.2421238199999998</v>
      </c>
      <c r="N1351" s="3">
        <v>23.311138</v>
      </c>
      <c r="O1351" s="3" t="s">
        <v>2400</v>
      </c>
      <c r="P1351" s="3" t="s">
        <v>2400</v>
      </c>
      <c r="Q1351" s="3">
        <v>1.7548459999999999</v>
      </c>
      <c r="R1351" s="3">
        <v>9.5624369999999992</v>
      </c>
      <c r="S1351" s="3">
        <v>9.5624369999999992</v>
      </c>
      <c r="T1351" s="9" t="s">
        <v>3429</v>
      </c>
      <c r="U1351" s="7">
        <v>1658713</v>
      </c>
      <c r="V1351" s="7">
        <v>1595222</v>
      </c>
      <c r="W1351" s="7">
        <v>1410989</v>
      </c>
      <c r="X1351" s="7">
        <v>1091721</v>
      </c>
      <c r="Y1351" s="7">
        <v>1803126</v>
      </c>
      <c r="Z1351" s="7">
        <v>1758247</v>
      </c>
      <c r="AA1351" s="7">
        <v>1697311</v>
      </c>
      <c r="AB1351" s="7">
        <v>1658713</v>
      </c>
      <c r="AC1351" s="3">
        <v>56.863</v>
      </c>
      <c r="AD1351" s="3">
        <v>58.347000000000001</v>
      </c>
      <c r="AE1351" s="3">
        <v>16.391999999999999</v>
      </c>
      <c r="AF1351" s="3">
        <v>17.120999999999999</v>
      </c>
      <c r="AG1351" s="7">
        <v>84814141</v>
      </c>
      <c r="AH1351" s="7">
        <v>84648990</v>
      </c>
      <c r="AI1351" s="7">
        <v>86846514</v>
      </c>
      <c r="AJ1351" s="7">
        <v>84374418</v>
      </c>
      <c r="AK1351" s="3">
        <v>99.468279999999993</v>
      </c>
      <c r="AL1351" s="7">
        <v>461</v>
      </c>
      <c r="AM1351" s="7">
        <v>87072539</v>
      </c>
      <c r="AN1351" s="3">
        <v>102.65</v>
      </c>
      <c r="AO1351" s="3">
        <v>-2.0351059999999999</v>
      </c>
      <c r="AP1351" s="3">
        <v>-4.6073820000000003</v>
      </c>
      <c r="AQ1351" s="3">
        <v>-6.1418470000000003</v>
      </c>
      <c r="AR1351" s="3">
        <v>-23.545760999999999</v>
      </c>
      <c r="AS1351" s="3">
        <v>-4.6073820000000003</v>
      </c>
      <c r="AT1351" s="3">
        <v>-6.1418470000000003</v>
      </c>
      <c r="AU1351" s="3">
        <v>-25.627656000000002</v>
      </c>
      <c r="AV1351" s="3">
        <v>6.9908983683552517</v>
      </c>
      <c r="AW1351" s="3">
        <v>7.9295525533476532</v>
      </c>
      <c r="AX1351" s="3">
        <v>9.3352873912977046</v>
      </c>
      <c r="AY1351" s="3">
        <v>74.14</v>
      </c>
      <c r="AZ1351" s="3">
        <v>84.09</v>
      </c>
      <c r="BA1351" s="4">
        <v>99</v>
      </c>
    </row>
    <row r="1352" spans="1:53" x14ac:dyDescent="0.3">
      <c r="A1352" s="1" t="s">
        <v>1032</v>
      </c>
      <c r="B1352" s="2">
        <v>4005497</v>
      </c>
      <c r="C1352" s="9" t="s">
        <v>2401</v>
      </c>
      <c r="D1352" s="9" t="s">
        <v>2546</v>
      </c>
      <c r="E1352" s="3">
        <v>3419.8999175600002</v>
      </c>
      <c r="F1352" s="5">
        <v>4768.5519169999998</v>
      </c>
      <c r="G1352" s="5" t="s">
        <v>2400</v>
      </c>
      <c r="H1352" s="3">
        <v>0.754</v>
      </c>
      <c r="I1352" s="3">
        <v>9.3461759999999998</v>
      </c>
      <c r="J1352" s="4">
        <v>0.754</v>
      </c>
      <c r="K1352" s="3">
        <v>9.3461759999999998</v>
      </c>
      <c r="L1352" s="3">
        <v>1.1223667100000001</v>
      </c>
      <c r="M1352" s="3">
        <v>1.08399066</v>
      </c>
      <c r="N1352" s="3">
        <v>16.694472999999999</v>
      </c>
      <c r="O1352" s="3" t="s">
        <v>2400</v>
      </c>
      <c r="P1352" s="3" t="s">
        <v>2400</v>
      </c>
      <c r="Q1352" s="3">
        <v>1.63636</v>
      </c>
      <c r="R1352" s="3">
        <v>5.3111040000000003</v>
      </c>
      <c r="S1352" s="3">
        <v>5.3111040000000003</v>
      </c>
      <c r="T1352" s="9" t="s">
        <v>3435</v>
      </c>
      <c r="U1352" s="7">
        <v>2756607</v>
      </c>
      <c r="V1352" s="7">
        <v>2872421</v>
      </c>
      <c r="W1352" s="7">
        <v>2058944</v>
      </c>
      <c r="X1352" s="7">
        <v>1218568</v>
      </c>
      <c r="Y1352" s="7">
        <v>2756607</v>
      </c>
      <c r="Z1352" s="7">
        <v>2722420</v>
      </c>
      <c r="AA1352" s="7">
        <v>2748652</v>
      </c>
      <c r="AB1352" s="7">
        <v>2829931</v>
      </c>
      <c r="AC1352" s="3">
        <v>40.860999999999997</v>
      </c>
      <c r="AD1352" s="3">
        <v>40.860999999999997</v>
      </c>
      <c r="AE1352" s="3">
        <v>30.329000000000001</v>
      </c>
      <c r="AF1352" s="3">
        <v>30.329000000000001</v>
      </c>
      <c r="AG1352" s="7">
        <v>98755412</v>
      </c>
      <c r="AH1352" s="7">
        <v>98755412</v>
      </c>
      <c r="AI1352" s="7">
        <v>99426526</v>
      </c>
      <c r="AJ1352" s="7">
        <v>95036520</v>
      </c>
      <c r="AK1352" s="3">
        <v>96.23424</v>
      </c>
      <c r="AL1352" s="7">
        <v>455</v>
      </c>
      <c r="AM1352" s="7">
        <v>106778770</v>
      </c>
      <c r="AN1352" s="4">
        <v>108.12</v>
      </c>
      <c r="AO1352" s="3">
        <v>4.2317710000000002</v>
      </c>
      <c r="AP1352" s="3">
        <v>-7.5368180000000002</v>
      </c>
      <c r="AQ1352" s="3">
        <v>5.2596980000000002</v>
      </c>
      <c r="AR1352" s="3">
        <v>-12.032966999999999</v>
      </c>
      <c r="AS1352" s="3">
        <v>-7.5368180000000002</v>
      </c>
      <c r="AT1352" s="3">
        <v>5.2596980000000002</v>
      </c>
      <c r="AU1352" s="3">
        <v>-11.595803</v>
      </c>
      <c r="AV1352" s="3">
        <v>3.6007737986045765</v>
      </c>
      <c r="AW1352" s="3">
        <v>7.0419832236177049</v>
      </c>
      <c r="AX1352" s="3">
        <v>7.3644198394374101</v>
      </c>
      <c r="AY1352" s="3">
        <v>51.34</v>
      </c>
      <c r="AZ1352" s="4">
        <v>100.4</v>
      </c>
      <c r="BA1352" s="4">
        <v>105</v>
      </c>
    </row>
    <row r="1353" spans="1:53" x14ac:dyDescent="0.3">
      <c r="A1353" s="1" t="s">
        <v>187</v>
      </c>
      <c r="B1353" s="2">
        <v>4283377</v>
      </c>
      <c r="C1353" s="9" t="s">
        <v>2401</v>
      </c>
      <c r="D1353" s="9" t="s">
        <v>2407</v>
      </c>
      <c r="E1353" s="3">
        <v>3418.6723648000002</v>
      </c>
      <c r="F1353" s="5">
        <v>3775.8873640000002</v>
      </c>
      <c r="G1353" s="5">
        <v>4278.0349718099997</v>
      </c>
      <c r="H1353" s="4">
        <v>1.026</v>
      </c>
      <c r="I1353" s="3">
        <v>11.961656</v>
      </c>
      <c r="J1353" s="4">
        <v>1.026</v>
      </c>
      <c r="K1353" s="3">
        <v>11.961656</v>
      </c>
      <c r="L1353" s="3">
        <v>8.1073446300000001</v>
      </c>
      <c r="M1353" s="3">
        <v>8.1073446300000001</v>
      </c>
      <c r="N1353" s="3">
        <v>8.6969700000000003</v>
      </c>
      <c r="O1353" s="3" t="s">
        <v>2400</v>
      </c>
      <c r="P1353" s="3" t="s">
        <v>2400</v>
      </c>
      <c r="Q1353" s="3">
        <v>3.171513</v>
      </c>
      <c r="R1353" s="4">
        <v>9.0026539999999997</v>
      </c>
      <c r="S1353" s="4">
        <v>9.0026539999999997</v>
      </c>
      <c r="T1353" s="9" t="s">
        <v>3429</v>
      </c>
      <c r="U1353" s="7">
        <v>975131</v>
      </c>
      <c r="V1353" s="7">
        <v>993285</v>
      </c>
      <c r="W1353" s="7">
        <v>1227236</v>
      </c>
      <c r="X1353" s="7">
        <v>899567</v>
      </c>
      <c r="Y1353" s="7">
        <v>1063748</v>
      </c>
      <c r="Z1353" s="7">
        <v>1032888</v>
      </c>
      <c r="AA1353" s="7">
        <v>1004973</v>
      </c>
      <c r="AB1353" s="7">
        <v>975131</v>
      </c>
      <c r="AC1353" s="3">
        <v>45.750999999999998</v>
      </c>
      <c r="AD1353" s="3">
        <v>45.277000000000001</v>
      </c>
      <c r="AE1353" s="3">
        <v>32.091999999999999</v>
      </c>
      <c r="AF1353" s="3">
        <v>32.323999999999998</v>
      </c>
      <c r="AG1353" s="7">
        <v>70069120</v>
      </c>
      <c r="AH1353" s="7">
        <v>69903580</v>
      </c>
      <c r="AI1353" s="7">
        <v>68481220</v>
      </c>
      <c r="AJ1353" s="7">
        <v>62783077</v>
      </c>
      <c r="AK1353" s="3">
        <v>89.601640000000003</v>
      </c>
      <c r="AL1353" s="7">
        <v>399</v>
      </c>
      <c r="AM1353" s="7">
        <v>63160583</v>
      </c>
      <c r="AN1353" s="3">
        <v>90.14</v>
      </c>
      <c r="AO1353" s="3">
        <v>-2.689873</v>
      </c>
      <c r="AP1353" s="3">
        <v>-11.764706</v>
      </c>
      <c r="AQ1353" s="3">
        <v>-0.62326899999999996</v>
      </c>
      <c r="AR1353" s="3">
        <v>-2.092336</v>
      </c>
      <c r="AS1353" s="3">
        <v>-11.764706</v>
      </c>
      <c r="AT1353" s="3">
        <v>-0.62326899999999996</v>
      </c>
      <c r="AU1353" s="3">
        <v>-2.5577179999999999</v>
      </c>
      <c r="AV1353" s="3">
        <v>1.8643462341185388</v>
      </c>
      <c r="AW1353" s="3">
        <v>2.605705947602492</v>
      </c>
      <c r="AX1353" s="3">
        <v>2.8145053824654198</v>
      </c>
      <c r="AY1353" s="3">
        <v>59.54</v>
      </c>
      <c r="AZ1353" s="3">
        <v>83.21</v>
      </c>
      <c r="BA1353" s="3">
        <v>89.88</v>
      </c>
    </row>
    <row r="1354" spans="1:53" x14ac:dyDescent="0.3">
      <c r="A1354" s="1" t="s">
        <v>497</v>
      </c>
      <c r="B1354" s="2">
        <v>4393379</v>
      </c>
      <c r="C1354" s="9" t="s">
        <v>2401</v>
      </c>
      <c r="D1354" s="9" t="s">
        <v>2491</v>
      </c>
      <c r="E1354" s="3">
        <v>3405.31666941</v>
      </c>
      <c r="F1354" s="5">
        <v>14302.316669</v>
      </c>
      <c r="G1354" s="5">
        <v>15514.88130691</v>
      </c>
      <c r="H1354" s="3">
        <v>0.30499999999999999</v>
      </c>
      <c r="I1354" s="3">
        <v>23.600386</v>
      </c>
      <c r="J1354" s="3">
        <v>0.30499999999999999</v>
      </c>
      <c r="K1354" s="3">
        <v>23.600386</v>
      </c>
      <c r="L1354" s="3" t="s">
        <v>2397</v>
      </c>
      <c r="M1354" s="3">
        <v>1.3456246599999999</v>
      </c>
      <c r="N1354" s="3">
        <v>7.2702939999999998</v>
      </c>
      <c r="O1354" s="3">
        <v>5.7330707964281196</v>
      </c>
      <c r="P1354" s="3">
        <v>2.8973008558262001</v>
      </c>
      <c r="Q1354" s="3">
        <v>10.188366</v>
      </c>
      <c r="R1354" s="3">
        <v>12.553687</v>
      </c>
      <c r="S1354" s="3">
        <v>12.553687</v>
      </c>
      <c r="T1354" s="9" t="s">
        <v>3429</v>
      </c>
      <c r="U1354" s="7">
        <v>1314000</v>
      </c>
      <c r="V1354" s="7">
        <v>1190000</v>
      </c>
      <c r="W1354" s="7">
        <v>1286000</v>
      </c>
      <c r="X1354" s="7">
        <v>1199000</v>
      </c>
      <c r="Y1354" s="7">
        <v>1364000</v>
      </c>
      <c r="Z1354" s="7">
        <v>1249000</v>
      </c>
      <c r="AA1354" s="7">
        <v>1289000</v>
      </c>
      <c r="AB1354" s="7">
        <v>1314000</v>
      </c>
      <c r="AC1354" s="3">
        <v>64.003</v>
      </c>
      <c r="AD1354" s="3">
        <v>64.003</v>
      </c>
      <c r="AE1354" s="3">
        <v>75.341999999999999</v>
      </c>
      <c r="AF1354" s="3">
        <v>74.706999999999994</v>
      </c>
      <c r="AG1354" s="7">
        <v>117443197</v>
      </c>
      <c r="AH1354" s="7">
        <v>117443197</v>
      </c>
      <c r="AI1354" s="7">
        <v>116999737</v>
      </c>
      <c r="AJ1354" s="7">
        <v>116447126</v>
      </c>
      <c r="AK1354" s="3">
        <v>99.149919999999995</v>
      </c>
      <c r="AL1354" s="7">
        <v>253</v>
      </c>
      <c r="AM1354" s="7">
        <v>101578663</v>
      </c>
      <c r="AN1354" s="3">
        <v>86.49</v>
      </c>
      <c r="AO1354" s="3">
        <v>-2.7833000000000001</v>
      </c>
      <c r="AP1354" s="3">
        <v>-12.081985</v>
      </c>
      <c r="AQ1354" s="3">
        <v>-14.120126000000001</v>
      </c>
      <c r="AR1354" s="3">
        <v>-3.8537159999999999</v>
      </c>
      <c r="AS1354" s="3">
        <v>-12.081985</v>
      </c>
      <c r="AT1354" s="3">
        <v>-14.120126000000001</v>
      </c>
      <c r="AU1354" s="3">
        <v>-4.4175139999999997</v>
      </c>
      <c r="AV1354" s="3">
        <v>2.2006969290590099</v>
      </c>
      <c r="AW1354" s="3">
        <v>3.2907817677401119</v>
      </c>
      <c r="AX1354" s="3">
        <v>3.1630517322734253</v>
      </c>
      <c r="AY1354" s="3">
        <v>70.64</v>
      </c>
      <c r="AZ1354" s="3">
        <v>105.63</v>
      </c>
      <c r="BA1354" s="3">
        <v>101.53</v>
      </c>
    </row>
    <row r="1355" spans="1:53" x14ac:dyDescent="0.3">
      <c r="A1355" s="1" t="s">
        <v>1800</v>
      </c>
      <c r="B1355" s="2">
        <v>4406983</v>
      </c>
      <c r="C1355" s="9" t="s">
        <v>2401</v>
      </c>
      <c r="D1355" s="9" t="s">
        <v>2417</v>
      </c>
      <c r="E1355" s="3">
        <v>3402.9026877699998</v>
      </c>
      <c r="F1355" s="5">
        <v>4977.0036870000004</v>
      </c>
      <c r="G1355" s="5">
        <v>4978.8376877700002</v>
      </c>
      <c r="H1355" s="3">
        <v>-8.5000000000000006E-2</v>
      </c>
      <c r="I1355" s="3" t="s">
        <v>2397</v>
      </c>
      <c r="J1355" s="3">
        <v>-8.5000000000000006E-2</v>
      </c>
      <c r="K1355" s="3" t="s">
        <v>2397</v>
      </c>
      <c r="L1355" s="3" t="s">
        <v>2397</v>
      </c>
      <c r="M1355" s="3" t="s">
        <v>2397</v>
      </c>
      <c r="N1355" s="3">
        <v>8.5120349999999991</v>
      </c>
      <c r="O1355" s="3">
        <v>72.199966232801501</v>
      </c>
      <c r="P1355" s="3">
        <v>57.253486018442104</v>
      </c>
      <c r="Q1355" s="3">
        <v>2.0109319999999999</v>
      </c>
      <c r="R1355" s="3">
        <v>21.680637000000001</v>
      </c>
      <c r="S1355" s="3">
        <v>21.680637000000001</v>
      </c>
      <c r="T1355" s="9" t="s">
        <v>3429</v>
      </c>
      <c r="U1355" s="7">
        <v>2202429</v>
      </c>
      <c r="V1355" s="7">
        <v>1988330</v>
      </c>
      <c r="W1355" s="7">
        <v>1594754</v>
      </c>
      <c r="X1355" s="7">
        <v>1183657</v>
      </c>
      <c r="Y1355" s="7">
        <v>2357154</v>
      </c>
      <c r="Z1355" s="7">
        <v>2306553</v>
      </c>
      <c r="AA1355" s="7">
        <v>2252951</v>
      </c>
      <c r="AB1355" s="7">
        <v>2202429</v>
      </c>
      <c r="AC1355" s="3">
        <v>69.837999999999994</v>
      </c>
      <c r="AD1355" s="3">
        <v>70.433000000000007</v>
      </c>
      <c r="AE1355" s="4">
        <v>2.48</v>
      </c>
      <c r="AF1355" s="4">
        <v>8.0670000000000002</v>
      </c>
      <c r="AG1355" s="7">
        <v>91318000</v>
      </c>
      <c r="AH1355" s="7">
        <v>92530000</v>
      </c>
      <c r="AI1355" s="7">
        <v>93746000</v>
      </c>
      <c r="AJ1355" s="7">
        <v>72167598</v>
      </c>
      <c r="AK1355" s="3">
        <v>79.804419999999993</v>
      </c>
      <c r="AL1355" s="7">
        <v>342</v>
      </c>
      <c r="AM1355" s="7">
        <v>71798209</v>
      </c>
      <c r="AN1355" s="4">
        <v>79.400000000000006</v>
      </c>
      <c r="AO1355" s="3">
        <v>-5.3527979999999999</v>
      </c>
      <c r="AP1355" s="3">
        <v>-6.9625300000000001</v>
      </c>
      <c r="AQ1355" s="3">
        <v>10.686057999999999</v>
      </c>
      <c r="AR1355" s="3">
        <v>7.5245699999999998</v>
      </c>
      <c r="AS1355" s="3">
        <v>-6.9625300000000001</v>
      </c>
      <c r="AT1355" s="3">
        <v>10.686057999999999</v>
      </c>
      <c r="AU1355" s="3">
        <v>3.122239</v>
      </c>
      <c r="AV1355" s="3">
        <v>3.8785747767673731</v>
      </c>
      <c r="AW1355" s="3">
        <v>8.0600882541789058</v>
      </c>
      <c r="AX1355" s="3">
        <v>8.0204902310947741</v>
      </c>
      <c r="AY1355" s="3">
        <v>50.96</v>
      </c>
      <c r="AZ1355" s="3">
        <v>105.89</v>
      </c>
      <c r="BA1355" s="3">
        <v>105.37</v>
      </c>
    </row>
    <row r="1356" spans="1:53" x14ac:dyDescent="0.3">
      <c r="A1356" s="1" t="s">
        <v>1072</v>
      </c>
      <c r="B1356" s="2">
        <v>4060605</v>
      </c>
      <c r="C1356" s="9" t="s">
        <v>2401</v>
      </c>
      <c r="D1356" s="9" t="s">
        <v>2547</v>
      </c>
      <c r="E1356" s="3">
        <v>3387.18768718</v>
      </c>
      <c r="F1356" s="5">
        <v>5568.1876869999996</v>
      </c>
      <c r="G1356" s="5" t="s">
        <v>2400</v>
      </c>
      <c r="H1356" s="3">
        <v>-0.122</v>
      </c>
      <c r="I1356" s="3" t="s">
        <v>2397</v>
      </c>
      <c r="J1356" s="3">
        <v>-0.192</v>
      </c>
      <c r="K1356" s="3" t="s">
        <v>2397</v>
      </c>
      <c r="L1356" s="3">
        <v>1.4702764400000001</v>
      </c>
      <c r="M1356" s="3">
        <v>0.9973448399999999</v>
      </c>
      <c r="N1356" s="3">
        <v>51.661890999999997</v>
      </c>
      <c r="O1356" s="3" t="s">
        <v>2400</v>
      </c>
      <c r="P1356" s="3" t="s">
        <v>2400</v>
      </c>
      <c r="Q1356" s="3">
        <v>0.88526000000000005</v>
      </c>
      <c r="R1356" s="3">
        <v>12.025069999999999</v>
      </c>
      <c r="S1356" s="3">
        <v>12.025069999999999</v>
      </c>
      <c r="T1356" s="9" t="s">
        <v>3429</v>
      </c>
      <c r="U1356" s="7">
        <v>6111000</v>
      </c>
      <c r="V1356" s="7">
        <v>8023000</v>
      </c>
      <c r="W1356" s="7">
        <v>7670000</v>
      </c>
      <c r="X1356" s="7">
        <v>5421000</v>
      </c>
      <c r="Y1356" s="7">
        <v>5987000</v>
      </c>
      <c r="Z1356" s="7">
        <v>5953000</v>
      </c>
      <c r="AA1356" s="7">
        <v>5975000</v>
      </c>
      <c r="AB1356" s="7">
        <v>6111000</v>
      </c>
      <c r="AC1356" s="3">
        <v>14.826000000000001</v>
      </c>
      <c r="AD1356" s="3">
        <v>13.863</v>
      </c>
      <c r="AE1356" s="4">
        <v>6.1040000000000001</v>
      </c>
      <c r="AF1356" s="4">
        <v>5.2279999999999998</v>
      </c>
      <c r="AG1356" s="7">
        <v>172140587</v>
      </c>
      <c r="AH1356" s="7">
        <v>172130480</v>
      </c>
      <c r="AI1356" s="7">
        <v>173608016</v>
      </c>
      <c r="AJ1356" s="7">
        <v>162726243</v>
      </c>
      <c r="AK1356" s="3">
        <v>94.065640000000002</v>
      </c>
      <c r="AL1356" s="7">
        <v>404</v>
      </c>
      <c r="AM1356" s="7">
        <v>149385376</v>
      </c>
      <c r="AN1356" s="3">
        <v>86.35</v>
      </c>
      <c r="AO1356" s="3">
        <v>-0.49668899999999999</v>
      </c>
      <c r="AP1356" s="3">
        <v>-7.9162410000000003</v>
      </c>
      <c r="AQ1356" s="3">
        <v>-25.495868000000002</v>
      </c>
      <c r="AR1356" s="3">
        <v>-28.367104000000001</v>
      </c>
      <c r="AS1356" s="3">
        <v>-7.9162410000000003</v>
      </c>
      <c r="AT1356" s="3">
        <v>-25.495868000000002</v>
      </c>
      <c r="AU1356" s="3">
        <v>-28.253084000000001</v>
      </c>
      <c r="AV1356" s="3">
        <v>4.554327330128908</v>
      </c>
      <c r="AW1356" s="3">
        <v>6.7749471757513833</v>
      </c>
      <c r="AX1356" s="3">
        <v>5.7219767213605612</v>
      </c>
      <c r="AY1356" s="3">
        <v>81.05</v>
      </c>
      <c r="AZ1356" s="3">
        <v>120.57</v>
      </c>
      <c r="BA1356" s="3">
        <v>101.83</v>
      </c>
    </row>
    <row r="1357" spans="1:53" x14ac:dyDescent="0.3">
      <c r="A1357" s="1" t="s">
        <v>50</v>
      </c>
      <c r="B1357" s="2">
        <v>4318095</v>
      </c>
      <c r="C1357" s="9" t="s">
        <v>2395</v>
      </c>
      <c r="D1357" s="9" t="s">
        <v>2403</v>
      </c>
      <c r="E1357" s="3">
        <v>3387.0232810500002</v>
      </c>
      <c r="F1357" s="5">
        <v>1787.2112810000001</v>
      </c>
      <c r="G1357" s="5" t="s">
        <v>2400</v>
      </c>
      <c r="H1357" s="3">
        <v>16.22</v>
      </c>
      <c r="I1357" s="3">
        <v>2.785218</v>
      </c>
      <c r="J1357" s="3">
        <v>16.22</v>
      </c>
      <c r="K1357" s="3">
        <v>2.785218</v>
      </c>
      <c r="L1357" s="3">
        <v>1.15189119</v>
      </c>
      <c r="M1357" s="3">
        <v>1.15189119</v>
      </c>
      <c r="N1357" s="3" t="s">
        <v>2397</v>
      </c>
      <c r="O1357" s="3" t="s">
        <v>2400</v>
      </c>
      <c r="P1357" s="3" t="s">
        <v>2400</v>
      </c>
      <c r="Q1357" s="3">
        <v>8.3417060000000003</v>
      </c>
      <c r="R1357" s="3" t="s">
        <v>2397</v>
      </c>
      <c r="S1357" s="3">
        <v>-0.69866899999999998</v>
      </c>
      <c r="T1357" s="9" t="s">
        <v>3429</v>
      </c>
      <c r="U1357" s="7">
        <v>26823</v>
      </c>
      <c r="V1357" s="7">
        <v>14240</v>
      </c>
      <c r="W1357" s="7" t="s">
        <v>2400</v>
      </c>
      <c r="X1357" s="7" t="s">
        <v>2400</v>
      </c>
      <c r="Y1357" s="7">
        <v>32871</v>
      </c>
      <c r="Z1357" s="7">
        <v>31306</v>
      </c>
      <c r="AA1357" s="7">
        <v>29403</v>
      </c>
      <c r="AB1357" s="7">
        <v>26823</v>
      </c>
      <c r="AC1357" s="3" t="s">
        <v>2397</v>
      </c>
      <c r="AD1357" s="3" t="s">
        <v>2397</v>
      </c>
      <c r="AE1357" s="3" t="s">
        <v>2397</v>
      </c>
      <c r="AF1357" s="3" t="s">
        <v>2397</v>
      </c>
      <c r="AG1357" s="7">
        <v>57021543</v>
      </c>
      <c r="AH1357" s="7">
        <v>56875079</v>
      </c>
      <c r="AI1357" s="7">
        <v>55883973</v>
      </c>
      <c r="AJ1357" s="7">
        <v>50522137</v>
      </c>
      <c r="AK1357" s="4">
        <v>88.588399999999993</v>
      </c>
      <c r="AL1357" s="7">
        <v>258</v>
      </c>
      <c r="AM1357" s="7">
        <v>52920874</v>
      </c>
      <c r="AN1357" s="3">
        <v>92.79</v>
      </c>
      <c r="AO1357" s="3">
        <v>-3.8900260000000002</v>
      </c>
      <c r="AP1357" s="3">
        <v>-44.670819999999999</v>
      </c>
      <c r="AQ1357" s="3">
        <v>-26.040963000000001</v>
      </c>
      <c r="AR1357" s="3">
        <v>43.933421000000003</v>
      </c>
      <c r="AS1357" s="3">
        <v>-44.670819999999999</v>
      </c>
      <c r="AT1357" s="3">
        <v>-26.040963000000001</v>
      </c>
      <c r="AU1357" s="3">
        <v>47.552762000000001</v>
      </c>
      <c r="AV1357" s="3">
        <v>5.4705581841338615</v>
      </c>
      <c r="AW1357" s="3">
        <v>9.7505572586273246</v>
      </c>
      <c r="AX1357" s="3">
        <v>6.764944834520084</v>
      </c>
      <c r="AY1357" s="4">
        <v>85.2</v>
      </c>
      <c r="AZ1357" s="3">
        <v>151.85</v>
      </c>
      <c r="BA1357" s="3">
        <v>105.35</v>
      </c>
    </row>
    <row r="1358" spans="1:53" x14ac:dyDescent="0.3">
      <c r="A1358" s="1" t="s">
        <v>1515</v>
      </c>
      <c r="B1358" s="2">
        <v>4057053</v>
      </c>
      <c r="C1358" s="9" t="s">
        <v>2395</v>
      </c>
      <c r="D1358" s="9" t="s">
        <v>2469</v>
      </c>
      <c r="E1358" s="3">
        <v>3386.9973470800001</v>
      </c>
      <c r="F1358" s="5">
        <v>6358.6553469999999</v>
      </c>
      <c r="G1358" s="5">
        <v>6358.65534708</v>
      </c>
      <c r="H1358" s="3">
        <v>0.76</v>
      </c>
      <c r="I1358" s="3">
        <v>14.456462999999999</v>
      </c>
      <c r="J1358" s="4">
        <v>0.76</v>
      </c>
      <c r="K1358" s="3">
        <v>14.456462999999999</v>
      </c>
      <c r="L1358" s="3">
        <v>1.3329344000000001</v>
      </c>
      <c r="M1358" s="3">
        <v>1.16369177</v>
      </c>
      <c r="N1358" s="3" t="s">
        <v>2397</v>
      </c>
      <c r="O1358" s="3" t="s">
        <v>2397</v>
      </c>
      <c r="P1358" s="3" t="s">
        <v>2397</v>
      </c>
      <c r="Q1358" s="3">
        <v>4.176253</v>
      </c>
      <c r="R1358" s="3">
        <v>11.230805</v>
      </c>
      <c r="S1358" s="3">
        <v>11.230805</v>
      </c>
      <c r="T1358" s="9" t="s">
        <v>3429</v>
      </c>
      <c r="U1358" s="7">
        <v>1422143</v>
      </c>
      <c r="V1358" s="7">
        <v>1477837</v>
      </c>
      <c r="W1358" s="7">
        <v>1372316</v>
      </c>
      <c r="X1358" s="7">
        <v>1198670</v>
      </c>
      <c r="Y1358" s="7">
        <v>1496441</v>
      </c>
      <c r="Z1358" s="7">
        <v>1472370</v>
      </c>
      <c r="AA1358" s="7">
        <v>1442943</v>
      </c>
      <c r="AB1358" s="7">
        <v>1422143</v>
      </c>
      <c r="AC1358" s="3">
        <v>54.942</v>
      </c>
      <c r="AD1358" s="3">
        <v>55.805999999999997</v>
      </c>
      <c r="AE1358" s="3">
        <v>35.676000000000002</v>
      </c>
      <c r="AF1358" s="3">
        <v>37.186</v>
      </c>
      <c r="AG1358" s="7">
        <v>61308009</v>
      </c>
      <c r="AH1358" s="7">
        <v>61299477</v>
      </c>
      <c r="AI1358" s="7">
        <v>61241779</v>
      </c>
      <c r="AJ1358" s="7">
        <v>60883026</v>
      </c>
      <c r="AK1358" s="3">
        <v>99.296750000000003</v>
      </c>
      <c r="AL1358" s="7">
        <v>366</v>
      </c>
      <c r="AM1358" s="7">
        <v>59873355</v>
      </c>
      <c r="AN1358" s="3">
        <v>97.65</v>
      </c>
      <c r="AO1358" s="3">
        <v>0.52651400000000004</v>
      </c>
      <c r="AP1358" s="3">
        <v>-3.2223030000000001</v>
      </c>
      <c r="AQ1358" s="3">
        <v>-6.571129</v>
      </c>
      <c r="AR1358" s="4">
        <v>4.4957000000000003</v>
      </c>
      <c r="AS1358" s="3">
        <v>-3.2223030000000001</v>
      </c>
      <c r="AT1358" s="3">
        <v>-6.571129</v>
      </c>
      <c r="AU1358" s="3">
        <v>5.0501079999999998</v>
      </c>
      <c r="AV1358" s="3">
        <v>2.2750906204999732</v>
      </c>
      <c r="AW1358" s="3">
        <v>3.3143469957235356</v>
      </c>
      <c r="AX1358" s="3">
        <v>3.4159340740977431</v>
      </c>
      <c r="AY1358" s="3">
        <v>79.06</v>
      </c>
      <c r="AZ1358" s="3">
        <v>115.17</v>
      </c>
      <c r="BA1358" s="4">
        <v>118.7</v>
      </c>
    </row>
    <row r="1359" spans="1:53" x14ac:dyDescent="0.3">
      <c r="A1359" s="1" t="s">
        <v>1162</v>
      </c>
      <c r="B1359" s="2">
        <v>4911217</v>
      </c>
      <c r="C1359" s="9" t="s">
        <v>2395</v>
      </c>
      <c r="D1359" s="9" t="s">
        <v>2424</v>
      </c>
      <c r="E1359" s="3">
        <v>3385.1579138100001</v>
      </c>
      <c r="F1359" s="5">
        <v>3472.2659130000002</v>
      </c>
      <c r="G1359" s="5" t="s">
        <v>2400</v>
      </c>
      <c r="H1359" s="4">
        <v>1.5169999999999999</v>
      </c>
      <c r="I1359" s="3">
        <v>34.860674000000003</v>
      </c>
      <c r="J1359" s="3">
        <v>1.5169999999999999</v>
      </c>
      <c r="K1359" s="3">
        <v>34.860674000000003</v>
      </c>
      <c r="L1359" s="3">
        <v>5.1198019800000001</v>
      </c>
      <c r="M1359" s="3">
        <v>3.1545875999999997</v>
      </c>
      <c r="N1359" s="3">
        <v>30.227981</v>
      </c>
      <c r="O1359" s="3" t="s">
        <v>2400</v>
      </c>
      <c r="P1359" s="3" t="s">
        <v>2400</v>
      </c>
      <c r="Q1359" s="3">
        <v>1.9741470000000001</v>
      </c>
      <c r="R1359" s="3">
        <v>14.061107</v>
      </c>
      <c r="S1359" s="3">
        <v>14.061107</v>
      </c>
      <c r="T1359" s="9" t="s">
        <v>3435</v>
      </c>
      <c r="U1359" s="7">
        <v>1574755</v>
      </c>
      <c r="V1359" s="7">
        <v>1558829</v>
      </c>
      <c r="W1359" s="7">
        <v>1380656</v>
      </c>
      <c r="X1359" s="7">
        <v>1144579</v>
      </c>
      <c r="Y1359" s="7">
        <v>1574755</v>
      </c>
      <c r="Z1359" s="7">
        <v>1591862</v>
      </c>
      <c r="AA1359" s="7">
        <v>1577674</v>
      </c>
      <c r="AB1359" s="7">
        <v>1555794</v>
      </c>
      <c r="AC1359" s="4">
        <v>30.87</v>
      </c>
      <c r="AD1359" s="4">
        <v>30.87</v>
      </c>
      <c r="AE1359" s="4">
        <v>12.284000000000001</v>
      </c>
      <c r="AF1359" s="4">
        <v>12.284000000000001</v>
      </c>
      <c r="AG1359" s="7">
        <v>19460000</v>
      </c>
      <c r="AH1359" s="7">
        <v>19408000</v>
      </c>
      <c r="AI1359" s="7">
        <v>19332000</v>
      </c>
      <c r="AJ1359" s="7">
        <v>15554212</v>
      </c>
      <c r="AK1359" s="3">
        <v>79.853480000000005</v>
      </c>
      <c r="AL1359" s="7">
        <v>292</v>
      </c>
      <c r="AM1359" s="7">
        <v>15557705</v>
      </c>
      <c r="AN1359" s="3">
        <v>79.87</v>
      </c>
      <c r="AO1359" s="3">
        <v>-1.54227</v>
      </c>
      <c r="AP1359" s="3">
        <v>-10.737097</v>
      </c>
      <c r="AQ1359" s="3">
        <v>-9.8710199999999997</v>
      </c>
      <c r="AR1359" s="3">
        <v>-8.1309959999999997</v>
      </c>
      <c r="AS1359" s="3">
        <v>-10.737097</v>
      </c>
      <c r="AT1359" s="3">
        <v>-9.8710199999999997</v>
      </c>
      <c r="AU1359" s="3">
        <v>-7.1855929999999999</v>
      </c>
      <c r="AV1359" s="3">
        <v>1.4706106582770826</v>
      </c>
      <c r="AW1359" s="3">
        <v>2.0838763871637296</v>
      </c>
      <c r="AX1359" s="3">
        <v>1.8170967238343734</v>
      </c>
      <c r="AY1359" s="3">
        <v>66.930000000000007</v>
      </c>
      <c r="AZ1359" s="3">
        <v>94.84</v>
      </c>
      <c r="BA1359" s="4">
        <v>82.7</v>
      </c>
    </row>
    <row r="1360" spans="1:53" x14ac:dyDescent="0.3">
      <c r="A1360" s="1" t="s">
        <v>1734</v>
      </c>
      <c r="B1360" s="2">
        <v>4810226</v>
      </c>
      <c r="C1360" s="9" t="s">
        <v>2395</v>
      </c>
      <c r="D1360" s="9" t="s">
        <v>2403</v>
      </c>
      <c r="E1360" s="3">
        <v>3384.25127484</v>
      </c>
      <c r="F1360" s="5">
        <v>4843.1222740000003</v>
      </c>
      <c r="G1360" s="5" t="s">
        <v>2400</v>
      </c>
      <c r="H1360" s="3">
        <v>-1.3859999999999999</v>
      </c>
      <c r="I1360" s="3" t="s">
        <v>2397</v>
      </c>
      <c r="J1360" s="3">
        <v>-1.3859999999999999</v>
      </c>
      <c r="K1360" s="3" t="s">
        <v>2397</v>
      </c>
      <c r="L1360" s="3" t="s">
        <v>2397</v>
      </c>
      <c r="M1360" s="3" t="s">
        <v>2397</v>
      </c>
      <c r="N1360" s="3" t="s">
        <v>2397</v>
      </c>
      <c r="O1360" s="3" t="s">
        <v>2400</v>
      </c>
      <c r="P1360" s="3" t="s">
        <v>2400</v>
      </c>
      <c r="Q1360" s="3">
        <v>5.4851749999999999</v>
      </c>
      <c r="R1360" s="3">
        <v>101.01003799999999</v>
      </c>
      <c r="S1360" s="3">
        <v>101.01003799999999</v>
      </c>
      <c r="T1360" s="9" t="s">
        <v>3429</v>
      </c>
      <c r="U1360" s="7">
        <v>937822</v>
      </c>
      <c r="V1360" s="7">
        <v>698801</v>
      </c>
      <c r="W1360" s="7">
        <v>538593</v>
      </c>
      <c r="X1360" s="7">
        <v>380766</v>
      </c>
      <c r="Y1360" s="7">
        <v>900664</v>
      </c>
      <c r="Z1360" s="7">
        <v>900454</v>
      </c>
      <c r="AA1360" s="7">
        <v>927558</v>
      </c>
      <c r="AB1360" s="7">
        <v>937822</v>
      </c>
      <c r="AC1360" s="3">
        <v>21.942</v>
      </c>
      <c r="AD1360" s="3">
        <v>33.238999999999997</v>
      </c>
      <c r="AE1360" s="3">
        <v>-12.029</v>
      </c>
      <c r="AF1360" s="4">
        <v>2.4260000000000002</v>
      </c>
      <c r="AG1360" s="7">
        <v>76952124</v>
      </c>
      <c r="AH1360" s="7">
        <v>76900123</v>
      </c>
      <c r="AI1360" s="7">
        <v>75459022</v>
      </c>
      <c r="AJ1360" s="7">
        <v>60711049</v>
      </c>
      <c r="AK1360" s="3">
        <v>78.717579999999998</v>
      </c>
      <c r="AL1360" s="7">
        <v>252</v>
      </c>
      <c r="AM1360" s="7">
        <v>65006795</v>
      </c>
      <c r="AN1360" s="3">
        <v>84.29</v>
      </c>
      <c r="AO1360" s="3">
        <v>-0.463065</v>
      </c>
      <c r="AP1360" s="3">
        <v>2.8714680000000001</v>
      </c>
      <c r="AQ1360" s="3">
        <v>21.671158999999999</v>
      </c>
      <c r="AR1360" s="3">
        <v>60.984307999999999</v>
      </c>
      <c r="AS1360" s="3">
        <v>2.8714680000000001</v>
      </c>
      <c r="AT1360" s="3">
        <v>21.671158999999999</v>
      </c>
      <c r="AU1360" s="3">
        <v>63.788099000000003</v>
      </c>
      <c r="AV1360" s="3">
        <v>2.2384204850031852</v>
      </c>
      <c r="AW1360" s="3">
        <v>4.9742886995065581</v>
      </c>
      <c r="AX1360" s="3">
        <v>5.1461556746506423</v>
      </c>
      <c r="AY1360" s="3">
        <v>41.14</v>
      </c>
      <c r="AZ1360" s="3">
        <v>91.42</v>
      </c>
      <c r="BA1360" s="3">
        <v>94.58</v>
      </c>
    </row>
    <row r="1361" spans="1:53" x14ac:dyDescent="0.3">
      <c r="A1361" s="1" t="s">
        <v>1157</v>
      </c>
      <c r="B1361" s="2">
        <v>4217413</v>
      </c>
      <c r="C1361" s="9" t="s">
        <v>2395</v>
      </c>
      <c r="D1361" s="9" t="s">
        <v>2476</v>
      </c>
      <c r="E1361" s="3">
        <v>3383.5560810400002</v>
      </c>
      <c r="F1361" s="5">
        <v>5034.2330810000003</v>
      </c>
      <c r="G1361" s="5">
        <v>5018.7410810399997</v>
      </c>
      <c r="H1361" s="3">
        <v>0.20799999999999999</v>
      </c>
      <c r="I1361" s="3">
        <v>31.372973000000002</v>
      </c>
      <c r="J1361" s="3">
        <v>0.20799999999999999</v>
      </c>
      <c r="K1361" s="3">
        <v>31.372973000000002</v>
      </c>
      <c r="L1361" s="3">
        <v>7.0505345000000004</v>
      </c>
      <c r="M1361" s="3">
        <v>4.99483649</v>
      </c>
      <c r="N1361" s="3">
        <v>11.849735000000001</v>
      </c>
      <c r="O1361" s="3">
        <v>13.7492109998687</v>
      </c>
      <c r="P1361" s="3">
        <v>14.5823450382985</v>
      </c>
      <c r="Q1361" s="3">
        <v>6.0984129999999999</v>
      </c>
      <c r="R1361" s="3">
        <v>11.770516000000001</v>
      </c>
      <c r="S1361" s="3">
        <v>11.770516000000001</v>
      </c>
      <c r="T1361" s="9" t="s">
        <v>3429</v>
      </c>
      <c r="U1361" s="7">
        <v>790723</v>
      </c>
      <c r="V1361" s="7">
        <v>721034</v>
      </c>
      <c r="W1361" s="7">
        <v>614500</v>
      </c>
      <c r="X1361" s="7">
        <v>583439</v>
      </c>
      <c r="Y1361" s="7">
        <v>812431</v>
      </c>
      <c r="Z1361" s="7">
        <v>797262</v>
      </c>
      <c r="AA1361" s="7">
        <v>789303</v>
      </c>
      <c r="AB1361" s="7">
        <v>790723</v>
      </c>
      <c r="AC1361" s="4">
        <v>71.53</v>
      </c>
      <c r="AD1361" s="3">
        <v>72.186000000000007</v>
      </c>
      <c r="AE1361" s="3">
        <v>50.792999999999999</v>
      </c>
      <c r="AF1361" s="4">
        <v>49.46</v>
      </c>
      <c r="AG1361" s="7">
        <v>114246000</v>
      </c>
      <c r="AH1361" s="7">
        <v>118518000</v>
      </c>
      <c r="AI1361" s="7">
        <v>123821000</v>
      </c>
      <c r="AJ1361" s="7">
        <v>101355985</v>
      </c>
      <c r="AK1361" s="3">
        <v>89.027630000000002</v>
      </c>
      <c r="AL1361" s="7">
        <v>441</v>
      </c>
      <c r="AM1361" s="7">
        <v>100355203</v>
      </c>
      <c r="AN1361" s="3">
        <v>88.15</v>
      </c>
      <c r="AO1361" s="3">
        <v>0.83391199999999999</v>
      </c>
      <c r="AP1361" s="3">
        <v>-2.3553160000000002</v>
      </c>
      <c r="AQ1361" s="3">
        <v>-4.6962229999999998</v>
      </c>
      <c r="AR1361" s="3">
        <v>-28.486939</v>
      </c>
      <c r="AS1361" s="3">
        <v>-2.3553160000000002</v>
      </c>
      <c r="AT1361" s="3">
        <v>-4.6962229999999998</v>
      </c>
      <c r="AU1361" s="3">
        <v>-29.494655000000002</v>
      </c>
      <c r="AV1361" s="3">
        <v>2.6527622646175049</v>
      </c>
      <c r="AW1361" s="3">
        <v>4.0499507411651559</v>
      </c>
      <c r="AX1361" s="3">
        <v>4.7151603371056119</v>
      </c>
      <c r="AY1361" s="3">
        <v>56.44</v>
      </c>
      <c r="AZ1361" s="3">
        <v>86.17</v>
      </c>
      <c r="BA1361" s="3">
        <v>100.32</v>
      </c>
    </row>
    <row r="1362" spans="1:53" x14ac:dyDescent="0.3">
      <c r="A1362" s="1" t="s">
        <v>1154</v>
      </c>
      <c r="B1362" s="2">
        <v>4966118</v>
      </c>
      <c r="C1362" s="9" t="s">
        <v>2395</v>
      </c>
      <c r="D1362" s="9" t="s">
        <v>2498</v>
      </c>
      <c r="E1362" s="3">
        <v>3375.0801631999998</v>
      </c>
      <c r="F1362" s="5">
        <v>2372.227163</v>
      </c>
      <c r="G1362" s="5" t="s">
        <v>2400</v>
      </c>
      <c r="H1362" s="3">
        <v>-5.33</v>
      </c>
      <c r="I1362" s="3" t="s">
        <v>2397</v>
      </c>
      <c r="J1362" s="3">
        <v>-5.33</v>
      </c>
      <c r="K1362" s="3" t="s">
        <v>2397</v>
      </c>
      <c r="L1362" s="3">
        <v>1.53110854</v>
      </c>
      <c r="M1362" s="3">
        <v>1.4872686400000001</v>
      </c>
      <c r="N1362" s="3">
        <v>18.345106000000001</v>
      </c>
      <c r="O1362" s="3" t="s">
        <v>2400</v>
      </c>
      <c r="P1362" s="3" t="s">
        <v>2400</v>
      </c>
      <c r="Q1362" s="3">
        <v>2.0564149999999999</v>
      </c>
      <c r="R1362" s="3">
        <v>22.472100999999999</v>
      </c>
      <c r="S1362" s="3">
        <v>22.472100999999999</v>
      </c>
      <c r="T1362" s="9" t="s">
        <v>3429</v>
      </c>
      <c r="U1362" s="7">
        <v>1287439</v>
      </c>
      <c r="V1362" s="7">
        <v>1429547</v>
      </c>
      <c r="W1362" s="7">
        <v>1460860</v>
      </c>
      <c r="X1362" s="7">
        <v>1200724</v>
      </c>
      <c r="Y1362" s="7">
        <v>1041690</v>
      </c>
      <c r="Z1362" s="7">
        <v>1109948</v>
      </c>
      <c r="AA1362" s="7">
        <v>1192274</v>
      </c>
      <c r="AB1362" s="7">
        <v>1287439</v>
      </c>
      <c r="AC1362" s="3">
        <v>42.076000000000001</v>
      </c>
      <c r="AD1362" s="3">
        <v>34.749000000000002</v>
      </c>
      <c r="AE1362" s="3">
        <v>23.393999999999998</v>
      </c>
      <c r="AF1362" s="4">
        <v>8.9740000000000002</v>
      </c>
      <c r="AG1362" s="7">
        <v>43248080</v>
      </c>
      <c r="AH1362" s="7">
        <v>44225282</v>
      </c>
      <c r="AI1362" s="7">
        <v>46921754</v>
      </c>
      <c r="AJ1362" s="7">
        <v>26012043</v>
      </c>
      <c r="AK1362" s="3">
        <v>60.146120000000003</v>
      </c>
      <c r="AL1362" s="7">
        <v>354</v>
      </c>
      <c r="AM1362" s="7">
        <v>26053904</v>
      </c>
      <c r="AN1362" s="3">
        <v>60.24</v>
      </c>
      <c r="AO1362" s="3">
        <v>-4.7294640000000001</v>
      </c>
      <c r="AP1362" s="3">
        <v>-6.8170169999999999</v>
      </c>
      <c r="AQ1362" s="3">
        <v>-2.1528529999999999</v>
      </c>
      <c r="AR1362" s="3">
        <v>-31.769563000000002</v>
      </c>
      <c r="AS1362" s="3">
        <v>-6.8170169999999999</v>
      </c>
      <c r="AT1362" s="3">
        <v>-2.1528529999999999</v>
      </c>
      <c r="AU1362" s="3">
        <v>-33.001657999999999</v>
      </c>
      <c r="AV1362" s="3">
        <v>2.4597300041990304</v>
      </c>
      <c r="AW1362" s="3">
        <v>3.3540753296289263</v>
      </c>
      <c r="AX1362" s="3">
        <v>3.0860779519887624</v>
      </c>
      <c r="AY1362" s="3">
        <v>79.790000000000006</v>
      </c>
      <c r="AZ1362" s="3">
        <v>108.81</v>
      </c>
      <c r="BA1362" s="4">
        <v>100.11</v>
      </c>
    </row>
    <row r="1363" spans="1:53" x14ac:dyDescent="0.3">
      <c r="A1363" s="1" t="s">
        <v>1597</v>
      </c>
      <c r="B1363" s="2">
        <v>4057017</v>
      </c>
      <c r="C1363" s="9" t="s">
        <v>2395</v>
      </c>
      <c r="D1363" s="9" t="s">
        <v>2457</v>
      </c>
      <c r="E1363" s="3">
        <v>3373.0072588799999</v>
      </c>
      <c r="F1363" s="5">
        <v>4104.0512580000004</v>
      </c>
      <c r="G1363" s="5">
        <v>4104.0512588800002</v>
      </c>
      <c r="H1363" s="4">
        <v>2.0299999999999998</v>
      </c>
      <c r="I1363" s="3">
        <v>10.198895</v>
      </c>
      <c r="J1363" s="3">
        <v>2.0299999999999998</v>
      </c>
      <c r="K1363" s="3">
        <v>10.198895</v>
      </c>
      <c r="L1363" s="3">
        <v>1.94280001</v>
      </c>
      <c r="M1363" s="3">
        <v>1.89095751</v>
      </c>
      <c r="N1363" s="3">
        <v>33.594177000000002</v>
      </c>
      <c r="O1363" s="3">
        <v>33.614724980035</v>
      </c>
      <c r="P1363" s="3">
        <v>27.459075086086798</v>
      </c>
      <c r="Q1363" s="3">
        <v>2.846746</v>
      </c>
      <c r="R1363" s="3">
        <v>7.5183179999999998</v>
      </c>
      <c r="S1363" s="3">
        <v>7.5183179999999998</v>
      </c>
      <c r="T1363" s="9" t="s">
        <v>3429</v>
      </c>
      <c r="U1363" s="7">
        <v>1349166</v>
      </c>
      <c r="V1363" s="7">
        <v>1460209</v>
      </c>
      <c r="W1363" s="7">
        <v>1196844</v>
      </c>
      <c r="X1363" s="7">
        <v>890107</v>
      </c>
      <c r="Y1363" s="7">
        <v>1341750</v>
      </c>
      <c r="Z1363" s="7">
        <v>1361773</v>
      </c>
      <c r="AA1363" s="7">
        <v>1357153</v>
      </c>
      <c r="AB1363" s="7">
        <v>1349166</v>
      </c>
      <c r="AC1363" s="3">
        <v>41.889000000000003</v>
      </c>
      <c r="AD1363" s="3">
        <v>43.277999999999999</v>
      </c>
      <c r="AE1363" s="3">
        <v>35.960999999999999</v>
      </c>
      <c r="AF1363" s="3">
        <v>37.098999999999997</v>
      </c>
      <c r="AG1363" s="7">
        <v>41827967</v>
      </c>
      <c r="AH1363" s="7">
        <v>41814425</v>
      </c>
      <c r="AI1363" s="7">
        <v>41710521</v>
      </c>
      <c r="AJ1363" s="7">
        <v>40914490</v>
      </c>
      <c r="AK1363" s="3">
        <v>97.816109999999995</v>
      </c>
      <c r="AL1363" s="7">
        <v>377</v>
      </c>
      <c r="AM1363" s="7">
        <v>29443660</v>
      </c>
      <c r="AN1363" s="3">
        <v>70.39</v>
      </c>
      <c r="AO1363" s="3">
        <v>-1.70394</v>
      </c>
      <c r="AP1363" s="3">
        <v>-8.4325399999999995</v>
      </c>
      <c r="AQ1363" s="3">
        <v>-5.5271239999999997</v>
      </c>
      <c r="AR1363" s="3">
        <v>-13.818861</v>
      </c>
      <c r="AS1363" s="3">
        <v>-8.4325399999999995</v>
      </c>
      <c r="AT1363" s="3">
        <v>-5.5271239999999997</v>
      </c>
      <c r="AU1363" s="3">
        <v>-13.098741</v>
      </c>
      <c r="AV1363" s="3">
        <v>1.7053279209099499</v>
      </c>
      <c r="AW1363" s="3">
        <v>2.7129640971379922</v>
      </c>
      <c r="AX1363" s="3">
        <v>2.9499585583676402</v>
      </c>
      <c r="AY1363" s="3">
        <v>61.15</v>
      </c>
      <c r="AZ1363" s="3">
        <v>97.28</v>
      </c>
      <c r="BA1363" s="3">
        <v>105.78</v>
      </c>
    </row>
    <row r="1364" spans="1:53" x14ac:dyDescent="0.3">
      <c r="A1364" s="1" t="s">
        <v>841</v>
      </c>
      <c r="B1364" s="2">
        <v>4041406</v>
      </c>
      <c r="C1364" s="9" t="s">
        <v>2401</v>
      </c>
      <c r="D1364" s="9" t="s">
        <v>2399</v>
      </c>
      <c r="E1364" s="3">
        <v>3367.5102925199999</v>
      </c>
      <c r="F1364" s="5" t="s">
        <v>2400</v>
      </c>
      <c r="G1364" s="5">
        <v>3293.8392925200001</v>
      </c>
      <c r="H1364" s="3">
        <v>0.45</v>
      </c>
      <c r="I1364" s="3">
        <v>10.270718232044199</v>
      </c>
      <c r="J1364" s="3">
        <v>0.45</v>
      </c>
      <c r="K1364" s="3">
        <v>10.270718232044199</v>
      </c>
      <c r="L1364" s="3">
        <v>1.8418533990038699</v>
      </c>
      <c r="M1364" s="3">
        <v>1.7910977566972499</v>
      </c>
      <c r="N1364" s="3">
        <v>8.2365969999999997</v>
      </c>
      <c r="O1364" s="3" t="s">
        <v>2400</v>
      </c>
      <c r="P1364" s="3" t="s">
        <v>2400</v>
      </c>
      <c r="Q1364" s="3" t="s">
        <v>2400</v>
      </c>
      <c r="R1364" s="3" t="s">
        <v>2400</v>
      </c>
      <c r="S1364" s="3" t="s">
        <v>2400</v>
      </c>
      <c r="T1364" s="9" t="s">
        <v>3429</v>
      </c>
      <c r="U1364" s="7">
        <v>921599</v>
      </c>
      <c r="V1364" s="7">
        <v>917485</v>
      </c>
      <c r="W1364" s="7">
        <v>851093</v>
      </c>
      <c r="X1364" s="7">
        <v>705301</v>
      </c>
      <c r="Y1364" s="7">
        <v>924026</v>
      </c>
      <c r="Z1364" s="7">
        <v>919484</v>
      </c>
      <c r="AA1364" s="7">
        <v>918699</v>
      </c>
      <c r="AB1364" s="7">
        <v>921599</v>
      </c>
      <c r="AC1364" s="3" t="s">
        <v>2400</v>
      </c>
      <c r="AD1364" s="3" t="s">
        <v>2400</v>
      </c>
      <c r="AE1364" s="3" t="s">
        <v>2400</v>
      </c>
      <c r="AF1364" s="3" t="s">
        <v>2400</v>
      </c>
      <c r="AG1364" s="7">
        <v>163875810</v>
      </c>
      <c r="AH1364" s="7">
        <v>163865453</v>
      </c>
      <c r="AI1364" s="7">
        <v>174386326</v>
      </c>
      <c r="AJ1364" s="7">
        <v>159084043</v>
      </c>
      <c r="AK1364" s="3">
        <v>97.694069999999996</v>
      </c>
      <c r="AL1364" s="7">
        <v>323</v>
      </c>
      <c r="AM1364" s="7">
        <v>156039761</v>
      </c>
      <c r="AN1364" s="3">
        <v>95.82</v>
      </c>
      <c r="AO1364" s="3">
        <v>-1.117021</v>
      </c>
      <c r="AP1364" s="3">
        <v>-10.106382999999999</v>
      </c>
      <c r="AQ1364" s="3">
        <v>-12.187056999999999</v>
      </c>
      <c r="AR1364" s="3">
        <v>13.561393000000001</v>
      </c>
      <c r="AS1364" s="3">
        <v>-10.106382999999999</v>
      </c>
      <c r="AT1364" s="3">
        <v>-12.187056999999999</v>
      </c>
      <c r="AU1364" s="3">
        <v>13.009119</v>
      </c>
      <c r="AV1364" s="3">
        <v>1.5633049650044191</v>
      </c>
      <c r="AW1364" s="3">
        <v>3.0909353991048514</v>
      </c>
      <c r="AX1364" s="3">
        <v>2.988805945371833</v>
      </c>
      <c r="AY1364" s="4">
        <v>49.1</v>
      </c>
      <c r="AZ1364" s="3">
        <v>97.09</v>
      </c>
      <c r="BA1364" s="3">
        <v>93.88</v>
      </c>
    </row>
    <row r="1365" spans="1:53" x14ac:dyDescent="0.3">
      <c r="A1365" s="1" t="s">
        <v>355</v>
      </c>
      <c r="B1365" s="2">
        <v>100480295</v>
      </c>
      <c r="C1365" s="9" t="s">
        <v>2395</v>
      </c>
      <c r="D1365" s="9" t="s">
        <v>2423</v>
      </c>
      <c r="E1365" s="3">
        <v>3360.6400411</v>
      </c>
      <c r="F1365" s="5">
        <v>6281.8510409999999</v>
      </c>
      <c r="G1365" s="5" t="s">
        <v>2400</v>
      </c>
      <c r="H1365" s="3">
        <v>-4.1000000000000002E-2</v>
      </c>
      <c r="I1365" s="3" t="s">
        <v>2397</v>
      </c>
      <c r="J1365" s="3">
        <v>-4.1000000000000002E-2</v>
      </c>
      <c r="K1365" s="3" t="s">
        <v>2397</v>
      </c>
      <c r="L1365" s="3" t="s">
        <v>2397</v>
      </c>
      <c r="M1365" s="3">
        <v>1.83592066</v>
      </c>
      <c r="N1365" s="3">
        <v>224.078947</v>
      </c>
      <c r="O1365" s="3" t="s">
        <v>2400</v>
      </c>
      <c r="P1365" s="3" t="s">
        <v>2400</v>
      </c>
      <c r="Q1365" s="3">
        <v>0.55595600000000001</v>
      </c>
      <c r="R1365" s="3">
        <v>11.778803999999999</v>
      </c>
      <c r="S1365" s="3">
        <v>11.778803999999999</v>
      </c>
      <c r="T1365" s="9" t="s">
        <v>3429</v>
      </c>
      <c r="U1365" s="7">
        <v>8826175</v>
      </c>
      <c r="V1365" s="7">
        <v>7720560</v>
      </c>
      <c r="W1365" s="7">
        <v>6698082</v>
      </c>
      <c r="X1365" s="7">
        <v>5580372</v>
      </c>
      <c r="Y1365" s="7">
        <v>10588215</v>
      </c>
      <c r="Z1365" s="7">
        <v>9937921</v>
      </c>
      <c r="AA1365" s="7">
        <v>9374435</v>
      </c>
      <c r="AB1365" s="7">
        <v>8826175</v>
      </c>
      <c r="AC1365" s="3">
        <v>16.245000000000001</v>
      </c>
      <c r="AD1365" s="4">
        <v>14.5</v>
      </c>
      <c r="AE1365" s="4">
        <v>3.96</v>
      </c>
      <c r="AF1365" s="4">
        <v>3.7160000000000002</v>
      </c>
      <c r="AG1365" s="7">
        <v>174078977</v>
      </c>
      <c r="AH1365" s="7">
        <v>171397030</v>
      </c>
      <c r="AI1365" s="7">
        <v>117857055</v>
      </c>
      <c r="AJ1365" s="7">
        <v>56156125</v>
      </c>
      <c r="AK1365" s="4">
        <v>32.2502</v>
      </c>
      <c r="AL1365" s="7">
        <v>165</v>
      </c>
      <c r="AM1365" s="7">
        <v>81201685</v>
      </c>
      <c r="AN1365" s="3">
        <v>46.63</v>
      </c>
      <c r="AO1365" s="3">
        <v>-2.3509169999999999</v>
      </c>
      <c r="AP1365" s="3">
        <v>-11.761658000000001</v>
      </c>
      <c r="AQ1365" s="3">
        <v>16.008174</v>
      </c>
      <c r="AR1365" s="3">
        <v>54.818182</v>
      </c>
      <c r="AS1365" s="3">
        <v>-11.761658000000001</v>
      </c>
      <c r="AT1365" s="3">
        <v>16.008174</v>
      </c>
      <c r="AU1365" s="3">
        <v>54.818182</v>
      </c>
      <c r="AV1365" s="3">
        <v>1.7459469262526131</v>
      </c>
      <c r="AW1365" s="3">
        <v>3.8477532346498595</v>
      </c>
      <c r="AX1365" s="3">
        <v>3.9181749247057143</v>
      </c>
      <c r="AY1365" s="3">
        <v>38.94</v>
      </c>
      <c r="AZ1365" s="3">
        <v>85.83</v>
      </c>
      <c r="BA1365" s="4">
        <v>87.4</v>
      </c>
    </row>
    <row r="1366" spans="1:53" x14ac:dyDescent="0.3">
      <c r="A1366" s="1" t="s">
        <v>325</v>
      </c>
      <c r="B1366" s="2">
        <v>4087691</v>
      </c>
      <c r="C1366" s="9" t="s">
        <v>2401</v>
      </c>
      <c r="D1366" s="9" t="s">
        <v>2438</v>
      </c>
      <c r="E1366" s="3">
        <v>3356.1195200000002</v>
      </c>
      <c r="F1366" s="5" t="s">
        <v>2400</v>
      </c>
      <c r="G1366" s="5">
        <v>20286.235519999998</v>
      </c>
      <c r="H1366" s="3">
        <v>-0.32500000000000001</v>
      </c>
      <c r="I1366" s="3" t="s">
        <v>2397</v>
      </c>
      <c r="J1366" s="4">
        <v>-0.32500000000000001</v>
      </c>
      <c r="K1366" s="3" t="s">
        <v>2397</v>
      </c>
      <c r="L1366" s="3">
        <v>0.78336376493786408</v>
      </c>
      <c r="M1366" s="3">
        <v>0.78336376493786408</v>
      </c>
      <c r="N1366" s="3">
        <v>8.3976804274342296</v>
      </c>
      <c r="O1366" s="3" t="s">
        <v>2397</v>
      </c>
      <c r="P1366" s="3" t="s">
        <v>2397</v>
      </c>
      <c r="Q1366" s="3" t="s">
        <v>2400</v>
      </c>
      <c r="R1366" s="3" t="s">
        <v>2400</v>
      </c>
      <c r="S1366" s="3">
        <v>17.851382160042402</v>
      </c>
      <c r="T1366" s="9" t="s">
        <v>3429</v>
      </c>
      <c r="U1366" s="7">
        <v>670665</v>
      </c>
      <c r="V1366" s="7">
        <v>628050</v>
      </c>
      <c r="W1366" s="7">
        <v>514467</v>
      </c>
      <c r="X1366" s="7">
        <v>432177</v>
      </c>
      <c r="Y1366" s="7">
        <v>532491</v>
      </c>
      <c r="Z1366" s="7">
        <v>588299</v>
      </c>
      <c r="AA1366" s="7">
        <v>638870</v>
      </c>
      <c r="AB1366" s="7">
        <v>670665</v>
      </c>
      <c r="AC1366" s="4">
        <v>100</v>
      </c>
      <c r="AD1366" s="4">
        <v>100</v>
      </c>
      <c r="AE1366" s="3" t="s">
        <v>2400</v>
      </c>
      <c r="AF1366" s="3" t="s">
        <v>2400</v>
      </c>
      <c r="AG1366" s="7">
        <v>172987597</v>
      </c>
      <c r="AH1366" s="7">
        <v>173619498</v>
      </c>
      <c r="AI1366" s="7">
        <v>172296051</v>
      </c>
      <c r="AJ1366" s="7">
        <v>172913859</v>
      </c>
      <c r="AK1366" s="3">
        <v>99.025210000000001</v>
      </c>
      <c r="AL1366" s="7">
        <v>368</v>
      </c>
      <c r="AM1366" s="7">
        <v>114744738</v>
      </c>
      <c r="AN1366" s="3">
        <v>65.709999999999994</v>
      </c>
      <c r="AO1366" s="3">
        <v>-4.8113720000000004</v>
      </c>
      <c r="AP1366" s="3">
        <v>-9.4172740000000008</v>
      </c>
      <c r="AQ1366" s="3">
        <v>-8.4166229999999995</v>
      </c>
      <c r="AR1366" s="3">
        <v>-18.682859000000001</v>
      </c>
      <c r="AS1366" s="3">
        <v>-9.4172740000000008</v>
      </c>
      <c r="AT1366" s="3">
        <v>-8.4166229999999995</v>
      </c>
      <c r="AU1366" s="3">
        <v>-18.147625999999999</v>
      </c>
      <c r="AV1366" s="3">
        <v>4.8648565996243187</v>
      </c>
      <c r="AW1366" s="3">
        <v>4.283013870435699</v>
      </c>
      <c r="AX1366" s="3">
        <v>4.2754885445337631</v>
      </c>
      <c r="AY1366" s="3">
        <v>89.73</v>
      </c>
      <c r="AZ1366" s="4">
        <v>79</v>
      </c>
      <c r="BA1366" s="3">
        <v>78.86</v>
      </c>
    </row>
    <row r="1367" spans="1:53" x14ac:dyDescent="0.3">
      <c r="A1367" s="1" t="s">
        <v>1996</v>
      </c>
      <c r="B1367" s="2">
        <v>28763287</v>
      </c>
      <c r="C1367" s="9" t="s">
        <v>2401</v>
      </c>
      <c r="D1367" s="9" t="s">
        <v>2414</v>
      </c>
      <c r="E1367" s="3">
        <v>3334.5189030000001</v>
      </c>
      <c r="F1367" s="5">
        <v>3102.5938529999999</v>
      </c>
      <c r="G1367" s="5" t="s">
        <v>2400</v>
      </c>
      <c r="H1367" s="3">
        <v>1.8675110501913686E-2</v>
      </c>
      <c r="I1367" s="3" t="s">
        <v>2397</v>
      </c>
      <c r="J1367" s="3">
        <v>1.8675110501913686E-2</v>
      </c>
      <c r="K1367" s="3" t="s">
        <v>2397</v>
      </c>
      <c r="L1367" s="3">
        <v>9.4674881400000004</v>
      </c>
      <c r="M1367" s="3">
        <v>5.1012036499999995</v>
      </c>
      <c r="N1367" s="3" t="s">
        <v>2400</v>
      </c>
      <c r="O1367" s="3" t="s">
        <v>2400</v>
      </c>
      <c r="P1367" s="3" t="s">
        <v>2400</v>
      </c>
      <c r="Q1367" s="3">
        <v>1.6656029999999999</v>
      </c>
      <c r="R1367" s="3">
        <v>15.527151999999999</v>
      </c>
      <c r="S1367" s="3">
        <v>15.527151999999999</v>
      </c>
      <c r="T1367" s="9" t="s">
        <v>3429</v>
      </c>
      <c r="U1367" s="7">
        <v>1553143.9796272798</v>
      </c>
      <c r="V1367" s="7">
        <v>1361355.5575692293</v>
      </c>
      <c r="W1367" s="7">
        <v>1562047.035346176</v>
      </c>
      <c r="X1367" s="7">
        <v>1036783.0911317123</v>
      </c>
      <c r="Y1367" s="7">
        <v>1688020.0798063644</v>
      </c>
      <c r="Z1367" s="7">
        <v>1634189.0403807492</v>
      </c>
      <c r="AA1367" s="7">
        <v>1601882.8433239302</v>
      </c>
      <c r="AB1367" s="7">
        <v>1553143.9796272798</v>
      </c>
      <c r="AC1367" s="3">
        <v>46.395000000000003</v>
      </c>
      <c r="AD1367" s="3">
        <v>44.143000000000001</v>
      </c>
      <c r="AE1367" s="4">
        <v>9.4380000000000006</v>
      </c>
      <c r="AF1367" s="4">
        <v>10.257</v>
      </c>
      <c r="AG1367" s="7">
        <v>502015727</v>
      </c>
      <c r="AH1367" s="7">
        <v>501447006</v>
      </c>
      <c r="AI1367" s="7">
        <v>498360431</v>
      </c>
      <c r="AJ1367" s="7">
        <v>253530197</v>
      </c>
      <c r="AK1367" s="3">
        <v>50.56129</v>
      </c>
      <c r="AL1367" s="7">
        <v>129</v>
      </c>
      <c r="AM1367" s="7">
        <v>138391267</v>
      </c>
      <c r="AN1367" s="4">
        <v>27.6</v>
      </c>
      <c r="AO1367" s="3">
        <v>-0.16025600000000001</v>
      </c>
      <c r="AP1367" s="3">
        <v>-6.3157899999999998</v>
      </c>
      <c r="AQ1367" s="3">
        <v>71.625343999999998</v>
      </c>
      <c r="AR1367" s="3">
        <v>103.59477099999999</v>
      </c>
      <c r="AS1367" s="3">
        <v>-6.3157899999999998</v>
      </c>
      <c r="AT1367" s="3">
        <v>71.625343999999998</v>
      </c>
      <c r="AU1367" s="3">
        <v>96.529968999999994</v>
      </c>
      <c r="AV1367" s="3">
        <v>0.26364802106315582</v>
      </c>
      <c r="AW1367" s="3">
        <v>0.64876664722232036</v>
      </c>
      <c r="AX1367" s="3">
        <v>0.56540429858883334</v>
      </c>
      <c r="AY1367" s="3">
        <v>58.36</v>
      </c>
      <c r="AZ1367" s="4">
        <v>143.6</v>
      </c>
      <c r="BA1367" s="3">
        <v>125.15</v>
      </c>
    </row>
    <row r="1368" spans="1:53" x14ac:dyDescent="0.3">
      <c r="A1368" s="1" t="s">
        <v>219</v>
      </c>
      <c r="B1368" s="2">
        <v>4929352</v>
      </c>
      <c r="C1368" s="9" t="s">
        <v>2401</v>
      </c>
      <c r="D1368" s="9" t="s">
        <v>2461</v>
      </c>
      <c r="E1368" s="3">
        <v>3331.7627296800001</v>
      </c>
      <c r="F1368" s="5">
        <v>226.66514900000001</v>
      </c>
      <c r="G1368" s="5" t="s">
        <v>2400</v>
      </c>
      <c r="H1368" s="3">
        <v>0.48581222796536089</v>
      </c>
      <c r="I1368" s="3">
        <v>12.822364</v>
      </c>
      <c r="J1368" s="3">
        <v>0.48581222796536089</v>
      </c>
      <c r="K1368" s="3">
        <v>12.822364</v>
      </c>
      <c r="L1368" s="3">
        <v>1.0685491300000001</v>
      </c>
      <c r="M1368" s="3">
        <v>0.89236002999999997</v>
      </c>
      <c r="N1368" s="3" t="s">
        <v>2400</v>
      </c>
      <c r="O1368" s="3" t="s">
        <v>2400</v>
      </c>
      <c r="P1368" s="3" t="s">
        <v>2400</v>
      </c>
      <c r="Q1368" s="3">
        <v>3.6926E-2</v>
      </c>
      <c r="R1368" s="3">
        <v>0.17408199999999999</v>
      </c>
      <c r="S1368" s="3">
        <v>0.17408199999999999</v>
      </c>
      <c r="T1368" s="9" t="s">
        <v>3429</v>
      </c>
      <c r="U1368" s="7">
        <v>1015230.1292919207</v>
      </c>
      <c r="V1368" s="7">
        <v>1033085.2446170832</v>
      </c>
      <c r="W1368" s="7">
        <v>1121986.2966863138</v>
      </c>
      <c r="X1368" s="7">
        <v>1255767.5974134139</v>
      </c>
      <c r="Y1368" s="7">
        <v>995369.51301267801</v>
      </c>
      <c r="Z1368" s="7">
        <v>1010779.0576648989</v>
      </c>
      <c r="AA1368" s="7">
        <v>1013397.9538487749</v>
      </c>
      <c r="AB1368" s="7">
        <v>1015230.1292919207</v>
      </c>
      <c r="AC1368" s="3">
        <v>81.671999999999997</v>
      </c>
      <c r="AD1368" s="4">
        <v>81.48</v>
      </c>
      <c r="AE1368" s="3">
        <v>19.234999999999999</v>
      </c>
      <c r="AF1368" s="3">
        <v>18.649000000000001</v>
      </c>
      <c r="AG1368" s="7">
        <v>121551878</v>
      </c>
      <c r="AH1368" s="7">
        <v>121215156</v>
      </c>
      <c r="AI1368" s="7">
        <v>122408093</v>
      </c>
      <c r="AJ1368" s="7">
        <v>64910840</v>
      </c>
      <c r="AK1368" s="3">
        <v>53.596170000000001</v>
      </c>
      <c r="AL1368" s="7">
        <v>252</v>
      </c>
      <c r="AM1368" s="7">
        <v>66631287</v>
      </c>
      <c r="AN1368" s="3">
        <v>55.02</v>
      </c>
      <c r="AO1368" s="3">
        <v>-1.8903589999999999</v>
      </c>
      <c r="AP1368" s="3">
        <v>-5.6706649999999996</v>
      </c>
      <c r="AQ1368" s="3">
        <v>-20.447578</v>
      </c>
      <c r="AR1368" s="3">
        <v>-6.182213</v>
      </c>
      <c r="AS1368" s="3">
        <v>-5.6706649999999996</v>
      </c>
      <c r="AT1368" s="3">
        <v>-20.447578</v>
      </c>
      <c r="AU1368" s="3">
        <v>-7.5196009999999998</v>
      </c>
      <c r="AV1368" s="3" t="s">
        <v>2400</v>
      </c>
      <c r="AW1368" s="3" t="s">
        <v>2400</v>
      </c>
      <c r="AX1368" s="3" t="s">
        <v>2400</v>
      </c>
      <c r="AY1368" s="3">
        <v>108.61</v>
      </c>
      <c r="AZ1368" s="3">
        <v>122.88</v>
      </c>
      <c r="BA1368" s="4">
        <v>103.06</v>
      </c>
    </row>
    <row r="1369" spans="1:53" x14ac:dyDescent="0.3">
      <c r="A1369" s="1" t="s">
        <v>828</v>
      </c>
      <c r="B1369" s="2">
        <v>110641</v>
      </c>
      <c r="C1369" s="9" t="s">
        <v>2401</v>
      </c>
      <c r="D1369" s="9" t="s">
        <v>2407</v>
      </c>
      <c r="E1369" s="3">
        <v>3331.3885694999999</v>
      </c>
      <c r="F1369" s="5">
        <v>3267.5875689999998</v>
      </c>
      <c r="G1369" s="5">
        <v>3457.6635695</v>
      </c>
      <c r="H1369" s="4">
        <v>1.06</v>
      </c>
      <c r="I1369" s="3">
        <v>12.993047000000001</v>
      </c>
      <c r="J1369" s="4">
        <v>1.06</v>
      </c>
      <c r="K1369" s="3">
        <v>12.993047000000001</v>
      </c>
      <c r="L1369" s="3" t="s">
        <v>2397</v>
      </c>
      <c r="M1369" s="3">
        <v>2.9567031100000003</v>
      </c>
      <c r="N1369" s="3">
        <v>9.6051400000000005</v>
      </c>
      <c r="O1369" s="3" t="s">
        <v>2400</v>
      </c>
      <c r="P1369" s="3" t="s">
        <v>2400</v>
      </c>
      <c r="Q1369" s="3">
        <v>1.963708</v>
      </c>
      <c r="R1369" s="3">
        <v>7.9897679999999998</v>
      </c>
      <c r="S1369" s="3">
        <v>7.9897679999999998</v>
      </c>
      <c r="T1369" s="9" t="s">
        <v>3429</v>
      </c>
      <c r="U1369" s="7">
        <v>1609574</v>
      </c>
      <c r="V1369" s="7">
        <v>1445814</v>
      </c>
      <c r="W1369" s="7">
        <v>1300447</v>
      </c>
      <c r="X1369" s="7">
        <v>1448268</v>
      </c>
      <c r="Y1369" s="7">
        <v>1598907</v>
      </c>
      <c r="Z1369" s="7">
        <v>1593107</v>
      </c>
      <c r="AA1369" s="7">
        <v>1623756</v>
      </c>
      <c r="AB1369" s="7">
        <v>1609574</v>
      </c>
      <c r="AC1369" s="3">
        <v>64.998000000000005</v>
      </c>
      <c r="AD1369" s="3">
        <v>66.801000000000002</v>
      </c>
      <c r="AE1369" s="3">
        <v>25.533999999999999</v>
      </c>
      <c r="AF1369" s="3">
        <v>23.335000000000001</v>
      </c>
      <c r="AG1369" s="7">
        <v>77927218</v>
      </c>
      <c r="AH1369" s="7">
        <v>78722882</v>
      </c>
      <c r="AI1369" s="7">
        <v>81720592</v>
      </c>
      <c r="AJ1369" s="7">
        <v>74548482</v>
      </c>
      <c r="AK1369" s="3">
        <v>95.664240000000007</v>
      </c>
      <c r="AL1369" s="7">
        <v>355</v>
      </c>
      <c r="AM1369" s="7">
        <v>64161320</v>
      </c>
      <c r="AN1369" s="3">
        <v>82.33</v>
      </c>
      <c r="AO1369" s="3">
        <v>-0.41182200000000002</v>
      </c>
      <c r="AP1369" s="3">
        <v>-3.8362569999999998</v>
      </c>
      <c r="AQ1369" s="4">
        <v>11.803100000000001</v>
      </c>
      <c r="AR1369" s="3">
        <v>21.627219</v>
      </c>
      <c r="AS1369" s="3">
        <v>-3.8362569999999998</v>
      </c>
      <c r="AT1369" s="4">
        <v>11.803100000000001</v>
      </c>
      <c r="AU1369" s="3">
        <v>21.411695000000002</v>
      </c>
      <c r="AV1369" s="3">
        <v>2.6736699753580093</v>
      </c>
      <c r="AW1369" s="3">
        <v>3.8092267342524329</v>
      </c>
      <c r="AX1369" s="3">
        <v>3.8099532670365899</v>
      </c>
      <c r="AY1369" s="3">
        <v>59.96</v>
      </c>
      <c r="AZ1369" s="3">
        <v>85.43</v>
      </c>
      <c r="BA1369" s="3">
        <v>85.45</v>
      </c>
    </row>
    <row r="1370" spans="1:53" x14ac:dyDescent="0.3">
      <c r="A1370" s="1" t="s">
        <v>934</v>
      </c>
      <c r="B1370" s="2">
        <v>4091160</v>
      </c>
      <c r="C1370" s="9" t="s">
        <v>2401</v>
      </c>
      <c r="D1370" s="9" t="s">
        <v>2436</v>
      </c>
      <c r="E1370" s="3">
        <v>3330.8528526</v>
      </c>
      <c r="F1370" s="5">
        <v>4243.852852</v>
      </c>
      <c r="G1370" s="5">
        <v>3765.8528526</v>
      </c>
      <c r="H1370" s="3">
        <v>0.2</v>
      </c>
      <c r="I1370" s="3">
        <v>33.285714285714299</v>
      </c>
      <c r="J1370" s="3">
        <v>0.193</v>
      </c>
      <c r="K1370" s="3">
        <v>34.950000000000003</v>
      </c>
      <c r="L1370" s="3">
        <v>0.369084896265713</v>
      </c>
      <c r="M1370" s="3">
        <v>0.36033628303453297</v>
      </c>
      <c r="N1370" s="3">
        <v>14.778013</v>
      </c>
      <c r="O1370" s="3" t="s">
        <v>2400</v>
      </c>
      <c r="P1370" s="3" t="s">
        <v>2400</v>
      </c>
      <c r="Q1370" s="3">
        <v>0.52490700000000001</v>
      </c>
      <c r="R1370" s="3">
        <v>8.7940360000000002</v>
      </c>
      <c r="S1370" s="3">
        <v>8.7940360000000002</v>
      </c>
      <c r="T1370" s="9" t="s">
        <v>3429</v>
      </c>
      <c r="U1370" s="7">
        <v>7488000</v>
      </c>
      <c r="V1370" s="7">
        <v>7495000</v>
      </c>
      <c r="W1370" s="7">
        <v>7832000</v>
      </c>
      <c r="X1370" s="7">
        <v>8284000</v>
      </c>
      <c r="Y1370" s="7">
        <v>7424000</v>
      </c>
      <c r="Z1370" s="7">
        <v>7375000</v>
      </c>
      <c r="AA1370" s="7">
        <v>7498000</v>
      </c>
      <c r="AB1370" s="7">
        <v>7488000</v>
      </c>
      <c r="AC1370" s="4">
        <v>5.6760000000000002</v>
      </c>
      <c r="AD1370" s="4">
        <v>5.5880000000000001</v>
      </c>
      <c r="AE1370" s="4">
        <v>6.0629999999999997</v>
      </c>
      <c r="AF1370" s="4">
        <v>5.9690000000000003</v>
      </c>
      <c r="AG1370" s="7">
        <v>428434170</v>
      </c>
      <c r="AH1370" s="7">
        <v>434010505</v>
      </c>
      <c r="AI1370" s="7">
        <v>452722552</v>
      </c>
      <c r="AJ1370" s="7">
        <v>418553800</v>
      </c>
      <c r="AK1370" s="3">
        <v>98.014529999999993</v>
      </c>
      <c r="AL1370" s="7">
        <v>388</v>
      </c>
      <c r="AM1370" s="7">
        <v>361702047</v>
      </c>
      <c r="AN1370" s="4">
        <v>84.7</v>
      </c>
      <c r="AO1370" s="3">
        <v>-1.4104369999999999</v>
      </c>
      <c r="AP1370" s="3">
        <v>-10.384615</v>
      </c>
      <c r="AQ1370" s="3">
        <v>2.0437959999999999</v>
      </c>
      <c r="AR1370" s="3">
        <v>4.7976010000000002</v>
      </c>
      <c r="AS1370" s="3">
        <v>-10.384615</v>
      </c>
      <c r="AT1370" s="3">
        <v>2.0437959999999999</v>
      </c>
      <c r="AU1370" s="3">
        <v>4.6407189999999998</v>
      </c>
      <c r="AV1370" s="3">
        <v>4.2997908985443605</v>
      </c>
      <c r="AW1370" s="3">
        <v>4.0092773246384157</v>
      </c>
      <c r="AX1370" s="3">
        <v>3.4795959512150323</v>
      </c>
      <c r="AY1370" s="3">
        <v>129.22999999999999</v>
      </c>
      <c r="AZ1370" s="3">
        <v>120.49</v>
      </c>
      <c r="BA1370" s="3">
        <v>104.58</v>
      </c>
    </row>
    <row r="1371" spans="1:53" x14ac:dyDescent="0.3">
      <c r="A1371" s="1" t="s">
        <v>838</v>
      </c>
      <c r="B1371" s="2">
        <v>4088671</v>
      </c>
      <c r="C1371" s="9" t="s">
        <v>2395</v>
      </c>
      <c r="D1371" s="9" t="s">
        <v>2454</v>
      </c>
      <c r="E1371" s="3">
        <v>3320.1073250099998</v>
      </c>
      <c r="F1371" s="5">
        <v>3584.449325</v>
      </c>
      <c r="G1371" s="5" t="s">
        <v>2400</v>
      </c>
      <c r="H1371" s="3">
        <v>-6.0999999999999999E-2</v>
      </c>
      <c r="I1371" s="3" t="s">
        <v>2397</v>
      </c>
      <c r="J1371" s="3">
        <v>-6.0999999999999999E-2</v>
      </c>
      <c r="K1371" s="3" t="s">
        <v>2397</v>
      </c>
      <c r="L1371" s="3" t="s">
        <v>2397</v>
      </c>
      <c r="M1371" s="3">
        <v>2.9612648200000002</v>
      </c>
      <c r="N1371" s="3">
        <v>18.995943</v>
      </c>
      <c r="O1371" s="3" t="s">
        <v>2400</v>
      </c>
      <c r="P1371" s="3" t="s">
        <v>2400</v>
      </c>
      <c r="Q1371" s="3">
        <v>4.6293329999999999</v>
      </c>
      <c r="R1371" s="3">
        <v>16.764361999999998</v>
      </c>
      <c r="S1371" s="3">
        <v>16.764361999999998</v>
      </c>
      <c r="T1371" s="9" t="s">
        <v>3429</v>
      </c>
      <c r="U1371" s="7">
        <v>763761</v>
      </c>
      <c r="V1371" s="7">
        <v>810023</v>
      </c>
      <c r="W1371" s="7">
        <v>712295</v>
      </c>
      <c r="X1371" s="7">
        <v>509154</v>
      </c>
      <c r="Y1371" s="7">
        <v>755643</v>
      </c>
      <c r="Z1371" s="7">
        <v>756888</v>
      </c>
      <c r="AA1371" s="7">
        <v>757657</v>
      </c>
      <c r="AB1371" s="7">
        <v>763761</v>
      </c>
      <c r="AC1371" s="3">
        <v>49.359000000000002</v>
      </c>
      <c r="AD1371" s="3">
        <v>49.482999999999997</v>
      </c>
      <c r="AE1371" s="3">
        <v>27.625</v>
      </c>
      <c r="AF1371" s="3">
        <v>27.033000000000001</v>
      </c>
      <c r="AG1371" s="7">
        <v>145558948</v>
      </c>
      <c r="AH1371" s="7">
        <v>145324615</v>
      </c>
      <c r="AI1371" s="7">
        <v>145217657</v>
      </c>
      <c r="AJ1371" s="7">
        <v>77661561</v>
      </c>
      <c r="AK1371" s="3">
        <v>44.981430000000003</v>
      </c>
      <c r="AL1371" s="7">
        <v>172</v>
      </c>
      <c r="AM1371" s="7">
        <v>60732676</v>
      </c>
      <c r="AN1371" s="3">
        <v>35.18</v>
      </c>
      <c r="AO1371" s="3">
        <v>0.48283300000000001</v>
      </c>
      <c r="AP1371" s="3">
        <v>-2.600104</v>
      </c>
      <c r="AQ1371" s="3">
        <v>-5.6423170000000002</v>
      </c>
      <c r="AR1371" s="3">
        <v>15.403574000000001</v>
      </c>
      <c r="AS1371" s="3">
        <v>-2.600104</v>
      </c>
      <c r="AT1371" s="3">
        <v>-5.6423170000000002</v>
      </c>
      <c r="AU1371" s="3">
        <v>13.035607000000001</v>
      </c>
      <c r="AV1371" s="3">
        <v>1.1153784771937421</v>
      </c>
      <c r="AW1371" s="3">
        <v>3.0025038350645463</v>
      </c>
      <c r="AX1371" s="3">
        <v>3.2824562111445652</v>
      </c>
      <c r="AY1371" s="3">
        <v>57.67</v>
      </c>
      <c r="AZ1371" s="3">
        <v>155.22999999999999</v>
      </c>
      <c r="BA1371" s="4">
        <v>169.7</v>
      </c>
    </row>
    <row r="1372" spans="1:53" x14ac:dyDescent="0.3">
      <c r="A1372" s="1" t="s">
        <v>1979</v>
      </c>
      <c r="B1372" s="2">
        <v>103133</v>
      </c>
      <c r="C1372" s="9" t="s">
        <v>2395</v>
      </c>
      <c r="D1372" s="9" t="s">
        <v>2502</v>
      </c>
      <c r="E1372" s="3">
        <v>3313.0198614400001</v>
      </c>
      <c r="F1372" s="5" t="s">
        <v>2400</v>
      </c>
      <c r="G1372" s="5">
        <v>6501.61986144</v>
      </c>
      <c r="H1372" s="4">
        <v>2.3170000000000002</v>
      </c>
      <c r="I1372" s="3">
        <v>12.307788944723599</v>
      </c>
      <c r="J1372" s="3">
        <v>2.3170000000000002</v>
      </c>
      <c r="K1372" s="3">
        <v>12.307788944723599</v>
      </c>
      <c r="L1372" s="3">
        <v>1.9175557707031001</v>
      </c>
      <c r="M1372" s="3">
        <v>1.82712513755193</v>
      </c>
      <c r="N1372" s="3">
        <v>7.0135170418540502</v>
      </c>
      <c r="O1372" s="3" t="s">
        <v>2400</v>
      </c>
      <c r="P1372" s="3" t="s">
        <v>2400</v>
      </c>
      <c r="Q1372" s="3" t="s">
        <v>2400</v>
      </c>
      <c r="R1372" s="3" t="s">
        <v>2400</v>
      </c>
      <c r="S1372" s="3">
        <v>3.9271042727261398</v>
      </c>
      <c r="T1372" s="9" t="s">
        <v>3435</v>
      </c>
      <c r="U1372" s="7">
        <v>98708000</v>
      </c>
      <c r="V1372" s="7">
        <v>59996400</v>
      </c>
      <c r="W1372" s="7">
        <v>65855800</v>
      </c>
      <c r="X1372" s="7">
        <v>42442600</v>
      </c>
      <c r="Y1372" s="7">
        <v>98708000</v>
      </c>
      <c r="Z1372" s="7">
        <v>84275900</v>
      </c>
      <c r="AA1372" s="7">
        <v>72340600</v>
      </c>
      <c r="AB1372" s="7">
        <v>66477300</v>
      </c>
      <c r="AC1372" s="4">
        <v>1.673</v>
      </c>
      <c r="AD1372" s="4">
        <v>1.673</v>
      </c>
      <c r="AE1372" s="3" t="s">
        <v>2400</v>
      </c>
      <c r="AF1372" s="3" t="s">
        <v>2400</v>
      </c>
      <c r="AG1372" s="7">
        <v>31874447</v>
      </c>
      <c r="AH1372" s="7">
        <v>31742085</v>
      </c>
      <c r="AI1372" s="7">
        <v>31194867</v>
      </c>
      <c r="AJ1372" s="7">
        <v>26599122</v>
      </c>
      <c r="AK1372" s="3">
        <v>83.305409999999995</v>
      </c>
      <c r="AL1372" s="7">
        <v>320</v>
      </c>
      <c r="AM1372" s="7">
        <v>26165788</v>
      </c>
      <c r="AN1372" s="3">
        <v>81.95</v>
      </c>
      <c r="AO1372" s="3">
        <v>-0.497664</v>
      </c>
      <c r="AP1372" s="3">
        <v>-5.5801850000000002</v>
      </c>
      <c r="AQ1372" s="3">
        <v>19.650708000000002</v>
      </c>
      <c r="AR1372" s="3">
        <v>35.504840999999999</v>
      </c>
      <c r="AS1372" s="3">
        <v>-5.5801850000000002</v>
      </c>
      <c r="AT1372" s="3">
        <v>19.650708000000002</v>
      </c>
      <c r="AU1372" s="3">
        <v>32.696736000000001</v>
      </c>
      <c r="AV1372" s="3">
        <v>1.7538028297465516</v>
      </c>
      <c r="AW1372" s="3">
        <v>2.6380066635369825</v>
      </c>
      <c r="AX1372" s="3">
        <v>2.5471564919420961</v>
      </c>
      <c r="AY1372" s="3">
        <v>81.17</v>
      </c>
      <c r="AZ1372" s="4">
        <v>122.1</v>
      </c>
      <c r="BA1372" s="3">
        <v>117.89</v>
      </c>
    </row>
    <row r="1373" spans="1:53" x14ac:dyDescent="0.3">
      <c r="A1373" s="1" t="s">
        <v>228</v>
      </c>
      <c r="B1373" s="2">
        <v>5113780</v>
      </c>
      <c r="C1373" s="9" t="s">
        <v>2395</v>
      </c>
      <c r="D1373" s="9" t="s">
        <v>2417</v>
      </c>
      <c r="E1373" s="3">
        <v>3309.57446265</v>
      </c>
      <c r="F1373" s="5">
        <v>3076.3634619999998</v>
      </c>
      <c r="G1373" s="5" t="s">
        <v>2400</v>
      </c>
      <c r="H1373" s="3">
        <v>0.01</v>
      </c>
      <c r="I1373" s="3" t="s">
        <v>2397</v>
      </c>
      <c r="J1373" s="3">
        <v>0.01</v>
      </c>
      <c r="K1373" s="3" t="s">
        <v>2397</v>
      </c>
      <c r="L1373" s="3">
        <v>16.71052632</v>
      </c>
      <c r="M1373" s="3">
        <v>14.469763370000001</v>
      </c>
      <c r="N1373" s="3">
        <v>41.069651999999998</v>
      </c>
      <c r="O1373" s="3" t="s">
        <v>2400</v>
      </c>
      <c r="P1373" s="3" t="s">
        <v>2400</v>
      </c>
      <c r="Q1373" s="3">
        <v>9.0610710000000001</v>
      </c>
      <c r="R1373" s="3">
        <v>166.79877500000001</v>
      </c>
      <c r="S1373" s="3">
        <v>166.79877500000001</v>
      </c>
      <c r="T1373" s="9" t="s">
        <v>3429</v>
      </c>
      <c r="U1373" s="7">
        <v>271825</v>
      </c>
      <c r="V1373" s="7">
        <v>232339</v>
      </c>
      <c r="W1373" s="7">
        <v>191909</v>
      </c>
      <c r="X1373" s="7">
        <v>151533</v>
      </c>
      <c r="Y1373" s="7">
        <v>315923</v>
      </c>
      <c r="Z1373" s="7">
        <v>299879</v>
      </c>
      <c r="AA1373" s="7">
        <v>286787</v>
      </c>
      <c r="AB1373" s="7">
        <v>271825</v>
      </c>
      <c r="AC1373" s="3">
        <v>71.504000000000005</v>
      </c>
      <c r="AD1373" s="3">
        <v>74.606999999999999</v>
      </c>
      <c r="AE1373" s="3">
        <v>-3.923</v>
      </c>
      <c r="AF1373" s="4">
        <v>2.6779999999999999</v>
      </c>
      <c r="AG1373" s="7">
        <v>187430543</v>
      </c>
      <c r="AH1373" s="7">
        <v>186657306</v>
      </c>
      <c r="AI1373" s="7">
        <v>183995624</v>
      </c>
      <c r="AJ1373" s="7">
        <v>100982579</v>
      </c>
      <c r="AK1373" s="3">
        <v>53.854129999999998</v>
      </c>
      <c r="AL1373" s="7">
        <v>238</v>
      </c>
      <c r="AM1373" s="7">
        <v>76455564</v>
      </c>
      <c r="AN1373" s="3">
        <v>40.770000000000003</v>
      </c>
      <c r="AO1373" s="3">
        <v>-7.2471909999999999</v>
      </c>
      <c r="AP1373" s="3">
        <v>-6.4589239999999997</v>
      </c>
      <c r="AQ1373" s="3">
        <v>40.271878000000001</v>
      </c>
      <c r="AR1373" s="3">
        <v>108.987342</v>
      </c>
      <c r="AS1373" s="3">
        <v>-6.4589239999999997</v>
      </c>
      <c r="AT1373" s="3">
        <v>40.271878000000001</v>
      </c>
      <c r="AU1373" s="3">
        <v>101.09622400000001</v>
      </c>
      <c r="AV1373" s="3">
        <v>3.830534992661589</v>
      </c>
      <c r="AW1373" s="3">
        <v>3.7964933595704138</v>
      </c>
      <c r="AX1373" s="3">
        <v>3.0346132003572905</v>
      </c>
      <c r="AY1373" s="3">
        <v>136.61000000000001</v>
      </c>
      <c r="AZ1373" s="4">
        <v>135.4</v>
      </c>
      <c r="BA1373" s="3">
        <v>108.22</v>
      </c>
    </row>
    <row r="1374" spans="1:53" x14ac:dyDescent="0.3">
      <c r="A1374" s="1" t="s">
        <v>2054</v>
      </c>
      <c r="B1374" s="2">
        <v>4960115</v>
      </c>
      <c r="C1374" s="9" t="s">
        <v>2395</v>
      </c>
      <c r="D1374" s="9" t="s">
        <v>2408</v>
      </c>
      <c r="E1374" s="3">
        <v>3308.1900879999998</v>
      </c>
      <c r="F1374" s="5">
        <v>5067.6290879999997</v>
      </c>
      <c r="G1374" s="5">
        <v>7353.3361328000001</v>
      </c>
      <c r="H1374" s="3">
        <v>-0.13100000000000001</v>
      </c>
      <c r="I1374" s="3" t="s">
        <v>2397</v>
      </c>
      <c r="J1374" s="3">
        <v>-0.13100000000000001</v>
      </c>
      <c r="K1374" s="3" t="s">
        <v>2397</v>
      </c>
      <c r="L1374" s="3" t="s">
        <v>2397</v>
      </c>
      <c r="M1374" s="3">
        <v>7.6530352088687303</v>
      </c>
      <c r="N1374" s="3">
        <v>33.690886380364901</v>
      </c>
      <c r="O1374" s="3" t="s">
        <v>2400</v>
      </c>
      <c r="P1374" s="3" t="s">
        <v>2400</v>
      </c>
      <c r="Q1374" s="3">
        <v>3.258257</v>
      </c>
      <c r="R1374" s="3">
        <v>20.160619000000001</v>
      </c>
      <c r="S1374" s="3">
        <v>37.192778534044102</v>
      </c>
      <c r="T1374" s="9" t="s">
        <v>3429</v>
      </c>
      <c r="U1374" s="7">
        <v>1218555</v>
      </c>
      <c r="V1374" s="7">
        <v>980720</v>
      </c>
      <c r="W1374" s="7">
        <v>567290</v>
      </c>
      <c r="X1374" s="7">
        <v>240919</v>
      </c>
      <c r="Y1374" s="7">
        <v>1343793</v>
      </c>
      <c r="Z1374" s="7">
        <v>1311125</v>
      </c>
      <c r="AA1374" s="7">
        <v>1268476</v>
      </c>
      <c r="AB1374" s="7">
        <v>1218555</v>
      </c>
      <c r="AC1374" s="3">
        <v>27.427</v>
      </c>
      <c r="AD1374" s="3">
        <v>28.465</v>
      </c>
      <c r="AE1374" s="4">
        <v>11.698</v>
      </c>
      <c r="AF1374" s="3">
        <v>14.206</v>
      </c>
      <c r="AG1374" s="7">
        <v>117549910</v>
      </c>
      <c r="AH1374" s="7">
        <v>117488234</v>
      </c>
      <c r="AI1374" s="7">
        <v>116715407</v>
      </c>
      <c r="AJ1374" s="7">
        <v>66711354</v>
      </c>
      <c r="AK1374" s="3">
        <v>98.730360000000005</v>
      </c>
      <c r="AL1374" s="7">
        <v>265</v>
      </c>
      <c r="AM1374" s="7">
        <v>65938414</v>
      </c>
      <c r="AN1374" s="3">
        <v>97.59</v>
      </c>
      <c r="AO1374" s="3">
        <v>-1.2987010000000001</v>
      </c>
      <c r="AP1374" s="3">
        <v>-20.833333</v>
      </c>
      <c r="AQ1374" s="3">
        <v>-22.168675</v>
      </c>
      <c r="AR1374" s="3">
        <v>63.820794999999997</v>
      </c>
      <c r="AS1374" s="3">
        <v>-20.833333</v>
      </c>
      <c r="AT1374" s="3">
        <v>-22.168675</v>
      </c>
      <c r="AU1374" s="3">
        <v>61.365529000000002</v>
      </c>
      <c r="AV1374" s="3">
        <v>2.5472462751617075</v>
      </c>
      <c r="AW1374" s="3">
        <v>4.3128206577672241</v>
      </c>
      <c r="AX1374" s="3">
        <v>5.1043141561590772</v>
      </c>
      <c r="AY1374" s="3">
        <v>71.34</v>
      </c>
      <c r="AZ1374" s="3">
        <v>120.79</v>
      </c>
      <c r="BA1374" s="3">
        <v>142.96</v>
      </c>
    </row>
    <row r="1375" spans="1:53" x14ac:dyDescent="0.3">
      <c r="A1375" s="1" t="s">
        <v>363</v>
      </c>
      <c r="B1375" s="2">
        <v>5797703</v>
      </c>
      <c r="C1375" s="9" t="s">
        <v>2401</v>
      </c>
      <c r="D1375" s="9" t="s">
        <v>2450</v>
      </c>
      <c r="E1375" s="3">
        <v>3301.4625930000002</v>
      </c>
      <c r="F1375" s="5">
        <v>5370.253592</v>
      </c>
      <c r="G1375" s="5">
        <v>5399.0306426400002</v>
      </c>
      <c r="H1375" s="3">
        <v>0.188</v>
      </c>
      <c r="I1375" s="3">
        <v>20.8684210526316</v>
      </c>
      <c r="J1375" s="3">
        <v>0.188</v>
      </c>
      <c r="K1375" s="3">
        <v>20.8684210526316</v>
      </c>
      <c r="L1375" s="3">
        <v>1.25583177004793</v>
      </c>
      <c r="M1375" s="3">
        <v>0.99688137738515392</v>
      </c>
      <c r="N1375" s="3">
        <v>12.088414999999999</v>
      </c>
      <c r="O1375" s="3" t="s">
        <v>2400</v>
      </c>
      <c r="P1375" s="3" t="s">
        <v>2400</v>
      </c>
      <c r="Q1375" s="3">
        <v>11.913106000000001</v>
      </c>
      <c r="R1375" s="3">
        <v>14.146801</v>
      </c>
      <c r="S1375" s="3">
        <v>13.546841792403001</v>
      </c>
      <c r="T1375" s="9" t="s">
        <v>3429</v>
      </c>
      <c r="U1375" s="7">
        <v>443400</v>
      </c>
      <c r="V1375" s="7">
        <v>407557</v>
      </c>
      <c r="W1375" s="7">
        <v>382893</v>
      </c>
      <c r="X1375" s="7">
        <v>321661</v>
      </c>
      <c r="Y1375" s="7">
        <v>425763</v>
      </c>
      <c r="Z1375" s="7">
        <v>426966</v>
      </c>
      <c r="AA1375" s="7">
        <v>429845</v>
      </c>
      <c r="AB1375" s="7">
        <v>443400</v>
      </c>
      <c r="AC1375" s="3">
        <v>94.903000000000006</v>
      </c>
      <c r="AD1375" s="3">
        <v>94.355000000000004</v>
      </c>
      <c r="AE1375" s="3">
        <v>84.680999999999997</v>
      </c>
      <c r="AF1375" s="3">
        <v>84.210999999999999</v>
      </c>
      <c r="AG1375" s="7">
        <v>188507000</v>
      </c>
      <c r="AH1375" s="7">
        <v>188517000</v>
      </c>
      <c r="AI1375" s="7">
        <v>187272000</v>
      </c>
      <c r="AJ1375" s="7">
        <v>186829528</v>
      </c>
      <c r="AK1375" s="3">
        <v>99.08896</v>
      </c>
      <c r="AL1375" s="7">
        <v>353</v>
      </c>
      <c r="AM1375" s="7">
        <v>160798172</v>
      </c>
      <c r="AN1375" s="3">
        <v>85.28</v>
      </c>
      <c r="AO1375" s="3">
        <v>-1.6738999999999999</v>
      </c>
      <c r="AP1375" s="3">
        <v>-9.4231870000000004</v>
      </c>
      <c r="AQ1375" s="3">
        <v>-16.306069000000001</v>
      </c>
      <c r="AR1375" s="3">
        <v>-9.6296300000000006</v>
      </c>
      <c r="AS1375" s="3">
        <v>-9.4231870000000004</v>
      </c>
      <c r="AT1375" s="3">
        <v>-16.306069000000001</v>
      </c>
      <c r="AU1375" s="3">
        <v>-7.8977930000000001</v>
      </c>
      <c r="AV1375" s="3">
        <v>1.9916512816648455</v>
      </c>
      <c r="AW1375" s="3">
        <v>3.0074090600434276</v>
      </c>
      <c r="AX1375" s="3">
        <v>2.845222976517483</v>
      </c>
      <c r="AY1375" s="3">
        <v>65.040000000000006</v>
      </c>
      <c r="AZ1375" s="3">
        <v>98.21</v>
      </c>
      <c r="BA1375" s="3">
        <v>92.92</v>
      </c>
    </row>
    <row r="1376" spans="1:53" x14ac:dyDescent="0.3">
      <c r="A1376" s="1" t="s">
        <v>207</v>
      </c>
      <c r="B1376" s="2">
        <v>4990903</v>
      </c>
      <c r="C1376" s="9" t="s">
        <v>2401</v>
      </c>
      <c r="D1376" s="9" t="s">
        <v>2419</v>
      </c>
      <c r="E1376" s="3">
        <v>3291.7011755200001</v>
      </c>
      <c r="F1376" s="5">
        <v>3891.5201750000001</v>
      </c>
      <c r="G1376" s="5" t="s">
        <v>2400</v>
      </c>
      <c r="H1376" s="4">
        <v>2.0169999999999999</v>
      </c>
      <c r="I1376" s="3">
        <v>6.5760439999999996</v>
      </c>
      <c r="J1376" s="3">
        <v>2.0169999999999999</v>
      </c>
      <c r="K1376" s="3">
        <v>6.5760439999999996</v>
      </c>
      <c r="L1376" s="3">
        <v>3.2853037299999999</v>
      </c>
      <c r="M1376" s="3">
        <v>1.8890775300000002</v>
      </c>
      <c r="N1376" s="3">
        <v>7.6078039999999998</v>
      </c>
      <c r="O1376" s="3" t="s">
        <v>2400</v>
      </c>
      <c r="P1376" s="3" t="s">
        <v>2400</v>
      </c>
      <c r="Q1376" s="3">
        <v>1.0969439999999999</v>
      </c>
      <c r="R1376" s="3">
        <v>4.6740060000000003</v>
      </c>
      <c r="S1376" s="3">
        <v>4.6740060000000003</v>
      </c>
      <c r="T1376" s="9" t="s">
        <v>3435</v>
      </c>
      <c r="U1376" s="7">
        <v>3202053</v>
      </c>
      <c r="V1376" s="7">
        <v>3518761</v>
      </c>
      <c r="W1376" s="7">
        <v>3913949</v>
      </c>
      <c r="X1376" s="7">
        <v>2928014</v>
      </c>
      <c r="Y1376" s="7">
        <v>3202053</v>
      </c>
      <c r="Z1376" s="7">
        <v>3283645</v>
      </c>
      <c r="AA1376" s="7">
        <v>3380398</v>
      </c>
      <c r="AB1376" s="7">
        <v>3483421</v>
      </c>
      <c r="AC1376" s="3">
        <v>33.661000000000001</v>
      </c>
      <c r="AD1376" s="3">
        <v>33.661000000000001</v>
      </c>
      <c r="AE1376" s="3">
        <v>23.257000000000001</v>
      </c>
      <c r="AF1376" s="3">
        <v>23.257000000000001</v>
      </c>
      <c r="AG1376" s="7">
        <v>34859033</v>
      </c>
      <c r="AH1376" s="7">
        <v>35864442</v>
      </c>
      <c r="AI1376" s="7">
        <v>37317893</v>
      </c>
      <c r="AJ1376" s="7">
        <v>32556405</v>
      </c>
      <c r="AK1376" s="3">
        <v>93.276830000000004</v>
      </c>
      <c r="AL1376" s="7">
        <v>474</v>
      </c>
      <c r="AM1376" s="7">
        <v>35807360</v>
      </c>
      <c r="AN1376" s="3">
        <v>102.59</v>
      </c>
      <c r="AO1376" s="3">
        <v>0.28842699999999999</v>
      </c>
      <c r="AP1376" s="3">
        <v>-11.515216000000001</v>
      </c>
      <c r="AQ1376" s="3">
        <v>-1.5223040000000001</v>
      </c>
      <c r="AR1376" s="3">
        <v>-48.844479999999997</v>
      </c>
      <c r="AS1376" s="3">
        <v>-11.515216000000001</v>
      </c>
      <c r="AT1376" s="3">
        <v>-1.5223040000000001</v>
      </c>
      <c r="AU1376" s="3">
        <v>-47.84375</v>
      </c>
      <c r="AV1376" s="3">
        <v>4.3408341611515713</v>
      </c>
      <c r="AW1376" s="3">
        <v>6.7898223062470882</v>
      </c>
      <c r="AX1376" s="3">
        <v>9.0488524043131644</v>
      </c>
      <c r="AY1376" s="3">
        <v>48.51</v>
      </c>
      <c r="AZ1376" s="3">
        <v>75.88</v>
      </c>
      <c r="BA1376" s="3">
        <v>101.13</v>
      </c>
    </row>
    <row r="1377" spans="1:53" x14ac:dyDescent="0.3">
      <c r="A1377" s="1" t="s">
        <v>1973</v>
      </c>
      <c r="B1377" s="2">
        <v>4341109</v>
      </c>
      <c r="C1377" s="9" t="s">
        <v>2395</v>
      </c>
      <c r="D1377" s="9" t="s">
        <v>2503</v>
      </c>
      <c r="E1377" s="3">
        <v>3290.4668739200001</v>
      </c>
      <c r="F1377" s="5">
        <v>3328.6178730000001</v>
      </c>
      <c r="G1377" s="5" t="s">
        <v>2400</v>
      </c>
      <c r="H1377" s="3">
        <v>0.77</v>
      </c>
      <c r="I1377" s="3">
        <v>18.047537999999999</v>
      </c>
      <c r="J1377" s="4">
        <v>0.77</v>
      </c>
      <c r="K1377" s="3">
        <v>18.047537999999999</v>
      </c>
      <c r="L1377" s="3">
        <v>5.6459965499999996</v>
      </c>
      <c r="M1377" s="3">
        <v>3.68106657</v>
      </c>
      <c r="N1377" s="3">
        <v>13.641322000000001</v>
      </c>
      <c r="O1377" s="3" t="s">
        <v>2400</v>
      </c>
      <c r="P1377" s="3" t="s">
        <v>2400</v>
      </c>
      <c r="Q1377" s="3">
        <v>1.399667</v>
      </c>
      <c r="R1377" s="3">
        <v>9.6234000000000002</v>
      </c>
      <c r="S1377" s="3">
        <v>9.6234000000000002</v>
      </c>
      <c r="T1377" s="9" t="s">
        <v>3429</v>
      </c>
      <c r="U1377" s="7">
        <v>1981582</v>
      </c>
      <c r="V1377" s="7">
        <v>2122009</v>
      </c>
      <c r="W1377" s="7">
        <v>1866142</v>
      </c>
      <c r="X1377" s="7">
        <v>1201814</v>
      </c>
      <c r="Y1377" s="7">
        <v>2220323</v>
      </c>
      <c r="Z1377" s="7">
        <v>2148380</v>
      </c>
      <c r="AA1377" s="7">
        <v>2070129</v>
      </c>
      <c r="AB1377" s="7">
        <v>1981582</v>
      </c>
      <c r="AC1377" s="3">
        <v>42.008000000000003</v>
      </c>
      <c r="AD1377" s="3">
        <v>41.268999999999998</v>
      </c>
      <c r="AE1377" s="4">
        <v>11.997</v>
      </c>
      <c r="AF1377" s="4">
        <v>11.888</v>
      </c>
      <c r="AG1377" s="7">
        <v>72192000</v>
      </c>
      <c r="AH1377" s="7">
        <v>72606000</v>
      </c>
      <c r="AI1377" s="7">
        <v>74610000</v>
      </c>
      <c r="AJ1377" s="7">
        <v>70627747</v>
      </c>
      <c r="AK1377" s="3">
        <v>97.834530000000001</v>
      </c>
      <c r="AL1377" s="7">
        <v>337</v>
      </c>
      <c r="AM1377" s="7">
        <v>73082917</v>
      </c>
      <c r="AN1377" s="3">
        <v>101.24</v>
      </c>
      <c r="AO1377" s="3">
        <v>0.54386400000000001</v>
      </c>
      <c r="AP1377" s="3">
        <v>-6.7134710000000002</v>
      </c>
      <c r="AQ1377" s="3">
        <v>-13.206777000000001</v>
      </c>
      <c r="AR1377" s="3">
        <v>0.52009499999999997</v>
      </c>
      <c r="AS1377" s="3">
        <v>-6.7134710000000002</v>
      </c>
      <c r="AT1377" s="3">
        <v>-13.206777000000001</v>
      </c>
      <c r="AU1377" s="3">
        <v>1.2380949999999999</v>
      </c>
      <c r="AV1377" s="3">
        <v>2.9191343788114157</v>
      </c>
      <c r="AW1377" s="3">
        <v>5.2268588883646458</v>
      </c>
      <c r="AX1377" s="3">
        <v>5.033968041405088</v>
      </c>
      <c r="AY1377" s="3">
        <v>59.16</v>
      </c>
      <c r="AZ1377" s="3">
        <v>105.94</v>
      </c>
      <c r="BA1377" s="4">
        <v>102.03</v>
      </c>
    </row>
    <row r="1378" spans="1:53" x14ac:dyDescent="0.3">
      <c r="A1378" s="1" t="s">
        <v>1874</v>
      </c>
      <c r="B1378" s="2">
        <v>4145781</v>
      </c>
      <c r="C1378" s="9" t="s">
        <v>2401</v>
      </c>
      <c r="D1378" s="9" t="s">
        <v>2446</v>
      </c>
      <c r="E1378" s="3">
        <v>3288.8913474000001</v>
      </c>
      <c r="F1378" s="5">
        <v>3895.3603469999998</v>
      </c>
      <c r="G1378" s="5" t="s">
        <v>2400</v>
      </c>
      <c r="H1378" s="3">
        <v>0.77</v>
      </c>
      <c r="I1378" s="3">
        <v>34.063097999999997</v>
      </c>
      <c r="J1378" s="4">
        <v>0.77</v>
      </c>
      <c r="K1378" s="3">
        <v>34.063097999999997</v>
      </c>
      <c r="L1378" s="3">
        <v>4.6780017100000002</v>
      </c>
      <c r="M1378" s="3">
        <v>2.7805525200000001</v>
      </c>
      <c r="N1378" s="3">
        <v>21.076605000000001</v>
      </c>
      <c r="O1378" s="3" t="s">
        <v>2400</v>
      </c>
      <c r="P1378" s="3" t="s">
        <v>2400</v>
      </c>
      <c r="Q1378" s="3">
        <v>2.3691749999999998</v>
      </c>
      <c r="R1378" s="3">
        <v>14.660072</v>
      </c>
      <c r="S1378" s="3">
        <v>14.660072</v>
      </c>
      <c r="T1378" s="9" t="s">
        <v>3429</v>
      </c>
      <c r="U1378" s="7">
        <v>1456450</v>
      </c>
      <c r="V1378" s="7">
        <v>1437039</v>
      </c>
      <c r="W1378" s="7">
        <v>1380264</v>
      </c>
      <c r="X1378" s="7">
        <v>1332001</v>
      </c>
      <c r="Y1378" s="7">
        <v>1530110</v>
      </c>
      <c r="Z1378" s="7">
        <v>1501326</v>
      </c>
      <c r="AA1378" s="7">
        <v>1472114</v>
      </c>
      <c r="AB1378" s="7">
        <v>1456450</v>
      </c>
      <c r="AC1378" s="3">
        <v>31.603999999999999</v>
      </c>
      <c r="AD1378" s="3">
        <v>31.895</v>
      </c>
      <c r="AE1378" s="3">
        <v>16.295000000000002</v>
      </c>
      <c r="AF1378" s="3">
        <v>16.161000000000001</v>
      </c>
      <c r="AG1378" s="7">
        <v>42159740</v>
      </c>
      <c r="AH1378" s="7">
        <v>42156021</v>
      </c>
      <c r="AI1378" s="7">
        <v>42045834</v>
      </c>
      <c r="AJ1378" s="7">
        <v>41702519</v>
      </c>
      <c r="AK1378" s="3">
        <v>98.44605</v>
      </c>
      <c r="AL1378" s="7">
        <v>322</v>
      </c>
      <c r="AM1378" s="7">
        <v>38520669</v>
      </c>
      <c r="AN1378" s="3">
        <v>90.93</v>
      </c>
      <c r="AO1378" s="3">
        <v>-2.9551949999999998</v>
      </c>
      <c r="AP1378" s="3">
        <v>-8.2174139999999998</v>
      </c>
      <c r="AQ1378" s="3">
        <v>-11.169285</v>
      </c>
      <c r="AR1378" s="3">
        <v>8.2320779999999996</v>
      </c>
      <c r="AS1378" s="3">
        <v>-8.2174139999999998</v>
      </c>
      <c r="AT1378" s="3">
        <v>-11.169285</v>
      </c>
      <c r="AU1378" s="3">
        <v>7.969697</v>
      </c>
      <c r="AV1378" s="3">
        <v>1.4396805913771429</v>
      </c>
      <c r="AW1378" s="3">
        <v>2.0795755920352881</v>
      </c>
      <c r="AX1378" s="3">
        <v>1.7667296261425243</v>
      </c>
      <c r="AY1378" s="3">
        <v>69.81</v>
      </c>
      <c r="AZ1378" s="3">
        <v>100.84</v>
      </c>
      <c r="BA1378" s="3">
        <v>85.67</v>
      </c>
    </row>
    <row r="1379" spans="1:53" x14ac:dyDescent="0.3">
      <c r="A1379" s="1" t="s">
        <v>2234</v>
      </c>
      <c r="B1379" s="2">
        <v>4010598</v>
      </c>
      <c r="C1379" s="9" t="s">
        <v>2401</v>
      </c>
      <c r="D1379" s="9" t="s">
        <v>2546</v>
      </c>
      <c r="E1379" s="3">
        <v>3284.9585726700002</v>
      </c>
      <c r="F1379" s="5">
        <v>4086.3585720000001</v>
      </c>
      <c r="G1379" s="5" t="s">
        <v>2400</v>
      </c>
      <c r="H1379" s="3">
        <v>0.88</v>
      </c>
      <c r="I1379" s="3">
        <v>3.027234</v>
      </c>
      <c r="J1379" s="3">
        <v>0.88</v>
      </c>
      <c r="K1379" s="3">
        <v>3.027234</v>
      </c>
      <c r="L1379" s="3">
        <v>1.4935854200000001</v>
      </c>
      <c r="M1379" s="3">
        <v>1.4935854200000001</v>
      </c>
      <c r="N1379" s="3" t="s">
        <v>2397</v>
      </c>
      <c r="O1379" s="3" t="s">
        <v>2400</v>
      </c>
      <c r="P1379" s="3" t="s">
        <v>2400</v>
      </c>
      <c r="Q1379" s="3">
        <v>1.7452160000000001</v>
      </c>
      <c r="R1379" s="3">
        <v>8.7063520000000008</v>
      </c>
      <c r="S1379" s="3">
        <v>8.7063520000000008</v>
      </c>
      <c r="T1379" s="9" t="s">
        <v>3429</v>
      </c>
      <c r="U1379" s="7">
        <v>1784200</v>
      </c>
      <c r="V1379" s="7">
        <v>1602500</v>
      </c>
      <c r="W1379" s="7">
        <v>1232400</v>
      </c>
      <c r="X1379" s="7">
        <v>1427200</v>
      </c>
      <c r="Y1379" s="7">
        <v>2262000</v>
      </c>
      <c r="Z1379" s="7">
        <v>2074000</v>
      </c>
      <c r="AA1379" s="7">
        <v>1879100</v>
      </c>
      <c r="AB1379" s="7">
        <v>1784200</v>
      </c>
      <c r="AC1379" s="3">
        <v>13.484999999999999</v>
      </c>
      <c r="AD1379" s="3">
        <v>22.741</v>
      </c>
      <c r="AE1379" s="4">
        <v>7.97</v>
      </c>
      <c r="AF1379" s="3">
        <v>17.821000000000002</v>
      </c>
      <c r="AG1379" s="7">
        <v>71400000</v>
      </c>
      <c r="AH1379" s="7">
        <v>72400000</v>
      </c>
      <c r="AI1379" s="7">
        <v>73100000</v>
      </c>
      <c r="AJ1379" s="7">
        <v>59165564</v>
      </c>
      <c r="AK1379" s="3">
        <v>83.193060000000003</v>
      </c>
      <c r="AL1379" s="7">
        <v>383</v>
      </c>
      <c r="AM1379" s="7">
        <v>65446260</v>
      </c>
      <c r="AN1379" s="3">
        <v>92.02</v>
      </c>
      <c r="AO1379" s="3">
        <v>7.8498289999999997</v>
      </c>
      <c r="AP1379" s="3">
        <v>-4.2216930000000001</v>
      </c>
      <c r="AQ1379" s="3">
        <v>-20.64574</v>
      </c>
      <c r="AR1379" s="3">
        <v>-35.027169999999998</v>
      </c>
      <c r="AS1379" s="3">
        <v>-4.2216930000000001</v>
      </c>
      <c r="AT1379" s="3">
        <v>-20.64574</v>
      </c>
      <c r="AU1379" s="3">
        <v>-35.481988999999999</v>
      </c>
      <c r="AV1379" s="3">
        <v>7.8501647246163166</v>
      </c>
      <c r="AW1379" s="3">
        <v>11.24841540320979</v>
      </c>
      <c r="AX1379" s="3">
        <v>10.860133987041538</v>
      </c>
      <c r="AY1379" s="3">
        <v>98.24</v>
      </c>
      <c r="AZ1379" s="3">
        <v>140.77000000000001</v>
      </c>
      <c r="BA1379" s="3">
        <v>135.91</v>
      </c>
    </row>
    <row r="1380" spans="1:53" x14ac:dyDescent="0.3">
      <c r="A1380" s="1" t="s">
        <v>1628</v>
      </c>
      <c r="B1380" s="2">
        <v>4010869</v>
      </c>
      <c r="C1380" s="9" t="s">
        <v>2395</v>
      </c>
      <c r="D1380" s="9" t="s">
        <v>2546</v>
      </c>
      <c r="E1380" s="3">
        <v>3275.6342052</v>
      </c>
      <c r="F1380" s="5">
        <v>4484.360205</v>
      </c>
      <c r="G1380" s="5" t="s">
        <v>2400</v>
      </c>
      <c r="H1380" s="3">
        <v>-2.5</v>
      </c>
      <c r="I1380" s="3" t="s">
        <v>2397</v>
      </c>
      <c r="J1380" s="3">
        <v>-2.5</v>
      </c>
      <c r="K1380" s="3" t="s">
        <v>2397</v>
      </c>
      <c r="L1380" s="3">
        <v>1.5248292399999999</v>
      </c>
      <c r="M1380" s="3">
        <v>0.90421456000000011</v>
      </c>
      <c r="N1380" s="3">
        <v>5.8664769999999997</v>
      </c>
      <c r="O1380" s="3" t="s">
        <v>2400</v>
      </c>
      <c r="P1380" s="3" t="s">
        <v>2400</v>
      </c>
      <c r="Q1380" s="3">
        <v>0.763741</v>
      </c>
      <c r="R1380" s="3">
        <v>3.1405370000000001</v>
      </c>
      <c r="S1380" s="3">
        <v>3.1405370000000001</v>
      </c>
      <c r="T1380" s="9" t="s">
        <v>3429</v>
      </c>
      <c r="U1380" s="7">
        <v>4146456</v>
      </c>
      <c r="V1380" s="7">
        <v>2647592</v>
      </c>
      <c r="W1380" s="7">
        <v>1357081</v>
      </c>
      <c r="X1380" s="7">
        <v>1124249</v>
      </c>
      <c r="Y1380" s="7">
        <v>5800093</v>
      </c>
      <c r="Z1380" s="7">
        <v>5454323</v>
      </c>
      <c r="AA1380" s="7">
        <v>4865014</v>
      </c>
      <c r="AB1380" s="7">
        <v>4146456</v>
      </c>
      <c r="AC1380" s="3">
        <v>32.198999999999998</v>
      </c>
      <c r="AD1380" s="3">
        <v>27.943999999999999</v>
      </c>
      <c r="AE1380" s="4">
        <v>28.45</v>
      </c>
      <c r="AF1380" s="3">
        <v>23.832999999999998</v>
      </c>
      <c r="AG1380" s="7">
        <v>389938852</v>
      </c>
      <c r="AH1380" s="7">
        <v>393955237</v>
      </c>
      <c r="AI1380" s="7">
        <v>417303286</v>
      </c>
      <c r="AJ1380" s="7">
        <v>353190241</v>
      </c>
      <c r="AK1380" s="3">
        <v>90.571709999999996</v>
      </c>
      <c r="AL1380" s="7">
        <v>423</v>
      </c>
      <c r="AM1380" s="7">
        <v>361823701</v>
      </c>
      <c r="AN1380" s="3">
        <v>92.79</v>
      </c>
      <c r="AO1380" s="3">
        <v>7.5520829999999997</v>
      </c>
      <c r="AP1380" s="3">
        <v>-1.6666669999999999</v>
      </c>
      <c r="AQ1380" s="3">
        <v>7.9738559999999996</v>
      </c>
      <c r="AR1380" s="3">
        <v>-23.730378999999999</v>
      </c>
      <c r="AS1380" s="3">
        <v>-1.6666669999999999</v>
      </c>
      <c r="AT1380" s="3">
        <v>7.9738559999999996</v>
      </c>
      <c r="AU1380" s="3">
        <v>-23.518519000000001</v>
      </c>
      <c r="AV1380" s="3">
        <v>8.9950028343292985</v>
      </c>
      <c r="AW1380" s="3">
        <v>11.894683626029485</v>
      </c>
      <c r="AX1380" s="3">
        <v>11.454032693077302</v>
      </c>
      <c r="AY1380" s="3">
        <v>94.99</v>
      </c>
      <c r="AZ1380" s="3">
        <v>125.61</v>
      </c>
      <c r="BA1380" s="3">
        <v>120.96</v>
      </c>
    </row>
    <row r="1381" spans="1:53" x14ac:dyDescent="0.3">
      <c r="A1381" s="1" t="s">
        <v>613</v>
      </c>
      <c r="B1381" s="2">
        <v>100224</v>
      </c>
      <c r="C1381" s="9" t="s">
        <v>2395</v>
      </c>
      <c r="D1381" s="9" t="s">
        <v>2399</v>
      </c>
      <c r="E1381" s="3">
        <v>3271.2497198800002</v>
      </c>
      <c r="F1381" s="5" t="s">
        <v>2400</v>
      </c>
      <c r="G1381" s="5">
        <v>3722.90971988</v>
      </c>
      <c r="H1381" s="3">
        <v>0.36699999999999999</v>
      </c>
      <c r="I1381" s="3">
        <v>14.972027972028</v>
      </c>
      <c r="J1381" s="3">
        <v>0.36699999999999999</v>
      </c>
      <c r="K1381" s="3">
        <v>14.972027972028</v>
      </c>
      <c r="L1381" s="3">
        <v>2.1046920270762</v>
      </c>
      <c r="M1381" s="3">
        <v>1.3606654482260001</v>
      </c>
      <c r="N1381" s="3">
        <v>13.533502</v>
      </c>
      <c r="O1381" s="3" t="s">
        <v>2400</v>
      </c>
      <c r="P1381" s="3" t="s">
        <v>2400</v>
      </c>
      <c r="Q1381" s="3" t="s">
        <v>2400</v>
      </c>
      <c r="R1381" s="3" t="s">
        <v>2400</v>
      </c>
      <c r="S1381" s="3" t="s">
        <v>2400</v>
      </c>
      <c r="T1381" s="9" t="s">
        <v>3429</v>
      </c>
      <c r="U1381" s="7">
        <v>535485</v>
      </c>
      <c r="V1381" s="7">
        <v>549185</v>
      </c>
      <c r="W1381" s="7">
        <v>456669</v>
      </c>
      <c r="X1381" s="7">
        <v>461055</v>
      </c>
      <c r="Y1381" s="7">
        <v>507415</v>
      </c>
      <c r="Z1381" s="7">
        <v>516486</v>
      </c>
      <c r="AA1381" s="7">
        <v>522598</v>
      </c>
      <c r="AB1381" s="7">
        <v>535485</v>
      </c>
      <c r="AC1381" s="3" t="s">
        <v>2400</v>
      </c>
      <c r="AD1381" s="3" t="s">
        <v>2400</v>
      </c>
      <c r="AE1381" s="3" t="s">
        <v>2400</v>
      </c>
      <c r="AF1381" s="3" t="s">
        <v>2400</v>
      </c>
      <c r="AG1381" s="7">
        <v>139678314</v>
      </c>
      <c r="AH1381" s="7">
        <v>139677162</v>
      </c>
      <c r="AI1381" s="7">
        <v>139337699</v>
      </c>
      <c r="AJ1381" s="7">
        <v>131143862</v>
      </c>
      <c r="AK1381" s="3">
        <v>93.890389999999996</v>
      </c>
      <c r="AL1381" s="7">
        <v>279</v>
      </c>
      <c r="AM1381" s="7">
        <v>100164952</v>
      </c>
      <c r="AN1381" s="3">
        <v>71.709999999999994</v>
      </c>
      <c r="AO1381" s="3">
        <v>-2.593267</v>
      </c>
      <c r="AP1381" s="3">
        <v>-8.5824079999999991</v>
      </c>
      <c r="AQ1381" s="3">
        <v>20.145904000000002</v>
      </c>
      <c r="AR1381" s="3">
        <v>6.6766319999999997</v>
      </c>
      <c r="AS1381" s="3">
        <v>-8.5824079999999991</v>
      </c>
      <c r="AT1381" s="3">
        <v>20.145904000000002</v>
      </c>
      <c r="AU1381" s="3">
        <v>6.0425950000000004</v>
      </c>
      <c r="AV1381" s="3">
        <v>1.8261902726946637</v>
      </c>
      <c r="AW1381" s="3">
        <v>3.2234907735465756</v>
      </c>
      <c r="AX1381" s="3">
        <v>2.9038610075561349</v>
      </c>
      <c r="AY1381" s="3">
        <v>61.26</v>
      </c>
      <c r="AZ1381" s="3">
        <v>108.13</v>
      </c>
      <c r="BA1381" s="3">
        <v>97.41</v>
      </c>
    </row>
    <row r="1382" spans="1:53" x14ac:dyDescent="0.3">
      <c r="A1382" s="1" t="s">
        <v>301</v>
      </c>
      <c r="B1382" s="2">
        <v>4161153</v>
      </c>
      <c r="C1382" s="9" t="s">
        <v>2401</v>
      </c>
      <c r="D1382" s="9" t="s">
        <v>2478</v>
      </c>
      <c r="E1382" s="3">
        <v>3269.9853601599998</v>
      </c>
      <c r="F1382" s="5">
        <v>3549.50036</v>
      </c>
      <c r="G1382" s="5" t="s">
        <v>2400</v>
      </c>
      <c r="H1382" s="3">
        <v>0.40500000000000003</v>
      </c>
      <c r="I1382" s="3">
        <v>8.9187539999999998</v>
      </c>
      <c r="J1382" s="4">
        <v>0.40500000000000003</v>
      </c>
      <c r="K1382" s="3">
        <v>8.9187539999999998</v>
      </c>
      <c r="L1382" s="3">
        <v>3.54454965</v>
      </c>
      <c r="M1382" s="3">
        <v>3.54454965</v>
      </c>
      <c r="N1382" s="3">
        <v>9.4743670000000009</v>
      </c>
      <c r="O1382" s="3" t="s">
        <v>2400</v>
      </c>
      <c r="P1382" s="3" t="s">
        <v>2400</v>
      </c>
      <c r="Q1382" s="3">
        <v>7.3394789999999999</v>
      </c>
      <c r="R1382" s="3">
        <v>7.9812700000000003</v>
      </c>
      <c r="S1382" s="3">
        <v>7.9812700000000003</v>
      </c>
      <c r="T1382" s="9" t="s">
        <v>3429</v>
      </c>
      <c r="U1382" s="7">
        <v>488593</v>
      </c>
      <c r="V1382" s="7">
        <v>771232</v>
      </c>
      <c r="W1382" s="7">
        <v>491442</v>
      </c>
      <c r="X1382" s="7">
        <v>287557</v>
      </c>
      <c r="Y1382" s="7">
        <v>457207</v>
      </c>
      <c r="Z1382" s="7">
        <v>490708</v>
      </c>
      <c r="AA1382" s="7">
        <v>483496</v>
      </c>
      <c r="AB1382" s="7">
        <v>488593</v>
      </c>
      <c r="AC1382" s="3">
        <v>86.007999999999996</v>
      </c>
      <c r="AD1382" s="3">
        <v>85.876999999999995</v>
      </c>
      <c r="AE1382" s="3">
        <v>96.245000000000005</v>
      </c>
      <c r="AF1382" s="3">
        <v>91.959000000000003</v>
      </c>
      <c r="AG1382" s="7">
        <v>210688000</v>
      </c>
      <c r="AH1382" s="7">
        <v>210682000</v>
      </c>
      <c r="AI1382" s="7">
        <v>209986000</v>
      </c>
      <c r="AJ1382" s="7">
        <v>156655056</v>
      </c>
      <c r="AK1382" s="4">
        <v>74.351600000000005</v>
      </c>
      <c r="AL1382" s="7">
        <v>194</v>
      </c>
      <c r="AM1382" s="7">
        <v>31216331</v>
      </c>
      <c r="AN1382" s="3">
        <v>14.82</v>
      </c>
      <c r="AO1382" s="3">
        <v>2.6722929999999998</v>
      </c>
      <c r="AP1382" s="3">
        <v>-5.927835</v>
      </c>
      <c r="AQ1382" s="3">
        <v>-3.311258</v>
      </c>
      <c r="AR1382" s="3">
        <v>-8.692933</v>
      </c>
      <c r="AS1382" s="3">
        <v>-5.927835</v>
      </c>
      <c r="AT1382" s="3">
        <v>-3.311258</v>
      </c>
      <c r="AU1382" s="3">
        <v>-8.5213029999999996</v>
      </c>
      <c r="AV1382" s="3">
        <v>1.1669264965190216</v>
      </c>
      <c r="AW1382" s="3">
        <v>1.6142438508476138</v>
      </c>
      <c r="AX1382" s="3">
        <v>1.1580267899611849</v>
      </c>
      <c r="AY1382" s="3">
        <v>105.39</v>
      </c>
      <c r="AZ1382" s="3">
        <v>145.79</v>
      </c>
      <c r="BA1382" s="3">
        <v>104.59</v>
      </c>
    </row>
    <row r="1383" spans="1:53" x14ac:dyDescent="0.3">
      <c r="A1383" s="1" t="s">
        <v>661</v>
      </c>
      <c r="B1383" s="2">
        <v>28827980</v>
      </c>
      <c r="C1383" s="9" t="s">
        <v>2395</v>
      </c>
      <c r="D1383" s="9" t="s">
        <v>2435</v>
      </c>
      <c r="E1383" s="3">
        <v>3262.4118841600002</v>
      </c>
      <c r="F1383" s="5">
        <v>2608.8948839999998</v>
      </c>
      <c r="G1383" s="5">
        <v>2722.8938841600002</v>
      </c>
      <c r="H1383" s="3">
        <v>0.09</v>
      </c>
      <c r="I1383" s="3">
        <v>28.291457000000001</v>
      </c>
      <c r="J1383" s="3">
        <v>0.09</v>
      </c>
      <c r="K1383" s="3">
        <v>28.291457000000001</v>
      </c>
      <c r="L1383" s="3">
        <v>8.1299638999999999</v>
      </c>
      <c r="M1383" s="3">
        <v>7.0287141099999992</v>
      </c>
      <c r="N1383" s="3">
        <v>22.121807</v>
      </c>
      <c r="O1383" s="3" t="s">
        <v>2400</v>
      </c>
      <c r="P1383" s="3">
        <v>43.8645569693902</v>
      </c>
      <c r="Q1383" s="3">
        <v>3.50597</v>
      </c>
      <c r="R1383" s="3">
        <v>17.689606000000001</v>
      </c>
      <c r="S1383" s="3">
        <v>17.689606000000001</v>
      </c>
      <c r="T1383" s="9" t="s">
        <v>3429</v>
      </c>
      <c r="U1383" s="7">
        <v>650351</v>
      </c>
      <c r="V1383" s="7">
        <v>418925</v>
      </c>
      <c r="W1383" s="7">
        <v>244120</v>
      </c>
      <c r="X1383" s="7">
        <v>104143</v>
      </c>
      <c r="Y1383" s="7">
        <v>729488</v>
      </c>
      <c r="Z1383" s="7">
        <v>707635</v>
      </c>
      <c r="AA1383" s="7">
        <v>697494</v>
      </c>
      <c r="AB1383" s="7">
        <v>650351</v>
      </c>
      <c r="AC1383" s="3">
        <v>42.570999999999998</v>
      </c>
      <c r="AD1383" s="3">
        <v>38.475999999999999</v>
      </c>
      <c r="AE1383" s="3">
        <v>28.324000000000002</v>
      </c>
      <c r="AF1383" s="4">
        <v>19.78</v>
      </c>
      <c r="AG1383" s="7">
        <v>285175864</v>
      </c>
      <c r="AH1383" s="7">
        <v>287111978</v>
      </c>
      <c r="AI1383" s="7">
        <v>289557906</v>
      </c>
      <c r="AJ1383" s="7">
        <v>68694592</v>
      </c>
      <c r="AK1383" s="4">
        <v>24.0885</v>
      </c>
      <c r="AL1383" s="7">
        <v>132</v>
      </c>
      <c r="AM1383" s="7">
        <v>42447090</v>
      </c>
      <c r="AN1383" s="3">
        <v>14.88</v>
      </c>
      <c r="AO1383" s="3">
        <v>-3.014643</v>
      </c>
      <c r="AP1383" s="3">
        <v>-1.5734269999999999</v>
      </c>
      <c r="AQ1383" s="3">
        <v>40.75</v>
      </c>
      <c r="AR1383" s="3">
        <v>-35.100864999999999</v>
      </c>
      <c r="AS1383" s="3">
        <v>-1.5734269999999999</v>
      </c>
      <c r="AT1383" s="3">
        <v>40.75</v>
      </c>
      <c r="AU1383" s="3">
        <v>-36.348219</v>
      </c>
      <c r="AV1383" s="3">
        <v>1.7777966352833894</v>
      </c>
      <c r="AW1383" s="3">
        <v>3.6240464209888748</v>
      </c>
      <c r="AX1383" s="3">
        <v>4.5931149285610582</v>
      </c>
      <c r="AY1383" s="3">
        <v>34.39</v>
      </c>
      <c r="AZ1383" s="3">
        <v>70.11</v>
      </c>
      <c r="BA1383" s="3">
        <v>88.85</v>
      </c>
    </row>
    <row r="1384" spans="1:53" x14ac:dyDescent="0.3">
      <c r="A1384" s="1" t="s">
        <v>2067</v>
      </c>
      <c r="B1384" s="2">
        <v>4670681</v>
      </c>
      <c r="C1384" s="9" t="s">
        <v>2401</v>
      </c>
      <c r="D1384" s="9" t="s">
        <v>2547</v>
      </c>
      <c r="E1384" s="3">
        <v>3248.18440044</v>
      </c>
      <c r="F1384" s="5">
        <v>6944.1844000000001</v>
      </c>
      <c r="G1384" s="5" t="s">
        <v>2400</v>
      </c>
      <c r="H1384" s="3">
        <v>-0.18</v>
      </c>
      <c r="I1384" s="3">
        <v>33.665339000000003</v>
      </c>
      <c r="J1384" s="3">
        <v>-0.18</v>
      </c>
      <c r="K1384" s="3">
        <v>33.665339000000003</v>
      </c>
      <c r="L1384" s="3">
        <v>4.1523341499999997</v>
      </c>
      <c r="M1384" s="3">
        <v>3.84265575</v>
      </c>
      <c r="N1384" s="3" t="s">
        <v>2397</v>
      </c>
      <c r="O1384" s="3" t="s">
        <v>2400</v>
      </c>
      <c r="P1384" s="3" t="s">
        <v>2400</v>
      </c>
      <c r="Q1384" s="3">
        <v>1.0821080000000001</v>
      </c>
      <c r="R1384" s="3">
        <v>6.7055110000000004</v>
      </c>
      <c r="S1384" s="3">
        <v>6.7055110000000004</v>
      </c>
      <c r="T1384" s="9" t="s">
        <v>3429</v>
      </c>
      <c r="U1384" s="7">
        <v>6027000</v>
      </c>
      <c r="V1384" s="7">
        <v>6794000</v>
      </c>
      <c r="W1384" s="7">
        <v>6345000</v>
      </c>
      <c r="X1384" s="7">
        <v>4969000</v>
      </c>
      <c r="Y1384" s="7">
        <v>5749000</v>
      </c>
      <c r="Z1384" s="7">
        <v>5735000</v>
      </c>
      <c r="AA1384" s="7">
        <v>5841000</v>
      </c>
      <c r="AB1384" s="7">
        <v>6027000</v>
      </c>
      <c r="AC1384" s="3">
        <v>21.669</v>
      </c>
      <c r="AD1384" s="3">
        <v>19.707999999999998</v>
      </c>
      <c r="AE1384" s="4">
        <v>16.260000000000002</v>
      </c>
      <c r="AF1384" s="3">
        <v>13.672000000000001</v>
      </c>
      <c r="AG1384" s="7">
        <v>149392660</v>
      </c>
      <c r="AH1384" s="7">
        <v>149252314</v>
      </c>
      <c r="AI1384" s="7">
        <v>148364181</v>
      </c>
      <c r="AJ1384" s="7">
        <v>148264202</v>
      </c>
      <c r="AK1384" s="3">
        <v>99.232780000000005</v>
      </c>
      <c r="AL1384" s="7">
        <v>490</v>
      </c>
      <c r="AM1384" s="7">
        <v>123080714</v>
      </c>
      <c r="AN1384" s="3">
        <v>82.38</v>
      </c>
      <c r="AO1384" s="3">
        <v>-3.648803</v>
      </c>
      <c r="AP1384" s="3">
        <v>-22.263110000000001</v>
      </c>
      <c r="AQ1384" s="3">
        <v>-16.830708999999999</v>
      </c>
      <c r="AR1384" s="3">
        <v>-46.821900999999997</v>
      </c>
      <c r="AS1384" s="3">
        <v>-22.263110000000001</v>
      </c>
      <c r="AT1384" s="3">
        <v>-16.830708999999999</v>
      </c>
      <c r="AU1384" s="3">
        <v>-46.417248000000001</v>
      </c>
      <c r="AV1384" s="3">
        <v>3.811101476358028</v>
      </c>
      <c r="AW1384" s="3">
        <v>5.9001260472393966</v>
      </c>
      <c r="AX1384" s="3">
        <v>5.5556919033627956</v>
      </c>
      <c r="AY1384" s="3">
        <v>71.59</v>
      </c>
      <c r="AZ1384" s="3">
        <v>110.83</v>
      </c>
      <c r="BA1384" s="3">
        <v>104.36</v>
      </c>
    </row>
    <row r="1385" spans="1:53" x14ac:dyDescent="0.3">
      <c r="A1385" s="1" t="s">
        <v>798</v>
      </c>
      <c r="B1385" s="2">
        <v>4167648</v>
      </c>
      <c r="C1385" s="9" t="s">
        <v>2401</v>
      </c>
      <c r="D1385" s="9" t="s">
        <v>2433</v>
      </c>
      <c r="E1385" s="3">
        <v>3244.8812759399998</v>
      </c>
      <c r="F1385" s="5">
        <v>3528.2102749999999</v>
      </c>
      <c r="G1385" s="5" t="s">
        <v>2400</v>
      </c>
      <c r="H1385" s="3">
        <v>0.81899999999999995</v>
      </c>
      <c r="I1385" s="3" t="s">
        <v>2400</v>
      </c>
      <c r="J1385" s="3">
        <v>0.81899999999999995</v>
      </c>
      <c r="K1385" s="3" t="s">
        <v>2400</v>
      </c>
      <c r="L1385" s="3" t="s">
        <v>2400</v>
      </c>
      <c r="M1385" s="3" t="s">
        <v>2400</v>
      </c>
      <c r="N1385" s="3" t="s">
        <v>2400</v>
      </c>
      <c r="O1385" s="3" t="s">
        <v>2400</v>
      </c>
      <c r="P1385" s="3" t="s">
        <v>2400</v>
      </c>
      <c r="Q1385" s="3">
        <v>1.3334760000000001</v>
      </c>
      <c r="R1385" s="3">
        <v>10.13747</v>
      </c>
      <c r="S1385" s="3">
        <v>10.13747</v>
      </c>
      <c r="T1385" s="9"/>
      <c r="U1385" s="7">
        <v>2854390</v>
      </c>
      <c r="V1385" s="7">
        <v>2699250</v>
      </c>
      <c r="W1385" s="7">
        <v>2051637</v>
      </c>
      <c r="X1385" s="7" t="s">
        <v>2400</v>
      </c>
      <c r="Y1385" s="7">
        <v>2725765</v>
      </c>
      <c r="Z1385" s="7">
        <v>2682187</v>
      </c>
      <c r="AA1385" s="7">
        <v>2768288.5</v>
      </c>
      <c r="AB1385" s="7">
        <v>2854390</v>
      </c>
      <c r="AC1385" s="4">
        <v>11.278</v>
      </c>
      <c r="AD1385" s="4">
        <v>12.215999999999999</v>
      </c>
      <c r="AE1385" s="4">
        <v>7.4859999999999998</v>
      </c>
      <c r="AF1385" s="4">
        <v>8.0429999999999993</v>
      </c>
      <c r="AG1385" s="7" t="s">
        <v>2400</v>
      </c>
      <c r="AH1385" s="7" t="s">
        <v>2400</v>
      </c>
      <c r="AI1385" s="7" t="s">
        <v>2400</v>
      </c>
      <c r="AJ1385" s="7">
        <v>50936579</v>
      </c>
      <c r="AK1385" s="3">
        <v>99.930390000000003</v>
      </c>
      <c r="AL1385" s="7" t="s">
        <v>2400</v>
      </c>
      <c r="AM1385" s="7">
        <v>15677774</v>
      </c>
      <c r="AN1385" s="3">
        <v>30.76</v>
      </c>
      <c r="AO1385" s="3">
        <v>-6.8432979999999999</v>
      </c>
      <c r="AP1385" s="3">
        <v>3.2830659999999998</v>
      </c>
      <c r="AQ1385" s="3">
        <v>34.183674000000003</v>
      </c>
      <c r="AR1385" s="3">
        <v>34.183674000000003</v>
      </c>
      <c r="AS1385" s="3">
        <v>3.2830659999999998</v>
      </c>
      <c r="AT1385" s="3">
        <v>34.183674000000003</v>
      </c>
      <c r="AU1385" s="3">
        <v>34.183674000000003</v>
      </c>
      <c r="AV1385" s="3">
        <v>3.3333791754419808</v>
      </c>
      <c r="AW1385" s="3">
        <v>5.4066407958203859</v>
      </c>
      <c r="AX1385" s="3">
        <v>6.4222051972085774</v>
      </c>
      <c r="AY1385" s="4">
        <v>51.9</v>
      </c>
      <c r="AZ1385" s="3">
        <v>84.19</v>
      </c>
      <c r="BA1385" s="4">
        <v>100</v>
      </c>
    </row>
    <row r="1386" spans="1:53" x14ac:dyDescent="0.3">
      <c r="A1386" s="1" t="s">
        <v>1631</v>
      </c>
      <c r="B1386" s="2">
        <v>5010480</v>
      </c>
      <c r="C1386" s="9" t="s">
        <v>2395</v>
      </c>
      <c r="D1386" s="9" t="s">
        <v>2454</v>
      </c>
      <c r="E1386" s="3">
        <v>3244.6382350200001</v>
      </c>
      <c r="F1386" s="5">
        <v>3159.6732350000002</v>
      </c>
      <c r="G1386" s="5" t="s">
        <v>2400</v>
      </c>
      <c r="H1386" s="3">
        <v>-4.1000000000000002E-2</v>
      </c>
      <c r="I1386" s="3" t="s">
        <v>2397</v>
      </c>
      <c r="J1386" s="3">
        <v>-4.1000000000000002E-2</v>
      </c>
      <c r="K1386" s="3" t="s">
        <v>2397</v>
      </c>
      <c r="L1386" s="3">
        <v>10.551136360000001</v>
      </c>
      <c r="M1386" s="3">
        <v>2.5550357699999999</v>
      </c>
      <c r="N1386" s="3">
        <v>73.984064000000004</v>
      </c>
      <c r="O1386" s="3" t="s">
        <v>2400</v>
      </c>
      <c r="P1386" s="3" t="s">
        <v>2400</v>
      </c>
      <c r="Q1386" s="3">
        <v>4.7895209999999997</v>
      </c>
      <c r="R1386" s="3">
        <v>53.109966999999997</v>
      </c>
      <c r="S1386" s="3">
        <v>53.109966999999997</v>
      </c>
      <c r="T1386" s="9" t="s">
        <v>3430</v>
      </c>
      <c r="U1386" s="7">
        <v>654948</v>
      </c>
      <c r="V1386" s="7">
        <v>552692</v>
      </c>
      <c r="W1386" s="7">
        <v>429387</v>
      </c>
      <c r="X1386" s="7">
        <v>352777</v>
      </c>
      <c r="Y1386" s="7">
        <v>678836</v>
      </c>
      <c r="Z1386" s="7">
        <v>654948</v>
      </c>
      <c r="AA1386" s="7">
        <v>630191</v>
      </c>
      <c r="AB1386" s="7">
        <v>604654</v>
      </c>
      <c r="AC1386" s="3">
        <v>65.915999999999997</v>
      </c>
      <c r="AD1386" s="4">
        <v>65.959999999999994</v>
      </c>
      <c r="AE1386" s="4">
        <v>7.9870000000000001</v>
      </c>
      <c r="AF1386" s="4">
        <v>8.7620000000000005</v>
      </c>
      <c r="AG1386" s="7">
        <v>178821615</v>
      </c>
      <c r="AH1386" s="7">
        <v>178210263</v>
      </c>
      <c r="AI1386" s="7">
        <v>177104017</v>
      </c>
      <c r="AJ1386" s="7">
        <v>82551482</v>
      </c>
      <c r="AK1386" s="3">
        <v>45.94903</v>
      </c>
      <c r="AL1386" s="7">
        <v>241</v>
      </c>
      <c r="AM1386" s="7">
        <v>78350319</v>
      </c>
      <c r="AN1386" s="3">
        <v>43.61</v>
      </c>
      <c r="AO1386" s="3">
        <v>-3.180396</v>
      </c>
      <c r="AP1386" s="3">
        <v>2.8239200000000002</v>
      </c>
      <c r="AQ1386" s="3">
        <v>30.866807999999999</v>
      </c>
      <c r="AR1386" s="3">
        <v>-11.571429</v>
      </c>
      <c r="AS1386" s="3">
        <v>2.8239200000000002</v>
      </c>
      <c r="AT1386" s="3">
        <v>30.866807999999999</v>
      </c>
      <c r="AU1386" s="3">
        <v>-13.987957</v>
      </c>
      <c r="AV1386" s="3">
        <v>1.9479361260627694</v>
      </c>
      <c r="AW1386" s="3">
        <v>2.5483462002110571</v>
      </c>
      <c r="AX1386" s="3">
        <v>2.3849867607666591</v>
      </c>
      <c r="AY1386" s="3">
        <v>74.88</v>
      </c>
      <c r="AZ1386" s="3">
        <v>97.96</v>
      </c>
      <c r="BA1386" s="3">
        <v>91.68</v>
      </c>
    </row>
    <row r="1387" spans="1:53" x14ac:dyDescent="0.3">
      <c r="A1387" s="1" t="s">
        <v>681</v>
      </c>
      <c r="B1387" s="2">
        <v>4137375</v>
      </c>
      <c r="C1387" s="9" t="s">
        <v>2401</v>
      </c>
      <c r="D1387" s="9" t="s">
        <v>2508</v>
      </c>
      <c r="E1387" s="3">
        <v>3241.5466142400001</v>
      </c>
      <c r="F1387" s="5">
        <v>9711.9926140000007</v>
      </c>
      <c r="G1387" s="5">
        <v>8873.6646142400004</v>
      </c>
      <c r="H1387" s="3">
        <v>2.5999999999999999E-2</v>
      </c>
      <c r="I1387" s="3" t="s">
        <v>2397</v>
      </c>
      <c r="J1387" s="3">
        <v>2.5999999999999999E-2</v>
      </c>
      <c r="K1387" s="3" t="s">
        <v>2397</v>
      </c>
      <c r="L1387" s="3">
        <v>1.4901297865914298</v>
      </c>
      <c r="M1387" s="3">
        <v>1.4868533954496101</v>
      </c>
      <c r="N1387" s="3">
        <v>7.2274139999999996</v>
      </c>
      <c r="O1387" s="3" t="s">
        <v>2400</v>
      </c>
      <c r="P1387" s="3" t="s">
        <v>2400</v>
      </c>
      <c r="Q1387" s="3">
        <v>9.9208800000000004</v>
      </c>
      <c r="R1387" s="3">
        <v>15.641275</v>
      </c>
      <c r="S1387" s="3">
        <v>14.6301823862657</v>
      </c>
      <c r="T1387" s="9" t="s">
        <v>3429</v>
      </c>
      <c r="U1387" s="7">
        <v>1040378</v>
      </c>
      <c r="V1387" s="7">
        <v>995563</v>
      </c>
      <c r="W1387" s="7">
        <v>917008</v>
      </c>
      <c r="X1387" s="7">
        <v>891236</v>
      </c>
      <c r="Y1387" s="7" t="s">
        <v>2400</v>
      </c>
      <c r="Z1387" s="7" t="s">
        <v>2400</v>
      </c>
      <c r="AA1387" s="7" t="s">
        <v>2400</v>
      </c>
      <c r="AB1387" s="7">
        <v>1040378</v>
      </c>
      <c r="AC1387" s="3">
        <v>63.268999999999998</v>
      </c>
      <c r="AD1387" s="3">
        <v>63.555999999999997</v>
      </c>
      <c r="AE1387" s="3">
        <v>57.155000000000001</v>
      </c>
      <c r="AF1387" s="3">
        <v>63.351999999999997</v>
      </c>
      <c r="AG1387" s="7">
        <v>167418731</v>
      </c>
      <c r="AH1387" s="7">
        <v>167398611</v>
      </c>
      <c r="AI1387" s="7">
        <v>166737730</v>
      </c>
      <c r="AJ1387" s="7">
        <v>162168001</v>
      </c>
      <c r="AK1387" s="3">
        <v>96.854150000000004</v>
      </c>
      <c r="AL1387" s="7">
        <v>338</v>
      </c>
      <c r="AM1387" s="7">
        <v>179396901</v>
      </c>
      <c r="AN1387" s="3">
        <v>107.14</v>
      </c>
      <c r="AO1387" s="3">
        <v>-1.3815090000000001</v>
      </c>
      <c r="AP1387" s="3">
        <v>-4.132231</v>
      </c>
      <c r="AQ1387" s="3">
        <v>5.6346040000000004</v>
      </c>
      <c r="AR1387" s="3">
        <v>25.067385000000002</v>
      </c>
      <c r="AS1387" s="3">
        <v>-4.132231</v>
      </c>
      <c r="AT1387" s="3">
        <v>5.6346040000000004</v>
      </c>
      <c r="AU1387" s="3">
        <v>28</v>
      </c>
      <c r="AV1387" s="3">
        <v>2.9566580119185053</v>
      </c>
      <c r="AW1387" s="3">
        <v>3.9976565455123709</v>
      </c>
      <c r="AX1387" s="3">
        <v>4.209831105755697</v>
      </c>
      <c r="AY1387" s="3">
        <v>61.23</v>
      </c>
      <c r="AZ1387" s="3">
        <v>82.79</v>
      </c>
      <c r="BA1387" s="3">
        <v>87.18</v>
      </c>
    </row>
    <row r="1388" spans="1:53" x14ac:dyDescent="0.3">
      <c r="A1388" s="1" t="s">
        <v>185</v>
      </c>
      <c r="B1388" s="2">
        <v>4811510</v>
      </c>
      <c r="C1388" s="9" t="s">
        <v>2395</v>
      </c>
      <c r="D1388" s="9" t="s">
        <v>2403</v>
      </c>
      <c r="E1388" s="3">
        <v>3239.0285252600002</v>
      </c>
      <c r="F1388" s="5">
        <v>3419.0995250000001</v>
      </c>
      <c r="G1388" s="5" t="s">
        <v>2400</v>
      </c>
      <c r="H1388" s="3">
        <v>-1.371</v>
      </c>
      <c r="I1388" s="3" t="s">
        <v>2397</v>
      </c>
      <c r="J1388" s="3">
        <v>-1.371</v>
      </c>
      <c r="K1388" s="3" t="s">
        <v>2397</v>
      </c>
      <c r="L1388" s="3">
        <v>13.22081575</v>
      </c>
      <c r="M1388" s="3">
        <v>12.608987259999999</v>
      </c>
      <c r="N1388" s="3" t="s">
        <v>2397</v>
      </c>
      <c r="O1388" s="3" t="s">
        <v>2400</v>
      </c>
      <c r="P1388" s="3" t="s">
        <v>2400</v>
      </c>
      <c r="Q1388" s="3" t="s">
        <v>2397</v>
      </c>
      <c r="R1388" s="3" t="s">
        <v>2397</v>
      </c>
      <c r="S1388" s="3">
        <v>-4.5593519999999996</v>
      </c>
      <c r="T1388" s="9" t="s">
        <v>3435</v>
      </c>
      <c r="U1388" s="7">
        <v>3551</v>
      </c>
      <c r="V1388" s="7">
        <v>240735</v>
      </c>
      <c r="W1388" s="7">
        <v>243231</v>
      </c>
      <c r="X1388" s="7">
        <v>138287</v>
      </c>
      <c r="Y1388" s="7">
        <v>3551</v>
      </c>
      <c r="Z1388" s="7">
        <v>19648</v>
      </c>
      <c r="AA1388" s="7">
        <v>35473</v>
      </c>
      <c r="AB1388" s="7">
        <v>181740</v>
      </c>
      <c r="AC1388" s="4">
        <v>100</v>
      </c>
      <c r="AD1388" s="4">
        <v>100</v>
      </c>
      <c r="AE1388" s="3" t="s">
        <v>2397</v>
      </c>
      <c r="AF1388" s="3" t="s">
        <v>2397</v>
      </c>
      <c r="AG1388" s="7">
        <v>124376000</v>
      </c>
      <c r="AH1388" s="7">
        <v>124227000</v>
      </c>
      <c r="AI1388" s="7">
        <v>107312000</v>
      </c>
      <c r="AJ1388" s="7">
        <v>110487045</v>
      </c>
      <c r="AK1388" s="4">
        <v>88.791370000000001</v>
      </c>
      <c r="AL1388" s="7">
        <v>337</v>
      </c>
      <c r="AM1388" s="7">
        <v>89074639</v>
      </c>
      <c r="AN1388" s="3">
        <v>71.58</v>
      </c>
      <c r="AO1388" s="3">
        <v>-4.2282219999999997</v>
      </c>
      <c r="AP1388" s="3">
        <v>-27.775644</v>
      </c>
      <c r="AQ1388" s="3">
        <v>-2.9426950000000001</v>
      </c>
      <c r="AR1388" s="3">
        <v>-39.374395</v>
      </c>
      <c r="AS1388" s="3">
        <v>-27.775644</v>
      </c>
      <c r="AT1388" s="3">
        <v>-2.9426950000000001</v>
      </c>
      <c r="AU1388" s="3">
        <v>-38.562092</v>
      </c>
      <c r="AV1388" s="3">
        <v>4.229235021602781</v>
      </c>
      <c r="AW1388" s="3">
        <v>6.302115512943975</v>
      </c>
      <c r="AX1388" s="3">
        <v>5.7479071219254187</v>
      </c>
      <c r="AY1388" s="3">
        <v>82.38</v>
      </c>
      <c r="AZ1388" s="3">
        <v>122.76</v>
      </c>
      <c r="BA1388" s="3">
        <v>111.96</v>
      </c>
    </row>
    <row r="1389" spans="1:53" x14ac:dyDescent="0.3">
      <c r="A1389" s="1" t="s">
        <v>1647</v>
      </c>
      <c r="B1389" s="2">
        <v>4108134</v>
      </c>
      <c r="C1389" s="9" t="s">
        <v>2395</v>
      </c>
      <c r="D1389" s="9" t="s">
        <v>2414</v>
      </c>
      <c r="E1389" s="3">
        <v>3230.3792021700001</v>
      </c>
      <c r="F1389" s="5">
        <v>13709.579202000001</v>
      </c>
      <c r="G1389" s="5">
        <v>13709.57920217</v>
      </c>
      <c r="H1389" s="3">
        <v>-0.24099999999999999</v>
      </c>
      <c r="I1389" s="3" t="s">
        <v>2397</v>
      </c>
      <c r="J1389" s="3">
        <v>-0.24099999999999999</v>
      </c>
      <c r="K1389" s="3" t="s">
        <v>2397</v>
      </c>
      <c r="L1389" s="3" t="s">
        <v>2397</v>
      </c>
      <c r="M1389" s="3">
        <v>0.96763169000000004</v>
      </c>
      <c r="N1389" s="3" t="s">
        <v>2397</v>
      </c>
      <c r="O1389" s="3" t="s">
        <v>2397</v>
      </c>
      <c r="P1389" s="3" t="s">
        <v>2397</v>
      </c>
      <c r="Q1389" s="3">
        <v>2.1325630000000002</v>
      </c>
      <c r="R1389" s="3">
        <v>11.419012</v>
      </c>
      <c r="S1389" s="3">
        <v>11.419012</v>
      </c>
      <c r="T1389" s="9" t="s">
        <v>3429</v>
      </c>
      <c r="U1389" s="7">
        <v>6362900</v>
      </c>
      <c r="V1389" s="7">
        <v>6401700</v>
      </c>
      <c r="W1389" s="7">
        <v>5905000</v>
      </c>
      <c r="X1389" s="7">
        <v>3578700</v>
      </c>
      <c r="Y1389" s="7">
        <v>6304500</v>
      </c>
      <c r="Z1389" s="7">
        <v>6284700</v>
      </c>
      <c r="AA1389" s="7">
        <v>6296500</v>
      </c>
      <c r="AB1389" s="7">
        <v>6362900</v>
      </c>
      <c r="AC1389" s="3">
        <v>43.523000000000003</v>
      </c>
      <c r="AD1389" s="3">
        <v>37.142000000000003</v>
      </c>
      <c r="AE1389" s="3">
        <v>13.098000000000001</v>
      </c>
      <c r="AF1389" s="4">
        <v>6.6289999999999996</v>
      </c>
      <c r="AG1389" s="7">
        <v>149619992</v>
      </c>
      <c r="AH1389" s="7">
        <v>149580923</v>
      </c>
      <c r="AI1389" s="7">
        <v>149442830</v>
      </c>
      <c r="AJ1389" s="7">
        <v>132810001</v>
      </c>
      <c r="AK1389" s="3">
        <v>88.76258</v>
      </c>
      <c r="AL1389" s="7">
        <v>440</v>
      </c>
      <c r="AM1389" s="7">
        <v>136722823</v>
      </c>
      <c r="AN1389" s="3">
        <v>91.38</v>
      </c>
      <c r="AO1389" s="3">
        <v>9.3215669999999999</v>
      </c>
      <c r="AP1389" s="3">
        <v>-8.1982400000000002</v>
      </c>
      <c r="AQ1389" s="3">
        <v>5.0901379999999996</v>
      </c>
      <c r="AR1389" s="3">
        <v>-23.622350999999998</v>
      </c>
      <c r="AS1389" s="3">
        <v>-8.1982400000000002</v>
      </c>
      <c r="AT1389" s="3">
        <v>5.0901379999999996</v>
      </c>
      <c r="AU1389" s="3">
        <v>-23.827825000000001</v>
      </c>
      <c r="AV1389" s="3">
        <v>9.0243439554807612</v>
      </c>
      <c r="AW1389" s="3">
        <v>10.883690401821786</v>
      </c>
      <c r="AX1389" s="3">
        <v>9.645649493246621</v>
      </c>
      <c r="AY1389" s="3">
        <v>55.99</v>
      </c>
      <c r="AZ1389" s="3">
        <v>67.52</v>
      </c>
      <c r="BA1389" s="3">
        <v>59.84</v>
      </c>
    </row>
    <row r="1390" spans="1:53" x14ac:dyDescent="0.3">
      <c r="A1390" s="1" t="s">
        <v>2198</v>
      </c>
      <c r="B1390" s="2">
        <v>4243311</v>
      </c>
      <c r="C1390" s="9" t="s">
        <v>2401</v>
      </c>
      <c r="D1390" s="9" t="s">
        <v>2506</v>
      </c>
      <c r="E1390" s="3">
        <v>3225.4058264</v>
      </c>
      <c r="F1390" s="5">
        <v>5519.0628260000003</v>
      </c>
      <c r="G1390" s="5">
        <v>5519.0628263999997</v>
      </c>
      <c r="H1390" s="4">
        <v>2.08</v>
      </c>
      <c r="I1390" s="3">
        <v>14.617585999999999</v>
      </c>
      <c r="J1390" s="3">
        <v>2.08</v>
      </c>
      <c r="K1390" s="3">
        <v>14.617585999999999</v>
      </c>
      <c r="L1390" s="3" t="s">
        <v>2397</v>
      </c>
      <c r="M1390" s="3" t="s">
        <v>2397</v>
      </c>
      <c r="N1390" s="3">
        <v>19.144804000000001</v>
      </c>
      <c r="O1390" s="3">
        <v>31.3619255014289</v>
      </c>
      <c r="P1390" s="3">
        <v>8.4507102207608593</v>
      </c>
      <c r="Q1390" s="3">
        <v>3.112527</v>
      </c>
      <c r="R1390" s="3">
        <v>7.7107130000000002</v>
      </c>
      <c r="S1390" s="3">
        <v>7.7107130000000002</v>
      </c>
      <c r="T1390" s="9" t="s">
        <v>3429</v>
      </c>
      <c r="U1390" s="7">
        <v>1726587</v>
      </c>
      <c r="V1390" s="7">
        <v>1731237</v>
      </c>
      <c r="W1390" s="7">
        <v>1503730</v>
      </c>
      <c r="X1390" s="7">
        <v>431779</v>
      </c>
      <c r="Y1390" s="7">
        <v>1729882</v>
      </c>
      <c r="Z1390" s="7">
        <v>1732228</v>
      </c>
      <c r="AA1390" s="7">
        <v>1730664</v>
      </c>
      <c r="AB1390" s="7">
        <v>1726587</v>
      </c>
      <c r="AC1390" s="3">
        <v>50.326000000000001</v>
      </c>
      <c r="AD1390" s="3">
        <v>51.076000000000001</v>
      </c>
      <c r="AE1390" s="3">
        <v>37.604999999999997</v>
      </c>
      <c r="AF1390" s="3">
        <v>38.905999999999999</v>
      </c>
      <c r="AG1390" s="7">
        <v>55760392</v>
      </c>
      <c r="AH1390" s="7">
        <v>59861199</v>
      </c>
      <c r="AI1390" s="7">
        <v>63944033</v>
      </c>
      <c r="AJ1390" s="7">
        <v>27137200</v>
      </c>
      <c r="AK1390" s="3">
        <v>49.337220000000002</v>
      </c>
      <c r="AL1390" s="7">
        <v>273</v>
      </c>
      <c r="AM1390" s="7">
        <v>43304576</v>
      </c>
      <c r="AN1390" s="3">
        <v>78.73</v>
      </c>
      <c r="AO1390" s="3">
        <v>3.1009169999999999</v>
      </c>
      <c r="AP1390" s="3">
        <v>-4.1780359999999996</v>
      </c>
      <c r="AQ1390" s="3">
        <v>11.047431</v>
      </c>
      <c r="AR1390" s="3">
        <v>6.179138</v>
      </c>
      <c r="AS1390" s="3">
        <v>-4.1780359999999996</v>
      </c>
      <c r="AT1390" s="3">
        <v>11.047431</v>
      </c>
      <c r="AU1390" s="3">
        <v>6.360023</v>
      </c>
      <c r="AV1390" s="3" t="s">
        <v>2400</v>
      </c>
      <c r="AW1390" s="3" t="s">
        <v>2400</v>
      </c>
      <c r="AX1390" s="3" t="s">
        <v>2400</v>
      </c>
      <c r="AY1390" s="3">
        <v>55.35</v>
      </c>
      <c r="AZ1390" s="3">
        <v>70.77</v>
      </c>
      <c r="BA1390" s="3">
        <v>86.32</v>
      </c>
    </row>
    <row r="1391" spans="1:53" x14ac:dyDescent="0.3">
      <c r="A1391" s="1" t="s">
        <v>116</v>
      </c>
      <c r="B1391" s="2">
        <v>4093614</v>
      </c>
      <c r="C1391" s="9" t="s">
        <v>2401</v>
      </c>
      <c r="D1391" s="9" t="s">
        <v>2472</v>
      </c>
      <c r="E1391" s="3">
        <v>3224.4512356300002</v>
      </c>
      <c r="F1391" s="5">
        <v>4154.6532349999998</v>
      </c>
      <c r="G1391" s="5" t="s">
        <v>2400</v>
      </c>
      <c r="H1391" s="3">
        <v>0.94899999999999995</v>
      </c>
      <c r="I1391" s="3">
        <v>26.133154000000001</v>
      </c>
      <c r="J1391" s="4">
        <v>0.94899999999999995</v>
      </c>
      <c r="K1391" s="3">
        <v>26.133154000000001</v>
      </c>
      <c r="L1391" s="3">
        <v>3.3443779899999999</v>
      </c>
      <c r="M1391" s="3">
        <v>3.3402097300000002</v>
      </c>
      <c r="N1391" s="3" t="s">
        <v>2397</v>
      </c>
      <c r="O1391" s="3" t="s">
        <v>2400</v>
      </c>
      <c r="P1391" s="3" t="s">
        <v>2400</v>
      </c>
      <c r="Q1391" s="3">
        <v>6.6969700000000003</v>
      </c>
      <c r="R1391" s="3">
        <v>16.843765999999999</v>
      </c>
      <c r="S1391" s="3">
        <v>16.843765999999999</v>
      </c>
      <c r="T1391" s="9" t="s">
        <v>3429</v>
      </c>
      <c r="U1391" s="7">
        <v>595699</v>
      </c>
      <c r="V1391" s="7">
        <v>491528</v>
      </c>
      <c r="W1391" s="7">
        <v>498853</v>
      </c>
      <c r="X1391" s="7">
        <v>488243</v>
      </c>
      <c r="Y1391" s="7">
        <v>577541</v>
      </c>
      <c r="Z1391" s="7">
        <v>567455</v>
      </c>
      <c r="AA1391" s="7">
        <v>569527</v>
      </c>
      <c r="AB1391" s="7">
        <v>595699</v>
      </c>
      <c r="AC1391" s="3">
        <v>61.017000000000003</v>
      </c>
      <c r="AD1391" s="3">
        <v>59.685000000000002</v>
      </c>
      <c r="AE1391" s="3">
        <v>40.527999999999999</v>
      </c>
      <c r="AF1391" s="3">
        <v>39.326000000000001</v>
      </c>
      <c r="AG1391" s="7">
        <v>37796873</v>
      </c>
      <c r="AH1391" s="7">
        <v>37457199</v>
      </c>
      <c r="AI1391" s="7">
        <v>36980592</v>
      </c>
      <c r="AJ1391" s="7">
        <v>37426934</v>
      </c>
      <c r="AK1391" s="3">
        <v>99.021240000000006</v>
      </c>
      <c r="AL1391" s="7">
        <v>422</v>
      </c>
      <c r="AM1391" s="7">
        <v>30368918</v>
      </c>
      <c r="AN1391" s="3">
        <v>80.349999999999994</v>
      </c>
      <c r="AO1391" s="3">
        <v>-0.80408400000000002</v>
      </c>
      <c r="AP1391" s="3">
        <v>-8.8969640000000005</v>
      </c>
      <c r="AQ1391" s="3">
        <v>-6.6874779999999996</v>
      </c>
      <c r="AR1391" s="3">
        <v>-3.4054190000000002</v>
      </c>
      <c r="AS1391" s="3">
        <v>-8.8969640000000005</v>
      </c>
      <c r="AT1391" s="3">
        <v>-6.6874779999999996</v>
      </c>
      <c r="AU1391" s="3">
        <v>-3.3573740000000001</v>
      </c>
      <c r="AV1391" s="3" t="s">
        <v>2400</v>
      </c>
      <c r="AW1391" s="3" t="s">
        <v>2400</v>
      </c>
      <c r="AX1391" s="3" t="s">
        <v>2400</v>
      </c>
      <c r="AY1391" s="4">
        <v>61.9</v>
      </c>
      <c r="AZ1391" s="3">
        <v>89.37</v>
      </c>
      <c r="BA1391" s="3">
        <v>93.64</v>
      </c>
    </row>
    <row r="1392" spans="1:53" x14ac:dyDescent="0.3">
      <c r="A1392" s="1" t="s">
        <v>61</v>
      </c>
      <c r="B1392" s="2">
        <v>4973184</v>
      </c>
      <c r="C1392" s="9" t="s">
        <v>2395</v>
      </c>
      <c r="D1392" s="9" t="s">
        <v>2417</v>
      </c>
      <c r="E1392" s="3">
        <v>3219.8111180199999</v>
      </c>
      <c r="F1392" s="5">
        <v>3145.3491180000001</v>
      </c>
      <c r="G1392" s="5" t="s">
        <v>2400</v>
      </c>
      <c r="H1392" s="3">
        <v>0.66800000000000004</v>
      </c>
      <c r="I1392" s="3">
        <v>26.263498999999999</v>
      </c>
      <c r="J1392" s="4">
        <v>0.66800000000000004</v>
      </c>
      <c r="K1392" s="3">
        <v>26.263498999999999</v>
      </c>
      <c r="L1392" s="3">
        <v>6.3872255500000001</v>
      </c>
      <c r="M1392" s="3">
        <v>4.3450296599999998</v>
      </c>
      <c r="N1392" s="3">
        <v>16.954823999999999</v>
      </c>
      <c r="O1392" s="3" t="s">
        <v>2400</v>
      </c>
      <c r="P1392" s="3" t="s">
        <v>2400</v>
      </c>
      <c r="Q1392" s="3">
        <v>3.1724950000000001</v>
      </c>
      <c r="R1392" s="3">
        <v>21.904699000000001</v>
      </c>
      <c r="S1392" s="3">
        <v>21.904699000000001</v>
      </c>
      <c r="T1392" s="9" t="s">
        <v>3429</v>
      </c>
      <c r="U1392" s="7">
        <v>881682</v>
      </c>
      <c r="V1392" s="7">
        <v>842559</v>
      </c>
      <c r="W1392" s="7">
        <v>748969</v>
      </c>
      <c r="X1392" s="7">
        <v>618003</v>
      </c>
      <c r="Y1392" s="7">
        <v>923824</v>
      </c>
      <c r="Z1392" s="7">
        <v>905181</v>
      </c>
      <c r="AA1392" s="7">
        <v>895249</v>
      </c>
      <c r="AB1392" s="7">
        <v>881682</v>
      </c>
      <c r="AC1392" s="3">
        <v>63.121000000000002</v>
      </c>
      <c r="AD1392" s="3">
        <v>64.953999999999994</v>
      </c>
      <c r="AE1392" s="4">
        <v>11.474</v>
      </c>
      <c r="AF1392" s="3">
        <v>13.144</v>
      </c>
      <c r="AG1392" s="7">
        <v>49331867</v>
      </c>
      <c r="AH1392" s="7">
        <v>49183838</v>
      </c>
      <c r="AI1392" s="7">
        <v>49915713</v>
      </c>
      <c r="AJ1392" s="7">
        <v>47039734</v>
      </c>
      <c r="AK1392" s="3">
        <v>95.166089999999997</v>
      </c>
      <c r="AL1392" s="7">
        <v>378</v>
      </c>
      <c r="AM1392" s="7">
        <v>47676544</v>
      </c>
      <c r="AN1392" s="3">
        <v>96.45</v>
      </c>
      <c r="AO1392" s="3">
        <v>-2.407705</v>
      </c>
      <c r="AP1392" s="3">
        <v>-6.6625730000000001</v>
      </c>
      <c r="AQ1392" s="3">
        <v>11.212731</v>
      </c>
      <c r="AR1392" s="3">
        <v>-4.1160699999999997</v>
      </c>
      <c r="AS1392" s="3">
        <v>-6.6625730000000001</v>
      </c>
      <c r="AT1392" s="3">
        <v>11.212731</v>
      </c>
      <c r="AU1392" s="3">
        <v>-5.9114829999999996</v>
      </c>
      <c r="AV1392" s="3">
        <v>2.11006097158206</v>
      </c>
      <c r="AW1392" s="3">
        <v>4.4369894393239964</v>
      </c>
      <c r="AX1392" s="3">
        <v>4.0391971959945501</v>
      </c>
      <c r="AY1392" s="3">
        <v>54.79</v>
      </c>
      <c r="AZ1392" s="3">
        <v>115.22</v>
      </c>
      <c r="BA1392" s="3">
        <v>104.89</v>
      </c>
    </row>
    <row r="1393" spans="1:53" x14ac:dyDescent="0.3">
      <c r="A1393" s="1" t="s">
        <v>1702</v>
      </c>
      <c r="B1393" s="2">
        <v>4991010</v>
      </c>
      <c r="C1393" s="9" t="s">
        <v>2395</v>
      </c>
      <c r="D1393" s="9" t="s">
        <v>2419</v>
      </c>
      <c r="E1393" s="3">
        <v>3213.4926262399999</v>
      </c>
      <c r="F1393" s="5">
        <v>2856.3166259999998</v>
      </c>
      <c r="G1393" s="5" t="s">
        <v>2400</v>
      </c>
      <c r="H1393" s="4">
        <v>3.7679999999999998</v>
      </c>
      <c r="I1393" s="3">
        <v>18.034987999999998</v>
      </c>
      <c r="J1393" s="4">
        <v>3.7679999999999998</v>
      </c>
      <c r="K1393" s="3">
        <v>18.034987999999998</v>
      </c>
      <c r="L1393" s="3">
        <v>5.5182114699999998</v>
      </c>
      <c r="M1393" s="3">
        <v>5.5010920299999997</v>
      </c>
      <c r="N1393" s="3">
        <v>27.541004000000001</v>
      </c>
      <c r="O1393" s="3" t="s">
        <v>2400</v>
      </c>
      <c r="P1393" s="3" t="s">
        <v>2400</v>
      </c>
      <c r="Q1393" s="3">
        <v>2.278559</v>
      </c>
      <c r="R1393" s="3">
        <v>12.195281</v>
      </c>
      <c r="S1393" s="3">
        <v>12.195281</v>
      </c>
      <c r="T1393" s="9" t="s">
        <v>3435</v>
      </c>
      <c r="U1393" s="7">
        <v>1012356</v>
      </c>
      <c r="V1393" s="7">
        <v>699308</v>
      </c>
      <c r="W1393" s="7">
        <v>532582</v>
      </c>
      <c r="X1393" s="7">
        <v>470559</v>
      </c>
      <c r="Y1393" s="7">
        <v>1012356</v>
      </c>
      <c r="Z1393" s="7">
        <v>945934</v>
      </c>
      <c r="AA1393" s="7">
        <v>850131</v>
      </c>
      <c r="AB1393" s="7">
        <v>766467</v>
      </c>
      <c r="AC1393" s="3">
        <v>26.975000000000001</v>
      </c>
      <c r="AD1393" s="3">
        <v>26.975000000000001</v>
      </c>
      <c r="AE1393" s="3">
        <v>18.338000000000001</v>
      </c>
      <c r="AF1393" s="3">
        <v>18.338000000000001</v>
      </c>
      <c r="AG1393" s="7">
        <v>11989238</v>
      </c>
      <c r="AH1393" s="7">
        <v>11987838</v>
      </c>
      <c r="AI1393" s="7">
        <v>11861983</v>
      </c>
      <c r="AJ1393" s="7">
        <v>9386254</v>
      </c>
      <c r="AK1393" s="3">
        <v>78.09872</v>
      </c>
      <c r="AL1393" s="7">
        <v>392</v>
      </c>
      <c r="AM1393" s="7">
        <v>11055707</v>
      </c>
      <c r="AN1393" s="3">
        <v>91.99</v>
      </c>
      <c r="AO1393" s="3">
        <v>-4.7076529999999996</v>
      </c>
      <c r="AP1393" s="3">
        <v>-17.103000000000002</v>
      </c>
      <c r="AQ1393" s="3">
        <v>-0.15315999999999999</v>
      </c>
      <c r="AR1393" s="3">
        <v>145.350897</v>
      </c>
      <c r="AS1393" s="3">
        <v>-17.103000000000002</v>
      </c>
      <c r="AT1393" s="3">
        <v>-0.15315999999999999</v>
      </c>
      <c r="AU1393" s="3">
        <v>150.73529400000001</v>
      </c>
      <c r="AV1393" s="3">
        <v>14.752695189928017</v>
      </c>
      <c r="AW1393" s="3">
        <v>18.228013452168021</v>
      </c>
      <c r="AX1393" s="3">
        <v>18.814967431094907</v>
      </c>
      <c r="AY1393" s="3">
        <v>91.41</v>
      </c>
      <c r="AZ1393" s="3">
        <v>112.95</v>
      </c>
      <c r="BA1393" s="3">
        <v>116.59</v>
      </c>
    </row>
    <row r="1394" spans="1:53" x14ac:dyDescent="0.3">
      <c r="A1394" s="1" t="s">
        <v>1621</v>
      </c>
      <c r="B1394" s="2">
        <v>4813312</v>
      </c>
      <c r="C1394" s="9" t="s">
        <v>2401</v>
      </c>
      <c r="D1394" s="9" t="s">
        <v>2480</v>
      </c>
      <c r="E1394" s="3">
        <v>3209.5918254500002</v>
      </c>
      <c r="F1394" s="5">
        <v>7476.5918250000004</v>
      </c>
      <c r="G1394" s="5">
        <v>7476.5918254500002</v>
      </c>
      <c r="H1394" s="3">
        <v>0.25700000000000001</v>
      </c>
      <c r="I1394" s="3">
        <v>8.9617834394904499</v>
      </c>
      <c r="J1394" s="3">
        <v>0.25700000000000001</v>
      </c>
      <c r="K1394" s="3">
        <v>8.9617834394904499</v>
      </c>
      <c r="L1394" s="3">
        <v>0.78277620141509308</v>
      </c>
      <c r="M1394" s="3">
        <v>0.77401378125000098</v>
      </c>
      <c r="N1394" s="3">
        <v>6.1602449999999997</v>
      </c>
      <c r="O1394" s="3" t="s">
        <v>2400</v>
      </c>
      <c r="P1394" s="3" t="s">
        <v>2400</v>
      </c>
      <c r="Q1394" s="3">
        <v>2.6938819999999999</v>
      </c>
      <c r="R1394" s="3">
        <v>10.445904000000001</v>
      </c>
      <c r="S1394" s="3">
        <v>7.7777798148915398</v>
      </c>
      <c r="T1394" s="9" t="s">
        <v>3429</v>
      </c>
      <c r="U1394" s="7">
        <v>2747000</v>
      </c>
      <c r="V1394" s="7">
        <v>2520000</v>
      </c>
      <c r="W1394" s="7">
        <v>1356000</v>
      </c>
      <c r="X1394" s="7">
        <v>830000</v>
      </c>
      <c r="Y1394" s="7">
        <v>2668000</v>
      </c>
      <c r="Z1394" s="7">
        <v>2694000</v>
      </c>
      <c r="AA1394" s="7">
        <v>2729000</v>
      </c>
      <c r="AB1394" s="7">
        <v>2747000</v>
      </c>
      <c r="AC1394" s="3">
        <v>29.678999999999998</v>
      </c>
      <c r="AD1394" s="3">
        <v>31.818000000000001</v>
      </c>
      <c r="AE1394" s="3">
        <v>22.481000000000002</v>
      </c>
      <c r="AF1394" s="4">
        <v>24.38</v>
      </c>
      <c r="AG1394" s="7">
        <v>206403675</v>
      </c>
      <c r="AH1394" s="7">
        <v>208917170</v>
      </c>
      <c r="AI1394" s="7">
        <v>209983781</v>
      </c>
      <c r="AJ1394" s="7">
        <v>202791408</v>
      </c>
      <c r="AK1394" s="3">
        <v>98.249449999999996</v>
      </c>
      <c r="AL1394" s="7">
        <v>437</v>
      </c>
      <c r="AM1394" s="7">
        <v>202387707</v>
      </c>
      <c r="AN1394" s="3">
        <v>98.05</v>
      </c>
      <c r="AO1394" s="3">
        <v>-6.6356999999999999</v>
      </c>
      <c r="AP1394" s="3">
        <v>-9.5176850000000002</v>
      </c>
      <c r="AQ1394" s="3">
        <v>-0.21276600000000001</v>
      </c>
      <c r="AR1394" s="3">
        <v>-9.0497739999999993</v>
      </c>
      <c r="AS1394" s="3">
        <v>-9.5176850000000002</v>
      </c>
      <c r="AT1394" s="3">
        <v>-0.21276600000000001</v>
      </c>
      <c r="AU1394" s="3">
        <v>-8.0392159999999997</v>
      </c>
      <c r="AV1394" s="3">
        <v>8.6989802297011565</v>
      </c>
      <c r="AW1394" s="3">
        <v>8.6180625109504412</v>
      </c>
      <c r="AX1394" s="3">
        <v>7.6549523863573556</v>
      </c>
      <c r="AY1394" s="3">
        <v>126.62</v>
      </c>
      <c r="AZ1394" s="3">
        <v>125.44</v>
      </c>
      <c r="BA1394" s="3">
        <v>111.42</v>
      </c>
    </row>
    <row r="1395" spans="1:53" x14ac:dyDescent="0.3">
      <c r="A1395" s="1" t="s">
        <v>2269</v>
      </c>
      <c r="B1395" s="2">
        <v>4435552</v>
      </c>
      <c r="C1395" s="9" t="s">
        <v>2395</v>
      </c>
      <c r="D1395" s="9" t="s">
        <v>2502</v>
      </c>
      <c r="E1395" s="3">
        <v>3206.9372107499998</v>
      </c>
      <c r="F1395" s="5" t="s">
        <v>2400</v>
      </c>
      <c r="G1395" s="5">
        <v>7552.0472202700003</v>
      </c>
      <c r="H1395" s="3">
        <v>0.64</v>
      </c>
      <c r="I1395" s="3">
        <v>17.929648241205999</v>
      </c>
      <c r="J1395" s="3">
        <v>0.64</v>
      </c>
      <c r="K1395" s="3">
        <v>17.929648241205999</v>
      </c>
      <c r="L1395" s="3" t="s">
        <v>2397</v>
      </c>
      <c r="M1395" s="3">
        <v>2.5011847195037298</v>
      </c>
      <c r="N1395" s="3">
        <v>5.8508846788775202</v>
      </c>
      <c r="O1395" s="3" t="s">
        <v>2400</v>
      </c>
      <c r="P1395" s="3" t="s">
        <v>2400</v>
      </c>
      <c r="Q1395" s="3" t="s">
        <v>2400</v>
      </c>
      <c r="R1395" s="3" t="s">
        <v>2400</v>
      </c>
      <c r="S1395" s="3">
        <v>5.9859744937024404</v>
      </c>
      <c r="T1395" s="9" t="s">
        <v>3429</v>
      </c>
      <c r="U1395" s="7">
        <v>1692456</v>
      </c>
      <c r="V1395" s="7">
        <v>2041351</v>
      </c>
      <c r="W1395" s="7">
        <v>2591582</v>
      </c>
      <c r="X1395" s="7">
        <v>2966863</v>
      </c>
      <c r="Y1395" s="7">
        <v>1937791</v>
      </c>
      <c r="Z1395" s="7">
        <v>1863622</v>
      </c>
      <c r="AA1395" s="7">
        <v>1687342</v>
      </c>
      <c r="AB1395" s="7">
        <v>1692456</v>
      </c>
      <c r="AC1395" s="3">
        <v>50.213999999999999</v>
      </c>
      <c r="AD1395" s="3">
        <v>51.959000000000003</v>
      </c>
      <c r="AE1395" s="3" t="s">
        <v>2400</v>
      </c>
      <c r="AF1395" s="3" t="s">
        <v>2400</v>
      </c>
      <c r="AG1395" s="7">
        <v>86392168</v>
      </c>
      <c r="AH1395" s="7">
        <v>87439686</v>
      </c>
      <c r="AI1395" s="7">
        <v>91455446</v>
      </c>
      <c r="AJ1395" s="7">
        <v>80746903</v>
      </c>
      <c r="AK1395" s="3">
        <v>93.942189999999997</v>
      </c>
      <c r="AL1395" s="7">
        <v>398</v>
      </c>
      <c r="AM1395" s="7">
        <v>75323966</v>
      </c>
      <c r="AN1395" s="3">
        <v>87.63</v>
      </c>
      <c r="AO1395" s="3">
        <v>-2.0318510000000001</v>
      </c>
      <c r="AP1395" s="3">
        <v>-4.3688019999999996</v>
      </c>
      <c r="AQ1395" s="3">
        <v>17.137229000000001</v>
      </c>
      <c r="AR1395" s="3">
        <v>75.331694999999996</v>
      </c>
      <c r="AS1395" s="3">
        <v>-4.3688019999999996</v>
      </c>
      <c r="AT1395" s="3">
        <v>17.137229000000001</v>
      </c>
      <c r="AU1395" s="3">
        <v>76.110562999999999</v>
      </c>
      <c r="AV1395" s="3">
        <v>2.6363922722461739</v>
      </c>
      <c r="AW1395" s="3">
        <v>4.8151604020583676</v>
      </c>
      <c r="AX1395" s="3">
        <v>5.9156280891334561</v>
      </c>
      <c r="AY1395" s="4">
        <v>37.6</v>
      </c>
      <c r="AZ1395" s="3">
        <v>68.680000000000007</v>
      </c>
      <c r="BA1395" s="3">
        <v>84.37</v>
      </c>
    </row>
    <row r="1396" spans="1:53" x14ac:dyDescent="0.3">
      <c r="A1396" s="1" t="s">
        <v>88</v>
      </c>
      <c r="B1396" s="2">
        <v>4774297</v>
      </c>
      <c r="C1396" s="9" t="s">
        <v>2401</v>
      </c>
      <c r="D1396" s="9" t="s">
        <v>2452</v>
      </c>
      <c r="E1396" s="3">
        <v>3196.3415756999998</v>
      </c>
      <c r="F1396" s="5">
        <v>2718.464575</v>
      </c>
      <c r="G1396" s="5">
        <v>2718.4645756999998</v>
      </c>
      <c r="H1396" s="3">
        <v>0.28999999999999998</v>
      </c>
      <c r="I1396" s="3">
        <v>7.2636200000000004</v>
      </c>
      <c r="J1396" s="3">
        <v>0.28999999999999998</v>
      </c>
      <c r="K1396" s="3">
        <v>7.2636200000000004</v>
      </c>
      <c r="L1396" s="3">
        <v>1.61879262</v>
      </c>
      <c r="M1396" s="3">
        <v>1.5780467600000001</v>
      </c>
      <c r="N1396" s="3">
        <v>5.1693230000000003</v>
      </c>
      <c r="O1396" s="3">
        <v>8.2849082617446594</v>
      </c>
      <c r="P1396" s="3">
        <v>39.908512904822103</v>
      </c>
      <c r="Q1396" s="3">
        <v>0.64452500000000001</v>
      </c>
      <c r="R1396" s="3">
        <v>3.506567</v>
      </c>
      <c r="S1396" s="3">
        <v>3.506567</v>
      </c>
      <c r="T1396" s="9" t="s">
        <v>3429</v>
      </c>
      <c r="U1396" s="7">
        <v>3471417</v>
      </c>
      <c r="V1396" s="7">
        <v>4101592</v>
      </c>
      <c r="W1396" s="7">
        <v>2258686</v>
      </c>
      <c r="X1396" s="7">
        <v>1416187</v>
      </c>
      <c r="Y1396" s="7">
        <v>3299929</v>
      </c>
      <c r="Z1396" s="7">
        <v>3369852</v>
      </c>
      <c r="AA1396" s="7">
        <v>3424254</v>
      </c>
      <c r="AB1396" s="7">
        <v>3471417</v>
      </c>
      <c r="AC1396" s="3">
        <v>32.127000000000002</v>
      </c>
      <c r="AD1396" s="3">
        <v>21.824999999999999</v>
      </c>
      <c r="AE1396" s="3">
        <v>29.577999999999999</v>
      </c>
      <c r="AF1396" s="4">
        <v>18.95</v>
      </c>
      <c r="AG1396" s="7">
        <v>13016010</v>
      </c>
      <c r="AH1396" s="7">
        <v>13016010</v>
      </c>
      <c r="AI1396" s="7">
        <v>13400000</v>
      </c>
      <c r="AJ1396" s="7">
        <v>11510194</v>
      </c>
      <c r="AK1396" s="3">
        <v>88.431049999999999</v>
      </c>
      <c r="AL1396" s="7">
        <v>328</v>
      </c>
      <c r="AM1396" s="7">
        <v>11132456</v>
      </c>
      <c r="AN1396" s="3">
        <v>85.53</v>
      </c>
      <c r="AO1396" s="3">
        <v>0.135101</v>
      </c>
      <c r="AP1396" s="3">
        <v>-18.507961000000002</v>
      </c>
      <c r="AQ1396" s="3">
        <v>-15.268015999999999</v>
      </c>
      <c r="AR1396" s="3">
        <v>-41.355058</v>
      </c>
      <c r="AS1396" s="3">
        <v>-18.507961000000002</v>
      </c>
      <c r="AT1396" s="3">
        <v>-15.268015999999999</v>
      </c>
      <c r="AU1396" s="3">
        <v>-40.953617000000001</v>
      </c>
      <c r="AV1396" s="3">
        <v>4.9942878040198186</v>
      </c>
      <c r="AW1396" s="3">
        <v>6.5237873832443141</v>
      </c>
      <c r="AX1396" s="3">
        <v>6.5378495702304598</v>
      </c>
      <c r="AY1396" s="3">
        <v>61.16</v>
      </c>
      <c r="AZ1396" s="3">
        <v>79.89</v>
      </c>
      <c r="BA1396" s="3">
        <v>80.06</v>
      </c>
    </row>
    <row r="1397" spans="1:53" x14ac:dyDescent="0.3">
      <c r="A1397" s="1" t="s">
        <v>1598</v>
      </c>
      <c r="B1397" s="2">
        <v>4157548</v>
      </c>
      <c r="C1397" s="9" t="s">
        <v>2401</v>
      </c>
      <c r="D1397" s="9" t="s">
        <v>2533</v>
      </c>
      <c r="E1397" s="3">
        <v>3188.5867761700001</v>
      </c>
      <c r="F1397" s="5">
        <v>7358.1867759999996</v>
      </c>
      <c r="G1397" s="5">
        <v>7358.1867761699996</v>
      </c>
      <c r="H1397" s="3">
        <v>0.19</v>
      </c>
      <c r="I1397" s="3">
        <v>12.948905109489001</v>
      </c>
      <c r="J1397" s="3">
        <v>0.19</v>
      </c>
      <c r="K1397" s="3">
        <v>12.948905109489001</v>
      </c>
      <c r="L1397" s="3" t="s">
        <v>2397</v>
      </c>
      <c r="M1397" s="3">
        <v>4.7630543816887698</v>
      </c>
      <c r="N1397" s="3">
        <v>16.245421</v>
      </c>
      <c r="O1397" s="3" t="s">
        <v>2400</v>
      </c>
      <c r="P1397" s="3" t="s">
        <v>2400</v>
      </c>
      <c r="Q1397" s="3">
        <v>3.868719</v>
      </c>
      <c r="R1397" s="3">
        <v>6.9069779999999996</v>
      </c>
      <c r="S1397" s="3">
        <v>12.5803495737931</v>
      </c>
      <c r="T1397" s="9" t="s">
        <v>3429</v>
      </c>
      <c r="U1397" s="7">
        <v>1819500</v>
      </c>
      <c r="V1397" s="7">
        <v>1774900</v>
      </c>
      <c r="W1397" s="7">
        <v>1465300</v>
      </c>
      <c r="X1397" s="7">
        <v>1235700</v>
      </c>
      <c r="Y1397" s="7">
        <v>1839600</v>
      </c>
      <c r="Z1397" s="7">
        <v>1841800</v>
      </c>
      <c r="AA1397" s="7">
        <v>1832800</v>
      </c>
      <c r="AB1397" s="7">
        <v>1819500</v>
      </c>
      <c r="AC1397" s="3">
        <v>46.814</v>
      </c>
      <c r="AD1397" s="3">
        <v>47.582999999999998</v>
      </c>
      <c r="AE1397" s="3">
        <v>20.338999999999999</v>
      </c>
      <c r="AF1397" s="3">
        <v>20.321999999999999</v>
      </c>
      <c r="AG1397" s="7">
        <v>165981974</v>
      </c>
      <c r="AH1397" s="7">
        <v>165979058</v>
      </c>
      <c r="AI1397" s="7">
        <v>165049566</v>
      </c>
      <c r="AJ1397" s="7">
        <v>144408620</v>
      </c>
      <c r="AK1397" s="4">
        <v>87.000600000000006</v>
      </c>
      <c r="AL1397" s="7">
        <v>336</v>
      </c>
      <c r="AM1397" s="7">
        <v>149906589</v>
      </c>
      <c r="AN1397" s="3">
        <v>90.31</v>
      </c>
      <c r="AO1397" s="3">
        <v>-1.717452</v>
      </c>
      <c r="AP1397" s="3">
        <v>-7.6522639999999997</v>
      </c>
      <c r="AQ1397" s="3">
        <v>-3.482046</v>
      </c>
      <c r="AR1397" s="3">
        <v>25.548477999999999</v>
      </c>
      <c r="AS1397" s="3">
        <v>-7.6522639999999997</v>
      </c>
      <c r="AT1397" s="3">
        <v>-3.482046</v>
      </c>
      <c r="AU1397" s="3">
        <v>27.077363999999999</v>
      </c>
      <c r="AV1397" s="3">
        <v>2.8527076525153565</v>
      </c>
      <c r="AW1397" s="3">
        <v>5.2473404145544977</v>
      </c>
      <c r="AX1397" s="3">
        <v>5.5874636172151124</v>
      </c>
      <c r="AY1397" s="4">
        <v>53.1</v>
      </c>
      <c r="AZ1397" s="3">
        <v>97.67</v>
      </c>
      <c r="BA1397" s="4">
        <v>104</v>
      </c>
    </row>
    <row r="1398" spans="1:53" x14ac:dyDescent="0.3">
      <c r="A1398" s="1" t="s">
        <v>976</v>
      </c>
      <c r="B1398" s="2">
        <v>4984693</v>
      </c>
      <c r="C1398" s="9" t="s">
        <v>2401</v>
      </c>
      <c r="D1398" s="9" t="s">
        <v>2496</v>
      </c>
      <c r="E1398" s="3">
        <v>3179.8448020800001</v>
      </c>
      <c r="F1398" s="5">
        <v>3520.4008020000001</v>
      </c>
      <c r="G1398" s="5">
        <v>3522.7978020800001</v>
      </c>
      <c r="H1398" s="3">
        <v>1.98</v>
      </c>
      <c r="I1398" s="3">
        <v>7.3316030000000003</v>
      </c>
      <c r="J1398" s="4">
        <v>1.98</v>
      </c>
      <c r="K1398" s="3">
        <v>7.3316030000000003</v>
      </c>
      <c r="L1398" s="3">
        <v>1.7075235</v>
      </c>
      <c r="M1398" s="3">
        <v>1.7063887600000001</v>
      </c>
      <c r="N1398" s="3" t="s">
        <v>2397</v>
      </c>
      <c r="O1398" s="3" t="s">
        <v>2400</v>
      </c>
      <c r="P1398" s="3" t="s">
        <v>2400</v>
      </c>
      <c r="Q1398" s="3">
        <v>1.4400839999999999</v>
      </c>
      <c r="R1398" s="3">
        <v>6.3195350000000001</v>
      </c>
      <c r="S1398" s="3">
        <v>6.3195350000000001</v>
      </c>
      <c r="T1398" s="9" t="s">
        <v>3429</v>
      </c>
      <c r="U1398" s="7">
        <v>1777710</v>
      </c>
      <c r="V1398" s="7">
        <v>1757793</v>
      </c>
      <c r="W1398" s="7">
        <v>1402876</v>
      </c>
      <c r="X1398" s="7">
        <v>976021</v>
      </c>
      <c r="Y1398" s="7">
        <v>1982011</v>
      </c>
      <c r="Z1398" s="7">
        <v>1877329</v>
      </c>
      <c r="AA1398" s="7">
        <v>1772987</v>
      </c>
      <c r="AB1398" s="7">
        <v>1777710</v>
      </c>
      <c r="AC1398" s="3">
        <v>30.835999999999999</v>
      </c>
      <c r="AD1398" s="3">
        <v>32.850999999999999</v>
      </c>
      <c r="AE1398" s="4">
        <v>20.18</v>
      </c>
      <c r="AF1398" s="4">
        <v>22.15</v>
      </c>
      <c r="AG1398" s="7">
        <v>44498248</v>
      </c>
      <c r="AH1398" s="7">
        <v>44594451</v>
      </c>
      <c r="AI1398" s="7">
        <v>45378364</v>
      </c>
      <c r="AJ1398" s="7">
        <v>31504807</v>
      </c>
      <c r="AK1398" s="3">
        <v>70.800110000000004</v>
      </c>
      <c r="AL1398" s="7">
        <v>363</v>
      </c>
      <c r="AM1398" s="7">
        <v>25327906</v>
      </c>
      <c r="AN1398" s="3">
        <v>56.92</v>
      </c>
      <c r="AO1398" s="3">
        <v>-2.0800830000000001</v>
      </c>
      <c r="AP1398" s="3">
        <v>-20.948782999999999</v>
      </c>
      <c r="AQ1398" s="3">
        <v>-32.363506000000001</v>
      </c>
      <c r="AR1398" s="3">
        <v>8.9699069999999992</v>
      </c>
      <c r="AS1398" s="3">
        <v>-20.948782999999999</v>
      </c>
      <c r="AT1398" s="3">
        <v>-32.363506000000001</v>
      </c>
      <c r="AU1398" s="3">
        <v>8.7601080000000007</v>
      </c>
      <c r="AV1398" s="3">
        <v>3.2143310451233948</v>
      </c>
      <c r="AW1398" s="3">
        <v>3.4729584900020822</v>
      </c>
      <c r="AX1398" s="3">
        <v>3.7030453596561999</v>
      </c>
      <c r="AY1398" s="3">
        <v>75.069999999999993</v>
      </c>
      <c r="AZ1398" s="3">
        <v>81.11</v>
      </c>
      <c r="BA1398" s="3">
        <v>86.48</v>
      </c>
    </row>
    <row r="1399" spans="1:53" x14ac:dyDescent="0.3">
      <c r="A1399" s="1" t="s">
        <v>1067</v>
      </c>
      <c r="B1399" s="2">
        <v>4995234</v>
      </c>
      <c r="C1399" s="9" t="s">
        <v>2395</v>
      </c>
      <c r="D1399" s="9" t="s">
        <v>2441</v>
      </c>
      <c r="E1399" s="3">
        <v>3168.76487056</v>
      </c>
      <c r="F1399" s="5">
        <v>3507.5738700000002</v>
      </c>
      <c r="G1399" s="5" t="s">
        <v>2400</v>
      </c>
      <c r="H1399" s="3">
        <v>0.39</v>
      </c>
      <c r="I1399" s="3">
        <v>25.246459000000002</v>
      </c>
      <c r="J1399" s="3">
        <v>0.39</v>
      </c>
      <c r="K1399" s="3">
        <v>25.246459000000002</v>
      </c>
      <c r="L1399" s="3">
        <v>4.45867521</v>
      </c>
      <c r="M1399" s="3">
        <v>1.6822077100000001</v>
      </c>
      <c r="N1399" s="3">
        <v>12.616082</v>
      </c>
      <c r="O1399" s="3" t="s">
        <v>2400</v>
      </c>
      <c r="P1399" s="3" t="s">
        <v>2400</v>
      </c>
      <c r="Q1399" s="3">
        <v>0.77645299999999995</v>
      </c>
      <c r="R1399" s="3">
        <v>7.7032350000000003</v>
      </c>
      <c r="S1399" s="3">
        <v>7.7032350000000003</v>
      </c>
      <c r="T1399" s="9" t="s">
        <v>3429</v>
      </c>
      <c r="U1399" s="7">
        <v>4202585</v>
      </c>
      <c r="V1399" s="7">
        <v>5340490</v>
      </c>
      <c r="W1399" s="7">
        <v>4232383</v>
      </c>
      <c r="X1399" s="7">
        <v>3495644</v>
      </c>
      <c r="Y1399" s="7">
        <v>3957903</v>
      </c>
      <c r="Z1399" s="7">
        <v>3995846</v>
      </c>
      <c r="AA1399" s="7">
        <v>4049813</v>
      </c>
      <c r="AB1399" s="7">
        <v>4202585</v>
      </c>
      <c r="AC1399" s="4">
        <v>11.984999999999999</v>
      </c>
      <c r="AD1399" s="4">
        <v>11.199</v>
      </c>
      <c r="AE1399" s="4">
        <v>9.3239999999999998</v>
      </c>
      <c r="AF1399" s="4">
        <v>8.3569999999999993</v>
      </c>
      <c r="AG1399" s="7">
        <v>61393540</v>
      </c>
      <c r="AH1399" s="7">
        <v>62227906</v>
      </c>
      <c r="AI1399" s="7">
        <v>63526948</v>
      </c>
      <c r="AJ1399" s="7">
        <v>59202359</v>
      </c>
      <c r="AK1399" s="3">
        <v>96.47954</v>
      </c>
      <c r="AL1399" s="7">
        <v>331</v>
      </c>
      <c r="AM1399" s="7">
        <v>57910420</v>
      </c>
      <c r="AN1399" s="3">
        <v>94.37</v>
      </c>
      <c r="AO1399" s="3">
        <v>1.3648769999999999</v>
      </c>
      <c r="AP1399" s="3">
        <v>-13.710302</v>
      </c>
      <c r="AQ1399" s="3">
        <v>-1.958196</v>
      </c>
      <c r="AR1399" s="3">
        <v>-2.3128359999999999</v>
      </c>
      <c r="AS1399" s="3">
        <v>-13.710302</v>
      </c>
      <c r="AT1399" s="3">
        <v>-1.958196</v>
      </c>
      <c r="AU1399" s="3">
        <v>-3.067218</v>
      </c>
      <c r="AV1399" s="3">
        <v>2.6009981854717616</v>
      </c>
      <c r="AW1399" s="3">
        <v>4.689918128489361</v>
      </c>
      <c r="AX1399" s="3">
        <v>4.521725031692994</v>
      </c>
      <c r="AY1399" s="3">
        <v>66.41</v>
      </c>
      <c r="AZ1399" s="3">
        <v>119.74</v>
      </c>
      <c r="BA1399" s="3">
        <v>115.44</v>
      </c>
    </row>
    <row r="1400" spans="1:53" x14ac:dyDescent="0.3">
      <c r="A1400" s="1" t="s">
        <v>266</v>
      </c>
      <c r="B1400" s="2">
        <v>115758387</v>
      </c>
      <c r="C1400" s="9" t="s">
        <v>2401</v>
      </c>
      <c r="D1400" s="9" t="s">
        <v>2447</v>
      </c>
      <c r="E1400" s="3">
        <v>3166.30522144</v>
      </c>
      <c r="F1400" s="5">
        <v>3374.7281109999999</v>
      </c>
      <c r="G1400" s="5" t="s">
        <v>2400</v>
      </c>
      <c r="H1400" s="3">
        <v>9.9979435583144524E-2</v>
      </c>
      <c r="I1400" s="3">
        <v>238.090609</v>
      </c>
      <c r="J1400" s="3">
        <v>9.9979435583144524E-2</v>
      </c>
      <c r="K1400" s="3">
        <v>238.090609</v>
      </c>
      <c r="L1400" s="3">
        <v>15.833226290000001</v>
      </c>
      <c r="M1400" s="3">
        <v>15.80566117</v>
      </c>
      <c r="N1400" s="3">
        <v>57.898459000000003</v>
      </c>
      <c r="O1400" s="3" t="s">
        <v>2400</v>
      </c>
      <c r="P1400" s="3" t="s">
        <v>2400</v>
      </c>
      <c r="Q1400" s="3">
        <v>1.239854</v>
      </c>
      <c r="R1400" s="3">
        <v>25.064563</v>
      </c>
      <c r="S1400" s="3">
        <v>25.064563</v>
      </c>
      <c r="T1400" s="9" t="s">
        <v>3429</v>
      </c>
      <c r="U1400" s="7">
        <v>2488040.4830053216</v>
      </c>
      <c r="V1400" s="7">
        <v>1620193.4303299952</v>
      </c>
      <c r="W1400" s="7">
        <v>1138821.6736645682</v>
      </c>
      <c r="X1400" s="7">
        <v>845379.60808702104</v>
      </c>
      <c r="Y1400" s="7">
        <v>3028665.722909655</v>
      </c>
      <c r="Z1400" s="7">
        <v>2907719.7876578155</v>
      </c>
      <c r="AA1400" s="7">
        <v>2719240.0423527914</v>
      </c>
      <c r="AB1400" s="7">
        <v>2488040.4830053216</v>
      </c>
      <c r="AC1400" s="4">
        <v>16.04</v>
      </c>
      <c r="AD1400" s="3">
        <v>16.326000000000001</v>
      </c>
      <c r="AE1400" s="4">
        <v>3.0979999999999999</v>
      </c>
      <c r="AF1400" s="4">
        <v>3.7160000000000002</v>
      </c>
      <c r="AG1400" s="7">
        <v>112200640</v>
      </c>
      <c r="AH1400" s="7">
        <v>112200640</v>
      </c>
      <c r="AI1400" s="7">
        <v>28050087</v>
      </c>
      <c r="AJ1400" s="7">
        <v>38709677</v>
      </c>
      <c r="AK1400" s="3">
        <v>34.500369999999997</v>
      </c>
      <c r="AL1400" s="7">
        <v>109</v>
      </c>
      <c r="AM1400" s="7">
        <v>44752657</v>
      </c>
      <c r="AN1400" s="3">
        <v>39.89</v>
      </c>
      <c r="AO1400" s="3">
        <v>-4.6527310000000002</v>
      </c>
      <c r="AP1400" s="3">
        <v>0.212615</v>
      </c>
      <c r="AQ1400" s="3">
        <v>-5.733333</v>
      </c>
      <c r="AR1400" s="3">
        <v>48.451444000000002</v>
      </c>
      <c r="AS1400" s="3">
        <v>0.212615</v>
      </c>
      <c r="AT1400" s="3">
        <v>-5.733333</v>
      </c>
      <c r="AU1400" s="3">
        <v>48.451444000000002</v>
      </c>
      <c r="AV1400" s="3">
        <v>9.0525245147356834</v>
      </c>
      <c r="AW1400" s="3">
        <v>10.231882421451456</v>
      </c>
      <c r="AX1400" s="3">
        <v>9.3261503894948348</v>
      </c>
      <c r="AY1400" s="3">
        <v>82.13</v>
      </c>
      <c r="AZ1400" s="3">
        <v>92.83</v>
      </c>
      <c r="BA1400" s="3">
        <v>84.61</v>
      </c>
    </row>
    <row r="1401" spans="1:53" x14ac:dyDescent="0.3">
      <c r="A1401" s="1" t="s">
        <v>257</v>
      </c>
      <c r="B1401" s="2">
        <v>4235397</v>
      </c>
      <c r="C1401" s="9" t="s">
        <v>2401</v>
      </c>
      <c r="D1401" s="9" t="s">
        <v>2399</v>
      </c>
      <c r="E1401" s="3">
        <v>3144.69093484</v>
      </c>
      <c r="F1401" s="5" t="s">
        <v>2400</v>
      </c>
      <c r="G1401" s="5">
        <v>6543.5169348400004</v>
      </c>
      <c r="H1401" s="3">
        <v>0.81399999999999995</v>
      </c>
      <c r="I1401" s="3">
        <v>15.643442622950801</v>
      </c>
      <c r="J1401" s="4">
        <v>0.81399999999999995</v>
      </c>
      <c r="K1401" s="3">
        <v>15.643442622950801</v>
      </c>
      <c r="L1401" s="3">
        <v>1.0451581025483399</v>
      </c>
      <c r="M1401" s="3">
        <v>1.01615703519192</v>
      </c>
      <c r="N1401" s="3">
        <v>8.9896370000000001</v>
      </c>
      <c r="O1401" s="3" t="s">
        <v>2400</v>
      </c>
      <c r="P1401" s="3" t="s">
        <v>2400</v>
      </c>
      <c r="Q1401" s="3" t="s">
        <v>2400</v>
      </c>
      <c r="R1401" s="3" t="s">
        <v>2400</v>
      </c>
      <c r="S1401" s="3" t="s">
        <v>2400</v>
      </c>
      <c r="T1401" s="9" t="s">
        <v>3429</v>
      </c>
      <c r="U1401" s="7">
        <v>960642</v>
      </c>
      <c r="V1401" s="7">
        <v>990596</v>
      </c>
      <c r="W1401" s="7">
        <v>911625</v>
      </c>
      <c r="X1401" s="7">
        <v>884979</v>
      </c>
      <c r="Y1401" s="7">
        <v>983259</v>
      </c>
      <c r="Z1401" s="7">
        <v>968809</v>
      </c>
      <c r="AA1401" s="7">
        <v>957967</v>
      </c>
      <c r="AB1401" s="7">
        <v>960642</v>
      </c>
      <c r="AC1401" s="3" t="s">
        <v>2400</v>
      </c>
      <c r="AD1401" s="3" t="s">
        <v>2400</v>
      </c>
      <c r="AE1401" s="3" t="s">
        <v>2400</v>
      </c>
      <c r="AF1401" s="3" t="s">
        <v>2400</v>
      </c>
      <c r="AG1401" s="7">
        <v>74749012</v>
      </c>
      <c r="AH1401" s="7">
        <v>74758609</v>
      </c>
      <c r="AI1401" s="7">
        <v>74413059</v>
      </c>
      <c r="AJ1401" s="7">
        <v>73968315</v>
      </c>
      <c r="AK1401" s="3">
        <v>98.955579999999998</v>
      </c>
      <c r="AL1401" s="7">
        <v>310</v>
      </c>
      <c r="AM1401" s="7">
        <v>75500123</v>
      </c>
      <c r="AN1401" s="4">
        <v>101</v>
      </c>
      <c r="AO1401" s="3">
        <v>-1.1396010000000001</v>
      </c>
      <c r="AP1401" s="3">
        <v>-9.2702639999999992</v>
      </c>
      <c r="AQ1401" s="3">
        <v>4.7475300000000002</v>
      </c>
      <c r="AR1401" s="3">
        <v>17.482302000000001</v>
      </c>
      <c r="AS1401" s="3">
        <v>-9.2702639999999992</v>
      </c>
      <c r="AT1401" s="3">
        <v>4.7475300000000002</v>
      </c>
      <c r="AU1401" s="3">
        <v>17.699660999999999</v>
      </c>
      <c r="AV1401" s="3">
        <v>2.3963005691633756</v>
      </c>
      <c r="AW1401" s="3">
        <v>3.8120549460786304</v>
      </c>
      <c r="AX1401" s="3">
        <v>5.1306065320404404</v>
      </c>
      <c r="AY1401" s="3">
        <v>45.09</v>
      </c>
      <c r="AZ1401" s="3">
        <v>71.72</v>
      </c>
      <c r="BA1401" s="3">
        <v>96.53</v>
      </c>
    </row>
    <row r="1402" spans="1:53" x14ac:dyDescent="0.3">
      <c r="A1402" s="1" t="s">
        <v>2002</v>
      </c>
      <c r="B1402" s="2">
        <v>4963567</v>
      </c>
      <c r="C1402" s="9" t="s">
        <v>2395</v>
      </c>
      <c r="D1402" s="9" t="s">
        <v>2431</v>
      </c>
      <c r="E1402" s="3">
        <v>3142.8363882399999</v>
      </c>
      <c r="F1402" s="5">
        <v>3261.1363879999999</v>
      </c>
      <c r="G1402" s="5" t="s">
        <v>2400</v>
      </c>
      <c r="H1402" s="3" t="s">
        <v>2400</v>
      </c>
      <c r="I1402" s="3">
        <v>19.316628999999999</v>
      </c>
      <c r="J1402" s="4" t="s">
        <v>2400</v>
      </c>
      <c r="K1402" s="3">
        <v>19.316628999999999</v>
      </c>
      <c r="L1402" s="3">
        <v>7.8957169499999997</v>
      </c>
      <c r="M1402" s="3">
        <v>2.0831399999999998</v>
      </c>
      <c r="N1402" s="3">
        <v>77.013118000000006</v>
      </c>
      <c r="O1402" s="3" t="s">
        <v>2400</v>
      </c>
      <c r="P1402" s="3" t="s">
        <v>2400</v>
      </c>
      <c r="Q1402" s="3">
        <v>3.1729609999999999</v>
      </c>
      <c r="R1402" s="3">
        <v>51.421923</v>
      </c>
      <c r="S1402" s="3">
        <v>51.421923</v>
      </c>
      <c r="T1402" s="9" t="s">
        <v>3430</v>
      </c>
      <c r="U1402" s="7">
        <v>959400</v>
      </c>
      <c r="V1402" s="7">
        <v>1355100</v>
      </c>
      <c r="W1402" s="7">
        <v>1739700</v>
      </c>
      <c r="X1402" s="7">
        <v>1339600</v>
      </c>
      <c r="Y1402" s="7">
        <v>979400</v>
      </c>
      <c r="Z1402" s="7">
        <v>959400</v>
      </c>
      <c r="AA1402" s="7">
        <v>939300</v>
      </c>
      <c r="AB1402" s="7">
        <v>1028600</v>
      </c>
      <c r="AC1402" s="3">
        <v>45.841000000000001</v>
      </c>
      <c r="AD1402" s="3">
        <v>46.314</v>
      </c>
      <c r="AE1402" s="4">
        <v>3.5539999999999998</v>
      </c>
      <c r="AF1402" s="4">
        <v>4.9420000000000002</v>
      </c>
      <c r="AG1402" s="7">
        <v>40049132</v>
      </c>
      <c r="AH1402" s="7">
        <v>39567552</v>
      </c>
      <c r="AI1402" s="7">
        <v>39183355</v>
      </c>
      <c r="AJ1402" s="7">
        <v>38171579</v>
      </c>
      <c r="AK1402" s="3">
        <v>97.456159999999997</v>
      </c>
      <c r="AL1402" s="7">
        <v>336</v>
      </c>
      <c r="AM1402" s="7">
        <v>37964070</v>
      </c>
      <c r="AN1402" s="3">
        <v>96.93</v>
      </c>
      <c r="AO1402" s="3">
        <v>-1.8581620000000001</v>
      </c>
      <c r="AP1402" s="3">
        <v>-4.8853439999999999</v>
      </c>
      <c r="AQ1402" s="3">
        <v>-1.6241300000000001</v>
      </c>
      <c r="AR1402" s="3">
        <v>-31.243243</v>
      </c>
      <c r="AS1402" s="3">
        <v>-4.8853439999999999</v>
      </c>
      <c r="AT1402" s="3">
        <v>-1.6241300000000001</v>
      </c>
      <c r="AU1402" s="3">
        <v>-33.099578999999999</v>
      </c>
      <c r="AV1402" s="3">
        <v>3.0093608930423752</v>
      </c>
      <c r="AW1402" s="3">
        <v>6.2396166702720803</v>
      </c>
      <c r="AX1402" s="3">
        <v>5.9617941601913653</v>
      </c>
      <c r="AY1402" s="3">
        <v>67.540000000000006</v>
      </c>
      <c r="AZ1402" s="4">
        <v>140.04</v>
      </c>
      <c r="BA1402" s="3">
        <v>133.81</v>
      </c>
    </row>
    <row r="1403" spans="1:53" x14ac:dyDescent="0.3">
      <c r="A1403" s="1" t="s">
        <v>255</v>
      </c>
      <c r="B1403" s="2">
        <v>100161</v>
      </c>
      <c r="C1403" s="9" t="s">
        <v>2401</v>
      </c>
      <c r="D1403" s="9" t="s">
        <v>2399</v>
      </c>
      <c r="E1403" s="3">
        <v>3139.3091239400001</v>
      </c>
      <c r="F1403" s="5" t="s">
        <v>2400</v>
      </c>
      <c r="G1403" s="5">
        <v>2951.7901239399998</v>
      </c>
      <c r="H1403" s="3">
        <v>0.93</v>
      </c>
      <c r="I1403" s="3">
        <v>21.393393393393399</v>
      </c>
      <c r="J1403" s="4">
        <v>0.93</v>
      </c>
      <c r="K1403" s="3">
        <v>21.393393393393399</v>
      </c>
      <c r="L1403" s="3">
        <v>2.1818053597317397</v>
      </c>
      <c r="M1403" s="3">
        <v>2.1300787491245901</v>
      </c>
      <c r="N1403" s="3">
        <v>33.058005000000001</v>
      </c>
      <c r="O1403" s="3" t="s">
        <v>2400</v>
      </c>
      <c r="P1403" s="3" t="s">
        <v>2400</v>
      </c>
      <c r="Q1403" s="3" t="s">
        <v>2400</v>
      </c>
      <c r="R1403" s="3" t="s">
        <v>2400</v>
      </c>
      <c r="S1403" s="3" t="s">
        <v>2400</v>
      </c>
      <c r="T1403" s="9" t="s">
        <v>3429</v>
      </c>
      <c r="U1403" s="7">
        <v>675034</v>
      </c>
      <c r="V1403" s="7">
        <v>705917</v>
      </c>
      <c r="W1403" s="7">
        <v>668643</v>
      </c>
      <c r="X1403" s="7">
        <v>666531</v>
      </c>
      <c r="Y1403" s="7">
        <v>633952</v>
      </c>
      <c r="Z1403" s="7">
        <v>643295</v>
      </c>
      <c r="AA1403" s="7">
        <v>653965</v>
      </c>
      <c r="AB1403" s="7">
        <v>675034</v>
      </c>
      <c r="AC1403" s="3" t="s">
        <v>2400</v>
      </c>
      <c r="AD1403" s="3" t="s">
        <v>2400</v>
      </c>
      <c r="AE1403" s="3" t="s">
        <v>2400</v>
      </c>
      <c r="AF1403" s="3" t="s">
        <v>2400</v>
      </c>
      <c r="AG1403" s="7">
        <v>39748304</v>
      </c>
      <c r="AH1403" s="7">
        <v>39729941</v>
      </c>
      <c r="AI1403" s="7">
        <v>39748700</v>
      </c>
      <c r="AJ1403" s="7">
        <v>38963741</v>
      </c>
      <c r="AK1403" s="3">
        <v>98.02655</v>
      </c>
      <c r="AL1403" s="7">
        <v>314</v>
      </c>
      <c r="AM1403" s="7">
        <v>31291693</v>
      </c>
      <c r="AN1403" s="3">
        <v>78.72</v>
      </c>
      <c r="AO1403" s="4">
        <v>1.006664</v>
      </c>
      <c r="AP1403" s="3">
        <v>-9.7999489999999998</v>
      </c>
      <c r="AQ1403" s="3">
        <v>13.493707000000001</v>
      </c>
      <c r="AR1403" s="3">
        <v>-1.8191839999999999</v>
      </c>
      <c r="AS1403" s="3">
        <v>-9.7999489999999998</v>
      </c>
      <c r="AT1403" s="3">
        <v>13.493707000000001</v>
      </c>
      <c r="AU1403" s="3">
        <v>-1.6836880000000001</v>
      </c>
      <c r="AV1403" s="3">
        <v>3.7662756304676597</v>
      </c>
      <c r="AW1403" s="3">
        <v>4.3375131509541172</v>
      </c>
      <c r="AX1403" s="3">
        <v>4.3588446254829272</v>
      </c>
      <c r="AY1403" s="3">
        <v>91.99</v>
      </c>
      <c r="AZ1403" s="3">
        <v>105.94</v>
      </c>
      <c r="BA1403" s="3">
        <v>106.46</v>
      </c>
    </row>
    <row r="1404" spans="1:53" x14ac:dyDescent="0.3">
      <c r="A1404" s="1" t="s">
        <v>1690</v>
      </c>
      <c r="B1404" s="2">
        <v>6874874</v>
      </c>
      <c r="C1404" s="9" t="s">
        <v>2395</v>
      </c>
      <c r="D1404" s="9" t="s">
        <v>2531</v>
      </c>
      <c r="E1404" s="3">
        <v>3138.2447990000001</v>
      </c>
      <c r="F1404" s="5">
        <v>4424.8447980000001</v>
      </c>
      <c r="G1404" s="5" t="s">
        <v>2400</v>
      </c>
      <c r="H1404" s="3">
        <v>0.106</v>
      </c>
      <c r="I1404" s="3">
        <v>11.944922999999999</v>
      </c>
      <c r="J1404" s="3">
        <v>0.106</v>
      </c>
      <c r="K1404" s="3">
        <v>11.944922999999999</v>
      </c>
      <c r="L1404" s="3" t="s">
        <v>2397</v>
      </c>
      <c r="M1404" s="3" t="s">
        <v>2397</v>
      </c>
      <c r="N1404" s="3">
        <v>6.093064</v>
      </c>
      <c r="O1404" s="3" t="s">
        <v>2400</v>
      </c>
      <c r="P1404" s="3" t="s">
        <v>2400</v>
      </c>
      <c r="Q1404" s="3">
        <v>1.5267569999999999</v>
      </c>
      <c r="R1404" s="3">
        <v>6.0952539999999997</v>
      </c>
      <c r="S1404" s="3">
        <v>6.0952539999999997</v>
      </c>
      <c r="T1404" s="9" t="s">
        <v>3429</v>
      </c>
      <c r="U1404" s="7">
        <v>2567000</v>
      </c>
      <c r="V1404" s="7">
        <v>2615500</v>
      </c>
      <c r="W1404" s="7">
        <v>2583000</v>
      </c>
      <c r="X1404" s="7">
        <v>2371500</v>
      </c>
      <c r="Y1404" s="7">
        <v>2536900</v>
      </c>
      <c r="Z1404" s="7">
        <v>2546200</v>
      </c>
      <c r="AA1404" s="7">
        <v>2562000</v>
      </c>
      <c r="AB1404" s="7">
        <v>2567000</v>
      </c>
      <c r="AC1404" s="4">
        <v>72.010000000000005</v>
      </c>
      <c r="AD1404" s="3">
        <v>72.647999999999996</v>
      </c>
      <c r="AE1404" s="3">
        <v>26.837</v>
      </c>
      <c r="AF1404" s="3">
        <v>24.195</v>
      </c>
      <c r="AG1404" s="7">
        <v>372600000</v>
      </c>
      <c r="AH1404" s="7">
        <v>371900000</v>
      </c>
      <c r="AI1404" s="7">
        <v>367100000</v>
      </c>
      <c r="AJ1404" s="7">
        <v>53168475</v>
      </c>
      <c r="AK1404" s="3">
        <v>14.26525</v>
      </c>
      <c r="AL1404" s="7">
        <v>230</v>
      </c>
      <c r="AM1404" s="7">
        <v>59023181</v>
      </c>
      <c r="AN1404" s="3">
        <v>15.84</v>
      </c>
      <c r="AO1404" s="3">
        <v>2.058824</v>
      </c>
      <c r="AP1404" s="3">
        <v>-17.577197000000002</v>
      </c>
      <c r="AQ1404" s="3">
        <v>-12.373737</v>
      </c>
      <c r="AR1404" s="3">
        <v>-17.577197000000002</v>
      </c>
      <c r="AS1404" s="3">
        <v>-17.577197000000002</v>
      </c>
      <c r="AT1404" s="3">
        <v>-12.373737</v>
      </c>
      <c r="AU1404" s="3">
        <v>-20.412844</v>
      </c>
      <c r="AV1404" s="3">
        <v>1.0779568424092052</v>
      </c>
      <c r="AW1404" s="3">
        <v>1.3360247973623938</v>
      </c>
      <c r="AX1404" s="3">
        <v>0.92868845473821249</v>
      </c>
      <c r="AY1404" s="3">
        <v>93.46</v>
      </c>
      <c r="AZ1404" s="3">
        <v>115.84</v>
      </c>
      <c r="BA1404" s="3">
        <v>80.52</v>
      </c>
    </row>
    <row r="1405" spans="1:53" x14ac:dyDescent="0.3">
      <c r="A1405" s="1" t="s">
        <v>725</v>
      </c>
      <c r="B1405" s="2">
        <v>13528583</v>
      </c>
      <c r="C1405" s="9" t="s">
        <v>2395</v>
      </c>
      <c r="D1405" s="9" t="s">
        <v>2463</v>
      </c>
      <c r="E1405" s="3">
        <v>3124.7210610000002</v>
      </c>
      <c r="F1405" s="5">
        <v>2636.6250610000002</v>
      </c>
      <c r="G1405" s="5" t="s">
        <v>2400</v>
      </c>
      <c r="H1405" s="3">
        <v>-0.36399999999999999</v>
      </c>
      <c r="I1405" s="3" t="s">
        <v>2397</v>
      </c>
      <c r="J1405" s="3">
        <v>-0.36399999999999999</v>
      </c>
      <c r="K1405" s="3" t="s">
        <v>2397</v>
      </c>
      <c r="L1405" s="3">
        <v>5.1564310500000001</v>
      </c>
      <c r="M1405" s="3">
        <v>5.1564310500000001</v>
      </c>
      <c r="N1405" s="3" t="s">
        <v>2397</v>
      </c>
      <c r="O1405" s="3" t="s">
        <v>2400</v>
      </c>
      <c r="P1405" s="3" t="s">
        <v>2400</v>
      </c>
      <c r="Q1405" s="3" t="s">
        <v>2400</v>
      </c>
      <c r="R1405" s="3" t="s">
        <v>2397</v>
      </c>
      <c r="S1405" s="3">
        <v>-14.149685</v>
      </c>
      <c r="T1405" s="9" t="s">
        <v>3429</v>
      </c>
      <c r="U1405" s="7" t="s">
        <v>2400</v>
      </c>
      <c r="V1405" s="7" t="s">
        <v>2400</v>
      </c>
      <c r="W1405" s="7" t="s">
        <v>2400</v>
      </c>
      <c r="X1405" s="7" t="s">
        <v>2400</v>
      </c>
      <c r="Y1405" s="7" t="s">
        <v>2400</v>
      </c>
      <c r="Z1405" s="7" t="s">
        <v>2400</v>
      </c>
      <c r="AA1405" s="7" t="s">
        <v>2400</v>
      </c>
      <c r="AB1405" s="7" t="s">
        <v>2400</v>
      </c>
      <c r="AC1405" s="3" t="s">
        <v>2400</v>
      </c>
      <c r="AD1405" s="3" t="s">
        <v>2400</v>
      </c>
      <c r="AE1405" s="3" t="s">
        <v>2400</v>
      </c>
      <c r="AF1405" s="3" t="s">
        <v>2400</v>
      </c>
      <c r="AG1405" s="7">
        <v>94408911</v>
      </c>
      <c r="AH1405" s="7">
        <v>93643341</v>
      </c>
      <c r="AI1405" s="7">
        <v>63460939</v>
      </c>
      <c r="AJ1405" s="7">
        <v>58838932</v>
      </c>
      <c r="AK1405" s="3">
        <v>62.13946</v>
      </c>
      <c r="AL1405" s="7">
        <v>216</v>
      </c>
      <c r="AM1405" s="7">
        <v>66735404</v>
      </c>
      <c r="AN1405" s="3">
        <v>70.48</v>
      </c>
      <c r="AO1405" s="3">
        <v>-9.8582040000000006</v>
      </c>
      <c r="AP1405" s="3">
        <v>-19.090909</v>
      </c>
      <c r="AQ1405" s="3">
        <v>3.7467E-2</v>
      </c>
      <c r="AR1405" s="3">
        <v>142.727273</v>
      </c>
      <c r="AS1405" s="3">
        <v>-19.090909</v>
      </c>
      <c r="AT1405" s="3">
        <v>3.7467E-2</v>
      </c>
      <c r="AU1405" s="3">
        <v>144.05850100000001</v>
      </c>
      <c r="AV1405" s="3">
        <v>2.8913453148706512</v>
      </c>
      <c r="AW1405" s="3">
        <v>4.737567357536367</v>
      </c>
      <c r="AX1405" s="3">
        <v>4.5224574022569666</v>
      </c>
      <c r="AY1405" s="3">
        <v>58.67</v>
      </c>
      <c r="AZ1405" s="3">
        <v>96.14</v>
      </c>
      <c r="BA1405" s="3">
        <v>91.78</v>
      </c>
    </row>
    <row r="1406" spans="1:53" x14ac:dyDescent="0.3">
      <c r="A1406" s="1" t="s">
        <v>991</v>
      </c>
      <c r="B1406" s="2">
        <v>4188868</v>
      </c>
      <c r="C1406" s="9" t="s">
        <v>2401</v>
      </c>
      <c r="D1406" s="9" t="s">
        <v>2478</v>
      </c>
      <c r="E1406" s="3">
        <v>3116.5470642</v>
      </c>
      <c r="F1406" s="5">
        <v>3860.1270639999998</v>
      </c>
      <c r="G1406" s="5" t="s">
        <v>2400</v>
      </c>
      <c r="H1406" s="3">
        <v>-0.83399999999999996</v>
      </c>
      <c r="I1406" s="3">
        <v>15.499832</v>
      </c>
      <c r="J1406" s="3">
        <v>-0.83399999999999996</v>
      </c>
      <c r="K1406" s="3">
        <v>15.499832</v>
      </c>
      <c r="L1406" s="3">
        <v>1.5967821599999998</v>
      </c>
      <c r="M1406" s="3">
        <v>1.5967821599999998</v>
      </c>
      <c r="N1406" s="3">
        <v>21.102074000000002</v>
      </c>
      <c r="O1406" s="3" t="s">
        <v>2400</v>
      </c>
      <c r="P1406" s="3" t="s">
        <v>2400</v>
      </c>
      <c r="Q1406" s="3">
        <v>4.5216000000000003</v>
      </c>
      <c r="R1406" s="3">
        <v>5.2925380000000004</v>
      </c>
      <c r="S1406" s="3">
        <v>5.2925380000000004</v>
      </c>
      <c r="T1406" s="9" t="s">
        <v>3429</v>
      </c>
      <c r="U1406" s="7">
        <v>1025819</v>
      </c>
      <c r="V1406" s="7">
        <v>2282714</v>
      </c>
      <c r="W1406" s="7">
        <v>1502860</v>
      </c>
      <c r="X1406" s="7">
        <v>801251</v>
      </c>
      <c r="Y1406" s="7">
        <v>886642</v>
      </c>
      <c r="Z1406" s="7">
        <v>896577</v>
      </c>
      <c r="AA1406" s="7">
        <v>913757</v>
      </c>
      <c r="AB1406" s="7">
        <v>1025819</v>
      </c>
      <c r="AC1406" s="3">
        <v>61.814</v>
      </c>
      <c r="AD1406" s="3">
        <v>54.947000000000003</v>
      </c>
      <c r="AE1406" s="3">
        <v>126.93300000000001</v>
      </c>
      <c r="AF1406" s="3">
        <v>80.748999999999995</v>
      </c>
      <c r="AG1406" s="7">
        <v>17825000</v>
      </c>
      <c r="AH1406" s="7">
        <v>18137000</v>
      </c>
      <c r="AI1406" s="7">
        <v>18700000</v>
      </c>
      <c r="AJ1406" s="7">
        <v>14481306</v>
      </c>
      <c r="AK1406" s="3">
        <v>81.686989999999994</v>
      </c>
      <c r="AL1406" s="7">
        <v>243</v>
      </c>
      <c r="AM1406" s="7">
        <v>14605443</v>
      </c>
      <c r="AN1406" s="3">
        <v>82.39</v>
      </c>
      <c r="AO1406" s="3">
        <v>7.8959700000000002</v>
      </c>
      <c r="AP1406" s="3">
        <v>4.7781570000000002</v>
      </c>
      <c r="AQ1406" s="3">
        <v>21.704657999999998</v>
      </c>
      <c r="AR1406" s="3">
        <v>37.370423000000002</v>
      </c>
      <c r="AS1406" s="3">
        <v>4.7781570000000002</v>
      </c>
      <c r="AT1406" s="3">
        <v>21.704657999999998</v>
      </c>
      <c r="AU1406" s="3">
        <v>38.288288000000001</v>
      </c>
      <c r="AV1406" s="3">
        <v>8.0541075629298362</v>
      </c>
      <c r="AW1406" s="3">
        <v>6.9893168658700686</v>
      </c>
      <c r="AX1406" s="3">
        <v>6.7761381649586268</v>
      </c>
      <c r="AY1406" s="3">
        <v>126.82</v>
      </c>
      <c r="AZ1406" s="4">
        <v>110.05</v>
      </c>
      <c r="BA1406" s="3">
        <v>106.69</v>
      </c>
    </row>
    <row r="1407" spans="1:53" x14ac:dyDescent="0.3">
      <c r="A1407" s="1" t="s">
        <v>703</v>
      </c>
      <c r="B1407" s="2">
        <v>14758986</v>
      </c>
      <c r="C1407" s="9" t="s">
        <v>2395</v>
      </c>
      <c r="D1407" s="9" t="s">
        <v>2403</v>
      </c>
      <c r="E1407" s="3">
        <v>3115.05597438</v>
      </c>
      <c r="F1407" s="5">
        <v>2416.2399740000001</v>
      </c>
      <c r="G1407" s="5" t="s">
        <v>2400</v>
      </c>
      <c r="H1407" s="3">
        <v>-0.96299999999999997</v>
      </c>
      <c r="I1407" s="3" t="s">
        <v>2397</v>
      </c>
      <c r="J1407" s="3">
        <v>-0.96299999999999997</v>
      </c>
      <c r="K1407" s="3" t="s">
        <v>2397</v>
      </c>
      <c r="L1407" s="3">
        <v>3.3977502199999998</v>
      </c>
      <c r="M1407" s="3">
        <v>3.3977502199999998</v>
      </c>
      <c r="N1407" s="3" t="s">
        <v>2397</v>
      </c>
      <c r="O1407" s="3" t="s">
        <v>2400</v>
      </c>
      <c r="P1407" s="3" t="s">
        <v>2400</v>
      </c>
      <c r="Q1407" s="3" t="s">
        <v>2400</v>
      </c>
      <c r="R1407" s="3" t="s">
        <v>2397</v>
      </c>
      <c r="S1407" s="3">
        <v>-5.5664540000000002</v>
      </c>
      <c r="T1407" s="9" t="s">
        <v>3429</v>
      </c>
      <c r="U1407" s="7" t="s">
        <v>2400</v>
      </c>
      <c r="V1407" s="7" t="s">
        <v>2400</v>
      </c>
      <c r="W1407" s="7" t="s">
        <v>2400</v>
      </c>
      <c r="X1407" s="7" t="s">
        <v>2400</v>
      </c>
      <c r="Y1407" s="7" t="s">
        <v>2400</v>
      </c>
      <c r="Z1407" s="7" t="s">
        <v>2400</v>
      </c>
      <c r="AA1407" s="7" t="s">
        <v>2400</v>
      </c>
      <c r="AB1407" s="7" t="s">
        <v>2400</v>
      </c>
      <c r="AC1407" s="3" t="s">
        <v>2400</v>
      </c>
      <c r="AD1407" s="3" t="s">
        <v>2400</v>
      </c>
      <c r="AE1407" s="3" t="s">
        <v>2400</v>
      </c>
      <c r="AF1407" s="3" t="s">
        <v>2400</v>
      </c>
      <c r="AG1407" s="7">
        <v>101753378</v>
      </c>
      <c r="AH1407" s="7">
        <v>100119518</v>
      </c>
      <c r="AI1407" s="7">
        <v>61322283</v>
      </c>
      <c r="AJ1407" s="7">
        <v>74760690</v>
      </c>
      <c r="AK1407" s="3">
        <v>73.463359999999994</v>
      </c>
      <c r="AL1407" s="7">
        <v>251</v>
      </c>
      <c r="AM1407" s="7">
        <v>85363241</v>
      </c>
      <c r="AN1407" s="3">
        <v>83.88</v>
      </c>
      <c r="AO1407" s="3">
        <v>-1.7104710000000001</v>
      </c>
      <c r="AP1407" s="3">
        <v>-23.031689</v>
      </c>
      <c r="AQ1407" s="3">
        <v>-34.409799999999997</v>
      </c>
      <c r="AR1407" s="3">
        <v>80.398161999999999</v>
      </c>
      <c r="AS1407" s="3">
        <v>-23.031689</v>
      </c>
      <c r="AT1407" s="3">
        <v>-34.409799999999997</v>
      </c>
      <c r="AU1407" s="3">
        <v>77.142857000000006</v>
      </c>
      <c r="AV1407" s="3">
        <v>4.4493012894180382</v>
      </c>
      <c r="AW1407" s="3">
        <v>4.1606274701304482</v>
      </c>
      <c r="AX1407" s="3">
        <v>4.6486946632252257</v>
      </c>
      <c r="AY1407" s="3">
        <v>62.86</v>
      </c>
      <c r="AZ1407" s="3">
        <v>58.78</v>
      </c>
      <c r="BA1407" s="3">
        <v>65.680000000000007</v>
      </c>
    </row>
    <row r="1408" spans="1:53" x14ac:dyDescent="0.3">
      <c r="A1408" s="1" t="s">
        <v>163</v>
      </c>
      <c r="B1408" s="2">
        <v>4098789</v>
      </c>
      <c r="C1408" s="9" t="s">
        <v>2401</v>
      </c>
      <c r="D1408" s="9" t="s">
        <v>2452</v>
      </c>
      <c r="E1408" s="3">
        <v>3113.27624272</v>
      </c>
      <c r="F1408" s="5">
        <v>2994.6022419999999</v>
      </c>
      <c r="G1408" s="5">
        <v>3030.9492427199998</v>
      </c>
      <c r="H1408" s="3">
        <v>-0.34399999999999997</v>
      </c>
      <c r="I1408" s="3">
        <v>14.611485</v>
      </c>
      <c r="J1408" s="3">
        <v>-0.34399999999999997</v>
      </c>
      <c r="K1408" s="3">
        <v>14.611485</v>
      </c>
      <c r="L1408" s="3">
        <v>1.77058388</v>
      </c>
      <c r="M1408" s="3">
        <v>1.77058388</v>
      </c>
      <c r="N1408" s="3">
        <v>12.200431999999999</v>
      </c>
      <c r="O1408" s="3">
        <v>17.304026422014001</v>
      </c>
      <c r="P1408" s="3" t="s">
        <v>2397</v>
      </c>
      <c r="Q1408" s="3">
        <v>0.92186400000000002</v>
      </c>
      <c r="R1408" s="3">
        <v>6.1246710000000002</v>
      </c>
      <c r="S1408" s="3">
        <v>6.1246710000000002</v>
      </c>
      <c r="T1408" s="9" t="s">
        <v>3429</v>
      </c>
      <c r="U1408" s="7">
        <v>3110343</v>
      </c>
      <c r="V1408" s="7">
        <v>3703093</v>
      </c>
      <c r="W1408" s="7">
        <v>2173242</v>
      </c>
      <c r="X1408" s="7">
        <v>1467592</v>
      </c>
      <c r="Y1408" s="7">
        <v>2645357</v>
      </c>
      <c r="Z1408" s="7">
        <v>2772059</v>
      </c>
      <c r="AA1408" s="7">
        <v>2920602</v>
      </c>
      <c r="AB1408" s="7">
        <v>3110343</v>
      </c>
      <c r="AC1408" s="3">
        <v>25.846</v>
      </c>
      <c r="AD1408" s="3">
        <v>17.338000000000001</v>
      </c>
      <c r="AE1408" s="3">
        <v>23.434999999999999</v>
      </c>
      <c r="AF1408" s="3">
        <v>15.016999999999999</v>
      </c>
      <c r="AG1408" s="7">
        <v>18104000</v>
      </c>
      <c r="AH1408" s="7">
        <v>18085000</v>
      </c>
      <c r="AI1408" s="7">
        <v>18333000</v>
      </c>
      <c r="AJ1408" s="7">
        <v>17507287</v>
      </c>
      <c r="AK1408" s="3">
        <v>96.677989999999994</v>
      </c>
      <c r="AL1408" s="7">
        <v>293</v>
      </c>
      <c r="AM1408" s="7">
        <v>18834906</v>
      </c>
      <c r="AN1408" s="4">
        <v>104.01</v>
      </c>
      <c r="AO1408" s="3">
        <v>2.229622</v>
      </c>
      <c r="AP1408" s="3">
        <v>-17.857143000000001</v>
      </c>
      <c r="AQ1408" s="3">
        <v>2.214823</v>
      </c>
      <c r="AR1408" s="3">
        <v>-15.890411</v>
      </c>
      <c r="AS1408" s="3">
        <v>-17.857143000000001</v>
      </c>
      <c r="AT1408" s="3">
        <v>2.214823</v>
      </c>
      <c r="AU1408" s="3">
        <v>-14.896951</v>
      </c>
      <c r="AV1408" s="3">
        <v>3.7552856765530689</v>
      </c>
      <c r="AW1408" s="3">
        <v>5.979920680519716</v>
      </c>
      <c r="AX1408" s="3">
        <v>7.8433531468162681</v>
      </c>
      <c r="AY1408" s="3">
        <v>35.619999999999997</v>
      </c>
      <c r="AZ1408" s="3">
        <v>56.73</v>
      </c>
      <c r="BA1408" s="3">
        <v>74.41</v>
      </c>
    </row>
    <row r="1409" spans="1:53" x14ac:dyDescent="0.3">
      <c r="A1409" s="1" t="s">
        <v>687</v>
      </c>
      <c r="B1409" s="2">
        <v>6566086</v>
      </c>
      <c r="C1409" s="9" t="s">
        <v>2401</v>
      </c>
      <c r="D1409" s="9" t="s">
        <v>2496</v>
      </c>
      <c r="E1409" s="3">
        <v>3109.9542719999999</v>
      </c>
      <c r="F1409" s="5">
        <v>4555.2902709999998</v>
      </c>
      <c r="G1409" s="5">
        <v>4555.2902719100002</v>
      </c>
      <c r="H1409" s="3">
        <v>0.70199999999999996</v>
      </c>
      <c r="I1409" s="3">
        <v>7.6900199999999996</v>
      </c>
      <c r="J1409" s="4">
        <v>0.70199999999999996</v>
      </c>
      <c r="K1409" s="3">
        <v>7.6900199999999996</v>
      </c>
      <c r="L1409" s="3">
        <v>2.6698026599999998</v>
      </c>
      <c r="M1409" s="3">
        <v>1.9507083600000001</v>
      </c>
      <c r="N1409" s="3" t="s">
        <v>2397</v>
      </c>
      <c r="O1409" s="3">
        <v>7.5751575000385296</v>
      </c>
      <c r="P1409" s="3">
        <v>8.6630247022887197</v>
      </c>
      <c r="Q1409" s="3">
        <v>0.89864999999999995</v>
      </c>
      <c r="R1409" s="3">
        <v>7.9912200000000002</v>
      </c>
      <c r="S1409" s="3">
        <v>7.9912200000000002</v>
      </c>
      <c r="T1409" s="9" t="s">
        <v>3429</v>
      </c>
      <c r="U1409" s="7">
        <v>3748586</v>
      </c>
      <c r="V1409" s="7">
        <v>3342335</v>
      </c>
      <c r="W1409" s="7">
        <v>1923910</v>
      </c>
      <c r="X1409" s="7">
        <v>1133807</v>
      </c>
      <c r="Y1409" s="7">
        <v>4028851</v>
      </c>
      <c r="Z1409" s="7">
        <v>3917374</v>
      </c>
      <c r="AA1409" s="7">
        <v>3806966</v>
      </c>
      <c r="AB1409" s="7">
        <v>3748586</v>
      </c>
      <c r="AC1409" s="3">
        <v>19.655000000000001</v>
      </c>
      <c r="AD1409" s="3">
        <v>19.952000000000002</v>
      </c>
      <c r="AE1409" s="4">
        <v>11.701000000000001</v>
      </c>
      <c r="AF1409" s="4">
        <v>10.522</v>
      </c>
      <c r="AG1409" s="7">
        <v>93476233</v>
      </c>
      <c r="AH1409" s="7">
        <v>93656397</v>
      </c>
      <c r="AI1409" s="7">
        <v>93108277</v>
      </c>
      <c r="AJ1409" s="7">
        <v>26300841</v>
      </c>
      <c r="AK1409" s="3">
        <v>28.136389999999999</v>
      </c>
      <c r="AL1409" s="7">
        <v>248</v>
      </c>
      <c r="AM1409" s="7">
        <v>29277576</v>
      </c>
      <c r="AN1409" s="3">
        <v>31.32</v>
      </c>
      <c r="AO1409" s="3">
        <v>-2.839248</v>
      </c>
      <c r="AP1409" s="3">
        <v>-30.057109000000001</v>
      </c>
      <c r="AQ1409" s="3">
        <v>-35.735984999999999</v>
      </c>
      <c r="AR1409" s="3">
        <v>-32.472431999999998</v>
      </c>
      <c r="AS1409" s="3">
        <v>-30.057109000000001</v>
      </c>
      <c r="AT1409" s="3">
        <v>-35.735984999999999</v>
      </c>
      <c r="AU1409" s="3">
        <v>-34.506050999999999</v>
      </c>
      <c r="AV1409" s="3">
        <v>6.5608080331491196</v>
      </c>
      <c r="AW1409" s="3">
        <v>10.304615612311245</v>
      </c>
      <c r="AX1409" s="3">
        <v>9.1435139601246078</v>
      </c>
      <c r="AY1409" s="3">
        <v>93.63</v>
      </c>
      <c r="AZ1409" s="4">
        <v>147.06</v>
      </c>
      <c r="BA1409" s="3">
        <v>130.49</v>
      </c>
    </row>
    <row r="1410" spans="1:53" x14ac:dyDescent="0.3">
      <c r="A1410" s="1" t="s">
        <v>880</v>
      </c>
      <c r="B1410" s="2">
        <v>4963369</v>
      </c>
      <c r="C1410" s="9" t="s">
        <v>2395</v>
      </c>
      <c r="D1410" s="9" t="s">
        <v>2418</v>
      </c>
      <c r="E1410" s="3">
        <v>3102.6724380999999</v>
      </c>
      <c r="F1410" s="5">
        <v>2790.0344380000001</v>
      </c>
      <c r="G1410" s="5" t="s">
        <v>2400</v>
      </c>
      <c r="H1410" s="3">
        <v>0.24</v>
      </c>
      <c r="I1410" s="3">
        <v>25.536854000000002</v>
      </c>
      <c r="J1410" s="4">
        <v>0.24</v>
      </c>
      <c r="K1410" s="3">
        <v>25.536854000000002</v>
      </c>
      <c r="L1410" s="3">
        <v>4.5809474200000002</v>
      </c>
      <c r="M1410" s="3">
        <v>3.5682426400000002</v>
      </c>
      <c r="N1410" s="3">
        <v>67.901235</v>
      </c>
      <c r="O1410" s="3" t="s">
        <v>2400</v>
      </c>
      <c r="P1410" s="3" t="s">
        <v>2400</v>
      </c>
      <c r="Q1410" s="3">
        <v>4.1698469999999999</v>
      </c>
      <c r="R1410" s="3">
        <v>33.610489000000001</v>
      </c>
      <c r="S1410" s="3">
        <v>33.610489000000001</v>
      </c>
      <c r="T1410" s="9" t="s">
        <v>3429</v>
      </c>
      <c r="U1410" s="7">
        <v>663102</v>
      </c>
      <c r="V1410" s="7">
        <v>747937</v>
      </c>
      <c r="W1410" s="7">
        <v>769674</v>
      </c>
      <c r="X1410" s="7">
        <v>693616</v>
      </c>
      <c r="Y1410" s="7">
        <v>742279</v>
      </c>
      <c r="Z1410" s="7">
        <v>705937</v>
      </c>
      <c r="AA1410" s="7">
        <v>664379</v>
      </c>
      <c r="AB1410" s="7">
        <v>663102</v>
      </c>
      <c r="AC1410" s="3">
        <v>39.125</v>
      </c>
      <c r="AD1410" s="3">
        <v>40.838000000000001</v>
      </c>
      <c r="AE1410" s="4">
        <v>7.4790000000000001</v>
      </c>
      <c r="AF1410" s="4">
        <v>10.73</v>
      </c>
      <c r="AG1410" s="7">
        <v>77447989</v>
      </c>
      <c r="AH1410" s="7">
        <v>77281052</v>
      </c>
      <c r="AI1410" s="7">
        <v>77839317</v>
      </c>
      <c r="AJ1410" s="7">
        <v>76766426</v>
      </c>
      <c r="AK1410" s="3">
        <v>99.116590000000002</v>
      </c>
      <c r="AL1410" s="7">
        <v>378</v>
      </c>
      <c r="AM1410" s="7">
        <v>74351038</v>
      </c>
      <c r="AN1410" s="3">
        <v>96</v>
      </c>
      <c r="AO1410" s="3">
        <v>-7.9497910000000003</v>
      </c>
      <c r="AP1410" s="3">
        <v>9.8352470000000007</v>
      </c>
      <c r="AQ1410" s="3">
        <v>-4.3478260000000004</v>
      </c>
      <c r="AR1410" s="3">
        <v>9.0458490000000005</v>
      </c>
      <c r="AS1410" s="3">
        <v>9.8352470000000007</v>
      </c>
      <c r="AT1410" s="3">
        <v>-4.3478260000000004</v>
      </c>
      <c r="AU1410" s="3">
        <v>5.4902899999999999</v>
      </c>
      <c r="AV1410" s="3">
        <v>4.6908989190340398</v>
      </c>
      <c r="AW1410" s="3">
        <v>5.8870296133554216</v>
      </c>
      <c r="AX1410" s="3">
        <v>4.9031269053855056</v>
      </c>
      <c r="AY1410" s="3">
        <v>117.43</v>
      </c>
      <c r="AZ1410" s="3">
        <v>147.37</v>
      </c>
      <c r="BA1410" s="3">
        <v>122.74</v>
      </c>
    </row>
    <row r="1411" spans="1:53" x14ac:dyDescent="0.3">
      <c r="A1411" s="1" t="s">
        <v>352</v>
      </c>
      <c r="B1411" s="2">
        <v>6588911</v>
      </c>
      <c r="C1411" s="9" t="s">
        <v>2395</v>
      </c>
      <c r="D1411" s="9" t="s">
        <v>2436</v>
      </c>
      <c r="E1411" s="3">
        <v>3102.4467520399999</v>
      </c>
      <c r="F1411" s="5">
        <v>6042.4467519999998</v>
      </c>
      <c r="G1411" s="5">
        <v>2445.4467520399999</v>
      </c>
      <c r="H1411" s="3">
        <v>2.4700000000000002</v>
      </c>
      <c r="I1411" s="3" t="s">
        <v>2397</v>
      </c>
      <c r="J1411" s="3">
        <v>2.4700000000000002</v>
      </c>
      <c r="K1411" s="3" t="s">
        <v>2397</v>
      </c>
      <c r="L1411" s="3">
        <v>0.76209415518557799</v>
      </c>
      <c r="M1411" s="3">
        <v>0.76209415518557799</v>
      </c>
      <c r="N1411" s="3" t="s">
        <v>2397</v>
      </c>
      <c r="O1411" s="3" t="s">
        <v>2400</v>
      </c>
      <c r="P1411" s="3" t="s">
        <v>2400</v>
      </c>
      <c r="Q1411" s="3">
        <v>1.1916420000000001</v>
      </c>
      <c r="R1411" s="3" t="s">
        <v>2400</v>
      </c>
      <c r="S1411" s="3" t="s">
        <v>2400</v>
      </c>
      <c r="T1411" s="9" t="s">
        <v>3429</v>
      </c>
      <c r="U1411" s="7">
        <v>4117000</v>
      </c>
      <c r="V1411" s="7">
        <v>6873000</v>
      </c>
      <c r="W1411" s="7">
        <v>4976000</v>
      </c>
      <c r="X1411" s="7">
        <v>8503000</v>
      </c>
      <c r="Y1411" s="7">
        <v>4919000</v>
      </c>
      <c r="Z1411" s="7">
        <v>4071000</v>
      </c>
      <c r="AA1411" s="7">
        <v>2907000</v>
      </c>
      <c r="AB1411" s="7">
        <v>4117000</v>
      </c>
      <c r="AC1411" s="3">
        <v>-26.102</v>
      </c>
      <c r="AD1411" s="3">
        <v>-3.6419999999999999</v>
      </c>
      <c r="AE1411" s="3" t="s">
        <v>2400</v>
      </c>
      <c r="AF1411" s="3" t="s">
        <v>2400</v>
      </c>
      <c r="AG1411" s="7">
        <v>59838034</v>
      </c>
      <c r="AH1411" s="7">
        <v>61243957</v>
      </c>
      <c r="AI1411" s="7">
        <v>64703557</v>
      </c>
      <c r="AJ1411" s="7">
        <v>58704962</v>
      </c>
      <c r="AK1411" s="3">
        <v>98.906080000000003</v>
      </c>
      <c r="AL1411" s="7">
        <v>485</v>
      </c>
      <c r="AM1411" s="7">
        <v>48320994</v>
      </c>
      <c r="AN1411" s="3">
        <v>81.41</v>
      </c>
      <c r="AO1411" s="3">
        <v>-1.253854</v>
      </c>
      <c r="AP1411" s="3">
        <v>-8.0925960000000003</v>
      </c>
      <c r="AQ1411" s="3">
        <v>6.6844330000000003</v>
      </c>
      <c r="AR1411" s="3">
        <v>-9.0668179999999996</v>
      </c>
      <c r="AS1411" s="3">
        <v>-8.0925960000000003</v>
      </c>
      <c r="AT1411" s="3">
        <v>6.6844330000000003</v>
      </c>
      <c r="AU1411" s="3">
        <v>-9.2214659999999995</v>
      </c>
      <c r="AV1411" s="3">
        <v>1.8140755947863685</v>
      </c>
      <c r="AW1411" s="3">
        <v>2.8046305764244153</v>
      </c>
      <c r="AX1411" s="3">
        <v>3.0958155345739242</v>
      </c>
      <c r="AY1411" s="3">
        <v>51.58</v>
      </c>
      <c r="AZ1411" s="3">
        <v>79.739999999999995</v>
      </c>
      <c r="BA1411" s="3">
        <v>88.02</v>
      </c>
    </row>
    <row r="1412" spans="1:53" x14ac:dyDescent="0.3">
      <c r="A1412" s="1" t="s">
        <v>2150</v>
      </c>
      <c r="B1412" s="2">
        <v>4041526</v>
      </c>
      <c r="C1412" s="9" t="s">
        <v>2401</v>
      </c>
      <c r="D1412" s="9" t="s">
        <v>2459</v>
      </c>
      <c r="E1412" s="3">
        <v>3097.5464949000002</v>
      </c>
      <c r="F1412" s="5">
        <v>8922.0464940000002</v>
      </c>
      <c r="G1412" s="5" t="s">
        <v>2400</v>
      </c>
      <c r="H1412" s="3">
        <v>0.44</v>
      </c>
      <c r="I1412" s="3">
        <v>15.6</v>
      </c>
      <c r="J1412" s="4">
        <v>0.377</v>
      </c>
      <c r="K1412" s="3">
        <v>17.113603000000001</v>
      </c>
      <c r="L1412" s="3">
        <v>3.4516668299999997</v>
      </c>
      <c r="M1412" s="3">
        <v>2.7285447799999996</v>
      </c>
      <c r="N1412" s="3" t="s">
        <v>2397</v>
      </c>
      <c r="O1412" s="3" t="s">
        <v>2400</v>
      </c>
      <c r="P1412" s="3" t="s">
        <v>2400</v>
      </c>
      <c r="Q1412" s="3">
        <v>2.6814119999999999</v>
      </c>
      <c r="R1412" s="3">
        <v>11.365729999999999</v>
      </c>
      <c r="S1412" s="3">
        <v>11.365729999999999</v>
      </c>
      <c r="T1412" s="9" t="s">
        <v>3429</v>
      </c>
      <c r="U1412" s="7">
        <v>2983300</v>
      </c>
      <c r="V1412" s="7">
        <v>1977300</v>
      </c>
      <c r="W1412" s="7">
        <v>1516000</v>
      </c>
      <c r="X1412" s="7">
        <v>1749700</v>
      </c>
      <c r="Y1412" s="7">
        <v>3247700</v>
      </c>
      <c r="Z1412" s="7">
        <v>3270200</v>
      </c>
      <c r="AA1412" s="7">
        <v>3151200</v>
      </c>
      <c r="AB1412" s="7">
        <v>2983300</v>
      </c>
      <c r="AC1412" s="3">
        <v>17.667999999999999</v>
      </c>
      <c r="AD1412" s="3">
        <v>20.756</v>
      </c>
      <c r="AE1412" s="3">
        <v>20.704999999999998</v>
      </c>
      <c r="AF1412" s="3">
        <v>22.914999999999999</v>
      </c>
      <c r="AG1412" s="7">
        <v>82200000</v>
      </c>
      <c r="AH1412" s="7">
        <v>82400000</v>
      </c>
      <c r="AI1412" s="7">
        <v>81800000</v>
      </c>
      <c r="AJ1412" s="7">
        <v>80918313</v>
      </c>
      <c r="AK1412" s="3">
        <v>98.485060000000004</v>
      </c>
      <c r="AL1412" s="7">
        <v>342</v>
      </c>
      <c r="AM1412" s="7">
        <v>70816288</v>
      </c>
      <c r="AN1412" s="3">
        <v>86.19</v>
      </c>
      <c r="AO1412" s="3">
        <v>-2.0373990000000002</v>
      </c>
      <c r="AP1412" s="3">
        <v>-6.8965519999999998</v>
      </c>
      <c r="AQ1412" s="3">
        <v>0.74626899999999996</v>
      </c>
      <c r="AR1412" s="3">
        <v>32.004513000000003</v>
      </c>
      <c r="AS1412" s="3">
        <v>-6.8965519999999998</v>
      </c>
      <c r="AT1412" s="3">
        <v>0.74626899999999996</v>
      </c>
      <c r="AU1412" s="3">
        <v>32.004513000000003</v>
      </c>
      <c r="AV1412" s="3">
        <v>2.3986053485340371</v>
      </c>
      <c r="AW1412" s="3">
        <v>3.006559053157599</v>
      </c>
      <c r="AX1412" s="3">
        <v>3.1049576933987222</v>
      </c>
      <c r="AY1412" s="3">
        <v>72.52</v>
      </c>
      <c r="AZ1412" s="4">
        <v>90.9</v>
      </c>
      <c r="BA1412" s="3">
        <v>93.88</v>
      </c>
    </row>
    <row r="1413" spans="1:53" x14ac:dyDescent="0.3">
      <c r="A1413" s="1" t="s">
        <v>17</v>
      </c>
      <c r="B1413" s="2">
        <v>103085</v>
      </c>
      <c r="C1413" s="9" t="s">
        <v>2401</v>
      </c>
      <c r="D1413" s="9" t="s">
        <v>2413</v>
      </c>
      <c r="E1413" s="3">
        <v>3093.0793201000001</v>
      </c>
      <c r="F1413" s="5">
        <v>5167.6553199999998</v>
      </c>
      <c r="G1413" s="5">
        <v>5146.3731981999999</v>
      </c>
      <c r="H1413" s="3">
        <v>7.0000000000000007E-2</v>
      </c>
      <c r="I1413" s="3">
        <v>268.444444444444</v>
      </c>
      <c r="J1413" s="3">
        <v>7.0000000000000007E-2</v>
      </c>
      <c r="K1413" s="3">
        <v>268.444444444444</v>
      </c>
      <c r="L1413" s="3">
        <v>1.4932128190062901</v>
      </c>
      <c r="M1413" s="3">
        <v>1.42826707036336</v>
      </c>
      <c r="N1413" s="3">
        <v>17.269477999999999</v>
      </c>
      <c r="O1413" s="3" t="s">
        <v>2400</v>
      </c>
      <c r="P1413" s="3" t="s">
        <v>2400</v>
      </c>
      <c r="Q1413" s="3">
        <v>13.515259</v>
      </c>
      <c r="R1413" s="3">
        <v>22.700911999999999</v>
      </c>
      <c r="S1413" s="3">
        <v>21.379637179490501</v>
      </c>
      <c r="T1413" s="9" t="s">
        <v>3429</v>
      </c>
      <c r="U1413" s="7">
        <v>378550</v>
      </c>
      <c r="V1413" s="7">
        <v>295292</v>
      </c>
      <c r="W1413" s="7">
        <v>305725</v>
      </c>
      <c r="X1413" s="7">
        <v>257630</v>
      </c>
      <c r="Y1413" s="7">
        <v>373594</v>
      </c>
      <c r="Z1413" s="7">
        <v>358417</v>
      </c>
      <c r="AA1413" s="7">
        <v>358798</v>
      </c>
      <c r="AB1413" s="7">
        <v>378550</v>
      </c>
      <c r="AC1413" s="3">
        <v>67.326999999999998</v>
      </c>
      <c r="AD1413" s="3">
        <v>69.506</v>
      </c>
      <c r="AE1413" s="3">
        <v>54.835999999999999</v>
      </c>
      <c r="AF1413" s="3">
        <v>58.036999999999999</v>
      </c>
      <c r="AG1413" s="7">
        <v>113902348</v>
      </c>
      <c r="AH1413" s="7">
        <v>105266580</v>
      </c>
      <c r="AI1413" s="7">
        <v>95310104</v>
      </c>
      <c r="AJ1413" s="7">
        <v>118890265</v>
      </c>
      <c r="AK1413" s="3">
        <v>99.360960000000006</v>
      </c>
      <c r="AL1413" s="7">
        <v>256</v>
      </c>
      <c r="AM1413" s="7">
        <v>122234619</v>
      </c>
      <c r="AN1413" s="3">
        <v>102.16</v>
      </c>
      <c r="AO1413" s="3">
        <v>0.24896299999999999</v>
      </c>
      <c r="AP1413" s="3">
        <v>-6.5377179999999999</v>
      </c>
      <c r="AQ1413" s="3">
        <v>2.8960819999999998</v>
      </c>
      <c r="AR1413" s="3">
        <v>40.628638000000002</v>
      </c>
      <c r="AS1413" s="3">
        <v>-6.5377179999999999</v>
      </c>
      <c r="AT1413" s="3">
        <v>2.8960819999999998</v>
      </c>
      <c r="AU1413" s="3">
        <v>42.201295000000002</v>
      </c>
      <c r="AV1413" s="3">
        <v>4.2736500917062266</v>
      </c>
      <c r="AW1413" s="3">
        <v>7.1228776026952048</v>
      </c>
      <c r="AX1413" s="3">
        <v>5.6906120184812661</v>
      </c>
      <c r="AY1413" s="3">
        <v>94.99</v>
      </c>
      <c r="AZ1413" s="3">
        <v>158.32</v>
      </c>
      <c r="BA1413" s="3">
        <v>126.48</v>
      </c>
    </row>
    <row r="1414" spans="1:53" x14ac:dyDescent="0.3">
      <c r="A1414" s="1" t="s">
        <v>1113</v>
      </c>
      <c r="B1414" s="2">
        <v>4835257</v>
      </c>
      <c r="C1414" s="9" t="s">
        <v>2401</v>
      </c>
      <c r="D1414" s="9" t="s">
        <v>2474</v>
      </c>
      <c r="E1414" s="3">
        <v>3088.7364339999999</v>
      </c>
      <c r="F1414" s="5">
        <v>3263.9024330000002</v>
      </c>
      <c r="G1414" s="5">
        <v>3265.33743366</v>
      </c>
      <c r="H1414" s="3">
        <v>1.37</v>
      </c>
      <c r="I1414" s="3">
        <v>11.857651245551599</v>
      </c>
      <c r="J1414" s="4">
        <v>1.37</v>
      </c>
      <c r="K1414" s="3">
        <v>11.857651245551599</v>
      </c>
      <c r="L1414" s="3">
        <v>0.98650031147361106</v>
      </c>
      <c r="M1414" s="3">
        <v>0.98259840180694891</v>
      </c>
      <c r="N1414" s="3">
        <v>7.0720580000000002</v>
      </c>
      <c r="O1414" s="3" t="s">
        <v>2400</v>
      </c>
      <c r="P1414" s="3" t="s">
        <v>2400</v>
      </c>
      <c r="Q1414" s="3">
        <v>6.6355959999999996</v>
      </c>
      <c r="R1414" s="3">
        <v>8.3711319999999994</v>
      </c>
      <c r="S1414" s="3">
        <v>8.2514411650780293</v>
      </c>
      <c r="T1414" s="9" t="s">
        <v>3429</v>
      </c>
      <c r="U1414" s="7">
        <v>317952</v>
      </c>
      <c r="V1414" s="7">
        <v>279554</v>
      </c>
      <c r="W1414" s="7">
        <v>204948</v>
      </c>
      <c r="X1414" s="7">
        <v>120320</v>
      </c>
      <c r="Y1414" s="7">
        <v>321185</v>
      </c>
      <c r="Z1414" s="7">
        <v>321875</v>
      </c>
      <c r="AA1414" s="7">
        <v>316890</v>
      </c>
      <c r="AB1414" s="7">
        <v>317952</v>
      </c>
      <c r="AC1414" s="3">
        <v>91.956999999999994</v>
      </c>
      <c r="AD1414" s="3">
        <v>90.974999999999994</v>
      </c>
      <c r="AE1414" s="3">
        <v>78.948999999999998</v>
      </c>
      <c r="AF1414" s="3">
        <v>79.111000000000004</v>
      </c>
      <c r="AG1414" s="7">
        <v>28331833</v>
      </c>
      <c r="AH1414" s="7">
        <v>28331833</v>
      </c>
      <c r="AI1414" s="7">
        <v>28039830</v>
      </c>
      <c r="AJ1414" s="7">
        <v>27906461</v>
      </c>
      <c r="AK1414" s="3">
        <v>98.498609999999999</v>
      </c>
      <c r="AL1414" s="7">
        <v>485</v>
      </c>
      <c r="AM1414" s="7">
        <v>20135319</v>
      </c>
      <c r="AN1414" s="3">
        <v>71.069999999999993</v>
      </c>
      <c r="AO1414" s="3">
        <v>-5.2736320000000001</v>
      </c>
      <c r="AP1414" s="3">
        <v>-38.873601000000001</v>
      </c>
      <c r="AQ1414" s="3">
        <v>-50.490341999999998</v>
      </c>
      <c r="AR1414" s="3">
        <v>-34.143689999999999</v>
      </c>
      <c r="AS1414" s="3">
        <v>-38.873601000000001</v>
      </c>
      <c r="AT1414" s="3">
        <v>-50.490341999999998</v>
      </c>
      <c r="AU1414" s="3">
        <v>-33.902003999999998</v>
      </c>
      <c r="AV1414" s="3">
        <v>8.9851404954984737</v>
      </c>
      <c r="AW1414" s="3">
        <v>7.9907209931412746</v>
      </c>
      <c r="AX1414" s="3">
        <v>5.2103503830153493</v>
      </c>
      <c r="AY1414" s="3">
        <v>225.51</v>
      </c>
      <c r="AZ1414" s="3">
        <v>200.55</v>
      </c>
      <c r="BA1414" s="3">
        <v>130.77000000000001</v>
      </c>
    </row>
    <row r="1415" spans="1:53" x14ac:dyDescent="0.3">
      <c r="A1415" s="1" t="s">
        <v>1946</v>
      </c>
      <c r="B1415" s="2">
        <v>14898775</v>
      </c>
      <c r="C1415" s="9" t="s">
        <v>2395</v>
      </c>
      <c r="D1415" s="9" t="s">
        <v>2403</v>
      </c>
      <c r="E1415" s="3">
        <v>3084.6676664000001</v>
      </c>
      <c r="F1415" s="5">
        <v>2593.4546660000001</v>
      </c>
      <c r="G1415" s="5" t="s">
        <v>2400</v>
      </c>
      <c r="H1415" s="3">
        <v>-0.72099999999999997</v>
      </c>
      <c r="I1415" s="3" t="s">
        <v>2397</v>
      </c>
      <c r="J1415" s="3">
        <v>-0.72099999999999997</v>
      </c>
      <c r="K1415" s="3" t="s">
        <v>2397</v>
      </c>
      <c r="L1415" s="3">
        <v>5.0411608799999996</v>
      </c>
      <c r="M1415" s="3">
        <v>5.0411608799999996</v>
      </c>
      <c r="N1415" s="3" t="s">
        <v>2397</v>
      </c>
      <c r="O1415" s="3" t="s">
        <v>2400</v>
      </c>
      <c r="P1415" s="3" t="s">
        <v>2400</v>
      </c>
      <c r="Q1415" s="3">
        <v>16.205252000000002</v>
      </c>
      <c r="R1415" s="3" t="s">
        <v>2397</v>
      </c>
      <c r="S1415" s="3">
        <v>-7.4326369999999997</v>
      </c>
      <c r="T1415" s="9" t="s">
        <v>3429</v>
      </c>
      <c r="U1415" s="7">
        <v>5447</v>
      </c>
      <c r="V1415" s="7" t="s">
        <v>2400</v>
      </c>
      <c r="W1415" s="7" t="s">
        <v>2400</v>
      </c>
      <c r="X1415" s="7">
        <v>35000</v>
      </c>
      <c r="Y1415" s="7">
        <v>135487</v>
      </c>
      <c r="Z1415" s="7">
        <v>86186</v>
      </c>
      <c r="AA1415" s="7">
        <v>26453</v>
      </c>
      <c r="AB1415" s="7">
        <v>5447</v>
      </c>
      <c r="AC1415" s="3">
        <v>92.253</v>
      </c>
      <c r="AD1415" s="3">
        <v>94.525000000000006</v>
      </c>
      <c r="AE1415" s="3" t="s">
        <v>2397</v>
      </c>
      <c r="AF1415" s="3">
        <v>-215.71299999999999</v>
      </c>
      <c r="AG1415" s="7">
        <v>74314056</v>
      </c>
      <c r="AH1415" s="7">
        <v>74219241</v>
      </c>
      <c r="AI1415" s="7">
        <v>62449451</v>
      </c>
      <c r="AJ1415" s="7">
        <v>69138464</v>
      </c>
      <c r="AK1415" s="3">
        <v>92.971559999999997</v>
      </c>
      <c r="AL1415" s="7">
        <v>283</v>
      </c>
      <c r="AM1415" s="7">
        <v>80024456</v>
      </c>
      <c r="AN1415" s="3">
        <v>107.61</v>
      </c>
      <c r="AO1415" s="3">
        <v>-1.847324</v>
      </c>
      <c r="AP1415" s="3">
        <v>-12.897781999999999</v>
      </c>
      <c r="AQ1415" s="3">
        <v>12.765293</v>
      </c>
      <c r="AR1415" s="3">
        <v>-1.0136989999999999</v>
      </c>
      <c r="AS1415" s="3">
        <v>-12.897781999999999</v>
      </c>
      <c r="AT1415" s="3">
        <v>12.765293</v>
      </c>
      <c r="AU1415" s="3">
        <v>-1.0136989999999999</v>
      </c>
      <c r="AV1415" s="3">
        <v>3.6416850277336237</v>
      </c>
      <c r="AW1415" s="3">
        <v>6.3697054821205539</v>
      </c>
      <c r="AX1415" s="3">
        <v>7.3643177443075718</v>
      </c>
      <c r="AY1415" s="3">
        <v>54.23</v>
      </c>
      <c r="AZ1415" s="3">
        <v>94.85</v>
      </c>
      <c r="BA1415" s="3">
        <v>109.66</v>
      </c>
    </row>
    <row r="1416" spans="1:53" x14ac:dyDescent="0.3">
      <c r="A1416" s="1" t="s">
        <v>264</v>
      </c>
      <c r="B1416" s="2">
        <v>4394665</v>
      </c>
      <c r="C1416" s="9" t="s">
        <v>2401</v>
      </c>
      <c r="D1416" s="9" t="s">
        <v>2463</v>
      </c>
      <c r="E1416" s="3">
        <v>3078.5144663699998</v>
      </c>
      <c r="F1416" s="5">
        <v>24798.514466000001</v>
      </c>
      <c r="G1416" s="5" t="s">
        <v>2400</v>
      </c>
      <c r="H1416" s="3">
        <v>-0.23100000000000001</v>
      </c>
      <c r="I1416" s="3" t="s">
        <v>2397</v>
      </c>
      <c r="J1416" s="3">
        <v>-0.23100000000000001</v>
      </c>
      <c r="K1416" s="3" t="s">
        <v>2397</v>
      </c>
      <c r="L1416" s="3" t="s">
        <v>2397</v>
      </c>
      <c r="M1416" s="3" t="s">
        <v>2397</v>
      </c>
      <c r="N1416" s="3">
        <v>2.93411</v>
      </c>
      <c r="O1416" s="3" t="s">
        <v>2400</v>
      </c>
      <c r="P1416" s="3" t="s">
        <v>2400</v>
      </c>
      <c r="Q1416" s="3">
        <v>2.605499</v>
      </c>
      <c r="R1416" s="3">
        <v>7.8363480000000001</v>
      </c>
      <c r="S1416" s="3">
        <v>7.8363480000000001</v>
      </c>
      <c r="T1416" s="9" t="s">
        <v>3429</v>
      </c>
      <c r="U1416" s="7">
        <v>8757000</v>
      </c>
      <c r="V1416" s="7">
        <v>8124000</v>
      </c>
      <c r="W1416" s="7">
        <v>8434000</v>
      </c>
      <c r="X1416" s="7">
        <v>8027000</v>
      </c>
      <c r="Y1416" s="7">
        <v>9474000</v>
      </c>
      <c r="Z1416" s="7">
        <v>9202000</v>
      </c>
      <c r="AA1416" s="7">
        <v>8966000</v>
      </c>
      <c r="AB1416" s="7">
        <v>8757000</v>
      </c>
      <c r="AC1416" s="3">
        <v>70.778000000000006</v>
      </c>
      <c r="AD1416" s="3">
        <v>70.867999999999995</v>
      </c>
      <c r="AE1416" s="3">
        <v>32.945</v>
      </c>
      <c r="AF1416" s="3">
        <v>32.393999999999998</v>
      </c>
      <c r="AG1416" s="7">
        <v>367695267</v>
      </c>
      <c r="AH1416" s="7">
        <v>366985967</v>
      </c>
      <c r="AI1416" s="7">
        <v>365043317</v>
      </c>
      <c r="AJ1416" s="7">
        <v>273172602</v>
      </c>
      <c r="AK1416" s="3">
        <v>74.271360000000001</v>
      </c>
      <c r="AL1416" s="7">
        <v>245</v>
      </c>
      <c r="AM1416" s="7">
        <v>204300440</v>
      </c>
      <c r="AN1416" s="3">
        <v>55.55</v>
      </c>
      <c r="AO1416" s="3">
        <v>7.038513</v>
      </c>
      <c r="AP1416" s="3">
        <v>-3.7037040000000001</v>
      </c>
      <c r="AQ1416" s="3">
        <v>-1.22549</v>
      </c>
      <c r="AR1416" s="3">
        <v>3.5989719999999998</v>
      </c>
      <c r="AS1416" s="3">
        <v>-3.7037040000000001</v>
      </c>
      <c r="AT1416" s="3">
        <v>-1.22549</v>
      </c>
      <c r="AU1416" s="3">
        <v>0.498753</v>
      </c>
      <c r="AV1416" s="3">
        <v>1.7555370566026931</v>
      </c>
      <c r="AW1416" s="3">
        <v>1.7712106968304471</v>
      </c>
      <c r="AX1416" s="3">
        <v>2.1612948179763691</v>
      </c>
      <c r="AY1416" s="3">
        <v>47.65</v>
      </c>
      <c r="AZ1416" s="3">
        <v>48.07</v>
      </c>
      <c r="BA1416" s="3">
        <v>58.66</v>
      </c>
    </row>
    <row r="1417" spans="1:53" x14ac:dyDescent="0.3">
      <c r="A1417" s="1" t="s">
        <v>965</v>
      </c>
      <c r="B1417" s="2">
        <v>10437493</v>
      </c>
      <c r="C1417" s="9" t="s">
        <v>2395</v>
      </c>
      <c r="D1417" s="9" t="s">
        <v>2408</v>
      </c>
      <c r="E1417" s="3">
        <v>3076.4374670000002</v>
      </c>
      <c r="F1417" s="5">
        <v>3127.0394660000002</v>
      </c>
      <c r="G1417" s="5">
        <v>4728.1828656400003</v>
      </c>
      <c r="H1417" s="3">
        <v>0.29399999999999998</v>
      </c>
      <c r="I1417" s="3">
        <v>148.916666666667</v>
      </c>
      <c r="J1417" s="3">
        <v>0.29399999999999998</v>
      </c>
      <c r="K1417" s="3">
        <v>148.916666666667</v>
      </c>
      <c r="L1417" s="3">
        <v>113.247060398098</v>
      </c>
      <c r="M1417" s="3">
        <v>68.159408709959493</v>
      </c>
      <c r="N1417" s="3">
        <v>49.969346153969099</v>
      </c>
      <c r="O1417" s="3" t="s">
        <v>2400</v>
      </c>
      <c r="P1417" s="3" t="s">
        <v>2400</v>
      </c>
      <c r="Q1417" s="3">
        <v>9.4350760000000005</v>
      </c>
      <c r="R1417" s="3">
        <v>49.750185000000002</v>
      </c>
      <c r="S1417" s="3">
        <v>89.758341892873801</v>
      </c>
      <c r="T1417" s="9" t="s">
        <v>3429</v>
      </c>
      <c r="U1417" s="7">
        <v>261276</v>
      </c>
      <c r="V1417" s="7">
        <v>209390</v>
      </c>
      <c r="W1417" s="7">
        <v>151497</v>
      </c>
      <c r="X1417" s="7">
        <v>117104</v>
      </c>
      <c r="Y1417" s="7">
        <v>283597</v>
      </c>
      <c r="Z1417" s="7">
        <v>276592</v>
      </c>
      <c r="AA1417" s="7">
        <v>267781</v>
      </c>
      <c r="AB1417" s="7">
        <v>261276</v>
      </c>
      <c r="AC1417" s="3">
        <v>41.268000000000001</v>
      </c>
      <c r="AD1417" s="3">
        <v>41.003999999999998</v>
      </c>
      <c r="AE1417" s="3">
        <v>15.772</v>
      </c>
      <c r="AF1417" s="3">
        <v>16.382000000000001</v>
      </c>
      <c r="AG1417" s="7">
        <v>37091000</v>
      </c>
      <c r="AH1417" s="7">
        <v>36953000</v>
      </c>
      <c r="AI1417" s="7">
        <v>37861000</v>
      </c>
      <c r="AJ1417" s="7">
        <v>23814747</v>
      </c>
      <c r="AK1417" s="3">
        <v>97.629679999999993</v>
      </c>
      <c r="AL1417" s="7">
        <v>284</v>
      </c>
      <c r="AM1417" s="7">
        <v>27526262</v>
      </c>
      <c r="AN1417" s="3">
        <v>112.85</v>
      </c>
      <c r="AO1417" s="3">
        <v>2.1726700000000001</v>
      </c>
      <c r="AP1417" s="3">
        <v>-14.985728</v>
      </c>
      <c r="AQ1417" s="3">
        <v>20.067188999999999</v>
      </c>
      <c r="AR1417" s="3">
        <v>45.659557</v>
      </c>
      <c r="AS1417" s="3">
        <v>-14.985728</v>
      </c>
      <c r="AT1417" s="3">
        <v>20.067188999999999</v>
      </c>
      <c r="AU1417" s="3">
        <v>41.451186999999997</v>
      </c>
      <c r="AV1417" s="3">
        <v>4.5114407903041123</v>
      </c>
      <c r="AW1417" s="3">
        <v>4.4966533515740323</v>
      </c>
      <c r="AX1417" s="3">
        <v>5.1347441159099363</v>
      </c>
      <c r="AY1417" s="3">
        <v>77.989999999999995</v>
      </c>
      <c r="AZ1417" s="3">
        <v>77.73</v>
      </c>
      <c r="BA1417" s="3">
        <v>88.76</v>
      </c>
    </row>
    <row r="1418" spans="1:53" x14ac:dyDescent="0.3">
      <c r="A1418" s="1" t="s">
        <v>1261</v>
      </c>
      <c r="B1418" s="2">
        <v>4914267</v>
      </c>
      <c r="C1418" s="9" t="s">
        <v>2401</v>
      </c>
      <c r="D1418" s="9" t="s">
        <v>2425</v>
      </c>
      <c r="E1418" s="3">
        <v>3076.1078324099999</v>
      </c>
      <c r="F1418" s="5">
        <v>3984.439832</v>
      </c>
      <c r="G1418" s="5" t="s">
        <v>2400</v>
      </c>
      <c r="H1418" s="3">
        <v>1.39</v>
      </c>
      <c r="I1418" s="3">
        <v>20.150068000000001</v>
      </c>
      <c r="J1418" s="3">
        <v>1.39</v>
      </c>
      <c r="K1418" s="3">
        <v>20.150068000000001</v>
      </c>
      <c r="L1418" s="3">
        <v>6.3955214600000003</v>
      </c>
      <c r="M1418" s="3">
        <v>1.8560939300000001</v>
      </c>
      <c r="N1418" s="3">
        <v>7.3367870000000002</v>
      </c>
      <c r="O1418" s="3" t="s">
        <v>2400</v>
      </c>
      <c r="P1418" s="3" t="s">
        <v>2400</v>
      </c>
      <c r="Q1418" s="3">
        <v>0.93783000000000005</v>
      </c>
      <c r="R1418" s="3">
        <v>8.7372530000000008</v>
      </c>
      <c r="S1418" s="3">
        <v>8.7372530000000008</v>
      </c>
      <c r="T1418" s="9" t="s">
        <v>3429</v>
      </c>
      <c r="U1418" s="7">
        <v>3784808</v>
      </c>
      <c r="V1418" s="7">
        <v>5207143</v>
      </c>
      <c r="W1418" s="7">
        <v>4472697</v>
      </c>
      <c r="X1418" s="7">
        <v>2796166</v>
      </c>
      <c r="Y1418" s="7">
        <v>3775614</v>
      </c>
      <c r="Z1418" s="7">
        <v>3819432</v>
      </c>
      <c r="AA1418" s="7">
        <v>3779527</v>
      </c>
      <c r="AB1418" s="7">
        <v>3784808</v>
      </c>
      <c r="AC1418" s="3">
        <v>20.507999999999999</v>
      </c>
      <c r="AD1418" s="3">
        <v>23.079000000000001</v>
      </c>
      <c r="AE1418" s="4">
        <v>6.7430000000000003</v>
      </c>
      <c r="AF1418" s="4">
        <v>8.8379999999999992</v>
      </c>
      <c r="AG1418" s="7">
        <v>25462000</v>
      </c>
      <c r="AH1418" s="7">
        <v>25462000</v>
      </c>
      <c r="AI1418" s="7">
        <v>25324000</v>
      </c>
      <c r="AJ1418" s="7">
        <v>24542455</v>
      </c>
      <c r="AK1418" s="3">
        <v>96.387190000000004</v>
      </c>
      <c r="AL1418" s="7">
        <v>354</v>
      </c>
      <c r="AM1418" s="7">
        <v>26592320</v>
      </c>
      <c r="AN1418" s="3">
        <v>104.44</v>
      </c>
      <c r="AO1418" s="3">
        <v>-0.260467</v>
      </c>
      <c r="AP1418" s="3">
        <v>-14.419335999999999</v>
      </c>
      <c r="AQ1418" s="3">
        <v>-14.227641999999999</v>
      </c>
      <c r="AR1418" s="3">
        <v>-17.794387</v>
      </c>
      <c r="AS1418" s="3">
        <v>-14.419335999999999</v>
      </c>
      <c r="AT1418" s="3">
        <v>-14.227641999999999</v>
      </c>
      <c r="AU1418" s="3">
        <v>-17.755151000000001</v>
      </c>
      <c r="AV1418" s="3">
        <v>2.9431913246379624</v>
      </c>
      <c r="AW1418" s="3">
        <v>4.4900758346086542</v>
      </c>
      <c r="AX1418" s="3">
        <v>4.2129506070065235</v>
      </c>
      <c r="AY1418" s="3">
        <v>65.83</v>
      </c>
      <c r="AZ1418" s="3">
        <v>100.44</v>
      </c>
      <c r="BA1418" s="3">
        <v>94.24</v>
      </c>
    </row>
    <row r="1419" spans="1:53" x14ac:dyDescent="0.3">
      <c r="A1419" s="1" t="s">
        <v>1101</v>
      </c>
      <c r="B1419" s="2">
        <v>100325</v>
      </c>
      <c r="C1419" s="9" t="s">
        <v>2395</v>
      </c>
      <c r="D1419" s="9" t="s">
        <v>2399</v>
      </c>
      <c r="E1419" s="3">
        <v>3076.0527061500002</v>
      </c>
      <c r="F1419" s="5" t="s">
        <v>2400</v>
      </c>
      <c r="G1419" s="5">
        <v>3314.9807061500001</v>
      </c>
      <c r="H1419" s="4">
        <v>1.01</v>
      </c>
      <c r="I1419" s="3">
        <v>13.954347826087</v>
      </c>
      <c r="J1419" s="3">
        <v>1.01</v>
      </c>
      <c r="K1419" s="3">
        <v>13.954347826087</v>
      </c>
      <c r="L1419" s="3">
        <v>1.3783232730650201</v>
      </c>
      <c r="M1419" s="3">
        <v>0.91592366430892991</v>
      </c>
      <c r="N1419" s="3">
        <v>12.461658</v>
      </c>
      <c r="O1419" s="3" t="s">
        <v>2400</v>
      </c>
      <c r="P1419" s="3" t="s">
        <v>2400</v>
      </c>
      <c r="Q1419" s="3" t="s">
        <v>2400</v>
      </c>
      <c r="R1419" s="3" t="s">
        <v>2400</v>
      </c>
      <c r="S1419" s="3" t="s">
        <v>2400</v>
      </c>
      <c r="T1419" s="9" t="s">
        <v>3429</v>
      </c>
      <c r="U1419" s="7">
        <v>728839</v>
      </c>
      <c r="V1419" s="7">
        <v>725731</v>
      </c>
      <c r="W1419" s="7">
        <v>507151</v>
      </c>
      <c r="X1419" s="7">
        <v>478124</v>
      </c>
      <c r="Y1419" s="7">
        <v>689610</v>
      </c>
      <c r="Z1419" s="7">
        <v>695857</v>
      </c>
      <c r="AA1419" s="7">
        <v>708728</v>
      </c>
      <c r="AB1419" s="7">
        <v>728839</v>
      </c>
      <c r="AC1419" s="3" t="s">
        <v>2400</v>
      </c>
      <c r="AD1419" s="3" t="s">
        <v>2400</v>
      </c>
      <c r="AE1419" s="3" t="s">
        <v>2400</v>
      </c>
      <c r="AF1419" s="3" t="s">
        <v>2400</v>
      </c>
      <c r="AG1419" s="7">
        <v>42480765</v>
      </c>
      <c r="AH1419" s="7">
        <v>42469867</v>
      </c>
      <c r="AI1419" s="7">
        <v>44141973</v>
      </c>
      <c r="AJ1419" s="7">
        <v>42009705</v>
      </c>
      <c r="AK1419" s="3">
        <v>98.863150000000005</v>
      </c>
      <c r="AL1419" s="7">
        <v>341</v>
      </c>
      <c r="AM1419" s="7">
        <v>34857150</v>
      </c>
      <c r="AN1419" s="3">
        <v>82.03</v>
      </c>
      <c r="AO1419" s="3">
        <v>-2.9042509999999999</v>
      </c>
      <c r="AP1419" s="3">
        <v>-11.327531</v>
      </c>
      <c r="AQ1419" s="3">
        <v>8.5574159999999999</v>
      </c>
      <c r="AR1419" s="3">
        <v>-1.6546650000000001</v>
      </c>
      <c r="AS1419" s="3">
        <v>-11.327531</v>
      </c>
      <c r="AT1419" s="3">
        <v>8.5574159999999999</v>
      </c>
      <c r="AU1419" s="3">
        <v>-2.4616319999999998</v>
      </c>
      <c r="AV1419" s="3" t="s">
        <v>2400</v>
      </c>
      <c r="AW1419" s="3" t="s">
        <v>2400</v>
      </c>
      <c r="AX1419" s="3" t="s">
        <v>2400</v>
      </c>
      <c r="AY1419" s="3">
        <v>64.989999999999995</v>
      </c>
      <c r="AZ1419" s="3">
        <v>90.92</v>
      </c>
      <c r="BA1419" s="3">
        <v>100.48</v>
      </c>
    </row>
    <row r="1420" spans="1:53" x14ac:dyDescent="0.3">
      <c r="A1420" s="1" t="s">
        <v>538</v>
      </c>
      <c r="B1420" s="2">
        <v>4349204</v>
      </c>
      <c r="C1420" s="9" t="s">
        <v>2401</v>
      </c>
      <c r="D1420" s="9" t="s">
        <v>2439</v>
      </c>
      <c r="E1420" s="3">
        <v>3073.2410906999999</v>
      </c>
      <c r="F1420" s="5">
        <v>3471.9450900000002</v>
      </c>
      <c r="G1420" s="5">
        <v>3471.9450907</v>
      </c>
      <c r="H1420" s="3">
        <v>0.93899999999999995</v>
      </c>
      <c r="I1420" s="3">
        <v>7.9503110000000001</v>
      </c>
      <c r="J1420" s="3">
        <v>0.93300000000000005</v>
      </c>
      <c r="K1420" s="3">
        <v>8.1413430000000009</v>
      </c>
      <c r="L1420" s="3">
        <v>0.88710918999999999</v>
      </c>
      <c r="M1420" s="3">
        <v>0.87153881</v>
      </c>
      <c r="N1420" s="3">
        <v>58.775509999999997</v>
      </c>
      <c r="O1420" s="3">
        <v>7.0403171921243404</v>
      </c>
      <c r="P1420" s="3">
        <v>2.7504682871922701</v>
      </c>
      <c r="Q1420" s="3">
        <v>2.9983710000000001</v>
      </c>
      <c r="R1420" s="3">
        <v>6.1552340000000001</v>
      </c>
      <c r="S1420" s="3">
        <v>6.1552340000000001</v>
      </c>
      <c r="T1420" s="9" t="s">
        <v>3429</v>
      </c>
      <c r="U1420" s="7">
        <v>823845</v>
      </c>
      <c r="V1420" s="7">
        <v>824802</v>
      </c>
      <c r="W1420" s="7">
        <v>900450</v>
      </c>
      <c r="X1420" s="7">
        <v>676542</v>
      </c>
      <c r="Y1420" s="7">
        <v>1108813</v>
      </c>
      <c r="Z1420" s="7">
        <v>989000</v>
      </c>
      <c r="AA1420" s="7">
        <v>885148</v>
      </c>
      <c r="AB1420" s="7">
        <v>823845</v>
      </c>
      <c r="AC1420" s="3">
        <v>41.216999999999999</v>
      </c>
      <c r="AD1420" s="3">
        <v>50.468000000000004</v>
      </c>
      <c r="AE1420" s="3">
        <v>19.259</v>
      </c>
      <c r="AF1420" s="3">
        <v>31.303000000000001</v>
      </c>
      <c r="AG1420" s="7">
        <v>253986867</v>
      </c>
      <c r="AH1420" s="7">
        <v>253986867</v>
      </c>
      <c r="AI1420" s="7">
        <v>253986867</v>
      </c>
      <c r="AJ1420" s="7">
        <v>142167112</v>
      </c>
      <c r="AK1420" s="4">
        <v>55.974200000000003</v>
      </c>
      <c r="AL1420" s="7">
        <v>241</v>
      </c>
      <c r="AM1420" s="7">
        <v>127226601</v>
      </c>
      <c r="AN1420" s="3">
        <v>50.09</v>
      </c>
      <c r="AO1420" s="3">
        <v>-7.2463769999999998</v>
      </c>
      <c r="AP1420" s="3">
        <v>-4.7933880000000002</v>
      </c>
      <c r="AQ1420" s="3">
        <v>-16.763006000000001</v>
      </c>
      <c r="AR1420" s="3">
        <v>-21.632653000000001</v>
      </c>
      <c r="AS1420" s="3">
        <v>-4.7933880000000002</v>
      </c>
      <c r="AT1420" s="3">
        <v>-16.763006000000001</v>
      </c>
      <c r="AU1420" s="3">
        <v>-24.409448999999999</v>
      </c>
      <c r="AV1420" s="3" t="s">
        <v>2400</v>
      </c>
      <c r="AW1420" s="3" t="s">
        <v>2400</v>
      </c>
      <c r="AX1420" s="3" t="s">
        <v>2400</v>
      </c>
      <c r="AY1420" s="4">
        <v>58.7</v>
      </c>
      <c r="AZ1420" s="4">
        <v>72.2</v>
      </c>
      <c r="BA1420" s="3">
        <v>70.540000000000006</v>
      </c>
    </row>
    <row r="1421" spans="1:53" x14ac:dyDescent="0.3">
      <c r="A1421" s="1" t="s">
        <v>1472</v>
      </c>
      <c r="B1421" s="2">
        <v>4812277</v>
      </c>
      <c r="C1421" s="9" t="s">
        <v>2395</v>
      </c>
      <c r="D1421" s="9" t="s">
        <v>2455</v>
      </c>
      <c r="E1421" s="3">
        <v>3072.7795968400001</v>
      </c>
      <c r="F1421" s="5">
        <v>3846.7075960000002</v>
      </c>
      <c r="G1421" s="5" t="s">
        <v>2400</v>
      </c>
      <c r="H1421" s="3">
        <v>-0.06</v>
      </c>
      <c r="I1421" s="3" t="s">
        <v>2397</v>
      </c>
      <c r="J1421" s="3">
        <v>-0.06</v>
      </c>
      <c r="K1421" s="3" t="s">
        <v>2397</v>
      </c>
      <c r="L1421" s="3" t="s">
        <v>2397</v>
      </c>
      <c r="M1421" s="3">
        <v>0.83909317000000005</v>
      </c>
      <c r="N1421" s="3" t="s">
        <v>2397</v>
      </c>
      <c r="O1421" s="3" t="s">
        <v>2400</v>
      </c>
      <c r="P1421" s="3" t="s">
        <v>2400</v>
      </c>
      <c r="Q1421" s="3">
        <v>3.7323469999999999</v>
      </c>
      <c r="R1421" s="3">
        <v>18.963463999999998</v>
      </c>
      <c r="S1421" s="3">
        <v>18.963463999999998</v>
      </c>
      <c r="T1421" s="9" t="s">
        <v>3432</v>
      </c>
      <c r="U1421" s="7">
        <v>924222</v>
      </c>
      <c r="V1421" s="7">
        <v>822447</v>
      </c>
      <c r="W1421" s="7">
        <v>527159</v>
      </c>
      <c r="X1421" s="7">
        <v>468459</v>
      </c>
      <c r="Y1421" s="7">
        <v>912199</v>
      </c>
      <c r="Z1421" s="7">
        <v>924222</v>
      </c>
      <c r="AA1421" s="7">
        <v>929238</v>
      </c>
      <c r="AB1421" s="7">
        <v>918681</v>
      </c>
      <c r="AC1421" s="3">
        <v>50.194000000000003</v>
      </c>
      <c r="AD1421" s="3">
        <v>49.984000000000002</v>
      </c>
      <c r="AE1421" s="3">
        <v>20.715</v>
      </c>
      <c r="AF1421" s="3">
        <v>19.681999999999999</v>
      </c>
      <c r="AG1421" s="7">
        <v>216698138</v>
      </c>
      <c r="AH1421" s="7">
        <v>216614407</v>
      </c>
      <c r="AI1421" s="7">
        <v>216310582</v>
      </c>
      <c r="AJ1421" s="7">
        <v>184658365</v>
      </c>
      <c r="AK1421" s="3">
        <v>85.214560000000006</v>
      </c>
      <c r="AL1421" s="7">
        <v>406</v>
      </c>
      <c r="AM1421" s="7">
        <v>224160573</v>
      </c>
      <c r="AN1421" s="3">
        <v>103.44</v>
      </c>
      <c r="AO1421" s="3">
        <v>-0.65466500000000005</v>
      </c>
      <c r="AP1421" s="3">
        <v>-14.38646</v>
      </c>
      <c r="AQ1421" s="3">
        <v>-27.781082999999999</v>
      </c>
      <c r="AR1421" s="3">
        <v>-40.343980000000002</v>
      </c>
      <c r="AS1421" s="3">
        <v>-14.38646</v>
      </c>
      <c r="AT1421" s="3">
        <v>-27.781082999999999</v>
      </c>
      <c r="AU1421" s="3">
        <v>-39.632024000000001</v>
      </c>
      <c r="AV1421" s="3">
        <v>3.2534686569388058</v>
      </c>
      <c r="AW1421" s="3">
        <v>4.6363154805611746</v>
      </c>
      <c r="AX1421" s="3">
        <v>3.9949155517822752</v>
      </c>
      <c r="AY1421" s="3">
        <v>73.790000000000006</v>
      </c>
      <c r="AZ1421" s="3">
        <v>105.16</v>
      </c>
      <c r="BA1421" s="3">
        <v>90.61</v>
      </c>
    </row>
    <row r="1422" spans="1:53" x14ac:dyDescent="0.3">
      <c r="A1422" s="1" t="s">
        <v>1894</v>
      </c>
      <c r="B1422" s="2">
        <v>100431</v>
      </c>
      <c r="C1422" s="9" t="s">
        <v>2395</v>
      </c>
      <c r="D1422" s="9" t="s">
        <v>2399</v>
      </c>
      <c r="E1422" s="3">
        <v>3071.5237985600002</v>
      </c>
      <c r="F1422" s="5" t="s">
        <v>2400</v>
      </c>
      <c r="G1422" s="5">
        <v>4002.54079856</v>
      </c>
      <c r="H1422" s="3">
        <v>0.19700000000000001</v>
      </c>
      <c r="I1422" s="3">
        <v>21.745098039215701</v>
      </c>
      <c r="J1422" s="3">
        <v>0.19700000000000001</v>
      </c>
      <c r="K1422" s="3">
        <v>21.745098039215701</v>
      </c>
      <c r="L1422" s="3">
        <v>1.3217270837864001</v>
      </c>
      <c r="M1422" s="3">
        <v>0.789156353854092</v>
      </c>
      <c r="N1422" s="3">
        <v>3.8506939999999998</v>
      </c>
      <c r="O1422" s="3" t="s">
        <v>2400</v>
      </c>
      <c r="P1422" s="3" t="s">
        <v>2400</v>
      </c>
      <c r="Q1422" s="3" t="s">
        <v>2400</v>
      </c>
      <c r="R1422" s="3" t="s">
        <v>2400</v>
      </c>
      <c r="S1422" s="3" t="s">
        <v>2400</v>
      </c>
      <c r="T1422" s="9" t="s">
        <v>3429</v>
      </c>
      <c r="U1422" s="7">
        <v>805692</v>
      </c>
      <c r="V1422" s="7">
        <v>882923</v>
      </c>
      <c r="W1422" s="7">
        <v>778031</v>
      </c>
      <c r="X1422" s="7">
        <v>871135</v>
      </c>
      <c r="Y1422" s="7">
        <v>744738</v>
      </c>
      <c r="Z1422" s="7">
        <v>766106</v>
      </c>
      <c r="AA1422" s="7">
        <v>777112</v>
      </c>
      <c r="AB1422" s="7">
        <v>805692</v>
      </c>
      <c r="AC1422" s="3" t="s">
        <v>2400</v>
      </c>
      <c r="AD1422" s="3" t="s">
        <v>2400</v>
      </c>
      <c r="AE1422" s="3" t="s">
        <v>2400</v>
      </c>
      <c r="AF1422" s="3" t="s">
        <v>2400</v>
      </c>
      <c r="AG1422" s="7">
        <v>125554598</v>
      </c>
      <c r="AH1422" s="7">
        <v>125487520</v>
      </c>
      <c r="AI1422" s="7">
        <v>125133281</v>
      </c>
      <c r="AJ1422" s="7">
        <v>123321587</v>
      </c>
      <c r="AK1422" s="3">
        <v>98.206829999999997</v>
      </c>
      <c r="AL1422" s="7">
        <v>293</v>
      </c>
      <c r="AM1422" s="7">
        <v>89767820</v>
      </c>
      <c r="AN1422" s="3">
        <v>71.489999999999995</v>
      </c>
      <c r="AO1422" s="3">
        <v>-1.4222220000000001</v>
      </c>
      <c r="AP1422" s="3">
        <v>-9.3213410000000003</v>
      </c>
      <c r="AQ1422" s="3">
        <v>2.9712160000000001</v>
      </c>
      <c r="AR1422" s="3">
        <v>12.133468000000001</v>
      </c>
      <c r="AS1422" s="3">
        <v>-9.3213410000000003</v>
      </c>
      <c r="AT1422" s="3">
        <v>2.9712160000000001</v>
      </c>
      <c r="AU1422" s="3">
        <v>11.794354999999999</v>
      </c>
      <c r="AV1422" s="3">
        <v>1.457412105385175</v>
      </c>
      <c r="AW1422" s="3">
        <v>2.5878148642522762</v>
      </c>
      <c r="AX1422" s="3">
        <v>2.6028652844189542</v>
      </c>
      <c r="AY1422" s="3">
        <v>66.34</v>
      </c>
      <c r="AZ1422" s="4">
        <v>117.8</v>
      </c>
      <c r="BA1422" s="3">
        <v>118.49</v>
      </c>
    </row>
    <row r="1423" spans="1:53" x14ac:dyDescent="0.3">
      <c r="A1423" s="1" t="s">
        <v>1005</v>
      </c>
      <c r="B1423" s="2">
        <v>4189200</v>
      </c>
      <c r="C1423" s="9" t="s">
        <v>2401</v>
      </c>
      <c r="D1423" s="9" t="s">
        <v>2468</v>
      </c>
      <c r="E1423" s="3">
        <v>3066.7150173</v>
      </c>
      <c r="F1423" s="5">
        <v>6322.5280169999996</v>
      </c>
      <c r="G1423" s="5" t="s">
        <v>2400</v>
      </c>
      <c r="H1423" s="3">
        <v>0.09</v>
      </c>
      <c r="I1423" s="3" t="s">
        <v>2397</v>
      </c>
      <c r="J1423" s="3">
        <v>8.3000000000000004E-2</v>
      </c>
      <c r="K1423" s="3" t="s">
        <v>2397</v>
      </c>
      <c r="L1423" s="3" t="s">
        <v>2397</v>
      </c>
      <c r="M1423" s="3">
        <v>19.152941179999999</v>
      </c>
      <c r="N1423" s="3">
        <v>6.6448980000000004</v>
      </c>
      <c r="O1423" s="3" t="s">
        <v>2400</v>
      </c>
      <c r="P1423" s="3" t="s">
        <v>2400</v>
      </c>
      <c r="Q1423" s="3">
        <v>1.1204019999999999</v>
      </c>
      <c r="R1423" s="4">
        <v>7.3262</v>
      </c>
      <c r="S1423" s="4">
        <v>7.3262</v>
      </c>
      <c r="T1423" s="9" t="s">
        <v>3429</v>
      </c>
      <c r="U1423" s="7">
        <v>5636523</v>
      </c>
      <c r="V1423" s="7">
        <v>6233650</v>
      </c>
      <c r="W1423" s="7">
        <v>6801240</v>
      </c>
      <c r="X1423" s="7">
        <v>6127161</v>
      </c>
      <c r="Y1423" s="7">
        <v>5466904</v>
      </c>
      <c r="Z1423" s="7">
        <v>5491095</v>
      </c>
      <c r="AA1423" s="7">
        <v>5530706</v>
      </c>
      <c r="AB1423" s="7">
        <v>5636523</v>
      </c>
      <c r="AC1423" s="3">
        <v>34.511000000000003</v>
      </c>
      <c r="AD1423" s="3">
        <v>37.920999999999999</v>
      </c>
      <c r="AE1423" s="4">
        <v>8.3059999999999992</v>
      </c>
      <c r="AF1423" s="4">
        <v>10.917999999999999</v>
      </c>
      <c r="AG1423" s="7">
        <v>351779995</v>
      </c>
      <c r="AH1423" s="7">
        <v>351643593</v>
      </c>
      <c r="AI1423" s="7">
        <v>350022378</v>
      </c>
      <c r="AJ1423" s="7">
        <v>350604651</v>
      </c>
      <c r="AK1423" s="3">
        <v>99.463449999999995</v>
      </c>
      <c r="AL1423" s="7">
        <v>450</v>
      </c>
      <c r="AM1423" s="7">
        <v>330943187</v>
      </c>
      <c r="AN1423" s="3">
        <v>93.89</v>
      </c>
      <c r="AO1423" s="3">
        <v>-2.5149699999999999</v>
      </c>
      <c r="AP1423" s="3">
        <v>-6.436782</v>
      </c>
      <c r="AQ1423" s="3">
        <v>10.748298999999999</v>
      </c>
      <c r="AR1423" s="3">
        <v>82.102907999999999</v>
      </c>
      <c r="AS1423" s="3">
        <v>-6.436782</v>
      </c>
      <c r="AT1423" s="3">
        <v>10.748298999999999</v>
      </c>
      <c r="AU1423" s="3">
        <v>82.511211000000003</v>
      </c>
      <c r="AV1423" s="3">
        <v>4.6950280247026592</v>
      </c>
      <c r="AW1423" s="3">
        <v>7.7924354396420199</v>
      </c>
      <c r="AX1423" s="3">
        <v>8.0610854287220111</v>
      </c>
      <c r="AY1423" s="3">
        <v>43.84</v>
      </c>
      <c r="AZ1423" s="3">
        <v>72.760000000000005</v>
      </c>
      <c r="BA1423" s="3">
        <v>75.27</v>
      </c>
    </row>
    <row r="1424" spans="1:53" x14ac:dyDescent="0.3">
      <c r="A1424" s="1" t="s">
        <v>233</v>
      </c>
      <c r="B1424" s="2">
        <v>4057075</v>
      </c>
      <c r="C1424" s="9" t="s">
        <v>2401</v>
      </c>
      <c r="D1424" s="9" t="s">
        <v>2469</v>
      </c>
      <c r="E1424" s="3">
        <v>3063.58318973</v>
      </c>
      <c r="F1424" s="5">
        <v>6135.8881890000002</v>
      </c>
      <c r="G1424" s="5">
        <v>6108.7091897299997</v>
      </c>
      <c r="H1424" s="3">
        <v>0.23</v>
      </c>
      <c r="I1424" s="3">
        <v>14.553039</v>
      </c>
      <c r="J1424" s="4">
        <v>0.23</v>
      </c>
      <c r="K1424" s="3">
        <v>14.553039</v>
      </c>
      <c r="L1424" s="3">
        <v>1.1715601599999999</v>
      </c>
      <c r="M1424" s="3">
        <v>1.1472688499999999</v>
      </c>
      <c r="N1424" s="3" t="s">
        <v>2397</v>
      </c>
      <c r="O1424" s="3" t="s">
        <v>2397</v>
      </c>
      <c r="P1424" s="3" t="s">
        <v>2397</v>
      </c>
      <c r="Q1424" s="3">
        <v>3.1066280000000002</v>
      </c>
      <c r="R1424" s="3">
        <v>9.5813579999999998</v>
      </c>
      <c r="S1424" s="3">
        <v>9.5813579999999998</v>
      </c>
      <c r="T1424" s="9" t="s">
        <v>3429</v>
      </c>
      <c r="U1424" s="7">
        <v>1751554</v>
      </c>
      <c r="V1424" s="7">
        <v>1710207</v>
      </c>
      <c r="W1424" s="7">
        <v>1438936</v>
      </c>
      <c r="X1424" s="7">
        <v>1321891</v>
      </c>
      <c r="Y1424" s="7">
        <v>1922590</v>
      </c>
      <c r="Z1424" s="7">
        <v>1908474</v>
      </c>
      <c r="AA1424" s="7">
        <v>1886339</v>
      </c>
      <c r="AB1424" s="7">
        <v>1751554</v>
      </c>
      <c r="AC1424" s="4">
        <v>59.9</v>
      </c>
      <c r="AD1424" s="3">
        <v>58.420999999999999</v>
      </c>
      <c r="AE1424" s="3">
        <v>29.901</v>
      </c>
      <c r="AF1424" s="3">
        <v>29.974</v>
      </c>
      <c r="AG1424" s="7">
        <v>79180956</v>
      </c>
      <c r="AH1424" s="7">
        <v>78702117</v>
      </c>
      <c r="AI1424" s="7">
        <v>77364125</v>
      </c>
      <c r="AJ1424" s="7">
        <v>78446501</v>
      </c>
      <c r="AK1424" s="3">
        <v>99.07011</v>
      </c>
      <c r="AL1424" s="7">
        <v>383</v>
      </c>
      <c r="AM1424" s="7">
        <v>68864589</v>
      </c>
      <c r="AN1424" s="3">
        <v>86.97</v>
      </c>
      <c r="AO1424" s="3">
        <v>-8.1833000000000003E-2</v>
      </c>
      <c r="AP1424" s="3">
        <v>-5.3243729999999996</v>
      </c>
      <c r="AQ1424" s="3">
        <v>-5.4709680000000001</v>
      </c>
      <c r="AR1424" s="3">
        <v>1.6088769999999999</v>
      </c>
      <c r="AS1424" s="3">
        <v>-5.3243729999999996</v>
      </c>
      <c r="AT1424" s="3">
        <v>-5.4709680000000001</v>
      </c>
      <c r="AU1424" s="3">
        <v>2.4902069999999998</v>
      </c>
      <c r="AV1424" s="3">
        <v>2.3978687194217909</v>
      </c>
      <c r="AW1424" s="3">
        <v>3.4318479268505482</v>
      </c>
      <c r="AX1424" s="3">
        <v>3.0454440445272164</v>
      </c>
      <c r="AY1424" s="3">
        <v>73.22</v>
      </c>
      <c r="AZ1424" s="4">
        <v>104.8</v>
      </c>
      <c r="BA1424" s="4">
        <v>93</v>
      </c>
    </row>
    <row r="1425" spans="1:53" x14ac:dyDescent="0.3">
      <c r="A1425" s="1" t="s">
        <v>2080</v>
      </c>
      <c r="B1425" s="2">
        <v>4060262</v>
      </c>
      <c r="C1425" s="9" t="s">
        <v>2395</v>
      </c>
      <c r="D1425" s="9" t="s">
        <v>2555</v>
      </c>
      <c r="E1425" s="3">
        <v>3060.0372880199998</v>
      </c>
      <c r="F1425" s="5">
        <v>12373.037288</v>
      </c>
      <c r="G1425" s="5" t="s">
        <v>2400</v>
      </c>
      <c r="H1425" s="3">
        <v>-0.12</v>
      </c>
      <c r="I1425" s="3" t="s">
        <v>2397</v>
      </c>
      <c r="J1425" s="3">
        <v>-0.12</v>
      </c>
      <c r="K1425" s="3" t="s">
        <v>2397</v>
      </c>
      <c r="L1425" s="3">
        <v>0.80840743999999998</v>
      </c>
      <c r="M1425" s="3">
        <v>0.54041071000000007</v>
      </c>
      <c r="N1425" s="3" t="s">
        <v>2397</v>
      </c>
      <c r="O1425" s="3" t="s">
        <v>2400</v>
      </c>
      <c r="P1425" s="3" t="s">
        <v>2400</v>
      </c>
      <c r="Q1425" s="3">
        <v>0.62357700000000005</v>
      </c>
      <c r="R1425" s="3">
        <v>5.6444229999999997</v>
      </c>
      <c r="S1425" s="3">
        <v>5.6444229999999997</v>
      </c>
      <c r="T1425" s="9" t="s">
        <v>3429</v>
      </c>
      <c r="U1425" s="7">
        <v>20066000</v>
      </c>
      <c r="V1425" s="7">
        <v>20805000</v>
      </c>
      <c r="W1425" s="7">
        <v>17478000</v>
      </c>
      <c r="X1425" s="7">
        <v>12321000</v>
      </c>
      <c r="Y1425" s="7">
        <v>19047000</v>
      </c>
      <c r="Z1425" s="7">
        <v>19365000</v>
      </c>
      <c r="AA1425" s="7">
        <v>19662000</v>
      </c>
      <c r="AB1425" s="7">
        <v>20066000</v>
      </c>
      <c r="AC1425" s="3">
        <v>17.472000000000001</v>
      </c>
      <c r="AD1425" s="4">
        <v>19.72</v>
      </c>
      <c r="AE1425" s="4">
        <v>7.47</v>
      </c>
      <c r="AF1425" s="4">
        <v>9.4610000000000003</v>
      </c>
      <c r="AG1425" s="7">
        <v>284915021</v>
      </c>
      <c r="AH1425" s="7">
        <v>284687007</v>
      </c>
      <c r="AI1425" s="7">
        <v>283545707</v>
      </c>
      <c r="AJ1425" s="7">
        <v>262691639</v>
      </c>
      <c r="AK1425" s="3">
        <v>92.198490000000007</v>
      </c>
      <c r="AL1425" s="7">
        <v>433</v>
      </c>
      <c r="AM1425" s="7">
        <v>243596833</v>
      </c>
      <c r="AN1425" s="4">
        <v>85.5</v>
      </c>
      <c r="AO1425" s="3">
        <v>1.2373449999999999</v>
      </c>
      <c r="AP1425" s="3">
        <v>-16.201117</v>
      </c>
      <c r="AQ1425" s="3">
        <v>1.6949149999999999</v>
      </c>
      <c r="AR1425" s="3">
        <v>-36.664321000000001</v>
      </c>
      <c r="AS1425" s="3">
        <v>-16.201117</v>
      </c>
      <c r="AT1425" s="3">
        <v>1.6949149999999999</v>
      </c>
      <c r="AU1425" s="3">
        <v>-37.150838</v>
      </c>
      <c r="AV1425" s="3">
        <v>5.9219378649223708</v>
      </c>
      <c r="AW1425" s="3">
        <v>7.9288388032472206</v>
      </c>
      <c r="AX1425" s="3">
        <v>9.2478754394535834</v>
      </c>
      <c r="AY1425" s="3">
        <v>78.14</v>
      </c>
      <c r="AZ1425" s="3">
        <v>104.62</v>
      </c>
      <c r="BA1425" s="4">
        <v>122.03</v>
      </c>
    </row>
    <row r="1426" spans="1:53" x14ac:dyDescent="0.3">
      <c r="A1426" s="1" t="s">
        <v>2261</v>
      </c>
      <c r="B1426" s="2">
        <v>29443409</v>
      </c>
      <c r="C1426" s="9" t="s">
        <v>2401</v>
      </c>
      <c r="D1426" s="9" t="s">
        <v>2410</v>
      </c>
      <c r="E1426" s="3">
        <v>3049.9297208799999</v>
      </c>
      <c r="F1426" s="5">
        <v>5710.9297200000001</v>
      </c>
      <c r="G1426" s="5" t="s">
        <v>2400</v>
      </c>
      <c r="H1426" s="3">
        <v>-0.71</v>
      </c>
      <c r="I1426" s="3">
        <v>21.208397000000001</v>
      </c>
      <c r="J1426" s="3">
        <v>-0.71</v>
      </c>
      <c r="K1426" s="3">
        <v>21.208397000000001</v>
      </c>
      <c r="L1426" s="3" t="s">
        <v>2397</v>
      </c>
      <c r="M1426" s="3">
        <v>7.6279926299999996</v>
      </c>
      <c r="N1426" s="3">
        <v>20.444224999999999</v>
      </c>
      <c r="O1426" s="3" t="s">
        <v>2400</v>
      </c>
      <c r="P1426" s="3" t="s">
        <v>2400</v>
      </c>
      <c r="Q1426" s="3">
        <v>1.0016929999999999</v>
      </c>
      <c r="R1426" s="3">
        <v>5.8559039999999998</v>
      </c>
      <c r="S1426" s="3">
        <v>5.8559039999999998</v>
      </c>
      <c r="T1426" s="9" t="s">
        <v>3433</v>
      </c>
      <c r="U1426" s="7">
        <v>6182000</v>
      </c>
      <c r="V1426" s="7">
        <v>6344000</v>
      </c>
      <c r="W1426" s="7">
        <v>6785000</v>
      </c>
      <c r="X1426" s="7">
        <v>5413000</v>
      </c>
      <c r="Y1426" s="7">
        <v>6207000</v>
      </c>
      <c r="Z1426" s="7">
        <v>6125000</v>
      </c>
      <c r="AA1426" s="7">
        <v>6134000</v>
      </c>
      <c r="AB1426" s="7">
        <v>6182000</v>
      </c>
      <c r="AC1426" s="3">
        <v>44.338000000000001</v>
      </c>
      <c r="AD1426" s="3">
        <v>44.563000000000002</v>
      </c>
      <c r="AE1426" s="4">
        <v>8.7029999999999994</v>
      </c>
      <c r="AF1426" s="4">
        <v>8.7639999999999993</v>
      </c>
      <c r="AG1426" s="7">
        <v>79000000</v>
      </c>
      <c r="AH1426" s="7">
        <v>78000000</v>
      </c>
      <c r="AI1426" s="7">
        <v>77000000</v>
      </c>
      <c r="AJ1426" s="7">
        <v>69905744</v>
      </c>
      <c r="AK1426" s="3">
        <v>88.914180000000002</v>
      </c>
      <c r="AL1426" s="7">
        <v>353</v>
      </c>
      <c r="AM1426" s="7">
        <v>72648980</v>
      </c>
      <c r="AN1426" s="4">
        <v>92.4</v>
      </c>
      <c r="AO1426" s="3">
        <v>-0.52833799999999997</v>
      </c>
      <c r="AP1426" s="3">
        <v>6.6426369999999997</v>
      </c>
      <c r="AQ1426" s="3">
        <v>61.167315000000002</v>
      </c>
      <c r="AR1426" s="3">
        <v>52.728614</v>
      </c>
      <c r="AS1426" s="3">
        <v>6.6426369999999997</v>
      </c>
      <c r="AT1426" s="3">
        <v>61.167315000000002</v>
      </c>
      <c r="AU1426" s="3">
        <v>56.066315000000003</v>
      </c>
      <c r="AV1426" s="3">
        <v>8.9622367087717265</v>
      </c>
      <c r="AW1426" s="3">
        <v>13.997010871950058</v>
      </c>
      <c r="AX1426" s="3">
        <v>13.173988996387145</v>
      </c>
      <c r="AY1426" s="3">
        <v>53.01</v>
      </c>
      <c r="AZ1426" s="3">
        <v>82.79</v>
      </c>
      <c r="BA1426" s="3">
        <v>77.930000000000007</v>
      </c>
    </row>
    <row r="1427" spans="1:53" x14ac:dyDescent="0.3">
      <c r="A1427" s="1" t="s">
        <v>398</v>
      </c>
      <c r="B1427" s="2">
        <v>4721056</v>
      </c>
      <c r="C1427" s="9" t="s">
        <v>2401</v>
      </c>
      <c r="D1427" s="9" t="s">
        <v>2472</v>
      </c>
      <c r="E1427" s="3">
        <v>3044.4376639100001</v>
      </c>
      <c r="F1427" s="5">
        <v>4300.3996630000001</v>
      </c>
      <c r="G1427" s="5" t="s">
        <v>2400</v>
      </c>
      <c r="H1427" s="4">
        <v>1.03</v>
      </c>
      <c r="I1427" s="3">
        <v>13.108733000000001</v>
      </c>
      <c r="J1427" s="3">
        <v>1.03</v>
      </c>
      <c r="K1427" s="3">
        <v>13.108733000000001</v>
      </c>
      <c r="L1427" s="3">
        <v>1.6938828899999998</v>
      </c>
      <c r="M1427" s="3">
        <v>1.6553461899999999</v>
      </c>
      <c r="N1427" s="3" t="s">
        <v>2397</v>
      </c>
      <c r="O1427" s="3" t="s">
        <v>2400</v>
      </c>
      <c r="P1427" s="3" t="s">
        <v>2400</v>
      </c>
      <c r="Q1427" s="3">
        <v>3.840052</v>
      </c>
      <c r="R1427" s="3">
        <v>9.6747560000000004</v>
      </c>
      <c r="S1427" s="3">
        <v>9.6747560000000004</v>
      </c>
      <c r="T1427" s="9" t="s">
        <v>3429</v>
      </c>
      <c r="U1427" s="7">
        <v>794632</v>
      </c>
      <c r="V1427" s="7">
        <v>846431</v>
      </c>
      <c r="W1427" s="7">
        <v>790909</v>
      </c>
      <c r="X1427" s="7">
        <v>794307</v>
      </c>
      <c r="Y1427" s="7">
        <v>1029123</v>
      </c>
      <c r="Z1427" s="7">
        <v>984536</v>
      </c>
      <c r="AA1427" s="7">
        <v>934281</v>
      </c>
      <c r="AB1427" s="7">
        <v>794632</v>
      </c>
      <c r="AC1427" s="3">
        <v>47.906999999999996</v>
      </c>
      <c r="AD1427" s="3">
        <v>56.978999999999999</v>
      </c>
      <c r="AE1427" s="3">
        <v>25.831</v>
      </c>
      <c r="AF1427" s="3">
        <v>39.253</v>
      </c>
      <c r="AG1427" s="7">
        <v>59473000</v>
      </c>
      <c r="AH1427" s="7">
        <v>58825000</v>
      </c>
      <c r="AI1427" s="7">
        <v>57711000</v>
      </c>
      <c r="AJ1427" s="7">
        <v>58922290</v>
      </c>
      <c r="AK1427" s="3">
        <v>99.073539999999994</v>
      </c>
      <c r="AL1427" s="7">
        <v>406</v>
      </c>
      <c r="AM1427" s="7">
        <v>50274412</v>
      </c>
      <c r="AN1427" s="3">
        <v>84.53</v>
      </c>
      <c r="AO1427" s="3">
        <v>-0.63568599999999997</v>
      </c>
      <c r="AP1427" s="3">
        <v>-11.447547999999999</v>
      </c>
      <c r="AQ1427" s="3">
        <v>-16.396163999999999</v>
      </c>
      <c r="AR1427" s="3">
        <v>-12.642128</v>
      </c>
      <c r="AS1427" s="3">
        <v>-11.447547999999999</v>
      </c>
      <c r="AT1427" s="3">
        <v>-16.396163999999999</v>
      </c>
      <c r="AU1427" s="3">
        <v>-12.608444</v>
      </c>
      <c r="AV1427" s="3">
        <v>1.6012129411575</v>
      </c>
      <c r="AW1427" s="3">
        <v>2.7741930728538713</v>
      </c>
      <c r="AX1427" s="3">
        <v>2.4695152189698524</v>
      </c>
      <c r="AY1427" s="3">
        <v>58.68</v>
      </c>
      <c r="AZ1427" s="3">
        <v>101.66</v>
      </c>
      <c r="BA1427" s="4">
        <v>90.5</v>
      </c>
    </row>
    <row r="1428" spans="1:53" x14ac:dyDescent="0.3">
      <c r="A1428" s="1" t="s">
        <v>566</v>
      </c>
      <c r="B1428" s="2">
        <v>9167688</v>
      </c>
      <c r="C1428" s="9" t="s">
        <v>2401</v>
      </c>
      <c r="D1428" s="9" t="s">
        <v>2524</v>
      </c>
      <c r="E1428" s="3">
        <v>3042.3629375999999</v>
      </c>
      <c r="F1428" s="5">
        <v>3840.5349369999999</v>
      </c>
      <c r="G1428" s="5" t="s">
        <v>2400</v>
      </c>
      <c r="H1428" s="3">
        <v>0.09</v>
      </c>
      <c r="I1428" s="3">
        <v>8.9410640000000008</v>
      </c>
      <c r="J1428" s="4">
        <v>0.09</v>
      </c>
      <c r="K1428" s="3">
        <v>8.9410640000000008</v>
      </c>
      <c r="L1428" s="3" t="s">
        <v>2397</v>
      </c>
      <c r="M1428" s="3">
        <v>2.3139881</v>
      </c>
      <c r="N1428" s="3">
        <v>7.6475410000000004</v>
      </c>
      <c r="O1428" s="3" t="s">
        <v>2400</v>
      </c>
      <c r="P1428" s="3" t="s">
        <v>2400</v>
      </c>
      <c r="Q1428" s="3">
        <v>2.5411709999999998</v>
      </c>
      <c r="R1428" s="3">
        <v>6.5562800000000001</v>
      </c>
      <c r="S1428" s="3">
        <v>6.5562800000000001</v>
      </c>
      <c r="T1428" s="9" t="s">
        <v>3429</v>
      </c>
      <c r="U1428" s="7">
        <v>1400038</v>
      </c>
      <c r="V1428" s="7">
        <v>1378663</v>
      </c>
      <c r="W1428" s="7">
        <v>706913</v>
      </c>
      <c r="X1428" s="7">
        <v>607356</v>
      </c>
      <c r="Y1428" s="7">
        <v>1496122</v>
      </c>
      <c r="Z1428" s="7">
        <v>1503856</v>
      </c>
      <c r="AA1428" s="7">
        <v>1477547</v>
      </c>
      <c r="AB1428" s="7">
        <v>1400038</v>
      </c>
      <c r="AC1428" s="3">
        <v>34.683999999999997</v>
      </c>
      <c r="AD1428" s="3">
        <v>32.835999999999999</v>
      </c>
      <c r="AE1428" s="3">
        <v>40.332999999999998</v>
      </c>
      <c r="AF1428" s="4">
        <v>38.119999999999997</v>
      </c>
      <c r="AG1428" s="7">
        <v>163055555</v>
      </c>
      <c r="AH1428" s="7">
        <v>160971584</v>
      </c>
      <c r="AI1428" s="7">
        <v>160910811</v>
      </c>
      <c r="AJ1428" s="7">
        <v>21388957</v>
      </c>
      <c r="AK1428" s="3">
        <v>13.287409999999999</v>
      </c>
      <c r="AL1428" s="7">
        <v>75</v>
      </c>
      <c r="AM1428" s="7">
        <v>15320139</v>
      </c>
      <c r="AN1428" s="3">
        <v>9.52</v>
      </c>
      <c r="AO1428" s="3">
        <v>-1.737757</v>
      </c>
      <c r="AP1428" s="3">
        <v>-1.269841</v>
      </c>
      <c r="AQ1428" s="3">
        <v>6.872852</v>
      </c>
      <c r="AR1428" s="3">
        <v>17.728707</v>
      </c>
      <c r="AS1428" s="3">
        <v>-1.269841</v>
      </c>
      <c r="AT1428" s="3">
        <v>6.872852</v>
      </c>
      <c r="AU1428" s="3">
        <v>16.18929</v>
      </c>
      <c r="AV1428" s="3">
        <v>0.3465133324400908</v>
      </c>
      <c r="AW1428" s="3">
        <v>0.52796020761708429</v>
      </c>
      <c r="AX1428" s="3">
        <v>0.47039076259475804</v>
      </c>
      <c r="AY1428" s="3">
        <v>74.31</v>
      </c>
      <c r="AZ1428" s="3">
        <v>113.22</v>
      </c>
      <c r="BA1428" s="3">
        <v>100.88</v>
      </c>
    </row>
    <row r="1429" spans="1:53" x14ac:dyDescent="0.3">
      <c r="A1429" s="1" t="s">
        <v>1098</v>
      </c>
      <c r="B1429" s="2">
        <v>8595858</v>
      </c>
      <c r="C1429" s="9" t="s">
        <v>2395</v>
      </c>
      <c r="D1429" s="9" t="s">
        <v>2409</v>
      </c>
      <c r="E1429" s="3">
        <v>3039.6126829999998</v>
      </c>
      <c r="F1429" s="5">
        <v>2960.798683</v>
      </c>
      <c r="G1429" s="5" t="s">
        <v>2400</v>
      </c>
      <c r="H1429" s="3">
        <v>-0.315</v>
      </c>
      <c r="I1429" s="3" t="s">
        <v>2397</v>
      </c>
      <c r="J1429" s="3">
        <v>-0.315</v>
      </c>
      <c r="K1429" s="3" t="s">
        <v>2397</v>
      </c>
      <c r="L1429" s="3">
        <v>38.441265059999999</v>
      </c>
      <c r="M1429" s="3">
        <v>6.8615591400000007</v>
      </c>
      <c r="N1429" s="3" t="s">
        <v>2397</v>
      </c>
      <c r="O1429" s="3" t="s">
        <v>2400</v>
      </c>
      <c r="P1429" s="3" t="s">
        <v>2400</v>
      </c>
      <c r="Q1429" s="3">
        <v>5.0650570000000004</v>
      </c>
      <c r="R1429" s="3" t="s">
        <v>2397</v>
      </c>
      <c r="S1429" s="3">
        <v>-146.15094199999999</v>
      </c>
      <c r="T1429" s="9" t="s">
        <v>3429</v>
      </c>
      <c r="U1429" s="7">
        <v>493632</v>
      </c>
      <c r="V1429" s="7">
        <v>383471</v>
      </c>
      <c r="W1429" s="7">
        <v>276984</v>
      </c>
      <c r="X1429" s="7">
        <v>139670</v>
      </c>
      <c r="Y1429" s="7">
        <v>574498</v>
      </c>
      <c r="Z1429" s="7">
        <v>547474</v>
      </c>
      <c r="AA1429" s="7">
        <v>520659</v>
      </c>
      <c r="AB1429" s="7">
        <v>493632</v>
      </c>
      <c r="AC1429" s="3">
        <v>88.034000000000006</v>
      </c>
      <c r="AD1429" s="3">
        <v>86.816999999999993</v>
      </c>
      <c r="AE1429" s="3">
        <v>0.39700000000000002</v>
      </c>
      <c r="AF1429" s="3">
        <v>-4.5490000000000004</v>
      </c>
      <c r="AG1429" s="7">
        <v>58435576</v>
      </c>
      <c r="AH1429" s="7">
        <v>58166309</v>
      </c>
      <c r="AI1429" s="7">
        <v>57506462</v>
      </c>
      <c r="AJ1429" s="7">
        <v>53672721</v>
      </c>
      <c r="AK1429" s="3">
        <v>91.679040000000001</v>
      </c>
      <c r="AL1429" s="7">
        <v>306</v>
      </c>
      <c r="AM1429" s="7">
        <v>55947425</v>
      </c>
      <c r="AN1429" s="3">
        <v>95.56</v>
      </c>
      <c r="AO1429" s="3">
        <v>-4.8462259999999997</v>
      </c>
      <c r="AP1429" s="3">
        <v>-1.6756549999999999</v>
      </c>
      <c r="AQ1429" s="3">
        <v>23.787585</v>
      </c>
      <c r="AR1429" s="3">
        <v>-22.369221</v>
      </c>
      <c r="AS1429" s="3">
        <v>-1.6756549999999999</v>
      </c>
      <c r="AT1429" s="3">
        <v>23.787585</v>
      </c>
      <c r="AU1429" s="3">
        <v>-21.364757000000001</v>
      </c>
      <c r="AV1429" s="3">
        <v>3.6049779723537916</v>
      </c>
      <c r="AW1429" s="3">
        <v>8.7377598880924285</v>
      </c>
      <c r="AX1429" s="3">
        <v>7.8976065054505176</v>
      </c>
      <c r="AY1429" s="3">
        <v>42.84</v>
      </c>
      <c r="AZ1429" s="3">
        <v>103.83</v>
      </c>
      <c r="BA1429" s="3">
        <v>93.85</v>
      </c>
    </row>
    <row r="1430" spans="1:53" x14ac:dyDescent="0.3">
      <c r="A1430" s="1" t="s">
        <v>1036</v>
      </c>
      <c r="B1430" s="2">
        <v>4102290</v>
      </c>
      <c r="C1430" s="9" t="s">
        <v>2401</v>
      </c>
      <c r="D1430" s="9" t="s">
        <v>2407</v>
      </c>
      <c r="E1430" s="3">
        <v>3032.4103295999998</v>
      </c>
      <c r="F1430" s="5">
        <v>4751.1953290000001</v>
      </c>
      <c r="G1430" s="5">
        <v>4751.1953296000002</v>
      </c>
      <c r="H1430" s="3">
        <v>0.42</v>
      </c>
      <c r="I1430" s="3">
        <v>9.9900549999999999</v>
      </c>
      <c r="J1430" s="3">
        <v>0.42</v>
      </c>
      <c r="K1430" s="3">
        <v>9.9900549999999999</v>
      </c>
      <c r="L1430" s="3">
        <v>1.7384908300000002</v>
      </c>
      <c r="M1430" s="3">
        <v>1.7384908300000002</v>
      </c>
      <c r="N1430" s="3">
        <v>77.868217000000001</v>
      </c>
      <c r="O1430" s="3" t="s">
        <v>2400</v>
      </c>
      <c r="P1430" s="3" t="s">
        <v>2400</v>
      </c>
      <c r="Q1430" s="3">
        <v>9.9856730000000002</v>
      </c>
      <c r="R1430" s="3">
        <v>11.796172</v>
      </c>
      <c r="S1430" s="3">
        <v>11.796172</v>
      </c>
      <c r="T1430" s="9" t="s">
        <v>3429</v>
      </c>
      <c r="U1430" s="7">
        <v>460668</v>
      </c>
      <c r="V1430" s="7">
        <v>321688</v>
      </c>
      <c r="W1430" s="7">
        <v>280976</v>
      </c>
      <c r="X1430" s="7">
        <v>287258</v>
      </c>
      <c r="Y1430" s="7">
        <v>494410</v>
      </c>
      <c r="Z1430" s="7">
        <v>485906</v>
      </c>
      <c r="AA1430" s="7">
        <v>477131</v>
      </c>
      <c r="AB1430" s="7">
        <v>460668</v>
      </c>
      <c r="AC1430" s="4">
        <v>100</v>
      </c>
      <c r="AD1430" s="4">
        <v>100</v>
      </c>
      <c r="AE1430" s="3">
        <v>82.855999999999995</v>
      </c>
      <c r="AF1430" s="3">
        <v>83.924000000000007</v>
      </c>
      <c r="AG1430" s="7">
        <v>160246154</v>
      </c>
      <c r="AH1430" s="7">
        <v>160169093</v>
      </c>
      <c r="AI1430" s="7">
        <v>149334219</v>
      </c>
      <c r="AJ1430" s="7">
        <v>147832112</v>
      </c>
      <c r="AK1430" s="3">
        <v>92.285070000000005</v>
      </c>
      <c r="AL1430" s="7">
        <v>324</v>
      </c>
      <c r="AM1430" s="7">
        <v>32300943</v>
      </c>
      <c r="AN1430" s="3">
        <v>20.16</v>
      </c>
      <c r="AO1430" s="3">
        <v>2.5523229999999999</v>
      </c>
      <c r="AP1430" s="3">
        <v>6.1278389999999998</v>
      </c>
      <c r="AQ1430" s="3">
        <v>2.291242</v>
      </c>
      <c r="AR1430" s="3">
        <v>20.083682</v>
      </c>
      <c r="AS1430" s="3">
        <v>6.1278389999999998</v>
      </c>
      <c r="AT1430" s="3">
        <v>2.291242</v>
      </c>
      <c r="AU1430" s="3">
        <v>20.515896999999999</v>
      </c>
      <c r="AV1430" s="3">
        <v>2.5928455780709396</v>
      </c>
      <c r="AW1430" s="3">
        <v>2.842261456162436</v>
      </c>
      <c r="AX1430" s="3">
        <v>2.9623679919689576</v>
      </c>
      <c r="AY1430" s="3">
        <v>87.82</v>
      </c>
      <c r="AZ1430" s="3">
        <v>96.27</v>
      </c>
      <c r="BA1430" s="3">
        <v>100.34</v>
      </c>
    </row>
    <row r="1431" spans="1:53" x14ac:dyDescent="0.3">
      <c r="A1431" s="1" t="s">
        <v>1553</v>
      </c>
      <c r="B1431" s="2">
        <v>4010843</v>
      </c>
      <c r="C1431" s="9" t="s">
        <v>2401</v>
      </c>
      <c r="D1431" s="9" t="s">
        <v>2486</v>
      </c>
      <c r="E1431" s="3">
        <v>3029.7786501</v>
      </c>
      <c r="F1431" s="5">
        <v>3457.3726499999998</v>
      </c>
      <c r="G1431" s="5" t="s">
        <v>2400</v>
      </c>
      <c r="H1431" s="3">
        <v>0.4</v>
      </c>
      <c r="I1431" s="3">
        <v>19.772555000000001</v>
      </c>
      <c r="J1431" s="3">
        <v>0.4</v>
      </c>
      <c r="K1431" s="3">
        <v>19.772555000000001</v>
      </c>
      <c r="L1431" s="3">
        <v>3.9701628899999997</v>
      </c>
      <c r="M1431" s="3">
        <v>3.77587954</v>
      </c>
      <c r="N1431" s="3">
        <v>21.915966000000001</v>
      </c>
      <c r="O1431" s="3" t="s">
        <v>2400</v>
      </c>
      <c r="P1431" s="3" t="s">
        <v>2400</v>
      </c>
      <c r="Q1431" s="3">
        <v>1.177109</v>
      </c>
      <c r="R1431" s="3">
        <v>6.2458989999999996</v>
      </c>
      <c r="S1431" s="3">
        <v>6.2458989999999996</v>
      </c>
      <c r="T1431" s="9" t="s">
        <v>3429</v>
      </c>
      <c r="U1431" s="7">
        <v>2424706</v>
      </c>
      <c r="V1431" s="7">
        <v>2066084</v>
      </c>
      <c r="W1431" s="7">
        <v>1869275</v>
      </c>
      <c r="X1431" s="7">
        <v>1827889</v>
      </c>
      <c r="Y1431" s="7">
        <v>2602340</v>
      </c>
      <c r="Z1431" s="7">
        <v>2557709</v>
      </c>
      <c r="AA1431" s="7">
        <v>2486811</v>
      </c>
      <c r="AB1431" s="7">
        <v>2424706</v>
      </c>
      <c r="AC1431" s="3">
        <v>16.454000000000001</v>
      </c>
      <c r="AD1431" s="3">
        <v>17.260999999999999</v>
      </c>
      <c r="AE1431" s="4">
        <v>11.807</v>
      </c>
      <c r="AF1431" s="4">
        <v>12.282999999999999</v>
      </c>
      <c r="AG1431" s="7">
        <v>101059995</v>
      </c>
      <c r="AH1431" s="7">
        <v>101481447</v>
      </c>
      <c r="AI1431" s="7">
        <v>100786066</v>
      </c>
      <c r="AJ1431" s="7">
        <v>99515895</v>
      </c>
      <c r="AK1431" s="4">
        <v>98.472099999999998</v>
      </c>
      <c r="AL1431" s="7">
        <v>314</v>
      </c>
      <c r="AM1431" s="7">
        <v>101651473</v>
      </c>
      <c r="AN1431" s="3">
        <v>100.59</v>
      </c>
      <c r="AO1431" s="3">
        <v>4.1533550000000004</v>
      </c>
      <c r="AP1431" s="3">
        <v>-13.008672000000001</v>
      </c>
      <c r="AQ1431" s="4">
        <v>4.8653000000000004</v>
      </c>
      <c r="AR1431" s="3">
        <v>26.295400000000001</v>
      </c>
      <c r="AS1431" s="3">
        <v>-13.008672000000001</v>
      </c>
      <c r="AT1431" s="4">
        <v>4.8653000000000004</v>
      </c>
      <c r="AU1431" s="3">
        <v>22.556391000000001</v>
      </c>
      <c r="AV1431" s="3">
        <v>2.7934129622705797</v>
      </c>
      <c r="AW1431" s="3">
        <v>3.992023163162544</v>
      </c>
      <c r="AX1431" s="3">
        <v>3.8480843445062964</v>
      </c>
      <c r="AY1431" s="3">
        <v>69.13</v>
      </c>
      <c r="AZ1431" s="3">
        <v>98.79</v>
      </c>
      <c r="BA1431" s="3">
        <v>95.23</v>
      </c>
    </row>
    <row r="1432" spans="1:53" x14ac:dyDescent="0.3">
      <c r="A1432" s="1" t="s">
        <v>2026</v>
      </c>
      <c r="B1432" s="2">
        <v>4121647</v>
      </c>
      <c r="C1432" s="9" t="s">
        <v>2401</v>
      </c>
      <c r="D1432" s="9" t="s">
        <v>2537</v>
      </c>
      <c r="E1432" s="3">
        <v>3024.2552099599998</v>
      </c>
      <c r="F1432" s="5">
        <v>5649.4422089999998</v>
      </c>
      <c r="G1432" s="5">
        <v>5649.4422099599997</v>
      </c>
      <c r="H1432" s="3">
        <v>0.88900000000000001</v>
      </c>
      <c r="I1432" s="3">
        <v>6.5112139999999998</v>
      </c>
      <c r="J1432" s="4">
        <v>0.88900000000000001</v>
      </c>
      <c r="K1432" s="3">
        <v>6.5112139999999998</v>
      </c>
      <c r="L1432" s="3" t="s">
        <v>2397</v>
      </c>
      <c r="M1432" s="3">
        <v>1.03497057</v>
      </c>
      <c r="N1432" s="3">
        <v>5.7989850000000001</v>
      </c>
      <c r="O1432" s="3">
        <v>5.5218993573512298</v>
      </c>
      <c r="P1432" s="3">
        <v>5.3773381537588296</v>
      </c>
      <c r="Q1432" s="3">
        <v>1.8841889999999999</v>
      </c>
      <c r="R1432" s="4">
        <v>7.0358400000000003</v>
      </c>
      <c r="S1432" s="4">
        <v>7.0358400000000003</v>
      </c>
      <c r="T1432" s="9" t="s">
        <v>3429</v>
      </c>
      <c r="U1432" s="7">
        <v>2910930</v>
      </c>
      <c r="V1432" s="7">
        <v>3279245</v>
      </c>
      <c r="W1432" s="7">
        <v>2991093</v>
      </c>
      <c r="X1432" s="7">
        <v>2937780</v>
      </c>
      <c r="Y1432" s="7">
        <v>2957296</v>
      </c>
      <c r="Z1432" s="7">
        <v>2863712</v>
      </c>
      <c r="AA1432" s="7">
        <v>2884855</v>
      </c>
      <c r="AB1432" s="7">
        <v>2910930</v>
      </c>
      <c r="AC1432" s="4">
        <v>41.01</v>
      </c>
      <c r="AD1432" s="3">
        <v>41.774000000000001</v>
      </c>
      <c r="AE1432" s="3">
        <v>25.178999999999998</v>
      </c>
      <c r="AF1432" s="3">
        <v>26.274000000000001</v>
      </c>
      <c r="AG1432" s="7">
        <v>162477713</v>
      </c>
      <c r="AH1432" s="7">
        <v>166880211</v>
      </c>
      <c r="AI1432" s="7">
        <v>196874524</v>
      </c>
      <c r="AJ1432" s="7">
        <v>159255580</v>
      </c>
      <c r="AK1432" s="3">
        <v>98.841769999999997</v>
      </c>
      <c r="AL1432" s="7">
        <v>383</v>
      </c>
      <c r="AM1432" s="7">
        <v>165266014</v>
      </c>
      <c r="AN1432" s="3">
        <v>102.57</v>
      </c>
      <c r="AO1432" s="3">
        <v>-1.0281389999999999</v>
      </c>
      <c r="AP1432" s="3">
        <v>-2.5572720000000002</v>
      </c>
      <c r="AQ1432" s="3">
        <v>15.90621</v>
      </c>
      <c r="AR1432" s="3">
        <v>18.076177999999999</v>
      </c>
      <c r="AS1432" s="3">
        <v>-2.5572720000000002</v>
      </c>
      <c r="AT1432" s="3">
        <v>15.90621</v>
      </c>
      <c r="AU1432" s="3">
        <v>19.542484000000002</v>
      </c>
      <c r="AV1432" s="3">
        <v>3.9817163602271743</v>
      </c>
      <c r="AW1432" s="3">
        <v>4.66994939187793</v>
      </c>
      <c r="AX1432" s="3">
        <v>5.1173571123180901</v>
      </c>
      <c r="AY1432" s="3">
        <v>59.41</v>
      </c>
      <c r="AZ1432" s="3">
        <v>69.680000000000007</v>
      </c>
      <c r="BA1432" s="3">
        <v>76.36</v>
      </c>
    </row>
    <row r="1433" spans="1:53" x14ac:dyDescent="0.3">
      <c r="A1433" s="1" t="s">
        <v>1336</v>
      </c>
      <c r="B1433" s="2">
        <v>4185702</v>
      </c>
      <c r="C1433" s="9" t="s">
        <v>2401</v>
      </c>
      <c r="D1433" s="9" t="s">
        <v>2454</v>
      </c>
      <c r="E1433" s="3">
        <v>3021.2936863099999</v>
      </c>
      <c r="F1433" s="5">
        <v>4037.4936859999998</v>
      </c>
      <c r="G1433" s="5" t="s">
        <v>2400</v>
      </c>
      <c r="H1433" s="3">
        <v>0.47</v>
      </c>
      <c r="I1433" s="3">
        <v>74</v>
      </c>
      <c r="J1433" s="3">
        <v>0.47</v>
      </c>
      <c r="K1433" s="3">
        <v>74</v>
      </c>
      <c r="L1433" s="3">
        <v>32.53664036</v>
      </c>
      <c r="M1433" s="3">
        <v>1.25450989</v>
      </c>
      <c r="N1433" s="3">
        <v>24.730077000000001</v>
      </c>
      <c r="O1433" s="3" t="s">
        <v>2400</v>
      </c>
      <c r="P1433" s="3" t="s">
        <v>2400</v>
      </c>
      <c r="Q1433" s="3">
        <v>0.20599600000000001</v>
      </c>
      <c r="R1433" s="3">
        <v>6.1934610000000001</v>
      </c>
      <c r="S1433" s="3">
        <v>6.1934610000000001</v>
      </c>
      <c r="T1433" s="9" t="s">
        <v>3429</v>
      </c>
      <c r="U1433" s="7">
        <v>18914500</v>
      </c>
      <c r="V1433" s="7">
        <v>19827500</v>
      </c>
      <c r="W1433" s="7">
        <v>20724400</v>
      </c>
      <c r="X1433" s="7">
        <v>18001000</v>
      </c>
      <c r="Y1433" s="7">
        <v>18084700</v>
      </c>
      <c r="Z1433" s="7">
        <v>18230100</v>
      </c>
      <c r="AA1433" s="7">
        <v>18565500</v>
      </c>
      <c r="AB1433" s="7">
        <v>18914500</v>
      </c>
      <c r="AC1433" s="3">
        <v>17.754000000000001</v>
      </c>
      <c r="AD1433" s="3">
        <v>17.376000000000001</v>
      </c>
      <c r="AE1433" s="4">
        <v>2.8279999999999998</v>
      </c>
      <c r="AF1433" s="4">
        <v>2.5230000000000001</v>
      </c>
      <c r="AG1433" s="7">
        <v>47296315</v>
      </c>
      <c r="AH1433" s="7">
        <v>47707441</v>
      </c>
      <c r="AI1433" s="7">
        <v>49111903</v>
      </c>
      <c r="AJ1433" s="7">
        <v>46211006</v>
      </c>
      <c r="AK1433" s="4">
        <v>98.454599999999999</v>
      </c>
      <c r="AL1433" s="7">
        <v>400</v>
      </c>
      <c r="AM1433" s="7">
        <v>48137335</v>
      </c>
      <c r="AN1433" s="3">
        <v>102.56</v>
      </c>
      <c r="AO1433" s="3">
        <v>1.2987010000000001</v>
      </c>
      <c r="AP1433" s="3">
        <v>-10.3309</v>
      </c>
      <c r="AQ1433" s="3">
        <v>-21.490750999999999</v>
      </c>
      <c r="AR1433" s="3">
        <v>-27.047523000000002</v>
      </c>
      <c r="AS1433" s="3">
        <v>-10.3309</v>
      </c>
      <c r="AT1433" s="3">
        <v>-21.490750999999999</v>
      </c>
      <c r="AU1433" s="3">
        <v>-27.368818000000001</v>
      </c>
      <c r="AV1433" s="3">
        <v>5.9461957033185548</v>
      </c>
      <c r="AW1433" s="3">
        <v>8.0955525986226373</v>
      </c>
      <c r="AX1433" s="3">
        <v>7.1069234414592053</v>
      </c>
      <c r="AY1433" s="3">
        <v>119.99</v>
      </c>
      <c r="AZ1433" s="3">
        <v>163.37</v>
      </c>
      <c r="BA1433" s="3">
        <v>143.41999999999999</v>
      </c>
    </row>
    <row r="1434" spans="1:53" x14ac:dyDescent="0.3">
      <c r="A1434" s="1" t="s">
        <v>1998</v>
      </c>
      <c r="B1434" s="2">
        <v>4604644</v>
      </c>
      <c r="C1434" s="9" t="s">
        <v>2395</v>
      </c>
      <c r="D1434" s="9" t="s">
        <v>2412</v>
      </c>
      <c r="E1434" s="3">
        <v>3012.9627097600001</v>
      </c>
      <c r="F1434" s="5">
        <v>7947.5627089999998</v>
      </c>
      <c r="G1434" s="5" t="s">
        <v>2400</v>
      </c>
      <c r="H1434" s="3">
        <v>-0.251</v>
      </c>
      <c r="I1434" s="3" t="s">
        <v>2397</v>
      </c>
      <c r="J1434" s="3">
        <v>-0.251</v>
      </c>
      <c r="K1434" s="3" t="s">
        <v>2397</v>
      </c>
      <c r="L1434" s="3" t="s">
        <v>2397</v>
      </c>
      <c r="M1434" s="3">
        <v>1.41095708</v>
      </c>
      <c r="N1434" s="3">
        <v>16.322282000000001</v>
      </c>
      <c r="O1434" s="3" t="s">
        <v>2400</v>
      </c>
      <c r="P1434" s="3" t="s">
        <v>2400</v>
      </c>
      <c r="Q1434" s="3">
        <v>2.5491980000000001</v>
      </c>
      <c r="R1434" s="3">
        <v>10.840628000000001</v>
      </c>
      <c r="S1434" s="3">
        <v>10.840628000000001</v>
      </c>
      <c r="T1434" s="9" t="s">
        <v>3429</v>
      </c>
      <c r="U1434" s="7">
        <v>2743300</v>
      </c>
      <c r="V1434" s="7">
        <v>2539300</v>
      </c>
      <c r="W1434" s="7">
        <v>2225100</v>
      </c>
      <c r="X1434" s="7">
        <v>1860100</v>
      </c>
      <c r="Y1434" s="7">
        <v>2985300</v>
      </c>
      <c r="Z1434" s="7">
        <v>2889000</v>
      </c>
      <c r="AA1434" s="7">
        <v>2794500</v>
      </c>
      <c r="AB1434" s="7">
        <v>2743300</v>
      </c>
      <c r="AC1434" s="3">
        <v>23.603000000000002</v>
      </c>
      <c r="AD1434" s="3">
        <v>23.635999999999999</v>
      </c>
      <c r="AE1434" s="3">
        <v>19.428999999999998</v>
      </c>
      <c r="AF1434" s="3">
        <v>19.960999999999999</v>
      </c>
      <c r="AG1434" s="7">
        <v>126397051</v>
      </c>
      <c r="AH1434" s="7">
        <v>126393090</v>
      </c>
      <c r="AI1434" s="7">
        <v>125493213</v>
      </c>
      <c r="AJ1434" s="7">
        <v>75006713</v>
      </c>
      <c r="AK1434" s="3">
        <v>59.348889999999997</v>
      </c>
      <c r="AL1434" s="7">
        <v>230</v>
      </c>
      <c r="AM1434" s="7">
        <v>89555375</v>
      </c>
      <c r="AN1434" s="3">
        <v>70.86</v>
      </c>
      <c r="AO1434" s="3">
        <v>0.76154200000000005</v>
      </c>
      <c r="AP1434" s="3">
        <v>-11.199664</v>
      </c>
      <c r="AQ1434" s="3">
        <v>-34.336227999999998</v>
      </c>
      <c r="AR1434" s="3">
        <v>-33.069870000000002</v>
      </c>
      <c r="AS1434" s="3">
        <v>-11.199664</v>
      </c>
      <c r="AT1434" s="3">
        <v>-34.336227999999998</v>
      </c>
      <c r="AU1434" s="3">
        <v>-33.823070000000001</v>
      </c>
      <c r="AV1434" s="3">
        <v>1.9868973849757134</v>
      </c>
      <c r="AW1434" s="3">
        <v>4.5242481574384694</v>
      </c>
      <c r="AX1434" s="3">
        <v>4.0697717183504505</v>
      </c>
      <c r="AY1434" s="3">
        <v>50.81</v>
      </c>
      <c r="AZ1434" s="4">
        <v>115.7</v>
      </c>
      <c r="BA1434" s="4">
        <v>104.08</v>
      </c>
    </row>
    <row r="1435" spans="1:53" x14ac:dyDescent="0.3">
      <c r="A1435" s="1" t="s">
        <v>468</v>
      </c>
      <c r="B1435" s="2">
        <v>4057113</v>
      </c>
      <c r="C1435" s="9" t="s">
        <v>2401</v>
      </c>
      <c r="D1435" s="9" t="s">
        <v>2492</v>
      </c>
      <c r="E1435" s="3">
        <v>3012.8525442499999</v>
      </c>
      <c r="F1435" s="5">
        <v>4429.0285439999998</v>
      </c>
      <c r="G1435" s="5">
        <v>4429.0285442499999</v>
      </c>
      <c r="H1435" s="3">
        <v>0.77800000000000002</v>
      </c>
      <c r="I1435" s="3">
        <v>24.719902000000001</v>
      </c>
      <c r="J1435" s="3">
        <v>0.77800000000000002</v>
      </c>
      <c r="K1435" s="3">
        <v>24.719902000000001</v>
      </c>
      <c r="L1435" s="3">
        <v>3.34989648</v>
      </c>
      <c r="M1435" s="3">
        <v>2.0496579700000002</v>
      </c>
      <c r="N1435" s="3" t="s">
        <v>2397</v>
      </c>
      <c r="O1435" s="3" t="s">
        <v>2397</v>
      </c>
      <c r="P1435" s="3" t="s">
        <v>2397</v>
      </c>
      <c r="Q1435" s="3">
        <v>5.5330199999999996</v>
      </c>
      <c r="R1435" s="3">
        <v>13.948031</v>
      </c>
      <c r="S1435" s="3">
        <v>13.948031</v>
      </c>
      <c r="T1435" s="9" t="s">
        <v>3429</v>
      </c>
      <c r="U1435" s="7">
        <v>670604</v>
      </c>
      <c r="V1435" s="7">
        <v>680704</v>
      </c>
      <c r="W1435" s="7">
        <v>569968</v>
      </c>
      <c r="X1435" s="7">
        <v>488198</v>
      </c>
      <c r="Y1435" s="7">
        <v>757489</v>
      </c>
      <c r="Z1435" s="7">
        <v>728898</v>
      </c>
      <c r="AA1435" s="7">
        <v>698219</v>
      </c>
      <c r="AB1435" s="7">
        <v>670604</v>
      </c>
      <c r="AC1435" s="3">
        <v>38.521000000000001</v>
      </c>
      <c r="AD1435" s="3">
        <v>42.405999999999999</v>
      </c>
      <c r="AE1435" s="3">
        <v>35.530999999999999</v>
      </c>
      <c r="AF1435" s="3">
        <v>39.280999999999999</v>
      </c>
      <c r="AG1435" s="7">
        <v>22773000</v>
      </c>
      <c r="AH1435" s="7">
        <v>22299000</v>
      </c>
      <c r="AI1435" s="7">
        <v>17796741</v>
      </c>
      <c r="AJ1435" s="7">
        <v>22439896</v>
      </c>
      <c r="AK1435" s="3">
        <v>98.128140000000002</v>
      </c>
      <c r="AL1435" s="7">
        <v>342</v>
      </c>
      <c r="AM1435" s="7">
        <v>19530934</v>
      </c>
      <c r="AN1435" s="3">
        <v>85.41</v>
      </c>
      <c r="AO1435" s="3">
        <v>2.4728E-2</v>
      </c>
      <c r="AP1435" s="3">
        <v>-7.8937379999999999</v>
      </c>
      <c r="AQ1435" s="3">
        <v>-2.27108</v>
      </c>
      <c r="AR1435" s="3">
        <v>14.719229</v>
      </c>
      <c r="AS1435" s="3">
        <v>-7.8937379999999999</v>
      </c>
      <c r="AT1435" s="3">
        <v>-2.27108</v>
      </c>
      <c r="AU1435" s="3">
        <v>14.882135999999999</v>
      </c>
      <c r="AV1435" s="3">
        <v>1.1298476194915756</v>
      </c>
      <c r="AW1435" s="3">
        <v>2.1159744482573015</v>
      </c>
      <c r="AX1435" s="3">
        <v>1.9846916223159115</v>
      </c>
      <c r="AY1435" s="3">
        <v>46.29</v>
      </c>
      <c r="AZ1435" s="3">
        <v>86.69</v>
      </c>
      <c r="BA1435" s="3">
        <v>81.31</v>
      </c>
    </row>
    <row r="1436" spans="1:53" x14ac:dyDescent="0.3">
      <c r="A1436" s="1" t="s">
        <v>658</v>
      </c>
      <c r="B1436" s="2">
        <v>4964035</v>
      </c>
      <c r="C1436" s="9" t="s">
        <v>2395</v>
      </c>
      <c r="D1436" s="9" t="s">
        <v>2431</v>
      </c>
      <c r="E1436" s="3">
        <v>3011.63733</v>
      </c>
      <c r="F1436" s="5">
        <v>2853.7193299999999</v>
      </c>
      <c r="G1436" s="5" t="s">
        <v>2400</v>
      </c>
      <c r="H1436" s="3">
        <v>0.29699999999999999</v>
      </c>
      <c r="I1436" s="3">
        <v>46.684330000000003</v>
      </c>
      <c r="J1436" s="3">
        <v>0.29699999999999999</v>
      </c>
      <c r="K1436" s="3">
        <v>46.684330000000003</v>
      </c>
      <c r="L1436" s="3">
        <v>1.7753915200000001</v>
      </c>
      <c r="M1436" s="3">
        <v>1.57719751</v>
      </c>
      <c r="N1436" s="3" t="s">
        <v>2397</v>
      </c>
      <c r="O1436" s="3" t="s">
        <v>2400</v>
      </c>
      <c r="P1436" s="3" t="s">
        <v>2400</v>
      </c>
      <c r="Q1436" s="3">
        <v>2.0852740000000001</v>
      </c>
      <c r="R1436" s="3">
        <v>12.450675</v>
      </c>
      <c r="S1436" s="3">
        <v>12.450675</v>
      </c>
      <c r="T1436" s="9" t="s">
        <v>3429</v>
      </c>
      <c r="U1436" s="7">
        <v>1661739</v>
      </c>
      <c r="V1436" s="7">
        <v>2000580</v>
      </c>
      <c r="W1436" s="7">
        <v>1805162</v>
      </c>
      <c r="X1436" s="7">
        <v>1229215</v>
      </c>
      <c r="Y1436" s="7">
        <v>1294521</v>
      </c>
      <c r="Z1436" s="7">
        <v>1349089</v>
      </c>
      <c r="AA1436" s="7">
        <v>1496470</v>
      </c>
      <c r="AB1436" s="7">
        <v>1661739</v>
      </c>
      <c r="AC1436" s="3">
        <v>39.607999999999997</v>
      </c>
      <c r="AD1436" s="3">
        <v>33.792999999999999</v>
      </c>
      <c r="AE1436" s="3">
        <v>23.317</v>
      </c>
      <c r="AF1436" s="3">
        <v>15.113</v>
      </c>
      <c r="AG1436" s="7">
        <v>46330932</v>
      </c>
      <c r="AH1436" s="7">
        <v>46146009</v>
      </c>
      <c r="AI1436" s="7">
        <v>45936090</v>
      </c>
      <c r="AJ1436" s="7">
        <v>45334821</v>
      </c>
      <c r="AK1436" s="3">
        <v>97.845889999999997</v>
      </c>
      <c r="AL1436" s="7">
        <v>359</v>
      </c>
      <c r="AM1436" s="7">
        <v>46801546</v>
      </c>
      <c r="AN1436" s="4">
        <v>101.01</v>
      </c>
      <c r="AO1436" s="3">
        <v>-2.8818899999999998</v>
      </c>
      <c r="AP1436" s="3">
        <v>-5.1230770000000003</v>
      </c>
      <c r="AQ1436" s="3">
        <v>-3.7759399999999999</v>
      </c>
      <c r="AR1436" s="3">
        <v>-22.57376</v>
      </c>
      <c r="AS1436" s="3">
        <v>-5.1230770000000003</v>
      </c>
      <c r="AT1436" s="3">
        <v>-3.7759399999999999</v>
      </c>
      <c r="AU1436" s="3">
        <v>-23.410333000000001</v>
      </c>
      <c r="AV1436" s="3">
        <v>2.0343521907400448</v>
      </c>
      <c r="AW1436" s="3">
        <v>3.8568196163972308</v>
      </c>
      <c r="AX1436" s="3">
        <v>3.6017834524584007</v>
      </c>
      <c r="AY1436" s="3">
        <v>53.79</v>
      </c>
      <c r="AZ1436" s="3">
        <v>101.98</v>
      </c>
      <c r="BA1436" s="3">
        <v>95.24</v>
      </c>
    </row>
    <row r="1437" spans="1:53" x14ac:dyDescent="0.3">
      <c r="A1437" s="1" t="s">
        <v>1626</v>
      </c>
      <c r="B1437" s="2">
        <v>4987464</v>
      </c>
      <c r="C1437" s="9" t="s">
        <v>2395</v>
      </c>
      <c r="D1437" s="9" t="s">
        <v>2425</v>
      </c>
      <c r="E1437" s="3">
        <v>3010.304003980119</v>
      </c>
      <c r="F1437" s="5">
        <v>4556.093003</v>
      </c>
      <c r="G1437" s="5" t="s">
        <v>2400</v>
      </c>
      <c r="H1437" s="4">
        <v>1.8</v>
      </c>
      <c r="I1437" s="3">
        <v>11.933351999999999</v>
      </c>
      <c r="J1437" s="4">
        <v>1.8</v>
      </c>
      <c r="K1437" s="3">
        <v>11.933351999999999</v>
      </c>
      <c r="L1437" s="3" t="s">
        <v>2397</v>
      </c>
      <c r="M1437" s="3">
        <v>1.64916529</v>
      </c>
      <c r="N1437" s="3">
        <v>6.5587749999999998</v>
      </c>
      <c r="O1437" s="3" t="s">
        <v>2400</v>
      </c>
      <c r="P1437" s="3" t="s">
        <v>2400</v>
      </c>
      <c r="Q1437" s="3">
        <v>1.1880440000000001</v>
      </c>
      <c r="R1437" s="3">
        <v>8.7909129999999998</v>
      </c>
      <c r="S1437" s="3">
        <v>8.7909129999999998</v>
      </c>
      <c r="T1437" s="9" t="s">
        <v>3429</v>
      </c>
      <c r="U1437" s="7">
        <v>3468045</v>
      </c>
      <c r="V1437" s="7">
        <v>4881872</v>
      </c>
      <c r="W1437" s="7">
        <v>4078092</v>
      </c>
      <c r="X1437" s="7">
        <v>2486597</v>
      </c>
      <c r="Y1437" s="7">
        <v>3650747</v>
      </c>
      <c r="Z1437" s="7">
        <v>3597376</v>
      </c>
      <c r="AA1437" s="7">
        <v>3501437</v>
      </c>
      <c r="AB1437" s="7">
        <v>3468045</v>
      </c>
      <c r="AC1437" s="3">
        <v>22.555</v>
      </c>
      <c r="AD1437" s="3">
        <v>22.667999999999999</v>
      </c>
      <c r="AE1437" s="4">
        <v>11.670999999999999</v>
      </c>
      <c r="AF1437" s="4">
        <v>11.952</v>
      </c>
      <c r="AG1437" s="7">
        <v>22420560</v>
      </c>
      <c r="AH1437" s="7">
        <v>22401561</v>
      </c>
      <c r="AI1437" s="7">
        <v>22134344</v>
      </c>
      <c r="AJ1437" s="7">
        <v>32133150</v>
      </c>
      <c r="AK1437" s="3">
        <v>95.635390000000001</v>
      </c>
      <c r="AL1437" s="7">
        <v>368</v>
      </c>
      <c r="AM1437" s="7">
        <v>33820607</v>
      </c>
      <c r="AN1437" s="3">
        <v>100.66</v>
      </c>
      <c r="AO1437" s="3">
        <v>-0.62200999999999995</v>
      </c>
      <c r="AP1437" s="3">
        <v>-7.2698859999999996</v>
      </c>
      <c r="AQ1437" s="3">
        <v>-12.467514</v>
      </c>
      <c r="AR1437" s="3">
        <v>24.857229</v>
      </c>
      <c r="AS1437" s="3">
        <v>-7.2698859999999996</v>
      </c>
      <c r="AT1437" s="3">
        <v>-12.467514</v>
      </c>
      <c r="AU1437" s="3">
        <v>24.185351000000001</v>
      </c>
      <c r="AV1437" s="3">
        <v>3.174411704314835</v>
      </c>
      <c r="AW1437" s="3">
        <v>6.6343257656852854</v>
      </c>
      <c r="AX1437" s="3">
        <v>5.8627907720054315</v>
      </c>
      <c r="AY1437" s="3">
        <v>70.86</v>
      </c>
      <c r="AZ1437" s="4">
        <v>148.08000000000001</v>
      </c>
      <c r="BA1437" s="3">
        <v>130.86000000000001</v>
      </c>
    </row>
    <row r="1438" spans="1:53" x14ac:dyDescent="0.3">
      <c r="A1438" s="1" t="s">
        <v>1280</v>
      </c>
      <c r="B1438" s="2">
        <v>6536582</v>
      </c>
      <c r="C1438" s="9" t="s">
        <v>2401</v>
      </c>
      <c r="D1438" s="9" t="s">
        <v>2486</v>
      </c>
      <c r="E1438" s="3">
        <v>3006.8486039999998</v>
      </c>
      <c r="F1438" s="5">
        <v>3454.9086040000002</v>
      </c>
      <c r="G1438" s="5" t="s">
        <v>2400</v>
      </c>
      <c r="H1438" s="3">
        <v>0.44</v>
      </c>
      <c r="I1438" s="3">
        <v>9.5533140000000003</v>
      </c>
      <c r="J1438" s="4">
        <v>0.44</v>
      </c>
      <c r="K1438" s="3">
        <v>9.5533140000000003</v>
      </c>
      <c r="L1438" s="3">
        <v>1.65048544</v>
      </c>
      <c r="M1438" s="3">
        <v>1.65048544</v>
      </c>
      <c r="N1438" s="3">
        <v>9.1574589999999993</v>
      </c>
      <c r="O1438" s="3" t="s">
        <v>2400</v>
      </c>
      <c r="P1438" s="3" t="s">
        <v>2400</v>
      </c>
      <c r="Q1438" s="3">
        <v>0.83174599999999999</v>
      </c>
      <c r="R1438" s="3">
        <v>3.5821290000000001</v>
      </c>
      <c r="S1438" s="3">
        <v>3.5821290000000001</v>
      </c>
      <c r="T1438" s="9" t="s">
        <v>3429</v>
      </c>
      <c r="U1438" s="7">
        <v>4747928</v>
      </c>
      <c r="V1438" s="7">
        <v>4149228</v>
      </c>
      <c r="W1438" s="7">
        <v>2470782</v>
      </c>
      <c r="X1438" s="7">
        <v>965787</v>
      </c>
      <c r="Y1438" s="7">
        <v>4446545</v>
      </c>
      <c r="Z1438" s="7">
        <v>4523872</v>
      </c>
      <c r="AA1438" s="7">
        <v>4558976</v>
      </c>
      <c r="AB1438" s="7">
        <v>4747928</v>
      </c>
      <c r="AC1438" s="3">
        <v>29.456</v>
      </c>
      <c r="AD1438" s="3">
        <v>27.224</v>
      </c>
      <c r="AE1438" s="3">
        <v>24.792999999999999</v>
      </c>
      <c r="AF1438" s="3">
        <v>22.172999999999998</v>
      </c>
      <c r="AG1438" s="7">
        <v>163393279</v>
      </c>
      <c r="AH1438" s="7">
        <v>165332351</v>
      </c>
      <c r="AI1438" s="7">
        <v>168608327</v>
      </c>
      <c r="AJ1438" s="7">
        <v>158196193</v>
      </c>
      <c r="AK1438" s="3">
        <v>96.805999999999997</v>
      </c>
      <c r="AL1438" s="7">
        <v>383</v>
      </c>
      <c r="AM1438" s="7">
        <v>177389421</v>
      </c>
      <c r="AN1438" s="3">
        <v>108.55</v>
      </c>
      <c r="AO1438" s="3">
        <v>6.3067880000000001</v>
      </c>
      <c r="AP1438" s="3">
        <v>8.0978259999999995</v>
      </c>
      <c r="AQ1438" s="3">
        <v>4.1906759999999998</v>
      </c>
      <c r="AR1438" s="3">
        <v>9.5264319999999998</v>
      </c>
      <c r="AS1438" s="3">
        <v>8.0978259999999995</v>
      </c>
      <c r="AT1438" s="3">
        <v>4.1906759999999998</v>
      </c>
      <c r="AU1438" s="3">
        <v>9.6471889999999991</v>
      </c>
      <c r="AV1438" s="3">
        <v>5.8368136449080756</v>
      </c>
      <c r="AW1438" s="3">
        <v>8.5152829451747269</v>
      </c>
      <c r="AX1438" s="3">
        <v>8.1850679426236521</v>
      </c>
      <c r="AY1438" s="3">
        <v>74.73</v>
      </c>
      <c r="AZ1438" s="4">
        <v>109.02</v>
      </c>
      <c r="BA1438" s="3">
        <v>104.79</v>
      </c>
    </row>
    <row r="1439" spans="1:53" x14ac:dyDescent="0.3">
      <c r="A1439" s="1" t="s">
        <v>1525</v>
      </c>
      <c r="B1439" s="2">
        <v>4261521</v>
      </c>
      <c r="C1439" s="9" t="s">
        <v>2401</v>
      </c>
      <c r="D1439" s="9" t="s">
        <v>2505</v>
      </c>
      <c r="E1439" s="3">
        <v>2997.5294004500001</v>
      </c>
      <c r="F1439" s="5">
        <v>2773.0434</v>
      </c>
      <c r="G1439" s="5" t="s">
        <v>2400</v>
      </c>
      <c r="H1439" s="3">
        <v>-0.183</v>
      </c>
      <c r="I1439" s="3" t="s">
        <v>2397</v>
      </c>
      <c r="J1439" s="3">
        <v>-0.183</v>
      </c>
      <c r="K1439" s="3" t="s">
        <v>2397</v>
      </c>
      <c r="L1439" s="3">
        <v>11.62022035</v>
      </c>
      <c r="M1439" s="3">
        <v>10.96636086</v>
      </c>
      <c r="N1439" s="3" t="s">
        <v>2397</v>
      </c>
      <c r="O1439" s="3" t="s">
        <v>2400</v>
      </c>
      <c r="P1439" s="3" t="s">
        <v>2400</v>
      </c>
      <c r="Q1439" s="3">
        <v>215.17209500000001</v>
      </c>
      <c r="R1439" s="3" t="s">
        <v>2397</v>
      </c>
      <c r="S1439" s="3">
        <v>-8.1679860000000009</v>
      </c>
      <c r="T1439" s="9" t="s">
        <v>3429</v>
      </c>
      <c r="U1439" s="7">
        <v>22810</v>
      </c>
      <c r="V1439" s="7">
        <v>11804</v>
      </c>
      <c r="W1439" s="7">
        <v>2862</v>
      </c>
      <c r="X1439" s="7">
        <v>600</v>
      </c>
      <c r="Y1439" s="7">
        <v>7381</v>
      </c>
      <c r="Z1439" s="7">
        <v>13856</v>
      </c>
      <c r="AA1439" s="7">
        <v>18684</v>
      </c>
      <c r="AB1439" s="7">
        <v>22810</v>
      </c>
      <c r="AC1439" s="3">
        <v>16.873999999999999</v>
      </c>
      <c r="AD1439" s="3">
        <v>22.504000000000001</v>
      </c>
      <c r="AE1439" s="3" t="s">
        <v>2397</v>
      </c>
      <c r="AF1439" s="3" t="s">
        <v>2397</v>
      </c>
      <c r="AG1439" s="7">
        <v>97893884</v>
      </c>
      <c r="AH1439" s="7">
        <v>92486358</v>
      </c>
      <c r="AI1439" s="7">
        <v>76416658</v>
      </c>
      <c r="AJ1439" s="7">
        <v>94963825</v>
      </c>
      <c r="AK1439" s="3">
        <v>93.933269999999993</v>
      </c>
      <c r="AL1439" s="7">
        <v>250</v>
      </c>
      <c r="AM1439" s="7">
        <v>44607457</v>
      </c>
      <c r="AN1439" s="3">
        <v>44.12</v>
      </c>
      <c r="AO1439" s="3">
        <v>-14.659686000000001</v>
      </c>
      <c r="AP1439" s="3">
        <v>-39.527825</v>
      </c>
      <c r="AQ1439" s="3">
        <v>54.835923999999999</v>
      </c>
      <c r="AR1439" s="3">
        <v>471.01910800000002</v>
      </c>
      <c r="AS1439" s="3">
        <v>-39.527825</v>
      </c>
      <c r="AT1439" s="3">
        <v>54.835923999999999</v>
      </c>
      <c r="AU1439" s="3">
        <v>444.984802</v>
      </c>
      <c r="AV1439" s="3">
        <v>38.220720506628119</v>
      </c>
      <c r="AW1439" s="3">
        <v>44.35099604764094</v>
      </c>
      <c r="AX1439" s="3">
        <v>55.924566160612166</v>
      </c>
      <c r="AY1439" s="4">
        <v>117.6</v>
      </c>
      <c r="AZ1439" s="3">
        <v>136.47</v>
      </c>
      <c r="BA1439" s="4">
        <v>172.08</v>
      </c>
    </row>
    <row r="1440" spans="1:53" x14ac:dyDescent="0.3">
      <c r="A1440" s="1" t="s">
        <v>100</v>
      </c>
      <c r="B1440" s="2">
        <v>4103394</v>
      </c>
      <c r="C1440" s="9" t="s">
        <v>2395</v>
      </c>
      <c r="D1440" s="9" t="s">
        <v>2423</v>
      </c>
      <c r="E1440" s="3">
        <v>2993.78088471</v>
      </c>
      <c r="F1440" s="5">
        <v>3268.6758840000002</v>
      </c>
      <c r="G1440" s="5" t="s">
        <v>2400</v>
      </c>
      <c r="H1440" s="3">
        <v>0.51</v>
      </c>
      <c r="I1440" s="3">
        <v>36.042079999999999</v>
      </c>
      <c r="J1440" s="3">
        <v>0.51</v>
      </c>
      <c r="K1440" s="3">
        <v>36.042079999999999</v>
      </c>
      <c r="L1440" s="3" t="s">
        <v>2397</v>
      </c>
      <c r="M1440" s="3">
        <v>2.5906691400000001</v>
      </c>
      <c r="N1440" s="3">
        <v>14.582395999999999</v>
      </c>
      <c r="O1440" s="3" t="s">
        <v>2400</v>
      </c>
      <c r="P1440" s="3" t="s">
        <v>2400</v>
      </c>
      <c r="Q1440" s="3">
        <v>1.3995200000000001</v>
      </c>
      <c r="R1440" s="3">
        <v>12.030511000000001</v>
      </c>
      <c r="S1440" s="3">
        <v>12.030511000000001</v>
      </c>
      <c r="T1440" s="9" t="s">
        <v>3429</v>
      </c>
      <c r="U1440" s="7">
        <v>2236382</v>
      </c>
      <c r="V1440" s="7">
        <v>2223199</v>
      </c>
      <c r="W1440" s="7">
        <v>2214112</v>
      </c>
      <c r="X1440" s="7">
        <v>2071519</v>
      </c>
      <c r="Y1440" s="7">
        <v>2321060</v>
      </c>
      <c r="Z1440" s="7">
        <v>2289626</v>
      </c>
      <c r="AA1440" s="7">
        <v>2251407</v>
      </c>
      <c r="AB1440" s="7">
        <v>2236382</v>
      </c>
      <c r="AC1440" s="3">
        <v>44.307000000000002</v>
      </c>
      <c r="AD1440" s="4">
        <v>43.67</v>
      </c>
      <c r="AE1440" s="4">
        <v>9.6989999999999998</v>
      </c>
      <c r="AF1440" s="4">
        <v>10.087999999999999</v>
      </c>
      <c r="AG1440" s="7">
        <v>32751131</v>
      </c>
      <c r="AH1440" s="7">
        <v>32739526</v>
      </c>
      <c r="AI1440" s="7">
        <v>32633599</v>
      </c>
      <c r="AJ1440" s="7">
        <v>32138890</v>
      </c>
      <c r="AK1440" s="3">
        <v>98.130629999999996</v>
      </c>
      <c r="AL1440" s="7">
        <v>334</v>
      </c>
      <c r="AM1440" s="7">
        <v>29479824</v>
      </c>
      <c r="AN1440" s="3">
        <v>90.01</v>
      </c>
      <c r="AO1440" s="3">
        <v>6.6236050000000004</v>
      </c>
      <c r="AP1440" s="3">
        <v>-0.67826299999999995</v>
      </c>
      <c r="AQ1440" s="3">
        <v>-5.9268470000000004</v>
      </c>
      <c r="AR1440" s="3">
        <v>-4.4013900000000001</v>
      </c>
      <c r="AS1440" s="3">
        <v>-0.67826299999999995</v>
      </c>
      <c r="AT1440" s="3">
        <v>-5.9268470000000004</v>
      </c>
      <c r="AU1440" s="3">
        <v>-4.4919000000000002</v>
      </c>
      <c r="AV1440" s="3">
        <v>10.378059921045169</v>
      </c>
      <c r="AW1440" s="3">
        <v>11.10703627303741</v>
      </c>
      <c r="AX1440" s="3">
        <v>8.6244958168831563</v>
      </c>
      <c r="AY1440" s="3">
        <v>174.46</v>
      </c>
      <c r="AZ1440" s="3">
        <v>186.72</v>
      </c>
      <c r="BA1440" s="3">
        <v>144.97999999999999</v>
      </c>
    </row>
    <row r="1441" spans="1:53" x14ac:dyDescent="0.3">
      <c r="A1441" s="1" t="s">
        <v>1367</v>
      </c>
      <c r="B1441" s="2">
        <v>4089541</v>
      </c>
      <c r="C1441" s="9" t="s">
        <v>2395</v>
      </c>
      <c r="D1441" s="9" t="s">
        <v>2434</v>
      </c>
      <c r="E1441" s="3">
        <v>2991.5617704000001</v>
      </c>
      <c r="F1441" s="5">
        <v>3596.0677700000001</v>
      </c>
      <c r="G1441" s="5">
        <v>3596.0677704</v>
      </c>
      <c r="H1441" s="4">
        <v>6.08</v>
      </c>
      <c r="I1441" s="3">
        <v>12.219429999999999</v>
      </c>
      <c r="J1441" s="4">
        <v>6.08</v>
      </c>
      <c r="K1441" s="3">
        <v>12.219429999999999</v>
      </c>
      <c r="L1441" s="3">
        <v>3.84525447</v>
      </c>
      <c r="M1441" s="3">
        <v>2.5092565599999999</v>
      </c>
      <c r="N1441" s="3">
        <v>29.866453</v>
      </c>
      <c r="O1441" s="3" t="s">
        <v>2400</v>
      </c>
      <c r="P1441" s="3" t="s">
        <v>2400</v>
      </c>
      <c r="Q1441" s="3">
        <v>3.768996</v>
      </c>
      <c r="R1441" s="3">
        <v>12.582852000000001</v>
      </c>
      <c r="S1441" s="3">
        <v>12.582852000000001</v>
      </c>
      <c r="T1441" s="9" t="s">
        <v>3429</v>
      </c>
      <c r="U1441" s="7">
        <v>831842</v>
      </c>
      <c r="V1441" s="7">
        <v>635665</v>
      </c>
      <c r="W1441" s="7">
        <v>534591</v>
      </c>
      <c r="X1441" s="7">
        <v>572554</v>
      </c>
      <c r="Y1441" s="7">
        <v>888783</v>
      </c>
      <c r="Z1441" s="7">
        <v>865532</v>
      </c>
      <c r="AA1441" s="7">
        <v>855951</v>
      </c>
      <c r="AB1441" s="7">
        <v>831842</v>
      </c>
      <c r="AC1441" s="3">
        <v>47.320999999999998</v>
      </c>
      <c r="AD1441" s="3">
        <v>48.469000000000001</v>
      </c>
      <c r="AE1441" s="4">
        <v>26.74</v>
      </c>
      <c r="AF1441" s="3">
        <v>28.738</v>
      </c>
      <c r="AG1441" s="7">
        <v>24551000</v>
      </c>
      <c r="AH1441" s="7">
        <v>24550000</v>
      </c>
      <c r="AI1441" s="7">
        <v>24489000</v>
      </c>
      <c r="AJ1441" s="7">
        <v>24244291</v>
      </c>
      <c r="AK1441" s="3">
        <v>98.749989999999997</v>
      </c>
      <c r="AL1441" s="7">
        <v>291</v>
      </c>
      <c r="AM1441" s="7">
        <v>21629187</v>
      </c>
      <c r="AN1441" s="4">
        <v>88.1</v>
      </c>
      <c r="AO1441" s="3">
        <v>-0.65742699999999998</v>
      </c>
      <c r="AP1441" s="3">
        <v>-8.2314319999999999</v>
      </c>
      <c r="AQ1441" s="3">
        <v>6.2120059999999997</v>
      </c>
      <c r="AR1441" s="3">
        <v>-3.9759549999999999</v>
      </c>
      <c r="AS1441" s="3">
        <v>-8.2314319999999999</v>
      </c>
      <c r="AT1441" s="3">
        <v>6.2120059999999997</v>
      </c>
      <c r="AU1441" s="3">
        <v>-6.5206489999999997</v>
      </c>
      <c r="AV1441" s="3">
        <v>1.5541246401802862</v>
      </c>
      <c r="AW1441" s="3">
        <v>2.5067778253123612</v>
      </c>
      <c r="AX1441" s="3">
        <v>4.2535376141282892</v>
      </c>
      <c r="AY1441" s="3">
        <v>33.020000000000003</v>
      </c>
      <c r="AZ1441" s="3">
        <v>53.27</v>
      </c>
      <c r="BA1441" s="3">
        <v>90.39</v>
      </c>
    </row>
    <row r="1442" spans="1:53" x14ac:dyDescent="0.3">
      <c r="A1442" s="1" t="s">
        <v>2108</v>
      </c>
      <c r="B1442" s="2">
        <v>4044532</v>
      </c>
      <c r="C1442" s="9" t="s">
        <v>2401</v>
      </c>
      <c r="D1442" s="9" t="s">
        <v>2556</v>
      </c>
      <c r="E1442" s="3">
        <v>2982.9446064799999</v>
      </c>
      <c r="F1442" s="5">
        <v>3540.4416059999999</v>
      </c>
      <c r="G1442" s="5">
        <v>3540.4416064799998</v>
      </c>
      <c r="H1442" s="3">
        <v>0.28899999999999998</v>
      </c>
      <c r="I1442" s="3">
        <v>38.0762711864407</v>
      </c>
      <c r="J1442" s="3">
        <v>0.28899999999999998</v>
      </c>
      <c r="K1442" s="3">
        <v>38.0762711864407</v>
      </c>
      <c r="L1442" s="3">
        <v>3.6623736600000001</v>
      </c>
      <c r="M1442" s="3">
        <v>3.6624483108460901</v>
      </c>
      <c r="N1442" s="3">
        <v>31.775106000000001</v>
      </c>
      <c r="O1442" s="3" t="s">
        <v>2400</v>
      </c>
      <c r="P1442" s="3" t="s">
        <v>2400</v>
      </c>
      <c r="Q1442" s="3">
        <v>8.2600840000000009</v>
      </c>
      <c r="R1442" s="3">
        <v>19.881862999999999</v>
      </c>
      <c r="S1442" s="3">
        <v>18.741292648985599</v>
      </c>
      <c r="T1442" s="9" t="s">
        <v>3429</v>
      </c>
      <c r="U1442" s="7">
        <v>428646</v>
      </c>
      <c r="V1442" s="7">
        <v>291488</v>
      </c>
      <c r="W1442" s="7">
        <v>277024</v>
      </c>
      <c r="X1442" s="7">
        <v>171370</v>
      </c>
      <c r="Y1442" s="7">
        <v>422102</v>
      </c>
      <c r="Z1442" s="7">
        <v>427818</v>
      </c>
      <c r="AA1442" s="7">
        <v>446352</v>
      </c>
      <c r="AB1442" s="7">
        <v>428646</v>
      </c>
      <c r="AC1442" s="3">
        <v>39.381</v>
      </c>
      <c r="AD1442" s="3">
        <v>41.026000000000003</v>
      </c>
      <c r="AE1442" s="3">
        <v>33.268000000000001</v>
      </c>
      <c r="AF1442" s="3">
        <v>34.453000000000003</v>
      </c>
      <c r="AG1442" s="7">
        <v>58397506</v>
      </c>
      <c r="AH1442" s="7">
        <v>58397506</v>
      </c>
      <c r="AI1442" s="7">
        <v>58372040</v>
      </c>
      <c r="AJ1442" s="7">
        <v>56294407</v>
      </c>
      <c r="AK1442" s="3">
        <v>96.398650000000004</v>
      </c>
      <c r="AL1442" s="7">
        <v>281</v>
      </c>
      <c r="AM1442" s="7">
        <v>47948540</v>
      </c>
      <c r="AN1442" s="3">
        <v>82.11</v>
      </c>
      <c r="AO1442" s="3">
        <v>-0.37694</v>
      </c>
      <c r="AP1442" s="3">
        <v>-12.039937</v>
      </c>
      <c r="AQ1442" s="3">
        <v>-22.946321000000001</v>
      </c>
      <c r="AR1442" s="3">
        <v>-23.627400999999999</v>
      </c>
      <c r="AS1442" s="3">
        <v>-12.039937</v>
      </c>
      <c r="AT1442" s="3">
        <v>-22.946321000000001</v>
      </c>
      <c r="AU1442" s="3">
        <v>-25.340644999999999</v>
      </c>
      <c r="AV1442" s="3">
        <v>1.4578533542168737</v>
      </c>
      <c r="AW1442" s="3">
        <v>2.3733446611728435</v>
      </c>
      <c r="AX1442" s="3">
        <v>2.2129007464014752</v>
      </c>
      <c r="AY1442" s="3">
        <v>86.74</v>
      </c>
      <c r="AZ1442" s="3">
        <v>141.22</v>
      </c>
      <c r="BA1442" s="3">
        <v>131.66999999999999</v>
      </c>
    </row>
    <row r="1443" spans="1:53" x14ac:dyDescent="0.3">
      <c r="A1443" s="1" t="s">
        <v>2288</v>
      </c>
      <c r="B1443" s="2">
        <v>102038</v>
      </c>
      <c r="C1443" s="9" t="s">
        <v>2395</v>
      </c>
      <c r="D1443" s="9" t="s">
        <v>2399</v>
      </c>
      <c r="E1443" s="3">
        <v>2975.8756205599998</v>
      </c>
      <c r="F1443" s="5" t="s">
        <v>2400</v>
      </c>
      <c r="G1443" s="5">
        <v>4253.8686205599997</v>
      </c>
      <c r="H1443" s="3">
        <v>0.70799999999999996</v>
      </c>
      <c r="I1443" s="4">
        <v>12.896000000000001</v>
      </c>
      <c r="J1443" s="4">
        <v>0.70799999999999996</v>
      </c>
      <c r="K1443" s="4">
        <v>12.896000000000001</v>
      </c>
      <c r="L1443" s="3">
        <v>1.16282718737053</v>
      </c>
      <c r="M1443" s="3">
        <v>0.96972242808576692</v>
      </c>
      <c r="N1443" s="3">
        <v>5.9847780000000004</v>
      </c>
      <c r="O1443" s="3" t="s">
        <v>2400</v>
      </c>
      <c r="P1443" s="3" t="s">
        <v>2400</v>
      </c>
      <c r="Q1443" s="3" t="s">
        <v>2400</v>
      </c>
      <c r="R1443" s="3" t="s">
        <v>2400</v>
      </c>
      <c r="S1443" s="3" t="s">
        <v>2400</v>
      </c>
      <c r="T1443" s="9" t="s">
        <v>3435</v>
      </c>
      <c r="U1443" s="7">
        <v>721524</v>
      </c>
      <c r="V1443" s="7">
        <v>741614</v>
      </c>
      <c r="W1443" s="7">
        <v>660961</v>
      </c>
      <c r="X1443" s="7">
        <v>565348</v>
      </c>
      <c r="Y1443" s="7">
        <v>721524</v>
      </c>
      <c r="Z1443" s="7">
        <v>710865</v>
      </c>
      <c r="AA1443" s="7">
        <v>698895</v>
      </c>
      <c r="AB1443" s="7">
        <v>712016</v>
      </c>
      <c r="AC1443" s="3" t="s">
        <v>2400</v>
      </c>
      <c r="AD1443" s="3" t="s">
        <v>2400</v>
      </c>
      <c r="AE1443" s="3" t="s">
        <v>2400</v>
      </c>
      <c r="AF1443" s="3" t="s">
        <v>2400</v>
      </c>
      <c r="AG1443" s="7">
        <v>81220269</v>
      </c>
      <c r="AH1443" s="7">
        <v>81157173</v>
      </c>
      <c r="AI1443" s="7">
        <v>64736916</v>
      </c>
      <c r="AJ1443" s="7">
        <v>80346548</v>
      </c>
      <c r="AK1443" s="3">
        <v>98.76343</v>
      </c>
      <c r="AL1443" s="7">
        <v>292</v>
      </c>
      <c r="AM1443" s="7">
        <v>64621605</v>
      </c>
      <c r="AN1443" s="3">
        <v>79.430000000000007</v>
      </c>
      <c r="AO1443" s="3">
        <v>-2.0953539999999999</v>
      </c>
      <c r="AP1443" s="3">
        <v>-11.864407</v>
      </c>
      <c r="AQ1443" s="3">
        <v>-7.4892399999999997</v>
      </c>
      <c r="AR1443" s="3">
        <v>-2.214134</v>
      </c>
      <c r="AS1443" s="3">
        <v>-11.864407</v>
      </c>
      <c r="AT1443" s="3">
        <v>-7.4892399999999997</v>
      </c>
      <c r="AU1443" s="3">
        <v>-2.184466</v>
      </c>
      <c r="AV1443" s="3">
        <v>1.6975341345245407</v>
      </c>
      <c r="AW1443" s="3">
        <v>2.6763669417532974</v>
      </c>
      <c r="AX1443" s="3">
        <v>2.8135362769040797</v>
      </c>
      <c r="AY1443" s="3">
        <v>62.33</v>
      </c>
      <c r="AZ1443" s="3">
        <v>98.28</v>
      </c>
      <c r="BA1443" s="3">
        <v>103.31</v>
      </c>
    </row>
    <row r="1444" spans="1:53" x14ac:dyDescent="0.3">
      <c r="A1444" s="1" t="s">
        <v>1595</v>
      </c>
      <c r="B1444" s="2">
        <v>4293959</v>
      </c>
      <c r="C1444" s="9" t="s">
        <v>2395</v>
      </c>
      <c r="D1444" s="9" t="s">
        <v>2430</v>
      </c>
      <c r="E1444" s="3">
        <v>2964.4868726</v>
      </c>
      <c r="F1444" s="5">
        <v>3644.5218719999998</v>
      </c>
      <c r="G1444" s="5" t="s">
        <v>2400</v>
      </c>
      <c r="H1444" s="4">
        <v>1.05</v>
      </c>
      <c r="I1444" s="3">
        <v>21.792269000000001</v>
      </c>
      <c r="J1444" s="3">
        <v>1.05</v>
      </c>
      <c r="K1444" s="3">
        <v>21.792269000000001</v>
      </c>
      <c r="L1444" s="3">
        <v>12.612429380000002</v>
      </c>
      <c r="M1444" s="3">
        <v>3.55742059</v>
      </c>
      <c r="N1444" s="3" t="s">
        <v>2397</v>
      </c>
      <c r="O1444" s="3" t="s">
        <v>2400</v>
      </c>
      <c r="P1444" s="3" t="s">
        <v>2400</v>
      </c>
      <c r="Q1444" s="3">
        <v>2.1688779999999999</v>
      </c>
      <c r="R1444" s="3">
        <v>13.639794</v>
      </c>
      <c r="S1444" s="3">
        <v>13.639794</v>
      </c>
      <c r="T1444" s="9" t="s">
        <v>3430</v>
      </c>
      <c r="U1444" s="7">
        <v>1538758</v>
      </c>
      <c r="V1444" s="7">
        <v>1278427</v>
      </c>
      <c r="W1444" s="7">
        <v>1183236</v>
      </c>
      <c r="X1444" s="7">
        <v>1146902</v>
      </c>
      <c r="Y1444" s="7">
        <v>1603555</v>
      </c>
      <c r="Z1444" s="7">
        <v>1538758</v>
      </c>
      <c r="AA1444" s="7">
        <v>1469721</v>
      </c>
      <c r="AB1444" s="7">
        <v>1367204</v>
      </c>
      <c r="AC1444" s="3">
        <v>34.472999999999999</v>
      </c>
      <c r="AD1444" s="3">
        <v>34.499000000000002</v>
      </c>
      <c r="AE1444" s="3">
        <v>14.994</v>
      </c>
      <c r="AF1444" s="3">
        <v>15.034000000000001</v>
      </c>
      <c r="AG1444" s="7">
        <v>16710749</v>
      </c>
      <c r="AH1444" s="7">
        <v>17055497</v>
      </c>
      <c r="AI1444" s="7">
        <v>16987842</v>
      </c>
      <c r="AJ1444" s="7">
        <v>15683214</v>
      </c>
      <c r="AK1444" s="3">
        <v>93.851050000000001</v>
      </c>
      <c r="AL1444" s="7">
        <v>342</v>
      </c>
      <c r="AM1444" s="7">
        <v>16761357</v>
      </c>
      <c r="AN1444" s="4">
        <v>100.3</v>
      </c>
      <c r="AO1444" s="3">
        <v>-4.939533</v>
      </c>
      <c r="AP1444" s="3">
        <v>-5.6200679999999998</v>
      </c>
      <c r="AQ1444" s="3">
        <v>10.274649</v>
      </c>
      <c r="AR1444" s="3">
        <v>29.841024000000001</v>
      </c>
      <c r="AS1444" s="3">
        <v>-5.6200679999999998</v>
      </c>
      <c r="AT1444" s="3">
        <v>10.274649</v>
      </c>
      <c r="AU1444" s="3">
        <v>29.740411000000002</v>
      </c>
      <c r="AV1444" s="3">
        <v>4.4123815156340385</v>
      </c>
      <c r="AW1444" s="3">
        <v>6.721487523335484</v>
      </c>
      <c r="AX1444" s="3">
        <v>5.952293157121618</v>
      </c>
      <c r="AY1444" s="3">
        <v>107.77</v>
      </c>
      <c r="AZ1444" s="3">
        <v>164.17</v>
      </c>
      <c r="BA1444" s="3">
        <v>145.38</v>
      </c>
    </row>
    <row r="1445" spans="1:53" x14ac:dyDescent="0.3">
      <c r="A1445" s="1" t="s">
        <v>1769</v>
      </c>
      <c r="B1445" s="2">
        <v>4001948</v>
      </c>
      <c r="C1445" s="9" t="s">
        <v>2395</v>
      </c>
      <c r="D1445" s="9" t="s">
        <v>2414</v>
      </c>
      <c r="E1445" s="3">
        <v>2960.0429039199998</v>
      </c>
      <c r="F1445" s="5">
        <v>6364.4619030000003</v>
      </c>
      <c r="G1445" s="5">
        <v>8656.8668262800002</v>
      </c>
      <c r="H1445" s="3">
        <v>0.48099999999999998</v>
      </c>
      <c r="I1445" s="3">
        <v>17.025037000000001</v>
      </c>
      <c r="J1445" s="4">
        <v>0.48099999999999998</v>
      </c>
      <c r="K1445" s="3">
        <v>17.025037000000001</v>
      </c>
      <c r="L1445" s="3" t="s">
        <v>2397</v>
      </c>
      <c r="M1445" s="3">
        <v>15.569023569999999</v>
      </c>
      <c r="N1445" s="3">
        <v>26.899360000000001</v>
      </c>
      <c r="O1445" s="3">
        <v>58.005947642718297</v>
      </c>
      <c r="P1445" s="3" t="s">
        <v>2397</v>
      </c>
      <c r="Q1445" s="3">
        <v>3.219754</v>
      </c>
      <c r="R1445" s="3">
        <v>7.7048629999999996</v>
      </c>
      <c r="S1445" s="3">
        <v>7.7048629999999996</v>
      </c>
      <c r="T1445" s="9" t="s">
        <v>3429</v>
      </c>
      <c r="U1445" s="7">
        <v>1724086</v>
      </c>
      <c r="V1445" s="7">
        <v>1663786</v>
      </c>
      <c r="W1445" s="7">
        <v>1617899</v>
      </c>
      <c r="X1445" s="7">
        <v>1182445</v>
      </c>
      <c r="Y1445" s="7">
        <v>1906030</v>
      </c>
      <c r="Z1445" s="7">
        <v>1849620</v>
      </c>
      <c r="AA1445" s="7">
        <v>1779347</v>
      </c>
      <c r="AB1445" s="7">
        <v>1724086</v>
      </c>
      <c r="AC1445" s="3">
        <v>63.667999999999999</v>
      </c>
      <c r="AD1445" s="3">
        <v>62.131999999999998</v>
      </c>
      <c r="AE1445" s="3">
        <v>41.947000000000003</v>
      </c>
      <c r="AF1445" s="3">
        <v>40.000999999999998</v>
      </c>
      <c r="AG1445" s="7">
        <v>59094488</v>
      </c>
      <c r="AH1445" s="7">
        <v>59009297</v>
      </c>
      <c r="AI1445" s="7">
        <v>57975889</v>
      </c>
      <c r="AJ1445" s="7">
        <v>49244610</v>
      </c>
      <c r="AK1445" s="3">
        <v>83.331990000000005</v>
      </c>
      <c r="AL1445" s="7">
        <v>248</v>
      </c>
      <c r="AM1445" s="7">
        <v>51591647</v>
      </c>
      <c r="AN1445" s="4">
        <v>87.3</v>
      </c>
      <c r="AO1445" s="3">
        <v>-0.32334600000000002</v>
      </c>
      <c r="AP1445" s="3">
        <v>-7.6861649999999999</v>
      </c>
      <c r="AQ1445" s="3">
        <v>-15.062454000000001</v>
      </c>
      <c r="AR1445" s="3">
        <v>-13.424452</v>
      </c>
      <c r="AS1445" s="3">
        <v>-7.6861649999999999</v>
      </c>
      <c r="AT1445" s="3">
        <v>-15.062454000000001</v>
      </c>
      <c r="AU1445" s="3">
        <v>-13.294581000000001</v>
      </c>
      <c r="AV1445" s="3">
        <v>2.4637610871592623</v>
      </c>
      <c r="AW1445" s="3">
        <v>3.9795193604335664</v>
      </c>
      <c r="AX1445" s="3">
        <v>4.9084885105462863</v>
      </c>
      <c r="AY1445" s="3">
        <v>59.39</v>
      </c>
      <c r="AZ1445" s="3">
        <v>95.92</v>
      </c>
      <c r="BA1445" s="3">
        <v>118.31</v>
      </c>
    </row>
    <row r="1446" spans="1:53" x14ac:dyDescent="0.3">
      <c r="A1446" s="1" t="s">
        <v>1112</v>
      </c>
      <c r="B1446" s="2">
        <v>4985857</v>
      </c>
      <c r="C1446" s="9" t="s">
        <v>2395</v>
      </c>
      <c r="D1446" s="9" t="s">
        <v>2446</v>
      </c>
      <c r="E1446" s="3">
        <v>2958.32270156</v>
      </c>
      <c r="F1446" s="5">
        <v>2704.422701</v>
      </c>
      <c r="G1446" s="5" t="s">
        <v>2400</v>
      </c>
      <c r="H1446" s="3">
        <v>1.33</v>
      </c>
      <c r="I1446" s="3">
        <v>19.207678999999999</v>
      </c>
      <c r="J1446" s="3">
        <v>1.33</v>
      </c>
      <c r="K1446" s="3">
        <v>19.207678999999999</v>
      </c>
      <c r="L1446" s="3">
        <v>3.48577944</v>
      </c>
      <c r="M1446" s="3">
        <v>2.2077349000000002</v>
      </c>
      <c r="N1446" s="3">
        <v>16.271436999999999</v>
      </c>
      <c r="O1446" s="3" t="s">
        <v>2400</v>
      </c>
      <c r="P1446" s="3" t="s">
        <v>2400</v>
      </c>
      <c r="Q1446" s="3">
        <v>1.329831</v>
      </c>
      <c r="R1446" s="3">
        <v>9.2789719999999996</v>
      </c>
      <c r="S1446" s="3">
        <v>9.2789719999999996</v>
      </c>
      <c r="T1446" s="9" t="s">
        <v>3429</v>
      </c>
      <c r="U1446" s="7">
        <v>1948800</v>
      </c>
      <c r="V1446" s="7">
        <v>1963700</v>
      </c>
      <c r="W1446" s="7">
        <v>1483400</v>
      </c>
      <c r="X1446" s="7">
        <v>1193100</v>
      </c>
      <c r="Y1446" s="7">
        <v>1873300</v>
      </c>
      <c r="Z1446" s="7">
        <v>1894000</v>
      </c>
      <c r="AA1446" s="7">
        <v>1939400</v>
      </c>
      <c r="AB1446" s="7">
        <v>1948800</v>
      </c>
      <c r="AC1446" s="3">
        <v>30.588000000000001</v>
      </c>
      <c r="AD1446" s="3">
        <v>30.289000000000001</v>
      </c>
      <c r="AE1446" s="4">
        <v>11.053000000000001</v>
      </c>
      <c r="AF1446" s="4">
        <v>12.827999999999999</v>
      </c>
      <c r="AG1446" s="7">
        <v>24941596</v>
      </c>
      <c r="AH1446" s="7">
        <v>24941421</v>
      </c>
      <c r="AI1446" s="7">
        <v>24866525</v>
      </c>
      <c r="AJ1446" s="7">
        <v>24653840</v>
      </c>
      <c r="AK1446" s="3">
        <v>98.846279999999993</v>
      </c>
      <c r="AL1446" s="7">
        <v>315</v>
      </c>
      <c r="AM1446" s="7">
        <v>24197266</v>
      </c>
      <c r="AN1446" s="3">
        <v>97.02</v>
      </c>
      <c r="AO1446" s="3">
        <v>-1.131872</v>
      </c>
      <c r="AP1446" s="3">
        <v>-7.2084979999999996</v>
      </c>
      <c r="AQ1446" s="3">
        <v>-2.6792820000000002</v>
      </c>
      <c r="AR1446" s="3">
        <v>-9.9124169999999996</v>
      </c>
      <c r="AS1446" s="3">
        <v>-7.2084979999999996</v>
      </c>
      <c r="AT1446" s="3">
        <v>-2.6792820000000002</v>
      </c>
      <c r="AU1446" s="3">
        <v>-10.69458</v>
      </c>
      <c r="AV1446" s="3">
        <v>2.4218979410940662</v>
      </c>
      <c r="AW1446" s="3">
        <v>2.7447102641488756</v>
      </c>
      <c r="AX1446" s="3">
        <v>2.3057931632948243</v>
      </c>
      <c r="AY1446" s="3">
        <v>107.97</v>
      </c>
      <c r="AZ1446" s="3">
        <v>122.36</v>
      </c>
      <c r="BA1446" s="3">
        <v>102.79</v>
      </c>
    </row>
    <row r="1447" spans="1:53" x14ac:dyDescent="0.3">
      <c r="A1447" s="1" t="s">
        <v>2036</v>
      </c>
      <c r="B1447" s="2">
        <v>4280097</v>
      </c>
      <c r="C1447" s="9" t="s">
        <v>2401</v>
      </c>
      <c r="D1447" s="9" t="s">
        <v>2405</v>
      </c>
      <c r="E1447" s="3">
        <v>2957.13</v>
      </c>
      <c r="F1447" s="5">
        <v>3202.13</v>
      </c>
      <c r="G1447" s="5" t="s">
        <v>2400</v>
      </c>
      <c r="H1447" s="3">
        <v>0.33</v>
      </c>
      <c r="I1447" s="3">
        <v>37.127533</v>
      </c>
      <c r="J1447" s="3">
        <v>0.33</v>
      </c>
      <c r="K1447" s="3">
        <v>37.127533</v>
      </c>
      <c r="L1447" s="3" t="s">
        <v>2397</v>
      </c>
      <c r="M1447" s="3">
        <v>23.924731179999998</v>
      </c>
      <c r="N1447" s="3">
        <v>10.169767999999999</v>
      </c>
      <c r="O1447" s="3" t="s">
        <v>2400</v>
      </c>
      <c r="P1447" s="3" t="s">
        <v>2400</v>
      </c>
      <c r="Q1447" s="3">
        <v>1.794246</v>
      </c>
      <c r="R1447" s="3">
        <v>10.136858</v>
      </c>
      <c r="S1447" s="3">
        <v>10.136858</v>
      </c>
      <c r="T1447" s="9" t="s">
        <v>3429</v>
      </c>
      <c r="U1447" s="7">
        <v>1833000</v>
      </c>
      <c r="V1447" s="7">
        <v>1795000</v>
      </c>
      <c r="W1447" s="7">
        <v>1917000</v>
      </c>
      <c r="X1447" s="7">
        <v>1836000</v>
      </c>
      <c r="Y1447" s="7">
        <v>1798000</v>
      </c>
      <c r="Z1447" s="7">
        <v>1796000</v>
      </c>
      <c r="AA1447" s="7">
        <v>1822000</v>
      </c>
      <c r="AB1447" s="7">
        <v>1833000</v>
      </c>
      <c r="AC1447" s="3">
        <v>60.884</v>
      </c>
      <c r="AD1447" s="3">
        <v>60.957000000000001</v>
      </c>
      <c r="AE1447" s="3">
        <v>15.875999999999999</v>
      </c>
      <c r="AF1447" s="3">
        <v>17.518999999999998</v>
      </c>
      <c r="AG1447" s="7">
        <v>96000000</v>
      </c>
      <c r="AH1447" s="7">
        <v>96200000</v>
      </c>
      <c r="AI1447" s="7">
        <v>97900000</v>
      </c>
      <c r="AJ1447" s="7">
        <v>88158604</v>
      </c>
      <c r="AK1447" s="3">
        <v>92.119749999999996</v>
      </c>
      <c r="AL1447" s="7">
        <v>450</v>
      </c>
      <c r="AM1447" s="7">
        <v>81945994</v>
      </c>
      <c r="AN1447" s="3">
        <v>85.63</v>
      </c>
      <c r="AO1447" s="3">
        <v>-2.9595020000000001</v>
      </c>
      <c r="AP1447" s="3">
        <v>0.80906199999999995</v>
      </c>
      <c r="AQ1447" s="3">
        <v>2.669743</v>
      </c>
      <c r="AR1447" s="3">
        <v>-28.848789</v>
      </c>
      <c r="AS1447" s="3">
        <v>0.80906199999999995</v>
      </c>
      <c r="AT1447" s="3">
        <v>2.669743</v>
      </c>
      <c r="AU1447" s="3">
        <v>-28.407263</v>
      </c>
      <c r="AV1447" s="3">
        <v>2.6474284221525601</v>
      </c>
      <c r="AW1447" s="3">
        <v>4.0475094993825405</v>
      </c>
      <c r="AX1447" s="3">
        <v>4.0106840286150627</v>
      </c>
      <c r="AY1447" s="3">
        <v>54.75</v>
      </c>
      <c r="AZ1447" s="4">
        <v>83.7</v>
      </c>
      <c r="BA1447" s="3">
        <v>82.94</v>
      </c>
    </row>
    <row r="1448" spans="1:53" x14ac:dyDescent="0.3">
      <c r="A1448" s="1" t="s">
        <v>97</v>
      </c>
      <c r="B1448" s="2">
        <v>4970266</v>
      </c>
      <c r="C1448" s="9" t="s">
        <v>2395</v>
      </c>
      <c r="D1448" s="9" t="s">
        <v>2431</v>
      </c>
      <c r="E1448" s="3">
        <v>2953.1901172500002</v>
      </c>
      <c r="F1448" s="5">
        <v>2732.6331169999999</v>
      </c>
      <c r="G1448" s="5" t="s">
        <v>2400</v>
      </c>
      <c r="H1448" s="3">
        <v>-0.57999999999999996</v>
      </c>
      <c r="I1448" s="3" t="s">
        <v>2397</v>
      </c>
      <c r="J1448" s="3">
        <v>-0.57999999999999996</v>
      </c>
      <c r="K1448" s="3" t="s">
        <v>2397</v>
      </c>
      <c r="L1448" s="3">
        <v>14.733643910000001</v>
      </c>
      <c r="M1448" s="3">
        <v>5.4683506199999998</v>
      </c>
      <c r="N1448" s="3" t="s">
        <v>2397</v>
      </c>
      <c r="O1448" s="3" t="s">
        <v>2400</v>
      </c>
      <c r="P1448" s="3" t="s">
        <v>2400</v>
      </c>
      <c r="Q1448" s="3">
        <v>11.141473</v>
      </c>
      <c r="R1448" s="3" t="s">
        <v>2397</v>
      </c>
      <c r="S1448" s="3">
        <v>-22.393286</v>
      </c>
      <c r="T1448" s="9" t="s">
        <v>3433</v>
      </c>
      <c r="U1448" s="7">
        <v>226474</v>
      </c>
      <c r="V1448" s="7">
        <v>337606</v>
      </c>
      <c r="W1448" s="7">
        <v>331856</v>
      </c>
      <c r="X1448" s="7">
        <v>222990</v>
      </c>
      <c r="Y1448" s="7">
        <v>252466</v>
      </c>
      <c r="Z1448" s="7">
        <v>220408</v>
      </c>
      <c r="AA1448" s="7">
        <v>218805</v>
      </c>
      <c r="AB1448" s="7">
        <v>226474</v>
      </c>
      <c r="AC1448" s="3">
        <v>60.411999999999999</v>
      </c>
      <c r="AD1448" s="3">
        <v>60.524000000000001</v>
      </c>
      <c r="AE1448" s="3">
        <v>-62.368000000000002</v>
      </c>
      <c r="AF1448" s="3">
        <v>-51.259</v>
      </c>
      <c r="AG1448" s="7">
        <v>41670716</v>
      </c>
      <c r="AH1448" s="7">
        <v>41272671</v>
      </c>
      <c r="AI1448" s="7">
        <v>40229267</v>
      </c>
      <c r="AJ1448" s="7">
        <v>39272190</v>
      </c>
      <c r="AK1448" s="4">
        <v>94.173500000000004</v>
      </c>
      <c r="AL1448" s="7">
        <v>340</v>
      </c>
      <c r="AM1448" s="7">
        <v>33720310</v>
      </c>
      <c r="AN1448" s="3">
        <v>80.86</v>
      </c>
      <c r="AO1448" s="3">
        <v>-1.769075</v>
      </c>
      <c r="AP1448" s="3">
        <v>1.663173</v>
      </c>
      <c r="AQ1448" s="3">
        <v>28.960198999999999</v>
      </c>
      <c r="AR1448" s="3">
        <v>20.951114</v>
      </c>
      <c r="AS1448" s="3">
        <v>1.663173</v>
      </c>
      <c r="AT1448" s="3">
        <v>28.960198999999999</v>
      </c>
      <c r="AU1448" s="3">
        <v>18.681677000000001</v>
      </c>
      <c r="AV1448" s="3">
        <v>3.7581789035156223</v>
      </c>
      <c r="AW1448" s="3">
        <v>7.9257351895158559</v>
      </c>
      <c r="AX1448" s="3">
        <v>6.7893983102126949</v>
      </c>
      <c r="AY1448" s="3">
        <v>52.05</v>
      </c>
      <c r="AZ1448" s="3">
        <v>109.77</v>
      </c>
      <c r="BA1448" s="3">
        <v>94.03</v>
      </c>
    </row>
    <row r="1449" spans="1:53" x14ac:dyDescent="0.3">
      <c r="A1449" s="1" t="s">
        <v>1118</v>
      </c>
      <c r="B1449" s="2">
        <v>4099023</v>
      </c>
      <c r="C1449" s="9" t="s">
        <v>2401</v>
      </c>
      <c r="D1449" s="9" t="s">
        <v>2454</v>
      </c>
      <c r="E1449" s="3">
        <v>2947.6644526499999</v>
      </c>
      <c r="F1449" s="5">
        <v>2896.664452</v>
      </c>
      <c r="G1449" s="5">
        <v>2912.6644526499999</v>
      </c>
      <c r="H1449" s="3">
        <v>7.0000000000000007E-2</v>
      </c>
      <c r="I1449" s="3">
        <v>24.544015000000002</v>
      </c>
      <c r="J1449" s="3">
        <v>7.0000000000000007E-2</v>
      </c>
      <c r="K1449" s="3">
        <v>24.544015000000002</v>
      </c>
      <c r="L1449" s="3">
        <v>25.87116155</v>
      </c>
      <c r="M1449" s="3">
        <v>23.17882775</v>
      </c>
      <c r="N1449" s="3" t="s">
        <v>2397</v>
      </c>
      <c r="O1449" s="3">
        <v>34.616782204883698</v>
      </c>
      <c r="P1449" s="3" t="s">
        <v>2397</v>
      </c>
      <c r="Q1449" s="3">
        <v>0.43473200000000001</v>
      </c>
      <c r="R1449" s="3">
        <v>13.915784</v>
      </c>
      <c r="S1449" s="3">
        <v>13.915784</v>
      </c>
      <c r="T1449" s="9" t="s">
        <v>3429</v>
      </c>
      <c r="U1449" s="7">
        <v>6485871</v>
      </c>
      <c r="V1449" s="7">
        <v>5938818</v>
      </c>
      <c r="W1449" s="7">
        <v>4973070</v>
      </c>
      <c r="X1449" s="7">
        <v>4287004</v>
      </c>
      <c r="Y1449" s="7">
        <v>6547871</v>
      </c>
      <c r="Z1449" s="7">
        <v>6537871</v>
      </c>
      <c r="AA1449" s="7">
        <v>6517871</v>
      </c>
      <c r="AB1449" s="7">
        <v>6485871</v>
      </c>
      <c r="AC1449" s="3">
        <v>15.986000000000001</v>
      </c>
      <c r="AD1449" s="3">
        <v>16.123999999999999</v>
      </c>
      <c r="AE1449" s="4">
        <v>3.8149999999999999</v>
      </c>
      <c r="AF1449" s="4">
        <v>2.8170000000000002</v>
      </c>
      <c r="AG1449" s="7">
        <v>37383189</v>
      </c>
      <c r="AH1449" s="7">
        <v>37538464</v>
      </c>
      <c r="AI1449" s="7">
        <v>37280637</v>
      </c>
      <c r="AJ1449" s="7">
        <v>35487098</v>
      </c>
      <c r="AK1449" s="3">
        <v>94.927959999999999</v>
      </c>
      <c r="AL1449" s="7">
        <v>367</v>
      </c>
      <c r="AM1449" s="7">
        <v>35919071</v>
      </c>
      <c r="AN1449" s="3">
        <v>96.08</v>
      </c>
      <c r="AO1449" s="3">
        <v>1.4130579999999999</v>
      </c>
      <c r="AP1449" s="3">
        <v>-1.6994290000000001</v>
      </c>
      <c r="AQ1449" s="3">
        <v>-11.920455</v>
      </c>
      <c r="AR1449" s="3">
        <v>-34.733916999999998</v>
      </c>
      <c r="AS1449" s="3">
        <v>-1.6994290000000001</v>
      </c>
      <c r="AT1449" s="3">
        <v>-11.920455</v>
      </c>
      <c r="AU1449" s="3">
        <v>-33.876472</v>
      </c>
      <c r="AV1449" s="3">
        <v>3.2345662110313809</v>
      </c>
      <c r="AW1449" s="3">
        <v>6.0323146613016103</v>
      </c>
      <c r="AX1449" s="3">
        <v>5.1535984839026483</v>
      </c>
      <c r="AY1449" s="3">
        <v>81.17</v>
      </c>
      <c r="AZ1449" s="3">
        <v>151.38</v>
      </c>
      <c r="BA1449" s="3">
        <v>129.33000000000001</v>
      </c>
    </row>
    <row r="1450" spans="1:53" x14ac:dyDescent="0.3">
      <c r="A1450" s="1" t="s">
        <v>1618</v>
      </c>
      <c r="B1450" s="2">
        <v>4308992</v>
      </c>
      <c r="C1450" s="9" t="s">
        <v>2401</v>
      </c>
      <c r="D1450" s="9" t="s">
        <v>2430</v>
      </c>
      <c r="E1450" s="3">
        <v>2945.7947591799998</v>
      </c>
      <c r="F1450" s="5">
        <v>3301.884759</v>
      </c>
      <c r="G1450" s="5" t="s">
        <v>2400</v>
      </c>
      <c r="H1450" s="3">
        <v>-0.57999999999999996</v>
      </c>
      <c r="I1450" s="3" t="s">
        <v>2397</v>
      </c>
      <c r="J1450" s="3">
        <v>-0.55700000000000005</v>
      </c>
      <c r="K1450" s="3" t="s">
        <v>2397</v>
      </c>
      <c r="L1450" s="3" t="s">
        <v>2397</v>
      </c>
      <c r="M1450" s="3">
        <v>3.8085005999999999</v>
      </c>
      <c r="N1450" s="3" t="s">
        <v>2397</v>
      </c>
      <c r="O1450" s="3" t="s">
        <v>2400</v>
      </c>
      <c r="P1450" s="3" t="s">
        <v>2400</v>
      </c>
      <c r="Q1450" s="3">
        <v>6.5957559999999997</v>
      </c>
      <c r="R1450" s="3" t="s">
        <v>2397</v>
      </c>
      <c r="S1450" s="3">
        <v>-56.407550000000001</v>
      </c>
      <c r="T1450" s="9" t="s">
        <v>3429</v>
      </c>
      <c r="U1450" s="7">
        <v>415823</v>
      </c>
      <c r="V1450" s="7">
        <v>355795</v>
      </c>
      <c r="W1450" s="7">
        <v>282876</v>
      </c>
      <c r="X1450" s="7">
        <v>213786</v>
      </c>
      <c r="Y1450" s="7">
        <v>453986</v>
      </c>
      <c r="Z1450" s="7">
        <v>425933</v>
      </c>
      <c r="AA1450" s="7">
        <v>417312</v>
      </c>
      <c r="AB1450" s="7">
        <v>415823</v>
      </c>
      <c r="AC1450" s="3">
        <v>23.641999999999999</v>
      </c>
      <c r="AD1450" s="3">
        <v>29.559000000000001</v>
      </c>
      <c r="AE1450" s="3">
        <v>-15.573</v>
      </c>
      <c r="AF1450" s="3">
        <v>-12.066000000000001</v>
      </c>
      <c r="AG1450" s="7">
        <v>36303459</v>
      </c>
      <c r="AH1450" s="7">
        <v>34104235</v>
      </c>
      <c r="AI1450" s="7">
        <v>27520284</v>
      </c>
      <c r="AJ1450" s="7">
        <v>33724851</v>
      </c>
      <c r="AK1450" s="3">
        <v>92.892910000000001</v>
      </c>
      <c r="AL1450" s="7">
        <v>242</v>
      </c>
      <c r="AM1450" s="7">
        <v>39031452</v>
      </c>
      <c r="AN1450" s="3">
        <v>107.51</v>
      </c>
      <c r="AO1450" s="3">
        <v>-3.2485689999999998</v>
      </c>
      <c r="AP1450" s="3">
        <v>-10.438748</v>
      </c>
      <c r="AQ1450" s="3">
        <v>39.535330000000002</v>
      </c>
      <c r="AR1450" s="3">
        <v>70.227220000000003</v>
      </c>
      <c r="AS1450" s="3">
        <v>-10.438748</v>
      </c>
      <c r="AT1450" s="3">
        <v>39.535330000000002</v>
      </c>
      <c r="AU1450" s="3">
        <v>66.903996000000006</v>
      </c>
      <c r="AV1450" s="3">
        <v>2.9771365098229898</v>
      </c>
      <c r="AW1450" s="3">
        <v>5.2503411136045735</v>
      </c>
      <c r="AX1450" s="3">
        <v>6.5811599519203634</v>
      </c>
      <c r="AY1450" s="3">
        <v>59.42</v>
      </c>
      <c r="AZ1450" s="4">
        <v>104.8</v>
      </c>
      <c r="BA1450" s="3">
        <v>131.36000000000001</v>
      </c>
    </row>
    <row r="1451" spans="1:53" x14ac:dyDescent="0.3">
      <c r="A1451" s="1" t="s">
        <v>1504</v>
      </c>
      <c r="B1451" s="2">
        <v>4913192</v>
      </c>
      <c r="C1451" s="9" t="s">
        <v>2401</v>
      </c>
      <c r="D1451" s="9" t="s">
        <v>2424</v>
      </c>
      <c r="E1451" s="3">
        <v>2944.71159089</v>
      </c>
      <c r="F1451" s="5">
        <v>4948.9498199999998</v>
      </c>
      <c r="G1451" s="5" t="s">
        <v>2400</v>
      </c>
      <c r="H1451" s="3">
        <v>0.47896165757849213</v>
      </c>
      <c r="I1451" s="3">
        <v>12.221729</v>
      </c>
      <c r="J1451" s="3">
        <v>0.47896165757849213</v>
      </c>
      <c r="K1451" s="3">
        <v>12.221729</v>
      </c>
      <c r="L1451" s="3" t="s">
        <v>2397</v>
      </c>
      <c r="M1451" s="3">
        <v>0.90343770000000001</v>
      </c>
      <c r="N1451" s="3">
        <v>7.8645829999999997</v>
      </c>
      <c r="O1451" s="3" t="s">
        <v>2400</v>
      </c>
      <c r="P1451" s="3" t="s">
        <v>2400</v>
      </c>
      <c r="Q1451" s="3">
        <v>1.3747419999999999</v>
      </c>
      <c r="R1451" s="3">
        <v>8.1370290000000001</v>
      </c>
      <c r="S1451" s="3">
        <v>8.1370290000000001</v>
      </c>
      <c r="T1451" s="9" t="s">
        <v>3429</v>
      </c>
      <c r="U1451" s="7">
        <v>3292591.6523342133</v>
      </c>
      <c r="V1451" s="7">
        <v>3097001.9831035691</v>
      </c>
      <c r="W1451" s="7">
        <v>3083032.7021328327</v>
      </c>
      <c r="X1451" s="7">
        <v>2872674.0067975176</v>
      </c>
      <c r="Y1451" s="7">
        <v>3325793.2698999085</v>
      </c>
      <c r="Z1451" s="7">
        <v>3311095.3316972363</v>
      </c>
      <c r="AA1451" s="7">
        <v>3311587.8008705652</v>
      </c>
      <c r="AB1451" s="7">
        <v>3292591.6523342133</v>
      </c>
      <c r="AC1451" s="3">
        <v>28.204999999999998</v>
      </c>
      <c r="AD1451" s="4">
        <v>29.33</v>
      </c>
      <c r="AE1451" s="3">
        <v>15.451000000000001</v>
      </c>
      <c r="AF1451" s="3">
        <v>15.994999999999999</v>
      </c>
      <c r="AG1451" s="7">
        <v>160825319</v>
      </c>
      <c r="AH1451" s="7">
        <v>162195245</v>
      </c>
      <c r="AI1451" s="7">
        <v>166844360</v>
      </c>
      <c r="AJ1451" s="7">
        <v>132093555</v>
      </c>
      <c r="AK1451" s="4">
        <v>82.134799999999998</v>
      </c>
      <c r="AL1451" s="7">
        <v>246</v>
      </c>
      <c r="AM1451" s="7">
        <v>135744712</v>
      </c>
      <c r="AN1451" s="3">
        <v>84.41</v>
      </c>
      <c r="AO1451" s="3">
        <v>0.65986800000000001</v>
      </c>
      <c r="AP1451" s="3">
        <v>-8.35609</v>
      </c>
      <c r="AQ1451" s="3">
        <v>-11.962225</v>
      </c>
      <c r="AR1451" s="3">
        <v>-2.7809970000000002</v>
      </c>
      <c r="AS1451" s="3">
        <v>-8.35609</v>
      </c>
      <c r="AT1451" s="3">
        <v>-11.962225</v>
      </c>
      <c r="AU1451" s="3">
        <v>-1.00295</v>
      </c>
      <c r="AV1451" s="3">
        <v>1.0762764288376758</v>
      </c>
      <c r="AW1451" s="3">
        <v>2.0970257855300187</v>
      </c>
      <c r="AX1451" s="3">
        <v>2.0650634283236498</v>
      </c>
      <c r="AY1451" s="3">
        <v>55.88</v>
      </c>
      <c r="AZ1451" s="3">
        <v>108.88</v>
      </c>
      <c r="BA1451" s="3">
        <v>107.22</v>
      </c>
    </row>
    <row r="1452" spans="1:53" x14ac:dyDescent="0.3">
      <c r="A1452" s="1" t="s">
        <v>1723</v>
      </c>
      <c r="B1452" s="2">
        <v>4248523</v>
      </c>
      <c r="C1452" s="9" t="s">
        <v>2395</v>
      </c>
      <c r="D1452" s="9" t="s">
        <v>2405</v>
      </c>
      <c r="E1452" s="3">
        <v>2935.13276025</v>
      </c>
      <c r="F1452" s="5">
        <v>3515.1717600000002</v>
      </c>
      <c r="G1452" s="5" t="s">
        <v>2400</v>
      </c>
      <c r="H1452" s="3">
        <v>0.65</v>
      </c>
      <c r="I1452" s="3">
        <v>35.064585999999998</v>
      </c>
      <c r="J1452" s="3">
        <v>0.65</v>
      </c>
      <c r="K1452" s="3">
        <v>35.064585999999998</v>
      </c>
      <c r="L1452" s="3" t="s">
        <v>2397</v>
      </c>
      <c r="M1452" s="3">
        <v>6.5668783399999997</v>
      </c>
      <c r="N1452" s="3">
        <v>12.837438000000001</v>
      </c>
      <c r="O1452" s="3" t="s">
        <v>2400</v>
      </c>
      <c r="P1452" s="3" t="s">
        <v>2400</v>
      </c>
      <c r="Q1452" s="3">
        <v>4.717943</v>
      </c>
      <c r="R1452" s="3">
        <v>13.339254</v>
      </c>
      <c r="S1452" s="3">
        <v>13.339254</v>
      </c>
      <c r="T1452" s="9" t="s">
        <v>3438</v>
      </c>
      <c r="U1452" s="7">
        <v>694439</v>
      </c>
      <c r="V1452" s="7">
        <v>602013</v>
      </c>
      <c r="W1452" s="7">
        <v>531313</v>
      </c>
      <c r="X1452" s="7">
        <v>442150</v>
      </c>
      <c r="Y1452" s="7">
        <v>715418</v>
      </c>
      <c r="Z1452" s="7">
        <v>711724</v>
      </c>
      <c r="AA1452" s="7">
        <v>714898</v>
      </c>
      <c r="AB1452" s="7">
        <v>694439</v>
      </c>
      <c r="AC1452" s="3">
        <v>86.117000000000004</v>
      </c>
      <c r="AD1452" s="3">
        <v>86.284000000000006</v>
      </c>
      <c r="AE1452" s="3">
        <v>33.543999999999997</v>
      </c>
      <c r="AF1452" s="3">
        <v>33.948999999999998</v>
      </c>
      <c r="AG1452" s="7">
        <v>42899041</v>
      </c>
      <c r="AH1452" s="7">
        <v>43062914</v>
      </c>
      <c r="AI1452" s="7">
        <v>43565346</v>
      </c>
      <c r="AJ1452" s="7">
        <v>42508729</v>
      </c>
      <c r="AK1452" s="3">
        <v>99.076340000000002</v>
      </c>
      <c r="AL1452" s="7">
        <v>402</v>
      </c>
      <c r="AM1452" s="7">
        <v>49759963</v>
      </c>
      <c r="AN1452" s="3">
        <v>115.98</v>
      </c>
      <c r="AO1452" s="3">
        <v>-1.675219</v>
      </c>
      <c r="AP1452" s="3">
        <v>-4.7653850000000002</v>
      </c>
      <c r="AQ1452" s="3">
        <v>-3.2952349999999999</v>
      </c>
      <c r="AR1452" s="3">
        <v>20.003684</v>
      </c>
      <c r="AS1452" s="3">
        <v>-4.7653850000000002</v>
      </c>
      <c r="AT1452" s="3">
        <v>-3.2952349999999999</v>
      </c>
      <c r="AU1452" s="3">
        <v>19.981584000000002</v>
      </c>
      <c r="AV1452" s="3">
        <v>2.9614083665025248</v>
      </c>
      <c r="AW1452" s="3">
        <v>6.1654178989735842</v>
      </c>
      <c r="AX1452" s="3">
        <v>5.627311808958364</v>
      </c>
      <c r="AY1452" s="3">
        <v>51.03</v>
      </c>
      <c r="AZ1452" s="3">
        <v>106.24</v>
      </c>
      <c r="BA1452" s="3">
        <v>96.97</v>
      </c>
    </row>
    <row r="1453" spans="1:53" x14ac:dyDescent="0.3">
      <c r="A1453" s="1" t="s">
        <v>349</v>
      </c>
      <c r="B1453" s="2">
        <v>4038577</v>
      </c>
      <c r="C1453" s="9" t="s">
        <v>2401</v>
      </c>
      <c r="D1453" s="9" t="s">
        <v>2460</v>
      </c>
      <c r="E1453" s="3">
        <v>2924.7370974599999</v>
      </c>
      <c r="F1453" s="5" t="s">
        <v>2400</v>
      </c>
      <c r="G1453" s="5">
        <v>4057.7370974599999</v>
      </c>
      <c r="H1453" s="3">
        <v>0.06</v>
      </c>
      <c r="I1453" s="3">
        <v>9.6797719999999998</v>
      </c>
      <c r="J1453" s="3">
        <v>0.04</v>
      </c>
      <c r="K1453" s="3">
        <v>9.7727269999999997</v>
      </c>
      <c r="L1453" s="3">
        <v>1.28696385</v>
      </c>
      <c r="M1453" s="3">
        <v>0.97515012000000001</v>
      </c>
      <c r="N1453" s="3">
        <v>1.513522</v>
      </c>
      <c r="O1453" s="3" t="s">
        <v>2400</v>
      </c>
      <c r="P1453" s="3" t="s">
        <v>2400</v>
      </c>
      <c r="Q1453" s="3" t="s">
        <v>2400</v>
      </c>
      <c r="R1453" s="3" t="s">
        <v>2400</v>
      </c>
      <c r="S1453" s="3">
        <v>2.8071391823030298</v>
      </c>
      <c r="T1453" s="9" t="s">
        <v>3429</v>
      </c>
      <c r="U1453" s="7">
        <v>3060000</v>
      </c>
      <c r="V1453" s="7">
        <v>2232000</v>
      </c>
      <c r="W1453" s="7">
        <v>2728000</v>
      </c>
      <c r="X1453" s="7">
        <v>2032000</v>
      </c>
      <c r="Y1453" s="7">
        <v>2467000</v>
      </c>
      <c r="Z1453" s="7">
        <v>2579000</v>
      </c>
      <c r="AA1453" s="7">
        <v>2548000</v>
      </c>
      <c r="AB1453" s="7">
        <v>3060000</v>
      </c>
      <c r="AC1453" s="3" t="s">
        <v>2400</v>
      </c>
      <c r="AD1453" s="3" t="s">
        <v>2400</v>
      </c>
      <c r="AE1453" s="3" t="s">
        <v>2400</v>
      </c>
      <c r="AF1453" s="3" t="s">
        <v>2400</v>
      </c>
      <c r="AG1453" s="7">
        <v>49700000</v>
      </c>
      <c r="AH1453" s="7">
        <v>49700000</v>
      </c>
      <c r="AI1453" s="7">
        <v>49300000</v>
      </c>
      <c r="AJ1453" s="7">
        <v>49395648</v>
      </c>
      <c r="AK1453" s="3">
        <v>99.357510000000005</v>
      </c>
      <c r="AL1453" s="7">
        <v>383</v>
      </c>
      <c r="AM1453" s="7">
        <v>51395330</v>
      </c>
      <c r="AN1453" s="3">
        <v>103.38</v>
      </c>
      <c r="AO1453" s="3">
        <v>-3.002383</v>
      </c>
      <c r="AP1453" s="3">
        <v>3.7905829999999998</v>
      </c>
      <c r="AQ1453" s="3">
        <v>28.331232</v>
      </c>
      <c r="AR1453" s="3">
        <v>85.086389999999994</v>
      </c>
      <c r="AS1453" s="3">
        <v>3.7905829999999998</v>
      </c>
      <c r="AT1453" s="3">
        <v>28.331232</v>
      </c>
      <c r="AU1453" s="3">
        <v>85.367334999999997</v>
      </c>
      <c r="AV1453" s="3">
        <v>3.3854327688457877</v>
      </c>
      <c r="AW1453" s="3">
        <v>6.7589215627540513</v>
      </c>
      <c r="AX1453" s="3">
        <v>7.1286206056549908</v>
      </c>
      <c r="AY1453" s="3">
        <v>40.61</v>
      </c>
      <c r="AZ1453" s="3">
        <v>81.08</v>
      </c>
      <c r="BA1453" s="3">
        <v>85.51</v>
      </c>
    </row>
    <row r="1454" spans="1:53" x14ac:dyDescent="0.3">
      <c r="A1454" s="1" t="s">
        <v>2165</v>
      </c>
      <c r="B1454" s="2">
        <v>5262832</v>
      </c>
      <c r="C1454" s="9" t="s">
        <v>2395</v>
      </c>
      <c r="D1454" s="9" t="s">
        <v>2403</v>
      </c>
      <c r="E1454" s="3">
        <v>2919.149719</v>
      </c>
      <c r="F1454" s="5">
        <v>2727.776719</v>
      </c>
      <c r="G1454" s="5" t="s">
        <v>2400</v>
      </c>
      <c r="H1454" s="3">
        <v>-0.59199999999999997</v>
      </c>
      <c r="I1454" s="3" t="s">
        <v>2397</v>
      </c>
      <c r="J1454" s="3">
        <v>-0.59199999999999997</v>
      </c>
      <c r="K1454" s="3" t="s">
        <v>2397</v>
      </c>
      <c r="L1454" s="3">
        <v>7.3470355700000001</v>
      </c>
      <c r="M1454" s="3">
        <v>5.7884902799999995</v>
      </c>
      <c r="N1454" s="3" t="s">
        <v>2397</v>
      </c>
      <c r="O1454" s="3" t="s">
        <v>2400</v>
      </c>
      <c r="P1454" s="3" t="s">
        <v>2400</v>
      </c>
      <c r="Q1454" s="3">
        <v>8.2017059999999997</v>
      </c>
      <c r="R1454" s="3" t="s">
        <v>2397</v>
      </c>
      <c r="S1454" s="3">
        <v>-20.749835999999998</v>
      </c>
      <c r="T1454" s="9" t="s">
        <v>3435</v>
      </c>
      <c r="U1454" s="7">
        <v>312974</v>
      </c>
      <c r="V1454" s="7">
        <v>245109</v>
      </c>
      <c r="W1454" s="7">
        <v>203565</v>
      </c>
      <c r="X1454" s="7">
        <v>132333</v>
      </c>
      <c r="Y1454" s="7">
        <v>312974</v>
      </c>
      <c r="Z1454" s="7">
        <v>295210</v>
      </c>
      <c r="AA1454" s="7">
        <v>277486</v>
      </c>
      <c r="AB1454" s="7">
        <v>262364</v>
      </c>
      <c r="AC1454" s="3">
        <v>42.606999999999999</v>
      </c>
      <c r="AD1454" s="3">
        <v>42.606999999999999</v>
      </c>
      <c r="AE1454" s="3">
        <v>-46.991</v>
      </c>
      <c r="AF1454" s="3">
        <v>-46.991</v>
      </c>
      <c r="AG1454" s="7">
        <v>58877000</v>
      </c>
      <c r="AH1454" s="7">
        <v>58519000</v>
      </c>
      <c r="AI1454" s="7">
        <v>57557000</v>
      </c>
      <c r="AJ1454" s="7">
        <v>58285610</v>
      </c>
      <c r="AK1454" s="3">
        <v>98.195930000000004</v>
      </c>
      <c r="AL1454" s="7">
        <v>311</v>
      </c>
      <c r="AM1454" s="7">
        <v>63902263</v>
      </c>
      <c r="AN1454" s="3">
        <v>107.66</v>
      </c>
      <c r="AO1454" s="3">
        <v>-4.9693250000000004</v>
      </c>
      <c r="AP1454" s="3">
        <v>-5.51037</v>
      </c>
      <c r="AQ1454" s="3">
        <v>2.8552460000000002</v>
      </c>
      <c r="AR1454" s="3">
        <v>34.151269999999997</v>
      </c>
      <c r="AS1454" s="3">
        <v>-5.51037</v>
      </c>
      <c r="AT1454" s="3">
        <v>2.8552460000000002</v>
      </c>
      <c r="AU1454" s="3">
        <v>26.071622000000001</v>
      </c>
      <c r="AV1454" s="3">
        <v>3.8416640216293296</v>
      </c>
      <c r="AW1454" s="3">
        <v>6.598934719253255</v>
      </c>
      <c r="AX1454" s="3">
        <v>6.4357674778650162</v>
      </c>
      <c r="AY1454" s="3">
        <v>48.73</v>
      </c>
      <c r="AZ1454" s="4">
        <v>83.7</v>
      </c>
      <c r="BA1454" s="3">
        <v>81.63</v>
      </c>
    </row>
    <row r="1455" spans="1:53" x14ac:dyDescent="0.3">
      <c r="A1455" s="1" t="s">
        <v>545</v>
      </c>
      <c r="B1455" s="2">
        <v>4149372</v>
      </c>
      <c r="C1455" s="9" t="s">
        <v>2395</v>
      </c>
      <c r="D1455" s="9" t="s">
        <v>2510</v>
      </c>
      <c r="E1455" s="3">
        <v>2913.60276755</v>
      </c>
      <c r="F1455" s="5">
        <v>8471.6697669999994</v>
      </c>
      <c r="G1455" s="5" t="s">
        <v>2400</v>
      </c>
      <c r="H1455" s="3">
        <v>0.248</v>
      </c>
      <c r="I1455" s="3">
        <v>14.057829999999999</v>
      </c>
      <c r="J1455" s="4">
        <v>0.248</v>
      </c>
      <c r="K1455" s="3">
        <v>14.057829999999999</v>
      </c>
      <c r="L1455" s="3" t="s">
        <v>2397</v>
      </c>
      <c r="M1455" s="3">
        <v>0.66838641999999993</v>
      </c>
      <c r="N1455" s="3">
        <v>7.5528019999999998</v>
      </c>
      <c r="O1455" s="3" t="s">
        <v>2400</v>
      </c>
      <c r="P1455" s="3" t="s">
        <v>2400</v>
      </c>
      <c r="Q1455" s="3">
        <v>0.88950200000000001</v>
      </c>
      <c r="R1455" s="3">
        <v>4.5017399999999999</v>
      </c>
      <c r="S1455" s="3">
        <v>4.5017399999999999</v>
      </c>
      <c r="T1455" s="9" t="s">
        <v>3438</v>
      </c>
      <c r="U1455" s="7">
        <v>7114706</v>
      </c>
      <c r="V1455" s="7">
        <v>6324473</v>
      </c>
      <c r="W1455" s="7">
        <v>5587015</v>
      </c>
      <c r="X1455" s="7">
        <v>4719534</v>
      </c>
      <c r="Y1455" s="7">
        <v>9401638</v>
      </c>
      <c r="Z1455" s="7">
        <v>8647060</v>
      </c>
      <c r="AA1455" s="7">
        <v>7881050</v>
      </c>
      <c r="AB1455" s="7">
        <v>7114706</v>
      </c>
      <c r="AC1455" s="3">
        <v>36.234000000000002</v>
      </c>
      <c r="AD1455" s="3">
        <v>36.176000000000002</v>
      </c>
      <c r="AE1455" s="3">
        <v>15.694000000000001</v>
      </c>
      <c r="AF1455" s="3">
        <v>15.467000000000001</v>
      </c>
      <c r="AG1455" s="7">
        <v>64394000</v>
      </c>
      <c r="AH1455" s="7">
        <v>64933000</v>
      </c>
      <c r="AI1455" s="7">
        <v>50915000</v>
      </c>
      <c r="AJ1455" s="7">
        <v>41800364</v>
      </c>
      <c r="AK1455" s="3">
        <v>64.488079999999997</v>
      </c>
      <c r="AL1455" s="7">
        <v>352</v>
      </c>
      <c r="AM1455" s="7">
        <v>37999117</v>
      </c>
      <c r="AN1455" s="3">
        <v>58.62</v>
      </c>
      <c r="AO1455" s="3">
        <v>0.62790699999999999</v>
      </c>
      <c r="AP1455" s="3">
        <v>-3.7374860000000001</v>
      </c>
      <c r="AQ1455" s="3">
        <v>-15.570732</v>
      </c>
      <c r="AR1455" s="3">
        <v>-55.702292999999997</v>
      </c>
      <c r="AS1455" s="3">
        <v>-3.7374860000000001</v>
      </c>
      <c r="AT1455" s="3">
        <v>-15.570732</v>
      </c>
      <c r="AU1455" s="3">
        <v>-55.94135</v>
      </c>
      <c r="AV1455" s="3">
        <v>3.2716938119246946</v>
      </c>
      <c r="AW1455" s="3">
        <v>4.7217581219510194</v>
      </c>
      <c r="AX1455" s="3">
        <v>5.8187511337309088</v>
      </c>
      <c r="AY1455" s="3">
        <v>73.28</v>
      </c>
      <c r="AZ1455" s="3">
        <v>105.75</v>
      </c>
      <c r="BA1455" s="3">
        <v>130.32</v>
      </c>
    </row>
    <row r="1456" spans="1:53" x14ac:dyDescent="0.3">
      <c r="A1456" s="1" t="s">
        <v>250</v>
      </c>
      <c r="B1456" s="2">
        <v>4053613</v>
      </c>
      <c r="C1456" s="9" t="s">
        <v>2401</v>
      </c>
      <c r="D1456" s="9" t="s">
        <v>2399</v>
      </c>
      <c r="E1456" s="3">
        <v>2904.93542467</v>
      </c>
      <c r="F1456" s="5" t="s">
        <v>2400</v>
      </c>
      <c r="G1456" s="5">
        <v>3516.0104246699998</v>
      </c>
      <c r="H1456" s="3">
        <v>-7.0000000000000001E-3</v>
      </c>
      <c r="I1456" s="3" t="s">
        <v>2397</v>
      </c>
      <c r="J1456" s="3">
        <v>-7.0000000000000001E-3</v>
      </c>
      <c r="K1456" s="3" t="s">
        <v>2397</v>
      </c>
      <c r="L1456" s="3">
        <v>0.98883787769045495</v>
      </c>
      <c r="M1456" s="3">
        <v>0.87096566292221989</v>
      </c>
      <c r="N1456" s="3">
        <v>86.853932999999998</v>
      </c>
      <c r="O1456" s="3" t="s">
        <v>2400</v>
      </c>
      <c r="P1456" s="3" t="s">
        <v>2400</v>
      </c>
      <c r="Q1456" s="3" t="s">
        <v>2400</v>
      </c>
      <c r="R1456" s="3" t="s">
        <v>2400</v>
      </c>
      <c r="S1456" s="3" t="s">
        <v>2400</v>
      </c>
      <c r="T1456" s="9" t="s">
        <v>3429</v>
      </c>
      <c r="U1456" s="7">
        <v>447311</v>
      </c>
      <c r="V1456" s="7">
        <v>1365589</v>
      </c>
      <c r="W1456" s="7">
        <v>1297260</v>
      </c>
      <c r="X1456" s="7">
        <v>1159518</v>
      </c>
      <c r="Y1456" s="7">
        <v>535477</v>
      </c>
      <c r="Z1456" s="7">
        <v>425245</v>
      </c>
      <c r="AA1456" s="7">
        <v>394916</v>
      </c>
      <c r="AB1456" s="7">
        <v>447311</v>
      </c>
      <c r="AC1456" s="3" t="s">
        <v>2400</v>
      </c>
      <c r="AD1456" s="3" t="s">
        <v>2400</v>
      </c>
      <c r="AE1456" s="3" t="s">
        <v>2400</v>
      </c>
      <c r="AF1456" s="3" t="s">
        <v>2400</v>
      </c>
      <c r="AG1456" s="7">
        <v>168879566</v>
      </c>
      <c r="AH1456" s="7">
        <v>168875712</v>
      </c>
      <c r="AI1456" s="7">
        <v>78806969</v>
      </c>
      <c r="AJ1456" s="7">
        <v>141511282</v>
      </c>
      <c r="AK1456" s="3">
        <v>83.934380000000004</v>
      </c>
      <c r="AL1456" s="7">
        <v>314</v>
      </c>
      <c r="AM1456" s="7">
        <v>137636443</v>
      </c>
      <c r="AN1456" s="3">
        <v>81.64</v>
      </c>
      <c r="AO1456" s="3">
        <v>-0.64267399999999997</v>
      </c>
      <c r="AP1456" s="3">
        <v>-10.272779999999999</v>
      </c>
      <c r="AQ1456" s="3">
        <v>4.9558720000000003</v>
      </c>
      <c r="AR1456" s="3">
        <v>16.328066</v>
      </c>
      <c r="AS1456" s="3">
        <v>-10.272779999999999</v>
      </c>
      <c r="AT1456" s="3">
        <v>4.9558720000000003</v>
      </c>
      <c r="AU1456" s="3">
        <v>15.115413</v>
      </c>
      <c r="AV1456" s="3" t="s">
        <v>2400</v>
      </c>
      <c r="AW1456" s="3" t="s">
        <v>2400</v>
      </c>
      <c r="AX1456" s="3" t="s">
        <v>2400</v>
      </c>
      <c r="AY1456" s="3">
        <v>52.02</v>
      </c>
      <c r="AZ1456" s="3">
        <v>74.81</v>
      </c>
      <c r="BA1456" s="3">
        <v>94.62</v>
      </c>
    </row>
    <row r="1457" spans="1:53" x14ac:dyDescent="0.3">
      <c r="A1457" s="1" t="s">
        <v>1640</v>
      </c>
      <c r="B1457" s="2">
        <v>4065857</v>
      </c>
      <c r="C1457" s="9" t="s">
        <v>2401</v>
      </c>
      <c r="D1457" s="9" t="s">
        <v>2458</v>
      </c>
      <c r="E1457" s="3">
        <v>2897.7750000000001</v>
      </c>
      <c r="F1457" s="5">
        <v>2609.0749999999998</v>
      </c>
      <c r="G1457" s="5">
        <v>2609.0749999999998</v>
      </c>
      <c r="H1457" s="3">
        <v>0.74399999999999999</v>
      </c>
      <c r="I1457" s="3">
        <v>5.5047319999999997</v>
      </c>
      <c r="J1457" s="4">
        <v>0.73699999999999999</v>
      </c>
      <c r="K1457" s="3">
        <v>5.5411479999999997</v>
      </c>
      <c r="L1457" s="3">
        <v>0.69851224000000001</v>
      </c>
      <c r="M1457" s="3">
        <v>0.69851224000000001</v>
      </c>
      <c r="N1457" s="3">
        <v>7.7155490000000002</v>
      </c>
      <c r="O1457" s="3">
        <v>6.3575304748648396</v>
      </c>
      <c r="P1457" s="3">
        <v>7.4980655782686201</v>
      </c>
      <c r="Q1457" s="3">
        <v>0.518675</v>
      </c>
      <c r="R1457" s="3">
        <v>2.2798470000000002</v>
      </c>
      <c r="S1457" s="3">
        <v>2.2798470000000002</v>
      </c>
      <c r="T1457" s="9" t="s">
        <v>3429</v>
      </c>
      <c r="U1457" s="7">
        <v>4946700</v>
      </c>
      <c r="V1457" s="7">
        <v>4981900</v>
      </c>
      <c r="W1457" s="7">
        <v>3318300</v>
      </c>
      <c r="X1457" s="7">
        <v>2881100</v>
      </c>
      <c r="Y1457" s="7">
        <v>4348600</v>
      </c>
      <c r="Z1457" s="7">
        <v>4339500</v>
      </c>
      <c r="AA1457" s="7">
        <v>4566300</v>
      </c>
      <c r="AB1457" s="7">
        <v>4946700</v>
      </c>
      <c r="AC1457" s="3">
        <v>31.568999999999999</v>
      </c>
      <c r="AD1457" s="4">
        <v>23.27</v>
      </c>
      <c r="AE1457" s="3">
        <v>28.678000000000001</v>
      </c>
      <c r="AF1457" s="3">
        <v>20.975000000000001</v>
      </c>
      <c r="AG1457" s="7">
        <v>121400000</v>
      </c>
      <c r="AH1457" s="7">
        <v>125900000</v>
      </c>
      <c r="AI1457" s="7">
        <v>132200000</v>
      </c>
      <c r="AJ1457" s="7">
        <v>120998685</v>
      </c>
      <c r="AK1457" s="4">
        <v>99.587400000000002</v>
      </c>
      <c r="AL1457" s="7">
        <v>335</v>
      </c>
      <c r="AM1457" s="7">
        <v>113586893</v>
      </c>
      <c r="AN1457" s="3">
        <v>93.49</v>
      </c>
      <c r="AO1457" s="3">
        <v>4.4389029999999998</v>
      </c>
      <c r="AP1457" s="3">
        <v>-12.201257999999999</v>
      </c>
      <c r="AQ1457" s="3">
        <v>-21.100225999999999</v>
      </c>
      <c r="AR1457" s="3">
        <v>-14.145142</v>
      </c>
      <c r="AS1457" s="3">
        <v>-12.201257999999999</v>
      </c>
      <c r="AT1457" s="3">
        <v>-21.100225999999999</v>
      </c>
      <c r="AU1457" s="3">
        <v>-13.898026</v>
      </c>
      <c r="AV1457" s="3">
        <v>7.36503621399177</v>
      </c>
      <c r="AW1457" s="3">
        <v>9.320060231949121</v>
      </c>
      <c r="AX1457" s="3">
        <v>10.189299588477366</v>
      </c>
      <c r="AY1457" s="3">
        <v>60.88</v>
      </c>
      <c r="AZ1457" s="3">
        <v>77.05</v>
      </c>
      <c r="BA1457" s="3">
        <v>84.23</v>
      </c>
    </row>
    <row r="1458" spans="1:53" x14ac:dyDescent="0.3">
      <c r="A1458" s="1" t="s">
        <v>1024</v>
      </c>
      <c r="B1458" s="2">
        <v>1021344</v>
      </c>
      <c r="C1458" s="9" t="s">
        <v>2395</v>
      </c>
      <c r="D1458" s="9" t="s">
        <v>2399</v>
      </c>
      <c r="E1458" s="3">
        <v>2897.77309986</v>
      </c>
      <c r="F1458" s="5" t="s">
        <v>2400</v>
      </c>
      <c r="G1458" s="5">
        <v>3338.5770998600001</v>
      </c>
      <c r="H1458" s="3">
        <v>1.44</v>
      </c>
      <c r="I1458" s="3">
        <v>34.248603351955303</v>
      </c>
      <c r="J1458" s="3">
        <v>1.44</v>
      </c>
      <c r="K1458" s="3">
        <v>34.248603351955303</v>
      </c>
      <c r="L1458" s="3">
        <v>1.8263177394363099</v>
      </c>
      <c r="M1458" s="3">
        <v>1.2952834374020799</v>
      </c>
      <c r="N1458" s="3">
        <v>13.518192000000001</v>
      </c>
      <c r="O1458" s="3" t="s">
        <v>2400</v>
      </c>
      <c r="P1458" s="3" t="s">
        <v>2400</v>
      </c>
      <c r="Q1458" s="3" t="s">
        <v>2400</v>
      </c>
      <c r="R1458" s="3" t="s">
        <v>2400</v>
      </c>
      <c r="S1458" s="3" t="s">
        <v>2400</v>
      </c>
      <c r="T1458" s="9" t="s">
        <v>3429</v>
      </c>
      <c r="U1458" s="7">
        <v>580311</v>
      </c>
      <c r="V1458" s="7">
        <v>724600</v>
      </c>
      <c r="W1458" s="7">
        <v>689495</v>
      </c>
      <c r="X1458" s="7">
        <v>611166</v>
      </c>
      <c r="Y1458" s="7">
        <v>580051</v>
      </c>
      <c r="Z1458" s="7">
        <v>577301</v>
      </c>
      <c r="AA1458" s="7">
        <v>579978</v>
      </c>
      <c r="AB1458" s="7">
        <v>580311</v>
      </c>
      <c r="AC1458" s="3" t="s">
        <v>2400</v>
      </c>
      <c r="AD1458" s="3" t="s">
        <v>2400</v>
      </c>
      <c r="AE1458" s="3" t="s">
        <v>2400</v>
      </c>
      <c r="AF1458" s="3" t="s">
        <v>2400</v>
      </c>
      <c r="AG1458" s="7">
        <v>42883865</v>
      </c>
      <c r="AH1458" s="7">
        <v>42852180</v>
      </c>
      <c r="AI1458" s="7">
        <v>42656303</v>
      </c>
      <c r="AJ1458" s="7">
        <v>42116605</v>
      </c>
      <c r="AK1458" s="4">
        <v>98.207099999999997</v>
      </c>
      <c r="AL1458" s="7">
        <v>258</v>
      </c>
      <c r="AM1458" s="7">
        <v>33290471</v>
      </c>
      <c r="AN1458" s="3">
        <v>77.63</v>
      </c>
      <c r="AO1458" s="3">
        <v>-2.6750280000000002</v>
      </c>
      <c r="AP1458" s="3">
        <v>-9.2718659999999993</v>
      </c>
      <c r="AQ1458" s="3">
        <v>8.1216930000000005</v>
      </c>
      <c r="AR1458" s="3">
        <v>62.526510999999999</v>
      </c>
      <c r="AS1458" s="3">
        <v>-9.2718659999999993</v>
      </c>
      <c r="AT1458" s="3">
        <v>8.1216930000000005</v>
      </c>
      <c r="AU1458" s="3">
        <v>63.001860999999998</v>
      </c>
      <c r="AV1458" s="3">
        <v>1.4684357868480389</v>
      </c>
      <c r="AW1458" s="3">
        <v>2.3567327839100547</v>
      </c>
      <c r="AX1458" s="3">
        <v>2.4485937306466989</v>
      </c>
      <c r="AY1458" s="3">
        <v>45.28</v>
      </c>
      <c r="AZ1458" s="3">
        <v>72.67</v>
      </c>
      <c r="BA1458" s="4">
        <v>75.5</v>
      </c>
    </row>
    <row r="1459" spans="1:53" x14ac:dyDescent="0.3">
      <c r="A1459" s="1" t="s">
        <v>2937</v>
      </c>
      <c r="B1459" s="2">
        <v>27845249</v>
      </c>
      <c r="C1459" s="9" t="s">
        <v>2395</v>
      </c>
      <c r="D1459" s="9" t="s">
        <v>2417</v>
      </c>
      <c r="E1459" s="3">
        <v>2896.6213042200002</v>
      </c>
      <c r="F1459" s="5">
        <v>2800.6323040000002</v>
      </c>
      <c r="G1459" s="5" t="s">
        <v>2400</v>
      </c>
      <c r="H1459" s="3">
        <v>-0.27300000000000002</v>
      </c>
      <c r="I1459" s="3" t="s">
        <v>2397</v>
      </c>
      <c r="J1459" s="3">
        <v>-0.27300000000000002</v>
      </c>
      <c r="K1459" s="3" t="s">
        <v>2397</v>
      </c>
      <c r="L1459" s="3">
        <v>1.7137870899999998</v>
      </c>
      <c r="M1459" s="3">
        <v>1.7137870899999998</v>
      </c>
      <c r="N1459" s="3" t="s">
        <v>2397</v>
      </c>
      <c r="O1459" s="3" t="s">
        <v>2400</v>
      </c>
      <c r="P1459" s="3" t="s">
        <v>2400</v>
      </c>
      <c r="Q1459" s="3">
        <v>9.626182</v>
      </c>
      <c r="R1459" s="3">
        <v>94.732943000000006</v>
      </c>
      <c r="S1459" s="3">
        <v>94.732943000000006</v>
      </c>
      <c r="T1459" s="9" t="s">
        <v>3430</v>
      </c>
      <c r="U1459" s="7">
        <v>188758</v>
      </c>
      <c r="V1459" s="7">
        <v>75509</v>
      </c>
      <c r="W1459" s="7">
        <v>59037</v>
      </c>
      <c r="X1459" s="7">
        <v>7898</v>
      </c>
      <c r="Y1459" s="7">
        <v>208751</v>
      </c>
      <c r="Z1459" s="7">
        <v>188758</v>
      </c>
      <c r="AA1459" s="7">
        <v>165535</v>
      </c>
      <c r="AB1459" s="7">
        <v>122513</v>
      </c>
      <c r="AC1459" s="3">
        <v>88.236999999999995</v>
      </c>
      <c r="AD1459" s="3">
        <v>87.665999999999997</v>
      </c>
      <c r="AE1459" s="4">
        <v>12.321999999999999</v>
      </c>
      <c r="AF1459" s="4">
        <v>10.048999999999999</v>
      </c>
      <c r="AG1459" s="7">
        <v>197129482</v>
      </c>
      <c r="AH1459" s="7">
        <v>187864454</v>
      </c>
      <c r="AI1459" s="7">
        <v>65279263</v>
      </c>
      <c r="AJ1459" s="7">
        <v>200025636</v>
      </c>
      <c r="AK1459" s="3">
        <v>93.293049999999994</v>
      </c>
      <c r="AL1459" s="7">
        <v>169</v>
      </c>
      <c r="AM1459" s="7">
        <v>60242649</v>
      </c>
      <c r="AN1459" s="4">
        <v>28.1</v>
      </c>
      <c r="AO1459" s="3">
        <v>-16.850127000000001</v>
      </c>
      <c r="AP1459" s="3">
        <v>-27.313101</v>
      </c>
      <c r="AQ1459" s="3">
        <v>16.350711</v>
      </c>
      <c r="AR1459" s="3">
        <v>44.411765000000003</v>
      </c>
      <c r="AS1459" s="3">
        <v>-27.313101</v>
      </c>
      <c r="AT1459" s="3">
        <v>16.350711</v>
      </c>
      <c r="AU1459" s="3">
        <v>37.342657000000003</v>
      </c>
      <c r="AV1459" s="3">
        <v>22.029967558421784</v>
      </c>
      <c r="AW1459" s="3">
        <v>37.40338598459946</v>
      </c>
      <c r="AX1459" s="3">
        <v>39.970792635124511</v>
      </c>
      <c r="AY1459" s="3">
        <v>68.849999999999994</v>
      </c>
      <c r="AZ1459" s="4">
        <v>116.9</v>
      </c>
      <c r="BA1459" s="3">
        <v>124.92</v>
      </c>
    </row>
    <row r="1460" spans="1:53" x14ac:dyDescent="0.3">
      <c r="A1460" s="1" t="s">
        <v>1285</v>
      </c>
      <c r="B1460" s="2">
        <v>28960766</v>
      </c>
      <c r="C1460" s="9" t="s">
        <v>2395</v>
      </c>
      <c r="D1460" s="9" t="s">
        <v>2423</v>
      </c>
      <c r="E1460" s="3">
        <v>2877.4535219200002</v>
      </c>
      <c r="F1460" s="5">
        <v>3263.4105209999998</v>
      </c>
      <c r="G1460" s="5" t="s">
        <v>2400</v>
      </c>
      <c r="H1460" s="3">
        <v>-1.6E-2</v>
      </c>
      <c r="I1460" s="3" t="s">
        <v>2397</v>
      </c>
      <c r="J1460" s="3">
        <v>-1.6E-2</v>
      </c>
      <c r="K1460" s="3" t="s">
        <v>2397</v>
      </c>
      <c r="L1460" s="3" t="s">
        <v>2397</v>
      </c>
      <c r="M1460" s="3">
        <v>1.96219382</v>
      </c>
      <c r="N1460" s="3">
        <v>79.247311999999994</v>
      </c>
      <c r="O1460" s="3" t="s">
        <v>2400</v>
      </c>
      <c r="P1460" s="3" t="s">
        <v>2400</v>
      </c>
      <c r="Q1460" s="3">
        <v>2.658182</v>
      </c>
      <c r="R1460" s="3">
        <v>39.941875000000003</v>
      </c>
      <c r="S1460" s="3">
        <v>39.941875000000003</v>
      </c>
      <c r="T1460" s="9" t="s">
        <v>3429</v>
      </c>
      <c r="U1460" s="7">
        <v>1055665</v>
      </c>
      <c r="V1460" s="7">
        <v>859542</v>
      </c>
      <c r="W1460" s="7">
        <v>667511</v>
      </c>
      <c r="X1460" s="7">
        <v>377217</v>
      </c>
      <c r="Y1460" s="7">
        <v>1206093</v>
      </c>
      <c r="Z1460" s="7">
        <v>1156266</v>
      </c>
      <c r="AA1460" s="7">
        <v>1103513</v>
      </c>
      <c r="AB1460" s="7">
        <v>1055665</v>
      </c>
      <c r="AC1460" s="3">
        <v>28.617000000000001</v>
      </c>
      <c r="AD1460" s="3">
        <v>31.198</v>
      </c>
      <c r="AE1460" s="4">
        <v>-3.9</v>
      </c>
      <c r="AF1460" s="4">
        <v>2.089</v>
      </c>
      <c r="AG1460" s="7">
        <v>382640000</v>
      </c>
      <c r="AH1460" s="7">
        <v>383314000</v>
      </c>
      <c r="AI1460" s="7">
        <v>378607000</v>
      </c>
      <c r="AJ1460" s="7">
        <v>129677864</v>
      </c>
      <c r="AK1460" s="4">
        <v>33.890300000000003</v>
      </c>
      <c r="AL1460" s="7">
        <v>166</v>
      </c>
      <c r="AM1460" s="7">
        <v>145653618</v>
      </c>
      <c r="AN1460" s="3">
        <v>38.07</v>
      </c>
      <c r="AO1460" s="3">
        <v>1.097394</v>
      </c>
      <c r="AP1460" s="3">
        <v>-1.9946809999999999</v>
      </c>
      <c r="AQ1460" s="3">
        <v>5.2857139999999996</v>
      </c>
      <c r="AR1460" s="3">
        <v>-6.7088609999999997</v>
      </c>
      <c r="AS1460" s="3">
        <v>-1.9946809999999999</v>
      </c>
      <c r="AT1460" s="3">
        <v>5.2857139999999996</v>
      </c>
      <c r="AU1460" s="3">
        <v>-5.8748399999999998</v>
      </c>
      <c r="AV1460" s="3">
        <v>1.0905495904956077</v>
      </c>
      <c r="AW1460" s="3">
        <v>1.6727185376259728</v>
      </c>
      <c r="AX1460" s="3">
        <v>1.8937807452197746</v>
      </c>
      <c r="AY1460" s="3">
        <v>55.27</v>
      </c>
      <c r="AZ1460" s="3">
        <v>84.78</v>
      </c>
      <c r="BA1460" s="3">
        <v>95.98</v>
      </c>
    </row>
    <row r="1461" spans="1:53" x14ac:dyDescent="0.3">
      <c r="A1461" s="1" t="s">
        <v>395</v>
      </c>
      <c r="B1461" s="2">
        <v>4201298</v>
      </c>
      <c r="C1461" s="9" t="s">
        <v>2395</v>
      </c>
      <c r="D1461" s="9" t="s">
        <v>2407</v>
      </c>
      <c r="E1461" s="3">
        <v>2876.7767964999998</v>
      </c>
      <c r="F1461" s="5">
        <v>4059.6873460000002</v>
      </c>
      <c r="G1461" s="5" t="s">
        <v>2400</v>
      </c>
      <c r="H1461" s="4">
        <v>1.131</v>
      </c>
      <c r="I1461" s="3" t="s">
        <v>2400</v>
      </c>
      <c r="J1461" s="4">
        <v>1.131</v>
      </c>
      <c r="K1461" s="3" t="s">
        <v>2400</v>
      </c>
      <c r="L1461" s="3" t="s">
        <v>2400</v>
      </c>
      <c r="M1461" s="3" t="s">
        <v>2400</v>
      </c>
      <c r="N1461" s="3" t="s">
        <v>2400</v>
      </c>
      <c r="O1461" s="3" t="s">
        <v>2400</v>
      </c>
      <c r="P1461" s="3" t="s">
        <v>2400</v>
      </c>
      <c r="Q1461" s="3" t="s">
        <v>2400</v>
      </c>
      <c r="R1461" s="3" t="s">
        <v>2400</v>
      </c>
      <c r="S1461" s="3" t="s">
        <v>2400</v>
      </c>
      <c r="T1461" s="9" t="s">
        <v>3434</v>
      </c>
      <c r="U1461" s="7">
        <v>78483.020999999993</v>
      </c>
      <c r="V1461" s="7">
        <v>77966.357000000004</v>
      </c>
      <c r="W1461" s="7">
        <v>71134.312999999995</v>
      </c>
      <c r="X1461" s="7">
        <v>69960.903000000006</v>
      </c>
      <c r="Y1461" s="7">
        <v>78483.020999999993</v>
      </c>
      <c r="Z1461" s="7">
        <v>77749.236999999994</v>
      </c>
      <c r="AA1461" s="7">
        <v>77015.452999999994</v>
      </c>
      <c r="AB1461" s="7">
        <v>77490.904999999999</v>
      </c>
      <c r="AC1461" s="4">
        <v>100</v>
      </c>
      <c r="AD1461" s="4">
        <v>100</v>
      </c>
      <c r="AE1461" s="3" t="s">
        <v>2400</v>
      </c>
      <c r="AF1461" s="3" t="s">
        <v>2400</v>
      </c>
      <c r="AG1461" s="7">
        <v>160369635</v>
      </c>
      <c r="AH1461" s="7">
        <v>160369635</v>
      </c>
      <c r="AI1461" s="7">
        <v>160335126</v>
      </c>
      <c r="AJ1461" s="7" t="s">
        <v>2400</v>
      </c>
      <c r="AK1461" s="3" t="s">
        <v>2400</v>
      </c>
      <c r="AL1461" s="7">
        <v>201</v>
      </c>
      <c r="AM1461" s="7">
        <v>45683408</v>
      </c>
      <c r="AN1461" s="3">
        <v>28.49</v>
      </c>
      <c r="AO1461" s="3">
        <v>-2.6388129999999999</v>
      </c>
      <c r="AP1461" s="3">
        <v>-2.3704519999999998</v>
      </c>
      <c r="AQ1461" s="3">
        <v>2.0749279999999999</v>
      </c>
      <c r="AR1461" s="3">
        <v>20.3125</v>
      </c>
      <c r="AS1461" s="3">
        <v>-2.3704519999999998</v>
      </c>
      <c r="AT1461" s="3">
        <v>2.0749279999999999</v>
      </c>
      <c r="AU1461" s="3">
        <v>19.098856999999999</v>
      </c>
      <c r="AV1461" s="3">
        <v>0.30949562241006534</v>
      </c>
      <c r="AW1461" s="3">
        <v>0.51761102349014454</v>
      </c>
      <c r="AX1461" s="3">
        <v>0.59941939277201217</v>
      </c>
      <c r="AY1461" s="3">
        <v>50.78</v>
      </c>
      <c r="AZ1461" s="3">
        <v>84.93</v>
      </c>
      <c r="BA1461" s="3">
        <v>98.36</v>
      </c>
    </row>
    <row r="1462" spans="1:53" x14ac:dyDescent="0.3">
      <c r="A1462" s="1" t="s">
        <v>1334</v>
      </c>
      <c r="B1462" s="2">
        <v>4996089</v>
      </c>
      <c r="C1462" s="9" t="s">
        <v>2401</v>
      </c>
      <c r="D1462" s="9" t="s">
        <v>2490</v>
      </c>
      <c r="E1462" s="3">
        <v>2875.01570064</v>
      </c>
      <c r="F1462" s="5">
        <v>3643.2049499999998</v>
      </c>
      <c r="G1462" s="5" t="s">
        <v>2400</v>
      </c>
      <c r="H1462" s="3">
        <v>1.0401266160375655E-2</v>
      </c>
      <c r="I1462" s="3" t="s">
        <v>2397</v>
      </c>
      <c r="J1462" s="3">
        <v>1.0401266160375655E-2</v>
      </c>
      <c r="K1462" s="3" t="s">
        <v>2397</v>
      </c>
      <c r="L1462" s="3" t="s">
        <v>2397</v>
      </c>
      <c r="M1462" s="3">
        <v>14.794097139999998</v>
      </c>
      <c r="N1462" s="3" t="s">
        <v>2397</v>
      </c>
      <c r="O1462" s="3" t="s">
        <v>2400</v>
      </c>
      <c r="P1462" s="3" t="s">
        <v>2400</v>
      </c>
      <c r="Q1462" s="3">
        <v>4.2686960000000003</v>
      </c>
      <c r="R1462" s="3">
        <v>18.426030999999998</v>
      </c>
      <c r="S1462" s="3">
        <v>18.426030999999998</v>
      </c>
      <c r="T1462" s="9" t="s">
        <v>3430</v>
      </c>
      <c r="U1462" s="7">
        <v>833396.40706739714</v>
      </c>
      <c r="V1462" s="7">
        <v>781013.64918188669</v>
      </c>
      <c r="W1462" s="7">
        <v>776288.97211011464</v>
      </c>
      <c r="X1462" s="7">
        <v>665713.78160807258</v>
      </c>
      <c r="Y1462" s="7">
        <v>821332.77806617937</v>
      </c>
      <c r="Z1462" s="7">
        <v>833396.40706739714</v>
      </c>
      <c r="AA1462" s="7">
        <v>863308.89889850246</v>
      </c>
      <c r="AB1462" s="7">
        <v>895711.16470431467</v>
      </c>
      <c r="AC1462" s="3">
        <v>85.834999999999994</v>
      </c>
      <c r="AD1462" s="3">
        <v>85.528000000000006</v>
      </c>
      <c r="AE1462" s="3">
        <v>22.431999999999999</v>
      </c>
      <c r="AF1462" s="3">
        <v>22.978999999999999</v>
      </c>
      <c r="AG1462" s="7">
        <v>169317768</v>
      </c>
      <c r="AH1462" s="7">
        <v>169317768</v>
      </c>
      <c r="AI1462" s="7">
        <v>163158948</v>
      </c>
      <c r="AJ1462" s="7">
        <v>37122608</v>
      </c>
      <c r="AK1462" s="3">
        <v>21.92482</v>
      </c>
      <c r="AL1462" s="7">
        <v>114</v>
      </c>
      <c r="AM1462" s="7">
        <v>28404050</v>
      </c>
      <c r="AN1462" s="3">
        <v>16.78</v>
      </c>
      <c r="AO1462" s="4">
        <v>1.04834</v>
      </c>
      <c r="AP1462" s="3">
        <v>2.1790340000000001</v>
      </c>
      <c r="AQ1462" s="3">
        <v>7.2311500000000004</v>
      </c>
      <c r="AR1462" s="3">
        <v>-13.810233999999999</v>
      </c>
      <c r="AS1462" s="3">
        <v>2.1790340000000001</v>
      </c>
      <c r="AT1462" s="3">
        <v>7.2311500000000004</v>
      </c>
      <c r="AU1462" s="3">
        <v>-14.867516999999999</v>
      </c>
      <c r="AV1462" s="3">
        <v>1.3215193390892848</v>
      </c>
      <c r="AW1462" s="3">
        <v>1.8923952276301739</v>
      </c>
      <c r="AX1462" s="3">
        <v>2.1191837309900761</v>
      </c>
      <c r="AY1462" s="3">
        <v>21.71</v>
      </c>
      <c r="AZ1462" s="3">
        <v>31.09</v>
      </c>
      <c r="BA1462" s="3">
        <v>34.82</v>
      </c>
    </row>
    <row r="1463" spans="1:53" x14ac:dyDescent="0.3">
      <c r="A1463" s="1" t="s">
        <v>1559</v>
      </c>
      <c r="B1463" s="2">
        <v>9226650</v>
      </c>
      <c r="C1463" s="9" t="s">
        <v>2401</v>
      </c>
      <c r="D1463" s="9" t="s">
        <v>2457</v>
      </c>
      <c r="E1463" s="3">
        <v>2874.1461958</v>
      </c>
      <c r="F1463" s="5">
        <v>2643.8365250000002</v>
      </c>
      <c r="G1463" s="5" t="s">
        <v>2400</v>
      </c>
      <c r="H1463" s="3">
        <v>-8.2000000000000003E-2</v>
      </c>
      <c r="I1463" s="3" t="s">
        <v>2397</v>
      </c>
      <c r="J1463" s="3">
        <v>-8.2000000000000003E-2</v>
      </c>
      <c r="K1463" s="3" t="s">
        <v>2397</v>
      </c>
      <c r="L1463" s="3">
        <v>9.8469387800000003</v>
      </c>
      <c r="M1463" s="3">
        <v>9.8469387800000003</v>
      </c>
      <c r="N1463" s="3" t="s">
        <v>2397</v>
      </c>
      <c r="O1463" s="3" t="s">
        <v>2400</v>
      </c>
      <c r="P1463" s="3" t="s">
        <v>2400</v>
      </c>
      <c r="Q1463" s="3" t="s">
        <v>2400</v>
      </c>
      <c r="R1463" s="3" t="s">
        <v>2397</v>
      </c>
      <c r="S1463" s="3">
        <v>-53.601528999999999</v>
      </c>
      <c r="T1463" s="9" t="s">
        <v>3429</v>
      </c>
      <c r="U1463" s="7" t="s">
        <v>2400</v>
      </c>
      <c r="V1463" s="7" t="s">
        <v>2400</v>
      </c>
      <c r="W1463" s="7" t="s">
        <v>2400</v>
      </c>
      <c r="X1463" s="7" t="s">
        <v>2400</v>
      </c>
      <c r="Y1463" s="7" t="s">
        <v>2400</v>
      </c>
      <c r="Z1463" s="7" t="s">
        <v>2400</v>
      </c>
      <c r="AA1463" s="7" t="s">
        <v>2400</v>
      </c>
      <c r="AB1463" s="7" t="s">
        <v>2400</v>
      </c>
      <c r="AC1463" s="3" t="s">
        <v>2400</v>
      </c>
      <c r="AD1463" s="3" t="s">
        <v>2400</v>
      </c>
      <c r="AE1463" s="3" t="s">
        <v>2400</v>
      </c>
      <c r="AF1463" s="3" t="s">
        <v>2400</v>
      </c>
      <c r="AG1463" s="7">
        <v>122096270</v>
      </c>
      <c r="AH1463" s="7">
        <v>122096270</v>
      </c>
      <c r="AI1463" s="7">
        <v>4793125</v>
      </c>
      <c r="AJ1463" s="7">
        <v>45793921</v>
      </c>
      <c r="AK1463" s="3">
        <v>37.506410000000002</v>
      </c>
      <c r="AL1463" s="7">
        <v>129</v>
      </c>
      <c r="AM1463" s="7">
        <v>38104934</v>
      </c>
      <c r="AN1463" s="3">
        <v>31.21</v>
      </c>
      <c r="AO1463" s="3">
        <v>-10.080474000000001</v>
      </c>
      <c r="AP1463" s="3">
        <v>-9.8130839999999999</v>
      </c>
      <c r="AQ1463" s="3">
        <v>162.42274399999999</v>
      </c>
      <c r="AR1463" s="3">
        <v>100.283019</v>
      </c>
      <c r="AS1463" s="3">
        <v>-9.8130839999999999</v>
      </c>
      <c r="AT1463" s="3">
        <v>162.42274399999999</v>
      </c>
      <c r="AU1463" s="3">
        <v>101.041667</v>
      </c>
      <c r="AV1463" s="3">
        <v>48.49291137231301</v>
      </c>
      <c r="AW1463" s="3">
        <v>54.675753924639658</v>
      </c>
      <c r="AX1463" s="3">
        <v>73.919361588762968</v>
      </c>
      <c r="AY1463" s="4">
        <v>187.05</v>
      </c>
      <c r="AZ1463" s="4">
        <v>210.9</v>
      </c>
      <c r="BA1463" s="3">
        <v>285.13</v>
      </c>
    </row>
    <row r="1464" spans="1:53" x14ac:dyDescent="0.3">
      <c r="A1464" s="1" t="s">
        <v>887</v>
      </c>
      <c r="B1464" s="2">
        <v>4625481</v>
      </c>
      <c r="C1464" s="9" t="s">
        <v>2401</v>
      </c>
      <c r="D1464" s="9" t="s">
        <v>2533</v>
      </c>
      <c r="E1464" s="3">
        <v>2873.9610791599998</v>
      </c>
      <c r="F1464" s="5">
        <v>3961.0000789999999</v>
      </c>
      <c r="G1464" s="5">
        <v>3969.3536270499999</v>
      </c>
      <c r="H1464" s="3">
        <v>0.27</v>
      </c>
      <c r="I1464" s="3">
        <v>25.364485981308398</v>
      </c>
      <c r="J1464" s="4">
        <v>0.27</v>
      </c>
      <c r="K1464" s="3">
        <v>25.364485981308398</v>
      </c>
      <c r="L1464" s="3">
        <v>1.9365314388397201</v>
      </c>
      <c r="M1464" s="3">
        <v>1.9365314388397201</v>
      </c>
      <c r="N1464" s="3">
        <v>16.994364000000001</v>
      </c>
      <c r="O1464" s="3" t="s">
        <v>2400</v>
      </c>
      <c r="P1464" s="3" t="s">
        <v>2400</v>
      </c>
      <c r="Q1464" s="3">
        <v>14.015381</v>
      </c>
      <c r="R1464" s="3">
        <v>18.291710999999999</v>
      </c>
      <c r="S1464" s="3">
        <v>18.403690948169299</v>
      </c>
      <c r="T1464" s="9" t="s">
        <v>3429</v>
      </c>
      <c r="U1464" s="7">
        <v>251525</v>
      </c>
      <c r="V1464" s="7">
        <v>223736</v>
      </c>
      <c r="W1464" s="7">
        <v>199414</v>
      </c>
      <c r="X1464" s="7">
        <v>171114</v>
      </c>
      <c r="Y1464" s="7">
        <v>265711</v>
      </c>
      <c r="Z1464" s="7">
        <v>263711</v>
      </c>
      <c r="AA1464" s="7">
        <v>257996</v>
      </c>
      <c r="AB1464" s="7">
        <v>251525</v>
      </c>
      <c r="AC1464" s="3">
        <v>83.936000000000007</v>
      </c>
      <c r="AD1464" s="3">
        <v>84.804000000000002</v>
      </c>
      <c r="AE1464" s="3">
        <v>75.405000000000001</v>
      </c>
      <c r="AF1464" s="3">
        <v>76.275999999999996</v>
      </c>
      <c r="AG1464" s="7">
        <v>96510405</v>
      </c>
      <c r="AH1464" s="7">
        <v>92102202</v>
      </c>
      <c r="AI1464" s="7">
        <v>90565195</v>
      </c>
      <c r="AJ1464" s="7">
        <v>95413842</v>
      </c>
      <c r="AK1464" s="3">
        <v>98.635480000000001</v>
      </c>
      <c r="AL1464" s="7">
        <v>354</v>
      </c>
      <c r="AM1464" s="7">
        <v>96736317</v>
      </c>
      <c r="AN1464" s="4">
        <v>100</v>
      </c>
      <c r="AO1464" s="3">
        <v>-1.8444849999999999</v>
      </c>
      <c r="AP1464" s="3">
        <v>-8.6502859999999995</v>
      </c>
      <c r="AQ1464" s="3">
        <v>-7.4036169999999997</v>
      </c>
      <c r="AR1464" s="3">
        <v>6.0570539999999999</v>
      </c>
      <c r="AS1464" s="3">
        <v>-8.6502859999999995</v>
      </c>
      <c r="AT1464" s="3">
        <v>-7.4036169999999997</v>
      </c>
      <c r="AU1464" s="3">
        <v>7.2727269999999997</v>
      </c>
      <c r="AV1464" s="3">
        <v>3.8744359830560149</v>
      </c>
      <c r="AW1464" s="3">
        <v>3.8019099531479341</v>
      </c>
      <c r="AX1464" s="3">
        <v>3.0710324938476599</v>
      </c>
      <c r="AY1464" s="3">
        <v>140.16999999999999</v>
      </c>
      <c r="AZ1464" s="3">
        <v>137.55000000000001</v>
      </c>
      <c r="BA1464" s="4">
        <v>111.1</v>
      </c>
    </row>
    <row r="1465" spans="1:53" x14ac:dyDescent="0.3">
      <c r="A1465" s="1" t="s">
        <v>2222</v>
      </c>
      <c r="B1465" s="2">
        <v>4546387</v>
      </c>
      <c r="C1465" s="9" t="s">
        <v>2401</v>
      </c>
      <c r="D1465" s="9" t="s">
        <v>2413</v>
      </c>
      <c r="E1465" s="3">
        <v>2873.2896944700001</v>
      </c>
      <c r="F1465" s="5">
        <v>4462.3596939999998</v>
      </c>
      <c r="G1465" s="5">
        <v>4596.1566743100002</v>
      </c>
      <c r="H1465" s="3">
        <v>7.2999999999999995E-2</v>
      </c>
      <c r="I1465" s="3">
        <v>9.6412556053811702</v>
      </c>
      <c r="J1465" s="4">
        <v>7.2999999999999995E-2</v>
      </c>
      <c r="K1465" s="3">
        <v>9.6412556053811702</v>
      </c>
      <c r="L1465" s="3">
        <v>2.33781404525446</v>
      </c>
      <c r="M1465" s="3">
        <v>2.14045141331628</v>
      </c>
      <c r="N1465" s="3">
        <v>15.961396000000001</v>
      </c>
      <c r="O1465" s="3" t="s">
        <v>2400</v>
      </c>
      <c r="P1465" s="3" t="s">
        <v>2400</v>
      </c>
      <c r="Q1465" s="3">
        <v>9.8207500000000003</v>
      </c>
      <c r="R1465" s="3">
        <v>17.352025999999999</v>
      </c>
      <c r="S1465" s="3">
        <v>8.6823426830183408</v>
      </c>
      <c r="T1465" s="9" t="s">
        <v>3429</v>
      </c>
      <c r="U1465" s="7">
        <v>419845</v>
      </c>
      <c r="V1465" s="7">
        <v>399009</v>
      </c>
      <c r="W1465" s="7">
        <v>424671</v>
      </c>
      <c r="X1465" s="7">
        <v>332694</v>
      </c>
      <c r="Y1465" s="7">
        <v>448484</v>
      </c>
      <c r="Z1465" s="7">
        <v>437875</v>
      </c>
      <c r="AA1465" s="7">
        <v>430197</v>
      </c>
      <c r="AB1465" s="7">
        <v>419845</v>
      </c>
      <c r="AC1465" s="4">
        <v>64.099999999999994</v>
      </c>
      <c r="AD1465" s="3">
        <v>63.719000000000001</v>
      </c>
      <c r="AE1465" s="4">
        <v>53.07</v>
      </c>
      <c r="AF1465" s="3">
        <v>53.646999999999998</v>
      </c>
      <c r="AG1465" s="7">
        <v>124871347</v>
      </c>
      <c r="AH1465" s="7">
        <v>120444011</v>
      </c>
      <c r="AI1465" s="7">
        <v>117639177</v>
      </c>
      <c r="AJ1465" s="7">
        <v>124706024</v>
      </c>
      <c r="AK1465" s="3">
        <v>99.867609999999999</v>
      </c>
      <c r="AL1465" s="7">
        <v>309</v>
      </c>
      <c r="AM1465" s="7">
        <v>118423142</v>
      </c>
      <c r="AN1465" s="3">
        <v>94.84</v>
      </c>
      <c r="AO1465" s="3">
        <v>-0.41686000000000001</v>
      </c>
      <c r="AP1465" s="3">
        <v>-6.5623639999999996</v>
      </c>
      <c r="AQ1465" s="3">
        <v>0.51425900000000002</v>
      </c>
      <c r="AR1465" s="3">
        <v>17.808219000000001</v>
      </c>
      <c r="AS1465" s="3">
        <v>-6.5623639999999996</v>
      </c>
      <c r="AT1465" s="3">
        <v>0.51425900000000002</v>
      </c>
      <c r="AU1465" s="3">
        <v>17.486339000000001</v>
      </c>
      <c r="AV1465" s="3">
        <v>2.0382337991436899</v>
      </c>
      <c r="AW1465" s="3">
        <v>3.5683966795040654</v>
      </c>
      <c r="AX1465" s="3">
        <v>3.3517936233632897</v>
      </c>
      <c r="AY1465" s="3">
        <v>57.23</v>
      </c>
      <c r="AZ1465" s="3">
        <v>100.19</v>
      </c>
      <c r="BA1465" s="4">
        <v>94.1</v>
      </c>
    </row>
    <row r="1466" spans="1:53" x14ac:dyDescent="0.3">
      <c r="A1466" s="1" t="s">
        <v>1543</v>
      </c>
      <c r="B1466" s="2">
        <v>5721194</v>
      </c>
      <c r="C1466" s="9" t="s">
        <v>2401</v>
      </c>
      <c r="D1466" s="9" t="s">
        <v>2407</v>
      </c>
      <c r="E1466" s="3">
        <v>2868.5432099499999</v>
      </c>
      <c r="F1466" s="5">
        <v>4916.7033389999997</v>
      </c>
      <c r="G1466" s="5" t="s">
        <v>2400</v>
      </c>
      <c r="H1466" s="3">
        <v>0.78700000000000003</v>
      </c>
      <c r="I1466" s="3">
        <v>46.827309</v>
      </c>
      <c r="J1466" s="3">
        <v>0.78700000000000003</v>
      </c>
      <c r="K1466" s="3">
        <v>46.827309</v>
      </c>
      <c r="L1466" s="3">
        <v>0.90732239000000003</v>
      </c>
      <c r="M1466" s="3">
        <v>0.90732239000000003</v>
      </c>
      <c r="N1466" s="3">
        <v>44.166666999999997</v>
      </c>
      <c r="O1466" s="3" t="s">
        <v>2400</v>
      </c>
      <c r="P1466" s="3" t="s">
        <v>2400</v>
      </c>
      <c r="Q1466" s="3">
        <v>21.31634</v>
      </c>
      <c r="R1466" s="3" t="s">
        <v>2400</v>
      </c>
      <c r="S1466" s="3" t="s">
        <v>2400</v>
      </c>
      <c r="T1466" s="9" t="s">
        <v>3434</v>
      </c>
      <c r="U1466" s="7">
        <v>223320.905</v>
      </c>
      <c r="V1466" s="7">
        <v>215487.87599999999</v>
      </c>
      <c r="W1466" s="7">
        <v>214422.356</v>
      </c>
      <c r="X1466" s="7">
        <v>207967.88</v>
      </c>
      <c r="Y1466" s="7">
        <v>223755.97700000001</v>
      </c>
      <c r="Z1466" s="7">
        <v>223538.44099999999</v>
      </c>
      <c r="AA1466" s="7">
        <v>223320.905</v>
      </c>
      <c r="AB1466" s="7">
        <v>222361.07399999999</v>
      </c>
      <c r="AC1466" s="4">
        <v>100</v>
      </c>
      <c r="AD1466" s="4">
        <v>100</v>
      </c>
      <c r="AE1466" s="3" t="s">
        <v>2400</v>
      </c>
      <c r="AF1466" s="3" t="s">
        <v>2400</v>
      </c>
      <c r="AG1466" s="7">
        <v>233404655</v>
      </c>
      <c r="AH1466" s="7">
        <v>233404655</v>
      </c>
      <c r="AI1466" s="7">
        <v>233404656</v>
      </c>
      <c r="AJ1466" s="7" t="s">
        <v>2400</v>
      </c>
      <c r="AK1466" s="3" t="s">
        <v>2400</v>
      </c>
      <c r="AL1466" s="7">
        <v>292</v>
      </c>
      <c r="AM1466" s="7">
        <v>75173170</v>
      </c>
      <c r="AN1466" s="3">
        <v>32.21</v>
      </c>
      <c r="AO1466" s="3">
        <v>1.3913040000000001</v>
      </c>
      <c r="AP1466" s="3">
        <v>-5.1261190000000001</v>
      </c>
      <c r="AQ1466" s="3">
        <v>-5.8158320000000003</v>
      </c>
      <c r="AR1466" s="3">
        <v>2.0122490000000002</v>
      </c>
      <c r="AS1466" s="3">
        <v>-5.1261190000000001</v>
      </c>
      <c r="AT1466" s="3">
        <v>-5.8158320000000003</v>
      </c>
      <c r="AU1466" s="3">
        <v>1.8340609999999999</v>
      </c>
      <c r="AV1466" s="3">
        <v>3.2879219996704867</v>
      </c>
      <c r="AW1466" s="3">
        <v>2.3536292484281116</v>
      </c>
      <c r="AX1466" s="3">
        <v>1.8688567023059321</v>
      </c>
      <c r="AY1466" s="3">
        <v>212.38</v>
      </c>
      <c r="AZ1466" s="4">
        <v>152.03</v>
      </c>
      <c r="BA1466" s="3">
        <v>120.72</v>
      </c>
    </row>
    <row r="1467" spans="1:53" x14ac:dyDescent="0.3">
      <c r="A1467" s="1" t="s">
        <v>1615</v>
      </c>
      <c r="B1467" s="2">
        <v>14420758</v>
      </c>
      <c r="C1467" s="9" t="s">
        <v>2395</v>
      </c>
      <c r="D1467" s="9" t="s">
        <v>2465</v>
      </c>
      <c r="E1467" s="3">
        <v>2866.2533960000001</v>
      </c>
      <c r="F1467" s="5">
        <v>2779.7743959999998</v>
      </c>
      <c r="G1467" s="5">
        <v>2779.6693961000001</v>
      </c>
      <c r="H1467" s="4">
        <v>1.1499999999999999</v>
      </c>
      <c r="I1467" s="3">
        <v>25.0807600950119</v>
      </c>
      <c r="J1467" s="4">
        <v>1.1499999999999999</v>
      </c>
      <c r="K1467" s="3">
        <v>25.0807600950119</v>
      </c>
      <c r="L1467" s="3">
        <v>4.0352924483144195</v>
      </c>
      <c r="M1467" s="3">
        <v>3.9713359951828</v>
      </c>
      <c r="N1467" s="3">
        <v>13.036904740739701</v>
      </c>
      <c r="O1467" s="3" t="s">
        <v>2400</v>
      </c>
      <c r="P1467" s="3" t="s">
        <v>2400</v>
      </c>
      <c r="Q1467" s="3">
        <v>5.3784650000000003</v>
      </c>
      <c r="R1467" s="3">
        <v>18.786738</v>
      </c>
      <c r="S1467" s="3">
        <v>18.786738</v>
      </c>
      <c r="T1467" s="9" t="s">
        <v>3429</v>
      </c>
      <c r="U1467" s="7">
        <v>375926</v>
      </c>
      <c r="V1467" s="7">
        <v>327086</v>
      </c>
      <c r="W1467" s="7">
        <v>247791</v>
      </c>
      <c r="X1467" s="7">
        <v>168463</v>
      </c>
      <c r="Y1467" s="7">
        <v>503500</v>
      </c>
      <c r="Z1467" s="7">
        <v>445932</v>
      </c>
      <c r="AA1467" s="7">
        <v>405259</v>
      </c>
      <c r="AB1467" s="7">
        <v>375926</v>
      </c>
      <c r="AC1467" s="3">
        <v>32.540999999999997</v>
      </c>
      <c r="AD1467" s="3">
        <v>31.311</v>
      </c>
      <c r="AE1467" s="3">
        <v>29.027000000000001</v>
      </c>
      <c r="AF1467" s="4">
        <v>28.47</v>
      </c>
      <c r="AG1467" s="7">
        <v>26452242</v>
      </c>
      <c r="AH1467" s="7">
        <v>24984638</v>
      </c>
      <c r="AI1467" s="7">
        <v>24730885</v>
      </c>
      <c r="AJ1467" s="7">
        <v>25826444</v>
      </c>
      <c r="AK1467" s="3">
        <v>97.583969999999994</v>
      </c>
      <c r="AL1467" s="7">
        <v>336</v>
      </c>
      <c r="AM1467" s="7">
        <v>24369623</v>
      </c>
      <c r="AN1467" s="3">
        <v>92.08</v>
      </c>
      <c r="AO1467" s="3">
        <v>0.55232800000000004</v>
      </c>
      <c r="AP1467" s="3">
        <v>-2.5023080000000002</v>
      </c>
      <c r="AQ1467" s="3">
        <v>11.534805</v>
      </c>
      <c r="AR1467" s="3">
        <v>86.324333999999993</v>
      </c>
      <c r="AS1467" s="3">
        <v>-2.5023080000000002</v>
      </c>
      <c r="AT1467" s="3">
        <v>11.534805</v>
      </c>
      <c r="AU1467" s="3">
        <v>90.252251999999999</v>
      </c>
      <c r="AV1467" s="3">
        <v>1.8063266168457659</v>
      </c>
      <c r="AW1467" s="3">
        <v>2.8035665025377092</v>
      </c>
      <c r="AX1467" s="3">
        <v>2.8921033675912859</v>
      </c>
      <c r="AY1467" s="3">
        <v>58.96</v>
      </c>
      <c r="AZ1467" s="3">
        <v>91.51</v>
      </c>
      <c r="BA1467" s="4">
        <v>94.4</v>
      </c>
    </row>
    <row r="1468" spans="1:53" x14ac:dyDescent="0.3">
      <c r="A1468" s="1" t="s">
        <v>1258</v>
      </c>
      <c r="B1468" s="2">
        <v>4243255</v>
      </c>
      <c r="C1468" s="9" t="s">
        <v>2395</v>
      </c>
      <c r="D1468" s="9" t="s">
        <v>2427</v>
      </c>
      <c r="E1468" s="3">
        <v>2863.0136889999999</v>
      </c>
      <c r="F1468" s="5">
        <v>3227.7236889999999</v>
      </c>
      <c r="G1468" s="5" t="s">
        <v>2400</v>
      </c>
      <c r="H1468" s="3">
        <v>0.56000000000000005</v>
      </c>
      <c r="I1468" s="3">
        <v>11.381456</v>
      </c>
      <c r="J1468" s="3">
        <v>0.56000000000000005</v>
      </c>
      <c r="K1468" s="3">
        <v>11.642265999999999</v>
      </c>
      <c r="L1468" s="3">
        <v>16.403587439999999</v>
      </c>
      <c r="M1468" s="3">
        <v>3.07033742</v>
      </c>
      <c r="N1468" s="3">
        <v>14.821718000000001</v>
      </c>
      <c r="O1468" s="3" t="s">
        <v>2400</v>
      </c>
      <c r="P1468" s="3" t="s">
        <v>2400</v>
      </c>
      <c r="Q1468" s="3">
        <v>2.0099019999999999</v>
      </c>
      <c r="R1468" s="3">
        <v>6.0839369999999997</v>
      </c>
      <c r="S1468" s="3">
        <v>6.0839369999999997</v>
      </c>
      <c r="T1468" s="9" t="s">
        <v>3429</v>
      </c>
      <c r="U1468" s="7">
        <v>1484288</v>
      </c>
      <c r="V1468" s="7">
        <v>1242271</v>
      </c>
      <c r="W1468" s="7">
        <v>1086701</v>
      </c>
      <c r="X1468" s="7">
        <v>1024917</v>
      </c>
      <c r="Y1468" s="7">
        <v>1552681</v>
      </c>
      <c r="Z1468" s="7">
        <v>1545583</v>
      </c>
      <c r="AA1468" s="7">
        <v>1508405</v>
      </c>
      <c r="AB1468" s="7">
        <v>1484288</v>
      </c>
      <c r="AC1468" s="3">
        <v>36.902999999999999</v>
      </c>
      <c r="AD1468" s="3">
        <v>36.554000000000002</v>
      </c>
      <c r="AE1468" s="3">
        <v>27.725000000000001</v>
      </c>
      <c r="AF1468" s="3">
        <v>27.757000000000001</v>
      </c>
      <c r="AG1468" s="7">
        <v>150684931</v>
      </c>
      <c r="AH1468" s="7">
        <v>152546000</v>
      </c>
      <c r="AI1468" s="7">
        <v>157367366</v>
      </c>
      <c r="AJ1468" s="7">
        <v>133933807</v>
      </c>
      <c r="AK1468" s="3">
        <v>88.883349999999993</v>
      </c>
      <c r="AL1468" s="7">
        <v>249</v>
      </c>
      <c r="AM1468" s="7">
        <v>137107101</v>
      </c>
      <c r="AN1468" s="3">
        <v>90.99</v>
      </c>
      <c r="AO1468" s="3">
        <v>-0.70575500000000002</v>
      </c>
      <c r="AP1468" s="3">
        <v>-3.7368420000000002</v>
      </c>
      <c r="AQ1468" s="3">
        <v>10.114388999999999</v>
      </c>
      <c r="AR1468" s="3">
        <v>38.246409999999997</v>
      </c>
      <c r="AS1468" s="3">
        <v>-3.7368420000000002</v>
      </c>
      <c r="AT1468" s="3">
        <v>10.114388999999999</v>
      </c>
      <c r="AU1468" s="3">
        <v>33.406272999999999</v>
      </c>
      <c r="AV1468" s="3">
        <v>0.99757287608274514</v>
      </c>
      <c r="AW1468" s="3">
        <v>2.0427286907552942</v>
      </c>
      <c r="AX1468" s="3">
        <v>2.0326134872565529</v>
      </c>
      <c r="AY1468" s="3">
        <v>41.52</v>
      </c>
      <c r="AZ1468" s="3">
        <v>85.01</v>
      </c>
      <c r="BA1468" s="3">
        <v>84.59</v>
      </c>
    </row>
    <row r="1469" spans="1:53" x14ac:dyDescent="0.3">
      <c r="A1469" s="1" t="s">
        <v>1299</v>
      </c>
      <c r="B1469" s="2">
        <v>4812404</v>
      </c>
      <c r="C1469" s="9" t="s">
        <v>2395</v>
      </c>
      <c r="D1469" s="9" t="s">
        <v>2409</v>
      </c>
      <c r="E1469" s="3">
        <v>2850.7938374999999</v>
      </c>
      <c r="F1469" s="5">
        <v>3184.2208369999998</v>
      </c>
      <c r="G1469" s="5" t="s">
        <v>2400</v>
      </c>
      <c r="H1469" s="3">
        <v>0.6</v>
      </c>
      <c r="I1469" s="3">
        <v>108.200935</v>
      </c>
      <c r="J1469" s="3">
        <v>0.6</v>
      </c>
      <c r="K1469" s="3">
        <v>108.200935</v>
      </c>
      <c r="L1469" s="3">
        <v>8.9817688100000002</v>
      </c>
      <c r="M1469" s="3">
        <v>1.9195059299999999</v>
      </c>
      <c r="N1469" s="3">
        <v>23.097256999999999</v>
      </c>
      <c r="O1469" s="3" t="s">
        <v>2400</v>
      </c>
      <c r="P1469" s="3" t="s">
        <v>2400</v>
      </c>
      <c r="Q1469" s="3">
        <v>2.2936369999999999</v>
      </c>
      <c r="R1469" s="3">
        <v>12.286892999999999</v>
      </c>
      <c r="S1469" s="3">
        <v>12.286892999999999</v>
      </c>
      <c r="T1469" s="9" t="s">
        <v>3429</v>
      </c>
      <c r="U1469" s="7">
        <v>1153545</v>
      </c>
      <c r="V1469" s="7">
        <v>1021805</v>
      </c>
      <c r="W1469" s="7">
        <v>1035365</v>
      </c>
      <c r="X1469" s="7">
        <v>934241</v>
      </c>
      <c r="Y1469" s="7">
        <v>1241739</v>
      </c>
      <c r="Z1469" s="7">
        <v>1209732</v>
      </c>
      <c r="AA1469" s="7">
        <v>1185039</v>
      </c>
      <c r="AB1469" s="7">
        <v>1153545</v>
      </c>
      <c r="AC1469" s="3">
        <v>67.188999999999993</v>
      </c>
      <c r="AD1469" s="3">
        <v>68.088999999999999</v>
      </c>
      <c r="AE1469" s="4">
        <v>10.105</v>
      </c>
      <c r="AF1469" s="3">
        <v>17.699000000000002</v>
      </c>
      <c r="AG1469" s="7">
        <v>54300048</v>
      </c>
      <c r="AH1469" s="7">
        <v>54296008</v>
      </c>
      <c r="AI1469" s="7">
        <v>53860644</v>
      </c>
      <c r="AJ1469" s="7">
        <v>51150513</v>
      </c>
      <c r="AK1469" s="3">
        <v>94.198390000000003</v>
      </c>
      <c r="AL1469" s="7">
        <v>301</v>
      </c>
      <c r="AM1469" s="7">
        <v>51121085</v>
      </c>
      <c r="AN1469" s="3">
        <v>94.14</v>
      </c>
      <c r="AO1469" s="3">
        <v>-0.94117700000000004</v>
      </c>
      <c r="AP1469" s="3">
        <v>-11.790476</v>
      </c>
      <c r="AQ1469" s="3">
        <v>-11.857632000000001</v>
      </c>
      <c r="AR1469" s="3">
        <v>-8.3696079999999995</v>
      </c>
      <c r="AS1469" s="3">
        <v>-11.790476</v>
      </c>
      <c r="AT1469" s="3">
        <v>-11.857632000000001</v>
      </c>
      <c r="AU1469" s="3">
        <v>-10.494782000000001</v>
      </c>
      <c r="AV1469" s="3">
        <v>2.6378636718938115</v>
      </c>
      <c r="AW1469" s="3">
        <v>4.8923607293934381</v>
      </c>
      <c r="AX1469" s="3">
        <v>4.4614311817035315</v>
      </c>
      <c r="AY1469" s="3">
        <v>47.32</v>
      </c>
      <c r="AZ1469" s="3">
        <v>87.76</v>
      </c>
      <c r="BA1469" s="3">
        <v>80.03</v>
      </c>
    </row>
    <row r="1470" spans="1:53" x14ac:dyDescent="0.3">
      <c r="A1470" s="1" t="s">
        <v>1185</v>
      </c>
      <c r="B1470" s="2">
        <v>4086121</v>
      </c>
      <c r="C1470" s="9" t="s">
        <v>2401</v>
      </c>
      <c r="D1470" s="9" t="s">
        <v>2540</v>
      </c>
      <c r="E1470" s="3">
        <v>2838.7474130199998</v>
      </c>
      <c r="F1470" s="5">
        <v>3785.0524129999999</v>
      </c>
      <c r="G1470" s="5">
        <v>3784.0364130200001</v>
      </c>
      <c r="H1470" s="3">
        <v>0.74</v>
      </c>
      <c r="I1470" s="3" t="s">
        <v>2397</v>
      </c>
      <c r="J1470" s="3">
        <v>0.74</v>
      </c>
      <c r="K1470" s="3" t="s">
        <v>2397</v>
      </c>
      <c r="L1470" s="3" t="s">
        <v>2397</v>
      </c>
      <c r="M1470" s="3">
        <v>3.1268331100000002</v>
      </c>
      <c r="N1470" s="3">
        <v>21.384540000000001</v>
      </c>
      <c r="O1470" s="3">
        <v>47.910642179533603</v>
      </c>
      <c r="P1470" s="3">
        <v>12.567607222898801</v>
      </c>
      <c r="Q1470" s="3">
        <v>1.908328</v>
      </c>
      <c r="R1470" s="3">
        <v>11.079776000000001</v>
      </c>
      <c r="S1470" s="3">
        <v>11.079776000000001</v>
      </c>
      <c r="T1470" s="9" t="s">
        <v>3439</v>
      </c>
      <c r="U1470" s="7">
        <v>1872987</v>
      </c>
      <c r="V1470" s="7">
        <v>2019900</v>
      </c>
      <c r="W1470" s="7">
        <v>2082928</v>
      </c>
      <c r="X1470" s="7">
        <v>1941501</v>
      </c>
      <c r="Y1470" s="7">
        <v>1759570</v>
      </c>
      <c r="Z1470" s="7">
        <v>1825783</v>
      </c>
      <c r="AA1470" s="7">
        <v>1872987</v>
      </c>
      <c r="AB1470" s="7">
        <v>1930653</v>
      </c>
      <c r="AC1470" s="3">
        <v>70.585999999999999</v>
      </c>
      <c r="AD1470" s="3">
        <v>74.174000000000007</v>
      </c>
      <c r="AE1470" s="3">
        <v>15.416</v>
      </c>
      <c r="AF1470" s="3">
        <v>16.393999999999998</v>
      </c>
      <c r="AG1470" s="7">
        <v>54029000</v>
      </c>
      <c r="AH1470" s="7">
        <v>54279000</v>
      </c>
      <c r="AI1470" s="7">
        <v>54863000</v>
      </c>
      <c r="AJ1470" s="7">
        <v>41384060</v>
      </c>
      <c r="AK1470" s="4">
        <v>76.595399999999998</v>
      </c>
      <c r="AL1470" s="7">
        <v>288</v>
      </c>
      <c r="AM1470" s="7">
        <v>41500046</v>
      </c>
      <c r="AN1470" s="3">
        <v>76.81</v>
      </c>
      <c r="AO1470" s="3">
        <v>-2.7586210000000002</v>
      </c>
      <c r="AP1470" s="3">
        <v>-16.232272999999999</v>
      </c>
      <c r="AQ1470" s="3">
        <v>-9.4093260000000001</v>
      </c>
      <c r="AR1470" s="3">
        <v>39.872</v>
      </c>
      <c r="AS1470" s="3">
        <v>-16.232272999999999</v>
      </c>
      <c r="AT1470" s="3">
        <v>-9.4093260000000001</v>
      </c>
      <c r="AU1470" s="3">
        <v>37.712665000000001</v>
      </c>
      <c r="AV1470" s="3">
        <v>3.1097260506115858</v>
      </c>
      <c r="AW1470" s="3">
        <v>5.2003191516980429</v>
      </c>
      <c r="AX1470" s="3">
        <v>3.7241495245305489</v>
      </c>
      <c r="AY1470" s="3">
        <v>80.39</v>
      </c>
      <c r="AZ1470" s="3">
        <v>134.44</v>
      </c>
      <c r="BA1470" s="3">
        <v>96.28</v>
      </c>
    </row>
    <row r="1471" spans="1:53" x14ac:dyDescent="0.3">
      <c r="A1471" s="1" t="s">
        <v>453</v>
      </c>
      <c r="B1471" s="2">
        <v>4535992</v>
      </c>
      <c r="C1471" s="9" t="s">
        <v>2401</v>
      </c>
      <c r="D1471" s="9" t="s">
        <v>2496</v>
      </c>
      <c r="E1471" s="3">
        <v>2831.61692232</v>
      </c>
      <c r="F1471" s="5">
        <v>4462.6189219999997</v>
      </c>
      <c r="G1471" s="5">
        <v>4462.6189223199999</v>
      </c>
      <c r="H1471" s="3">
        <v>2.59</v>
      </c>
      <c r="I1471" s="3">
        <v>7.3140580000000002</v>
      </c>
      <c r="J1471" s="4">
        <v>2.59</v>
      </c>
      <c r="K1471" s="3">
        <v>7.3140580000000002</v>
      </c>
      <c r="L1471" s="3">
        <v>0.92938404000000008</v>
      </c>
      <c r="M1471" s="3">
        <v>0.90240362000000007</v>
      </c>
      <c r="N1471" s="3" t="s">
        <v>2397</v>
      </c>
      <c r="O1471" s="3">
        <v>15.8899610260677</v>
      </c>
      <c r="P1471" s="3">
        <v>19.946774950846599</v>
      </c>
      <c r="Q1471" s="3">
        <v>0.90750299999999995</v>
      </c>
      <c r="R1471" s="4">
        <v>8.2711000000000006</v>
      </c>
      <c r="S1471" s="4">
        <v>8.2711000000000006</v>
      </c>
      <c r="T1471" s="9" t="s">
        <v>3429</v>
      </c>
      <c r="U1471" s="7">
        <v>3692185</v>
      </c>
      <c r="V1471" s="7">
        <v>4505916</v>
      </c>
      <c r="W1471" s="7">
        <v>4216314</v>
      </c>
      <c r="X1471" s="7">
        <v>3161192</v>
      </c>
      <c r="Y1471" s="7">
        <v>4330440</v>
      </c>
      <c r="Z1471" s="7">
        <v>4082998</v>
      </c>
      <c r="AA1471" s="7">
        <v>3887738</v>
      </c>
      <c r="AB1471" s="7">
        <v>3692185</v>
      </c>
      <c r="AC1471" s="3">
        <v>21.748000000000001</v>
      </c>
      <c r="AD1471" s="3">
        <v>21.937000000000001</v>
      </c>
      <c r="AE1471" s="4">
        <v>10.06</v>
      </c>
      <c r="AF1471" s="4">
        <v>10.787000000000001</v>
      </c>
      <c r="AG1471" s="7">
        <v>31337062</v>
      </c>
      <c r="AH1471" s="7">
        <v>31336340</v>
      </c>
      <c r="AI1471" s="7">
        <v>31773033</v>
      </c>
      <c r="AJ1471" s="7">
        <v>27045993</v>
      </c>
      <c r="AK1471" s="3">
        <v>86.306730000000002</v>
      </c>
      <c r="AL1471" s="7">
        <v>371</v>
      </c>
      <c r="AM1471" s="7">
        <v>28273514</v>
      </c>
      <c r="AN1471" s="3">
        <v>90.22</v>
      </c>
      <c r="AO1471" s="3">
        <v>-2.885888</v>
      </c>
      <c r="AP1471" s="3">
        <v>-18.813634</v>
      </c>
      <c r="AQ1471" s="3">
        <v>-28.762867</v>
      </c>
      <c r="AR1471" s="3">
        <v>-17.600809000000002</v>
      </c>
      <c r="AS1471" s="3">
        <v>-18.813634</v>
      </c>
      <c r="AT1471" s="3">
        <v>-28.762867</v>
      </c>
      <c r="AU1471" s="3">
        <v>-19.508448999999999</v>
      </c>
      <c r="AV1471" s="3">
        <v>3.0216329788670042</v>
      </c>
      <c r="AW1471" s="3">
        <v>5.8505600696186404</v>
      </c>
      <c r="AX1471" s="3">
        <v>5.030906804905273</v>
      </c>
      <c r="AY1471" s="3">
        <v>61.54</v>
      </c>
      <c r="AZ1471" s="3">
        <v>119.16</v>
      </c>
      <c r="BA1471" s="3">
        <v>102.46</v>
      </c>
    </row>
    <row r="1472" spans="1:53" x14ac:dyDescent="0.3">
      <c r="A1472" s="1" t="s">
        <v>1528</v>
      </c>
      <c r="B1472" s="2">
        <v>5721505</v>
      </c>
      <c r="C1472" s="9" t="s">
        <v>2401</v>
      </c>
      <c r="D1472" s="9" t="s">
        <v>2407</v>
      </c>
      <c r="E1472" s="3">
        <v>2827.0360728800001</v>
      </c>
      <c r="F1472" s="5">
        <v>4782.7940420000004</v>
      </c>
      <c r="G1472" s="5" t="s">
        <v>2400</v>
      </c>
      <c r="H1472" s="3">
        <v>0.97099999999999997</v>
      </c>
      <c r="I1472" s="3">
        <v>28.119266</v>
      </c>
      <c r="J1472" s="3">
        <v>0.97099999999999997</v>
      </c>
      <c r="K1472" s="3">
        <v>28.119266</v>
      </c>
      <c r="L1472" s="3">
        <v>0.91410677000000007</v>
      </c>
      <c r="M1472" s="3">
        <v>0.91410677000000007</v>
      </c>
      <c r="N1472" s="3">
        <v>24.471057999999999</v>
      </c>
      <c r="O1472" s="3" t="s">
        <v>2400</v>
      </c>
      <c r="P1472" s="3" t="s">
        <v>2400</v>
      </c>
      <c r="Q1472" s="3">
        <v>20.390888</v>
      </c>
      <c r="R1472" s="3" t="s">
        <v>2400</v>
      </c>
      <c r="S1472" s="3" t="s">
        <v>2400</v>
      </c>
      <c r="T1472" s="9" t="s">
        <v>3434</v>
      </c>
      <c r="U1472" s="7">
        <v>222349.24600000001</v>
      </c>
      <c r="V1472" s="7">
        <v>226164.867</v>
      </c>
      <c r="W1472" s="7">
        <v>231675.353</v>
      </c>
      <c r="X1472" s="7">
        <v>245135.52100000001</v>
      </c>
      <c r="Y1472" s="7">
        <v>224293.43100000001</v>
      </c>
      <c r="Z1472" s="7">
        <v>223321.33799999999</v>
      </c>
      <c r="AA1472" s="7">
        <v>222349.24600000001</v>
      </c>
      <c r="AB1472" s="7">
        <v>222705.01</v>
      </c>
      <c r="AC1472" s="4">
        <v>100</v>
      </c>
      <c r="AD1472" s="4">
        <v>100</v>
      </c>
      <c r="AE1472" s="3" t="s">
        <v>2400</v>
      </c>
      <c r="AF1472" s="3" t="s">
        <v>2400</v>
      </c>
      <c r="AG1472" s="7">
        <v>213522362</v>
      </c>
      <c r="AH1472" s="7">
        <v>213522362</v>
      </c>
      <c r="AI1472" s="7">
        <v>213522363</v>
      </c>
      <c r="AJ1472" s="7" t="s">
        <v>2400</v>
      </c>
      <c r="AK1472" s="3" t="s">
        <v>2400</v>
      </c>
      <c r="AL1472" s="7">
        <v>256</v>
      </c>
      <c r="AM1472" s="7">
        <v>38925984</v>
      </c>
      <c r="AN1472" s="3">
        <v>18.23</v>
      </c>
      <c r="AO1472" s="3">
        <v>1.2386459999999999</v>
      </c>
      <c r="AP1472" s="3">
        <v>-7.4018129999999998</v>
      </c>
      <c r="AQ1472" s="3">
        <v>-8.4391339999999992</v>
      </c>
      <c r="AR1472" s="3">
        <v>2.6800670000000002</v>
      </c>
      <c r="AS1472" s="3">
        <v>-7.4018129999999998</v>
      </c>
      <c r="AT1472" s="3">
        <v>-8.4391339999999992</v>
      </c>
      <c r="AU1472" s="3">
        <v>3.7225039999999998</v>
      </c>
      <c r="AV1472" s="3">
        <v>3.1422404366246193</v>
      </c>
      <c r="AW1472" s="3">
        <v>2.0036309954611342</v>
      </c>
      <c r="AX1472" s="3">
        <v>1.6429300992118823</v>
      </c>
      <c r="AY1472" s="3">
        <v>227.28</v>
      </c>
      <c r="AZ1472" s="3">
        <v>144.91999999999999</v>
      </c>
      <c r="BA1472" s="3">
        <v>118.84</v>
      </c>
    </row>
    <row r="1473" spans="1:53" x14ac:dyDescent="0.3">
      <c r="A1473" s="1" t="s">
        <v>875</v>
      </c>
      <c r="B1473" s="2">
        <v>28160140</v>
      </c>
      <c r="C1473" s="9" t="s">
        <v>2395</v>
      </c>
      <c r="D1473" s="9" t="s">
        <v>2435</v>
      </c>
      <c r="E1473" s="3">
        <v>2825.5118186700001</v>
      </c>
      <c r="F1473" s="5">
        <v>2145.8638179999998</v>
      </c>
      <c r="G1473" s="5">
        <v>2261.9548186699999</v>
      </c>
      <c r="H1473" s="3">
        <v>0.3</v>
      </c>
      <c r="I1473" s="3">
        <v>127.283951</v>
      </c>
      <c r="J1473" s="3">
        <v>0.3</v>
      </c>
      <c r="K1473" s="3">
        <v>127.283951</v>
      </c>
      <c r="L1473" s="3">
        <v>4.7142203899999995</v>
      </c>
      <c r="M1473" s="3">
        <v>3.04309327</v>
      </c>
      <c r="N1473" s="3">
        <v>13.67374</v>
      </c>
      <c r="O1473" s="3" t="s">
        <v>2397</v>
      </c>
      <c r="P1473" s="3">
        <v>18.160062312067499</v>
      </c>
      <c r="Q1473" s="3">
        <v>3.9690110000000001</v>
      </c>
      <c r="R1473" s="3" t="s">
        <v>2397</v>
      </c>
      <c r="S1473" s="3" t="s">
        <v>2397</v>
      </c>
      <c r="T1473" s="9" t="s">
        <v>3429</v>
      </c>
      <c r="U1473" s="7">
        <v>403094</v>
      </c>
      <c r="V1473" s="7">
        <v>289375</v>
      </c>
      <c r="W1473" s="7">
        <v>201149</v>
      </c>
      <c r="X1473" s="7">
        <v>131783</v>
      </c>
      <c r="Y1473" s="7">
        <v>475139</v>
      </c>
      <c r="Z1473" s="7">
        <v>441647</v>
      </c>
      <c r="AA1473" s="7">
        <v>422840</v>
      </c>
      <c r="AB1473" s="7">
        <v>403094</v>
      </c>
      <c r="AC1473" s="3">
        <v>63.448</v>
      </c>
      <c r="AD1473" s="3">
        <v>63.613999999999997</v>
      </c>
      <c r="AE1473" s="3">
        <v>-1.9530000000000001</v>
      </c>
      <c r="AF1473" s="3">
        <v>0.253</v>
      </c>
      <c r="AG1473" s="7">
        <v>124449177</v>
      </c>
      <c r="AH1473" s="7">
        <v>125107273</v>
      </c>
      <c r="AI1473" s="7">
        <v>121256022</v>
      </c>
      <c r="AJ1473" s="7">
        <v>110543083</v>
      </c>
      <c r="AK1473" s="4">
        <v>88.848799999999997</v>
      </c>
      <c r="AL1473" s="7">
        <v>280</v>
      </c>
      <c r="AM1473" s="7">
        <v>108283166</v>
      </c>
      <c r="AN1473" s="3">
        <v>87.03</v>
      </c>
      <c r="AO1473" s="3">
        <v>1.87747</v>
      </c>
      <c r="AP1473" s="3">
        <v>-9.2029940000000003</v>
      </c>
      <c r="AQ1473" s="3">
        <v>25.808420000000002</v>
      </c>
      <c r="AR1473" s="3">
        <v>-9.3626369999999994</v>
      </c>
      <c r="AS1473" s="3">
        <v>-9.2029940000000003</v>
      </c>
      <c r="AT1473" s="3">
        <v>25.808420000000002</v>
      </c>
      <c r="AU1473" s="3">
        <v>-10.928725999999999</v>
      </c>
      <c r="AV1473" s="3">
        <v>3.2293509656309949</v>
      </c>
      <c r="AW1473" s="3">
        <v>4.968210698366744</v>
      </c>
      <c r="AX1473" s="3">
        <v>5.0089244699501343</v>
      </c>
      <c r="AY1473" s="3">
        <v>56.77</v>
      </c>
      <c r="AZ1473" s="3">
        <v>87.34</v>
      </c>
      <c r="BA1473" s="3">
        <v>88.06</v>
      </c>
    </row>
    <row r="1474" spans="1:53" x14ac:dyDescent="0.3">
      <c r="A1474" s="1" t="s">
        <v>846</v>
      </c>
      <c r="B1474" s="2">
        <v>100255</v>
      </c>
      <c r="C1474" s="9" t="s">
        <v>2395</v>
      </c>
      <c r="D1474" s="9" t="s">
        <v>2399</v>
      </c>
      <c r="E1474" s="3">
        <v>2819.7946880899999</v>
      </c>
      <c r="F1474" s="5" t="s">
        <v>2400</v>
      </c>
      <c r="G1474" s="5">
        <v>3185.8676880899998</v>
      </c>
      <c r="H1474" s="3">
        <v>0.55000000000000004</v>
      </c>
      <c r="I1474" s="3">
        <v>11.586206896551699</v>
      </c>
      <c r="J1474" s="3">
        <v>0.55000000000000004</v>
      </c>
      <c r="K1474" s="3">
        <v>11.586206896551699</v>
      </c>
      <c r="L1474" s="3">
        <v>1.8606111884060399</v>
      </c>
      <c r="M1474" s="3">
        <v>1.04743405095742</v>
      </c>
      <c r="N1474" s="3">
        <v>8.9183810000000001</v>
      </c>
      <c r="O1474" s="3" t="s">
        <v>2400</v>
      </c>
      <c r="P1474" s="3" t="s">
        <v>2400</v>
      </c>
      <c r="Q1474" s="3" t="s">
        <v>2400</v>
      </c>
      <c r="R1474" s="3" t="s">
        <v>2400</v>
      </c>
      <c r="S1474" s="3" t="s">
        <v>2400</v>
      </c>
      <c r="T1474" s="9" t="s">
        <v>3429</v>
      </c>
      <c r="U1474" s="7">
        <v>840192</v>
      </c>
      <c r="V1474" s="7">
        <v>708784</v>
      </c>
      <c r="W1474" s="7">
        <v>623624</v>
      </c>
      <c r="X1474" s="7">
        <v>632237</v>
      </c>
      <c r="Y1474" s="7">
        <v>812083</v>
      </c>
      <c r="Z1474" s="7">
        <v>822905</v>
      </c>
      <c r="AA1474" s="7">
        <v>820583</v>
      </c>
      <c r="AB1474" s="7">
        <v>840192</v>
      </c>
      <c r="AC1474" s="3" t="s">
        <v>2400</v>
      </c>
      <c r="AD1474" s="3" t="s">
        <v>2400</v>
      </c>
      <c r="AE1474" s="3" t="s">
        <v>2400</v>
      </c>
      <c r="AF1474" s="3" t="s">
        <v>2400</v>
      </c>
      <c r="AG1474" s="7">
        <v>95486317</v>
      </c>
      <c r="AH1474" s="7">
        <v>95486010</v>
      </c>
      <c r="AI1474" s="7">
        <v>95117180</v>
      </c>
      <c r="AJ1474" s="7">
        <v>93533507</v>
      </c>
      <c r="AK1474" s="3">
        <v>97.951970000000003</v>
      </c>
      <c r="AL1474" s="7">
        <v>316</v>
      </c>
      <c r="AM1474" s="7">
        <v>76223391</v>
      </c>
      <c r="AN1474" s="3">
        <v>79.819999999999993</v>
      </c>
      <c r="AO1474" s="3">
        <v>-1.89781</v>
      </c>
      <c r="AP1474" s="3">
        <v>-8.9739249999999995</v>
      </c>
      <c r="AQ1474" s="3">
        <v>6.5398339999999999</v>
      </c>
      <c r="AR1474" s="3">
        <v>13.609468</v>
      </c>
      <c r="AS1474" s="3">
        <v>-8.9739249999999995</v>
      </c>
      <c r="AT1474" s="3">
        <v>6.5398339999999999</v>
      </c>
      <c r="AU1474" s="3">
        <v>13.178947000000001</v>
      </c>
      <c r="AV1474" s="3">
        <v>1.1096066586746245</v>
      </c>
      <c r="AW1474" s="3">
        <v>2.2710249613377553</v>
      </c>
      <c r="AX1474" s="3">
        <v>2.2138914080075187</v>
      </c>
      <c r="AY1474" s="3">
        <v>55.73</v>
      </c>
      <c r="AZ1474" s="4">
        <v>114.05</v>
      </c>
      <c r="BA1474" s="3">
        <v>111.18</v>
      </c>
    </row>
    <row r="1475" spans="1:53" x14ac:dyDescent="0.3">
      <c r="A1475" s="1" t="s">
        <v>1978</v>
      </c>
      <c r="B1475" s="2">
        <v>11218268</v>
      </c>
      <c r="C1475" s="9" t="s">
        <v>2395</v>
      </c>
      <c r="D1475" s="9" t="s">
        <v>2435</v>
      </c>
      <c r="E1475" s="3">
        <v>2813.4276351600001</v>
      </c>
      <c r="F1475" s="5">
        <v>3860.6910950000001</v>
      </c>
      <c r="G1475" s="5">
        <v>3827.5830913138202</v>
      </c>
      <c r="H1475" s="3">
        <v>0.32098535484311114</v>
      </c>
      <c r="I1475" s="3">
        <v>6.7514380000000003</v>
      </c>
      <c r="J1475" s="3">
        <v>0.32098535484311114</v>
      </c>
      <c r="K1475" s="3">
        <v>6.7514380000000003</v>
      </c>
      <c r="L1475" s="3">
        <v>2.0301372500000001</v>
      </c>
      <c r="M1475" s="3">
        <v>0.84317552000000007</v>
      </c>
      <c r="N1475" s="3" t="s">
        <v>2397</v>
      </c>
      <c r="O1475" s="3">
        <v>3.0895952096704402</v>
      </c>
      <c r="P1475" s="3">
        <v>3.06293222596562</v>
      </c>
      <c r="Q1475" s="3">
        <v>1.505069</v>
      </c>
      <c r="R1475" s="3">
        <v>3.0285530000000001</v>
      </c>
      <c r="S1475" s="3">
        <v>3.0285530000000001</v>
      </c>
      <c r="T1475" s="9" t="s">
        <v>3429</v>
      </c>
      <c r="U1475" s="7">
        <v>2276846.24937033</v>
      </c>
      <c r="V1475" s="7">
        <v>1749406.703827726</v>
      </c>
      <c r="W1475" s="7">
        <v>849358.19739639328</v>
      </c>
      <c r="X1475" s="7">
        <v>620102.48352461995</v>
      </c>
      <c r="Y1475" s="7">
        <v>2395430.5889380178</v>
      </c>
      <c r="Z1475" s="7">
        <v>2419877.5888422751</v>
      </c>
      <c r="AA1475" s="7">
        <v>2383853.7758271378</v>
      </c>
      <c r="AB1475" s="7">
        <v>2276846.24937033</v>
      </c>
      <c r="AC1475" s="3">
        <v>73.753</v>
      </c>
      <c r="AD1475" s="3">
        <v>73.165999999999997</v>
      </c>
      <c r="AE1475" s="3">
        <v>51.658000000000001</v>
      </c>
      <c r="AF1475" s="4">
        <v>49.15</v>
      </c>
      <c r="AG1475" s="7">
        <v>296775067</v>
      </c>
      <c r="AH1475" s="7">
        <v>306342289</v>
      </c>
      <c r="AI1475" s="7">
        <v>314196312</v>
      </c>
      <c r="AJ1475" s="7">
        <v>269059278</v>
      </c>
      <c r="AK1475" s="3">
        <v>90.661010000000005</v>
      </c>
      <c r="AL1475" s="7">
        <v>366</v>
      </c>
      <c r="AM1475" s="7">
        <v>223634669</v>
      </c>
      <c r="AN1475" s="3">
        <v>75.349999999999994</v>
      </c>
      <c r="AO1475" s="3">
        <v>-1.361386</v>
      </c>
      <c r="AP1475" s="3">
        <v>-15.928269999999999</v>
      </c>
      <c r="AQ1475" s="3">
        <v>-29.218472999999999</v>
      </c>
      <c r="AR1475" s="3">
        <v>-54.895302999999998</v>
      </c>
      <c r="AS1475" s="3">
        <v>-15.928269999999999</v>
      </c>
      <c r="AT1475" s="3">
        <v>-29.218472999999999</v>
      </c>
      <c r="AU1475" s="3">
        <v>-55.795895999999999</v>
      </c>
      <c r="AV1475" s="3">
        <v>6.4142206904182704</v>
      </c>
      <c r="AW1475" s="3">
        <v>10.494759666807248</v>
      </c>
      <c r="AX1475" s="3">
        <v>8.5299407759442065</v>
      </c>
      <c r="AY1475" s="3">
        <v>69.91</v>
      </c>
      <c r="AZ1475" s="3">
        <v>114.39</v>
      </c>
      <c r="BA1475" s="3">
        <v>92.97</v>
      </c>
    </row>
    <row r="1476" spans="1:53" x14ac:dyDescent="0.3">
      <c r="A1476" s="1" t="s">
        <v>1013</v>
      </c>
      <c r="B1476" s="2">
        <v>4986299</v>
      </c>
      <c r="C1476" s="9" t="s">
        <v>2395</v>
      </c>
      <c r="D1476" s="9" t="s">
        <v>2432</v>
      </c>
      <c r="E1476" s="3">
        <v>2812.7043099500002</v>
      </c>
      <c r="F1476" s="5">
        <v>2918.6403089999999</v>
      </c>
      <c r="G1476" s="5" t="s">
        <v>2400</v>
      </c>
      <c r="H1476" s="4">
        <v>1.1599999999999999</v>
      </c>
      <c r="I1476" s="3">
        <v>31.397492</v>
      </c>
      <c r="J1476" s="3">
        <v>1.1599999999999999</v>
      </c>
      <c r="K1476" s="3">
        <v>31.397492</v>
      </c>
      <c r="L1476" s="3">
        <v>12.252297240000001</v>
      </c>
      <c r="M1476" s="3">
        <v>5.74566745</v>
      </c>
      <c r="N1476" s="3">
        <v>31.285385999999999</v>
      </c>
      <c r="O1476" s="3" t="s">
        <v>2400</v>
      </c>
      <c r="P1476" s="3" t="s">
        <v>2400</v>
      </c>
      <c r="Q1476" s="3">
        <v>2.8585069999999999</v>
      </c>
      <c r="R1476" s="3">
        <v>17.446828</v>
      </c>
      <c r="S1476" s="3">
        <v>17.446828</v>
      </c>
      <c r="T1476" s="9" t="s">
        <v>3431</v>
      </c>
      <c r="U1476" s="7">
        <v>919162</v>
      </c>
      <c r="V1476" s="7">
        <v>935098</v>
      </c>
      <c r="W1476" s="7">
        <v>774541</v>
      </c>
      <c r="X1476" s="7">
        <v>596871</v>
      </c>
      <c r="Y1476" s="7">
        <v>934424</v>
      </c>
      <c r="Z1476" s="7">
        <v>923921</v>
      </c>
      <c r="AA1476" s="7">
        <v>919162</v>
      </c>
      <c r="AB1476" s="7">
        <v>924287</v>
      </c>
      <c r="AC1476" s="3">
        <v>21.067</v>
      </c>
      <c r="AD1476" s="3">
        <v>22.756</v>
      </c>
      <c r="AE1476" s="3">
        <v>14.779</v>
      </c>
      <c r="AF1476" s="3">
        <v>15.907999999999999</v>
      </c>
      <c r="AG1476" s="7">
        <v>20766764</v>
      </c>
      <c r="AH1476" s="7">
        <v>20734331</v>
      </c>
      <c r="AI1476" s="7">
        <v>20787626</v>
      </c>
      <c r="AJ1476" s="7">
        <v>19071952</v>
      </c>
      <c r="AK1476" s="3">
        <v>91.206469999999996</v>
      </c>
      <c r="AL1476" s="7">
        <v>318</v>
      </c>
      <c r="AM1476" s="7">
        <v>14395517</v>
      </c>
      <c r="AN1476" s="3">
        <v>68.84</v>
      </c>
      <c r="AO1476" s="3">
        <v>-2.3872049999999998</v>
      </c>
      <c r="AP1476" s="3">
        <v>-8.8023199999999999</v>
      </c>
      <c r="AQ1476" s="3">
        <v>-3.7655919999999998</v>
      </c>
      <c r="AR1476" s="3">
        <v>75.192802</v>
      </c>
      <c r="AS1476" s="3">
        <v>-8.8023199999999999</v>
      </c>
      <c r="AT1476" s="3">
        <v>-3.7655919999999998</v>
      </c>
      <c r="AU1476" s="3">
        <v>74.197671</v>
      </c>
      <c r="AV1476" s="3">
        <v>1.9712544914109946</v>
      </c>
      <c r="AW1476" s="3">
        <v>2.5709205308736554</v>
      </c>
      <c r="AX1476" s="3">
        <v>2.769879239670249</v>
      </c>
      <c r="AY1476" s="3">
        <v>65.25</v>
      </c>
      <c r="AZ1476" s="3">
        <v>85.09</v>
      </c>
      <c r="BA1476" s="3">
        <v>91.68</v>
      </c>
    </row>
    <row r="1477" spans="1:53" x14ac:dyDescent="0.3">
      <c r="A1477" s="1" t="s">
        <v>2225</v>
      </c>
      <c r="B1477" s="2">
        <v>4290950</v>
      </c>
      <c r="C1477" s="9" t="s">
        <v>2401</v>
      </c>
      <c r="D1477" s="9" t="s">
        <v>2486</v>
      </c>
      <c r="E1477" s="3">
        <v>2807.3777636700001</v>
      </c>
      <c r="F1477" s="5">
        <v>5521.1067629999998</v>
      </c>
      <c r="G1477" s="5">
        <v>5521.10676367</v>
      </c>
      <c r="H1477" s="3">
        <v>0.128</v>
      </c>
      <c r="I1477" s="3">
        <v>41.847247000000003</v>
      </c>
      <c r="J1477" s="3">
        <v>0.128</v>
      </c>
      <c r="K1477" s="3">
        <v>41.847247000000003</v>
      </c>
      <c r="L1477" s="3" t="s">
        <v>2397</v>
      </c>
      <c r="M1477" s="3" t="s">
        <v>2397</v>
      </c>
      <c r="N1477" s="3">
        <v>168.28571400000001</v>
      </c>
      <c r="O1477" s="3">
        <v>37.515937121284999</v>
      </c>
      <c r="P1477" s="3">
        <v>31.191318681318599</v>
      </c>
      <c r="Q1477" s="3">
        <v>5.8850600000000002</v>
      </c>
      <c r="R1477" s="3">
        <v>9.807525</v>
      </c>
      <c r="S1477" s="3">
        <v>9.807525</v>
      </c>
      <c r="T1477" s="9" t="s">
        <v>3429</v>
      </c>
      <c r="U1477" s="7">
        <v>846178</v>
      </c>
      <c r="V1477" s="7">
        <v>704598</v>
      </c>
      <c r="W1477" s="7">
        <v>632645</v>
      </c>
      <c r="X1477" s="7">
        <v>667683</v>
      </c>
      <c r="Y1477" s="7">
        <v>929606</v>
      </c>
      <c r="Z1477" s="7">
        <v>906723</v>
      </c>
      <c r="AA1477" s="7">
        <v>878330</v>
      </c>
      <c r="AB1477" s="7">
        <v>846178</v>
      </c>
      <c r="AC1477" s="3">
        <v>66.795000000000002</v>
      </c>
      <c r="AD1477" s="3">
        <v>67.242999999999995</v>
      </c>
      <c r="AE1477" s="4">
        <v>57.86</v>
      </c>
      <c r="AF1477" s="3">
        <v>59.331000000000003</v>
      </c>
      <c r="AG1477" s="7">
        <v>117022833</v>
      </c>
      <c r="AH1477" s="7">
        <v>117007411</v>
      </c>
      <c r="AI1477" s="7">
        <v>98299245</v>
      </c>
      <c r="AJ1477" s="7">
        <v>78101163</v>
      </c>
      <c r="AK1477" s="3">
        <v>66.740110000000001</v>
      </c>
      <c r="AL1477" s="7">
        <v>107</v>
      </c>
      <c r="AM1477" s="7">
        <v>44782265</v>
      </c>
      <c r="AN1477" s="3">
        <v>38.270000000000003</v>
      </c>
      <c r="AO1477" s="3">
        <v>2.1682570000000001</v>
      </c>
      <c r="AP1477" s="3">
        <v>-1.792414</v>
      </c>
      <c r="AQ1477" s="3">
        <v>2.7923209999999998</v>
      </c>
      <c r="AR1477" s="3">
        <v>-2.7250209999999999</v>
      </c>
      <c r="AS1477" s="3">
        <v>-1.792414</v>
      </c>
      <c r="AT1477" s="3">
        <v>2.7923209999999998</v>
      </c>
      <c r="AU1477" s="3">
        <v>3.1975470000000001</v>
      </c>
      <c r="AV1477" s="3">
        <v>0.9217175591706962</v>
      </c>
      <c r="AW1477" s="3">
        <v>1.4327479772492542</v>
      </c>
      <c r="AX1477" s="3">
        <v>1.1903415990095381</v>
      </c>
      <c r="AY1477" s="3">
        <v>61.25</v>
      </c>
      <c r="AZ1477" s="3">
        <v>95.22</v>
      </c>
      <c r="BA1477" s="3">
        <v>79.11</v>
      </c>
    </row>
    <row r="1478" spans="1:53" x14ac:dyDescent="0.3">
      <c r="A1478" s="1" t="s">
        <v>1218</v>
      </c>
      <c r="B1478" s="2">
        <v>100483481</v>
      </c>
      <c r="C1478" s="9" t="s">
        <v>2401</v>
      </c>
      <c r="D1478" s="9" t="s">
        <v>2427</v>
      </c>
      <c r="E1478" s="3">
        <v>2806.4132573100001</v>
      </c>
      <c r="F1478" s="5">
        <v>5640.7552569999998</v>
      </c>
      <c r="G1478" s="5" t="s">
        <v>2400</v>
      </c>
      <c r="H1478" s="3">
        <v>0.15</v>
      </c>
      <c r="I1478" s="3">
        <v>243.83561599999999</v>
      </c>
      <c r="J1478" s="3">
        <v>0.15</v>
      </c>
      <c r="K1478" s="3">
        <v>243.83561599999999</v>
      </c>
      <c r="L1478" s="3" t="s">
        <v>2397</v>
      </c>
      <c r="M1478" s="3">
        <v>6.8277713800000006</v>
      </c>
      <c r="N1478" s="3" t="s">
        <v>2397</v>
      </c>
      <c r="O1478" s="3" t="s">
        <v>2400</v>
      </c>
      <c r="P1478" s="3" t="s">
        <v>2400</v>
      </c>
      <c r="Q1478" s="3">
        <v>1.8731960000000001</v>
      </c>
      <c r="R1478" s="3">
        <v>9.5983889999999992</v>
      </c>
      <c r="S1478" s="3">
        <v>9.5983889999999992</v>
      </c>
      <c r="T1478" s="9" t="s">
        <v>3429</v>
      </c>
      <c r="U1478" s="7">
        <v>2510182</v>
      </c>
      <c r="V1478" s="7">
        <v>2165813</v>
      </c>
      <c r="W1478" s="7">
        <v>1807814</v>
      </c>
      <c r="X1478" s="7">
        <v>1366556</v>
      </c>
      <c r="Y1478" s="7">
        <v>2634075</v>
      </c>
      <c r="Z1478" s="7">
        <v>2587067</v>
      </c>
      <c r="AA1478" s="7">
        <v>2548624.5</v>
      </c>
      <c r="AB1478" s="7">
        <v>2510182</v>
      </c>
      <c r="AC1478" s="3">
        <v>20.814</v>
      </c>
      <c r="AD1478" s="3">
        <v>18.405999999999999</v>
      </c>
      <c r="AE1478" s="4">
        <v>8.6050000000000004</v>
      </c>
      <c r="AF1478" s="4">
        <v>6.2569999999999997</v>
      </c>
      <c r="AG1478" s="7">
        <v>90366089</v>
      </c>
      <c r="AH1478" s="7">
        <v>756816836</v>
      </c>
      <c r="AI1478" s="7">
        <v>756817000</v>
      </c>
      <c r="AJ1478" s="7">
        <v>27159862</v>
      </c>
      <c r="AK1478" s="3">
        <v>23.02345</v>
      </c>
      <c r="AL1478" s="7" t="s">
        <v>2400</v>
      </c>
      <c r="AM1478" s="7">
        <v>6558487</v>
      </c>
      <c r="AN1478" s="3">
        <v>5.56</v>
      </c>
      <c r="AO1478" s="3">
        <v>-1.439646</v>
      </c>
      <c r="AP1478" s="3">
        <v>-25.178647000000002</v>
      </c>
      <c r="AQ1478" s="3">
        <v>-31.879066000000002</v>
      </c>
      <c r="AR1478" s="3">
        <v>-31.879066000000002</v>
      </c>
      <c r="AS1478" s="3">
        <v>-25.178647000000002</v>
      </c>
      <c r="AT1478" s="3">
        <v>-31.879066000000002</v>
      </c>
      <c r="AU1478" s="3">
        <v>-31.879066000000002</v>
      </c>
      <c r="AV1478" s="3">
        <v>1.8360700251747772</v>
      </c>
      <c r="AW1478" s="3">
        <v>3.5408954764033149</v>
      </c>
      <c r="AX1478" s="3">
        <v>3.6379820750129244</v>
      </c>
      <c r="AY1478" s="3">
        <v>50.47</v>
      </c>
      <c r="AZ1478" s="3">
        <v>97.33</v>
      </c>
      <c r="BA1478" s="4">
        <v>100</v>
      </c>
    </row>
    <row r="1479" spans="1:53" x14ac:dyDescent="0.3">
      <c r="A1479" s="1" t="s">
        <v>1744</v>
      </c>
      <c r="B1479" s="2">
        <v>4985881</v>
      </c>
      <c r="C1479" s="9" t="s">
        <v>2401</v>
      </c>
      <c r="D1479" s="9" t="s">
        <v>2446</v>
      </c>
      <c r="E1479" s="3">
        <v>2805.1381101000002</v>
      </c>
      <c r="F1479" s="5">
        <v>3365.2741099999998</v>
      </c>
      <c r="G1479" s="5" t="s">
        <v>2400</v>
      </c>
      <c r="H1479" s="4">
        <v>1.8089999999999999</v>
      </c>
      <c r="I1479" s="3">
        <v>20.630220999999999</v>
      </c>
      <c r="J1479" s="4">
        <v>1.8089999999999999</v>
      </c>
      <c r="K1479" s="3">
        <v>20.630220999999999</v>
      </c>
      <c r="L1479" s="3">
        <v>65.561248250000006</v>
      </c>
      <c r="M1479" s="3">
        <v>1.7382069600000001</v>
      </c>
      <c r="N1479" s="3">
        <v>13.344709999999999</v>
      </c>
      <c r="O1479" s="3" t="s">
        <v>2400</v>
      </c>
      <c r="P1479" s="3" t="s">
        <v>2400</v>
      </c>
      <c r="Q1479" s="3">
        <v>1.6448879999999999</v>
      </c>
      <c r="R1479" s="3">
        <v>9.4222289999999997</v>
      </c>
      <c r="S1479" s="3">
        <v>9.4222289999999997</v>
      </c>
      <c r="T1479" s="9" t="s">
        <v>3429</v>
      </c>
      <c r="U1479" s="7">
        <v>1953313</v>
      </c>
      <c r="V1479" s="7">
        <v>1943585</v>
      </c>
      <c r="W1479" s="7">
        <v>1761158</v>
      </c>
      <c r="X1479" s="7">
        <v>1417677</v>
      </c>
      <c r="Y1479" s="7">
        <v>1862709</v>
      </c>
      <c r="Z1479" s="7">
        <v>1891047</v>
      </c>
      <c r="AA1479" s="7">
        <v>1922924</v>
      </c>
      <c r="AB1479" s="7">
        <v>1953313</v>
      </c>
      <c r="AC1479" s="3">
        <v>36.125</v>
      </c>
      <c r="AD1479" s="3">
        <v>37.633000000000003</v>
      </c>
      <c r="AE1479" s="3">
        <v>15.462999999999999</v>
      </c>
      <c r="AF1479" s="3">
        <v>16.009</v>
      </c>
      <c r="AG1479" s="7">
        <v>17852066</v>
      </c>
      <c r="AH1479" s="7">
        <v>17940532</v>
      </c>
      <c r="AI1479" s="7">
        <v>18000855</v>
      </c>
      <c r="AJ1479" s="7">
        <v>13737841</v>
      </c>
      <c r="AK1479" s="3">
        <v>77.231759999999994</v>
      </c>
      <c r="AL1479" s="7">
        <v>340</v>
      </c>
      <c r="AM1479" s="7">
        <v>14299907</v>
      </c>
      <c r="AN1479" s="3">
        <v>80.39</v>
      </c>
      <c r="AO1479" s="3">
        <v>-9.2271000000000006E-2</v>
      </c>
      <c r="AP1479" s="3">
        <v>-10.741915000000001</v>
      </c>
      <c r="AQ1479" s="3">
        <v>-16.45795</v>
      </c>
      <c r="AR1479" s="3">
        <v>-33.613168000000002</v>
      </c>
      <c r="AS1479" s="3">
        <v>-10.741915000000001</v>
      </c>
      <c r="AT1479" s="3">
        <v>-16.45795</v>
      </c>
      <c r="AU1479" s="3">
        <v>-34.045544</v>
      </c>
      <c r="AV1479" s="3">
        <v>4.164266849443492</v>
      </c>
      <c r="AW1479" s="3">
        <v>4.0820747226307033</v>
      </c>
      <c r="AX1479" s="3">
        <v>3.3194113987351468</v>
      </c>
      <c r="AY1479" s="4">
        <v>147.4</v>
      </c>
      <c r="AZ1479" s="3">
        <v>144.49</v>
      </c>
      <c r="BA1479" s="3">
        <v>117.49</v>
      </c>
    </row>
    <row r="1480" spans="1:53" x14ac:dyDescent="0.3">
      <c r="A1480" s="1" t="s">
        <v>2055</v>
      </c>
      <c r="B1480" s="2">
        <v>4054569</v>
      </c>
      <c r="C1480" s="9" t="s">
        <v>2395</v>
      </c>
      <c r="D1480" s="9" t="s">
        <v>2399</v>
      </c>
      <c r="E1480" s="3">
        <v>2800.6727782900002</v>
      </c>
      <c r="F1480" s="5" t="s">
        <v>2400</v>
      </c>
      <c r="G1480" s="5">
        <v>3027.5907782899999</v>
      </c>
      <c r="H1480" s="4">
        <v>1.04</v>
      </c>
      <c r="I1480" s="3">
        <v>13.290404040404001</v>
      </c>
      <c r="J1480" s="3">
        <v>1.04</v>
      </c>
      <c r="K1480" s="3">
        <v>13.290404040404001</v>
      </c>
      <c r="L1480" s="3">
        <v>3.1184848618074499</v>
      </c>
      <c r="M1480" s="3">
        <v>3.1133098642996799</v>
      </c>
      <c r="N1480" s="3">
        <v>13.574928999999999</v>
      </c>
      <c r="O1480" s="3" t="s">
        <v>2400</v>
      </c>
      <c r="P1480" s="3" t="s">
        <v>2400</v>
      </c>
      <c r="Q1480" s="3" t="s">
        <v>2400</v>
      </c>
      <c r="R1480" s="3" t="s">
        <v>2400</v>
      </c>
      <c r="S1480" s="3" t="s">
        <v>2400</v>
      </c>
      <c r="T1480" s="9" t="s">
        <v>3429</v>
      </c>
      <c r="U1480" s="7">
        <v>466146</v>
      </c>
      <c r="V1480" s="7">
        <v>354524</v>
      </c>
      <c r="W1480" s="7">
        <v>315625</v>
      </c>
      <c r="X1480" s="7">
        <v>279483</v>
      </c>
      <c r="Y1480" s="7">
        <v>493305</v>
      </c>
      <c r="Z1480" s="7">
        <v>483127</v>
      </c>
      <c r="AA1480" s="7">
        <v>475141</v>
      </c>
      <c r="AB1480" s="7">
        <v>466146</v>
      </c>
      <c r="AC1480" s="3" t="s">
        <v>2400</v>
      </c>
      <c r="AD1480" s="3" t="s">
        <v>2400</v>
      </c>
      <c r="AE1480" s="3" t="s">
        <v>2400</v>
      </c>
      <c r="AF1480" s="3" t="s">
        <v>2400</v>
      </c>
      <c r="AG1480" s="7">
        <v>48230334</v>
      </c>
      <c r="AH1480" s="7">
        <v>49267403</v>
      </c>
      <c r="AI1480" s="7">
        <v>53867129</v>
      </c>
      <c r="AJ1480" s="7">
        <v>45651142</v>
      </c>
      <c r="AK1480" s="3">
        <v>95.24127</v>
      </c>
      <c r="AL1480" s="7">
        <v>323</v>
      </c>
      <c r="AM1480" s="7">
        <v>51631810</v>
      </c>
      <c r="AN1480" s="3">
        <v>107.72</v>
      </c>
      <c r="AO1480" s="3">
        <v>-2.5370370000000002</v>
      </c>
      <c r="AP1480" s="3">
        <v>-9.9264080000000003</v>
      </c>
      <c r="AQ1480" s="3">
        <v>-1.6261680000000001</v>
      </c>
      <c r="AR1480" s="3">
        <v>37.164451</v>
      </c>
      <c r="AS1480" s="3">
        <v>-9.9264080000000003</v>
      </c>
      <c r="AT1480" s="3">
        <v>-1.6261680000000001</v>
      </c>
      <c r="AU1480" s="3">
        <v>36.488588999999997</v>
      </c>
      <c r="AV1480" s="3">
        <v>2.9503837960124555</v>
      </c>
      <c r="AW1480" s="3">
        <v>4.2927758193140981</v>
      </c>
      <c r="AX1480" s="3">
        <v>5.6046528982882311</v>
      </c>
      <c r="AY1480" s="3">
        <v>46.62</v>
      </c>
      <c r="AZ1480" s="3">
        <v>67.83</v>
      </c>
      <c r="BA1480" s="3">
        <v>88.56</v>
      </c>
    </row>
    <row r="1481" spans="1:53" x14ac:dyDescent="0.3">
      <c r="A1481" s="1" t="s">
        <v>241</v>
      </c>
      <c r="B1481" s="2">
        <v>4384044</v>
      </c>
      <c r="C1481" s="9" t="s">
        <v>2401</v>
      </c>
      <c r="D1481" s="9" t="s">
        <v>2404</v>
      </c>
      <c r="E1481" s="3">
        <v>2782.7393092799998</v>
      </c>
      <c r="F1481" s="5">
        <v>3716.683309</v>
      </c>
      <c r="G1481" s="5" t="s">
        <v>2400</v>
      </c>
      <c r="H1481" s="4">
        <v>1.18</v>
      </c>
      <c r="I1481" s="3">
        <v>75.502303999999995</v>
      </c>
      <c r="J1481" s="3">
        <v>1.18</v>
      </c>
      <c r="K1481" s="3">
        <v>75.502303999999995</v>
      </c>
      <c r="L1481" s="3" t="s">
        <v>2397</v>
      </c>
      <c r="M1481" s="3">
        <v>2.4481501400000001</v>
      </c>
      <c r="N1481" s="3">
        <v>16.357827</v>
      </c>
      <c r="O1481" s="3" t="s">
        <v>2400</v>
      </c>
      <c r="P1481" s="3" t="s">
        <v>2400</v>
      </c>
      <c r="Q1481" s="3">
        <v>2.1532650000000002</v>
      </c>
      <c r="R1481" s="3">
        <v>9.6167859999999994</v>
      </c>
      <c r="S1481" s="3">
        <v>9.6167859999999994</v>
      </c>
      <c r="T1481" s="9" t="s">
        <v>3437</v>
      </c>
      <c r="U1481" s="7">
        <v>1537589</v>
      </c>
      <c r="V1481" s="7">
        <v>1323649</v>
      </c>
      <c r="W1481" s="7">
        <v>525598</v>
      </c>
      <c r="X1481" s="7">
        <v>480574</v>
      </c>
      <c r="Y1481" s="7">
        <v>1570389</v>
      </c>
      <c r="Z1481" s="7">
        <v>1559924</v>
      </c>
      <c r="AA1481" s="7">
        <v>1537589</v>
      </c>
      <c r="AB1481" s="7">
        <v>1507524</v>
      </c>
      <c r="AC1481" s="3">
        <v>23.638000000000002</v>
      </c>
      <c r="AD1481" s="3">
        <v>23.904</v>
      </c>
      <c r="AE1481" s="3">
        <v>19.934999999999999</v>
      </c>
      <c r="AF1481" s="3">
        <v>20.344999999999999</v>
      </c>
      <c r="AG1481" s="7">
        <v>29877000</v>
      </c>
      <c r="AH1481" s="7">
        <v>29814000</v>
      </c>
      <c r="AI1481" s="7">
        <v>25077000</v>
      </c>
      <c r="AJ1481" s="7">
        <v>29211168</v>
      </c>
      <c r="AK1481" s="3">
        <v>97.77158</v>
      </c>
      <c r="AL1481" s="7">
        <v>300</v>
      </c>
      <c r="AM1481" s="7">
        <v>27381848</v>
      </c>
      <c r="AN1481" s="3">
        <v>91.65</v>
      </c>
      <c r="AO1481" s="3">
        <v>-0.96711800000000003</v>
      </c>
      <c r="AP1481" s="3">
        <v>-12.046381999999999</v>
      </c>
      <c r="AQ1481" s="3">
        <v>-0.83525000000000005</v>
      </c>
      <c r="AR1481" s="3">
        <v>42.668059999999997</v>
      </c>
      <c r="AS1481" s="3">
        <v>-12.046381999999999</v>
      </c>
      <c r="AT1481" s="3">
        <v>-0.83525000000000005</v>
      </c>
      <c r="AU1481" s="3">
        <v>41.022551</v>
      </c>
      <c r="AV1481" s="3">
        <v>1.44815307799805</v>
      </c>
      <c r="AW1481" s="3">
        <v>2.8860586703635756</v>
      </c>
      <c r="AX1481" s="3">
        <v>2.9486472484774318</v>
      </c>
      <c r="AY1481" s="3">
        <v>38.65</v>
      </c>
      <c r="AZ1481" s="3">
        <v>77.02</v>
      </c>
      <c r="BA1481" s="3">
        <v>78.69</v>
      </c>
    </row>
    <row r="1482" spans="1:53" x14ac:dyDescent="0.3">
      <c r="A1482" s="1" t="s">
        <v>544</v>
      </c>
      <c r="B1482" s="2">
        <v>118337633</v>
      </c>
      <c r="C1482" s="9" t="s">
        <v>2401</v>
      </c>
      <c r="D1482" s="9" t="s">
        <v>2412</v>
      </c>
      <c r="E1482" s="3">
        <v>2778.6352350000002</v>
      </c>
      <c r="F1482" s="5">
        <v>4613.0602349999999</v>
      </c>
      <c r="G1482" s="5" t="s">
        <v>2400</v>
      </c>
      <c r="H1482" s="3">
        <v>0.36699999999999999</v>
      </c>
      <c r="I1482" s="3">
        <v>12.409034</v>
      </c>
      <c r="J1482" s="4">
        <v>0.36699999999999999</v>
      </c>
      <c r="K1482" s="3">
        <v>12.409034</v>
      </c>
      <c r="L1482" s="3" t="s">
        <v>2397</v>
      </c>
      <c r="M1482" s="3">
        <v>9.0692342999999997</v>
      </c>
      <c r="N1482" s="3">
        <v>11.546994</v>
      </c>
      <c r="O1482" s="3" t="s">
        <v>2400</v>
      </c>
      <c r="P1482" s="3" t="s">
        <v>2400</v>
      </c>
      <c r="Q1482" s="3">
        <v>2.320646</v>
      </c>
      <c r="R1482" s="3">
        <v>9.003895</v>
      </c>
      <c r="S1482" s="3">
        <v>9.003895</v>
      </c>
      <c r="T1482" s="9"/>
      <c r="U1482" s="7">
        <v>1838081</v>
      </c>
      <c r="V1482" s="7">
        <v>1724359</v>
      </c>
      <c r="W1482" s="7">
        <v>1732041</v>
      </c>
      <c r="X1482" s="7" t="s">
        <v>2400</v>
      </c>
      <c r="Y1482" s="7">
        <v>1875891</v>
      </c>
      <c r="Z1482" s="7">
        <v>1860217</v>
      </c>
      <c r="AA1482" s="7">
        <v>1849381</v>
      </c>
      <c r="AB1482" s="7">
        <v>1838081</v>
      </c>
      <c r="AC1482" s="3">
        <v>27.879000000000001</v>
      </c>
      <c r="AD1482" s="3">
        <v>27.591999999999999</v>
      </c>
      <c r="AE1482" s="3">
        <v>19.623000000000001</v>
      </c>
      <c r="AF1482" s="3">
        <v>19.544</v>
      </c>
      <c r="AG1482" s="7">
        <v>127343503</v>
      </c>
      <c r="AH1482" s="7">
        <v>104094000</v>
      </c>
      <c r="AI1482" s="7">
        <v>103962000</v>
      </c>
      <c r="AJ1482" s="7">
        <v>112529034</v>
      </c>
      <c r="AK1482" s="3">
        <v>88.366529999999997</v>
      </c>
      <c r="AL1482" s="7">
        <v>96</v>
      </c>
      <c r="AM1482" s="7">
        <v>57745582</v>
      </c>
      <c r="AN1482" s="3">
        <v>45.35</v>
      </c>
      <c r="AO1482" s="3">
        <v>-3.4179689999999998</v>
      </c>
      <c r="AP1482" s="3">
        <v>-9.349221</v>
      </c>
      <c r="AQ1482" s="3">
        <v>-11.538462000000001</v>
      </c>
      <c r="AR1482" s="3">
        <v>-12.010676</v>
      </c>
      <c r="AS1482" s="3">
        <v>-9.349221</v>
      </c>
      <c r="AT1482" s="3">
        <v>-11.538462000000001</v>
      </c>
      <c r="AU1482" s="3">
        <v>-12.010676</v>
      </c>
      <c r="AV1482" s="3">
        <v>1.8055927046391993</v>
      </c>
      <c r="AW1482" s="3">
        <v>4.4602136260750367</v>
      </c>
      <c r="AX1482" s="3">
        <v>3.1591321454864789</v>
      </c>
      <c r="AY1482" s="3">
        <v>61.03</v>
      </c>
      <c r="AZ1482" s="3">
        <v>150.76</v>
      </c>
      <c r="BA1482" s="3">
        <v>106.78</v>
      </c>
    </row>
    <row r="1483" spans="1:53" x14ac:dyDescent="0.3">
      <c r="A1483" s="1" t="s">
        <v>1103</v>
      </c>
      <c r="B1483" s="2">
        <v>4087983</v>
      </c>
      <c r="C1483" s="9" t="s">
        <v>2395</v>
      </c>
      <c r="D1483" s="9" t="s">
        <v>2399</v>
      </c>
      <c r="E1483" s="3">
        <v>2772.9016705600002</v>
      </c>
      <c r="F1483" s="5" t="s">
        <v>2400</v>
      </c>
      <c r="G1483" s="5">
        <v>1934.3746705599999</v>
      </c>
      <c r="H1483" s="3">
        <v>0.49</v>
      </c>
      <c r="I1483" s="3" t="s">
        <v>2400</v>
      </c>
      <c r="J1483" s="4">
        <v>0.49</v>
      </c>
      <c r="K1483" s="3" t="s">
        <v>2400</v>
      </c>
      <c r="L1483" s="3" t="s">
        <v>2400</v>
      </c>
      <c r="M1483" s="3" t="s">
        <v>2400</v>
      </c>
      <c r="N1483" s="3" t="s">
        <v>2400</v>
      </c>
      <c r="O1483" s="3" t="s">
        <v>2400</v>
      </c>
      <c r="P1483" s="3" t="s">
        <v>2400</v>
      </c>
      <c r="Q1483" s="3" t="s">
        <v>2400</v>
      </c>
      <c r="R1483" s="3" t="s">
        <v>2400</v>
      </c>
      <c r="S1483" s="3" t="s">
        <v>2400</v>
      </c>
      <c r="T1483" s="9" t="s">
        <v>3429</v>
      </c>
      <c r="U1483" s="7">
        <v>509267</v>
      </c>
      <c r="V1483" s="7">
        <v>608890</v>
      </c>
      <c r="W1483" s="7">
        <v>586304</v>
      </c>
      <c r="X1483" s="7">
        <v>601545</v>
      </c>
      <c r="Y1483" s="7">
        <v>473484</v>
      </c>
      <c r="Z1483" s="7">
        <v>475676</v>
      </c>
      <c r="AA1483" s="7">
        <v>484797</v>
      </c>
      <c r="AB1483" s="7">
        <v>509267</v>
      </c>
      <c r="AC1483" s="3" t="s">
        <v>2400</v>
      </c>
      <c r="AD1483" s="3" t="s">
        <v>2400</v>
      </c>
      <c r="AE1483" s="3" t="s">
        <v>2400</v>
      </c>
      <c r="AF1483" s="3" t="s">
        <v>2400</v>
      </c>
      <c r="AG1483" s="7">
        <v>41439096</v>
      </c>
      <c r="AH1483" s="7">
        <v>41376169</v>
      </c>
      <c r="AI1483" s="7">
        <v>41284003</v>
      </c>
      <c r="AJ1483" s="7">
        <v>39913582</v>
      </c>
      <c r="AK1483" s="4">
        <v>96.325699999999998</v>
      </c>
      <c r="AL1483" s="7">
        <v>246</v>
      </c>
      <c r="AM1483" s="7">
        <v>32076601</v>
      </c>
      <c r="AN1483" s="3">
        <v>77.41</v>
      </c>
      <c r="AO1483" s="3" t="s">
        <v>2400</v>
      </c>
      <c r="AP1483" s="3" t="s">
        <v>2400</v>
      </c>
      <c r="AQ1483" s="3" t="s">
        <v>2400</v>
      </c>
      <c r="AR1483" s="3" t="s">
        <v>2400</v>
      </c>
      <c r="AS1483" s="3" t="s">
        <v>2400</v>
      </c>
      <c r="AT1483" s="3" t="s">
        <v>2400</v>
      </c>
      <c r="AU1483" s="3" t="s">
        <v>2400</v>
      </c>
      <c r="AV1483" s="3" t="s">
        <v>2400</v>
      </c>
      <c r="AW1483" s="3" t="s">
        <v>2400</v>
      </c>
      <c r="AX1483" s="3" t="s">
        <v>2400</v>
      </c>
      <c r="AY1483" s="3" t="s">
        <v>2400</v>
      </c>
      <c r="AZ1483" s="3" t="s">
        <v>2400</v>
      </c>
      <c r="BA1483" s="3" t="s">
        <v>2400</v>
      </c>
    </row>
    <row r="1484" spans="1:53" x14ac:dyDescent="0.3">
      <c r="A1484" s="1" t="s">
        <v>158</v>
      </c>
      <c r="B1484" s="2">
        <v>4090388</v>
      </c>
      <c r="C1484" s="9" t="s">
        <v>2401</v>
      </c>
      <c r="D1484" s="9" t="s">
        <v>2438</v>
      </c>
      <c r="E1484" s="3">
        <v>2766.8907585900001</v>
      </c>
      <c r="F1484" s="5" t="s">
        <v>2400</v>
      </c>
      <c r="G1484" s="5">
        <v>13390.27870922</v>
      </c>
      <c r="H1484" s="3">
        <v>0.308</v>
      </c>
      <c r="I1484" s="3">
        <v>10.2592592592593</v>
      </c>
      <c r="J1484" s="4">
        <v>0.308</v>
      </c>
      <c r="K1484" s="3">
        <v>10.2592592592593</v>
      </c>
      <c r="L1484" s="3">
        <v>1.14187329365835</v>
      </c>
      <c r="M1484" s="3">
        <v>1.09933984915718</v>
      </c>
      <c r="N1484" s="3">
        <v>6.6570802750437998</v>
      </c>
      <c r="O1484" s="3" t="s">
        <v>2400</v>
      </c>
      <c r="P1484" s="3" t="s">
        <v>2400</v>
      </c>
      <c r="Q1484" s="3" t="s">
        <v>2400</v>
      </c>
      <c r="R1484" s="3" t="s">
        <v>2400</v>
      </c>
      <c r="S1484" s="3">
        <v>11.0127947889728</v>
      </c>
      <c r="T1484" s="9" t="s">
        <v>3429</v>
      </c>
      <c r="U1484" s="7">
        <v>738530</v>
      </c>
      <c r="V1484" s="7">
        <v>606699</v>
      </c>
      <c r="W1484" s="7">
        <v>624481</v>
      </c>
      <c r="X1484" s="7">
        <v>569004</v>
      </c>
      <c r="Y1484" s="7">
        <v>664636</v>
      </c>
      <c r="Z1484" s="7">
        <v>683545</v>
      </c>
      <c r="AA1484" s="7">
        <v>714086</v>
      </c>
      <c r="AB1484" s="7">
        <v>738530</v>
      </c>
      <c r="AC1484" s="3">
        <v>92.051000000000002</v>
      </c>
      <c r="AD1484" s="3">
        <v>90.897000000000006</v>
      </c>
      <c r="AE1484" s="3" t="s">
        <v>2400</v>
      </c>
      <c r="AF1484" s="3" t="s">
        <v>2400</v>
      </c>
      <c r="AG1484" s="7">
        <v>188608777</v>
      </c>
      <c r="AH1484" s="7">
        <v>188548879</v>
      </c>
      <c r="AI1484" s="7">
        <v>188501642</v>
      </c>
      <c r="AJ1484" s="7">
        <v>181476962</v>
      </c>
      <c r="AK1484" s="3">
        <v>96.218729999999994</v>
      </c>
      <c r="AL1484" s="7">
        <v>369</v>
      </c>
      <c r="AM1484" s="7">
        <v>111212996</v>
      </c>
      <c r="AN1484" s="3">
        <v>58.96</v>
      </c>
      <c r="AO1484" s="3">
        <v>-1.2829649999999999</v>
      </c>
      <c r="AP1484" s="3">
        <v>-5.589639</v>
      </c>
      <c r="AQ1484" s="3">
        <v>-10.989717000000001</v>
      </c>
      <c r="AR1484" s="3">
        <v>-7.8509650000000004</v>
      </c>
      <c r="AS1484" s="3">
        <v>-5.589639</v>
      </c>
      <c r="AT1484" s="3">
        <v>-10.989717000000001</v>
      </c>
      <c r="AU1484" s="3">
        <v>-8.7615280000000002</v>
      </c>
      <c r="AV1484" s="3">
        <v>4.3644013449066588</v>
      </c>
      <c r="AW1484" s="3">
        <v>5.4188210156595984</v>
      </c>
      <c r="AX1484" s="3">
        <v>5.9411392487440162</v>
      </c>
      <c r="AY1484" s="3">
        <v>45.46</v>
      </c>
      <c r="AZ1484" s="3">
        <v>56.45</v>
      </c>
      <c r="BA1484" s="3">
        <v>61.89</v>
      </c>
    </row>
    <row r="1485" spans="1:53" x14ac:dyDescent="0.3">
      <c r="A1485" s="1" t="s">
        <v>688</v>
      </c>
      <c r="B1485" s="2">
        <v>27430291</v>
      </c>
      <c r="C1485" s="9" t="s">
        <v>2395</v>
      </c>
      <c r="D1485" s="9" t="s">
        <v>2421</v>
      </c>
      <c r="E1485" s="3">
        <v>2765.3225681499998</v>
      </c>
      <c r="F1485" s="5">
        <v>6638.4805679999999</v>
      </c>
      <c r="G1485" s="5" t="s">
        <v>2400</v>
      </c>
      <c r="H1485" s="3">
        <v>-9.2999999999999999E-2</v>
      </c>
      <c r="I1485" s="3" t="s">
        <v>2397</v>
      </c>
      <c r="J1485" s="3">
        <v>-9.2999999999999999E-2</v>
      </c>
      <c r="K1485" s="3" t="s">
        <v>2397</v>
      </c>
      <c r="L1485" s="3" t="s">
        <v>2397</v>
      </c>
      <c r="M1485" s="3">
        <v>2.7509800599999998</v>
      </c>
      <c r="N1485" s="3" t="s">
        <v>2397</v>
      </c>
      <c r="O1485" s="3" t="s">
        <v>2400</v>
      </c>
      <c r="P1485" s="3" t="s">
        <v>2400</v>
      </c>
      <c r="Q1485" s="3">
        <v>2.8001480000000001</v>
      </c>
      <c r="R1485" s="3">
        <v>9.5892029999999995</v>
      </c>
      <c r="S1485" s="3">
        <v>9.5892029999999995</v>
      </c>
      <c r="T1485" s="9" t="s">
        <v>3429</v>
      </c>
      <c r="U1485" s="7">
        <v>2304029</v>
      </c>
      <c r="V1485" s="7">
        <v>2033194</v>
      </c>
      <c r="W1485" s="7">
        <v>1467280</v>
      </c>
      <c r="X1485" s="7">
        <v>904200</v>
      </c>
      <c r="Y1485" s="7">
        <v>2329148</v>
      </c>
      <c r="Z1485" s="7">
        <v>2318503</v>
      </c>
      <c r="AA1485" s="7">
        <v>2313788</v>
      </c>
      <c r="AB1485" s="7">
        <v>2304029</v>
      </c>
      <c r="AC1485" s="4">
        <v>40.57</v>
      </c>
      <c r="AD1485" s="4">
        <v>42.25</v>
      </c>
      <c r="AE1485" s="3">
        <v>21.085000000000001</v>
      </c>
      <c r="AF1485" s="3">
        <v>20.611999999999998</v>
      </c>
      <c r="AG1485" s="7">
        <v>164113794</v>
      </c>
      <c r="AH1485" s="7">
        <v>164082430</v>
      </c>
      <c r="AI1485" s="7">
        <v>163959225</v>
      </c>
      <c r="AJ1485" s="7">
        <v>58882838</v>
      </c>
      <c r="AK1485" s="3">
        <v>35.87921</v>
      </c>
      <c r="AL1485" s="7">
        <v>212</v>
      </c>
      <c r="AM1485" s="7">
        <v>64077366</v>
      </c>
      <c r="AN1485" s="3">
        <v>39.04</v>
      </c>
      <c r="AO1485" s="3">
        <v>0</v>
      </c>
      <c r="AP1485" s="3">
        <v>-4.2136500000000003</v>
      </c>
      <c r="AQ1485" s="3">
        <v>13.104414999999999</v>
      </c>
      <c r="AR1485" s="3">
        <v>14.468085</v>
      </c>
      <c r="AS1485" s="3">
        <v>-4.2136500000000003</v>
      </c>
      <c r="AT1485" s="3">
        <v>13.104414999999999</v>
      </c>
      <c r="AU1485" s="3">
        <v>13.183731</v>
      </c>
      <c r="AV1485" s="3">
        <v>1.1035621016327184</v>
      </c>
      <c r="AW1485" s="3">
        <v>1.7503200900822939</v>
      </c>
      <c r="AX1485" s="3">
        <v>1.8645964673075972</v>
      </c>
      <c r="AY1485" s="3">
        <v>35.78</v>
      </c>
      <c r="AZ1485" s="3">
        <v>56.75</v>
      </c>
      <c r="BA1485" s="3">
        <v>60.45</v>
      </c>
    </row>
    <row r="1486" spans="1:53" x14ac:dyDescent="0.3">
      <c r="A1486" s="1" t="s">
        <v>757</v>
      </c>
      <c r="B1486" s="2">
        <v>4303236</v>
      </c>
      <c r="C1486" s="9" t="s">
        <v>2401</v>
      </c>
      <c r="D1486" s="9" t="s">
        <v>2460</v>
      </c>
      <c r="E1486" s="3">
        <v>2765.0068771199999</v>
      </c>
      <c r="F1486" s="5" t="s">
        <v>2400</v>
      </c>
      <c r="G1486" s="5">
        <v>6017.5878771199996</v>
      </c>
      <c r="H1486" s="3">
        <v>1.57</v>
      </c>
      <c r="I1486" s="3">
        <v>15.385109</v>
      </c>
      <c r="J1486" s="3">
        <v>1.57</v>
      </c>
      <c r="K1486" s="3">
        <v>15.385109</v>
      </c>
      <c r="L1486" s="3">
        <v>2.84105725</v>
      </c>
      <c r="M1486" s="3">
        <v>2.1366492799999999</v>
      </c>
      <c r="N1486" s="3">
        <v>1.93564</v>
      </c>
      <c r="O1486" s="3" t="s">
        <v>2400</v>
      </c>
      <c r="P1486" s="3" t="s">
        <v>2400</v>
      </c>
      <c r="Q1486" s="3" t="s">
        <v>2400</v>
      </c>
      <c r="R1486" s="3" t="s">
        <v>2400</v>
      </c>
      <c r="S1486" s="3">
        <v>10.5776533352904</v>
      </c>
      <c r="T1486" s="9" t="s">
        <v>3429</v>
      </c>
      <c r="U1486" s="7">
        <v>1035143</v>
      </c>
      <c r="V1486" s="7">
        <v>1001677</v>
      </c>
      <c r="W1486" s="7">
        <v>947751</v>
      </c>
      <c r="X1486" s="7">
        <v>597502</v>
      </c>
      <c r="Y1486" s="7">
        <v>1170788</v>
      </c>
      <c r="Z1486" s="7">
        <v>1118279</v>
      </c>
      <c r="AA1486" s="7">
        <v>1072843</v>
      </c>
      <c r="AB1486" s="7">
        <v>1035143</v>
      </c>
      <c r="AC1486" s="3">
        <v>81.171000000000006</v>
      </c>
      <c r="AD1486" s="3">
        <v>81.802999999999997</v>
      </c>
      <c r="AE1486" s="3" t="s">
        <v>2400</v>
      </c>
      <c r="AF1486" s="3" t="s">
        <v>2400</v>
      </c>
      <c r="AG1486" s="7">
        <v>26266846</v>
      </c>
      <c r="AH1486" s="7">
        <v>26498011</v>
      </c>
      <c r="AI1486" s="7">
        <v>30244289</v>
      </c>
      <c r="AJ1486" s="7">
        <v>25147842</v>
      </c>
      <c r="AK1486" s="3">
        <v>95.961740000000006</v>
      </c>
      <c r="AL1486" s="7">
        <v>335</v>
      </c>
      <c r="AM1486" s="7">
        <v>24999182</v>
      </c>
      <c r="AN1486" s="3">
        <v>95.39</v>
      </c>
      <c r="AO1486" s="3">
        <v>-2.798054</v>
      </c>
      <c r="AP1486" s="3">
        <v>-9.1270969999999991</v>
      </c>
      <c r="AQ1486" s="3">
        <v>14.428929999999999</v>
      </c>
      <c r="AR1486" s="3">
        <v>73.790103000000002</v>
      </c>
      <c r="AS1486" s="3">
        <v>-9.1270969999999991</v>
      </c>
      <c r="AT1486" s="3">
        <v>14.428929999999999</v>
      </c>
      <c r="AU1486" s="3">
        <v>73.193641999999997</v>
      </c>
      <c r="AV1486" s="3">
        <v>3.3761627821784477</v>
      </c>
      <c r="AW1486" s="3">
        <v>4.5658692834015913</v>
      </c>
      <c r="AX1486" s="3">
        <v>4.0751036657754902</v>
      </c>
      <c r="AY1486" s="4">
        <v>76.3</v>
      </c>
      <c r="AZ1486" s="3">
        <v>103.18</v>
      </c>
      <c r="BA1486" s="3">
        <v>92.09</v>
      </c>
    </row>
    <row r="1487" spans="1:53" x14ac:dyDescent="0.3">
      <c r="A1487" s="1" t="s">
        <v>413</v>
      </c>
      <c r="B1487" s="2">
        <v>4915674</v>
      </c>
      <c r="C1487" s="9" t="s">
        <v>2401</v>
      </c>
      <c r="D1487" s="9" t="s">
        <v>2468</v>
      </c>
      <c r="E1487" s="3">
        <v>2759.90877017</v>
      </c>
      <c r="F1487" s="5">
        <v>6051.90877</v>
      </c>
      <c r="G1487" s="5" t="s">
        <v>2400</v>
      </c>
      <c r="H1487" s="3">
        <v>0.2</v>
      </c>
      <c r="I1487" s="3" t="s">
        <v>2397</v>
      </c>
      <c r="J1487" s="3">
        <v>0.2</v>
      </c>
      <c r="K1487" s="3" t="s">
        <v>2397</v>
      </c>
      <c r="L1487" s="3" t="s">
        <v>2397</v>
      </c>
      <c r="M1487" s="3">
        <v>1.6720921000000002</v>
      </c>
      <c r="N1487" s="3">
        <v>6.6857139999999999</v>
      </c>
      <c r="O1487" s="3" t="s">
        <v>2400</v>
      </c>
      <c r="P1487" s="3" t="s">
        <v>2400</v>
      </c>
      <c r="Q1487" s="3">
        <v>1.204099</v>
      </c>
      <c r="R1487" s="3">
        <v>5.7662079999999998</v>
      </c>
      <c r="S1487" s="3">
        <v>5.7662079999999998</v>
      </c>
      <c r="T1487" s="9" t="s">
        <v>3431</v>
      </c>
      <c r="U1487" s="7">
        <v>5170000</v>
      </c>
      <c r="V1487" s="7">
        <v>5619000</v>
      </c>
      <c r="W1487" s="7">
        <v>5654000</v>
      </c>
      <c r="X1487" s="7">
        <v>4060000</v>
      </c>
      <c r="Y1487" s="7">
        <v>4796000</v>
      </c>
      <c r="Z1487" s="7">
        <v>5008000</v>
      </c>
      <c r="AA1487" s="7">
        <v>5170000</v>
      </c>
      <c r="AB1487" s="7">
        <v>5282000</v>
      </c>
      <c r="AC1487" s="3">
        <v>64.584000000000003</v>
      </c>
      <c r="AD1487" s="3">
        <v>64.177999999999997</v>
      </c>
      <c r="AE1487" s="4">
        <v>11.122</v>
      </c>
      <c r="AF1487" s="4">
        <v>8.1319999999999997</v>
      </c>
      <c r="AG1487" s="7">
        <v>117824265</v>
      </c>
      <c r="AH1487" s="7">
        <v>117781894</v>
      </c>
      <c r="AI1487" s="7">
        <v>116140358</v>
      </c>
      <c r="AJ1487" s="7">
        <v>114808779</v>
      </c>
      <c r="AK1487" s="3">
        <v>97.382689999999997</v>
      </c>
      <c r="AL1487" s="7">
        <v>463</v>
      </c>
      <c r="AM1487" s="7">
        <v>98453332</v>
      </c>
      <c r="AN1487" s="3">
        <v>83.51</v>
      </c>
      <c r="AO1487" s="3">
        <v>-0.33128299999999999</v>
      </c>
      <c r="AP1487" s="3">
        <v>-10.038444999999999</v>
      </c>
      <c r="AQ1487" s="3">
        <v>-50.377003000000002</v>
      </c>
      <c r="AR1487" s="3">
        <v>-58.139535000000002</v>
      </c>
      <c r="AS1487" s="3">
        <v>-10.038444999999999</v>
      </c>
      <c r="AT1487" s="3">
        <v>-50.377003000000002</v>
      </c>
      <c r="AU1487" s="3">
        <v>-58.081209999999999</v>
      </c>
      <c r="AV1487" s="3">
        <v>7.2420075257664616</v>
      </c>
      <c r="AW1487" s="3">
        <v>13.611576400026717</v>
      </c>
      <c r="AX1487" s="3">
        <v>20.765765224359146</v>
      </c>
      <c r="AY1487" s="3">
        <v>76.12</v>
      </c>
      <c r="AZ1487" s="4">
        <v>143.07</v>
      </c>
      <c r="BA1487" s="3">
        <v>218.27</v>
      </c>
    </row>
    <row r="1488" spans="1:53" x14ac:dyDescent="0.3">
      <c r="A1488" s="1" t="s">
        <v>1751</v>
      </c>
      <c r="B1488" s="2">
        <v>4094026</v>
      </c>
      <c r="C1488" s="9" t="s">
        <v>2395</v>
      </c>
      <c r="D1488" s="9" t="s">
        <v>2409</v>
      </c>
      <c r="E1488" s="3">
        <v>2757.5253969999999</v>
      </c>
      <c r="F1488" s="5">
        <v>5391.3253969999996</v>
      </c>
      <c r="G1488" s="5" t="s">
        <v>2400</v>
      </c>
      <c r="H1488" s="3">
        <v>-0.3</v>
      </c>
      <c r="I1488" s="3" t="s">
        <v>2397</v>
      </c>
      <c r="J1488" s="3">
        <v>-0.3</v>
      </c>
      <c r="K1488" s="3" t="s">
        <v>2397</v>
      </c>
      <c r="L1488" s="3" t="s">
        <v>2397</v>
      </c>
      <c r="M1488" s="3">
        <v>0.93945719999999999</v>
      </c>
      <c r="N1488" s="3" t="s">
        <v>2397</v>
      </c>
      <c r="O1488" s="3" t="s">
        <v>2400</v>
      </c>
      <c r="P1488" s="3" t="s">
        <v>2400</v>
      </c>
      <c r="Q1488" s="3">
        <v>1.9981139999999999</v>
      </c>
      <c r="R1488" s="3">
        <v>8.7038519999999995</v>
      </c>
      <c r="S1488" s="3">
        <v>8.7038519999999995</v>
      </c>
      <c r="T1488" s="9" t="s">
        <v>3429</v>
      </c>
      <c r="U1488" s="7">
        <v>2997800</v>
      </c>
      <c r="V1488" s="7">
        <v>3266000</v>
      </c>
      <c r="W1488" s="7">
        <v>1698600</v>
      </c>
      <c r="X1488" s="7">
        <v>1661700</v>
      </c>
      <c r="Y1488" s="7">
        <v>2817700</v>
      </c>
      <c r="Z1488" s="7">
        <v>2834600</v>
      </c>
      <c r="AA1488" s="7">
        <v>2862700</v>
      </c>
      <c r="AB1488" s="7">
        <v>2997800</v>
      </c>
      <c r="AC1488" s="4">
        <v>49.85</v>
      </c>
      <c r="AD1488" s="3">
        <v>47.567</v>
      </c>
      <c r="AE1488" s="3">
        <v>24.558</v>
      </c>
      <c r="AF1488" s="3">
        <v>20.815000000000001</v>
      </c>
      <c r="AG1488" s="7">
        <v>67200000</v>
      </c>
      <c r="AH1488" s="7">
        <v>67100000</v>
      </c>
      <c r="AI1488" s="7">
        <v>66800000</v>
      </c>
      <c r="AJ1488" s="7">
        <v>62067616</v>
      </c>
      <c r="AK1488" s="3">
        <v>92.284639999999996</v>
      </c>
      <c r="AL1488" s="7">
        <v>326</v>
      </c>
      <c r="AM1488" s="7">
        <v>61341304</v>
      </c>
      <c r="AN1488" s="4">
        <v>91.2</v>
      </c>
      <c r="AO1488" s="3">
        <v>-6.7294999999999994E-2</v>
      </c>
      <c r="AP1488" s="3">
        <v>8.6585370000000008</v>
      </c>
      <c r="AQ1488" s="3">
        <v>-2.302632</v>
      </c>
      <c r="AR1488" s="3">
        <v>-40.385387000000001</v>
      </c>
      <c r="AS1488" s="3">
        <v>8.6585370000000008</v>
      </c>
      <c r="AT1488" s="3">
        <v>-2.302632</v>
      </c>
      <c r="AU1488" s="3">
        <v>-39.552239</v>
      </c>
      <c r="AV1488" s="3">
        <v>3.4168706153171287</v>
      </c>
      <c r="AW1488" s="3">
        <v>6.3787197641538178</v>
      </c>
      <c r="AX1488" s="3">
        <v>6.2710203125367885</v>
      </c>
      <c r="AY1488" s="3">
        <v>46.73</v>
      </c>
      <c r="AZ1488" s="3">
        <v>87.24</v>
      </c>
      <c r="BA1488" s="3">
        <v>85.76</v>
      </c>
    </row>
    <row r="1489" spans="1:53" x14ac:dyDescent="0.3">
      <c r="A1489" s="1" t="s">
        <v>1731</v>
      </c>
      <c r="B1489" s="2">
        <v>4080424</v>
      </c>
      <c r="C1489" s="9" t="s">
        <v>2401</v>
      </c>
      <c r="D1489" s="9" t="s">
        <v>2399</v>
      </c>
      <c r="E1489" s="3">
        <v>2755.9134662400002</v>
      </c>
      <c r="F1489" s="5" t="s">
        <v>2400</v>
      </c>
      <c r="G1489" s="5">
        <v>5208.9994662400004</v>
      </c>
      <c r="H1489" s="3">
        <v>0.35699999999999998</v>
      </c>
      <c r="I1489" s="3">
        <v>18.144230769230798</v>
      </c>
      <c r="J1489" s="3">
        <v>0.35699999999999998</v>
      </c>
      <c r="K1489" s="3">
        <v>18.144230769230798</v>
      </c>
      <c r="L1489" s="3">
        <v>1.3805578748495499</v>
      </c>
      <c r="M1489" s="3">
        <v>0.93914940574760397</v>
      </c>
      <c r="N1489" s="3">
        <v>7.8987020000000001</v>
      </c>
      <c r="O1489" s="3" t="s">
        <v>2400</v>
      </c>
      <c r="P1489" s="3" t="s">
        <v>2400</v>
      </c>
      <c r="Q1489" s="3" t="s">
        <v>2400</v>
      </c>
      <c r="R1489" s="3" t="s">
        <v>2400</v>
      </c>
      <c r="S1489" s="3" t="s">
        <v>2400</v>
      </c>
      <c r="T1489" s="9" t="s">
        <v>3429</v>
      </c>
      <c r="U1489" s="7">
        <v>479283</v>
      </c>
      <c r="V1489" s="7">
        <v>505341</v>
      </c>
      <c r="W1489" s="7">
        <v>452832</v>
      </c>
      <c r="X1489" s="7">
        <v>385001</v>
      </c>
      <c r="Y1489" s="7">
        <v>606409</v>
      </c>
      <c r="Z1489" s="7">
        <v>511409</v>
      </c>
      <c r="AA1489" s="7">
        <v>463282</v>
      </c>
      <c r="AB1489" s="7">
        <v>479283</v>
      </c>
      <c r="AC1489" s="3" t="s">
        <v>2400</v>
      </c>
      <c r="AD1489" s="3" t="s">
        <v>2400</v>
      </c>
      <c r="AE1489" s="3" t="s">
        <v>2400</v>
      </c>
      <c r="AF1489" s="3" t="s">
        <v>2400</v>
      </c>
      <c r="AG1489" s="7">
        <v>130448599</v>
      </c>
      <c r="AH1489" s="7">
        <v>130380393</v>
      </c>
      <c r="AI1489" s="7">
        <v>75531884</v>
      </c>
      <c r="AJ1489" s="7">
        <v>126258634</v>
      </c>
      <c r="AK1489" s="3">
        <v>96.758570000000006</v>
      </c>
      <c r="AL1489" s="7">
        <v>294</v>
      </c>
      <c r="AM1489" s="7">
        <v>88284366</v>
      </c>
      <c r="AN1489" s="3">
        <v>67.66</v>
      </c>
      <c r="AO1489" s="3">
        <v>-1.410658</v>
      </c>
      <c r="AP1489" s="3">
        <v>-10.653409</v>
      </c>
      <c r="AQ1489" s="3">
        <v>1.6702589999999999</v>
      </c>
      <c r="AR1489" s="3">
        <v>4.0816330000000001</v>
      </c>
      <c r="AS1489" s="3">
        <v>-10.653409</v>
      </c>
      <c r="AT1489" s="3">
        <v>1.6702589999999999</v>
      </c>
      <c r="AU1489" s="3">
        <v>4.6589020000000003</v>
      </c>
      <c r="AV1489" s="3">
        <v>1.1483801152573594</v>
      </c>
      <c r="AW1489" s="3">
        <v>2.1087337288310573</v>
      </c>
      <c r="AX1489" s="3">
        <v>2.1627016727475024</v>
      </c>
      <c r="AY1489" s="3">
        <v>35.520000000000003</v>
      </c>
      <c r="AZ1489" s="3">
        <v>65.22</v>
      </c>
      <c r="BA1489" s="3">
        <v>66.89</v>
      </c>
    </row>
    <row r="1490" spans="1:53" x14ac:dyDescent="0.3">
      <c r="A1490" s="1" t="s">
        <v>1318</v>
      </c>
      <c r="B1490" s="2">
        <v>103128</v>
      </c>
      <c r="C1490" s="9" t="s">
        <v>2401</v>
      </c>
      <c r="D1490" s="9" t="s">
        <v>2474</v>
      </c>
      <c r="E1490" s="3">
        <v>2753.6635351499999</v>
      </c>
      <c r="F1490" s="5">
        <v>4403.3095350000003</v>
      </c>
      <c r="G1490" s="5">
        <v>4408.63253515</v>
      </c>
      <c r="H1490" s="3">
        <v>1.6E-2</v>
      </c>
      <c r="I1490" s="3">
        <v>135.333333333333</v>
      </c>
      <c r="J1490" s="3">
        <v>1.6E-2</v>
      </c>
      <c r="K1490" s="3">
        <v>135.333333333333</v>
      </c>
      <c r="L1490" s="3">
        <v>1.19377657492974</v>
      </c>
      <c r="M1490" s="3">
        <v>1.19377657492974</v>
      </c>
      <c r="N1490" s="3">
        <v>13.075684000000001</v>
      </c>
      <c r="O1490" s="3" t="s">
        <v>2400</v>
      </c>
      <c r="P1490" s="3" t="s">
        <v>2400</v>
      </c>
      <c r="Q1490" s="3">
        <v>11.865831</v>
      </c>
      <c r="R1490" s="3">
        <v>17.133893</v>
      </c>
      <c r="S1490" s="3">
        <v>14.2175002926151</v>
      </c>
      <c r="T1490" s="9" t="s">
        <v>3429</v>
      </c>
      <c r="U1490" s="7">
        <v>339065</v>
      </c>
      <c r="V1490" s="7">
        <v>313718</v>
      </c>
      <c r="W1490" s="7">
        <v>345171</v>
      </c>
      <c r="X1490" s="7">
        <v>330465</v>
      </c>
      <c r="Y1490" s="7">
        <v>345012</v>
      </c>
      <c r="Z1490" s="7">
        <v>344759</v>
      </c>
      <c r="AA1490" s="7">
        <v>343706</v>
      </c>
      <c r="AB1490" s="7">
        <v>339065</v>
      </c>
      <c r="AC1490" s="3">
        <v>82.849000000000004</v>
      </c>
      <c r="AD1490" s="3">
        <v>82.706999999999994</v>
      </c>
      <c r="AE1490" s="3">
        <v>71.381</v>
      </c>
      <c r="AF1490" s="3">
        <v>69.875</v>
      </c>
      <c r="AG1490" s="7">
        <v>294486892</v>
      </c>
      <c r="AH1490" s="7">
        <v>294314556</v>
      </c>
      <c r="AI1490" s="7">
        <v>292611107</v>
      </c>
      <c r="AJ1490" s="7">
        <v>287540853</v>
      </c>
      <c r="AK1490" s="3">
        <v>97.63382</v>
      </c>
      <c r="AL1490" s="7">
        <v>370</v>
      </c>
      <c r="AM1490" s="7">
        <v>278049212</v>
      </c>
      <c r="AN1490" s="3">
        <v>94.41</v>
      </c>
      <c r="AO1490" s="3">
        <v>-2.1686749999999999</v>
      </c>
      <c r="AP1490" s="3">
        <v>-13.15508</v>
      </c>
      <c r="AQ1490" s="3">
        <v>-19.203980000000001</v>
      </c>
      <c r="AR1490" s="3">
        <v>-18.145161000000002</v>
      </c>
      <c r="AS1490" s="3">
        <v>-13.15508</v>
      </c>
      <c r="AT1490" s="3">
        <v>-19.203980000000001</v>
      </c>
      <c r="AU1490" s="3">
        <v>-18.145161000000002</v>
      </c>
      <c r="AV1490" s="3">
        <v>2.5979847187867495</v>
      </c>
      <c r="AW1490" s="3">
        <v>3.394461548473398</v>
      </c>
      <c r="AX1490" s="3">
        <v>3.1899898973001468</v>
      </c>
      <c r="AY1490" s="3">
        <v>70.05</v>
      </c>
      <c r="AZ1490" s="3">
        <v>91.52</v>
      </c>
      <c r="BA1490" s="3">
        <v>86.01</v>
      </c>
    </row>
    <row r="1491" spans="1:53" x14ac:dyDescent="0.3">
      <c r="A1491" s="1" t="s">
        <v>2985</v>
      </c>
      <c r="B1491" s="2">
        <v>100420749</v>
      </c>
      <c r="C1491" s="9" t="s">
        <v>2395</v>
      </c>
      <c r="D1491" s="9" t="s">
        <v>2535</v>
      </c>
      <c r="E1491" s="3">
        <v>2749.5600442800001</v>
      </c>
      <c r="F1491" s="5">
        <v>3753.7890440000001</v>
      </c>
      <c r="G1491" s="5" t="s">
        <v>2400</v>
      </c>
      <c r="H1491" s="3">
        <v>-0.30399999999999999</v>
      </c>
      <c r="I1491" s="3" t="s">
        <v>2397</v>
      </c>
      <c r="J1491" s="3">
        <v>-0.30399999999999999</v>
      </c>
      <c r="K1491" s="3" t="s">
        <v>2397</v>
      </c>
      <c r="L1491" s="3" t="s">
        <v>2397</v>
      </c>
      <c r="M1491" s="3" t="s">
        <v>2397</v>
      </c>
      <c r="N1491" s="3" t="s">
        <v>2400</v>
      </c>
      <c r="O1491" s="3" t="s">
        <v>2400</v>
      </c>
      <c r="P1491" s="3" t="s">
        <v>2400</v>
      </c>
      <c r="Q1491" s="3">
        <v>3.4017840000000001</v>
      </c>
      <c r="R1491" s="3" t="s">
        <v>2397</v>
      </c>
      <c r="S1491" s="3">
        <v>-4.8755069999999998</v>
      </c>
      <c r="T1491" s="9" t="s">
        <v>3429</v>
      </c>
      <c r="U1491" s="7">
        <v>679008</v>
      </c>
      <c r="V1491" s="7">
        <v>9557</v>
      </c>
      <c r="W1491" s="7">
        <v>3687</v>
      </c>
      <c r="X1491" s="7" t="s">
        <v>2400</v>
      </c>
      <c r="Y1491" s="7">
        <v>1013890</v>
      </c>
      <c r="Z1491" s="7">
        <v>947088</v>
      </c>
      <c r="AA1491" s="7">
        <v>832969</v>
      </c>
      <c r="AB1491" s="7">
        <v>679008</v>
      </c>
      <c r="AC1491" s="3">
        <v>15.048999999999999</v>
      </c>
      <c r="AD1491" s="4">
        <v>12.58</v>
      </c>
      <c r="AE1491" s="3">
        <v>-100.291</v>
      </c>
      <c r="AF1491" s="4">
        <v>-72.91</v>
      </c>
      <c r="AG1491" s="7">
        <v>675897690</v>
      </c>
      <c r="AH1491" s="7">
        <v>677231538</v>
      </c>
      <c r="AI1491" s="7">
        <v>2142922222</v>
      </c>
      <c r="AJ1491" s="7">
        <v>286724886</v>
      </c>
      <c r="AK1491" s="3">
        <v>42.337789999999998</v>
      </c>
      <c r="AL1491" s="7">
        <v>12</v>
      </c>
      <c r="AM1491" s="7">
        <v>56731891</v>
      </c>
      <c r="AN1491" s="3">
        <v>8.3800000000000008</v>
      </c>
      <c r="AO1491" s="3">
        <v>-7.6726340000000004</v>
      </c>
      <c r="AP1491" s="3">
        <v>-11.083743999999999</v>
      </c>
      <c r="AQ1491" s="3">
        <v>-28.796844</v>
      </c>
      <c r="AR1491" s="3">
        <v>-73.840580000000003</v>
      </c>
      <c r="AS1491" s="3">
        <v>-11.083743999999999</v>
      </c>
      <c r="AT1491" s="3">
        <v>-28.796844</v>
      </c>
      <c r="AU1491" s="3">
        <v>-73.840580000000003</v>
      </c>
      <c r="AV1491" s="3" t="s">
        <v>2400</v>
      </c>
      <c r="AW1491" s="3" t="s">
        <v>2400</v>
      </c>
      <c r="AX1491" s="3" t="s">
        <v>2400</v>
      </c>
      <c r="AY1491" s="4">
        <v>112.11</v>
      </c>
      <c r="AZ1491" s="3">
        <v>123.22</v>
      </c>
      <c r="BA1491" s="3">
        <v>110.58</v>
      </c>
    </row>
    <row r="1492" spans="1:53" x14ac:dyDescent="0.3">
      <c r="A1492" s="1" t="s">
        <v>748</v>
      </c>
      <c r="B1492" s="2">
        <v>4068243</v>
      </c>
      <c r="C1492" s="9" t="s">
        <v>2401</v>
      </c>
      <c r="D1492" s="9" t="s">
        <v>2518</v>
      </c>
      <c r="E1492" s="3">
        <v>2740.8251250100002</v>
      </c>
      <c r="F1492" s="5">
        <v>5832.2251249999999</v>
      </c>
      <c r="G1492" s="5" t="s">
        <v>2400</v>
      </c>
      <c r="H1492" s="3">
        <v>0.64600000000000002</v>
      </c>
      <c r="I1492" s="3">
        <v>67.096153999999999</v>
      </c>
      <c r="J1492" s="3">
        <v>0.64600000000000002</v>
      </c>
      <c r="K1492" s="3">
        <v>67.096153999999999</v>
      </c>
      <c r="L1492" s="3" t="s">
        <v>2397</v>
      </c>
      <c r="M1492" s="3">
        <v>18.450555260000002</v>
      </c>
      <c r="N1492" s="3">
        <v>7.5519480000000003</v>
      </c>
      <c r="O1492" s="3" t="s">
        <v>2400</v>
      </c>
      <c r="P1492" s="3" t="s">
        <v>2400</v>
      </c>
      <c r="Q1492" s="3">
        <v>1.939954</v>
      </c>
      <c r="R1492" s="3">
        <v>9.3624989999999997</v>
      </c>
      <c r="S1492" s="3">
        <v>9.3624989999999997</v>
      </c>
      <c r="T1492" s="9" t="s">
        <v>3435</v>
      </c>
      <c r="U1492" s="7">
        <v>2887000</v>
      </c>
      <c r="V1492" s="7">
        <v>2959700</v>
      </c>
      <c r="W1492" s="7">
        <v>3050100</v>
      </c>
      <c r="X1492" s="7">
        <v>3021500</v>
      </c>
      <c r="Y1492" s="7">
        <v>2887000</v>
      </c>
      <c r="Z1492" s="7">
        <v>2892400</v>
      </c>
      <c r="AA1492" s="7">
        <v>2890400</v>
      </c>
      <c r="AB1492" s="7">
        <v>2911200</v>
      </c>
      <c r="AC1492" s="3">
        <v>40.942</v>
      </c>
      <c r="AD1492" s="3">
        <v>40.942</v>
      </c>
      <c r="AE1492" s="3">
        <v>19.965</v>
      </c>
      <c r="AF1492" s="3">
        <v>19.965</v>
      </c>
      <c r="AG1492" s="7">
        <v>71810412</v>
      </c>
      <c r="AH1492" s="7">
        <v>71796000</v>
      </c>
      <c r="AI1492" s="7">
        <v>71499503</v>
      </c>
      <c r="AJ1492" s="7">
        <v>65124297</v>
      </c>
      <c r="AK1492" s="3">
        <v>90.552549999999997</v>
      </c>
      <c r="AL1492" s="7">
        <v>361</v>
      </c>
      <c r="AM1492" s="7">
        <v>60981801</v>
      </c>
      <c r="AN1492" s="3">
        <v>84.79</v>
      </c>
      <c r="AO1492" s="3">
        <v>-1.966845</v>
      </c>
      <c r="AP1492" s="3">
        <v>-8.4492259999999995</v>
      </c>
      <c r="AQ1492" s="3">
        <v>9.8551640000000003</v>
      </c>
      <c r="AR1492" s="3">
        <v>9.5103580000000001</v>
      </c>
      <c r="AS1492" s="3">
        <v>-8.4492259999999995</v>
      </c>
      <c r="AT1492" s="3">
        <v>9.8551640000000003</v>
      </c>
      <c r="AU1492" s="3">
        <v>10.132576</v>
      </c>
      <c r="AV1492" s="3">
        <v>2.6266612296082674</v>
      </c>
      <c r="AW1492" s="3">
        <v>3.5103526445796089</v>
      </c>
      <c r="AX1492" s="3">
        <v>4.0363438427485407</v>
      </c>
      <c r="AY1492" s="3">
        <v>66.28</v>
      </c>
      <c r="AZ1492" s="3">
        <v>88.57</v>
      </c>
      <c r="BA1492" s="3">
        <v>101.85</v>
      </c>
    </row>
    <row r="1493" spans="1:53" x14ac:dyDescent="0.3">
      <c r="A1493" s="1" t="s">
        <v>1606</v>
      </c>
      <c r="B1493" s="2">
        <v>109020</v>
      </c>
      <c r="C1493" s="9" t="s">
        <v>2395</v>
      </c>
      <c r="D1493" s="9" t="s">
        <v>2399</v>
      </c>
      <c r="E1493" s="3">
        <v>2738.9137500000002</v>
      </c>
      <c r="F1493" s="5" t="s">
        <v>2400</v>
      </c>
      <c r="G1493" s="5">
        <v>2027.73875</v>
      </c>
      <c r="H1493" s="3">
        <v>0.37</v>
      </c>
      <c r="I1493" s="3" t="s">
        <v>2397</v>
      </c>
      <c r="J1493" s="3">
        <v>0.37</v>
      </c>
      <c r="K1493" s="3" t="s">
        <v>2397</v>
      </c>
      <c r="L1493" s="3">
        <v>1.19734324554766</v>
      </c>
      <c r="M1493" s="3">
        <v>0.81654334098861403</v>
      </c>
      <c r="N1493" s="3">
        <v>14.248142</v>
      </c>
      <c r="O1493" s="3" t="s">
        <v>2400</v>
      </c>
      <c r="P1493" s="3" t="s">
        <v>2400</v>
      </c>
      <c r="Q1493" s="3" t="s">
        <v>2400</v>
      </c>
      <c r="R1493" s="3" t="s">
        <v>2400</v>
      </c>
      <c r="S1493" s="3" t="s">
        <v>2400</v>
      </c>
      <c r="T1493" s="9" t="s">
        <v>3429</v>
      </c>
      <c r="U1493" s="7">
        <v>705104</v>
      </c>
      <c r="V1493" s="7">
        <v>785860</v>
      </c>
      <c r="W1493" s="7">
        <v>770224</v>
      </c>
      <c r="X1493" s="7">
        <v>645536</v>
      </c>
      <c r="Y1493" s="7">
        <v>641994</v>
      </c>
      <c r="Z1493" s="7">
        <v>660328</v>
      </c>
      <c r="AA1493" s="7">
        <v>686209</v>
      </c>
      <c r="AB1493" s="7">
        <v>705104</v>
      </c>
      <c r="AC1493" s="3" t="s">
        <v>2400</v>
      </c>
      <c r="AD1493" s="3" t="s">
        <v>2400</v>
      </c>
      <c r="AE1493" s="3" t="s">
        <v>2400</v>
      </c>
      <c r="AF1493" s="3" t="s">
        <v>2400</v>
      </c>
      <c r="AG1493" s="7">
        <v>96462767</v>
      </c>
      <c r="AH1493" s="7">
        <v>96434047</v>
      </c>
      <c r="AI1493" s="7">
        <v>95900847</v>
      </c>
      <c r="AJ1493" s="7">
        <v>94256250</v>
      </c>
      <c r="AK1493" s="3">
        <v>97.735010000000003</v>
      </c>
      <c r="AL1493" s="7">
        <v>316</v>
      </c>
      <c r="AM1493" s="7">
        <v>92157352</v>
      </c>
      <c r="AN1493" s="3">
        <v>95.56</v>
      </c>
      <c r="AO1493" s="3">
        <v>-1.0718540000000001</v>
      </c>
      <c r="AP1493" s="3">
        <v>-12.253520999999999</v>
      </c>
      <c r="AQ1493" s="3">
        <v>-0.95389500000000005</v>
      </c>
      <c r="AR1493" s="3">
        <v>-13.562262</v>
      </c>
      <c r="AS1493" s="3">
        <v>-12.253520999999999</v>
      </c>
      <c r="AT1493" s="3">
        <v>-0.95389500000000005</v>
      </c>
      <c r="AU1493" s="3">
        <v>-14.393679000000001</v>
      </c>
      <c r="AV1493" s="3">
        <v>1.5795532225138524</v>
      </c>
      <c r="AW1493" s="3">
        <v>2.561535801290832</v>
      </c>
      <c r="AX1493" s="3">
        <v>2.6499408713511952</v>
      </c>
      <c r="AY1493" s="3">
        <v>56.33</v>
      </c>
      <c r="AZ1493" s="3">
        <v>91.34</v>
      </c>
      <c r="BA1493" s="4">
        <v>94.5</v>
      </c>
    </row>
    <row r="1494" spans="1:53" x14ac:dyDescent="0.3">
      <c r="A1494" s="1" t="s">
        <v>758</v>
      </c>
      <c r="B1494" s="2">
        <v>4991835</v>
      </c>
      <c r="C1494" s="9" t="s">
        <v>2401</v>
      </c>
      <c r="D1494" s="9" t="s">
        <v>2409</v>
      </c>
      <c r="E1494" s="3">
        <v>2727.2810073599999</v>
      </c>
      <c r="F1494" s="5">
        <v>4109.1750069999998</v>
      </c>
      <c r="G1494" s="5" t="s">
        <v>2400</v>
      </c>
      <c r="H1494" s="3">
        <v>-0.61</v>
      </c>
      <c r="I1494" s="3" t="s">
        <v>2397</v>
      </c>
      <c r="J1494" s="3">
        <v>-0.56999999999999995</v>
      </c>
      <c r="K1494" s="3" t="s">
        <v>2397</v>
      </c>
      <c r="L1494" s="3" t="s">
        <v>2397</v>
      </c>
      <c r="M1494" s="3">
        <v>0.73606870999999996</v>
      </c>
      <c r="N1494" s="3" t="s">
        <v>2397</v>
      </c>
      <c r="O1494" s="3" t="s">
        <v>2400</v>
      </c>
      <c r="P1494" s="3" t="s">
        <v>2400</v>
      </c>
      <c r="Q1494" s="3">
        <v>1.915257</v>
      </c>
      <c r="R1494" s="3">
        <v>12.041563999999999</v>
      </c>
      <c r="S1494" s="3">
        <v>12.041563999999999</v>
      </c>
      <c r="T1494" s="9" t="s">
        <v>3429</v>
      </c>
      <c r="U1494" s="7">
        <v>1707197</v>
      </c>
      <c r="V1494" s="7">
        <v>1563101</v>
      </c>
      <c r="W1494" s="7">
        <v>1426188</v>
      </c>
      <c r="X1494" s="7">
        <v>1120700</v>
      </c>
      <c r="Y1494" s="7">
        <v>2001668</v>
      </c>
      <c r="Z1494" s="7">
        <v>1913970</v>
      </c>
      <c r="AA1494" s="7">
        <v>1817312</v>
      </c>
      <c r="AB1494" s="7">
        <v>1707197</v>
      </c>
      <c r="AC1494" s="3">
        <v>58.195999999999998</v>
      </c>
      <c r="AD1494" s="4">
        <v>58.95</v>
      </c>
      <c r="AE1494" s="4">
        <v>12.285</v>
      </c>
      <c r="AF1494" s="3">
        <v>14.808999999999999</v>
      </c>
      <c r="AG1494" s="7">
        <v>55866099</v>
      </c>
      <c r="AH1494" s="7">
        <v>54866360</v>
      </c>
      <c r="AI1494" s="7">
        <v>54564997</v>
      </c>
      <c r="AJ1494" s="7">
        <v>55286902</v>
      </c>
      <c r="AK1494" s="3">
        <v>98.946669999999997</v>
      </c>
      <c r="AL1494" s="7">
        <v>345</v>
      </c>
      <c r="AM1494" s="7">
        <v>61042987</v>
      </c>
      <c r="AN1494" s="3">
        <v>109.25</v>
      </c>
      <c r="AO1494" s="3">
        <v>-0.159272</v>
      </c>
      <c r="AP1494" s="3">
        <v>-10.100389</v>
      </c>
      <c r="AQ1494" s="3">
        <v>1.927991</v>
      </c>
      <c r="AR1494" s="3">
        <v>-20.851371</v>
      </c>
      <c r="AS1494" s="3">
        <v>-10.100389</v>
      </c>
      <c r="AT1494" s="3">
        <v>1.927991</v>
      </c>
      <c r="AU1494" s="3">
        <v>-21.670832000000001</v>
      </c>
      <c r="AV1494" s="3">
        <v>3.9403275742393937</v>
      </c>
      <c r="AW1494" s="3">
        <v>5.0099924667525517</v>
      </c>
      <c r="AX1494" s="3">
        <v>5.7865251385014336</v>
      </c>
      <c r="AY1494" s="3">
        <v>75.72</v>
      </c>
      <c r="AZ1494" s="3">
        <v>96.28</v>
      </c>
      <c r="BA1494" s="4">
        <v>111.2</v>
      </c>
    </row>
    <row r="1495" spans="1:53" x14ac:dyDescent="0.3">
      <c r="A1495" s="1" t="s">
        <v>1866</v>
      </c>
      <c r="B1495" s="2">
        <v>4583780</v>
      </c>
      <c r="C1495" s="9" t="s">
        <v>2401</v>
      </c>
      <c r="D1495" s="9" t="s">
        <v>2412</v>
      </c>
      <c r="E1495" s="3">
        <v>2723.0390634999999</v>
      </c>
      <c r="F1495" s="5">
        <v>7485.9770630000003</v>
      </c>
      <c r="G1495" s="5" t="s">
        <v>2400</v>
      </c>
      <c r="H1495" s="3">
        <v>0.42899999999999999</v>
      </c>
      <c r="I1495" s="3">
        <v>8.8001869999999993</v>
      </c>
      <c r="J1495" s="4">
        <v>0.42899999999999999</v>
      </c>
      <c r="K1495" s="3">
        <v>8.8001869999999993</v>
      </c>
      <c r="L1495" s="3" t="s">
        <v>2397</v>
      </c>
      <c r="M1495" s="3">
        <v>1.2749408200000001</v>
      </c>
      <c r="N1495" s="3">
        <v>6.6349879999999999</v>
      </c>
      <c r="O1495" s="3" t="s">
        <v>2400</v>
      </c>
      <c r="P1495" s="3" t="s">
        <v>2400</v>
      </c>
      <c r="Q1495" s="3">
        <v>1.0324180000000001</v>
      </c>
      <c r="R1495" s="3">
        <v>5.6668599999999998</v>
      </c>
      <c r="S1495" s="3">
        <v>5.6668599999999998</v>
      </c>
      <c r="T1495" s="9" t="s">
        <v>3429</v>
      </c>
      <c r="U1495" s="7">
        <v>6664058</v>
      </c>
      <c r="V1495" s="7">
        <v>6333538</v>
      </c>
      <c r="W1495" s="7">
        <v>6204515</v>
      </c>
      <c r="X1495" s="7">
        <v>5531713</v>
      </c>
      <c r="Y1495" s="7">
        <v>6968548</v>
      </c>
      <c r="Z1495" s="7">
        <v>6873022</v>
      </c>
      <c r="AA1495" s="7">
        <v>6787887</v>
      </c>
      <c r="AB1495" s="7">
        <v>6664058</v>
      </c>
      <c r="AC1495" s="3">
        <v>19.722999999999999</v>
      </c>
      <c r="AD1495" s="4">
        <v>20.12</v>
      </c>
      <c r="AE1495" s="4">
        <v>11.459</v>
      </c>
      <c r="AF1495" s="4">
        <v>11.757</v>
      </c>
      <c r="AG1495" s="7">
        <v>129539724</v>
      </c>
      <c r="AH1495" s="7">
        <v>130025562</v>
      </c>
      <c r="AI1495" s="7">
        <v>128287211</v>
      </c>
      <c r="AJ1495" s="7">
        <v>105581692</v>
      </c>
      <c r="AK1495" s="3">
        <v>81.850809999999996</v>
      </c>
      <c r="AL1495" s="7">
        <v>341</v>
      </c>
      <c r="AM1495" s="7">
        <v>100699360</v>
      </c>
      <c r="AN1495" s="3">
        <v>78.069999999999993</v>
      </c>
      <c r="AO1495" s="3">
        <v>-1.46367</v>
      </c>
      <c r="AP1495" s="3">
        <v>-10.705826999999999</v>
      </c>
      <c r="AQ1495" s="3">
        <v>-45.942070999999999</v>
      </c>
      <c r="AR1495" s="3">
        <v>-21.195651999999999</v>
      </c>
      <c r="AS1495" s="3">
        <v>-10.705826999999999</v>
      </c>
      <c r="AT1495" s="3">
        <v>-45.942070999999999</v>
      </c>
      <c r="AU1495" s="3">
        <v>-19.787234000000002</v>
      </c>
      <c r="AV1495" s="3">
        <v>2.9775192966121766</v>
      </c>
      <c r="AW1495" s="3">
        <v>5.6502967905867365</v>
      </c>
      <c r="AX1495" s="3">
        <v>3.7192524773510849</v>
      </c>
      <c r="AY1495" s="3">
        <v>109.19</v>
      </c>
      <c r="AZ1495" s="3">
        <v>207.21</v>
      </c>
      <c r="BA1495" s="3">
        <v>136.38999999999999</v>
      </c>
    </row>
    <row r="1496" spans="1:53" x14ac:dyDescent="0.3">
      <c r="A1496" s="1" t="s">
        <v>1156</v>
      </c>
      <c r="B1496" s="2">
        <v>4971010</v>
      </c>
      <c r="C1496" s="9" t="s">
        <v>2395</v>
      </c>
      <c r="D1496" s="9" t="s">
        <v>2409</v>
      </c>
      <c r="E1496" s="3">
        <v>2721.83352681</v>
      </c>
      <c r="F1496" s="5">
        <v>2935.164526</v>
      </c>
      <c r="G1496" s="5" t="s">
        <v>2400</v>
      </c>
      <c r="H1496" s="3">
        <v>-1.48</v>
      </c>
      <c r="I1496" s="3" t="s">
        <v>2397</v>
      </c>
      <c r="J1496" s="3">
        <v>-1.48</v>
      </c>
      <c r="K1496" s="3" t="s">
        <v>2397</v>
      </c>
      <c r="L1496" s="3">
        <v>39.792586049999997</v>
      </c>
      <c r="M1496" s="3">
        <v>39.306887529999997</v>
      </c>
      <c r="N1496" s="3" t="s">
        <v>2397</v>
      </c>
      <c r="O1496" s="3" t="s">
        <v>2400</v>
      </c>
      <c r="P1496" s="3" t="s">
        <v>2400</v>
      </c>
      <c r="Q1496" s="3">
        <v>5.4202490000000001</v>
      </c>
      <c r="R1496" s="3" t="s">
        <v>2397</v>
      </c>
      <c r="S1496" s="3">
        <v>-38.775036999999998</v>
      </c>
      <c r="T1496" s="9" t="s">
        <v>3429</v>
      </c>
      <c r="U1496" s="7">
        <v>492681</v>
      </c>
      <c r="V1496" s="7">
        <v>410921</v>
      </c>
      <c r="W1496" s="7">
        <v>322825</v>
      </c>
      <c r="X1496" s="7">
        <v>265166</v>
      </c>
      <c r="Y1496" s="7">
        <v>560025</v>
      </c>
      <c r="Z1496" s="7">
        <v>537091</v>
      </c>
      <c r="AA1496" s="7">
        <v>513174</v>
      </c>
      <c r="AB1496" s="7">
        <v>492681</v>
      </c>
      <c r="AC1496" s="3">
        <v>67.346999999999994</v>
      </c>
      <c r="AD1496" s="3">
        <v>67.834000000000003</v>
      </c>
      <c r="AE1496" s="3">
        <v>-19.093</v>
      </c>
      <c r="AF1496" s="3">
        <v>-16.186</v>
      </c>
      <c r="AG1496" s="7">
        <v>31287000</v>
      </c>
      <c r="AH1496" s="7">
        <v>31210000</v>
      </c>
      <c r="AI1496" s="7">
        <v>30633000</v>
      </c>
      <c r="AJ1496" s="7">
        <v>30982596</v>
      </c>
      <c r="AK1496" s="3">
        <v>98.992149999999995</v>
      </c>
      <c r="AL1496" s="7">
        <v>310</v>
      </c>
      <c r="AM1496" s="7">
        <v>36090908</v>
      </c>
      <c r="AN1496" s="3">
        <v>115.31</v>
      </c>
      <c r="AO1496" s="3">
        <v>0.89515500000000003</v>
      </c>
      <c r="AP1496" s="3">
        <v>3.6853910000000001</v>
      </c>
      <c r="AQ1496" s="3">
        <v>21.457435</v>
      </c>
      <c r="AR1496" s="3">
        <v>-11.022301000000001</v>
      </c>
      <c r="AS1496" s="3">
        <v>3.6853910000000001</v>
      </c>
      <c r="AT1496" s="3">
        <v>21.457435</v>
      </c>
      <c r="AU1496" s="3">
        <v>-15.760463</v>
      </c>
      <c r="AV1496" s="3">
        <v>2.9674164198300761</v>
      </c>
      <c r="AW1496" s="3">
        <v>4.5625346191509557</v>
      </c>
      <c r="AX1496" s="3">
        <v>8.1619589662011744</v>
      </c>
      <c r="AY1496" s="3">
        <v>40.58</v>
      </c>
      <c r="AZ1496" s="3">
        <v>62.39</v>
      </c>
      <c r="BA1496" s="3">
        <v>111.61</v>
      </c>
    </row>
    <row r="1497" spans="1:53" x14ac:dyDescent="0.3">
      <c r="A1497" s="1" t="s">
        <v>16</v>
      </c>
      <c r="B1497" s="2">
        <v>4811060</v>
      </c>
      <c r="C1497" s="9" t="s">
        <v>2395</v>
      </c>
      <c r="D1497" s="9" t="s">
        <v>2403</v>
      </c>
      <c r="E1497" s="3">
        <v>2715.51566112</v>
      </c>
      <c r="F1497" s="5">
        <v>2199.5556609999999</v>
      </c>
      <c r="G1497" s="5" t="s">
        <v>2400</v>
      </c>
      <c r="H1497" s="3">
        <v>0.19700000000000001</v>
      </c>
      <c r="I1497" s="3">
        <v>23.646906999999999</v>
      </c>
      <c r="J1497" s="3">
        <v>0.19700000000000001</v>
      </c>
      <c r="K1497" s="3">
        <v>23.646906999999999</v>
      </c>
      <c r="L1497" s="3">
        <v>6.4726631399999999</v>
      </c>
      <c r="M1497" s="3">
        <v>5.2881844400000002</v>
      </c>
      <c r="N1497" s="3">
        <v>14.967374</v>
      </c>
      <c r="O1497" s="3" t="s">
        <v>2400</v>
      </c>
      <c r="P1497" s="3" t="s">
        <v>2400</v>
      </c>
      <c r="Q1497" s="3">
        <v>2.730556</v>
      </c>
      <c r="R1497" s="3">
        <v>18.731774000000001</v>
      </c>
      <c r="S1497" s="3">
        <v>18.731774000000001</v>
      </c>
      <c r="T1497" s="9" t="s">
        <v>3429</v>
      </c>
      <c r="U1497" s="7">
        <v>726437</v>
      </c>
      <c r="V1497" s="7">
        <v>517235</v>
      </c>
      <c r="W1497" s="7">
        <v>484145</v>
      </c>
      <c r="X1497" s="7">
        <v>441755</v>
      </c>
      <c r="Y1497" s="7">
        <v>929236</v>
      </c>
      <c r="Z1497" s="7">
        <v>890534</v>
      </c>
      <c r="AA1497" s="7">
        <v>813806</v>
      </c>
      <c r="AB1497" s="7">
        <v>726437</v>
      </c>
      <c r="AC1497" s="3">
        <v>45.865000000000002</v>
      </c>
      <c r="AD1497" s="3">
        <v>62.637</v>
      </c>
      <c r="AE1497" s="3">
        <v>-9.3369999999999997</v>
      </c>
      <c r="AF1497" s="3">
        <v>13.403</v>
      </c>
      <c r="AG1497" s="7">
        <v>166351715</v>
      </c>
      <c r="AH1497" s="7">
        <v>165853301</v>
      </c>
      <c r="AI1497" s="7">
        <v>163968949</v>
      </c>
      <c r="AJ1497" s="7">
        <v>108945628</v>
      </c>
      <c r="AK1497" s="3">
        <v>65.475319999999996</v>
      </c>
      <c r="AL1497" s="7">
        <v>318</v>
      </c>
      <c r="AM1497" s="7">
        <v>100995400</v>
      </c>
      <c r="AN1497" s="4">
        <v>60.7</v>
      </c>
      <c r="AO1497" s="3">
        <v>7.4985350000000004</v>
      </c>
      <c r="AP1497" s="3">
        <v>12.438726000000001</v>
      </c>
      <c r="AQ1497" s="3">
        <v>19.310793</v>
      </c>
      <c r="AR1497" s="3">
        <v>-40.537913000000003</v>
      </c>
      <c r="AS1497" s="3">
        <v>12.438726000000001</v>
      </c>
      <c r="AT1497" s="3">
        <v>19.310793</v>
      </c>
      <c r="AU1497" s="3">
        <v>-41.392525999999997</v>
      </c>
      <c r="AV1497" s="3">
        <v>9.1900602295577016</v>
      </c>
      <c r="AW1497" s="3">
        <v>6.299618891884581</v>
      </c>
      <c r="AX1497" s="3">
        <v>4.7862181715796011</v>
      </c>
      <c r="AY1497" s="3">
        <v>179.23</v>
      </c>
      <c r="AZ1497" s="3">
        <v>122.86</v>
      </c>
      <c r="BA1497" s="3">
        <v>93.35</v>
      </c>
    </row>
    <row r="1498" spans="1:53" x14ac:dyDescent="0.3">
      <c r="A1498" s="1" t="s">
        <v>2132</v>
      </c>
      <c r="B1498" s="2">
        <v>4050678</v>
      </c>
      <c r="C1498" s="9" t="s">
        <v>2395</v>
      </c>
      <c r="D1498" s="9" t="s">
        <v>2399</v>
      </c>
      <c r="E1498" s="3">
        <v>2714.1273225</v>
      </c>
      <c r="F1498" s="5" t="s">
        <v>2400</v>
      </c>
      <c r="G1498" s="5">
        <v>1779.6213224999999</v>
      </c>
      <c r="H1498" s="3">
        <v>0.56999999999999995</v>
      </c>
      <c r="I1498" s="3">
        <v>17.115577889447199</v>
      </c>
      <c r="J1498" s="4">
        <v>0.56999999999999995</v>
      </c>
      <c r="K1498" s="3">
        <v>17.115577889447199</v>
      </c>
      <c r="L1498" s="3">
        <v>1.5730567817176799</v>
      </c>
      <c r="M1498" s="3">
        <v>1.1912890298605199</v>
      </c>
      <c r="N1498" s="3">
        <v>90.105819999999994</v>
      </c>
      <c r="O1498" s="3" t="s">
        <v>2400</v>
      </c>
      <c r="P1498" s="3" t="s">
        <v>2400</v>
      </c>
      <c r="Q1498" s="3" t="s">
        <v>2400</v>
      </c>
      <c r="R1498" s="3" t="s">
        <v>2400</v>
      </c>
      <c r="S1498" s="3" t="s">
        <v>2400</v>
      </c>
      <c r="T1498" s="9" t="s">
        <v>3429</v>
      </c>
      <c r="U1498" s="7">
        <v>685289</v>
      </c>
      <c r="V1498" s="7">
        <v>686935</v>
      </c>
      <c r="W1498" s="7">
        <v>680330</v>
      </c>
      <c r="X1498" s="7">
        <v>664335</v>
      </c>
      <c r="Y1498" s="7">
        <v>672137</v>
      </c>
      <c r="Z1498" s="7">
        <v>670483</v>
      </c>
      <c r="AA1498" s="7">
        <v>668248</v>
      </c>
      <c r="AB1498" s="7">
        <v>685289</v>
      </c>
      <c r="AC1498" s="3" t="s">
        <v>2400</v>
      </c>
      <c r="AD1498" s="3" t="s">
        <v>2400</v>
      </c>
      <c r="AE1498" s="3" t="s">
        <v>2400</v>
      </c>
      <c r="AF1498" s="3" t="s">
        <v>2400</v>
      </c>
      <c r="AG1498" s="7">
        <v>75068662</v>
      </c>
      <c r="AH1498" s="7">
        <v>75039089</v>
      </c>
      <c r="AI1498" s="7">
        <v>74887083</v>
      </c>
      <c r="AJ1498" s="7">
        <v>68796699</v>
      </c>
      <c r="AK1498" s="3">
        <v>92.848370000000003</v>
      </c>
      <c r="AL1498" s="7">
        <v>259</v>
      </c>
      <c r="AM1498" s="7">
        <v>42873790</v>
      </c>
      <c r="AN1498" s="3">
        <v>57.86</v>
      </c>
      <c r="AO1498" s="3">
        <v>-1.5037590000000001</v>
      </c>
      <c r="AP1498" s="3">
        <v>-7.0161069999999999</v>
      </c>
      <c r="AQ1498" s="3">
        <v>3.0248029999999999</v>
      </c>
      <c r="AR1498" s="3">
        <v>14.41048</v>
      </c>
      <c r="AS1498" s="3">
        <v>-7.0161069999999999</v>
      </c>
      <c r="AT1498" s="3">
        <v>3.0248029999999999</v>
      </c>
      <c r="AU1498" s="3">
        <v>14.448924999999999</v>
      </c>
      <c r="AV1498" s="3">
        <v>1.0564452077210906</v>
      </c>
      <c r="AW1498" s="3">
        <v>1.6565862414510955</v>
      </c>
      <c r="AX1498" s="3">
        <v>1.6595447834000652</v>
      </c>
      <c r="AY1498" s="3">
        <v>61.54</v>
      </c>
      <c r="AZ1498" s="3">
        <v>96.49</v>
      </c>
      <c r="BA1498" s="3">
        <v>96.67</v>
      </c>
    </row>
    <row r="1499" spans="1:53" x14ac:dyDescent="0.3">
      <c r="A1499" s="1" t="s">
        <v>2292</v>
      </c>
      <c r="B1499" s="2">
        <v>4535191</v>
      </c>
      <c r="C1499" s="9" t="s">
        <v>2401</v>
      </c>
      <c r="D1499" s="9" t="s">
        <v>2398</v>
      </c>
      <c r="E1499" s="3">
        <v>2712.3941989999998</v>
      </c>
      <c r="F1499" s="5">
        <v>2657.5341990000002</v>
      </c>
      <c r="G1499" s="5" t="s">
        <v>2400</v>
      </c>
      <c r="H1499" s="3">
        <v>-3.4000000000000002E-2</v>
      </c>
      <c r="I1499" s="3" t="s">
        <v>2397</v>
      </c>
      <c r="J1499" s="3">
        <v>-3.4000000000000002E-2</v>
      </c>
      <c r="K1499" s="3" t="s">
        <v>2397</v>
      </c>
      <c r="L1499" s="3">
        <v>8.6464285700000012</v>
      </c>
      <c r="M1499" s="3">
        <v>8.6464285700000012</v>
      </c>
      <c r="N1499" s="3">
        <v>88.681319000000002</v>
      </c>
      <c r="O1499" s="3" t="s">
        <v>2400</v>
      </c>
      <c r="P1499" s="3" t="s">
        <v>2400</v>
      </c>
      <c r="Q1499" s="3">
        <v>3.8496869999999999</v>
      </c>
      <c r="R1499" s="3">
        <v>77.805515999999997</v>
      </c>
      <c r="S1499" s="3">
        <v>77.805515999999997</v>
      </c>
      <c r="T1499" s="9" t="s">
        <v>3429</v>
      </c>
      <c r="U1499" s="7">
        <v>669765</v>
      </c>
      <c r="V1499" s="7">
        <v>598112</v>
      </c>
      <c r="W1499" s="7">
        <v>540798</v>
      </c>
      <c r="X1499" s="7">
        <v>393719</v>
      </c>
      <c r="Y1499" s="7">
        <v>742527</v>
      </c>
      <c r="Z1499" s="7">
        <v>719929</v>
      </c>
      <c r="AA1499" s="7">
        <v>697800</v>
      </c>
      <c r="AB1499" s="7">
        <v>669765</v>
      </c>
      <c r="AC1499" s="4">
        <v>54.53</v>
      </c>
      <c r="AD1499" s="3">
        <v>55.320999999999998</v>
      </c>
      <c r="AE1499" s="3">
        <v>-4.5110000000000001</v>
      </c>
      <c r="AF1499" s="3">
        <v>0.40200000000000002</v>
      </c>
      <c r="AG1499" s="7">
        <v>120265524</v>
      </c>
      <c r="AH1499" s="7">
        <v>119836960</v>
      </c>
      <c r="AI1499" s="7">
        <v>117258703</v>
      </c>
      <c r="AJ1499" s="7">
        <v>78548396</v>
      </c>
      <c r="AK1499" s="3">
        <v>65.27373</v>
      </c>
      <c r="AL1499" s="7">
        <v>240</v>
      </c>
      <c r="AM1499" s="7">
        <v>82539597</v>
      </c>
      <c r="AN1499" s="3">
        <v>68.59</v>
      </c>
      <c r="AO1499" s="3">
        <v>-5.8709179999999996</v>
      </c>
      <c r="AP1499" s="3">
        <v>7.4090509999999998</v>
      </c>
      <c r="AQ1499" s="3">
        <v>48.254745999999997</v>
      </c>
      <c r="AR1499" s="3">
        <v>62.483221999999998</v>
      </c>
      <c r="AS1499" s="3">
        <v>7.4090509999999998</v>
      </c>
      <c r="AT1499" s="3">
        <v>48.254745999999997</v>
      </c>
      <c r="AU1499" s="3">
        <v>71.702128000000002</v>
      </c>
      <c r="AV1499" s="3">
        <v>6.282971824585541</v>
      </c>
      <c r="AW1499" s="3">
        <v>7.7967732950346047</v>
      </c>
      <c r="AX1499" s="3">
        <v>7.8414994747074518</v>
      </c>
      <c r="AY1499" s="4">
        <v>88.3</v>
      </c>
      <c r="AZ1499" s="3">
        <v>109.57</v>
      </c>
      <c r="BA1499" s="4">
        <v>110.2</v>
      </c>
    </row>
    <row r="1500" spans="1:53" x14ac:dyDescent="0.3">
      <c r="A1500" s="1" t="s">
        <v>1052</v>
      </c>
      <c r="B1500" s="2">
        <v>4032515</v>
      </c>
      <c r="C1500" s="9" t="s">
        <v>2401</v>
      </c>
      <c r="D1500" s="9" t="s">
        <v>2416</v>
      </c>
      <c r="E1500" s="3">
        <v>2708.09722315</v>
      </c>
      <c r="F1500" s="5">
        <v>3149.1972230000001</v>
      </c>
      <c r="G1500" s="5" t="s">
        <v>2400</v>
      </c>
      <c r="H1500" s="3">
        <v>0.98</v>
      </c>
      <c r="I1500" s="3">
        <v>19.637426999999999</v>
      </c>
      <c r="J1500" s="4">
        <v>0.98</v>
      </c>
      <c r="K1500" s="3">
        <v>19.637426999999999</v>
      </c>
      <c r="L1500" s="3">
        <v>11.19333333</v>
      </c>
      <c r="M1500" s="3">
        <v>2.8441558400000004</v>
      </c>
      <c r="N1500" s="3">
        <v>10.739872</v>
      </c>
      <c r="O1500" s="3" t="s">
        <v>2400</v>
      </c>
      <c r="P1500" s="3" t="s">
        <v>2400</v>
      </c>
      <c r="Q1500" s="3">
        <v>1.11128</v>
      </c>
      <c r="R1500" s="3">
        <v>8.2735240000000001</v>
      </c>
      <c r="S1500" s="3">
        <v>8.2735240000000001</v>
      </c>
      <c r="T1500" s="9" t="s">
        <v>3429</v>
      </c>
      <c r="U1500" s="7">
        <v>2434000</v>
      </c>
      <c r="V1500" s="7">
        <v>2361800</v>
      </c>
      <c r="W1500" s="7">
        <v>2184400</v>
      </c>
      <c r="X1500" s="7">
        <v>1955400</v>
      </c>
      <c r="Y1500" s="7">
        <v>2563700</v>
      </c>
      <c r="Z1500" s="7">
        <v>2603200</v>
      </c>
      <c r="AA1500" s="7">
        <v>2542900</v>
      </c>
      <c r="AB1500" s="7">
        <v>2434000</v>
      </c>
      <c r="AC1500" s="3">
        <v>38.997999999999998</v>
      </c>
      <c r="AD1500" s="3">
        <v>40.838999999999999</v>
      </c>
      <c r="AE1500" s="4">
        <v>10.295999999999999</v>
      </c>
      <c r="AF1500" s="4">
        <v>12.048999999999999</v>
      </c>
      <c r="AG1500" s="7">
        <v>47804011</v>
      </c>
      <c r="AH1500" s="7">
        <v>47138842</v>
      </c>
      <c r="AI1500" s="7">
        <v>46579442</v>
      </c>
      <c r="AJ1500" s="7">
        <v>46941586</v>
      </c>
      <c r="AK1500" s="3">
        <v>98.195920000000001</v>
      </c>
      <c r="AL1500" s="7">
        <v>291</v>
      </c>
      <c r="AM1500" s="7">
        <v>38459034</v>
      </c>
      <c r="AN1500" s="3">
        <v>80.45</v>
      </c>
      <c r="AO1500" s="3">
        <v>-1.7745709999999999</v>
      </c>
      <c r="AP1500" s="3">
        <v>-11.085613</v>
      </c>
      <c r="AQ1500" s="3">
        <v>-6.4450219999999998</v>
      </c>
      <c r="AR1500" s="3">
        <v>21.256620000000002</v>
      </c>
      <c r="AS1500" s="3">
        <v>-11.085613</v>
      </c>
      <c r="AT1500" s="3">
        <v>-6.4450219999999998</v>
      </c>
      <c r="AU1500" s="3">
        <v>20.415969</v>
      </c>
      <c r="AV1500" s="3">
        <v>2.0551894693522685</v>
      </c>
      <c r="AW1500" s="3">
        <v>4.1527853270418129</v>
      </c>
      <c r="AX1500" s="3">
        <v>3.3904533498406488</v>
      </c>
      <c r="AY1500" s="3">
        <v>73.02</v>
      </c>
      <c r="AZ1500" s="3">
        <v>147.54</v>
      </c>
      <c r="BA1500" s="3">
        <v>120.46</v>
      </c>
    </row>
    <row r="1501" spans="1:53" x14ac:dyDescent="0.3">
      <c r="A1501" s="1" t="s">
        <v>2122</v>
      </c>
      <c r="B1501" s="2">
        <v>4021980</v>
      </c>
      <c r="C1501" s="9" t="s">
        <v>2401</v>
      </c>
      <c r="D1501" s="9" t="s">
        <v>2486</v>
      </c>
      <c r="E1501" s="3">
        <v>2706.14535312</v>
      </c>
      <c r="F1501" s="5">
        <v>3073.1223530000002</v>
      </c>
      <c r="G1501" s="5" t="s">
        <v>2400</v>
      </c>
      <c r="H1501" s="3">
        <v>0.87</v>
      </c>
      <c r="I1501" s="3">
        <v>16.091176000000001</v>
      </c>
      <c r="J1501" s="3">
        <v>0.87</v>
      </c>
      <c r="K1501" s="3">
        <v>16.091176000000001</v>
      </c>
      <c r="L1501" s="3">
        <v>2.5639703800000002</v>
      </c>
      <c r="M1501" s="3">
        <v>2.5639703800000002</v>
      </c>
      <c r="N1501" s="3">
        <v>14.492715</v>
      </c>
      <c r="O1501" s="3" t="s">
        <v>2400</v>
      </c>
      <c r="P1501" s="3" t="s">
        <v>2400</v>
      </c>
      <c r="Q1501" s="3">
        <v>2.4777879999999999</v>
      </c>
      <c r="R1501" s="3">
        <v>7.3758679999999996</v>
      </c>
      <c r="S1501" s="3">
        <v>7.3758679999999996</v>
      </c>
      <c r="T1501" s="9" t="s">
        <v>3431</v>
      </c>
      <c r="U1501" s="7">
        <v>1009985</v>
      </c>
      <c r="V1501" s="7">
        <v>647684</v>
      </c>
      <c r="W1501" s="7">
        <v>371033</v>
      </c>
      <c r="X1501" s="7">
        <v>397038</v>
      </c>
      <c r="Y1501" s="7">
        <v>1303408</v>
      </c>
      <c r="Z1501" s="7">
        <v>1262314</v>
      </c>
      <c r="AA1501" s="7">
        <v>1138045</v>
      </c>
      <c r="AB1501" s="7">
        <v>1009985</v>
      </c>
      <c r="AC1501" s="3">
        <v>44.469000000000001</v>
      </c>
      <c r="AD1501" s="3">
        <v>47.408999999999999</v>
      </c>
      <c r="AE1501" s="3">
        <v>29.815999999999999</v>
      </c>
      <c r="AF1501" s="3">
        <v>33.213000000000001</v>
      </c>
      <c r="AG1501" s="7">
        <v>52322461</v>
      </c>
      <c r="AH1501" s="7">
        <v>52487862</v>
      </c>
      <c r="AI1501" s="7">
        <v>52839862</v>
      </c>
      <c r="AJ1501" s="7">
        <v>49182140</v>
      </c>
      <c r="AK1501" s="3">
        <v>93.99718</v>
      </c>
      <c r="AL1501" s="7">
        <v>387</v>
      </c>
      <c r="AM1501" s="7">
        <v>52691564</v>
      </c>
      <c r="AN1501" s="4">
        <v>100.7</v>
      </c>
      <c r="AO1501" s="3">
        <v>9.1144800000000004</v>
      </c>
      <c r="AP1501" s="3">
        <v>5.781129</v>
      </c>
      <c r="AQ1501" s="3">
        <v>-23.791613999999999</v>
      </c>
      <c r="AR1501" s="3">
        <v>-22.076626999999998</v>
      </c>
      <c r="AS1501" s="3">
        <v>5.781129</v>
      </c>
      <c r="AT1501" s="3">
        <v>-23.791613999999999</v>
      </c>
      <c r="AU1501" s="3">
        <v>-24.129802000000002</v>
      </c>
      <c r="AV1501" s="3">
        <v>10.824722269344058</v>
      </c>
      <c r="AW1501" s="3">
        <v>11.904435862197188</v>
      </c>
      <c r="AX1501" s="3">
        <v>10.855280534776716</v>
      </c>
      <c r="AY1501" s="3">
        <v>120.87</v>
      </c>
      <c r="AZ1501" s="3">
        <v>132.93</v>
      </c>
      <c r="BA1501" s="3">
        <v>121.21</v>
      </c>
    </row>
    <row r="1502" spans="1:53" x14ac:dyDescent="0.3">
      <c r="A1502" s="1" t="s">
        <v>160</v>
      </c>
      <c r="B1502" s="2">
        <v>4994138</v>
      </c>
      <c r="C1502" s="9" t="s">
        <v>2395</v>
      </c>
      <c r="D1502" s="9" t="s">
        <v>2484</v>
      </c>
      <c r="E1502" s="3">
        <v>2697.5015073599998</v>
      </c>
      <c r="F1502" s="5">
        <v>2912.0855069999998</v>
      </c>
      <c r="G1502" s="5" t="s">
        <v>2400</v>
      </c>
      <c r="H1502" s="4">
        <v>4.2300000000000004</v>
      </c>
      <c r="I1502" s="3">
        <v>11.605522000000001</v>
      </c>
      <c r="J1502" s="4">
        <v>4.2300000000000004</v>
      </c>
      <c r="K1502" s="3">
        <v>11.569551000000001</v>
      </c>
      <c r="L1502" s="3">
        <v>2.40416323</v>
      </c>
      <c r="M1502" s="3">
        <v>1.67507315</v>
      </c>
      <c r="N1502" s="3">
        <v>27.096399999999999</v>
      </c>
      <c r="O1502" s="3" t="s">
        <v>2400</v>
      </c>
      <c r="P1502" s="3" t="s">
        <v>2400</v>
      </c>
      <c r="Q1502" s="3">
        <v>0.56205300000000002</v>
      </c>
      <c r="R1502" s="3">
        <v>6.224596</v>
      </c>
      <c r="S1502" s="3">
        <v>6.224596</v>
      </c>
      <c r="T1502" s="9" t="s">
        <v>3429</v>
      </c>
      <c r="U1502" s="7">
        <v>4427443</v>
      </c>
      <c r="V1502" s="7">
        <v>5029008</v>
      </c>
      <c r="W1502" s="7">
        <v>3766185</v>
      </c>
      <c r="X1502" s="7">
        <v>2940163</v>
      </c>
      <c r="Y1502" s="7">
        <v>4266909</v>
      </c>
      <c r="Z1502" s="7">
        <v>4332135</v>
      </c>
      <c r="AA1502" s="7">
        <v>4357768</v>
      </c>
      <c r="AB1502" s="7">
        <v>4427443</v>
      </c>
      <c r="AC1502" s="4">
        <v>9.2140000000000004</v>
      </c>
      <c r="AD1502" s="4">
        <v>9.3290000000000006</v>
      </c>
      <c r="AE1502" s="4">
        <v>7.6769999999999996</v>
      </c>
      <c r="AF1502" s="4">
        <v>7.9329999999999998</v>
      </c>
      <c r="AG1502" s="7">
        <v>23462106</v>
      </c>
      <c r="AH1502" s="7">
        <v>23688048</v>
      </c>
      <c r="AI1502" s="7">
        <v>23799773</v>
      </c>
      <c r="AJ1502" s="7">
        <v>23016335</v>
      </c>
      <c r="AK1502" s="3">
        <v>98.362250000000003</v>
      </c>
      <c r="AL1502" s="7">
        <v>350</v>
      </c>
      <c r="AM1502" s="7">
        <v>24060438</v>
      </c>
      <c r="AN1502" s="3">
        <v>102.82</v>
      </c>
      <c r="AO1502" s="3">
        <v>-1.3426370000000001</v>
      </c>
      <c r="AP1502" s="3">
        <v>-19.049271000000001</v>
      </c>
      <c r="AQ1502" s="3">
        <v>-13.951129999999999</v>
      </c>
      <c r="AR1502" s="3">
        <v>-22.914256999999999</v>
      </c>
      <c r="AS1502" s="3">
        <v>-19.049271000000001</v>
      </c>
      <c r="AT1502" s="3">
        <v>-13.951129999999999</v>
      </c>
      <c r="AU1502" s="3">
        <v>-22.369187</v>
      </c>
      <c r="AV1502" s="3">
        <v>4.1937024291309379</v>
      </c>
      <c r="AW1502" s="3">
        <v>5.7039995410636708</v>
      </c>
      <c r="AX1502" s="3">
        <v>5.6491948274666255</v>
      </c>
      <c r="AY1502" s="3">
        <v>68.989999999999995</v>
      </c>
      <c r="AZ1502" s="3">
        <v>93.84</v>
      </c>
      <c r="BA1502" s="3">
        <v>92.93</v>
      </c>
    </row>
    <row r="1503" spans="1:53" x14ac:dyDescent="0.3">
      <c r="A1503" s="1" t="s">
        <v>1372</v>
      </c>
      <c r="B1503" s="2">
        <v>4620262</v>
      </c>
      <c r="C1503" s="9" t="s">
        <v>2395</v>
      </c>
      <c r="D1503" s="9" t="s">
        <v>2414</v>
      </c>
      <c r="E1503" s="3">
        <v>2694.5331667199998</v>
      </c>
      <c r="F1503" s="5">
        <v>9451.9141660000005</v>
      </c>
      <c r="G1503" s="5">
        <v>9451.9141688599993</v>
      </c>
      <c r="H1503" s="3">
        <v>6.3E-2</v>
      </c>
      <c r="I1503" s="3" t="s">
        <v>2397</v>
      </c>
      <c r="J1503" s="3">
        <v>6.3E-2</v>
      </c>
      <c r="K1503" s="3" t="s">
        <v>2397</v>
      </c>
      <c r="L1503" s="3" t="s">
        <v>2397</v>
      </c>
      <c r="M1503" s="3" t="s">
        <v>2397</v>
      </c>
      <c r="N1503" s="3" t="s">
        <v>2400</v>
      </c>
      <c r="O1503" s="3" t="s">
        <v>2400</v>
      </c>
      <c r="P1503" s="3" t="s">
        <v>2400</v>
      </c>
      <c r="Q1503" s="3">
        <v>2.0233180000000002</v>
      </c>
      <c r="R1503" s="3">
        <v>8.3037559999999999</v>
      </c>
      <c r="S1503" s="3">
        <v>8.3037559999999999</v>
      </c>
      <c r="T1503" s="9" t="s">
        <v>3429</v>
      </c>
      <c r="U1503" s="7">
        <v>3775247</v>
      </c>
      <c r="V1503" s="7">
        <v>1349977</v>
      </c>
      <c r="W1503" s="7">
        <v>2012356</v>
      </c>
      <c r="X1503" s="7">
        <v>1727923</v>
      </c>
      <c r="Y1503" s="7">
        <v>4540808</v>
      </c>
      <c r="Z1503" s="7">
        <v>4382890</v>
      </c>
      <c r="AA1503" s="7">
        <v>4171174</v>
      </c>
      <c r="AB1503" s="7">
        <v>3775247</v>
      </c>
      <c r="AC1503" s="3">
        <v>36.865000000000002</v>
      </c>
      <c r="AD1503" s="3">
        <v>36.393999999999998</v>
      </c>
      <c r="AE1503" s="3">
        <v>21.613</v>
      </c>
      <c r="AF1503" s="3">
        <v>23.352</v>
      </c>
      <c r="AG1503" s="7">
        <v>419709216</v>
      </c>
      <c r="AH1503" s="7">
        <v>440422111</v>
      </c>
      <c r="AI1503" s="7">
        <v>437090258</v>
      </c>
      <c r="AJ1503" s="7">
        <v>391897997</v>
      </c>
      <c r="AK1503" s="3">
        <v>93.383030000000005</v>
      </c>
      <c r="AL1503" s="7">
        <v>176</v>
      </c>
      <c r="AM1503" s="7">
        <v>165736327</v>
      </c>
      <c r="AN1503" s="3">
        <v>39.49</v>
      </c>
      <c r="AO1503" s="3">
        <v>-3.1772580000000001</v>
      </c>
      <c r="AP1503" s="3">
        <v>-9.8130839999999999</v>
      </c>
      <c r="AQ1503" s="3">
        <v>-25.673940999999999</v>
      </c>
      <c r="AR1503" s="3">
        <v>-37.269773000000001</v>
      </c>
      <c r="AS1503" s="3">
        <v>-9.8130839999999999</v>
      </c>
      <c r="AT1503" s="3">
        <v>-25.673940999999999</v>
      </c>
      <c r="AU1503" s="3">
        <v>-34.723787999999999</v>
      </c>
      <c r="AV1503" s="3" t="s">
        <v>2400</v>
      </c>
      <c r="AW1503" s="3" t="s">
        <v>2400</v>
      </c>
      <c r="AX1503" s="3" t="s">
        <v>2400</v>
      </c>
      <c r="AY1503" s="3">
        <v>76.319999999999993</v>
      </c>
      <c r="AZ1503" s="4">
        <v>102.8</v>
      </c>
      <c r="BA1503" s="4">
        <v>98.2</v>
      </c>
    </row>
    <row r="1504" spans="1:53" x14ac:dyDescent="0.3">
      <c r="A1504" s="1" t="s">
        <v>1713</v>
      </c>
      <c r="B1504" s="2">
        <v>4912122</v>
      </c>
      <c r="C1504" s="9" t="s">
        <v>2395</v>
      </c>
      <c r="D1504" s="9" t="s">
        <v>2504</v>
      </c>
      <c r="E1504" s="3">
        <v>2684.9107787600001</v>
      </c>
      <c r="F1504" s="5">
        <v>2707.8077779999999</v>
      </c>
      <c r="G1504" s="5" t="s">
        <v>2400</v>
      </c>
      <c r="H1504" s="3">
        <v>0.94599999999999995</v>
      </c>
      <c r="I1504" s="3">
        <v>20.186159</v>
      </c>
      <c r="J1504" s="4">
        <v>0.94599999999999995</v>
      </c>
      <c r="K1504" s="3">
        <v>20.186159</v>
      </c>
      <c r="L1504" s="3">
        <v>2.54951317</v>
      </c>
      <c r="M1504" s="3">
        <v>2.4514601799999998</v>
      </c>
      <c r="N1504" s="3">
        <v>70.900000000000006</v>
      </c>
      <c r="O1504" s="3" t="s">
        <v>2400</v>
      </c>
      <c r="P1504" s="3" t="s">
        <v>2400</v>
      </c>
      <c r="Q1504" s="3">
        <v>0.56584599999999996</v>
      </c>
      <c r="R1504" s="3">
        <v>8.5094650000000005</v>
      </c>
      <c r="S1504" s="3">
        <v>8.5094650000000005</v>
      </c>
      <c r="T1504" s="9" t="s">
        <v>3436</v>
      </c>
      <c r="U1504" s="7">
        <v>4913898</v>
      </c>
      <c r="V1504" s="7">
        <v>4411842</v>
      </c>
      <c r="W1504" s="7">
        <v>4066093</v>
      </c>
      <c r="X1504" s="7">
        <v>3619871</v>
      </c>
      <c r="Y1504" s="7">
        <v>4913898</v>
      </c>
      <c r="Z1504" s="7">
        <v>4806046</v>
      </c>
      <c r="AA1504" s="7">
        <v>4673272</v>
      </c>
      <c r="AB1504" s="7">
        <v>4523511</v>
      </c>
      <c r="AC1504" s="3">
        <v>17.234999999999999</v>
      </c>
      <c r="AD1504" s="3">
        <v>17.234999999999999</v>
      </c>
      <c r="AE1504" s="4">
        <v>6.2220000000000004</v>
      </c>
      <c r="AF1504" s="4">
        <v>6.2220000000000004</v>
      </c>
      <c r="AG1504" s="7">
        <v>29867609</v>
      </c>
      <c r="AH1504" s="7">
        <v>30296287</v>
      </c>
      <c r="AI1504" s="7">
        <v>30634200</v>
      </c>
      <c r="AJ1504" s="7">
        <v>27265615</v>
      </c>
      <c r="AK1504" s="3">
        <v>91.132130000000004</v>
      </c>
      <c r="AL1504" s="7">
        <v>325</v>
      </c>
      <c r="AM1504" s="7">
        <v>28627009</v>
      </c>
      <c r="AN1504" s="3">
        <v>95.68</v>
      </c>
      <c r="AO1504" s="3">
        <v>-2.5378029999999998</v>
      </c>
      <c r="AP1504" s="3">
        <v>2.7078229999999999</v>
      </c>
      <c r="AQ1504" s="3">
        <v>0.424929</v>
      </c>
      <c r="AR1504" s="3">
        <v>22.322495</v>
      </c>
      <c r="AS1504" s="3">
        <v>2.7078229999999999</v>
      </c>
      <c r="AT1504" s="3">
        <v>0.424929</v>
      </c>
      <c r="AU1504" s="3">
        <v>21.628398000000001</v>
      </c>
      <c r="AV1504" s="3">
        <v>1.4311682691276053</v>
      </c>
      <c r="AW1504" s="3">
        <v>2.9924810300169264</v>
      </c>
      <c r="AX1504" s="3">
        <v>2.5709383371431955</v>
      </c>
      <c r="AY1504" s="4">
        <v>56.1</v>
      </c>
      <c r="AZ1504" s="4">
        <v>117.3</v>
      </c>
      <c r="BA1504" s="3">
        <v>100.78</v>
      </c>
    </row>
    <row r="1505" spans="1:53" x14ac:dyDescent="0.3">
      <c r="A1505" s="1" t="s">
        <v>1481</v>
      </c>
      <c r="B1505" s="2">
        <v>9714278</v>
      </c>
      <c r="C1505" s="9" t="s">
        <v>2395</v>
      </c>
      <c r="D1505" s="9" t="s">
        <v>2477</v>
      </c>
      <c r="E1505" s="3">
        <v>2682.6439523399999</v>
      </c>
      <c r="F1505" s="5">
        <v>11439.327952</v>
      </c>
      <c r="G1505" s="5">
        <v>11439.32795234</v>
      </c>
      <c r="H1505" s="3">
        <v>3.1E-2</v>
      </c>
      <c r="I1505" s="3">
        <v>16.707182</v>
      </c>
      <c r="J1505" s="3">
        <v>3.1E-2</v>
      </c>
      <c r="K1505" s="3">
        <v>16.707182</v>
      </c>
      <c r="L1505" s="3">
        <v>5.3408689499999999</v>
      </c>
      <c r="M1505" s="3">
        <v>1.9829508200000001</v>
      </c>
      <c r="N1505" s="3" t="s">
        <v>2397</v>
      </c>
      <c r="O1505" s="3" t="s">
        <v>2397</v>
      </c>
      <c r="P1505" s="3" t="s">
        <v>2397</v>
      </c>
      <c r="Q1505" s="3">
        <v>5.1938680000000002</v>
      </c>
      <c r="R1505" s="3">
        <v>11.96823</v>
      </c>
      <c r="S1505" s="3">
        <v>11.96823</v>
      </c>
      <c r="T1505" s="9" t="s">
        <v>3429</v>
      </c>
      <c r="U1505" s="7">
        <v>2386955</v>
      </c>
      <c r="V1505" s="7">
        <v>2335803</v>
      </c>
      <c r="W1505" s="7">
        <v>1287549</v>
      </c>
      <c r="X1505" s="7">
        <v>451650</v>
      </c>
      <c r="Y1505" s="7">
        <v>2417879</v>
      </c>
      <c r="Z1505" s="7">
        <v>2364806</v>
      </c>
      <c r="AA1505" s="7">
        <v>2494133</v>
      </c>
      <c r="AB1505" s="7">
        <v>2386955</v>
      </c>
      <c r="AC1505" s="3">
        <v>59.841999999999999</v>
      </c>
      <c r="AD1505" s="3">
        <v>54.451999999999998</v>
      </c>
      <c r="AE1505" s="3">
        <v>45.756</v>
      </c>
      <c r="AF1505" s="4">
        <v>36.200000000000003</v>
      </c>
      <c r="AG1505" s="7">
        <v>205069360</v>
      </c>
      <c r="AH1505" s="7">
        <v>205065328</v>
      </c>
      <c r="AI1505" s="7">
        <v>205031406</v>
      </c>
      <c r="AJ1505" s="7">
        <v>117093832</v>
      </c>
      <c r="AK1505" s="3">
        <v>46.573129999999999</v>
      </c>
      <c r="AL1505" s="7">
        <v>273</v>
      </c>
      <c r="AM1505" s="7">
        <v>81730189</v>
      </c>
      <c r="AN1505" s="3">
        <v>32.51</v>
      </c>
      <c r="AO1505" s="3">
        <v>4.3478260000000004</v>
      </c>
      <c r="AP1505" s="3">
        <v>41.705717</v>
      </c>
      <c r="AQ1505" s="3">
        <v>66.336634000000004</v>
      </c>
      <c r="AR1505" s="3">
        <v>-59.365761999999997</v>
      </c>
      <c r="AS1505" s="3">
        <v>41.705717</v>
      </c>
      <c r="AT1505" s="3">
        <v>66.336634000000004</v>
      </c>
      <c r="AU1505" s="3">
        <v>-59.925789000000002</v>
      </c>
      <c r="AV1505" s="3">
        <v>9.0097911416522827</v>
      </c>
      <c r="AW1505" s="3">
        <v>11.40925212076778</v>
      </c>
      <c r="AX1505" s="3">
        <v>12.069038756618616</v>
      </c>
      <c r="AY1505" s="3">
        <v>138.72</v>
      </c>
      <c r="AZ1505" s="3">
        <v>175.66</v>
      </c>
      <c r="BA1505" s="3">
        <v>185.82</v>
      </c>
    </row>
    <row r="1506" spans="1:53" x14ac:dyDescent="0.3">
      <c r="A1506" s="1" t="s">
        <v>1749</v>
      </c>
      <c r="B1506" s="2">
        <v>6517844</v>
      </c>
      <c r="C1506" s="9" t="s">
        <v>2401</v>
      </c>
      <c r="D1506" s="9" t="s">
        <v>2425</v>
      </c>
      <c r="E1506" s="3">
        <v>2680.2245015200001</v>
      </c>
      <c r="F1506" s="5">
        <v>1934.8305009999999</v>
      </c>
      <c r="G1506" s="5" t="s">
        <v>2400</v>
      </c>
      <c r="H1506" s="3">
        <v>-0.23499999999999999</v>
      </c>
      <c r="I1506" s="3" t="s">
        <v>2397</v>
      </c>
      <c r="J1506" s="3">
        <v>-0.23499999999999999</v>
      </c>
      <c r="K1506" s="3" t="s">
        <v>2397</v>
      </c>
      <c r="L1506" s="3">
        <v>2.3939114400000001</v>
      </c>
      <c r="M1506" s="3">
        <v>2.3939114400000001</v>
      </c>
      <c r="N1506" s="3" t="s">
        <v>2397</v>
      </c>
      <c r="O1506" s="3" t="s">
        <v>2400</v>
      </c>
      <c r="P1506" s="3" t="s">
        <v>2400</v>
      </c>
      <c r="Q1506" s="3" t="s">
        <v>2400</v>
      </c>
      <c r="R1506" s="3" t="s">
        <v>2397</v>
      </c>
      <c r="S1506" s="3">
        <v>-4.175961</v>
      </c>
      <c r="T1506" s="9" t="s">
        <v>3429</v>
      </c>
      <c r="U1506" s="7" t="s">
        <v>2400</v>
      </c>
      <c r="V1506" s="7" t="s">
        <v>2400</v>
      </c>
      <c r="W1506" s="7" t="s">
        <v>2400</v>
      </c>
      <c r="X1506" s="7" t="s">
        <v>2400</v>
      </c>
      <c r="Y1506" s="7" t="s">
        <v>2400</v>
      </c>
      <c r="Z1506" s="7" t="s">
        <v>2400</v>
      </c>
      <c r="AA1506" s="7" t="s">
        <v>2400</v>
      </c>
      <c r="AB1506" s="7" t="s">
        <v>2400</v>
      </c>
      <c r="AC1506" s="3" t="s">
        <v>2400</v>
      </c>
      <c r="AD1506" s="3" t="s">
        <v>2400</v>
      </c>
      <c r="AE1506" s="3" t="s">
        <v>2400</v>
      </c>
      <c r="AF1506" s="3" t="s">
        <v>2400</v>
      </c>
      <c r="AG1506" s="7">
        <v>512210000</v>
      </c>
      <c r="AH1506" s="7">
        <v>503640000</v>
      </c>
      <c r="AI1506" s="7">
        <v>489445000</v>
      </c>
      <c r="AJ1506" s="7">
        <v>377520718</v>
      </c>
      <c r="AK1506" s="3">
        <v>73.666719999999998</v>
      </c>
      <c r="AL1506" s="7">
        <v>416</v>
      </c>
      <c r="AM1506" s="7">
        <v>146795632</v>
      </c>
      <c r="AN1506" s="3">
        <v>28.64</v>
      </c>
      <c r="AO1506" s="3">
        <v>-3.3519549999999998</v>
      </c>
      <c r="AP1506" s="3">
        <v>-0.764818</v>
      </c>
      <c r="AQ1506" s="3">
        <v>-9.7391299999999994</v>
      </c>
      <c r="AR1506" s="3">
        <v>-22.537313000000001</v>
      </c>
      <c r="AS1506" s="3">
        <v>-0.764818</v>
      </c>
      <c r="AT1506" s="3">
        <v>-9.7391299999999994</v>
      </c>
      <c r="AU1506" s="3">
        <v>-25.323740999999998</v>
      </c>
      <c r="AV1506" s="3">
        <v>24.405995513497345</v>
      </c>
      <c r="AW1506" s="3">
        <v>19.725815330758039</v>
      </c>
      <c r="AX1506" s="3">
        <v>14.099693297710125</v>
      </c>
      <c r="AY1506" s="3">
        <v>230.94</v>
      </c>
      <c r="AZ1506" s="3">
        <v>186.66</v>
      </c>
      <c r="BA1506" s="3">
        <v>133.41999999999999</v>
      </c>
    </row>
    <row r="1507" spans="1:53" x14ac:dyDescent="0.3">
      <c r="A1507" s="1" t="s">
        <v>983</v>
      </c>
      <c r="B1507" s="2">
        <v>5264620</v>
      </c>
      <c r="C1507" s="9" t="s">
        <v>2401</v>
      </c>
      <c r="D1507" s="9" t="s">
        <v>2461</v>
      </c>
      <c r="E1507" s="3">
        <v>2665.0809800000002</v>
      </c>
      <c r="F1507" s="5">
        <v>2923.3459800000001</v>
      </c>
      <c r="G1507" s="5" t="s">
        <v>2400</v>
      </c>
      <c r="H1507" s="3">
        <v>9.0999999999999998E-2</v>
      </c>
      <c r="I1507" s="3" t="s">
        <v>2397</v>
      </c>
      <c r="J1507" s="3">
        <v>9.0999999999999998E-2</v>
      </c>
      <c r="K1507" s="3" t="s">
        <v>2397</v>
      </c>
      <c r="L1507" s="3" t="s">
        <v>2397</v>
      </c>
      <c r="M1507" s="3" t="s">
        <v>2397</v>
      </c>
      <c r="N1507" s="3">
        <v>42.476190000000003</v>
      </c>
      <c r="O1507" s="3" t="s">
        <v>2400</v>
      </c>
      <c r="P1507" s="3" t="s">
        <v>2400</v>
      </c>
      <c r="Q1507" s="3">
        <v>10.683232</v>
      </c>
      <c r="R1507" s="3">
        <v>31.38232</v>
      </c>
      <c r="S1507" s="3">
        <v>31.38232</v>
      </c>
      <c r="T1507" s="9" t="s">
        <v>3429</v>
      </c>
      <c r="U1507" s="7">
        <v>259691</v>
      </c>
      <c r="V1507" s="7">
        <v>195015</v>
      </c>
      <c r="W1507" s="7">
        <v>145833</v>
      </c>
      <c r="X1507" s="7">
        <v>104463</v>
      </c>
      <c r="Y1507" s="7">
        <v>319101</v>
      </c>
      <c r="Z1507" s="7">
        <v>300034</v>
      </c>
      <c r="AA1507" s="7">
        <v>279227</v>
      </c>
      <c r="AB1507" s="7">
        <v>259691</v>
      </c>
      <c r="AC1507" s="3">
        <v>74.024000000000001</v>
      </c>
      <c r="AD1507" s="3">
        <v>74.358000000000004</v>
      </c>
      <c r="AE1507" s="3">
        <v>31.684000000000001</v>
      </c>
      <c r="AF1507" s="3">
        <v>33.261000000000003</v>
      </c>
      <c r="AG1507" s="7">
        <v>176188289</v>
      </c>
      <c r="AH1507" s="7">
        <v>175953103</v>
      </c>
      <c r="AI1507" s="7">
        <v>174206564</v>
      </c>
      <c r="AJ1507" s="7">
        <v>26632151</v>
      </c>
      <c r="AK1507" s="3">
        <v>15.07944</v>
      </c>
      <c r="AL1507" s="7">
        <v>148</v>
      </c>
      <c r="AM1507" s="7">
        <v>23241310</v>
      </c>
      <c r="AN1507" s="3">
        <v>13.16</v>
      </c>
      <c r="AO1507" s="3">
        <v>0.67720100000000005</v>
      </c>
      <c r="AP1507" s="3">
        <v>18.223989</v>
      </c>
      <c r="AQ1507" s="3">
        <v>49.538977000000003</v>
      </c>
      <c r="AR1507" s="3">
        <v>108.411215</v>
      </c>
      <c r="AS1507" s="3">
        <v>18.223989</v>
      </c>
      <c r="AT1507" s="3">
        <v>49.538977000000003</v>
      </c>
      <c r="AU1507" s="3">
        <v>103.189066</v>
      </c>
      <c r="AV1507" s="3">
        <v>2.1929322048530557</v>
      </c>
      <c r="AW1507" s="3">
        <v>2.5707200958922112</v>
      </c>
      <c r="AX1507" s="3">
        <v>1.9021704820420946</v>
      </c>
      <c r="AY1507" s="3">
        <v>137.32</v>
      </c>
      <c r="AZ1507" s="3">
        <v>160.97999999999999</v>
      </c>
      <c r="BA1507" s="4">
        <v>119.11</v>
      </c>
    </row>
    <row r="1508" spans="1:53" x14ac:dyDescent="0.3">
      <c r="A1508" s="1" t="s">
        <v>2375</v>
      </c>
      <c r="B1508" s="2">
        <v>6358692</v>
      </c>
      <c r="C1508" s="9" t="s">
        <v>2401</v>
      </c>
      <c r="D1508" s="9" t="s">
        <v>2515</v>
      </c>
      <c r="E1508" s="3">
        <v>2653.3770202800001</v>
      </c>
      <c r="F1508" s="5">
        <v>6186.9770200000003</v>
      </c>
      <c r="G1508" s="5" t="s">
        <v>2400</v>
      </c>
      <c r="H1508" s="3">
        <v>9.34</v>
      </c>
      <c r="I1508" s="3">
        <v>1.797555</v>
      </c>
      <c r="J1508" s="3">
        <v>9.34</v>
      </c>
      <c r="K1508" s="3">
        <v>1.797555</v>
      </c>
      <c r="L1508" s="3">
        <v>0.67694539000000009</v>
      </c>
      <c r="M1508" s="3">
        <v>0.65838700000000006</v>
      </c>
      <c r="N1508" s="3">
        <v>1.0008859999999999</v>
      </c>
      <c r="O1508" s="3" t="s">
        <v>2400</v>
      </c>
      <c r="P1508" s="3" t="s">
        <v>2400</v>
      </c>
      <c r="Q1508" s="3">
        <v>0.81959499999999996</v>
      </c>
      <c r="R1508" s="3">
        <v>2.113057</v>
      </c>
      <c r="S1508" s="3">
        <v>2.113057</v>
      </c>
      <c r="T1508" s="9" t="s">
        <v>3429</v>
      </c>
      <c r="U1508" s="7">
        <v>5162200</v>
      </c>
      <c r="V1508" s="7">
        <v>12561600</v>
      </c>
      <c r="W1508" s="7">
        <v>10728700</v>
      </c>
      <c r="X1508" s="7">
        <v>3991700</v>
      </c>
      <c r="Y1508" s="7">
        <v>7465100</v>
      </c>
      <c r="Z1508" s="7">
        <v>5972900</v>
      </c>
      <c r="AA1508" s="7">
        <v>5349900</v>
      </c>
      <c r="AB1508" s="7">
        <v>5162200</v>
      </c>
      <c r="AC1508" s="3">
        <v>24.739000000000001</v>
      </c>
      <c r="AD1508" s="3">
        <v>41.795999999999999</v>
      </c>
      <c r="AE1508" s="4">
        <v>-7.15</v>
      </c>
      <c r="AF1508" s="3">
        <v>20.411999999999999</v>
      </c>
      <c r="AG1508" s="7">
        <v>120389157</v>
      </c>
      <c r="AH1508" s="7">
        <v>120354980</v>
      </c>
      <c r="AI1508" s="7">
        <v>120252451</v>
      </c>
      <c r="AJ1508" s="7">
        <v>99277137</v>
      </c>
      <c r="AK1508" s="3">
        <v>82.463520000000003</v>
      </c>
      <c r="AL1508" s="7">
        <v>260</v>
      </c>
      <c r="AM1508" s="7">
        <v>56397303</v>
      </c>
      <c r="AN1508" s="3">
        <v>46.85</v>
      </c>
      <c r="AO1508" s="3">
        <v>-0.13953499999999999</v>
      </c>
      <c r="AP1508" s="3">
        <v>-2.5862069999999999</v>
      </c>
      <c r="AQ1508" s="3">
        <v>-16.328917000000001</v>
      </c>
      <c r="AR1508" s="3">
        <v>91.867739</v>
      </c>
      <c r="AS1508" s="3">
        <v>-2.5862069999999999</v>
      </c>
      <c r="AT1508" s="3">
        <v>-16.328917000000001</v>
      </c>
      <c r="AU1508" s="3">
        <v>117.527862</v>
      </c>
      <c r="AV1508" s="3">
        <v>12.854145161926834</v>
      </c>
      <c r="AW1508" s="3">
        <v>23.393734136855709</v>
      </c>
      <c r="AX1508" s="3">
        <v>26.836466292775469</v>
      </c>
      <c r="AY1508" s="3">
        <v>50.19</v>
      </c>
      <c r="AZ1508" s="3">
        <v>91.34</v>
      </c>
      <c r="BA1508" s="3">
        <v>104.78</v>
      </c>
    </row>
    <row r="1509" spans="1:53" x14ac:dyDescent="0.3">
      <c r="A1509" s="1" t="s">
        <v>1861</v>
      </c>
      <c r="B1509" s="2">
        <v>4277469</v>
      </c>
      <c r="C1509" s="9" t="s">
        <v>2401</v>
      </c>
      <c r="D1509" s="9" t="s">
        <v>2546</v>
      </c>
      <c r="E1509" s="3">
        <v>2652.5360614400001</v>
      </c>
      <c r="F1509" s="5">
        <v>2696.5360609999998</v>
      </c>
      <c r="G1509" s="5" t="s">
        <v>2400</v>
      </c>
      <c r="H1509" s="3">
        <v>0.47099999999999997</v>
      </c>
      <c r="I1509" s="3">
        <v>6.8107069999999998</v>
      </c>
      <c r="J1509" s="4">
        <v>0.47099999999999997</v>
      </c>
      <c r="K1509" s="3">
        <v>6.8107069999999998</v>
      </c>
      <c r="L1509" s="3">
        <v>0.89539536999999991</v>
      </c>
      <c r="M1509" s="3">
        <v>0.89539536999999991</v>
      </c>
      <c r="N1509" s="3">
        <v>51.156373000000002</v>
      </c>
      <c r="O1509" s="3" t="s">
        <v>2400</v>
      </c>
      <c r="P1509" s="3" t="s">
        <v>2400</v>
      </c>
      <c r="Q1509" s="3">
        <v>1.7560640000000001</v>
      </c>
      <c r="R1509" s="3">
        <v>5.9151619999999996</v>
      </c>
      <c r="S1509" s="3">
        <v>5.9151619999999996</v>
      </c>
      <c r="T1509" s="9" t="s">
        <v>3429</v>
      </c>
      <c r="U1509" s="7">
        <v>1470000</v>
      </c>
      <c r="V1509" s="7">
        <v>977000</v>
      </c>
      <c r="W1509" s="7">
        <v>840000</v>
      </c>
      <c r="X1509" s="7">
        <v>894000</v>
      </c>
      <c r="Y1509" s="7">
        <v>1472000</v>
      </c>
      <c r="Z1509" s="7">
        <v>1532000</v>
      </c>
      <c r="AA1509" s="7">
        <v>1560000</v>
      </c>
      <c r="AB1509" s="7">
        <v>1470000</v>
      </c>
      <c r="AC1509" s="3">
        <v>38.435000000000002</v>
      </c>
      <c r="AD1509" s="3">
        <v>36.685000000000002</v>
      </c>
      <c r="AE1509" s="3">
        <v>33.604999999999997</v>
      </c>
      <c r="AF1509" s="3">
        <v>29.890999999999998</v>
      </c>
      <c r="AG1509" s="7">
        <v>67000000</v>
      </c>
      <c r="AH1509" s="7">
        <v>68626916</v>
      </c>
      <c r="AI1509" s="7">
        <v>78722534</v>
      </c>
      <c r="AJ1509" s="7">
        <v>56637225</v>
      </c>
      <c r="AK1509" s="3">
        <v>86.774950000000004</v>
      </c>
      <c r="AL1509" s="7">
        <v>256</v>
      </c>
      <c r="AM1509" s="7">
        <v>49877633</v>
      </c>
      <c r="AN1509" s="3">
        <v>76.42</v>
      </c>
      <c r="AO1509" s="3">
        <v>8.2892910000000004</v>
      </c>
      <c r="AP1509" s="3">
        <v>-4.2076770000000003</v>
      </c>
      <c r="AQ1509" s="3">
        <v>-2.038249</v>
      </c>
      <c r="AR1509" s="3">
        <v>-17.433721999999999</v>
      </c>
      <c r="AS1509" s="3">
        <v>-4.2076770000000003</v>
      </c>
      <c r="AT1509" s="3">
        <v>-2.038249</v>
      </c>
      <c r="AU1509" s="3">
        <v>-17.660744999999999</v>
      </c>
      <c r="AV1509" s="3">
        <v>6.3617380127545005</v>
      </c>
      <c r="AW1509" s="3">
        <v>5.9692936784926687</v>
      </c>
      <c r="AX1509" s="3">
        <v>7.5141537636975757</v>
      </c>
      <c r="AY1509" s="3">
        <v>100.57</v>
      </c>
      <c r="AZ1509" s="3">
        <v>94.36</v>
      </c>
      <c r="BA1509" s="3">
        <v>118.78</v>
      </c>
    </row>
    <row r="1510" spans="1:53" x14ac:dyDescent="0.3">
      <c r="A1510" s="1" t="s">
        <v>3010</v>
      </c>
      <c r="B1510" s="2">
        <v>4095909</v>
      </c>
      <c r="C1510" s="9" t="s">
        <v>2401</v>
      </c>
      <c r="D1510" s="9" t="s">
        <v>2451</v>
      </c>
      <c r="E1510" s="3">
        <v>2635.7559999999999</v>
      </c>
      <c r="F1510" s="5">
        <v>11578.425999999999</v>
      </c>
      <c r="G1510" s="5">
        <v>11578.425999999999</v>
      </c>
      <c r="H1510" s="3">
        <v>-1.34</v>
      </c>
      <c r="I1510" s="3" t="s">
        <v>2397</v>
      </c>
      <c r="J1510" s="3">
        <v>-1.34</v>
      </c>
      <c r="K1510" s="3" t="s">
        <v>2397</v>
      </c>
      <c r="L1510" s="3">
        <v>0.43594311844082401</v>
      </c>
      <c r="M1510" s="3">
        <v>0.43594311844082401</v>
      </c>
      <c r="N1510" s="3">
        <v>7.7909269999999999</v>
      </c>
      <c r="O1510" s="3" t="s">
        <v>2400</v>
      </c>
      <c r="P1510" s="3" t="s">
        <v>2400</v>
      </c>
      <c r="Q1510" s="3">
        <v>17.138337</v>
      </c>
      <c r="R1510" s="3">
        <v>27.778663999999999</v>
      </c>
      <c r="S1510" s="3" t="s">
        <v>2397</v>
      </c>
      <c r="T1510" s="9" t="s">
        <v>3429</v>
      </c>
      <c r="U1510" s="7">
        <v>909238</v>
      </c>
      <c r="V1510" s="7">
        <v>1598864</v>
      </c>
      <c r="W1510" s="7">
        <v>1618856</v>
      </c>
      <c r="X1510" s="7">
        <v>1262873</v>
      </c>
      <c r="Y1510" s="7">
        <v>-284394</v>
      </c>
      <c r="Z1510" s="7">
        <v>-29249</v>
      </c>
      <c r="AA1510" s="7">
        <v>603505</v>
      </c>
      <c r="AB1510" s="7">
        <v>909238</v>
      </c>
      <c r="AC1510" s="3">
        <v>95.307000000000002</v>
      </c>
      <c r="AD1510" s="3">
        <v>96.852999999999994</v>
      </c>
      <c r="AE1510" s="3">
        <v>48.024000000000001</v>
      </c>
      <c r="AF1510" s="3">
        <v>60.564</v>
      </c>
      <c r="AG1510" s="7">
        <v>600229000</v>
      </c>
      <c r="AH1510" s="7">
        <v>600057000</v>
      </c>
      <c r="AI1510" s="7">
        <v>598444000</v>
      </c>
      <c r="AJ1510" s="7">
        <v>517238440</v>
      </c>
      <c r="AK1510" s="3">
        <v>86.148970000000006</v>
      </c>
      <c r="AL1510" s="7">
        <v>573</v>
      </c>
      <c r="AM1510" s="7">
        <v>390476469</v>
      </c>
      <c r="AN1510" s="3">
        <v>65.040000000000006</v>
      </c>
      <c r="AO1510" s="3">
        <v>4.7745360000000003</v>
      </c>
      <c r="AP1510" s="3">
        <v>-10.022779</v>
      </c>
      <c r="AQ1510" s="3">
        <v>-32.478633000000002</v>
      </c>
      <c r="AR1510" s="3">
        <v>-21.936758999999999</v>
      </c>
      <c r="AS1510" s="3">
        <v>-10.022779</v>
      </c>
      <c r="AT1510" s="3">
        <v>-32.478633000000002</v>
      </c>
      <c r="AU1510" s="3">
        <v>-19.551935</v>
      </c>
      <c r="AV1510" s="3">
        <v>10.049008461770423</v>
      </c>
      <c r="AW1510" s="3">
        <v>10.734172480230651</v>
      </c>
      <c r="AX1510" s="3">
        <v>9.6928450385026128</v>
      </c>
      <c r="AY1510" s="3">
        <v>73.91</v>
      </c>
      <c r="AZ1510" s="3">
        <v>78.95</v>
      </c>
      <c r="BA1510" s="3">
        <v>71.290000000000006</v>
      </c>
    </row>
    <row r="1511" spans="1:53" x14ac:dyDescent="0.3">
      <c r="A1511" s="1" t="s">
        <v>824</v>
      </c>
      <c r="B1511" s="2">
        <v>1019856</v>
      </c>
      <c r="C1511" s="9" t="s">
        <v>2401</v>
      </c>
      <c r="D1511" s="9" t="s">
        <v>2399</v>
      </c>
      <c r="E1511" s="3">
        <v>2634.0728353999998</v>
      </c>
      <c r="F1511" s="5" t="s">
        <v>2400</v>
      </c>
      <c r="G1511" s="5">
        <v>1924.1068353999999</v>
      </c>
      <c r="H1511" s="3">
        <v>0.219</v>
      </c>
      <c r="I1511" s="3">
        <v>22.4934497816594</v>
      </c>
      <c r="J1511" s="3">
        <v>0.219</v>
      </c>
      <c r="K1511" s="3">
        <v>22.4934497816594</v>
      </c>
      <c r="L1511" s="3">
        <v>1.82998537193934</v>
      </c>
      <c r="M1511" s="3">
        <v>1.53831527078483</v>
      </c>
      <c r="N1511" s="3">
        <v>13.358402</v>
      </c>
      <c r="O1511" s="3" t="s">
        <v>2400</v>
      </c>
      <c r="P1511" s="3" t="s">
        <v>2400</v>
      </c>
      <c r="Q1511" s="3" t="s">
        <v>2400</v>
      </c>
      <c r="R1511" s="3" t="s">
        <v>2400</v>
      </c>
      <c r="S1511" s="3" t="s">
        <v>2400</v>
      </c>
      <c r="T1511" s="9" t="s">
        <v>3429</v>
      </c>
      <c r="U1511" s="7">
        <v>477760</v>
      </c>
      <c r="V1511" s="7">
        <v>527016</v>
      </c>
      <c r="W1511" s="7">
        <v>574631</v>
      </c>
      <c r="X1511" s="7">
        <v>568289</v>
      </c>
      <c r="Y1511" s="7">
        <v>439565</v>
      </c>
      <c r="Z1511" s="7">
        <v>459013</v>
      </c>
      <c r="AA1511" s="7">
        <v>458203</v>
      </c>
      <c r="AB1511" s="7">
        <v>477760</v>
      </c>
      <c r="AC1511" s="3" t="s">
        <v>2400</v>
      </c>
      <c r="AD1511" s="3" t="s">
        <v>2400</v>
      </c>
      <c r="AE1511" s="3" t="s">
        <v>2400</v>
      </c>
      <c r="AF1511" s="3" t="s">
        <v>2400</v>
      </c>
      <c r="AG1511" s="7">
        <v>46658019</v>
      </c>
      <c r="AH1511" s="7">
        <v>46642958</v>
      </c>
      <c r="AI1511" s="7">
        <v>46839159</v>
      </c>
      <c r="AJ1511" s="7">
        <v>34833862</v>
      </c>
      <c r="AK1511" s="3">
        <v>74.65137</v>
      </c>
      <c r="AL1511" s="7">
        <v>260</v>
      </c>
      <c r="AM1511" s="7">
        <v>30891403</v>
      </c>
      <c r="AN1511" s="4">
        <v>66.2</v>
      </c>
      <c r="AO1511" s="3">
        <v>-1.6045849999999999</v>
      </c>
      <c r="AP1511" s="3">
        <v>-8.7511069999999993</v>
      </c>
      <c r="AQ1511" s="3">
        <v>9.7592160000000003</v>
      </c>
      <c r="AR1511" s="3">
        <v>30.570342</v>
      </c>
      <c r="AS1511" s="3">
        <v>-8.7511069999999993</v>
      </c>
      <c r="AT1511" s="3">
        <v>9.7592160000000003</v>
      </c>
      <c r="AU1511" s="3">
        <v>29.259723999999999</v>
      </c>
      <c r="AV1511" s="3">
        <v>0.85398730428743252</v>
      </c>
      <c r="AW1511" s="3">
        <v>1.6261651876230077</v>
      </c>
      <c r="AX1511" s="3">
        <v>1.6524915396743838</v>
      </c>
      <c r="AY1511" s="3">
        <v>53.82</v>
      </c>
      <c r="AZ1511" s="3">
        <v>102.49</v>
      </c>
      <c r="BA1511" s="3">
        <v>104.15</v>
      </c>
    </row>
    <row r="1512" spans="1:53" x14ac:dyDescent="0.3">
      <c r="A1512" s="1" t="s">
        <v>1487</v>
      </c>
      <c r="B1512" s="2">
        <v>7604708</v>
      </c>
      <c r="C1512" s="9" t="s">
        <v>2395</v>
      </c>
      <c r="D1512" s="9" t="s">
        <v>2516</v>
      </c>
      <c r="E1512" s="3">
        <v>2631.2965300800001</v>
      </c>
      <c r="F1512" s="5">
        <v>5171.0325300000004</v>
      </c>
      <c r="G1512" s="5" t="s">
        <v>2400</v>
      </c>
      <c r="H1512" s="3">
        <v>0.10299999999999999</v>
      </c>
      <c r="I1512" s="3">
        <v>42.277228000000001</v>
      </c>
      <c r="J1512" s="3">
        <v>0.10299999999999999</v>
      </c>
      <c r="K1512" s="3">
        <v>42.277228000000001</v>
      </c>
      <c r="L1512" s="3" t="s">
        <v>2397</v>
      </c>
      <c r="M1512" s="3">
        <v>1.8405172400000001</v>
      </c>
      <c r="N1512" s="3" t="s">
        <v>2397</v>
      </c>
      <c r="O1512" s="3" t="s">
        <v>2400</v>
      </c>
      <c r="P1512" s="3" t="s">
        <v>2400</v>
      </c>
      <c r="Q1512" s="3">
        <v>1.805118</v>
      </c>
      <c r="R1512" s="3">
        <v>9.684958</v>
      </c>
      <c r="S1512" s="3">
        <v>9.684958</v>
      </c>
      <c r="T1512" s="9" t="s">
        <v>3429</v>
      </c>
      <c r="U1512" s="7">
        <v>2470368</v>
      </c>
      <c r="V1512" s="7">
        <v>2705527</v>
      </c>
      <c r="W1512" s="7">
        <v>2906443</v>
      </c>
      <c r="X1512" s="7">
        <v>1904998</v>
      </c>
      <c r="Y1512" s="7">
        <v>2613228</v>
      </c>
      <c r="Z1512" s="7">
        <v>2543599</v>
      </c>
      <c r="AA1512" s="7">
        <v>2496068</v>
      </c>
      <c r="AB1512" s="7">
        <v>2470368</v>
      </c>
      <c r="AC1512" s="4">
        <v>100</v>
      </c>
      <c r="AD1512" s="4">
        <v>100</v>
      </c>
      <c r="AE1512" s="4">
        <v>11.802</v>
      </c>
      <c r="AF1512" s="4">
        <v>12.266999999999999</v>
      </c>
      <c r="AG1512" s="7">
        <v>168248343</v>
      </c>
      <c r="AH1512" s="7">
        <v>171670462</v>
      </c>
      <c r="AI1512" s="7">
        <v>172747222</v>
      </c>
      <c r="AJ1512" s="7">
        <v>137307545</v>
      </c>
      <c r="AK1512" s="3">
        <v>80.778459999999995</v>
      </c>
      <c r="AL1512" s="7">
        <v>290</v>
      </c>
      <c r="AM1512" s="7">
        <v>102617491</v>
      </c>
      <c r="AN1512" s="3">
        <v>60.37</v>
      </c>
      <c r="AO1512" s="3">
        <v>-2.6595749999999998</v>
      </c>
      <c r="AP1512" s="3">
        <v>-17.248062000000001</v>
      </c>
      <c r="AQ1512" s="3">
        <v>-17.514488</v>
      </c>
      <c r="AR1512" s="3">
        <v>18.064516000000001</v>
      </c>
      <c r="AS1512" s="3">
        <v>-17.248062000000001</v>
      </c>
      <c r="AT1512" s="3">
        <v>-17.514488</v>
      </c>
      <c r="AU1512" s="3">
        <v>16.879562</v>
      </c>
      <c r="AV1512" s="3">
        <v>2.3731075363376877</v>
      </c>
      <c r="AW1512" s="3">
        <v>2.9534148307219175</v>
      </c>
      <c r="AX1512" s="3">
        <v>4.0580061029980676</v>
      </c>
      <c r="AY1512" s="3">
        <v>62.22</v>
      </c>
      <c r="AZ1512" s="3">
        <v>77.430000000000007</v>
      </c>
      <c r="BA1512" s="3">
        <v>106.39</v>
      </c>
    </row>
    <row r="1513" spans="1:53" x14ac:dyDescent="0.3">
      <c r="A1513" s="1" t="s">
        <v>1074</v>
      </c>
      <c r="B1513" s="2">
        <v>100181855</v>
      </c>
      <c r="C1513" s="9" t="s">
        <v>2395</v>
      </c>
      <c r="D1513" s="9" t="s">
        <v>2417</v>
      </c>
      <c r="E1513" s="3">
        <v>2622.1421978399999</v>
      </c>
      <c r="F1513" s="5">
        <v>2902.4111969999999</v>
      </c>
      <c r="G1513" s="5" t="s">
        <v>2400</v>
      </c>
      <c r="H1513" s="3">
        <v>7.0000000000000001E-3</v>
      </c>
      <c r="I1513" s="3">
        <v>10.188961000000001</v>
      </c>
      <c r="J1513" s="3">
        <v>7.0000000000000001E-3</v>
      </c>
      <c r="K1513" s="3">
        <v>10.710925</v>
      </c>
      <c r="L1513" s="3">
        <v>3.0279296599999999</v>
      </c>
      <c r="M1513" s="3">
        <v>2.7222000799999999</v>
      </c>
      <c r="N1513" s="3" t="s">
        <v>2397</v>
      </c>
      <c r="O1513" s="3" t="s">
        <v>2400</v>
      </c>
      <c r="P1513" s="3" t="s">
        <v>2400</v>
      </c>
      <c r="Q1513" s="3">
        <v>11.327359</v>
      </c>
      <c r="R1513" s="3">
        <v>8.4251190000000005</v>
      </c>
      <c r="S1513" s="3">
        <v>8.4251190000000005</v>
      </c>
      <c r="T1513" s="9" t="s">
        <v>3429</v>
      </c>
      <c r="U1513" s="7">
        <v>121210</v>
      </c>
      <c r="V1513" s="7">
        <v>73730</v>
      </c>
      <c r="W1513" s="7">
        <v>7323.43</v>
      </c>
      <c r="X1513" s="7" t="s">
        <v>2400</v>
      </c>
      <c r="Y1513" s="7">
        <v>194021</v>
      </c>
      <c r="Z1513" s="7">
        <v>96780</v>
      </c>
      <c r="AA1513" s="7">
        <v>62776</v>
      </c>
      <c r="AB1513" s="7">
        <v>82160</v>
      </c>
      <c r="AC1513" s="3">
        <v>43.401000000000003</v>
      </c>
      <c r="AD1513" s="3">
        <v>47.981999999999999</v>
      </c>
      <c r="AE1513" s="3">
        <v>39.234000000000002</v>
      </c>
      <c r="AF1513" s="4">
        <v>126.03</v>
      </c>
      <c r="AG1513" s="7">
        <v>93512499</v>
      </c>
      <c r="AH1513" s="7">
        <v>90944959</v>
      </c>
      <c r="AI1513" s="7">
        <v>43197355</v>
      </c>
      <c r="AJ1513" s="7">
        <v>74007314</v>
      </c>
      <c r="AK1513" s="3">
        <v>79.083619999999996</v>
      </c>
      <c r="AL1513" s="7">
        <v>203</v>
      </c>
      <c r="AM1513" s="7">
        <v>45949861</v>
      </c>
      <c r="AN1513" s="4">
        <v>49.1</v>
      </c>
      <c r="AO1513" s="3">
        <v>-15.609555</v>
      </c>
      <c r="AP1513" s="3">
        <v>-26.873661999999999</v>
      </c>
      <c r="AQ1513" s="3">
        <v>67.128873999999996</v>
      </c>
      <c r="AR1513" s="3">
        <v>62.619047999999999</v>
      </c>
      <c r="AS1513" s="3">
        <v>-26.873661999999999</v>
      </c>
      <c r="AT1513" s="3">
        <v>67.128873999999996</v>
      </c>
      <c r="AU1513" s="3">
        <v>53.598201000000003</v>
      </c>
      <c r="AV1513" s="3">
        <v>21.058398207193392</v>
      </c>
      <c r="AW1513" s="3">
        <v>39.07807378633516</v>
      </c>
      <c r="AX1513" s="3">
        <v>35.958689422826176</v>
      </c>
      <c r="AY1513" s="4">
        <v>72.2</v>
      </c>
      <c r="AZ1513" s="3">
        <v>133.99</v>
      </c>
      <c r="BA1513" s="3">
        <v>123.29</v>
      </c>
    </row>
    <row r="1514" spans="1:53" x14ac:dyDescent="0.3">
      <c r="A1514" s="1" t="s">
        <v>751</v>
      </c>
      <c r="B1514" s="2">
        <v>4096220</v>
      </c>
      <c r="C1514" s="9" t="s">
        <v>2401</v>
      </c>
      <c r="D1514" s="9" t="s">
        <v>2445</v>
      </c>
      <c r="E1514" s="3">
        <v>2615.4143602200002</v>
      </c>
      <c r="F1514" s="5">
        <v>2677.4413599999998</v>
      </c>
      <c r="G1514" s="5" t="s">
        <v>2400</v>
      </c>
      <c r="H1514" s="3">
        <v>0.4</v>
      </c>
      <c r="I1514" s="3">
        <v>26.171975</v>
      </c>
      <c r="J1514" s="4">
        <v>0.4</v>
      </c>
      <c r="K1514" s="3">
        <v>24.978722999999999</v>
      </c>
      <c r="L1514" s="3">
        <v>29.391988560000001</v>
      </c>
      <c r="M1514" s="3">
        <v>5.61645708</v>
      </c>
      <c r="N1514" s="3">
        <v>27.670034000000001</v>
      </c>
      <c r="O1514" s="3" t="s">
        <v>2400</v>
      </c>
      <c r="P1514" s="3" t="s">
        <v>2400</v>
      </c>
      <c r="Q1514" s="3">
        <v>3.8767109999999998</v>
      </c>
      <c r="R1514" s="3">
        <v>13.77056</v>
      </c>
      <c r="S1514" s="3">
        <v>13.77056</v>
      </c>
      <c r="T1514" s="9" t="s">
        <v>3436</v>
      </c>
      <c r="U1514" s="7">
        <v>589510</v>
      </c>
      <c r="V1514" s="7">
        <v>598204</v>
      </c>
      <c r="W1514" s="7">
        <v>571223</v>
      </c>
      <c r="X1514" s="7">
        <v>528660</v>
      </c>
      <c r="Y1514" s="7">
        <v>592736</v>
      </c>
      <c r="Z1514" s="7">
        <v>589510</v>
      </c>
      <c r="AA1514" s="7">
        <v>591405</v>
      </c>
      <c r="AB1514" s="7">
        <v>597268</v>
      </c>
      <c r="AC1514" s="3">
        <v>51.234000000000002</v>
      </c>
      <c r="AD1514" s="3">
        <v>51.006</v>
      </c>
      <c r="AE1514" s="3">
        <v>25.539000000000001</v>
      </c>
      <c r="AF1514" s="3">
        <v>25.199000000000002</v>
      </c>
      <c r="AG1514" s="7">
        <v>54400217</v>
      </c>
      <c r="AH1514" s="7">
        <v>54234660</v>
      </c>
      <c r="AI1514" s="7">
        <v>54239232</v>
      </c>
      <c r="AJ1514" s="7">
        <v>53898439</v>
      </c>
      <c r="AK1514" s="3">
        <v>99.077619999999996</v>
      </c>
      <c r="AL1514" s="7">
        <v>278</v>
      </c>
      <c r="AM1514" s="7">
        <v>55189713</v>
      </c>
      <c r="AN1514" s="3">
        <v>101.45</v>
      </c>
      <c r="AO1514" s="3">
        <v>-3.0667610000000001</v>
      </c>
      <c r="AP1514" s="3">
        <v>-14.857025</v>
      </c>
      <c r="AQ1514" s="3">
        <v>-1.909764</v>
      </c>
      <c r="AR1514" s="3">
        <v>34.368868999999997</v>
      </c>
      <c r="AS1514" s="3">
        <v>-14.857025</v>
      </c>
      <c r="AT1514" s="3">
        <v>-1.909764</v>
      </c>
      <c r="AU1514" s="3">
        <v>32.164682999999997</v>
      </c>
      <c r="AV1514" s="3">
        <v>2.2013074359851803</v>
      </c>
      <c r="AW1514" s="3">
        <v>3.5797568424093282</v>
      </c>
      <c r="AX1514" s="3">
        <v>3.5204410557148123</v>
      </c>
      <c r="AY1514" s="3">
        <v>77.66</v>
      </c>
      <c r="AZ1514" s="3">
        <v>126.29</v>
      </c>
      <c r="BA1514" s="3">
        <v>124.19</v>
      </c>
    </row>
    <row r="1515" spans="1:53" x14ac:dyDescent="0.3">
      <c r="A1515" s="1" t="s">
        <v>1242</v>
      </c>
      <c r="B1515" s="2">
        <v>4165056</v>
      </c>
      <c r="C1515" s="9" t="s">
        <v>2395</v>
      </c>
      <c r="D1515" s="9" t="s">
        <v>2418</v>
      </c>
      <c r="E1515" s="3">
        <v>2608.4462155199999</v>
      </c>
      <c r="F1515" s="5">
        <v>2072.2622150000002</v>
      </c>
      <c r="G1515" s="5" t="s">
        <v>2400</v>
      </c>
      <c r="H1515" s="3">
        <v>0.223</v>
      </c>
      <c r="I1515" s="3" t="s">
        <v>2397</v>
      </c>
      <c r="J1515" s="3">
        <v>0.223</v>
      </c>
      <c r="K1515" s="3" t="s">
        <v>2397</v>
      </c>
      <c r="L1515" s="3">
        <v>3.0310510599999998</v>
      </c>
      <c r="M1515" s="3">
        <v>2.6618746099999999</v>
      </c>
      <c r="N1515" s="3">
        <v>174.104478</v>
      </c>
      <c r="O1515" s="3" t="s">
        <v>2400</v>
      </c>
      <c r="P1515" s="3" t="s">
        <v>2400</v>
      </c>
      <c r="Q1515" s="3">
        <v>2.7999990000000001</v>
      </c>
      <c r="R1515" s="3">
        <v>37.962158000000002</v>
      </c>
      <c r="S1515" s="3">
        <v>37.962158000000002</v>
      </c>
      <c r="T1515" s="9" t="s">
        <v>3435</v>
      </c>
      <c r="U1515" s="7">
        <v>706232</v>
      </c>
      <c r="V1515" s="7">
        <v>742491</v>
      </c>
      <c r="W1515" s="7">
        <v>1503620</v>
      </c>
      <c r="X1515" s="7">
        <v>1517664</v>
      </c>
      <c r="Y1515" s="7">
        <v>706232</v>
      </c>
      <c r="Z1515" s="7">
        <v>727233</v>
      </c>
      <c r="AA1515" s="7">
        <v>736500</v>
      </c>
      <c r="AB1515" s="7">
        <v>737447</v>
      </c>
      <c r="AC1515" s="3">
        <v>46.588000000000001</v>
      </c>
      <c r="AD1515" s="3">
        <v>46.588000000000001</v>
      </c>
      <c r="AE1515" s="4">
        <v>5.9580000000000002</v>
      </c>
      <c r="AF1515" s="4">
        <v>5.9580000000000002</v>
      </c>
      <c r="AG1515" s="7">
        <v>53854000</v>
      </c>
      <c r="AH1515" s="7">
        <v>54823000</v>
      </c>
      <c r="AI1515" s="7">
        <v>56310000</v>
      </c>
      <c r="AJ1515" s="7">
        <v>52019768</v>
      </c>
      <c r="AK1515" s="3">
        <v>96.563119999999998</v>
      </c>
      <c r="AL1515" s="7">
        <v>339</v>
      </c>
      <c r="AM1515" s="7">
        <v>51213451</v>
      </c>
      <c r="AN1515" s="3">
        <v>95.07</v>
      </c>
      <c r="AO1515" s="3">
        <v>-2.7916669999999999</v>
      </c>
      <c r="AP1515" s="3">
        <v>-3.634862</v>
      </c>
      <c r="AQ1515" s="3">
        <v>3.3902060000000001</v>
      </c>
      <c r="AR1515" s="3">
        <v>-11.545024</v>
      </c>
      <c r="AS1515" s="3">
        <v>-3.634862</v>
      </c>
      <c r="AT1515" s="3">
        <v>3.3902060000000001</v>
      </c>
      <c r="AU1515" s="3">
        <v>-14.729532000000001</v>
      </c>
      <c r="AV1515" s="3">
        <v>2.197522552657766</v>
      </c>
      <c r="AW1515" s="3">
        <v>4.3077353465893511</v>
      </c>
      <c r="AX1515" s="3">
        <v>4.9431153186632732</v>
      </c>
      <c r="AY1515" s="3">
        <v>47.26</v>
      </c>
      <c r="AZ1515" s="3">
        <v>92.64</v>
      </c>
      <c r="BA1515" s="3">
        <v>106.31</v>
      </c>
    </row>
    <row r="1516" spans="1:53" x14ac:dyDescent="0.3">
      <c r="A1516" s="1" t="s">
        <v>1406</v>
      </c>
      <c r="B1516" s="2">
        <v>4985914</v>
      </c>
      <c r="C1516" s="9" t="s">
        <v>2401</v>
      </c>
      <c r="D1516" s="9" t="s">
        <v>2446</v>
      </c>
      <c r="E1516" s="3">
        <v>2601.1628903999999</v>
      </c>
      <c r="F1516" s="5">
        <v>3298.3628899999999</v>
      </c>
      <c r="G1516" s="5" t="s">
        <v>2400</v>
      </c>
      <c r="H1516" s="3">
        <v>1.45</v>
      </c>
      <c r="I1516" s="3">
        <v>16.180467</v>
      </c>
      <c r="J1516" s="3">
        <v>1.45</v>
      </c>
      <c r="K1516" s="3">
        <v>16.180467</v>
      </c>
      <c r="L1516" s="3">
        <v>4.26659948</v>
      </c>
      <c r="M1516" s="3">
        <v>1.4245126099999998</v>
      </c>
      <c r="N1516" s="3">
        <v>13.863925999999999</v>
      </c>
      <c r="O1516" s="3" t="s">
        <v>2400</v>
      </c>
      <c r="P1516" s="3" t="s">
        <v>2400</v>
      </c>
      <c r="Q1516" s="3">
        <v>1.471805</v>
      </c>
      <c r="R1516" s="3">
        <v>7.8598629999999998</v>
      </c>
      <c r="S1516" s="3">
        <v>7.8598629999999998</v>
      </c>
      <c r="T1516" s="9" t="s">
        <v>3429</v>
      </c>
      <c r="U1516" s="7">
        <v>2169900</v>
      </c>
      <c r="V1516" s="7">
        <v>2125500</v>
      </c>
      <c r="W1516" s="7">
        <v>1858300</v>
      </c>
      <c r="X1516" s="7">
        <v>1594800</v>
      </c>
      <c r="Y1516" s="7">
        <v>2124900</v>
      </c>
      <c r="Z1516" s="7">
        <v>2148000</v>
      </c>
      <c r="AA1516" s="7">
        <v>2158300</v>
      </c>
      <c r="AB1516" s="7">
        <v>2169900</v>
      </c>
      <c r="AC1516" s="4">
        <v>23.37</v>
      </c>
      <c r="AD1516" s="3">
        <v>24.015000000000001</v>
      </c>
      <c r="AE1516" s="3">
        <v>17.277000000000001</v>
      </c>
      <c r="AF1516" s="3">
        <v>17.629000000000001</v>
      </c>
      <c r="AG1516" s="7">
        <v>31888720</v>
      </c>
      <c r="AH1516" s="7">
        <v>32168725</v>
      </c>
      <c r="AI1516" s="7">
        <v>32543860</v>
      </c>
      <c r="AJ1516" s="7">
        <v>31497330</v>
      </c>
      <c r="AK1516" s="3">
        <v>98.772639999999996</v>
      </c>
      <c r="AL1516" s="7">
        <v>326</v>
      </c>
      <c r="AM1516" s="7">
        <v>31302680</v>
      </c>
      <c r="AN1516" s="3">
        <v>98.16</v>
      </c>
      <c r="AO1516" s="3">
        <v>-0.677701</v>
      </c>
      <c r="AP1516" s="3">
        <v>-6.5710430000000004</v>
      </c>
      <c r="AQ1516" s="3">
        <v>-1.32073</v>
      </c>
      <c r="AR1516" s="3">
        <v>8.4839859999999998</v>
      </c>
      <c r="AS1516" s="3">
        <v>-6.5710430000000004</v>
      </c>
      <c r="AT1516" s="3">
        <v>-1.32073</v>
      </c>
      <c r="AU1516" s="3">
        <v>6.8714069999999996</v>
      </c>
      <c r="AV1516" s="3">
        <v>1.4660826775110447</v>
      </c>
      <c r="AW1516" s="3">
        <v>2.4006173228766672</v>
      </c>
      <c r="AX1516" s="3">
        <v>2.3386873525762764</v>
      </c>
      <c r="AY1516" s="3">
        <v>58.54</v>
      </c>
      <c r="AZ1516" s="3">
        <v>95.86</v>
      </c>
      <c r="BA1516" s="3">
        <v>93.38</v>
      </c>
    </row>
    <row r="1517" spans="1:53" x14ac:dyDescent="0.3">
      <c r="A1517" s="1" t="s">
        <v>1081</v>
      </c>
      <c r="B1517" s="2">
        <v>4098304</v>
      </c>
      <c r="C1517" s="9" t="s">
        <v>2395</v>
      </c>
      <c r="D1517" s="9" t="s">
        <v>2467</v>
      </c>
      <c r="E1517" s="3">
        <v>2599.9487247000002</v>
      </c>
      <c r="F1517" s="5">
        <v>3211.6327240000001</v>
      </c>
      <c r="G1517" s="5" t="s">
        <v>2400</v>
      </c>
      <c r="H1517" s="3">
        <v>1.73</v>
      </c>
      <c r="I1517" s="3">
        <v>20.961842999999998</v>
      </c>
      <c r="J1517" s="3">
        <v>1.73</v>
      </c>
      <c r="K1517" s="3">
        <v>20.961842999999998</v>
      </c>
      <c r="L1517" s="3" t="s">
        <v>2397</v>
      </c>
      <c r="M1517" s="3">
        <v>2.2909580099999998</v>
      </c>
      <c r="N1517" s="3">
        <v>13.727544999999999</v>
      </c>
      <c r="O1517" s="3" t="s">
        <v>2400</v>
      </c>
      <c r="P1517" s="3" t="s">
        <v>2400</v>
      </c>
      <c r="Q1517" s="3">
        <v>1.4229019999999999</v>
      </c>
      <c r="R1517" s="3">
        <v>11.210457</v>
      </c>
      <c r="S1517" s="3">
        <v>11.210457</v>
      </c>
      <c r="T1517" s="9" t="s">
        <v>3429</v>
      </c>
      <c r="U1517" s="7">
        <v>1963238</v>
      </c>
      <c r="V1517" s="7">
        <v>1779964</v>
      </c>
      <c r="W1517" s="7">
        <v>1553048</v>
      </c>
      <c r="X1517" s="7">
        <v>1506875</v>
      </c>
      <c r="Y1517" s="7">
        <v>2001815</v>
      </c>
      <c r="Z1517" s="7">
        <v>1986336</v>
      </c>
      <c r="AA1517" s="7">
        <v>1974392</v>
      </c>
      <c r="AB1517" s="7">
        <v>1963238</v>
      </c>
      <c r="AC1517" s="3">
        <v>35.564999999999998</v>
      </c>
      <c r="AD1517" s="3">
        <v>36.634999999999998</v>
      </c>
      <c r="AE1517" s="4">
        <v>10.224</v>
      </c>
      <c r="AF1517" s="4">
        <v>11.423</v>
      </c>
      <c r="AG1517" s="7">
        <v>18762710</v>
      </c>
      <c r="AH1517" s="7">
        <v>18757022</v>
      </c>
      <c r="AI1517" s="7">
        <v>18816914</v>
      </c>
      <c r="AJ1517" s="7">
        <v>18491639</v>
      </c>
      <c r="AK1517" s="3">
        <v>98.555269999999993</v>
      </c>
      <c r="AL1517" s="7">
        <v>362</v>
      </c>
      <c r="AM1517" s="7">
        <v>18172658</v>
      </c>
      <c r="AN1517" s="3">
        <v>96.86</v>
      </c>
      <c r="AO1517" s="3">
        <v>1.3776679999999999</v>
      </c>
      <c r="AP1517" s="3">
        <v>-13.971278</v>
      </c>
      <c r="AQ1517" s="3">
        <v>-28.526890000000002</v>
      </c>
      <c r="AR1517" s="3">
        <v>-11.479914000000001</v>
      </c>
      <c r="AS1517" s="3">
        <v>-13.971278</v>
      </c>
      <c r="AT1517" s="3">
        <v>-28.526890000000002</v>
      </c>
      <c r="AU1517" s="3">
        <v>-11.097023999999999</v>
      </c>
      <c r="AV1517" s="3">
        <v>3.755544907958392</v>
      </c>
      <c r="AW1517" s="3">
        <v>5.3392679609521414</v>
      </c>
      <c r="AX1517" s="3">
        <v>4.6635751281295557</v>
      </c>
      <c r="AY1517" s="3">
        <v>118.68</v>
      </c>
      <c r="AZ1517" s="3">
        <v>168.73</v>
      </c>
      <c r="BA1517" s="3">
        <v>147.38</v>
      </c>
    </row>
    <row r="1518" spans="1:53" x14ac:dyDescent="0.3">
      <c r="A1518" s="1" t="s">
        <v>211</v>
      </c>
      <c r="B1518" s="2">
        <v>109549301</v>
      </c>
      <c r="C1518" s="9" t="s">
        <v>2401</v>
      </c>
      <c r="D1518" s="9" t="s">
        <v>2486</v>
      </c>
      <c r="E1518" s="3">
        <v>2597.810825</v>
      </c>
      <c r="F1518" s="5">
        <v>3014.8578240000002</v>
      </c>
      <c r="G1518" s="5" t="s">
        <v>2400</v>
      </c>
      <c r="H1518" s="3">
        <v>3.5999999999999997E-2</v>
      </c>
      <c r="I1518" s="3">
        <v>29.932524000000001</v>
      </c>
      <c r="J1518" s="3">
        <v>3.5999999999999997E-2</v>
      </c>
      <c r="K1518" s="3">
        <v>29.932524000000001</v>
      </c>
      <c r="L1518" s="3">
        <v>2.8283601099999998</v>
      </c>
      <c r="M1518" s="3">
        <v>2.3293425800000001</v>
      </c>
      <c r="N1518" s="3" t="s">
        <v>2397</v>
      </c>
      <c r="O1518" s="3" t="s">
        <v>2400</v>
      </c>
      <c r="P1518" s="3" t="s">
        <v>2400</v>
      </c>
      <c r="Q1518" s="3">
        <v>3.0911529999999998</v>
      </c>
      <c r="R1518" s="3">
        <v>8.5887659999999997</v>
      </c>
      <c r="S1518" s="3">
        <v>8.5887659999999997</v>
      </c>
      <c r="T1518" s="9" t="s">
        <v>3429</v>
      </c>
      <c r="U1518" s="7">
        <v>613960</v>
      </c>
      <c r="V1518" s="7">
        <v>482724</v>
      </c>
      <c r="W1518" s="7">
        <v>172404</v>
      </c>
      <c r="X1518" s="7">
        <v>111772</v>
      </c>
      <c r="Y1518" s="7">
        <v>925757</v>
      </c>
      <c r="Z1518" s="7">
        <v>778939</v>
      </c>
      <c r="AA1518" s="7">
        <v>653209</v>
      </c>
      <c r="AB1518" s="7">
        <v>613960</v>
      </c>
      <c r="AC1518" s="3">
        <v>57.587000000000003</v>
      </c>
      <c r="AD1518" s="3">
        <v>35.101999999999997</v>
      </c>
      <c r="AE1518" s="3">
        <v>51.536000000000001</v>
      </c>
      <c r="AF1518" s="3">
        <v>28.295000000000002</v>
      </c>
      <c r="AG1518" s="7">
        <v>109874855</v>
      </c>
      <c r="AH1518" s="7">
        <v>109863098</v>
      </c>
      <c r="AI1518" s="7">
        <v>57767399</v>
      </c>
      <c r="AJ1518" s="7">
        <v>76471480</v>
      </c>
      <c r="AK1518" s="3">
        <v>69.382760000000005</v>
      </c>
      <c r="AL1518" s="7">
        <v>231</v>
      </c>
      <c r="AM1518" s="7">
        <v>81170420</v>
      </c>
      <c r="AN1518" s="3">
        <v>73.650000000000006</v>
      </c>
      <c r="AO1518" s="3">
        <v>-0.18001800000000001</v>
      </c>
      <c r="AP1518" s="3">
        <v>-5.8973269999999998</v>
      </c>
      <c r="AQ1518" s="3">
        <v>1.7431190000000001</v>
      </c>
      <c r="AR1518" s="3">
        <v>33.775632999999999</v>
      </c>
      <c r="AS1518" s="3">
        <v>-5.8973269999999998</v>
      </c>
      <c r="AT1518" s="3">
        <v>1.7431190000000001</v>
      </c>
      <c r="AU1518" s="3">
        <v>28.803716999999999</v>
      </c>
      <c r="AV1518" s="3">
        <v>2.1205725774962367</v>
      </c>
      <c r="AW1518" s="3">
        <v>4.1999409649670447</v>
      </c>
      <c r="AX1518" s="3">
        <v>5.4608724624918885</v>
      </c>
      <c r="AY1518" s="4">
        <v>48.9</v>
      </c>
      <c r="AZ1518" s="3">
        <v>96.84</v>
      </c>
      <c r="BA1518" s="3">
        <v>125.92</v>
      </c>
    </row>
    <row r="1519" spans="1:53" x14ac:dyDescent="0.3">
      <c r="A1519" s="1" t="s">
        <v>2061</v>
      </c>
      <c r="B1519" s="2">
        <v>4094689</v>
      </c>
      <c r="C1519" s="9" t="s">
        <v>2401</v>
      </c>
      <c r="D1519" s="9" t="s">
        <v>2410</v>
      </c>
      <c r="E1519" s="3">
        <v>2596.8936619299998</v>
      </c>
      <c r="F1519" s="5">
        <v>2596.2666610000001</v>
      </c>
      <c r="G1519" s="5" t="s">
        <v>2400</v>
      </c>
      <c r="H1519" s="3">
        <v>0.88</v>
      </c>
      <c r="I1519" s="3">
        <v>12.905766</v>
      </c>
      <c r="J1519" s="4">
        <v>0.88</v>
      </c>
      <c r="K1519" s="3">
        <v>12.905766</v>
      </c>
      <c r="L1519" s="3">
        <v>5.18681094</v>
      </c>
      <c r="M1519" s="3">
        <v>5.18681094</v>
      </c>
      <c r="N1519" s="3">
        <v>13.413411</v>
      </c>
      <c r="O1519" s="3" t="s">
        <v>2400</v>
      </c>
      <c r="P1519" s="3" t="s">
        <v>2400</v>
      </c>
      <c r="Q1519" s="3">
        <v>2.0742970000000001</v>
      </c>
      <c r="R1519" s="3">
        <v>6.4925550000000003</v>
      </c>
      <c r="S1519" s="3">
        <v>6.4925550000000003</v>
      </c>
      <c r="T1519" s="9" t="s">
        <v>3433</v>
      </c>
      <c r="U1519" s="7">
        <v>1261102</v>
      </c>
      <c r="V1519" s="7">
        <v>1345187</v>
      </c>
      <c r="W1519" s="7">
        <v>1294607</v>
      </c>
      <c r="X1519" s="7">
        <v>901278</v>
      </c>
      <c r="Y1519" s="7">
        <v>1220873</v>
      </c>
      <c r="Z1519" s="7">
        <v>1230712</v>
      </c>
      <c r="AA1519" s="7">
        <v>1240748</v>
      </c>
      <c r="AB1519" s="7">
        <v>1261102</v>
      </c>
      <c r="AC1519" s="3">
        <v>58.875</v>
      </c>
      <c r="AD1519" s="3">
        <v>58.918999999999997</v>
      </c>
      <c r="AE1519" s="3">
        <v>23.146000000000001</v>
      </c>
      <c r="AF1519" s="3">
        <v>21.641999999999999</v>
      </c>
      <c r="AG1519" s="7">
        <v>49853977</v>
      </c>
      <c r="AH1519" s="7">
        <v>49853977</v>
      </c>
      <c r="AI1519" s="7">
        <v>49512765</v>
      </c>
      <c r="AJ1519" s="7">
        <v>29943759</v>
      </c>
      <c r="AK1519" s="3">
        <v>60.062930000000001</v>
      </c>
      <c r="AL1519" s="7">
        <v>315</v>
      </c>
      <c r="AM1519" s="7">
        <v>30712276</v>
      </c>
      <c r="AN1519" s="4">
        <v>61.6</v>
      </c>
      <c r="AO1519" s="3">
        <v>-0.87787800000000005</v>
      </c>
      <c r="AP1519" s="3">
        <v>-2.4572859999999999</v>
      </c>
      <c r="AQ1519" s="3">
        <v>15.556061</v>
      </c>
      <c r="AR1519" s="3">
        <v>5.6780369999999998</v>
      </c>
      <c r="AS1519" s="3">
        <v>-2.4572859999999999</v>
      </c>
      <c r="AT1519" s="3">
        <v>15.556061</v>
      </c>
      <c r="AU1519" s="3">
        <v>6.9234010000000001</v>
      </c>
      <c r="AV1519" s="3">
        <v>3.6988844440635096</v>
      </c>
      <c r="AW1519" s="3">
        <v>4.7011148724859559</v>
      </c>
      <c r="AX1519" s="3">
        <v>4.1313736653809521</v>
      </c>
      <c r="AY1519" s="3">
        <v>89.86</v>
      </c>
      <c r="AZ1519" s="3">
        <v>114.21</v>
      </c>
      <c r="BA1519" s="3">
        <v>100.37</v>
      </c>
    </row>
    <row r="1520" spans="1:53" x14ac:dyDescent="0.3">
      <c r="A1520" s="1" t="s">
        <v>63</v>
      </c>
      <c r="B1520" s="2">
        <v>4991769</v>
      </c>
      <c r="C1520" s="9" t="s">
        <v>2401</v>
      </c>
      <c r="D1520" s="9" t="s">
        <v>2445</v>
      </c>
      <c r="E1520" s="3">
        <v>2594.77</v>
      </c>
      <c r="F1520" s="5">
        <v>2835.4209999999998</v>
      </c>
      <c r="G1520" s="5" t="s">
        <v>2400</v>
      </c>
      <c r="H1520" s="3">
        <v>0.56999999999999995</v>
      </c>
      <c r="I1520" s="3">
        <v>24.990625000000001</v>
      </c>
      <c r="J1520" s="3">
        <v>0.56999999999999995</v>
      </c>
      <c r="K1520" s="3">
        <v>24.990625000000001</v>
      </c>
      <c r="L1520" s="3">
        <v>3.2498882400000002</v>
      </c>
      <c r="M1520" s="3">
        <v>2.5221559899999999</v>
      </c>
      <c r="N1520" s="3">
        <v>21.370925</v>
      </c>
      <c r="O1520" s="3" t="s">
        <v>2400</v>
      </c>
      <c r="P1520" s="3" t="s">
        <v>2400</v>
      </c>
      <c r="Q1520" s="3">
        <v>2.1650160000000001</v>
      </c>
      <c r="R1520" s="3">
        <v>10.232157000000001</v>
      </c>
      <c r="S1520" s="3">
        <v>10.232157000000001</v>
      </c>
      <c r="T1520" s="9" t="s">
        <v>3429</v>
      </c>
      <c r="U1520" s="7">
        <v>1147909</v>
      </c>
      <c r="V1520" s="7">
        <v>1034887</v>
      </c>
      <c r="W1520" s="7">
        <v>929240</v>
      </c>
      <c r="X1520" s="7">
        <v>900610</v>
      </c>
      <c r="Y1520" s="7">
        <v>1267294</v>
      </c>
      <c r="Z1520" s="7">
        <v>1250014</v>
      </c>
      <c r="AA1520" s="7">
        <v>1192143</v>
      </c>
      <c r="AB1520" s="7">
        <v>1147909</v>
      </c>
      <c r="AC1520" s="4">
        <v>37.39</v>
      </c>
      <c r="AD1520" s="3">
        <v>34.569000000000003</v>
      </c>
      <c r="AE1520" s="4">
        <v>22.46</v>
      </c>
      <c r="AF1520" s="3">
        <v>20.231000000000002</v>
      </c>
      <c r="AG1520" s="7">
        <v>31254723</v>
      </c>
      <c r="AH1520" s="7">
        <v>31246535</v>
      </c>
      <c r="AI1520" s="7">
        <v>31195065</v>
      </c>
      <c r="AJ1520" s="7">
        <v>30957079</v>
      </c>
      <c r="AK1520" s="3">
        <v>98.904409999999999</v>
      </c>
      <c r="AL1520" s="7">
        <v>333</v>
      </c>
      <c r="AM1520" s="7">
        <v>30472433</v>
      </c>
      <c r="AN1520" s="3">
        <v>97.36</v>
      </c>
      <c r="AO1520" s="3">
        <v>-0.94140999999999997</v>
      </c>
      <c r="AP1520" s="3">
        <v>-3.5343789999999999</v>
      </c>
      <c r="AQ1520" s="3">
        <v>-9.9943729999999995</v>
      </c>
      <c r="AR1520" s="3">
        <v>-17.844667999999999</v>
      </c>
      <c r="AS1520" s="3">
        <v>-3.5343789999999999</v>
      </c>
      <c r="AT1520" s="3">
        <v>-9.9943729999999995</v>
      </c>
      <c r="AU1520" s="3">
        <v>-18.580736999999999</v>
      </c>
      <c r="AV1520" s="3">
        <v>1.7975111821086263</v>
      </c>
      <c r="AW1520" s="3">
        <v>3.5783241359279696</v>
      </c>
      <c r="AX1520" s="3">
        <v>4.0777011550749567</v>
      </c>
      <c r="AY1520" s="3">
        <v>65.02</v>
      </c>
      <c r="AZ1520" s="3">
        <v>129.44</v>
      </c>
      <c r="BA1520" s="3">
        <v>147.51</v>
      </c>
    </row>
    <row r="1521" spans="1:53" x14ac:dyDescent="0.3">
      <c r="A1521" s="1" t="s">
        <v>2273</v>
      </c>
      <c r="B1521" s="2">
        <v>4165163</v>
      </c>
      <c r="C1521" s="9" t="s">
        <v>2401</v>
      </c>
      <c r="D1521" s="9" t="s">
        <v>2475</v>
      </c>
      <c r="E1521" s="3">
        <v>2594.5105749999998</v>
      </c>
      <c r="F1521" s="5">
        <v>2892.5815750000002</v>
      </c>
      <c r="G1521" s="5" t="s">
        <v>2400</v>
      </c>
      <c r="H1521" s="3">
        <v>-0.14099999999999999</v>
      </c>
      <c r="I1521" s="3">
        <v>27.322581</v>
      </c>
      <c r="J1521" s="3">
        <v>-0.14099999999999999</v>
      </c>
      <c r="K1521" s="3">
        <v>27.322581</v>
      </c>
      <c r="L1521" s="3">
        <v>1.25816993</v>
      </c>
      <c r="M1521" s="3">
        <v>1.0615365300000001</v>
      </c>
      <c r="N1521" s="3" t="s">
        <v>2397</v>
      </c>
      <c r="O1521" s="3" t="s">
        <v>2400</v>
      </c>
      <c r="P1521" s="3" t="s">
        <v>2400</v>
      </c>
      <c r="Q1521" s="3">
        <v>0.86405500000000002</v>
      </c>
      <c r="R1521" s="3">
        <v>6.3588279999999999</v>
      </c>
      <c r="S1521" s="3">
        <v>6.3588279999999999</v>
      </c>
      <c r="T1521" s="9" t="s">
        <v>3429</v>
      </c>
      <c r="U1521" s="7">
        <v>3402045</v>
      </c>
      <c r="V1521" s="7">
        <v>3497401</v>
      </c>
      <c r="W1521" s="7">
        <v>3240487</v>
      </c>
      <c r="X1521" s="7">
        <v>2501898</v>
      </c>
      <c r="Y1521" s="7">
        <v>3008107</v>
      </c>
      <c r="Z1521" s="7">
        <v>3126407</v>
      </c>
      <c r="AA1521" s="7">
        <v>3277278</v>
      </c>
      <c r="AB1521" s="7">
        <v>3402045</v>
      </c>
      <c r="AC1521" s="3">
        <v>28.643999999999998</v>
      </c>
      <c r="AD1521" s="3">
        <v>22.765999999999998</v>
      </c>
      <c r="AE1521" s="3">
        <v>19.452999999999999</v>
      </c>
      <c r="AF1521" s="4">
        <v>12.557</v>
      </c>
      <c r="AG1521" s="7">
        <v>135838250</v>
      </c>
      <c r="AH1521" s="7">
        <v>136765493</v>
      </c>
      <c r="AI1521" s="7">
        <v>138335747</v>
      </c>
      <c r="AJ1521" s="7">
        <v>112671532</v>
      </c>
      <c r="AK1521" s="3">
        <v>82.945369999999997</v>
      </c>
      <c r="AL1521" s="7">
        <v>351</v>
      </c>
      <c r="AM1521" s="7">
        <v>121259985</v>
      </c>
      <c r="AN1521" s="3">
        <v>89.27</v>
      </c>
      <c r="AO1521" s="3">
        <v>-3.4207529999999999</v>
      </c>
      <c r="AP1521" s="3">
        <v>-11.308901000000001</v>
      </c>
      <c r="AQ1521" s="3">
        <v>-10.417768000000001</v>
      </c>
      <c r="AR1521" s="3">
        <v>-27.945554999999999</v>
      </c>
      <c r="AS1521" s="3">
        <v>-11.308901000000001</v>
      </c>
      <c r="AT1521" s="3">
        <v>-10.417768000000001</v>
      </c>
      <c r="AU1521" s="3">
        <v>-29.328327000000002</v>
      </c>
      <c r="AV1521" s="3">
        <v>4.2252468383544866</v>
      </c>
      <c r="AW1521" s="3">
        <v>11.648338193605667</v>
      </c>
      <c r="AX1521" s="3">
        <v>8.0720914567876765</v>
      </c>
      <c r="AY1521" s="3">
        <v>72.569999999999993</v>
      </c>
      <c r="AZ1521" s="4">
        <v>200.06</v>
      </c>
      <c r="BA1521" s="3">
        <v>138.63999999999999</v>
      </c>
    </row>
    <row r="1522" spans="1:53" x14ac:dyDescent="0.3">
      <c r="A1522" s="1" t="s">
        <v>1994</v>
      </c>
      <c r="B1522" s="2">
        <v>4279137</v>
      </c>
      <c r="C1522" s="9" t="s">
        <v>2395</v>
      </c>
      <c r="D1522" s="9" t="s">
        <v>2419</v>
      </c>
      <c r="E1522" s="3">
        <v>2586.63298222</v>
      </c>
      <c r="F1522" s="5">
        <v>16455.854982000001</v>
      </c>
      <c r="G1522" s="5">
        <v>16391.85398222</v>
      </c>
      <c r="H1522" s="3">
        <v>-0.374</v>
      </c>
      <c r="I1522" s="3" t="s">
        <v>2397</v>
      </c>
      <c r="J1522" s="3">
        <v>-0.374</v>
      </c>
      <c r="K1522" s="3" t="s">
        <v>2397</v>
      </c>
      <c r="L1522" s="3">
        <v>0.96143851999999996</v>
      </c>
      <c r="M1522" s="3">
        <v>0.39273128999999996</v>
      </c>
      <c r="N1522" s="3" t="s">
        <v>2397</v>
      </c>
      <c r="O1522" s="3" t="s">
        <v>2397</v>
      </c>
      <c r="P1522" s="3" t="s">
        <v>2397</v>
      </c>
      <c r="Q1522" s="3">
        <v>7.8319229999999997</v>
      </c>
      <c r="R1522" s="3" t="s">
        <v>2397</v>
      </c>
      <c r="S1522" s="3" t="s">
        <v>2397</v>
      </c>
      <c r="T1522" s="9" t="s">
        <v>3429</v>
      </c>
      <c r="U1522" s="7">
        <v>2259813</v>
      </c>
      <c r="V1522" s="7">
        <v>2321422</v>
      </c>
      <c r="W1522" s="7">
        <v>1609954</v>
      </c>
      <c r="X1522" s="7">
        <v>922191</v>
      </c>
      <c r="Y1522" s="7">
        <v>2035817</v>
      </c>
      <c r="Z1522" s="7">
        <v>2061825</v>
      </c>
      <c r="AA1522" s="7">
        <v>2128152</v>
      </c>
      <c r="AB1522" s="7">
        <v>2259813</v>
      </c>
      <c r="AC1522" s="4">
        <v>7.2160000000000002</v>
      </c>
      <c r="AD1522" s="4">
        <v>13.02</v>
      </c>
      <c r="AE1522" s="3">
        <v>-12.788</v>
      </c>
      <c r="AF1522" s="3">
        <v>-1.7150000000000001</v>
      </c>
      <c r="AG1522" s="7">
        <v>224087000</v>
      </c>
      <c r="AH1522" s="7">
        <v>223298000</v>
      </c>
      <c r="AI1522" s="7">
        <v>217714000</v>
      </c>
      <c r="AJ1522" s="7">
        <v>219130868</v>
      </c>
      <c r="AK1522" s="3">
        <v>97.678290000000004</v>
      </c>
      <c r="AL1522" s="7">
        <v>556</v>
      </c>
      <c r="AM1522" s="7">
        <v>249255898</v>
      </c>
      <c r="AN1522" s="4">
        <v>111.11</v>
      </c>
      <c r="AO1522" s="3">
        <v>-8.596838</v>
      </c>
      <c r="AP1522" s="3">
        <v>-19.774501000000001</v>
      </c>
      <c r="AQ1522" s="3">
        <v>-48.781838</v>
      </c>
      <c r="AR1522" s="3">
        <v>-52.466597999999998</v>
      </c>
      <c r="AS1522" s="3">
        <v>-19.774501000000001</v>
      </c>
      <c r="AT1522" s="3">
        <v>-48.781838</v>
      </c>
      <c r="AU1522" s="3">
        <v>-52.878247999999999</v>
      </c>
      <c r="AV1522" s="3">
        <v>12.969422835244249</v>
      </c>
      <c r="AW1522" s="3">
        <v>16.648967028449899</v>
      </c>
      <c r="AX1522" s="3">
        <v>20.181191129718425</v>
      </c>
      <c r="AY1522" s="3">
        <v>50.38</v>
      </c>
      <c r="AZ1522" s="3">
        <v>64.67</v>
      </c>
      <c r="BA1522" s="4">
        <v>78.400000000000006</v>
      </c>
    </row>
    <row r="1523" spans="1:53" x14ac:dyDescent="0.3">
      <c r="A1523" s="1" t="s">
        <v>2065</v>
      </c>
      <c r="B1523" s="2">
        <v>4910129</v>
      </c>
      <c r="C1523" s="9" t="s">
        <v>2395</v>
      </c>
      <c r="D1523" s="9" t="s">
        <v>2483</v>
      </c>
      <c r="E1523" s="3">
        <v>2584.6518259200002</v>
      </c>
      <c r="F1523" s="5">
        <v>4420.9198249999999</v>
      </c>
      <c r="G1523" s="5" t="s">
        <v>2400</v>
      </c>
      <c r="H1523" s="3">
        <v>0.61</v>
      </c>
      <c r="I1523" s="3">
        <v>17.983321</v>
      </c>
      <c r="J1523" s="4">
        <v>0.61</v>
      </c>
      <c r="K1523" s="3">
        <v>17.983321</v>
      </c>
      <c r="L1523" s="3">
        <v>16.739590679999999</v>
      </c>
      <c r="M1523" s="3">
        <v>6.0969027100000002</v>
      </c>
      <c r="N1523" s="3">
        <v>33.267882</v>
      </c>
      <c r="O1523" s="3" t="s">
        <v>2400</v>
      </c>
      <c r="P1523" s="3" t="s">
        <v>2400</v>
      </c>
      <c r="Q1523" s="3">
        <v>1.203476</v>
      </c>
      <c r="R1523" s="3">
        <v>8.2066320000000008</v>
      </c>
      <c r="S1523" s="3">
        <v>8.2066320000000008</v>
      </c>
      <c r="T1523" s="9" t="s">
        <v>3429</v>
      </c>
      <c r="U1523" s="7">
        <v>3439503</v>
      </c>
      <c r="V1523" s="7">
        <v>3303156</v>
      </c>
      <c r="W1523" s="7">
        <v>2927540</v>
      </c>
      <c r="X1523" s="7">
        <v>1983225</v>
      </c>
      <c r="Y1523" s="7">
        <v>3537745</v>
      </c>
      <c r="Z1523" s="7">
        <v>3502484</v>
      </c>
      <c r="AA1523" s="7">
        <v>3464612</v>
      </c>
      <c r="AB1523" s="7">
        <v>3439503</v>
      </c>
      <c r="AC1523" s="3">
        <v>40.939</v>
      </c>
      <c r="AD1523" s="3">
        <v>41.787999999999997</v>
      </c>
      <c r="AE1523" s="4">
        <v>7.0720000000000001</v>
      </c>
      <c r="AF1523" s="4">
        <v>7.8179999999999996</v>
      </c>
      <c r="AG1523" s="7">
        <v>50939646</v>
      </c>
      <c r="AH1523" s="7">
        <v>50902796</v>
      </c>
      <c r="AI1523" s="7">
        <v>50872707</v>
      </c>
      <c r="AJ1523" s="7">
        <v>47199345</v>
      </c>
      <c r="AK1523" s="4">
        <v>92.475700000000003</v>
      </c>
      <c r="AL1523" s="7">
        <v>320</v>
      </c>
      <c r="AM1523" s="7">
        <v>46727716</v>
      </c>
      <c r="AN1523" s="3">
        <v>91.55</v>
      </c>
      <c r="AO1523" s="3">
        <v>-1.310589</v>
      </c>
      <c r="AP1523" s="3">
        <v>-6.319115</v>
      </c>
      <c r="AQ1523" s="3">
        <v>16.991368999999999</v>
      </c>
      <c r="AR1523" s="3">
        <v>38.067520000000002</v>
      </c>
      <c r="AS1523" s="3">
        <v>-6.319115</v>
      </c>
      <c r="AT1523" s="3">
        <v>16.991368999999999</v>
      </c>
      <c r="AU1523" s="3">
        <v>35.504142000000002</v>
      </c>
      <c r="AV1523" s="3">
        <v>6.4175831814777693</v>
      </c>
      <c r="AW1523" s="3">
        <v>10.317361373513164</v>
      </c>
      <c r="AX1523" s="3">
        <v>10.929413049199031</v>
      </c>
      <c r="AY1523" s="3">
        <v>66.88</v>
      </c>
      <c r="AZ1523" s="3">
        <v>107.52</v>
      </c>
      <c r="BA1523" s="4">
        <v>113.9</v>
      </c>
    </row>
    <row r="1524" spans="1:53" x14ac:dyDescent="0.3">
      <c r="A1524" s="1" t="s">
        <v>1542</v>
      </c>
      <c r="B1524" s="2">
        <v>5721324</v>
      </c>
      <c r="C1524" s="9" t="s">
        <v>2401</v>
      </c>
      <c r="D1524" s="9" t="s">
        <v>2407</v>
      </c>
      <c r="E1524" s="3">
        <v>2581.43033216</v>
      </c>
      <c r="F1524" s="5">
        <v>3700.5398519999999</v>
      </c>
      <c r="G1524" s="5" t="s">
        <v>2400</v>
      </c>
      <c r="H1524" s="3">
        <v>0.23799999999999999</v>
      </c>
      <c r="I1524" s="3">
        <v>6.5829149999999998</v>
      </c>
      <c r="J1524" s="4">
        <v>0.23799999999999999</v>
      </c>
      <c r="K1524" s="3">
        <v>6.5829149999999998</v>
      </c>
      <c r="L1524" s="3">
        <v>0.97943924999999998</v>
      </c>
      <c r="M1524" s="3">
        <v>0.97943924999999998</v>
      </c>
      <c r="N1524" s="3" t="s">
        <v>2397</v>
      </c>
      <c r="O1524" s="3" t="s">
        <v>2400</v>
      </c>
      <c r="P1524" s="3" t="s">
        <v>2400</v>
      </c>
      <c r="Q1524" s="3">
        <v>17.110081999999998</v>
      </c>
      <c r="R1524" s="3" t="s">
        <v>2400</v>
      </c>
      <c r="S1524" s="3" t="s">
        <v>2400</v>
      </c>
      <c r="T1524" s="9" t="s">
        <v>3440</v>
      </c>
      <c r="U1524" s="7">
        <v>212170.42499999999</v>
      </c>
      <c r="V1524" s="7">
        <v>84205.535000000003</v>
      </c>
      <c r="W1524" s="7">
        <v>88801.471999999994</v>
      </c>
      <c r="X1524" s="7">
        <v>86979.125</v>
      </c>
      <c r="Y1524" s="7">
        <v>212170.42499999999</v>
      </c>
      <c r="Z1524" s="7">
        <v>165196.625</v>
      </c>
      <c r="AA1524" s="7">
        <v>118222.825</v>
      </c>
      <c r="AB1524" s="7">
        <v>101214.18</v>
      </c>
      <c r="AC1524" s="4">
        <v>100</v>
      </c>
      <c r="AD1524" s="4">
        <v>100</v>
      </c>
      <c r="AE1524" s="3" t="s">
        <v>2400</v>
      </c>
      <c r="AF1524" s="3" t="s">
        <v>2400</v>
      </c>
      <c r="AG1524" s="7">
        <v>319483952</v>
      </c>
      <c r="AH1524" s="7">
        <v>319483952</v>
      </c>
      <c r="AI1524" s="7">
        <v>105069232</v>
      </c>
      <c r="AJ1524" s="7">
        <v>103330468</v>
      </c>
      <c r="AK1524" s="3">
        <v>99.997990000000001</v>
      </c>
      <c r="AL1524" s="7">
        <v>299</v>
      </c>
      <c r="AM1524" s="7">
        <v>65993561</v>
      </c>
      <c r="AN1524" s="3">
        <v>20.66</v>
      </c>
      <c r="AO1524" s="3">
        <v>-1.3801760000000001</v>
      </c>
      <c r="AP1524" s="3">
        <v>-2.722772</v>
      </c>
      <c r="AQ1524" s="3">
        <v>-2.6022310000000002</v>
      </c>
      <c r="AR1524" s="3">
        <v>15.080527</v>
      </c>
      <c r="AS1524" s="3">
        <v>-2.722772</v>
      </c>
      <c r="AT1524" s="3">
        <v>-2.6022310000000002</v>
      </c>
      <c r="AU1524" s="3">
        <v>16.272189000000001</v>
      </c>
      <c r="AV1524" s="3">
        <v>1.9101914076735849</v>
      </c>
      <c r="AW1524" s="3">
        <v>1.7701434713008113</v>
      </c>
      <c r="AX1524" s="3">
        <v>1.6076618747684992</v>
      </c>
      <c r="AY1524" s="3">
        <v>124.83</v>
      </c>
      <c r="AZ1524" s="3">
        <v>115.68</v>
      </c>
      <c r="BA1524" s="4">
        <v>105.06</v>
      </c>
    </row>
    <row r="1525" spans="1:53" x14ac:dyDescent="0.3">
      <c r="A1525" s="1" t="s">
        <v>1940</v>
      </c>
      <c r="B1525" s="2">
        <v>4281626</v>
      </c>
      <c r="C1525" s="9" t="s">
        <v>2401</v>
      </c>
      <c r="D1525" s="9" t="s">
        <v>2518</v>
      </c>
      <c r="E1525" s="3">
        <v>2579.3364364499998</v>
      </c>
      <c r="F1525" s="5">
        <v>2890.336436</v>
      </c>
      <c r="G1525" s="5" t="s">
        <v>2400</v>
      </c>
      <c r="H1525" s="3">
        <v>0.44900000000000001</v>
      </c>
      <c r="I1525" s="3">
        <v>25.917178</v>
      </c>
      <c r="J1525" s="4">
        <v>1.01</v>
      </c>
      <c r="K1525" s="3">
        <v>20.627441000000001</v>
      </c>
      <c r="L1525" s="3">
        <v>8.2833333299999996</v>
      </c>
      <c r="M1525" s="3">
        <v>1.10500778</v>
      </c>
      <c r="N1525" s="3">
        <v>21.586611999999999</v>
      </c>
      <c r="O1525" s="3" t="s">
        <v>2400</v>
      </c>
      <c r="P1525" s="3" t="s">
        <v>2400</v>
      </c>
      <c r="Q1525" s="3">
        <v>0.90457600000000005</v>
      </c>
      <c r="R1525" s="3">
        <v>8.0633750000000006</v>
      </c>
      <c r="S1525" s="3">
        <v>8.0633750000000006</v>
      </c>
      <c r="T1525" s="9" t="s">
        <v>3435</v>
      </c>
      <c r="U1525" s="7">
        <v>2963900</v>
      </c>
      <c r="V1525" s="7">
        <v>2918800</v>
      </c>
      <c r="W1525" s="7">
        <v>3132500</v>
      </c>
      <c r="X1525" s="7">
        <v>2998100</v>
      </c>
      <c r="Y1525" s="7">
        <v>2963900</v>
      </c>
      <c r="Z1525" s="7">
        <v>2930900</v>
      </c>
      <c r="AA1525" s="7">
        <v>2887000</v>
      </c>
      <c r="AB1525" s="7">
        <v>2897700</v>
      </c>
      <c r="AC1525" s="3">
        <v>37.427</v>
      </c>
      <c r="AD1525" s="3">
        <v>37.427</v>
      </c>
      <c r="AE1525" s="4">
        <v>9.6120000000000001</v>
      </c>
      <c r="AF1525" s="4">
        <v>9.6120000000000001</v>
      </c>
      <c r="AG1525" s="7">
        <v>28000000</v>
      </c>
      <c r="AH1525" s="7">
        <v>28000000</v>
      </c>
      <c r="AI1525" s="7">
        <v>35300000</v>
      </c>
      <c r="AJ1525" s="7">
        <v>27067438</v>
      </c>
      <c r="AK1525" s="3">
        <v>96.491910000000004</v>
      </c>
      <c r="AL1525" s="7">
        <v>367</v>
      </c>
      <c r="AM1525" s="7">
        <v>26641372</v>
      </c>
      <c r="AN1525" s="3">
        <v>94.97</v>
      </c>
      <c r="AO1525" s="3">
        <v>-0.27148299999999997</v>
      </c>
      <c r="AP1525" s="3">
        <v>-8.1131049999999991</v>
      </c>
      <c r="AQ1525" s="3">
        <v>-11.19403</v>
      </c>
      <c r="AR1525" s="3">
        <v>5.3359930000000002</v>
      </c>
      <c r="AS1525" s="3">
        <v>-8.1131049999999991</v>
      </c>
      <c r="AT1525" s="3">
        <v>-11.19403</v>
      </c>
      <c r="AU1525" s="3">
        <v>5.9170109999999996</v>
      </c>
      <c r="AV1525" s="3">
        <v>5.0155979119983947</v>
      </c>
      <c r="AW1525" s="3">
        <v>6.3484215941814384</v>
      </c>
      <c r="AX1525" s="3">
        <v>5.7160979533467771</v>
      </c>
      <c r="AY1525" s="3">
        <v>73.34</v>
      </c>
      <c r="AZ1525" s="3">
        <v>92.83</v>
      </c>
      <c r="BA1525" s="3">
        <v>83.59</v>
      </c>
    </row>
    <row r="1526" spans="1:53" x14ac:dyDescent="0.3">
      <c r="A1526" s="1" t="s">
        <v>510</v>
      </c>
      <c r="B1526" s="2">
        <v>4349317</v>
      </c>
      <c r="C1526" s="9" t="s">
        <v>2401</v>
      </c>
      <c r="D1526" s="9" t="s">
        <v>2439</v>
      </c>
      <c r="E1526" s="3">
        <v>2579.0941984800002</v>
      </c>
      <c r="F1526" s="5">
        <v>3111.6851980000001</v>
      </c>
      <c r="G1526" s="5">
        <v>3111.6851984800001</v>
      </c>
      <c r="H1526" s="3">
        <v>0.12</v>
      </c>
      <c r="I1526" s="3" t="s">
        <v>2397</v>
      </c>
      <c r="J1526" s="3">
        <v>0.12</v>
      </c>
      <c r="K1526" s="3" t="s">
        <v>2397</v>
      </c>
      <c r="L1526" s="3">
        <v>2.10836712</v>
      </c>
      <c r="M1526" s="3">
        <v>2.10836712</v>
      </c>
      <c r="N1526" s="3" t="s">
        <v>2397</v>
      </c>
      <c r="O1526" s="3" t="s">
        <v>2397</v>
      </c>
      <c r="P1526" s="3">
        <v>14.5292411924119</v>
      </c>
      <c r="Q1526" s="3">
        <v>2.786565</v>
      </c>
      <c r="R1526" s="3">
        <v>11.118524000000001</v>
      </c>
      <c r="S1526" s="3">
        <v>11.118524000000001</v>
      </c>
      <c r="T1526" s="9" t="s">
        <v>3429</v>
      </c>
      <c r="U1526" s="7">
        <v>821206</v>
      </c>
      <c r="V1526" s="7">
        <v>785636</v>
      </c>
      <c r="W1526" s="7">
        <v>832828</v>
      </c>
      <c r="X1526" s="7">
        <v>785461</v>
      </c>
      <c r="Y1526" s="7">
        <v>1010652</v>
      </c>
      <c r="Z1526" s="7">
        <v>891759</v>
      </c>
      <c r="AA1526" s="7">
        <v>846968</v>
      </c>
      <c r="AB1526" s="7">
        <v>821206</v>
      </c>
      <c r="AC1526" s="3">
        <v>16.291</v>
      </c>
      <c r="AD1526" s="3">
        <v>30.763999999999999</v>
      </c>
      <c r="AE1526" s="4">
        <v>9.452</v>
      </c>
      <c r="AF1526" s="3">
        <v>22.446000000000002</v>
      </c>
      <c r="AG1526" s="7">
        <v>399287506</v>
      </c>
      <c r="AH1526" s="7">
        <v>399240520</v>
      </c>
      <c r="AI1526" s="7">
        <v>382693309</v>
      </c>
      <c r="AJ1526" s="7">
        <v>393168503</v>
      </c>
      <c r="AK1526" s="3">
        <v>98.479089999999999</v>
      </c>
      <c r="AL1526" s="7">
        <v>323</v>
      </c>
      <c r="AM1526" s="7">
        <v>302780069</v>
      </c>
      <c r="AN1526" s="3">
        <v>75.84</v>
      </c>
      <c r="AO1526" s="3">
        <v>-2.0547949999999999</v>
      </c>
      <c r="AP1526" s="3">
        <v>-11.455107999999999</v>
      </c>
      <c r="AQ1526" s="3">
        <v>-16.860465000000001</v>
      </c>
      <c r="AR1526" s="3">
        <v>78.75</v>
      </c>
      <c r="AS1526" s="3">
        <v>-11.455107999999999</v>
      </c>
      <c r="AT1526" s="3">
        <v>-16.860465000000001</v>
      </c>
      <c r="AU1526" s="3">
        <v>75.460122999999996</v>
      </c>
      <c r="AV1526" s="3">
        <v>8.7500660128273324</v>
      </c>
      <c r="AW1526" s="3">
        <v>11.615267274287344</v>
      </c>
      <c r="AX1526" s="3">
        <v>12.368642161279379</v>
      </c>
      <c r="AY1526" s="3">
        <v>86.77</v>
      </c>
      <c r="AZ1526" s="3">
        <v>115.18</v>
      </c>
      <c r="BA1526" s="3">
        <v>122.65</v>
      </c>
    </row>
    <row r="1527" spans="1:53" x14ac:dyDescent="0.3">
      <c r="A1527" s="1" t="s">
        <v>2274</v>
      </c>
      <c r="B1527" s="2">
        <v>4088403</v>
      </c>
      <c r="C1527" s="9" t="s">
        <v>2395</v>
      </c>
      <c r="D1527" s="9" t="s">
        <v>2425</v>
      </c>
      <c r="E1527" s="3">
        <v>2578.77557256</v>
      </c>
      <c r="F1527" s="5">
        <v>2548.775572</v>
      </c>
      <c r="G1527" s="5" t="s">
        <v>2400</v>
      </c>
      <c r="H1527" s="4">
        <v>1.4</v>
      </c>
      <c r="I1527" s="3">
        <v>4.792567</v>
      </c>
      <c r="J1527" s="3">
        <v>1.4</v>
      </c>
      <c r="K1527" s="3">
        <v>4.792567</v>
      </c>
      <c r="L1527" s="3">
        <v>2.38200075</v>
      </c>
      <c r="M1527" s="3">
        <v>2.0663794100000001</v>
      </c>
      <c r="N1527" s="3">
        <v>13.405863</v>
      </c>
      <c r="O1527" s="3" t="s">
        <v>2400</v>
      </c>
      <c r="P1527" s="3" t="s">
        <v>2400</v>
      </c>
      <c r="Q1527" s="3">
        <v>0.61790900000000004</v>
      </c>
      <c r="R1527" s="3">
        <v>5.2702179999999998</v>
      </c>
      <c r="S1527" s="3">
        <v>5.2702179999999998</v>
      </c>
      <c r="T1527" s="9" t="s">
        <v>3429</v>
      </c>
      <c r="U1527" s="7">
        <v>3954000</v>
      </c>
      <c r="V1527" s="7">
        <v>3756000</v>
      </c>
      <c r="W1527" s="7">
        <v>2773000</v>
      </c>
      <c r="X1527" s="7">
        <v>2548000</v>
      </c>
      <c r="Y1527" s="7">
        <v>3917000</v>
      </c>
      <c r="Z1527" s="7">
        <v>3951000</v>
      </c>
      <c r="AA1527" s="7">
        <v>3920000</v>
      </c>
      <c r="AB1527" s="7">
        <v>3954000</v>
      </c>
      <c r="AC1527" s="4">
        <v>12.317</v>
      </c>
      <c r="AD1527" s="3">
        <v>13.454000000000001</v>
      </c>
      <c r="AE1527" s="4">
        <v>9.9139999999999997</v>
      </c>
      <c r="AF1527" s="4">
        <v>10.927</v>
      </c>
      <c r="AG1527" s="7">
        <v>27600000</v>
      </c>
      <c r="AH1527" s="7">
        <v>27600000</v>
      </c>
      <c r="AI1527" s="7">
        <v>27900000</v>
      </c>
      <c r="AJ1527" s="7">
        <v>27222860</v>
      </c>
      <c r="AK1527" s="4">
        <v>98.566100000000006</v>
      </c>
      <c r="AL1527" s="7">
        <v>361</v>
      </c>
      <c r="AM1527" s="7">
        <v>27477159</v>
      </c>
      <c r="AN1527" s="3">
        <v>99.49</v>
      </c>
      <c r="AO1527" s="3">
        <v>1.2901020000000001</v>
      </c>
      <c r="AP1527" s="3">
        <v>-4.9801859999999998</v>
      </c>
      <c r="AQ1527" s="3">
        <v>-6.8458629999999996</v>
      </c>
      <c r="AR1527" s="3">
        <v>-29.821231000000001</v>
      </c>
      <c r="AS1527" s="3">
        <v>-4.9801859999999998</v>
      </c>
      <c r="AT1527" s="3">
        <v>-6.8458629999999996</v>
      </c>
      <c r="AU1527" s="3">
        <v>-28.967174</v>
      </c>
      <c r="AV1527" s="3">
        <v>3.6969518830736416</v>
      </c>
      <c r="AW1527" s="3">
        <v>5.7345620603091358</v>
      </c>
      <c r="AX1527" s="3">
        <v>5.6879990132950926</v>
      </c>
      <c r="AY1527" s="3">
        <v>73.12</v>
      </c>
      <c r="AZ1527" s="3">
        <v>113.43</v>
      </c>
      <c r="BA1527" s="3">
        <v>112.51</v>
      </c>
    </row>
    <row r="1528" spans="1:53" x14ac:dyDescent="0.3">
      <c r="A1528" s="1" t="s">
        <v>1411</v>
      </c>
      <c r="B1528" s="2">
        <v>7310690</v>
      </c>
      <c r="C1528" s="9" t="s">
        <v>2395</v>
      </c>
      <c r="D1528" s="9" t="s">
        <v>2426</v>
      </c>
      <c r="E1528" s="3">
        <v>2577.9997279999998</v>
      </c>
      <c r="F1528" s="5">
        <v>4389.509728</v>
      </c>
      <c r="G1528" s="5" t="s">
        <v>2400</v>
      </c>
      <c r="H1528" s="3">
        <v>6.9000000000000006E-2</v>
      </c>
      <c r="I1528" s="3">
        <v>33.136364</v>
      </c>
      <c r="J1528" s="3">
        <v>6.9000000000000006E-2</v>
      </c>
      <c r="K1528" s="3">
        <v>33.136364</v>
      </c>
      <c r="L1528" s="3" t="s">
        <v>2397</v>
      </c>
      <c r="M1528" s="3">
        <v>2.3988154000000002</v>
      </c>
      <c r="N1528" s="3" t="s">
        <v>2397</v>
      </c>
      <c r="O1528" s="3" t="s">
        <v>2400</v>
      </c>
      <c r="P1528" s="3" t="s">
        <v>2400</v>
      </c>
      <c r="Q1528" s="3">
        <v>4.2731170000000001</v>
      </c>
      <c r="R1528" s="3">
        <v>10.493811000000001</v>
      </c>
      <c r="S1528" s="3">
        <v>10.493811000000001</v>
      </c>
      <c r="T1528" s="9" t="s">
        <v>3429</v>
      </c>
      <c r="U1528" s="7">
        <v>927070</v>
      </c>
      <c r="V1528" s="7">
        <v>876506</v>
      </c>
      <c r="W1528" s="7">
        <v>758357</v>
      </c>
      <c r="X1528" s="7">
        <v>574941</v>
      </c>
      <c r="Y1528" s="7">
        <v>973695</v>
      </c>
      <c r="Z1528" s="7">
        <v>958442</v>
      </c>
      <c r="AA1528" s="7">
        <v>940293</v>
      </c>
      <c r="AB1528" s="7">
        <v>927070</v>
      </c>
      <c r="AC1528" s="3">
        <v>31.391999999999999</v>
      </c>
      <c r="AD1528" s="3">
        <v>31.141999999999999</v>
      </c>
      <c r="AE1528" s="3">
        <v>26.802</v>
      </c>
      <c r="AF1528" s="3">
        <v>27.384</v>
      </c>
      <c r="AG1528" s="7">
        <v>322239140</v>
      </c>
      <c r="AH1528" s="7">
        <v>321395188</v>
      </c>
      <c r="AI1528" s="7">
        <v>313970741</v>
      </c>
      <c r="AJ1528" s="7">
        <v>95345458</v>
      </c>
      <c r="AK1528" s="3">
        <v>29.587420000000002</v>
      </c>
      <c r="AL1528" s="7">
        <v>235</v>
      </c>
      <c r="AM1528" s="7">
        <v>103549663</v>
      </c>
      <c r="AN1528" s="3">
        <v>32.130000000000003</v>
      </c>
      <c r="AO1528" s="3">
        <v>0.41322300000000001</v>
      </c>
      <c r="AP1528" s="3">
        <v>-8.875</v>
      </c>
      <c r="AQ1528" s="3">
        <v>11.981567</v>
      </c>
      <c r="AR1528" s="3">
        <v>-12.799042999999999</v>
      </c>
      <c r="AS1528" s="3">
        <v>-8.875</v>
      </c>
      <c r="AT1528" s="3">
        <v>11.981567</v>
      </c>
      <c r="AU1528" s="3">
        <v>-15.625</v>
      </c>
      <c r="AV1528" s="3">
        <v>1.0732643490798695</v>
      </c>
      <c r="AW1528" s="3">
        <v>1.5433863677908177</v>
      </c>
      <c r="AX1528" s="3">
        <v>1.8424607780313098</v>
      </c>
      <c r="AY1528" s="3">
        <v>43.64</v>
      </c>
      <c r="AZ1528" s="3">
        <v>62.75</v>
      </c>
      <c r="BA1528" s="3">
        <v>74.91</v>
      </c>
    </row>
    <row r="1529" spans="1:53" x14ac:dyDescent="0.3">
      <c r="A1529" s="1" t="s">
        <v>1718</v>
      </c>
      <c r="B1529" s="2">
        <v>5213636</v>
      </c>
      <c r="C1529" s="9" t="s">
        <v>2395</v>
      </c>
      <c r="D1529" s="9" t="s">
        <v>2423</v>
      </c>
      <c r="E1529" s="3">
        <v>2577.629105</v>
      </c>
      <c r="F1529" s="5">
        <v>2209.1051050000001</v>
      </c>
      <c r="G1529" s="5" t="s">
        <v>2400</v>
      </c>
      <c r="H1529" s="3">
        <v>0.03</v>
      </c>
      <c r="I1529" s="3">
        <v>181.018519</v>
      </c>
      <c r="J1529" s="3">
        <v>0.03</v>
      </c>
      <c r="K1529" s="3">
        <v>181.018519</v>
      </c>
      <c r="L1529" s="3">
        <v>6.2983247400000009</v>
      </c>
      <c r="M1529" s="3">
        <v>3.81388997</v>
      </c>
      <c r="N1529" s="3">
        <v>23.611111000000001</v>
      </c>
      <c r="O1529" s="3" t="s">
        <v>2400</v>
      </c>
      <c r="P1529" s="3" t="s">
        <v>2400</v>
      </c>
      <c r="Q1529" s="3">
        <v>1.152177</v>
      </c>
      <c r="R1529" s="3">
        <v>85.491439999999997</v>
      </c>
      <c r="S1529" s="3">
        <v>85.491439999999997</v>
      </c>
      <c r="T1529" s="9" t="s">
        <v>3429</v>
      </c>
      <c r="U1529" s="7">
        <v>1657737</v>
      </c>
      <c r="V1529" s="7">
        <v>1356660</v>
      </c>
      <c r="W1529" s="7">
        <v>966220</v>
      </c>
      <c r="X1529" s="7">
        <v>817075</v>
      </c>
      <c r="Y1529" s="7">
        <v>1716318</v>
      </c>
      <c r="Z1529" s="7">
        <v>1695679</v>
      </c>
      <c r="AA1529" s="7">
        <v>1686704</v>
      </c>
      <c r="AB1529" s="7">
        <v>1657737</v>
      </c>
      <c r="AC1529" s="4">
        <v>9.7420000000000009</v>
      </c>
      <c r="AD1529" s="4">
        <v>9.7840000000000007</v>
      </c>
      <c r="AE1529" s="4">
        <v>1.64</v>
      </c>
      <c r="AF1529" s="4">
        <v>1.1859999999999999</v>
      </c>
      <c r="AG1529" s="7">
        <v>119953176</v>
      </c>
      <c r="AH1529" s="7">
        <v>119479134</v>
      </c>
      <c r="AI1529" s="7">
        <v>118004544</v>
      </c>
      <c r="AJ1529" s="7">
        <v>102679833</v>
      </c>
      <c r="AK1529" s="3">
        <v>85.565560000000005</v>
      </c>
      <c r="AL1529" s="7">
        <v>285</v>
      </c>
      <c r="AM1529" s="7">
        <v>112993091</v>
      </c>
      <c r="AN1529" s="3">
        <v>94.16</v>
      </c>
      <c r="AO1529" s="3">
        <v>-1.758794</v>
      </c>
      <c r="AP1529" s="3">
        <v>-8.9851019999999995</v>
      </c>
      <c r="AQ1529" s="3">
        <v>7.3585940000000001</v>
      </c>
      <c r="AR1529" s="3">
        <v>-17.545339999999999</v>
      </c>
      <c r="AS1529" s="3">
        <v>-8.9851019999999995</v>
      </c>
      <c r="AT1529" s="3">
        <v>7.3585940000000001</v>
      </c>
      <c r="AU1529" s="3">
        <v>-15.110725</v>
      </c>
      <c r="AV1529" s="3">
        <v>1.5383567960545113</v>
      </c>
      <c r="AW1529" s="3">
        <v>2.4437347167682173</v>
      </c>
      <c r="AX1529" s="3">
        <v>2.8940846927552162</v>
      </c>
      <c r="AY1529" s="3">
        <v>44.42</v>
      </c>
      <c r="AZ1529" s="3">
        <v>70.56</v>
      </c>
      <c r="BA1529" s="3">
        <v>83.57</v>
      </c>
    </row>
    <row r="1530" spans="1:53" x14ac:dyDescent="0.3">
      <c r="A1530" s="1" t="s">
        <v>1276</v>
      </c>
      <c r="B1530" s="2">
        <v>4398514</v>
      </c>
      <c r="C1530" s="9" t="s">
        <v>2395</v>
      </c>
      <c r="D1530" s="9" t="s">
        <v>2496</v>
      </c>
      <c r="E1530" s="3">
        <v>2574.4918011200002</v>
      </c>
      <c r="F1530" s="5">
        <v>4066.1968010000001</v>
      </c>
      <c r="G1530" s="5">
        <v>4066.1968011200001</v>
      </c>
      <c r="H1530" s="3">
        <v>2.95</v>
      </c>
      <c r="I1530" s="3">
        <v>10.69378</v>
      </c>
      <c r="J1530" s="3">
        <v>2.95</v>
      </c>
      <c r="K1530" s="3">
        <v>10.69378</v>
      </c>
      <c r="L1530" s="3">
        <v>1.0590283899999999</v>
      </c>
      <c r="M1530" s="3">
        <v>1.05265637</v>
      </c>
      <c r="N1530" s="3" t="s">
        <v>2397</v>
      </c>
      <c r="O1530" s="3">
        <v>13.8441732216481</v>
      </c>
      <c r="P1530" s="3">
        <v>6.8224879992313197</v>
      </c>
      <c r="Q1530" s="3">
        <v>1.594686</v>
      </c>
      <c r="R1530" s="3">
        <v>14.520154</v>
      </c>
      <c r="S1530" s="3">
        <v>14.520154</v>
      </c>
      <c r="T1530" s="9" t="s">
        <v>3429</v>
      </c>
      <c r="U1530" s="7">
        <v>2358580</v>
      </c>
      <c r="V1530" s="7">
        <v>2304455</v>
      </c>
      <c r="W1530" s="7">
        <v>3050149</v>
      </c>
      <c r="X1530" s="7">
        <v>2367929</v>
      </c>
      <c r="Y1530" s="7">
        <v>2253616</v>
      </c>
      <c r="Z1530" s="7">
        <v>2219301</v>
      </c>
      <c r="AA1530" s="7">
        <v>2262074</v>
      </c>
      <c r="AB1530" s="7">
        <v>2358580</v>
      </c>
      <c r="AC1530" s="3">
        <v>23.263000000000002</v>
      </c>
      <c r="AD1530" s="3">
        <v>24.516999999999999</v>
      </c>
      <c r="AE1530" s="4">
        <v>10.266999999999999</v>
      </c>
      <c r="AF1530" s="4">
        <v>10.358000000000001</v>
      </c>
      <c r="AG1530" s="7">
        <v>23513488</v>
      </c>
      <c r="AH1530" s="7">
        <v>23500280</v>
      </c>
      <c r="AI1530" s="7">
        <v>23563868</v>
      </c>
      <c r="AJ1530" s="7">
        <v>20587813</v>
      </c>
      <c r="AK1530" s="3">
        <v>87.557460000000006</v>
      </c>
      <c r="AL1530" s="7">
        <v>315</v>
      </c>
      <c r="AM1530" s="7">
        <v>20687333</v>
      </c>
      <c r="AN1530" s="3">
        <v>87.98</v>
      </c>
      <c r="AO1530" s="3">
        <v>-1.0733649999999999</v>
      </c>
      <c r="AP1530" s="3">
        <v>-18.348707999999998</v>
      </c>
      <c r="AQ1530" s="3">
        <v>-24.569693000000001</v>
      </c>
      <c r="AR1530" s="3">
        <v>-31.818182</v>
      </c>
      <c r="AS1530" s="3">
        <v>-18.348707999999998</v>
      </c>
      <c r="AT1530" s="3">
        <v>-24.569693000000001</v>
      </c>
      <c r="AU1530" s="3">
        <v>-32.862721999999998</v>
      </c>
      <c r="AV1530" s="3">
        <v>2.810884544224149</v>
      </c>
      <c r="AW1530" s="3">
        <v>4.3766533643854268</v>
      </c>
      <c r="AX1530" s="3">
        <v>4.0585013621510804</v>
      </c>
      <c r="AY1530" s="3">
        <v>63.29</v>
      </c>
      <c r="AZ1530" s="3">
        <v>98.54</v>
      </c>
      <c r="BA1530" s="3">
        <v>91.37</v>
      </c>
    </row>
    <row r="1531" spans="1:53" x14ac:dyDescent="0.3">
      <c r="A1531" s="1" t="s">
        <v>258</v>
      </c>
      <c r="B1531" s="2">
        <v>1024098</v>
      </c>
      <c r="C1531" s="9" t="s">
        <v>2395</v>
      </c>
      <c r="D1531" s="9" t="s">
        <v>2399</v>
      </c>
      <c r="E1531" s="3">
        <v>2570.3000173700002</v>
      </c>
      <c r="F1531" s="5" t="s">
        <v>2400</v>
      </c>
      <c r="G1531" s="5">
        <v>2664.7830173699999</v>
      </c>
      <c r="H1531" s="4">
        <v>1.3</v>
      </c>
      <c r="I1531" s="3">
        <v>13.9686192468619</v>
      </c>
      <c r="J1531" s="3">
        <v>1.3</v>
      </c>
      <c r="K1531" s="3">
        <v>13.9686192468619</v>
      </c>
      <c r="L1531" s="3">
        <v>1.6245820980776902</v>
      </c>
      <c r="M1531" s="3">
        <v>1.2826259255257599</v>
      </c>
      <c r="N1531" s="3">
        <v>9.2504849999999994</v>
      </c>
      <c r="O1531" s="3" t="s">
        <v>2400</v>
      </c>
      <c r="P1531" s="3" t="s">
        <v>2400</v>
      </c>
      <c r="Q1531" s="3" t="s">
        <v>2400</v>
      </c>
      <c r="R1531" s="3" t="s">
        <v>2400</v>
      </c>
      <c r="S1531" s="3" t="s">
        <v>2400</v>
      </c>
      <c r="T1531" s="9" t="s">
        <v>3429</v>
      </c>
      <c r="U1531" s="7">
        <v>620414</v>
      </c>
      <c r="V1531" s="7">
        <v>620630</v>
      </c>
      <c r="W1531" s="7">
        <v>593307</v>
      </c>
      <c r="X1531" s="7">
        <v>579917</v>
      </c>
      <c r="Y1531" s="7">
        <v>600494</v>
      </c>
      <c r="Z1531" s="7">
        <v>601180</v>
      </c>
      <c r="AA1531" s="7">
        <v>602375</v>
      </c>
      <c r="AB1531" s="7">
        <v>620414</v>
      </c>
      <c r="AC1531" s="3" t="s">
        <v>2400</v>
      </c>
      <c r="AD1531" s="3" t="s">
        <v>2400</v>
      </c>
      <c r="AE1531" s="3" t="s">
        <v>2400</v>
      </c>
      <c r="AF1531" s="3" t="s">
        <v>2400</v>
      </c>
      <c r="AG1531" s="7">
        <v>34456688</v>
      </c>
      <c r="AH1531" s="7">
        <v>34455752</v>
      </c>
      <c r="AI1531" s="7">
        <v>34345949</v>
      </c>
      <c r="AJ1531" s="7">
        <v>33771380</v>
      </c>
      <c r="AK1531" s="3">
        <v>98.004409999999993</v>
      </c>
      <c r="AL1531" s="7">
        <v>261</v>
      </c>
      <c r="AM1531" s="7">
        <v>31599608</v>
      </c>
      <c r="AN1531" s="4">
        <v>91.7</v>
      </c>
      <c r="AO1531" s="3">
        <v>-1.1839569999999999</v>
      </c>
      <c r="AP1531" s="3">
        <v>-10.483979</v>
      </c>
      <c r="AQ1531" s="3">
        <v>12.10544</v>
      </c>
      <c r="AR1531" s="3">
        <v>26.100093999999999</v>
      </c>
      <c r="AS1531" s="3">
        <v>-10.483979</v>
      </c>
      <c r="AT1531" s="3">
        <v>12.10544</v>
      </c>
      <c r="AU1531" s="3">
        <v>24.663927999999999</v>
      </c>
      <c r="AV1531" s="3">
        <v>2.0022378450846703</v>
      </c>
      <c r="AW1531" s="3">
        <v>3.2700526930952893</v>
      </c>
      <c r="AX1531" s="3">
        <v>3.3353100464134275</v>
      </c>
      <c r="AY1531" s="3">
        <v>68.77</v>
      </c>
      <c r="AZ1531" s="3">
        <v>112.32</v>
      </c>
      <c r="BA1531" s="3">
        <v>114.56</v>
      </c>
    </row>
    <row r="1532" spans="1:53" x14ac:dyDescent="0.3">
      <c r="A1532" s="1" t="s">
        <v>854</v>
      </c>
      <c r="B1532" s="2">
        <v>100283</v>
      </c>
      <c r="C1532" s="9" t="s">
        <v>2395</v>
      </c>
      <c r="D1532" s="9" t="s">
        <v>2399</v>
      </c>
      <c r="E1532" s="3">
        <v>2566.8596625</v>
      </c>
      <c r="F1532" s="5" t="s">
        <v>2400</v>
      </c>
      <c r="G1532" s="5">
        <v>3229.2246624999998</v>
      </c>
      <c r="H1532" s="3">
        <v>0.83899999999999997</v>
      </c>
      <c r="I1532" s="3">
        <v>13.1650165016502</v>
      </c>
      <c r="J1532" s="3">
        <v>0.83899999999999997</v>
      </c>
      <c r="K1532" s="3">
        <v>13.1650165016502</v>
      </c>
      <c r="L1532" s="3">
        <v>1.50182763115531</v>
      </c>
      <c r="M1532" s="3">
        <v>1.0180233849585101</v>
      </c>
      <c r="N1532" s="3">
        <v>8.9159590000000009</v>
      </c>
      <c r="O1532" s="3" t="s">
        <v>2400</v>
      </c>
      <c r="P1532" s="3" t="s">
        <v>2400</v>
      </c>
      <c r="Q1532" s="3" t="s">
        <v>2400</v>
      </c>
      <c r="R1532" s="3" t="s">
        <v>2400</v>
      </c>
      <c r="S1532" s="3" t="s">
        <v>2400</v>
      </c>
      <c r="T1532" s="9" t="s">
        <v>3429</v>
      </c>
      <c r="U1532" s="7">
        <v>647975</v>
      </c>
      <c r="V1532" s="7">
        <v>622180</v>
      </c>
      <c r="W1532" s="7">
        <v>517816</v>
      </c>
      <c r="X1532" s="7">
        <v>491953</v>
      </c>
      <c r="Y1532" s="7">
        <v>631346</v>
      </c>
      <c r="Z1532" s="7">
        <v>628434</v>
      </c>
      <c r="AA1532" s="7">
        <v>632418</v>
      </c>
      <c r="AB1532" s="7">
        <v>647975</v>
      </c>
      <c r="AC1532" s="3" t="s">
        <v>2400</v>
      </c>
      <c r="AD1532" s="3" t="s">
        <v>2400</v>
      </c>
      <c r="AE1532" s="3" t="s">
        <v>2400</v>
      </c>
      <c r="AF1532" s="3" t="s">
        <v>2400</v>
      </c>
      <c r="AG1532" s="7">
        <v>58117115</v>
      </c>
      <c r="AH1532" s="7">
        <v>58045653</v>
      </c>
      <c r="AI1532" s="7">
        <v>59398022</v>
      </c>
      <c r="AJ1532" s="7">
        <v>57803012</v>
      </c>
      <c r="AK1532" s="3">
        <v>98.520449999999997</v>
      </c>
      <c r="AL1532" s="7">
        <v>275</v>
      </c>
      <c r="AM1532" s="7">
        <v>43288307</v>
      </c>
      <c r="AN1532" s="3">
        <v>73.78</v>
      </c>
      <c r="AO1532" s="3">
        <v>-2.3978470000000001</v>
      </c>
      <c r="AP1532" s="3">
        <v>-8.8228570000000008</v>
      </c>
      <c r="AQ1532" s="3">
        <v>7.2311829999999997</v>
      </c>
      <c r="AR1532" s="3">
        <v>7.3466089999999999</v>
      </c>
      <c r="AS1532" s="3">
        <v>-8.8228570000000008</v>
      </c>
      <c r="AT1532" s="3">
        <v>7.2311829999999997</v>
      </c>
      <c r="AU1532" s="3">
        <v>7.5782090000000002</v>
      </c>
      <c r="AV1532" s="3">
        <v>1.0846673040505579</v>
      </c>
      <c r="AW1532" s="3">
        <v>2.1630422868192865</v>
      </c>
      <c r="AX1532" s="3">
        <v>2.2966145917099707</v>
      </c>
      <c r="AY1532" s="3">
        <v>49.63</v>
      </c>
      <c r="AZ1532" s="3">
        <v>98.97</v>
      </c>
      <c r="BA1532" s="4">
        <v>105.08</v>
      </c>
    </row>
    <row r="1533" spans="1:53" x14ac:dyDescent="0.3">
      <c r="A1533" s="1" t="s">
        <v>129</v>
      </c>
      <c r="B1533" s="2">
        <v>5139125</v>
      </c>
      <c r="C1533" s="9" t="s">
        <v>2395</v>
      </c>
      <c r="D1533" s="9" t="s">
        <v>2463</v>
      </c>
      <c r="E1533" s="3">
        <v>2562.4134359999998</v>
      </c>
      <c r="F1533" s="5">
        <v>5189.5694359999998</v>
      </c>
      <c r="G1533" s="5" t="s">
        <v>2400</v>
      </c>
      <c r="H1533" s="3">
        <v>-1E-3</v>
      </c>
      <c r="I1533" s="3" t="s">
        <v>2397</v>
      </c>
      <c r="J1533" s="3">
        <v>-1E-3</v>
      </c>
      <c r="K1533" s="3" t="s">
        <v>2397</v>
      </c>
      <c r="L1533" s="3" t="s">
        <v>2397</v>
      </c>
      <c r="M1533" s="3" t="s">
        <v>2397</v>
      </c>
      <c r="N1533" s="3">
        <v>10.114943</v>
      </c>
      <c r="O1533" s="3" t="s">
        <v>2400</v>
      </c>
      <c r="P1533" s="3" t="s">
        <v>2400</v>
      </c>
      <c r="Q1533" s="3">
        <v>1.895645</v>
      </c>
      <c r="R1533" s="3">
        <v>8.6445279999999993</v>
      </c>
      <c r="S1533" s="3">
        <v>8.6445279999999993</v>
      </c>
      <c r="T1533" s="9" t="s">
        <v>3429</v>
      </c>
      <c r="U1533" s="7">
        <v>2393607</v>
      </c>
      <c r="V1533" s="7">
        <v>2212304</v>
      </c>
      <c r="W1533" s="7">
        <v>2093669</v>
      </c>
      <c r="X1533" s="7">
        <v>1992523</v>
      </c>
      <c r="Y1533" s="7">
        <v>2680420</v>
      </c>
      <c r="Z1533" s="7">
        <v>2597992</v>
      </c>
      <c r="AA1533" s="7">
        <v>2495258</v>
      </c>
      <c r="AB1533" s="7">
        <v>2393607</v>
      </c>
      <c r="AC1533" s="3">
        <v>36.091000000000001</v>
      </c>
      <c r="AD1533" s="3">
        <v>36.526000000000003</v>
      </c>
      <c r="AE1533" s="3">
        <v>20.922000000000001</v>
      </c>
      <c r="AF1533" s="3">
        <v>21.143999999999998</v>
      </c>
      <c r="AG1533" s="7">
        <v>309770000</v>
      </c>
      <c r="AH1533" s="7">
        <v>309499000</v>
      </c>
      <c r="AI1533" s="7">
        <v>154346000</v>
      </c>
      <c r="AJ1533" s="7">
        <v>148234391</v>
      </c>
      <c r="AK1533" s="3">
        <v>47.841549999999998</v>
      </c>
      <c r="AL1533" s="7">
        <v>218</v>
      </c>
      <c r="AM1533" s="7">
        <v>142449303</v>
      </c>
      <c r="AN1533" s="3">
        <v>45.97</v>
      </c>
      <c r="AO1533" s="3">
        <v>0.89171999999999996</v>
      </c>
      <c r="AP1533" s="3">
        <v>-4.232164</v>
      </c>
      <c r="AQ1533" s="3">
        <v>-4.8076920000000003</v>
      </c>
      <c r="AR1533" s="3">
        <v>32.441471999999997</v>
      </c>
      <c r="AS1533" s="3">
        <v>-4.232164</v>
      </c>
      <c r="AT1533" s="3">
        <v>-4.8076920000000003</v>
      </c>
      <c r="AU1533" s="3">
        <v>30.47776</v>
      </c>
      <c r="AV1533" s="3">
        <v>1.4413114332874006</v>
      </c>
      <c r="AW1533" s="3">
        <v>1.819144995908403</v>
      </c>
      <c r="AX1533" s="3">
        <v>1.7080020953914139</v>
      </c>
      <c r="AY1533" s="3">
        <v>65.040000000000006</v>
      </c>
      <c r="AZ1533" s="4">
        <v>82.1</v>
      </c>
      <c r="BA1533" s="3">
        <v>77.08</v>
      </c>
    </row>
    <row r="1534" spans="1:53" x14ac:dyDescent="0.3">
      <c r="A1534" s="1" t="s">
        <v>1794</v>
      </c>
      <c r="B1534" s="2">
        <v>11211045</v>
      </c>
      <c r="C1534" s="9" t="s">
        <v>2401</v>
      </c>
      <c r="D1534" s="9" t="s">
        <v>2410</v>
      </c>
      <c r="E1534" s="3">
        <v>2553.029098</v>
      </c>
      <c r="F1534" s="5">
        <v>2343.2370980000001</v>
      </c>
      <c r="G1534" s="5" t="s">
        <v>2400</v>
      </c>
      <c r="H1534" s="3">
        <v>0.154</v>
      </c>
      <c r="I1534" s="3">
        <v>58.651488999999998</v>
      </c>
      <c r="J1534" s="3">
        <v>0.154</v>
      </c>
      <c r="K1534" s="3">
        <v>58.651488999999998</v>
      </c>
      <c r="L1534" s="3">
        <v>5.6936416199999993</v>
      </c>
      <c r="M1534" s="3">
        <v>5.63425303</v>
      </c>
      <c r="N1534" s="3">
        <v>170</v>
      </c>
      <c r="O1534" s="3" t="s">
        <v>2400</v>
      </c>
      <c r="P1534" s="3" t="s">
        <v>2400</v>
      </c>
      <c r="Q1534" s="3">
        <v>1.9744470000000001</v>
      </c>
      <c r="R1534" s="3">
        <v>40.528911999999998</v>
      </c>
      <c r="S1534" s="3">
        <v>40.528911999999998</v>
      </c>
      <c r="T1534" s="9" t="s">
        <v>3429</v>
      </c>
      <c r="U1534" s="7">
        <v>1068719</v>
      </c>
      <c r="V1534" s="7">
        <v>1101416</v>
      </c>
      <c r="W1534" s="7">
        <v>891390</v>
      </c>
      <c r="X1534" s="7">
        <v>580649</v>
      </c>
      <c r="Y1534" s="7">
        <v>1093961</v>
      </c>
      <c r="Z1534" s="7">
        <v>1068418</v>
      </c>
      <c r="AA1534" s="7">
        <v>1059691</v>
      </c>
      <c r="AB1534" s="7">
        <v>1068719</v>
      </c>
      <c r="AC1534" s="3">
        <v>51.856000000000002</v>
      </c>
      <c r="AD1534" s="3">
        <v>52.381</v>
      </c>
      <c r="AE1534" s="4">
        <v>2.5760000000000001</v>
      </c>
      <c r="AF1534" s="4">
        <v>3.7370000000000001</v>
      </c>
      <c r="AG1534" s="7">
        <v>70712952</v>
      </c>
      <c r="AH1534" s="7">
        <v>70729915</v>
      </c>
      <c r="AI1534" s="7">
        <v>72576408</v>
      </c>
      <c r="AJ1534" s="7">
        <v>38052190</v>
      </c>
      <c r="AK1534" s="3">
        <v>53.776240000000001</v>
      </c>
      <c r="AL1534" s="7">
        <v>242</v>
      </c>
      <c r="AM1534" s="7">
        <v>48567312</v>
      </c>
      <c r="AN1534" s="3">
        <v>68.64</v>
      </c>
      <c r="AO1534" s="3">
        <v>-0.94646600000000003</v>
      </c>
      <c r="AP1534" s="3">
        <v>-7.1784920000000003</v>
      </c>
      <c r="AQ1534" s="3">
        <v>35.149313999999997</v>
      </c>
      <c r="AR1534" s="3">
        <v>101.020408</v>
      </c>
      <c r="AS1534" s="3">
        <v>-7.1784920000000003</v>
      </c>
      <c r="AT1534" s="3">
        <v>35.149313999999997</v>
      </c>
      <c r="AU1534" s="3">
        <v>101.99035000000001</v>
      </c>
      <c r="AV1534" s="3">
        <v>8.3100691073401034</v>
      </c>
      <c r="AW1534" s="3">
        <v>12.493851452692629</v>
      </c>
      <c r="AX1534" s="3">
        <v>12.065537636272079</v>
      </c>
      <c r="AY1534" s="3">
        <v>63.02</v>
      </c>
      <c r="AZ1534" s="3">
        <v>94.75</v>
      </c>
      <c r="BA1534" s="3">
        <v>91.51</v>
      </c>
    </row>
    <row r="1535" spans="1:53" x14ac:dyDescent="0.3">
      <c r="A1535" s="1" t="s">
        <v>608</v>
      </c>
      <c r="B1535" s="2">
        <v>120287908</v>
      </c>
      <c r="C1535" s="9" t="s">
        <v>2401</v>
      </c>
      <c r="D1535" s="9" t="s">
        <v>2413</v>
      </c>
      <c r="E1535" s="3">
        <v>2548.3090704400001</v>
      </c>
      <c r="F1535" s="5">
        <v>2545.7680700000001</v>
      </c>
      <c r="G1535" s="5">
        <v>2545.76807044</v>
      </c>
      <c r="H1535" s="3">
        <v>-0.14699999999999999</v>
      </c>
      <c r="I1535" s="3" t="s">
        <v>2397</v>
      </c>
      <c r="J1535" s="3">
        <v>-0.14699999999999999</v>
      </c>
      <c r="K1535" s="3" t="s">
        <v>2397</v>
      </c>
      <c r="L1535" s="3">
        <v>2.3098630572244101</v>
      </c>
      <c r="M1535" s="3">
        <v>2.1797750418881598</v>
      </c>
      <c r="N1535" s="3">
        <v>68.495575000000002</v>
      </c>
      <c r="O1535" s="3" t="s">
        <v>2400</v>
      </c>
      <c r="P1535" s="3" t="s">
        <v>2400</v>
      </c>
      <c r="Q1535" s="3">
        <v>21.86636</v>
      </c>
      <c r="R1535" s="3">
        <v>31.265958000000001</v>
      </c>
      <c r="S1535" s="3">
        <v>37.760357261878902</v>
      </c>
      <c r="T1535" s="9" t="s">
        <v>3429</v>
      </c>
      <c r="U1535" s="7">
        <v>93660</v>
      </c>
      <c r="V1535" s="7">
        <v>73136</v>
      </c>
      <c r="W1535" s="7">
        <v>52317</v>
      </c>
      <c r="X1535" s="7" t="s">
        <v>2400</v>
      </c>
      <c r="Y1535" s="7">
        <v>111428</v>
      </c>
      <c r="Z1535" s="7">
        <v>105900</v>
      </c>
      <c r="AA1535" s="7">
        <v>99780</v>
      </c>
      <c r="AB1535" s="7">
        <v>93660</v>
      </c>
      <c r="AC1535" s="3">
        <v>76.602999999999994</v>
      </c>
      <c r="AD1535" s="3">
        <v>78.108000000000004</v>
      </c>
      <c r="AE1535" s="3">
        <v>71.034999999999997</v>
      </c>
      <c r="AF1535" s="3">
        <v>69.936999999999998</v>
      </c>
      <c r="AG1535" s="7">
        <v>104860322</v>
      </c>
      <c r="AH1535" s="7" t="s">
        <v>2400</v>
      </c>
      <c r="AI1535" s="7" t="s">
        <v>2400</v>
      </c>
      <c r="AJ1535" s="7">
        <v>95276462</v>
      </c>
      <c r="AK1535" s="3">
        <v>90.703559999999996</v>
      </c>
      <c r="AL1535" s="7">
        <v>25</v>
      </c>
      <c r="AM1535" s="7">
        <v>55794695</v>
      </c>
      <c r="AN1535" s="3">
        <v>53.12</v>
      </c>
      <c r="AO1535" s="3">
        <v>-2.149178</v>
      </c>
      <c r="AP1535" s="3">
        <v>-4.2868919999999999</v>
      </c>
      <c r="AQ1535" s="3">
        <v>-4.640657</v>
      </c>
      <c r="AR1535" s="3">
        <v>16.977329999999998</v>
      </c>
      <c r="AS1535" s="3">
        <v>-4.2868919999999999</v>
      </c>
      <c r="AT1535" s="3">
        <v>-4.640657</v>
      </c>
      <c r="AU1535" s="3">
        <v>16.977329999999998</v>
      </c>
      <c r="AV1535" s="3">
        <v>2.2598038639817291</v>
      </c>
      <c r="AW1535" s="3">
        <v>3.4802475484140123</v>
      </c>
      <c r="AX1535" s="3">
        <v>4.2261318223800286</v>
      </c>
      <c r="AY1535" s="3">
        <v>54.96</v>
      </c>
      <c r="AZ1535" s="3">
        <v>84.65</v>
      </c>
      <c r="BA1535" s="3">
        <v>102.79</v>
      </c>
    </row>
    <row r="1536" spans="1:53" x14ac:dyDescent="0.3">
      <c r="A1536" s="1" t="s">
        <v>1445</v>
      </c>
      <c r="B1536" s="2">
        <v>4120398</v>
      </c>
      <c r="C1536" s="9" t="s">
        <v>2395</v>
      </c>
      <c r="D1536" s="9" t="s">
        <v>2433</v>
      </c>
      <c r="E1536" s="3">
        <v>2545.6481678999999</v>
      </c>
      <c r="F1536" s="5">
        <v>2675.410167</v>
      </c>
      <c r="G1536" s="5">
        <v>2675.4101679</v>
      </c>
      <c r="H1536" s="3">
        <v>0.65</v>
      </c>
      <c r="I1536" s="3">
        <v>64.908377000000002</v>
      </c>
      <c r="J1536" s="4">
        <v>0.65</v>
      </c>
      <c r="K1536" s="3">
        <v>64.908377000000002</v>
      </c>
      <c r="L1536" s="3">
        <v>6.0958819900000005</v>
      </c>
      <c r="M1536" s="3">
        <v>4.0754437899999996</v>
      </c>
      <c r="N1536" s="3">
        <v>102.81271599999999</v>
      </c>
      <c r="O1536" s="3">
        <v>136.315855579539</v>
      </c>
      <c r="P1536" s="3">
        <v>63.018677056731697</v>
      </c>
      <c r="Q1536" s="3">
        <v>0.71485399999999999</v>
      </c>
      <c r="R1536" s="3">
        <v>18.697619</v>
      </c>
      <c r="S1536" s="3">
        <v>18.697619</v>
      </c>
      <c r="T1536" s="9" t="s">
        <v>3429</v>
      </c>
      <c r="U1536" s="7">
        <v>3643905</v>
      </c>
      <c r="V1536" s="7">
        <v>3008542</v>
      </c>
      <c r="W1536" s="7">
        <v>2498289</v>
      </c>
      <c r="X1536" s="7">
        <v>2247392</v>
      </c>
      <c r="Y1536" s="7">
        <v>3536692</v>
      </c>
      <c r="Z1536" s="7">
        <v>3588125</v>
      </c>
      <c r="AA1536" s="7">
        <v>3647851</v>
      </c>
      <c r="AB1536" s="7">
        <v>3643905</v>
      </c>
      <c r="AC1536" s="4">
        <v>10</v>
      </c>
      <c r="AD1536" s="4">
        <v>8.5350000000000001</v>
      </c>
      <c r="AE1536" s="4">
        <v>5.05</v>
      </c>
      <c r="AF1536" s="4">
        <v>3.3889999999999998</v>
      </c>
      <c r="AG1536" s="7">
        <v>16121901</v>
      </c>
      <c r="AH1536" s="7">
        <v>16648028</v>
      </c>
      <c r="AI1536" s="7">
        <v>16709534</v>
      </c>
      <c r="AJ1536" s="7">
        <v>15817515</v>
      </c>
      <c r="AK1536" s="3">
        <v>98.111969999999999</v>
      </c>
      <c r="AL1536" s="7">
        <v>345</v>
      </c>
      <c r="AM1536" s="7">
        <v>15256547</v>
      </c>
      <c r="AN1536" s="3">
        <v>94.63</v>
      </c>
      <c r="AO1536" s="3">
        <v>-2.3177940000000001</v>
      </c>
      <c r="AP1536" s="3">
        <v>-5.7821410000000002</v>
      </c>
      <c r="AQ1536" s="3">
        <v>45.524797</v>
      </c>
      <c r="AR1536" s="3">
        <v>4.253679</v>
      </c>
      <c r="AS1536" s="3">
        <v>-5.7821410000000002</v>
      </c>
      <c r="AT1536" s="3">
        <v>45.524797</v>
      </c>
      <c r="AU1536" s="3">
        <v>2.8624770000000002</v>
      </c>
      <c r="AV1536" s="3">
        <v>4.2002987116717811</v>
      </c>
      <c r="AW1536" s="3">
        <v>5.1603983809466278</v>
      </c>
      <c r="AX1536" s="3">
        <v>6.7006886136776576</v>
      </c>
      <c r="AY1536" s="3">
        <v>75.180000000000007</v>
      </c>
      <c r="AZ1536" s="3">
        <v>92.36</v>
      </c>
      <c r="BA1536" s="3">
        <v>119.93</v>
      </c>
    </row>
    <row r="1537" spans="1:53" x14ac:dyDescent="0.3">
      <c r="A1537" s="1" t="s">
        <v>1860</v>
      </c>
      <c r="B1537" s="2">
        <v>100425</v>
      </c>
      <c r="C1537" s="9" t="s">
        <v>2395</v>
      </c>
      <c r="D1537" s="9" t="s">
        <v>2399</v>
      </c>
      <c r="E1537" s="3">
        <v>2536.94655844</v>
      </c>
      <c r="F1537" s="5" t="s">
        <v>2400</v>
      </c>
      <c r="G1537" s="5">
        <v>2456.76155844</v>
      </c>
      <c r="H1537" s="3">
        <v>0.36</v>
      </c>
      <c r="I1537" s="3">
        <v>19.949275362318801</v>
      </c>
      <c r="J1537" s="4">
        <v>0.36</v>
      </c>
      <c r="K1537" s="3">
        <v>19.949275362318801</v>
      </c>
      <c r="L1537" s="3">
        <v>1.69749802265456</v>
      </c>
      <c r="M1537" s="3">
        <v>1.07222566219152</v>
      </c>
      <c r="N1537" s="3">
        <v>14.504742</v>
      </c>
      <c r="O1537" s="3" t="s">
        <v>2400</v>
      </c>
      <c r="P1537" s="3" t="s">
        <v>2400</v>
      </c>
      <c r="Q1537" s="3" t="s">
        <v>2400</v>
      </c>
      <c r="R1537" s="3" t="s">
        <v>2400</v>
      </c>
      <c r="S1537" s="3" t="s">
        <v>2400</v>
      </c>
      <c r="T1537" s="9" t="s">
        <v>3429</v>
      </c>
      <c r="U1537" s="7">
        <v>565275</v>
      </c>
      <c r="V1537" s="7">
        <v>432253</v>
      </c>
      <c r="W1537" s="7">
        <v>345997</v>
      </c>
      <c r="X1537" s="7">
        <v>324313</v>
      </c>
      <c r="Y1537" s="7">
        <v>510684</v>
      </c>
      <c r="Z1537" s="7">
        <v>517439</v>
      </c>
      <c r="AA1537" s="7">
        <v>539370</v>
      </c>
      <c r="AB1537" s="7">
        <v>565275</v>
      </c>
      <c r="AC1537" s="3" t="s">
        <v>2400</v>
      </c>
      <c r="AD1537" s="3" t="s">
        <v>2400</v>
      </c>
      <c r="AE1537" s="3" t="s">
        <v>2400</v>
      </c>
      <c r="AF1537" s="3" t="s">
        <v>2400</v>
      </c>
      <c r="AG1537" s="7">
        <v>85441001</v>
      </c>
      <c r="AH1537" s="7">
        <v>85299154</v>
      </c>
      <c r="AI1537" s="7">
        <v>85149880</v>
      </c>
      <c r="AJ1537" s="7">
        <v>83325120</v>
      </c>
      <c r="AK1537" s="3">
        <v>98.402569999999997</v>
      </c>
      <c r="AL1537" s="7">
        <v>290</v>
      </c>
      <c r="AM1537" s="7">
        <v>71636420</v>
      </c>
      <c r="AN1537" s="4">
        <v>84.6</v>
      </c>
      <c r="AO1537" s="3">
        <v>-0.50596300000000005</v>
      </c>
      <c r="AP1537" s="3">
        <v>-8.1108139999999995</v>
      </c>
      <c r="AQ1537" s="3">
        <v>3.3020640000000001</v>
      </c>
      <c r="AR1537" s="3">
        <v>-1.923762</v>
      </c>
      <c r="AS1537" s="3">
        <v>-8.1108139999999995</v>
      </c>
      <c r="AT1537" s="3">
        <v>3.3020640000000001</v>
      </c>
      <c r="AU1537" s="3">
        <v>-3.267744</v>
      </c>
      <c r="AV1537" s="3">
        <v>1.4993246930431781</v>
      </c>
      <c r="AW1537" s="3">
        <v>2.3286486398672759</v>
      </c>
      <c r="AX1537" s="3">
        <v>2.2967735694221738</v>
      </c>
      <c r="AY1537" s="3">
        <v>61.85</v>
      </c>
      <c r="AZ1537" s="3">
        <v>96.06</v>
      </c>
      <c r="BA1537" s="3">
        <v>94.74</v>
      </c>
    </row>
    <row r="1538" spans="1:53" x14ac:dyDescent="0.3">
      <c r="A1538" s="1" t="s">
        <v>208</v>
      </c>
      <c r="B1538" s="2">
        <v>4995882</v>
      </c>
      <c r="C1538" s="9" t="s">
        <v>2395</v>
      </c>
      <c r="D1538" s="9" t="s">
        <v>2490</v>
      </c>
      <c r="E1538" s="3">
        <v>2536.3921129999999</v>
      </c>
      <c r="F1538" s="5">
        <v>3190.1101119999998</v>
      </c>
      <c r="G1538" s="5" t="s">
        <v>2400</v>
      </c>
      <c r="H1538" s="3">
        <v>0.16</v>
      </c>
      <c r="I1538" s="3" t="s">
        <v>2397</v>
      </c>
      <c r="J1538" s="3">
        <v>0.16</v>
      </c>
      <c r="K1538" s="3" t="s">
        <v>2397</v>
      </c>
      <c r="L1538" s="3">
        <v>10.293247240000001</v>
      </c>
      <c r="M1538" s="3">
        <v>4.4821930600000002</v>
      </c>
      <c r="N1538" s="3" t="s">
        <v>2397</v>
      </c>
      <c r="O1538" s="3" t="s">
        <v>2400</v>
      </c>
      <c r="P1538" s="3" t="s">
        <v>2400</v>
      </c>
      <c r="Q1538" s="3">
        <v>4.5264009999999999</v>
      </c>
      <c r="R1538" s="3">
        <v>69.150115999999997</v>
      </c>
      <c r="S1538" s="3">
        <v>69.150115999999997</v>
      </c>
      <c r="T1538" s="9" t="s">
        <v>3429</v>
      </c>
      <c r="U1538" s="7">
        <v>640667</v>
      </c>
      <c r="V1538" s="7">
        <v>588561</v>
      </c>
      <c r="W1538" s="7">
        <v>563717</v>
      </c>
      <c r="X1538" s="7">
        <v>178000</v>
      </c>
      <c r="Y1538" s="7">
        <v>678378</v>
      </c>
      <c r="Z1538" s="7">
        <v>659528</v>
      </c>
      <c r="AA1538" s="7">
        <v>646775</v>
      </c>
      <c r="AB1538" s="7">
        <v>640667</v>
      </c>
      <c r="AC1538" s="3">
        <v>23.326000000000001</v>
      </c>
      <c r="AD1538" s="3">
        <v>20.728000000000002</v>
      </c>
      <c r="AE1538" s="4">
        <v>3.53</v>
      </c>
      <c r="AF1538" s="4">
        <v>1.64</v>
      </c>
      <c r="AG1538" s="7">
        <v>62138584</v>
      </c>
      <c r="AH1538" s="7">
        <v>61972169</v>
      </c>
      <c r="AI1538" s="7">
        <v>61723246</v>
      </c>
      <c r="AJ1538" s="7">
        <v>46591191</v>
      </c>
      <c r="AK1538" s="3">
        <v>74.979489999999998</v>
      </c>
      <c r="AL1538" s="7">
        <v>331</v>
      </c>
      <c r="AM1538" s="7">
        <v>50171323</v>
      </c>
      <c r="AN1538" s="3">
        <v>80.739999999999995</v>
      </c>
      <c r="AO1538" s="3">
        <v>0.130856</v>
      </c>
      <c r="AP1538" s="3">
        <v>-5.179678</v>
      </c>
      <c r="AQ1538" s="3">
        <v>-3.8693469999999999</v>
      </c>
      <c r="AR1538" s="3">
        <v>-1.9728410000000001</v>
      </c>
      <c r="AS1538" s="3">
        <v>-5.179678</v>
      </c>
      <c r="AT1538" s="3">
        <v>-3.8693469999999999</v>
      </c>
      <c r="AU1538" s="3">
        <v>-3.3350179999999998</v>
      </c>
      <c r="AV1538" s="3">
        <v>1.7831841403376212</v>
      </c>
      <c r="AW1538" s="3">
        <v>2.3530072301186609</v>
      </c>
      <c r="AX1538" s="3">
        <v>2.8930174393060022</v>
      </c>
      <c r="AY1538" s="3">
        <v>77.45</v>
      </c>
      <c r="AZ1538" s="3">
        <v>102.21</v>
      </c>
      <c r="BA1538" s="3">
        <v>125.66</v>
      </c>
    </row>
    <row r="1539" spans="1:53" x14ac:dyDescent="0.3">
      <c r="A1539" s="1" t="s">
        <v>516</v>
      </c>
      <c r="B1539" s="2">
        <v>5721789</v>
      </c>
      <c r="C1539" s="9" t="s">
        <v>2401</v>
      </c>
      <c r="D1539" s="9" t="s">
        <v>2407</v>
      </c>
      <c r="E1539" s="3">
        <v>2526.7654203000002</v>
      </c>
      <c r="F1539" s="5">
        <v>3475.2020000000002</v>
      </c>
      <c r="G1539" s="5" t="s">
        <v>2400</v>
      </c>
      <c r="H1539" s="3">
        <v>0.23300000000000001</v>
      </c>
      <c r="I1539" s="3">
        <v>64.106667000000002</v>
      </c>
      <c r="J1539" s="3">
        <v>0.23300000000000001</v>
      </c>
      <c r="K1539" s="3">
        <v>64.106667000000002</v>
      </c>
      <c r="L1539" s="3">
        <v>1.0506993</v>
      </c>
      <c r="M1539" s="3">
        <v>1.0506993</v>
      </c>
      <c r="N1539" s="3">
        <v>14.369396</v>
      </c>
      <c r="O1539" s="3" t="s">
        <v>2400</v>
      </c>
      <c r="P1539" s="3" t="s">
        <v>2400</v>
      </c>
      <c r="Q1539" s="3">
        <v>24.774989000000001</v>
      </c>
      <c r="R1539" s="3" t="s">
        <v>2400</v>
      </c>
      <c r="S1539" s="3" t="s">
        <v>2400</v>
      </c>
      <c r="T1539" s="9" t="s">
        <v>3429</v>
      </c>
      <c r="U1539" s="7">
        <v>131790.978</v>
      </c>
      <c r="V1539" s="7">
        <v>108526.68399999999</v>
      </c>
      <c r="W1539" s="7">
        <v>106868.011</v>
      </c>
      <c r="X1539" s="7">
        <v>95043.678</v>
      </c>
      <c r="Y1539" s="7">
        <v>131790.978</v>
      </c>
      <c r="Z1539" s="7">
        <v>127353.406</v>
      </c>
      <c r="AA1539" s="7">
        <v>122915.834</v>
      </c>
      <c r="AB1539" s="7">
        <v>115721.25900000001</v>
      </c>
      <c r="AC1539" s="4">
        <v>100</v>
      </c>
      <c r="AD1539" s="4">
        <v>100</v>
      </c>
      <c r="AE1539" s="3" t="s">
        <v>2400</v>
      </c>
      <c r="AF1539" s="3" t="s">
        <v>2400</v>
      </c>
      <c r="AG1539" s="7">
        <v>96335977</v>
      </c>
      <c r="AH1539" s="7">
        <v>96335977</v>
      </c>
      <c r="AI1539" s="7">
        <v>95820437</v>
      </c>
      <c r="AJ1539" s="7" t="s">
        <v>2400</v>
      </c>
      <c r="AK1539" s="3" t="s">
        <v>2400</v>
      </c>
      <c r="AL1539" s="7">
        <v>200</v>
      </c>
      <c r="AM1539" s="7">
        <v>16884521</v>
      </c>
      <c r="AN1539" s="3">
        <v>17.52</v>
      </c>
      <c r="AO1539" s="3">
        <v>1.093356</v>
      </c>
      <c r="AP1539" s="3">
        <v>-8.3142639999999997</v>
      </c>
      <c r="AQ1539" s="3">
        <v>-7.6450250000000004</v>
      </c>
      <c r="AR1539" s="3">
        <v>12.757974000000001</v>
      </c>
      <c r="AS1539" s="3">
        <v>-8.3142639999999997</v>
      </c>
      <c r="AT1539" s="3">
        <v>-7.6450250000000004</v>
      </c>
      <c r="AU1539" s="3">
        <v>13.182674</v>
      </c>
      <c r="AV1539" s="3">
        <v>1.0820090174042041</v>
      </c>
      <c r="AW1539" s="3">
        <v>1.1221295205678548</v>
      </c>
      <c r="AX1539" s="3">
        <v>0.95188129651816966</v>
      </c>
      <c r="AY1539" s="3">
        <v>100.68</v>
      </c>
      <c r="AZ1539" s="3">
        <v>104.41</v>
      </c>
      <c r="BA1539" s="3">
        <v>88.57</v>
      </c>
    </row>
    <row r="1540" spans="1:53" x14ac:dyDescent="0.3">
      <c r="A1540" s="1" t="s">
        <v>2314</v>
      </c>
      <c r="B1540" s="2">
        <v>4994161</v>
      </c>
      <c r="C1540" s="9" t="s">
        <v>2395</v>
      </c>
      <c r="D1540" s="9" t="s">
        <v>2484</v>
      </c>
      <c r="E1540" s="3">
        <v>2526.7029866399998</v>
      </c>
      <c r="F1540" s="5">
        <v>3243.3769860000002</v>
      </c>
      <c r="G1540" s="5" t="s">
        <v>2400</v>
      </c>
      <c r="H1540" s="3">
        <v>0.106</v>
      </c>
      <c r="I1540" s="3">
        <v>49.138167000000003</v>
      </c>
      <c r="J1540" s="3">
        <v>0.106</v>
      </c>
      <c r="K1540" s="3">
        <v>49.138167000000003</v>
      </c>
      <c r="L1540" s="3">
        <v>1.78964675</v>
      </c>
      <c r="M1540" s="3">
        <v>1.53268476</v>
      </c>
      <c r="N1540" s="3" t="s">
        <v>2397</v>
      </c>
      <c r="O1540" s="3" t="s">
        <v>2400</v>
      </c>
      <c r="P1540" s="3" t="s">
        <v>2400</v>
      </c>
      <c r="Q1540" s="3">
        <v>0.94811500000000004</v>
      </c>
      <c r="R1540" s="3">
        <v>7.542351</v>
      </c>
      <c r="S1540" s="3">
        <v>7.542351</v>
      </c>
      <c r="T1540" s="9" t="s">
        <v>3429</v>
      </c>
      <c r="U1540" s="7">
        <v>3283499</v>
      </c>
      <c r="V1540" s="7">
        <v>3289978</v>
      </c>
      <c r="W1540" s="7">
        <v>2734372</v>
      </c>
      <c r="X1540" s="7">
        <v>2372178</v>
      </c>
      <c r="Y1540" s="7">
        <v>3097524</v>
      </c>
      <c r="Z1540" s="7">
        <v>3169567</v>
      </c>
      <c r="AA1540" s="7">
        <v>3219865</v>
      </c>
      <c r="AB1540" s="7">
        <v>3283499</v>
      </c>
      <c r="AC1540" s="3">
        <v>21.460999999999999</v>
      </c>
      <c r="AD1540" s="3">
        <v>20.268999999999998</v>
      </c>
      <c r="AE1540" s="3">
        <v>13.135</v>
      </c>
      <c r="AF1540" s="4">
        <v>11.962999999999999</v>
      </c>
      <c r="AG1540" s="7">
        <v>61807803</v>
      </c>
      <c r="AH1540" s="7">
        <v>61807803</v>
      </c>
      <c r="AI1540" s="7">
        <v>63390516</v>
      </c>
      <c r="AJ1540" s="7">
        <v>58915085</v>
      </c>
      <c r="AK1540" s="3">
        <v>95.319820000000007</v>
      </c>
      <c r="AL1540" s="7">
        <v>310</v>
      </c>
      <c r="AM1540" s="7">
        <v>58917655</v>
      </c>
      <c r="AN1540" s="3">
        <v>95.32</v>
      </c>
      <c r="AO1540" s="3">
        <v>-0.44345899999999999</v>
      </c>
      <c r="AP1540" s="3">
        <v>-12.133072</v>
      </c>
      <c r="AQ1540" s="3">
        <v>-6.9188910000000003</v>
      </c>
      <c r="AR1540" s="3">
        <v>-14.231137</v>
      </c>
      <c r="AS1540" s="3">
        <v>-12.133072</v>
      </c>
      <c r="AT1540" s="3">
        <v>-6.9188910000000003</v>
      </c>
      <c r="AU1540" s="3">
        <v>-15.223034999999999</v>
      </c>
      <c r="AV1540" s="3">
        <v>2.8118990089325777</v>
      </c>
      <c r="AW1540" s="3">
        <v>4.5893311767241967</v>
      </c>
      <c r="AX1540" s="3">
        <v>5.2788352255832116</v>
      </c>
      <c r="AY1540" s="3">
        <v>47.73</v>
      </c>
      <c r="AZ1540" s="4">
        <v>77.900000000000006</v>
      </c>
      <c r="BA1540" s="4">
        <v>89.6</v>
      </c>
    </row>
    <row r="1541" spans="1:53" x14ac:dyDescent="0.3">
      <c r="A1541" s="1" t="s">
        <v>1536</v>
      </c>
      <c r="B1541" s="2">
        <v>5721226</v>
      </c>
      <c r="C1541" s="9" t="s">
        <v>2401</v>
      </c>
      <c r="D1541" s="9" t="s">
        <v>2407</v>
      </c>
      <c r="E1541" s="3">
        <v>2524.2895214999999</v>
      </c>
      <c r="F1541" s="5">
        <v>4211.0812210000004</v>
      </c>
      <c r="G1541" s="5" t="s">
        <v>2400</v>
      </c>
      <c r="H1541" s="3">
        <v>0.95</v>
      </c>
      <c r="I1541" s="3">
        <v>23.180952000000001</v>
      </c>
      <c r="J1541" s="3">
        <v>0.95</v>
      </c>
      <c r="K1541" s="3">
        <v>23.180952000000001</v>
      </c>
      <c r="L1541" s="3">
        <v>0.8989511</v>
      </c>
      <c r="M1541" s="3">
        <v>0.8989511</v>
      </c>
      <c r="N1541" s="3">
        <v>15.582585999999999</v>
      </c>
      <c r="O1541" s="3" t="s">
        <v>2400</v>
      </c>
      <c r="P1541" s="3" t="s">
        <v>2400</v>
      </c>
      <c r="Q1541" s="3">
        <v>19.593429</v>
      </c>
      <c r="R1541" s="3" t="s">
        <v>2400</v>
      </c>
      <c r="S1541" s="3" t="s">
        <v>2400</v>
      </c>
      <c r="T1541" s="9" t="s">
        <v>3434</v>
      </c>
      <c r="U1541" s="7">
        <v>192470.85</v>
      </c>
      <c r="V1541" s="7">
        <v>157528.52900000001</v>
      </c>
      <c r="W1541" s="7">
        <v>150132.179</v>
      </c>
      <c r="X1541" s="7">
        <v>160368.981</v>
      </c>
      <c r="Y1541" s="7">
        <v>206419.927</v>
      </c>
      <c r="Z1541" s="7">
        <v>199445.389</v>
      </c>
      <c r="AA1541" s="7">
        <v>192470.85</v>
      </c>
      <c r="AB1541" s="7">
        <v>183122.81400000001</v>
      </c>
      <c r="AC1541" s="4">
        <v>100</v>
      </c>
      <c r="AD1541" s="4">
        <v>100</v>
      </c>
      <c r="AE1541" s="3" t="s">
        <v>2400</v>
      </c>
      <c r="AF1541" s="3" t="s">
        <v>2400</v>
      </c>
      <c r="AG1541" s="7">
        <v>193729050</v>
      </c>
      <c r="AH1541" s="7">
        <v>193729050</v>
      </c>
      <c r="AI1541" s="7">
        <v>193749050</v>
      </c>
      <c r="AJ1541" s="7" t="s">
        <v>2400</v>
      </c>
      <c r="AK1541" s="3" t="s">
        <v>2400</v>
      </c>
      <c r="AL1541" s="7">
        <v>258</v>
      </c>
      <c r="AM1541" s="7">
        <v>47457579</v>
      </c>
      <c r="AN1541" s="4">
        <v>24.5</v>
      </c>
      <c r="AO1541" s="3">
        <v>0</v>
      </c>
      <c r="AP1541" s="3">
        <v>-6.6001539999999999</v>
      </c>
      <c r="AQ1541" s="3">
        <v>-7.0992369999999996</v>
      </c>
      <c r="AR1541" s="3">
        <v>2.1830400000000001</v>
      </c>
      <c r="AS1541" s="3">
        <v>-6.6001539999999999</v>
      </c>
      <c r="AT1541" s="3">
        <v>-7.0992369999999996</v>
      </c>
      <c r="AU1541" s="3">
        <v>2.9610829999999999</v>
      </c>
      <c r="AV1541" s="3">
        <v>3.2158171425503821</v>
      </c>
      <c r="AW1541" s="3">
        <v>2.2315298562136605</v>
      </c>
      <c r="AX1541" s="3">
        <v>1.8294614208706599</v>
      </c>
      <c r="AY1541" s="3">
        <v>209.15</v>
      </c>
      <c r="AZ1541" s="3">
        <v>145.13999999999999</v>
      </c>
      <c r="BA1541" s="3">
        <v>118.99</v>
      </c>
    </row>
    <row r="1542" spans="1:53" x14ac:dyDescent="0.3">
      <c r="A1542" s="1" t="s">
        <v>3196</v>
      </c>
      <c r="B1542" s="2">
        <v>27474513</v>
      </c>
      <c r="C1542" s="9" t="s">
        <v>2401</v>
      </c>
      <c r="D1542" s="9" t="s">
        <v>2462</v>
      </c>
      <c r="E1542" s="3">
        <v>2517.7714531199999</v>
      </c>
      <c r="F1542" s="5">
        <v>1371.873243</v>
      </c>
      <c r="G1542" s="5" t="s">
        <v>2400</v>
      </c>
      <c r="H1542" s="3">
        <v>1.800855672630217E-2</v>
      </c>
      <c r="I1542" s="3">
        <v>30.608726999999998</v>
      </c>
      <c r="J1542" s="3">
        <v>1.800855672630217E-2</v>
      </c>
      <c r="K1542" s="3">
        <v>30.608726999999998</v>
      </c>
      <c r="L1542" s="3">
        <v>1.19480483</v>
      </c>
      <c r="M1542" s="3">
        <v>1.18536379</v>
      </c>
      <c r="N1542" s="3">
        <v>30.062142999999999</v>
      </c>
      <c r="O1542" s="3" t="s">
        <v>2400</v>
      </c>
      <c r="P1542" s="3" t="s">
        <v>2400</v>
      </c>
      <c r="Q1542" s="3">
        <v>5.2006860000000001</v>
      </c>
      <c r="R1542" s="3" t="s">
        <v>2397</v>
      </c>
      <c r="S1542" s="3">
        <v>-61.631622</v>
      </c>
      <c r="T1542" s="9" t="s">
        <v>3429</v>
      </c>
      <c r="U1542" s="7">
        <v>175802.64509710757</v>
      </c>
      <c r="V1542" s="7">
        <v>785901.1581961622</v>
      </c>
      <c r="W1542" s="7">
        <v>1321046.7412157785</v>
      </c>
      <c r="X1542" s="7">
        <v>553980.23632468015</v>
      </c>
      <c r="Y1542" s="7">
        <v>299829.0844498435</v>
      </c>
      <c r="Z1542" s="7">
        <v>260108.74814159927</v>
      </c>
      <c r="AA1542" s="7">
        <v>221956.61980649119</v>
      </c>
      <c r="AB1542" s="7">
        <v>175802.64509710757</v>
      </c>
      <c r="AC1542" s="3">
        <v>31.166</v>
      </c>
      <c r="AD1542" s="3">
        <v>29.181000000000001</v>
      </c>
      <c r="AE1542" s="3">
        <v>-36.188000000000002</v>
      </c>
      <c r="AF1542" s="3">
        <v>-9.9930000000000003</v>
      </c>
      <c r="AG1542" s="7">
        <v>1225416292</v>
      </c>
      <c r="AH1542" s="7">
        <v>1228868297</v>
      </c>
      <c r="AI1542" s="7">
        <v>1316451427</v>
      </c>
      <c r="AJ1542" s="7">
        <v>565087331</v>
      </c>
      <c r="AK1542" s="3">
        <v>44.439019999999999</v>
      </c>
      <c r="AL1542" s="7">
        <v>113</v>
      </c>
      <c r="AM1542" s="7">
        <v>273067051</v>
      </c>
      <c r="AN1542" s="3">
        <v>21.47</v>
      </c>
      <c r="AO1542" s="3">
        <v>8</v>
      </c>
      <c r="AP1542" s="3">
        <v>9.0909089999999999</v>
      </c>
      <c r="AQ1542" s="3">
        <v>19.337016999999999</v>
      </c>
      <c r="AR1542" s="3">
        <v>10.769231</v>
      </c>
      <c r="AS1542" s="3">
        <v>9.0909089999999999</v>
      </c>
      <c r="AT1542" s="3">
        <v>19.337016999999999</v>
      </c>
      <c r="AU1542" s="3">
        <v>8</v>
      </c>
      <c r="AV1542" s="3" t="s">
        <v>2400</v>
      </c>
      <c r="AW1542" s="3" t="s">
        <v>2400</v>
      </c>
      <c r="AX1542" s="3" t="s">
        <v>2400</v>
      </c>
      <c r="AY1542" s="3">
        <v>99.21</v>
      </c>
      <c r="AZ1542" s="3">
        <v>117.58</v>
      </c>
      <c r="BA1542" s="4">
        <v>143.6</v>
      </c>
    </row>
    <row r="1543" spans="1:53" x14ac:dyDescent="0.3">
      <c r="A1543" s="1" t="s">
        <v>2362</v>
      </c>
      <c r="B1543" s="2">
        <v>4307276</v>
      </c>
      <c r="C1543" s="9" t="s">
        <v>2401</v>
      </c>
      <c r="D1543" s="9" t="s">
        <v>2461</v>
      </c>
      <c r="E1543" s="3">
        <v>2515.5521118000001</v>
      </c>
      <c r="F1543" s="5">
        <v>2164.965111</v>
      </c>
      <c r="G1543" s="5">
        <v>2307.8911118000001</v>
      </c>
      <c r="H1543" s="3">
        <v>0.56000000000000005</v>
      </c>
      <c r="I1543" s="3">
        <v>23.655256999999999</v>
      </c>
      <c r="J1543" s="3">
        <v>0.56000000000000005</v>
      </c>
      <c r="K1543" s="3">
        <v>23.655256999999999</v>
      </c>
      <c r="L1543" s="3">
        <v>4.09827385</v>
      </c>
      <c r="M1543" s="3">
        <v>3.4827213799999996</v>
      </c>
      <c r="N1543" s="3">
        <v>10.070258000000001</v>
      </c>
      <c r="O1543" s="3" t="s">
        <v>2400</v>
      </c>
      <c r="P1543" s="3" t="s">
        <v>2400</v>
      </c>
      <c r="Q1543" s="3">
        <v>1.577434</v>
      </c>
      <c r="R1543" s="3">
        <v>13.193251</v>
      </c>
      <c r="S1543" s="3">
        <v>13.193251</v>
      </c>
      <c r="T1543" s="9" t="s">
        <v>3429</v>
      </c>
      <c r="U1543" s="7">
        <v>1337062</v>
      </c>
      <c r="V1543" s="7">
        <v>1193506</v>
      </c>
      <c r="W1543" s="7">
        <v>1031839</v>
      </c>
      <c r="X1543" s="7">
        <v>872933</v>
      </c>
      <c r="Y1543" s="7">
        <v>1392488</v>
      </c>
      <c r="Z1543" s="7">
        <v>1377266</v>
      </c>
      <c r="AA1543" s="7">
        <v>1357376</v>
      </c>
      <c r="AB1543" s="7">
        <v>1337062</v>
      </c>
      <c r="AC1543" s="3">
        <v>91.456999999999994</v>
      </c>
      <c r="AD1543" s="4">
        <v>91.38</v>
      </c>
      <c r="AE1543" s="4">
        <v>9.5050000000000008</v>
      </c>
      <c r="AF1543" s="4">
        <v>11.417999999999999</v>
      </c>
      <c r="AG1543" s="7">
        <v>66554546</v>
      </c>
      <c r="AH1543" s="7">
        <v>67622000</v>
      </c>
      <c r="AI1543" s="7">
        <v>68962000</v>
      </c>
      <c r="AJ1543" s="7">
        <v>64355768</v>
      </c>
      <c r="AK1543" s="3">
        <v>97.778829999999999</v>
      </c>
      <c r="AL1543" s="7">
        <v>342</v>
      </c>
      <c r="AM1543" s="7">
        <v>63129597</v>
      </c>
      <c r="AN1543" s="3">
        <v>95.92</v>
      </c>
      <c r="AO1543" s="3">
        <v>-0.69284100000000004</v>
      </c>
      <c r="AP1543" s="3">
        <v>1.255887</v>
      </c>
      <c r="AQ1543" s="3">
        <v>10.319269999999999</v>
      </c>
      <c r="AR1543" s="3">
        <v>-16.540866999999999</v>
      </c>
      <c r="AS1543" s="3">
        <v>1.255887</v>
      </c>
      <c r="AT1543" s="3">
        <v>10.319269999999999</v>
      </c>
      <c r="AU1543" s="3">
        <v>-18.250951000000001</v>
      </c>
      <c r="AV1543" s="3">
        <v>3.9843498001828994</v>
      </c>
      <c r="AW1543" s="3">
        <v>5.3033175979947593</v>
      </c>
      <c r="AX1543" s="3">
        <v>5.202279672368185</v>
      </c>
      <c r="AY1543" s="3">
        <v>72.19</v>
      </c>
      <c r="AZ1543" s="3">
        <v>96.08</v>
      </c>
      <c r="BA1543" s="3">
        <v>94.25</v>
      </c>
    </row>
    <row r="1544" spans="1:53" x14ac:dyDescent="0.3">
      <c r="A1544" s="1" t="s">
        <v>2373</v>
      </c>
      <c r="B1544" s="2">
        <v>4154619</v>
      </c>
      <c r="C1544" s="9" t="s">
        <v>2395</v>
      </c>
      <c r="D1544" s="9" t="s">
        <v>2461</v>
      </c>
      <c r="E1544" s="3">
        <v>2515.3263289000001</v>
      </c>
      <c r="F1544" s="5">
        <v>3017.156328</v>
      </c>
      <c r="G1544" s="5" t="s">
        <v>2400</v>
      </c>
      <c r="H1544" s="3">
        <v>-1.1100000000000001</v>
      </c>
      <c r="I1544" s="3">
        <v>39.491278999999999</v>
      </c>
      <c r="J1544" s="3">
        <v>-1.1100000000000001</v>
      </c>
      <c r="K1544" s="3">
        <v>39.491278999999999</v>
      </c>
      <c r="L1544" s="3" t="s">
        <v>2397</v>
      </c>
      <c r="M1544" s="3">
        <v>1.3253981799999999</v>
      </c>
      <c r="N1544" s="3">
        <v>11.25751</v>
      </c>
      <c r="O1544" s="3" t="s">
        <v>2400</v>
      </c>
      <c r="P1544" s="3" t="s">
        <v>2400</v>
      </c>
      <c r="Q1544" s="3">
        <v>2.0485169999999999</v>
      </c>
      <c r="R1544" s="3">
        <v>6.4036039999999996</v>
      </c>
      <c r="S1544" s="3">
        <v>6.4036039999999996</v>
      </c>
      <c r="T1544" s="9" t="s">
        <v>3429</v>
      </c>
      <c r="U1544" s="7">
        <v>1364028</v>
      </c>
      <c r="V1544" s="7">
        <v>1390997</v>
      </c>
      <c r="W1544" s="7">
        <v>1416722</v>
      </c>
      <c r="X1544" s="7">
        <v>1158829</v>
      </c>
      <c r="Y1544" s="7">
        <v>1378750</v>
      </c>
      <c r="Z1544" s="7">
        <v>1366155</v>
      </c>
      <c r="AA1544" s="7">
        <v>1371371</v>
      </c>
      <c r="AB1544" s="7">
        <v>1364028</v>
      </c>
      <c r="AC1544" s="3">
        <v>85.536000000000001</v>
      </c>
      <c r="AD1544" s="3">
        <v>85.384</v>
      </c>
      <c r="AE1544" s="3">
        <v>31.248000000000001</v>
      </c>
      <c r="AF1544" s="3">
        <v>30.643000000000001</v>
      </c>
      <c r="AG1544" s="7">
        <v>42740848</v>
      </c>
      <c r="AH1544" s="7">
        <v>44740322</v>
      </c>
      <c r="AI1544" s="7">
        <v>45984858</v>
      </c>
      <c r="AJ1544" s="7">
        <v>42065954</v>
      </c>
      <c r="AK1544" s="3">
        <v>98.419889999999995</v>
      </c>
      <c r="AL1544" s="7">
        <v>328</v>
      </c>
      <c r="AM1544" s="7">
        <v>46222668</v>
      </c>
      <c r="AN1544" s="3">
        <v>108.15</v>
      </c>
      <c r="AO1544" s="3">
        <v>-3.5841020000000001</v>
      </c>
      <c r="AP1544" s="3">
        <v>-7.663551</v>
      </c>
      <c r="AQ1544" s="3">
        <v>11.672832</v>
      </c>
      <c r="AR1544" s="3">
        <v>-19.269054000000001</v>
      </c>
      <c r="AS1544" s="3">
        <v>-7.663551</v>
      </c>
      <c r="AT1544" s="3">
        <v>11.672832</v>
      </c>
      <c r="AU1544" s="3">
        <v>-19.124870000000001</v>
      </c>
      <c r="AV1544" s="3">
        <v>2.7936249222473601</v>
      </c>
      <c r="AW1544" s="3">
        <v>5.6107753049171363</v>
      </c>
      <c r="AX1544" s="3">
        <v>5.4011710111169284</v>
      </c>
      <c r="AY1544" s="3">
        <v>54.32</v>
      </c>
      <c r="AZ1544" s="4">
        <v>109.1</v>
      </c>
      <c r="BA1544" s="4">
        <v>105.02</v>
      </c>
    </row>
    <row r="1545" spans="1:53" x14ac:dyDescent="0.3">
      <c r="A1545" s="1" t="s">
        <v>1958</v>
      </c>
      <c r="B1545" s="2">
        <v>4150603</v>
      </c>
      <c r="C1545" s="9" t="s">
        <v>2401</v>
      </c>
      <c r="D1545" s="9" t="s">
        <v>2445</v>
      </c>
      <c r="E1545" s="3">
        <v>2511.6635735499999</v>
      </c>
      <c r="F1545" s="5">
        <v>2531.7305729999998</v>
      </c>
      <c r="G1545" s="5" t="s">
        <v>2400</v>
      </c>
      <c r="H1545" s="3">
        <v>1.53</v>
      </c>
      <c r="I1545" s="3">
        <v>30.504078</v>
      </c>
      <c r="J1545" s="4">
        <v>1.5309999999999999</v>
      </c>
      <c r="K1545" s="3">
        <v>30.684280000000001</v>
      </c>
      <c r="L1545" s="3">
        <v>7.6994976499999996</v>
      </c>
      <c r="M1545" s="3">
        <v>3.3568504999999997</v>
      </c>
      <c r="N1545" s="3">
        <v>30.851344999999998</v>
      </c>
      <c r="O1545" s="3" t="s">
        <v>2400</v>
      </c>
      <c r="P1545" s="3" t="s">
        <v>2400</v>
      </c>
      <c r="Q1545" s="3">
        <v>3.2268759999999999</v>
      </c>
      <c r="R1545" s="3">
        <v>15.056228000000001</v>
      </c>
      <c r="S1545" s="3">
        <v>15.056228000000001</v>
      </c>
      <c r="T1545" s="9" t="s">
        <v>3430</v>
      </c>
      <c r="U1545" s="7">
        <v>720635</v>
      </c>
      <c r="V1545" s="7">
        <v>741048</v>
      </c>
      <c r="W1545" s="7">
        <v>735339</v>
      </c>
      <c r="X1545" s="7">
        <v>656232</v>
      </c>
      <c r="Y1545" s="7">
        <v>706325</v>
      </c>
      <c r="Z1545" s="7">
        <v>720635</v>
      </c>
      <c r="AA1545" s="7">
        <v>728768</v>
      </c>
      <c r="AB1545" s="7">
        <v>735833</v>
      </c>
      <c r="AC1545" s="3">
        <v>39.131999999999998</v>
      </c>
      <c r="AD1545" s="3">
        <v>39.561999999999998</v>
      </c>
      <c r="AE1545" s="3">
        <v>19.486999999999998</v>
      </c>
      <c r="AF1545" s="3">
        <v>19.591999999999999</v>
      </c>
      <c r="AG1545" s="7">
        <v>11812917</v>
      </c>
      <c r="AH1545" s="7">
        <v>11761700</v>
      </c>
      <c r="AI1545" s="7">
        <v>11794883</v>
      </c>
      <c r="AJ1545" s="7">
        <v>11853982</v>
      </c>
      <c r="AK1545" s="3">
        <v>98.115219999999994</v>
      </c>
      <c r="AL1545" s="7">
        <v>289</v>
      </c>
      <c r="AM1545" s="7">
        <v>11374736</v>
      </c>
      <c r="AN1545" s="3">
        <v>94.15</v>
      </c>
      <c r="AO1545" s="3">
        <v>-2.5383089999999999</v>
      </c>
      <c r="AP1545" s="3">
        <v>-10.053394000000001</v>
      </c>
      <c r="AQ1545" s="3">
        <v>2.3033160000000001</v>
      </c>
      <c r="AR1545" s="3">
        <v>21.422077999999999</v>
      </c>
      <c r="AS1545" s="3">
        <v>-10.053394000000001</v>
      </c>
      <c r="AT1545" s="3">
        <v>2.3033160000000001</v>
      </c>
      <c r="AU1545" s="3">
        <v>18.064150000000001</v>
      </c>
      <c r="AV1545" s="3">
        <v>1.0166288753357871</v>
      </c>
      <c r="AW1545" s="3">
        <v>2.0290481516948495</v>
      </c>
      <c r="AX1545" s="3">
        <v>1.8586579500259246</v>
      </c>
      <c r="AY1545" s="3">
        <v>44.36</v>
      </c>
      <c r="AZ1545" s="3">
        <v>88.53</v>
      </c>
      <c r="BA1545" s="3">
        <v>81.09</v>
      </c>
    </row>
    <row r="1546" spans="1:53" x14ac:dyDescent="0.3">
      <c r="A1546" s="1" t="s">
        <v>2153</v>
      </c>
      <c r="B1546" s="2">
        <v>4096803</v>
      </c>
      <c r="C1546" s="9" t="s">
        <v>2395</v>
      </c>
      <c r="D1546" s="9" t="s">
        <v>2399</v>
      </c>
      <c r="E1546" s="3">
        <v>2499.3238202399998</v>
      </c>
      <c r="F1546" s="5" t="s">
        <v>2400</v>
      </c>
      <c r="G1546" s="5">
        <v>2236.3118202400001</v>
      </c>
      <c r="H1546" s="3">
        <v>0.19</v>
      </c>
      <c r="I1546" s="3">
        <v>116.51282051282</v>
      </c>
      <c r="J1546" s="3">
        <v>0.19</v>
      </c>
      <c r="K1546" s="3">
        <v>116.51282051282</v>
      </c>
      <c r="L1546" s="3">
        <v>3.60406552620735</v>
      </c>
      <c r="M1546" s="3">
        <v>2.5280078587570403</v>
      </c>
      <c r="N1546" s="3" t="s">
        <v>2397</v>
      </c>
      <c r="O1546" s="3" t="s">
        <v>2400</v>
      </c>
      <c r="P1546" s="3" t="s">
        <v>2400</v>
      </c>
      <c r="Q1546" s="3" t="s">
        <v>2400</v>
      </c>
      <c r="R1546" s="3" t="s">
        <v>2400</v>
      </c>
      <c r="S1546" s="3" t="s">
        <v>2400</v>
      </c>
      <c r="T1546" s="9" t="s">
        <v>3429</v>
      </c>
      <c r="U1546" s="7">
        <v>418252</v>
      </c>
      <c r="V1546" s="7">
        <v>467127</v>
      </c>
      <c r="W1546" s="7">
        <v>419278</v>
      </c>
      <c r="X1546" s="7">
        <v>325103</v>
      </c>
      <c r="Y1546" s="7">
        <v>418461</v>
      </c>
      <c r="Z1546" s="7">
        <v>417002</v>
      </c>
      <c r="AA1546" s="7">
        <v>414882</v>
      </c>
      <c r="AB1546" s="7">
        <v>418252</v>
      </c>
      <c r="AC1546" s="3" t="s">
        <v>2400</v>
      </c>
      <c r="AD1546" s="3" t="s">
        <v>2400</v>
      </c>
      <c r="AE1546" s="3" t="s">
        <v>2400</v>
      </c>
      <c r="AF1546" s="3" t="s">
        <v>2400</v>
      </c>
      <c r="AG1546" s="7">
        <v>23387522</v>
      </c>
      <c r="AH1546" s="7">
        <v>23353519</v>
      </c>
      <c r="AI1546" s="7">
        <v>23291693</v>
      </c>
      <c r="AJ1546" s="7">
        <v>22105306</v>
      </c>
      <c r="AK1546" s="3">
        <v>94.715909999999994</v>
      </c>
      <c r="AL1546" s="7">
        <v>263</v>
      </c>
      <c r="AM1546" s="7">
        <v>21635863</v>
      </c>
      <c r="AN1546" s="4">
        <v>92.7</v>
      </c>
      <c r="AO1546" s="3">
        <v>-1.9633229999999999</v>
      </c>
      <c r="AP1546" s="3">
        <v>-15.136801</v>
      </c>
      <c r="AQ1546" s="3">
        <v>14.256978</v>
      </c>
      <c r="AR1546" s="3">
        <v>14.689551</v>
      </c>
      <c r="AS1546" s="3">
        <v>-15.136801</v>
      </c>
      <c r="AT1546" s="3">
        <v>14.256978</v>
      </c>
      <c r="AU1546" s="3">
        <v>13.344974000000001</v>
      </c>
      <c r="AV1546" s="3">
        <v>1.5034104966995359</v>
      </c>
      <c r="AW1546" s="3">
        <v>2.5407451747304428</v>
      </c>
      <c r="AX1546" s="3">
        <v>2.9464863144405</v>
      </c>
      <c r="AY1546" s="3">
        <v>46.07</v>
      </c>
      <c r="AZ1546" s="3">
        <v>77.849999999999994</v>
      </c>
      <c r="BA1546" s="3">
        <v>90.28</v>
      </c>
    </row>
    <row r="1547" spans="1:53" x14ac:dyDescent="0.3">
      <c r="A1547" s="1" t="s">
        <v>1900</v>
      </c>
      <c r="B1547" s="2">
        <v>4316478</v>
      </c>
      <c r="C1547" s="9" t="s">
        <v>2401</v>
      </c>
      <c r="D1547" s="9" t="s">
        <v>2511</v>
      </c>
      <c r="E1547" s="3">
        <v>2495.9870891400001</v>
      </c>
      <c r="F1547" s="5">
        <v>2742.2870889999999</v>
      </c>
      <c r="G1547" s="5">
        <v>2567.7870891399998</v>
      </c>
      <c r="H1547" s="3">
        <v>2.7E-2</v>
      </c>
      <c r="I1547" s="3">
        <v>10.3081761006289</v>
      </c>
      <c r="J1547" s="3">
        <v>2.7E-2</v>
      </c>
      <c r="K1547" s="3">
        <v>10.3081761006289</v>
      </c>
      <c r="L1547" s="3">
        <v>1.1284071073667601</v>
      </c>
      <c r="M1547" s="3">
        <v>1.0633684516934501</v>
      </c>
      <c r="N1547" s="3">
        <v>16.741572999999999</v>
      </c>
      <c r="O1547" s="3" t="s">
        <v>2400</v>
      </c>
      <c r="P1547" s="3" t="s">
        <v>2400</v>
      </c>
      <c r="Q1547" s="3">
        <v>1.1094390000000001</v>
      </c>
      <c r="R1547" s="3">
        <v>8.5090629999999994</v>
      </c>
      <c r="S1547" s="3">
        <v>8.3781180028887494</v>
      </c>
      <c r="T1547" s="9" t="s">
        <v>3429</v>
      </c>
      <c r="U1547" s="7">
        <v>2737300</v>
      </c>
      <c r="V1547" s="7">
        <v>2105600</v>
      </c>
      <c r="W1547" s="7">
        <v>2180700</v>
      </c>
      <c r="X1547" s="7">
        <v>889790</v>
      </c>
      <c r="Y1547" s="7">
        <v>2754100</v>
      </c>
      <c r="Z1547" s="7">
        <v>2777500</v>
      </c>
      <c r="AA1547" s="7">
        <v>2745000</v>
      </c>
      <c r="AB1547" s="7">
        <v>2737300</v>
      </c>
      <c r="AC1547" s="3">
        <v>24.974</v>
      </c>
      <c r="AD1547" s="3">
        <v>21.564</v>
      </c>
      <c r="AE1547" s="3">
        <v>16.623999999999999</v>
      </c>
      <c r="AF1547" s="4">
        <v>12.679</v>
      </c>
      <c r="AG1547" s="7">
        <v>161866867</v>
      </c>
      <c r="AH1547" s="7">
        <v>170572790</v>
      </c>
      <c r="AI1547" s="7">
        <v>165068101</v>
      </c>
      <c r="AJ1547" s="7">
        <v>90387248</v>
      </c>
      <c r="AK1547" s="3">
        <v>55.810160000000003</v>
      </c>
      <c r="AL1547" s="7">
        <v>211</v>
      </c>
      <c r="AM1547" s="7">
        <v>96392925</v>
      </c>
      <c r="AN1547" s="3">
        <v>59.52</v>
      </c>
      <c r="AO1547" s="3">
        <v>17.238913</v>
      </c>
      <c r="AP1547" s="3">
        <v>6.2905319999999998</v>
      </c>
      <c r="AQ1547" s="3">
        <v>14.295676</v>
      </c>
      <c r="AR1547" s="3">
        <v>42.397914999999998</v>
      </c>
      <c r="AS1547" s="3">
        <v>6.2905319999999998</v>
      </c>
      <c r="AT1547" s="3">
        <v>14.295676</v>
      </c>
      <c r="AU1547" s="3">
        <v>41.293103000000002</v>
      </c>
      <c r="AV1547" s="3">
        <v>1.7843420115186934</v>
      </c>
      <c r="AW1547" s="3">
        <v>2.4443858864019949</v>
      </c>
      <c r="AX1547" s="3">
        <v>1.7873220447856906</v>
      </c>
      <c r="AY1547" s="3">
        <v>99.34</v>
      </c>
      <c r="AZ1547" s="4">
        <v>136.08000000000001</v>
      </c>
      <c r="BA1547" s="4">
        <v>99.5</v>
      </c>
    </row>
    <row r="1548" spans="1:53" x14ac:dyDescent="0.3">
      <c r="A1548" s="1" t="s">
        <v>2864</v>
      </c>
      <c r="B1548" s="2">
        <v>4810680</v>
      </c>
      <c r="C1548" s="9" t="s">
        <v>2395</v>
      </c>
      <c r="D1548" s="9" t="s">
        <v>2403</v>
      </c>
      <c r="E1548" s="3">
        <v>2490.54418592</v>
      </c>
      <c r="F1548" s="5">
        <v>2200.7211849999999</v>
      </c>
      <c r="G1548" s="5" t="s">
        <v>2400</v>
      </c>
      <c r="H1548" s="3">
        <v>-0.04</v>
      </c>
      <c r="I1548" s="3" t="s">
        <v>2397</v>
      </c>
      <c r="J1548" s="3">
        <v>-0.04</v>
      </c>
      <c r="K1548" s="3" t="s">
        <v>2397</v>
      </c>
      <c r="L1548" s="3">
        <v>7.2989690700000009</v>
      </c>
      <c r="M1548" s="3">
        <v>7.2989690700000009</v>
      </c>
      <c r="N1548" s="3" t="s">
        <v>2397</v>
      </c>
      <c r="O1548" s="3" t="s">
        <v>2400</v>
      </c>
      <c r="P1548" s="3" t="s">
        <v>2400</v>
      </c>
      <c r="Q1548" s="3">
        <v>62.758161000000001</v>
      </c>
      <c r="R1548" s="3" t="s">
        <v>2397</v>
      </c>
      <c r="S1548" s="3">
        <v>-8.9764130000000009</v>
      </c>
      <c r="T1548" s="9" t="s">
        <v>3429</v>
      </c>
      <c r="U1548" s="7">
        <v>237</v>
      </c>
      <c r="V1548" s="7">
        <v>596</v>
      </c>
      <c r="W1548" s="7">
        <v>1393</v>
      </c>
      <c r="X1548" s="7">
        <v>253</v>
      </c>
      <c r="Y1548" s="7">
        <v>29480</v>
      </c>
      <c r="Z1548" s="7">
        <v>1373</v>
      </c>
      <c r="AA1548" s="7">
        <v>520</v>
      </c>
      <c r="AB1548" s="7">
        <v>237</v>
      </c>
      <c r="AC1548" s="3" t="s">
        <v>2397</v>
      </c>
      <c r="AD1548" s="3">
        <v>-281.21800000000002</v>
      </c>
      <c r="AE1548" s="3" t="s">
        <v>2397</v>
      </c>
      <c r="AF1548" s="3" t="s">
        <v>2397</v>
      </c>
      <c r="AG1548" s="7">
        <v>603102073</v>
      </c>
      <c r="AH1548" s="7">
        <v>601048108</v>
      </c>
      <c r="AI1548" s="7">
        <v>542479666</v>
      </c>
      <c r="AJ1548" s="7">
        <v>527580956</v>
      </c>
      <c r="AK1548" s="3">
        <v>87.275450000000006</v>
      </c>
      <c r="AL1548" s="7">
        <v>302</v>
      </c>
      <c r="AM1548" s="7">
        <v>437352808</v>
      </c>
      <c r="AN1548" s="3">
        <v>72.349999999999994</v>
      </c>
      <c r="AO1548" s="3">
        <v>5.9880240000000002</v>
      </c>
      <c r="AP1548" s="3">
        <v>-14.077669999999999</v>
      </c>
      <c r="AQ1548" s="3">
        <v>-22.026432</v>
      </c>
      <c r="AR1548" s="3">
        <v>65.420561000000006</v>
      </c>
      <c r="AS1548" s="3">
        <v>-14.077669999999999</v>
      </c>
      <c r="AT1548" s="3">
        <v>-22.026432</v>
      </c>
      <c r="AU1548" s="3">
        <v>67.772512000000006</v>
      </c>
      <c r="AV1548" s="3">
        <v>16.260405755877176</v>
      </c>
      <c r="AW1548" s="3">
        <v>9.1510126292627803</v>
      </c>
      <c r="AX1548" s="3">
        <v>7.7372863531108811</v>
      </c>
      <c r="AY1548" s="3">
        <v>189.54</v>
      </c>
      <c r="AZ1548" s="3">
        <v>106.67</v>
      </c>
      <c r="BA1548" s="3">
        <v>90.19</v>
      </c>
    </row>
    <row r="1549" spans="1:53" x14ac:dyDescent="0.3">
      <c r="A1549" s="1" t="s">
        <v>2160</v>
      </c>
      <c r="B1549" s="2">
        <v>4963656</v>
      </c>
      <c r="C1549" s="9" t="s">
        <v>2395</v>
      </c>
      <c r="D1549" s="9" t="s">
        <v>2498</v>
      </c>
      <c r="E1549" s="3">
        <v>2486.0154348000001</v>
      </c>
      <c r="F1549" s="5">
        <v>3037.8734340000001</v>
      </c>
      <c r="G1549" s="5" t="s">
        <v>2400</v>
      </c>
      <c r="H1549" s="3">
        <v>0.14000000000000001</v>
      </c>
      <c r="I1549" s="3">
        <v>37.443268000000003</v>
      </c>
      <c r="J1549" s="3">
        <v>0.14000000000000001</v>
      </c>
      <c r="K1549" s="3">
        <v>37.443268000000003</v>
      </c>
      <c r="L1549" s="3">
        <v>3.92296719</v>
      </c>
      <c r="M1549" s="3">
        <v>1.6312944899999999</v>
      </c>
      <c r="N1549" s="3">
        <v>111.99095</v>
      </c>
      <c r="O1549" s="3" t="s">
        <v>2400</v>
      </c>
      <c r="P1549" s="3" t="s">
        <v>2400</v>
      </c>
      <c r="Q1549" s="3">
        <v>1.302765</v>
      </c>
      <c r="R1549" s="3">
        <v>9.6346509999999999</v>
      </c>
      <c r="S1549" s="3">
        <v>9.6346509999999999</v>
      </c>
      <c r="T1549" s="9" t="s">
        <v>3429</v>
      </c>
      <c r="U1549" s="7">
        <v>2232567</v>
      </c>
      <c r="V1549" s="7">
        <v>2495046</v>
      </c>
      <c r="W1549" s="7">
        <v>2248740</v>
      </c>
      <c r="X1549" s="7">
        <v>2105322</v>
      </c>
      <c r="Y1549" s="7">
        <v>2360827</v>
      </c>
      <c r="Z1549" s="7">
        <v>2316871</v>
      </c>
      <c r="AA1549" s="7">
        <v>2258243</v>
      </c>
      <c r="AB1549" s="7">
        <v>2232567</v>
      </c>
      <c r="AC1549" s="3">
        <v>18.510999999999999</v>
      </c>
      <c r="AD1549" s="3">
        <v>19.747</v>
      </c>
      <c r="AE1549" s="4">
        <v>12.188000000000001</v>
      </c>
      <c r="AF1549" s="3">
        <v>13.006</v>
      </c>
      <c r="AG1549" s="7">
        <v>101968000</v>
      </c>
      <c r="AH1549" s="7">
        <v>101945000</v>
      </c>
      <c r="AI1549" s="7">
        <v>102860000</v>
      </c>
      <c r="AJ1549" s="7">
        <v>100166917</v>
      </c>
      <c r="AK1549" s="3">
        <v>98.23227</v>
      </c>
      <c r="AL1549" s="7">
        <v>292</v>
      </c>
      <c r="AM1549" s="7">
        <v>101745684</v>
      </c>
      <c r="AN1549" s="3">
        <v>99.78</v>
      </c>
      <c r="AO1549" s="3">
        <v>-2.328335</v>
      </c>
      <c r="AP1549" s="3">
        <v>1.5176369999999999</v>
      </c>
      <c r="AQ1549" s="3">
        <v>35.616438000000002</v>
      </c>
      <c r="AR1549" s="3">
        <v>59.061697000000002</v>
      </c>
      <c r="AS1549" s="3">
        <v>1.5176369999999999</v>
      </c>
      <c r="AT1549" s="3">
        <v>35.616438000000002</v>
      </c>
      <c r="AU1549" s="3">
        <v>56.546489999999999</v>
      </c>
      <c r="AV1549" s="3">
        <v>1.3672632962849858</v>
      </c>
      <c r="AW1549" s="3">
        <v>2.8757188671980809</v>
      </c>
      <c r="AX1549" s="3">
        <v>3.1142482796772231</v>
      </c>
      <c r="AY1549" s="3">
        <v>37.659999999999997</v>
      </c>
      <c r="AZ1549" s="3">
        <v>79.22</v>
      </c>
      <c r="BA1549" s="3">
        <v>85.79</v>
      </c>
    </row>
    <row r="1550" spans="1:53" x14ac:dyDescent="0.3">
      <c r="A1550" s="1" t="s">
        <v>563</v>
      </c>
      <c r="B1550" s="2">
        <v>4056502</v>
      </c>
      <c r="C1550" s="9" t="s">
        <v>2401</v>
      </c>
      <c r="D1550" s="9" t="s">
        <v>2523</v>
      </c>
      <c r="E1550" s="3">
        <v>2462.34053296</v>
      </c>
      <c r="F1550" s="5">
        <v>3377.8985320000002</v>
      </c>
      <c r="G1550" s="5">
        <v>3346.25353296</v>
      </c>
      <c r="H1550" s="3">
        <v>0.19</v>
      </c>
      <c r="I1550" s="3">
        <v>32.399403999999997</v>
      </c>
      <c r="J1550" s="3">
        <v>0.19</v>
      </c>
      <c r="K1550" s="3">
        <v>32.399403999999997</v>
      </c>
      <c r="L1550" s="3">
        <v>1.62931874</v>
      </c>
      <c r="M1550" s="3">
        <v>1.62396355</v>
      </c>
      <c r="N1550" s="3">
        <v>13.698803</v>
      </c>
      <c r="O1550" s="3" t="s">
        <v>2400</v>
      </c>
      <c r="P1550" s="3" t="s">
        <v>2400</v>
      </c>
      <c r="Q1550" s="3">
        <v>1.6785779999999999</v>
      </c>
      <c r="R1550" s="3">
        <v>9.0551089999999999</v>
      </c>
      <c r="S1550" s="3">
        <v>9.0551089999999999</v>
      </c>
      <c r="T1550" s="9" t="s">
        <v>3429</v>
      </c>
      <c r="U1550" s="7">
        <v>1896635</v>
      </c>
      <c r="V1550" s="7">
        <v>1845329</v>
      </c>
      <c r="W1550" s="7">
        <v>1862616</v>
      </c>
      <c r="X1550" s="7">
        <v>1905485</v>
      </c>
      <c r="Y1550" s="7">
        <v>1973599</v>
      </c>
      <c r="Z1550" s="7">
        <v>1965746</v>
      </c>
      <c r="AA1550" s="7">
        <v>1939319</v>
      </c>
      <c r="AB1550" s="7">
        <v>1896635</v>
      </c>
      <c r="AC1550" s="3">
        <v>22.893000000000001</v>
      </c>
      <c r="AD1550" s="4">
        <v>24.34</v>
      </c>
      <c r="AE1550" s="3">
        <v>15.718</v>
      </c>
      <c r="AF1550" s="3">
        <v>16.821000000000002</v>
      </c>
      <c r="AG1550" s="7">
        <v>110271000</v>
      </c>
      <c r="AH1550" s="7">
        <v>110271000</v>
      </c>
      <c r="AI1550" s="7">
        <v>113605000</v>
      </c>
      <c r="AJ1550" s="7">
        <v>102676590</v>
      </c>
      <c r="AK1550" s="3">
        <v>93.113370000000003</v>
      </c>
      <c r="AL1550" s="7">
        <v>266</v>
      </c>
      <c r="AM1550" s="7">
        <v>92962578</v>
      </c>
      <c r="AN1550" s="4">
        <v>84.3</v>
      </c>
      <c r="AO1550" s="3">
        <v>0.46210699999999999</v>
      </c>
      <c r="AP1550" s="3">
        <v>-2.642185</v>
      </c>
      <c r="AQ1550" s="3">
        <v>71.857708000000002</v>
      </c>
      <c r="AR1550" s="3">
        <v>50.449826999999999</v>
      </c>
      <c r="AS1550" s="3">
        <v>-2.642185</v>
      </c>
      <c r="AT1550" s="3">
        <v>71.857708000000002</v>
      </c>
      <c r="AU1550" s="3">
        <v>49.621473000000002</v>
      </c>
      <c r="AV1550" s="3">
        <v>3.2791341351530132</v>
      </c>
      <c r="AW1550" s="3">
        <v>5.0817337853989137</v>
      </c>
      <c r="AX1550" s="3">
        <v>5.6852602067010798</v>
      </c>
      <c r="AY1550" s="4">
        <v>70.8</v>
      </c>
      <c r="AZ1550" s="3">
        <v>109.72</v>
      </c>
      <c r="BA1550" s="3">
        <v>122.75</v>
      </c>
    </row>
    <row r="1551" spans="1:53" x14ac:dyDescent="0.3">
      <c r="A1551" s="1" t="s">
        <v>495</v>
      </c>
      <c r="B1551" s="2">
        <v>29182856</v>
      </c>
      <c r="C1551" s="9" t="s">
        <v>2401</v>
      </c>
      <c r="D1551" s="9" t="s">
        <v>2417</v>
      </c>
      <c r="E1551" s="3">
        <v>2455.8137074400001</v>
      </c>
      <c r="F1551" s="5">
        <v>2086.265707</v>
      </c>
      <c r="G1551" s="5" t="s">
        <v>2400</v>
      </c>
      <c r="H1551" s="3">
        <v>0.247</v>
      </c>
      <c r="I1551" s="3">
        <v>31.012806000000001</v>
      </c>
      <c r="J1551" s="3">
        <v>0.247</v>
      </c>
      <c r="K1551" s="3">
        <v>31.012806000000001</v>
      </c>
      <c r="L1551" s="3">
        <v>51.034482760000003</v>
      </c>
      <c r="M1551" s="3">
        <v>19.530791790000002</v>
      </c>
      <c r="N1551" s="3">
        <v>10.309597999999999</v>
      </c>
      <c r="O1551" s="3" t="s">
        <v>2400</v>
      </c>
      <c r="P1551" s="3" t="s">
        <v>2400</v>
      </c>
      <c r="Q1551" s="3">
        <v>2.9358460000000002</v>
      </c>
      <c r="R1551" s="3">
        <v>15.723295</v>
      </c>
      <c r="S1551" s="3">
        <v>15.723295</v>
      </c>
      <c r="T1551" s="9" t="s">
        <v>3429</v>
      </c>
      <c r="U1551" s="7">
        <v>613579</v>
      </c>
      <c r="V1551" s="7">
        <v>437434</v>
      </c>
      <c r="W1551" s="7">
        <v>253953</v>
      </c>
      <c r="X1551" s="7">
        <v>230796</v>
      </c>
      <c r="Y1551" s="7">
        <v>735183</v>
      </c>
      <c r="Z1551" s="7">
        <v>697146</v>
      </c>
      <c r="AA1551" s="7">
        <v>660272</v>
      </c>
      <c r="AB1551" s="7">
        <v>613579</v>
      </c>
      <c r="AC1551" s="3">
        <v>61.868000000000002</v>
      </c>
      <c r="AD1551" s="3">
        <v>62.968000000000004</v>
      </c>
      <c r="AE1551" s="4">
        <v>5.7930000000000001</v>
      </c>
      <c r="AF1551" s="3">
        <v>15.859</v>
      </c>
      <c r="AG1551" s="7">
        <v>94556907</v>
      </c>
      <c r="AH1551" s="7">
        <v>93123932</v>
      </c>
      <c r="AI1551" s="7">
        <v>90761485</v>
      </c>
      <c r="AJ1551" s="7">
        <v>87033679</v>
      </c>
      <c r="AK1551" s="3">
        <v>91.718339999999998</v>
      </c>
      <c r="AL1551" s="7">
        <v>347</v>
      </c>
      <c r="AM1551" s="7">
        <v>92532062</v>
      </c>
      <c r="AN1551" s="3">
        <v>97.51</v>
      </c>
      <c r="AO1551" s="3">
        <v>-2.3818250000000001</v>
      </c>
      <c r="AP1551" s="3">
        <v>2.9366310000000002</v>
      </c>
      <c r="AQ1551" s="3">
        <v>-19.613759999999999</v>
      </c>
      <c r="AR1551" s="3">
        <v>30.332681000000001</v>
      </c>
      <c r="AS1551" s="3">
        <v>2.9366310000000002</v>
      </c>
      <c r="AT1551" s="3">
        <v>-19.613759999999999</v>
      </c>
      <c r="AU1551" s="3">
        <v>29.007263999999999</v>
      </c>
      <c r="AV1551" s="3">
        <v>5.1002496364839418</v>
      </c>
      <c r="AW1551" s="3">
        <v>10.060773416693864</v>
      </c>
      <c r="AX1551" s="3">
        <v>11.329316093393151</v>
      </c>
      <c r="AY1551" s="4">
        <v>53.4</v>
      </c>
      <c r="AZ1551" s="3">
        <v>105.35</v>
      </c>
      <c r="BA1551" s="3">
        <v>118.63</v>
      </c>
    </row>
    <row r="1552" spans="1:53" x14ac:dyDescent="0.3">
      <c r="A1552" s="1" t="s">
        <v>35</v>
      </c>
      <c r="B1552" s="2">
        <v>4226924</v>
      </c>
      <c r="C1552" s="9" t="s">
        <v>2401</v>
      </c>
      <c r="D1552" s="9" t="s">
        <v>2429</v>
      </c>
      <c r="E1552" s="3">
        <v>2453.73021255</v>
      </c>
      <c r="F1552" s="5">
        <v>6254.4772119999998</v>
      </c>
      <c r="G1552" s="5" t="s">
        <v>2400</v>
      </c>
      <c r="H1552" s="3">
        <v>-0.42499999999999999</v>
      </c>
      <c r="I1552" s="3">
        <v>59.936629000000003</v>
      </c>
      <c r="J1552" s="3">
        <v>-0.10100000000000001</v>
      </c>
      <c r="K1552" s="3">
        <v>64.427792999999994</v>
      </c>
      <c r="L1552" s="3">
        <v>1.7670577700000001</v>
      </c>
      <c r="M1552" s="3">
        <v>1.0802229400000001</v>
      </c>
      <c r="N1552" s="3">
        <v>12.892585</v>
      </c>
      <c r="O1552" s="3" t="s">
        <v>2400</v>
      </c>
      <c r="P1552" s="3" t="s">
        <v>2400</v>
      </c>
      <c r="Q1552" s="3">
        <v>0.59036900000000003</v>
      </c>
      <c r="R1552" s="3">
        <v>5.3640939999999997</v>
      </c>
      <c r="S1552" s="3">
        <v>5.3640939999999997</v>
      </c>
      <c r="T1552" s="9" t="s">
        <v>3429</v>
      </c>
      <c r="U1552" s="7">
        <v>11287607</v>
      </c>
      <c r="V1552" s="7">
        <v>11154722</v>
      </c>
      <c r="W1552" s="7">
        <v>10997989</v>
      </c>
      <c r="X1552" s="7">
        <v>10106321</v>
      </c>
      <c r="Y1552" s="7">
        <v>11191239</v>
      </c>
      <c r="Z1552" s="7">
        <v>11261453</v>
      </c>
      <c r="AA1552" s="7">
        <v>11276267</v>
      </c>
      <c r="AB1552" s="7">
        <v>11287607</v>
      </c>
      <c r="AC1552" s="3">
        <v>40.075000000000003</v>
      </c>
      <c r="AD1552" s="3">
        <v>40.606999999999999</v>
      </c>
      <c r="AE1552" s="4">
        <v>3.7280000000000002</v>
      </c>
      <c r="AF1552" s="4">
        <v>4.0819999999999999</v>
      </c>
      <c r="AG1552" s="7">
        <v>59337000</v>
      </c>
      <c r="AH1552" s="7">
        <v>59281000</v>
      </c>
      <c r="AI1552" s="7">
        <v>59088000</v>
      </c>
      <c r="AJ1552" s="7">
        <v>58912932</v>
      </c>
      <c r="AK1552" s="3">
        <v>99.279449999999997</v>
      </c>
      <c r="AL1552" s="7">
        <v>439</v>
      </c>
      <c r="AM1552" s="7">
        <v>65169636</v>
      </c>
      <c r="AN1552" s="3">
        <v>109.82</v>
      </c>
      <c r="AO1552" s="3">
        <v>8.1408640000000005</v>
      </c>
      <c r="AP1552" s="3">
        <v>14.365175000000001</v>
      </c>
      <c r="AQ1552" s="3">
        <v>21.287510000000001</v>
      </c>
      <c r="AR1552" s="3">
        <v>-23.664245000000001</v>
      </c>
      <c r="AS1552" s="3">
        <v>14.365175000000001</v>
      </c>
      <c r="AT1552" s="3">
        <v>21.287510000000001</v>
      </c>
      <c r="AU1552" s="3">
        <v>-22.513518000000001</v>
      </c>
      <c r="AV1552" s="3">
        <v>14.349206923775668</v>
      </c>
      <c r="AW1552" s="3">
        <v>17.012319605785557</v>
      </c>
      <c r="AX1552" s="3">
        <v>21.976973938400356</v>
      </c>
      <c r="AY1552" s="3">
        <v>82.44</v>
      </c>
      <c r="AZ1552" s="3">
        <v>97.74</v>
      </c>
      <c r="BA1552" s="3">
        <v>126.27</v>
      </c>
    </row>
    <row r="1553" spans="1:53" x14ac:dyDescent="0.3">
      <c r="A1553" s="1" t="s">
        <v>1609</v>
      </c>
      <c r="B1553" s="2">
        <v>116680599</v>
      </c>
      <c r="C1553" s="9" t="s">
        <v>2401</v>
      </c>
      <c r="D1553" s="9" t="s">
        <v>2412</v>
      </c>
      <c r="E1553" s="3">
        <v>2453.3564489999999</v>
      </c>
      <c r="F1553" s="5">
        <v>5100.0734480000001</v>
      </c>
      <c r="G1553" s="5" t="s">
        <v>2400</v>
      </c>
      <c r="H1553" s="3">
        <v>-7.2999999999999995E-2</v>
      </c>
      <c r="I1553" s="3">
        <v>19.251100999999998</v>
      </c>
      <c r="J1553" s="3">
        <v>-7.2999999999999995E-2</v>
      </c>
      <c r="K1553" s="3">
        <v>19.251100999999998</v>
      </c>
      <c r="L1553" s="3">
        <v>3.9416716800000002</v>
      </c>
      <c r="M1553" s="3">
        <v>3.4922749099999999</v>
      </c>
      <c r="N1553" s="3">
        <v>40.091743000000001</v>
      </c>
      <c r="O1553" s="3" t="s">
        <v>2400</v>
      </c>
      <c r="P1553" s="3" t="s">
        <v>2400</v>
      </c>
      <c r="Q1553" s="3">
        <v>1.3153010000000001</v>
      </c>
      <c r="R1553" s="3">
        <v>9.0218740000000004</v>
      </c>
      <c r="S1553" s="3">
        <v>9.0218740000000004</v>
      </c>
      <c r="T1553" s="9" t="s">
        <v>3429</v>
      </c>
      <c r="U1553" s="7">
        <v>3111492</v>
      </c>
      <c r="V1553" s="7">
        <v>2421994</v>
      </c>
      <c r="W1553" s="7">
        <v>1166563</v>
      </c>
      <c r="X1553" s="7" t="s">
        <v>2400</v>
      </c>
      <c r="Y1553" s="7">
        <v>3558953</v>
      </c>
      <c r="Z1553" s="7">
        <v>3337771</v>
      </c>
      <c r="AA1553" s="7">
        <v>3111492</v>
      </c>
      <c r="AB1553" s="7">
        <v>2421994</v>
      </c>
      <c r="AC1553" s="3">
        <v>15.217000000000001</v>
      </c>
      <c r="AD1553" s="3">
        <v>14.587</v>
      </c>
      <c r="AE1553" s="4">
        <v>8.7560000000000002</v>
      </c>
      <c r="AF1553" s="4">
        <v>6.9960000000000004</v>
      </c>
      <c r="AG1553" s="7">
        <v>152399733</v>
      </c>
      <c r="AH1553" s="7">
        <v>128723386</v>
      </c>
      <c r="AI1553" s="7" t="s">
        <v>2400</v>
      </c>
      <c r="AJ1553" s="7">
        <v>44707292</v>
      </c>
      <c r="AK1553" s="3">
        <v>28.810420000000001</v>
      </c>
      <c r="AL1553" s="7">
        <v>181</v>
      </c>
      <c r="AM1553" s="7">
        <v>51005430</v>
      </c>
      <c r="AN1553" s="3">
        <v>32.869999999999997</v>
      </c>
      <c r="AO1553" s="3">
        <v>0.15278800000000001</v>
      </c>
      <c r="AP1553" s="3">
        <v>-17.077798999999999</v>
      </c>
      <c r="AQ1553" s="3">
        <v>-67.200400000000002</v>
      </c>
      <c r="AR1553" s="3">
        <v>-43</v>
      </c>
      <c r="AS1553" s="3">
        <v>-17.077798999999999</v>
      </c>
      <c r="AT1553" s="3">
        <v>-67.200400000000002</v>
      </c>
      <c r="AU1553" s="3">
        <v>-43</v>
      </c>
      <c r="AV1553" s="3">
        <v>1.5844114393107838</v>
      </c>
      <c r="AW1553" s="3">
        <v>2.7086639318436481</v>
      </c>
      <c r="AX1553" s="3">
        <v>4.6801456193383153</v>
      </c>
      <c r="AY1553" s="3">
        <v>53.48</v>
      </c>
      <c r="AZ1553" s="3">
        <v>91.42</v>
      </c>
      <c r="BA1553" s="3">
        <v>157.97</v>
      </c>
    </row>
    <row r="1554" spans="1:53" x14ac:dyDescent="0.3">
      <c r="A1554" s="1" t="s">
        <v>1377</v>
      </c>
      <c r="B1554" s="2">
        <v>4987812</v>
      </c>
      <c r="C1554" s="9" t="s">
        <v>2395</v>
      </c>
      <c r="D1554" s="9" t="s">
        <v>2406</v>
      </c>
      <c r="E1554" s="3">
        <v>2452.6852185600001</v>
      </c>
      <c r="F1554" s="5">
        <v>2970.9432179999999</v>
      </c>
      <c r="G1554" s="5" t="s">
        <v>2400</v>
      </c>
      <c r="H1554" s="3">
        <v>-0.30099999999999999</v>
      </c>
      <c r="I1554" s="3" t="s">
        <v>2397</v>
      </c>
      <c r="J1554" s="3">
        <v>-0.30099999999999999</v>
      </c>
      <c r="K1554" s="3" t="s">
        <v>2397</v>
      </c>
      <c r="L1554" s="3">
        <v>8.6920529799999997</v>
      </c>
      <c r="M1554" s="3">
        <v>1.68174902</v>
      </c>
      <c r="N1554" s="3">
        <v>46.614871999999998</v>
      </c>
      <c r="O1554" s="3" t="s">
        <v>2400</v>
      </c>
      <c r="P1554" s="3" t="s">
        <v>2400</v>
      </c>
      <c r="Q1554" s="3">
        <v>3.5201709999999999</v>
      </c>
      <c r="R1554" s="3" t="s">
        <v>2397</v>
      </c>
      <c r="S1554" s="3" t="s">
        <v>2397</v>
      </c>
      <c r="T1554" s="9" t="s">
        <v>3430</v>
      </c>
      <c r="U1554" s="7">
        <v>835275</v>
      </c>
      <c r="V1554" s="7">
        <v>973882</v>
      </c>
      <c r="W1554" s="7">
        <v>988197</v>
      </c>
      <c r="X1554" s="7">
        <v>923996</v>
      </c>
      <c r="Y1554" s="7">
        <v>858715</v>
      </c>
      <c r="Z1554" s="7">
        <v>835275</v>
      </c>
      <c r="AA1554" s="7">
        <v>839948</v>
      </c>
      <c r="AB1554" s="7">
        <v>895169</v>
      </c>
      <c r="AC1554" s="3">
        <v>23.452999999999999</v>
      </c>
      <c r="AD1554" s="4">
        <v>22.96</v>
      </c>
      <c r="AE1554" s="3">
        <v>-3.8119999999999998</v>
      </c>
      <c r="AF1554" s="3">
        <v>-1.7010000000000001</v>
      </c>
      <c r="AG1554" s="7">
        <v>58454728</v>
      </c>
      <c r="AH1554" s="7">
        <v>58093528</v>
      </c>
      <c r="AI1554" s="7">
        <v>57273559</v>
      </c>
      <c r="AJ1554" s="7">
        <v>51408676</v>
      </c>
      <c r="AK1554" s="3">
        <v>86.209140000000005</v>
      </c>
      <c r="AL1554" s="7">
        <v>292</v>
      </c>
      <c r="AM1554" s="7">
        <v>56442258</v>
      </c>
      <c r="AN1554" s="3">
        <v>94.65</v>
      </c>
      <c r="AO1554" s="3">
        <v>3.2448380000000001</v>
      </c>
      <c r="AP1554" s="3">
        <v>2.1152440000000001</v>
      </c>
      <c r="AQ1554" s="3">
        <v>13.513514000000001</v>
      </c>
      <c r="AR1554" s="3">
        <v>16.504854000000002</v>
      </c>
      <c r="AS1554" s="3">
        <v>2.1152440000000001</v>
      </c>
      <c r="AT1554" s="3">
        <v>13.513514000000001</v>
      </c>
      <c r="AU1554" s="3">
        <v>14.848236</v>
      </c>
      <c r="AV1554" s="3">
        <v>3.1984129731110436</v>
      </c>
      <c r="AW1554" s="3">
        <v>4.8125398592816424</v>
      </c>
      <c r="AX1554" s="3">
        <v>4.0099313093346947</v>
      </c>
      <c r="AY1554" s="3">
        <v>66.38</v>
      </c>
      <c r="AZ1554" s="3">
        <v>99.88</v>
      </c>
      <c r="BA1554" s="3">
        <v>83.22</v>
      </c>
    </row>
    <row r="1555" spans="1:53" x14ac:dyDescent="0.3">
      <c r="A1555" s="1" t="s">
        <v>7</v>
      </c>
      <c r="B1555" s="2">
        <v>4157610</v>
      </c>
      <c r="C1555" s="9" t="s">
        <v>2401</v>
      </c>
      <c r="D1555" s="9" t="s">
        <v>2406</v>
      </c>
      <c r="E1555" s="3">
        <v>2448.07630672</v>
      </c>
      <c r="F1555" s="5">
        <v>3458.6763059999998</v>
      </c>
      <c r="G1555" s="5" t="s">
        <v>2400</v>
      </c>
      <c r="H1555" s="3">
        <v>0.5</v>
      </c>
      <c r="I1555" s="3">
        <v>33.931339999999999</v>
      </c>
      <c r="J1555" s="4">
        <v>0.5</v>
      </c>
      <c r="K1555" s="3">
        <v>33.931339999999999</v>
      </c>
      <c r="L1555" s="3">
        <v>5.07032931</v>
      </c>
      <c r="M1555" s="3">
        <v>1.78601615</v>
      </c>
      <c r="N1555" s="3">
        <v>141.85185200000001</v>
      </c>
      <c r="O1555" s="3" t="s">
        <v>2400</v>
      </c>
      <c r="P1555" s="3" t="s">
        <v>2400</v>
      </c>
      <c r="Q1555" s="3">
        <v>1.3034319999999999</v>
      </c>
      <c r="R1555" s="4">
        <v>12.5077</v>
      </c>
      <c r="S1555" s="4">
        <v>12.5077</v>
      </c>
      <c r="T1555" s="9" t="s">
        <v>3432</v>
      </c>
      <c r="U1555" s="7">
        <v>2318900</v>
      </c>
      <c r="V1555" s="7">
        <v>1990500</v>
      </c>
      <c r="W1555" s="7">
        <v>1820000</v>
      </c>
      <c r="X1555" s="7">
        <v>1652300</v>
      </c>
      <c r="Y1555" s="7">
        <v>2430900</v>
      </c>
      <c r="Z1555" s="7">
        <v>2318900</v>
      </c>
      <c r="AA1555" s="7">
        <v>2215700</v>
      </c>
      <c r="AB1555" s="7">
        <v>2169500</v>
      </c>
      <c r="AC1555" s="3">
        <v>19.074000000000002</v>
      </c>
      <c r="AD1555" s="3">
        <v>18.849</v>
      </c>
      <c r="AE1555" s="4">
        <v>8.7669999999999995</v>
      </c>
      <c r="AF1555" s="4">
        <v>8.7539999999999996</v>
      </c>
      <c r="AG1555" s="7">
        <v>35271686</v>
      </c>
      <c r="AH1555" s="7">
        <v>35057966</v>
      </c>
      <c r="AI1555" s="7">
        <v>34722997</v>
      </c>
      <c r="AJ1555" s="7">
        <v>34889522</v>
      </c>
      <c r="AK1555" s="3">
        <v>97.320880000000002</v>
      </c>
      <c r="AL1555" s="7">
        <v>295</v>
      </c>
      <c r="AM1555" s="7">
        <v>34339644</v>
      </c>
      <c r="AN1555" s="3">
        <v>95.79</v>
      </c>
      <c r="AO1555" s="3">
        <v>0.57443</v>
      </c>
      <c r="AP1555" s="3">
        <v>-11.852703999999999</v>
      </c>
      <c r="AQ1555" s="3">
        <v>-6.2423500000000001</v>
      </c>
      <c r="AR1555" s="3">
        <v>-1.4791000000000001</v>
      </c>
      <c r="AS1555" s="3">
        <v>-11.852703999999999</v>
      </c>
      <c r="AT1555" s="3">
        <v>-6.2423500000000001</v>
      </c>
      <c r="AU1555" s="3">
        <v>-1.794872</v>
      </c>
      <c r="AV1555" s="3">
        <v>2.1603160458695854</v>
      </c>
      <c r="AW1555" s="3">
        <v>3.0782419780633061</v>
      </c>
      <c r="AX1555" s="3">
        <v>3.4044549288934607</v>
      </c>
      <c r="AY1555" s="4">
        <v>52.6</v>
      </c>
      <c r="AZ1555" s="3">
        <v>74.95</v>
      </c>
      <c r="BA1555" s="3">
        <v>82.89</v>
      </c>
    </row>
    <row r="1556" spans="1:53" x14ac:dyDescent="0.3">
      <c r="A1556" s="1" t="s">
        <v>871</v>
      </c>
      <c r="B1556" s="2">
        <v>100365658</v>
      </c>
      <c r="C1556" s="9" t="s">
        <v>2395</v>
      </c>
      <c r="D1556" s="9" t="s">
        <v>2419</v>
      </c>
      <c r="E1556" s="3">
        <v>2438.1762579900001</v>
      </c>
      <c r="F1556" s="5">
        <v>2163.4422570000002</v>
      </c>
      <c r="G1556" s="5" t="s">
        <v>2400</v>
      </c>
      <c r="H1556" s="3">
        <v>0.27</v>
      </c>
      <c r="I1556" s="3">
        <v>117.62963000000001</v>
      </c>
      <c r="J1556" s="3">
        <v>0.27</v>
      </c>
      <c r="K1556" s="3">
        <v>117.62963000000001</v>
      </c>
      <c r="L1556" s="3">
        <v>5.3432032300000003</v>
      </c>
      <c r="M1556" s="3">
        <v>4.3530701800000005</v>
      </c>
      <c r="N1556" s="3">
        <v>33.014552999999999</v>
      </c>
      <c r="O1556" s="3" t="s">
        <v>2400</v>
      </c>
      <c r="P1556" s="3" t="s">
        <v>2400</v>
      </c>
      <c r="Q1556" s="3">
        <v>0.660964</v>
      </c>
      <c r="R1556" s="3">
        <v>39.358575000000002</v>
      </c>
      <c r="S1556" s="3">
        <v>39.358575000000002</v>
      </c>
      <c r="T1556" s="9" t="s">
        <v>3435</v>
      </c>
      <c r="U1556" s="7">
        <v>2698562</v>
      </c>
      <c r="V1556" s="7">
        <v>2217978</v>
      </c>
      <c r="W1556" s="7">
        <v>1198603</v>
      </c>
      <c r="X1556" s="7">
        <v>680766</v>
      </c>
      <c r="Y1556" s="7">
        <v>2698562</v>
      </c>
      <c r="Z1556" s="7">
        <v>2143395</v>
      </c>
      <c r="AA1556" s="7">
        <v>2196429</v>
      </c>
      <c r="AB1556" s="7">
        <v>2271474</v>
      </c>
      <c r="AC1556" s="4">
        <v>12.638999999999999</v>
      </c>
      <c r="AD1556" s="4">
        <v>12.638999999999999</v>
      </c>
      <c r="AE1556" s="4">
        <v>1.4159999999999999</v>
      </c>
      <c r="AF1556" s="4">
        <v>1.4159999999999999</v>
      </c>
      <c r="AG1556" s="7">
        <v>129421797</v>
      </c>
      <c r="AH1556" s="7">
        <v>128893582</v>
      </c>
      <c r="AI1556" s="7">
        <v>118903435</v>
      </c>
      <c r="AJ1556" s="7">
        <v>62936096</v>
      </c>
      <c r="AK1556" s="3">
        <v>48.553829999999998</v>
      </c>
      <c r="AL1556" s="7">
        <v>314</v>
      </c>
      <c r="AM1556" s="7">
        <v>58250001</v>
      </c>
      <c r="AN1556" s="3">
        <v>44.94</v>
      </c>
      <c r="AO1556" s="3">
        <v>-1.5499069999999999</v>
      </c>
      <c r="AP1556" s="3">
        <v>-15.576821000000001</v>
      </c>
      <c r="AQ1556" s="3">
        <v>-30.074857000000002</v>
      </c>
      <c r="AR1556" s="3">
        <v>-33.417191000000003</v>
      </c>
      <c r="AS1556" s="3">
        <v>-15.576821000000001</v>
      </c>
      <c r="AT1556" s="3">
        <v>-30.074857000000002</v>
      </c>
      <c r="AU1556" s="3">
        <v>-33.417191000000003</v>
      </c>
      <c r="AV1556" s="3">
        <v>6.6190775667319253</v>
      </c>
      <c r="AW1556" s="3">
        <v>13.862973735690698</v>
      </c>
      <c r="AX1556" s="3">
        <v>9.8076596252023123</v>
      </c>
      <c r="AY1556" s="3">
        <v>72.81</v>
      </c>
      <c r="AZ1556" s="4">
        <v>152.5</v>
      </c>
      <c r="BA1556" s="3">
        <v>107.89</v>
      </c>
    </row>
    <row r="1557" spans="1:53" x14ac:dyDescent="0.3">
      <c r="A1557" s="1" t="s">
        <v>1610</v>
      </c>
      <c r="B1557" s="2">
        <v>6629942</v>
      </c>
      <c r="C1557" s="9" t="s">
        <v>2395</v>
      </c>
      <c r="D1557" s="9" t="s">
        <v>2466</v>
      </c>
      <c r="E1557" s="3">
        <v>2432.9826696</v>
      </c>
      <c r="F1557" s="5">
        <v>6046.982669</v>
      </c>
      <c r="G1557" s="5" t="s">
        <v>2400</v>
      </c>
      <c r="H1557" s="3">
        <v>-1.1839999999999999</v>
      </c>
      <c r="I1557" s="3" t="s">
        <v>2397</v>
      </c>
      <c r="J1557" s="3">
        <v>-1.1839999999999999</v>
      </c>
      <c r="K1557" s="3" t="s">
        <v>2397</v>
      </c>
      <c r="L1557" s="3" t="s">
        <v>2397</v>
      </c>
      <c r="M1557" s="3">
        <v>2.88664904</v>
      </c>
      <c r="N1557" s="3">
        <v>24.710042000000001</v>
      </c>
      <c r="O1557" s="3" t="s">
        <v>2400</v>
      </c>
      <c r="P1557" s="3" t="s">
        <v>2400</v>
      </c>
      <c r="Q1557" s="3">
        <v>1.2980989999999999</v>
      </c>
      <c r="R1557" s="3">
        <v>7.7409280000000003</v>
      </c>
      <c r="S1557" s="3">
        <v>7.7409280000000003</v>
      </c>
      <c r="T1557" s="9" t="s">
        <v>3429</v>
      </c>
      <c r="U1557" s="7">
        <v>5510000</v>
      </c>
      <c r="V1557" s="7">
        <v>6220000</v>
      </c>
      <c r="W1557" s="7">
        <v>5437000</v>
      </c>
      <c r="X1557" s="7">
        <v>4689000</v>
      </c>
      <c r="Y1557" s="7">
        <v>5197000</v>
      </c>
      <c r="Z1557" s="7">
        <v>5243000</v>
      </c>
      <c r="AA1557" s="7">
        <v>5331000</v>
      </c>
      <c r="AB1557" s="7">
        <v>5510000</v>
      </c>
      <c r="AC1557" s="3">
        <v>18.748000000000001</v>
      </c>
      <c r="AD1557" s="3">
        <v>13.489000000000001</v>
      </c>
      <c r="AE1557" s="3">
        <v>19.946000000000002</v>
      </c>
      <c r="AF1557" s="3">
        <v>14.893000000000001</v>
      </c>
      <c r="AG1557" s="7">
        <v>179287052</v>
      </c>
      <c r="AH1557" s="7">
        <v>179254637</v>
      </c>
      <c r="AI1557" s="7">
        <v>178452889</v>
      </c>
      <c r="AJ1557" s="7">
        <v>38892401</v>
      </c>
      <c r="AK1557" s="4">
        <v>21.692299999999999</v>
      </c>
      <c r="AL1557" s="7">
        <v>176</v>
      </c>
      <c r="AM1557" s="7">
        <v>42591108</v>
      </c>
      <c r="AN1557" s="3">
        <v>23.76</v>
      </c>
      <c r="AO1557" s="3">
        <v>0.172018</v>
      </c>
      <c r="AP1557" s="3">
        <v>28.739867</v>
      </c>
      <c r="AQ1557" s="3">
        <v>51.781059999999997</v>
      </c>
      <c r="AR1557" s="3">
        <v>23.725213</v>
      </c>
      <c r="AS1557" s="3">
        <v>28.739867</v>
      </c>
      <c r="AT1557" s="3">
        <v>51.781059999999997</v>
      </c>
      <c r="AU1557" s="3">
        <v>27.425236999999999</v>
      </c>
      <c r="AV1557" s="3">
        <v>1.0898903552492201</v>
      </c>
      <c r="AW1557" s="3">
        <v>5.8300083067155057</v>
      </c>
      <c r="AX1557" s="3">
        <v>2.4732892211790398</v>
      </c>
      <c r="AY1557" s="3">
        <v>73.73</v>
      </c>
      <c r="AZ1557" s="3">
        <v>394.42</v>
      </c>
      <c r="BA1557" s="3">
        <v>167.32</v>
      </c>
    </row>
    <row r="1558" spans="1:53" x14ac:dyDescent="0.3">
      <c r="A1558" s="1" t="s">
        <v>73</v>
      </c>
      <c r="B1558" s="2">
        <v>27851507</v>
      </c>
      <c r="C1558" s="9" t="s">
        <v>2395</v>
      </c>
      <c r="D1558" s="9" t="s">
        <v>2456</v>
      </c>
      <c r="E1558" s="3">
        <v>2417.2877330000001</v>
      </c>
      <c r="F1558" s="5">
        <v>2298.2547319999999</v>
      </c>
      <c r="G1558" s="5">
        <v>2295.85573273</v>
      </c>
      <c r="H1558" s="3">
        <v>-0.13800000000000001</v>
      </c>
      <c r="I1558" s="3" t="s">
        <v>2397</v>
      </c>
      <c r="J1558" s="3">
        <v>-0.13800000000000001</v>
      </c>
      <c r="K1558" s="3" t="s">
        <v>2397</v>
      </c>
      <c r="L1558" s="3">
        <v>28.6728468952032</v>
      </c>
      <c r="M1558" s="3">
        <v>18.8166965735487</v>
      </c>
      <c r="N1558" s="3" t="s">
        <v>2397</v>
      </c>
      <c r="O1558" s="3" t="s">
        <v>2400</v>
      </c>
      <c r="P1558" s="3" t="s">
        <v>2400</v>
      </c>
      <c r="Q1558" s="3">
        <v>0.825685</v>
      </c>
      <c r="R1558" s="3" t="s">
        <v>2397</v>
      </c>
      <c r="S1558" s="3" t="s">
        <v>2397</v>
      </c>
      <c r="T1558" s="9" t="s">
        <v>3429</v>
      </c>
      <c r="U1558" s="7">
        <v>1824483</v>
      </c>
      <c r="V1558" s="7">
        <v>1433983</v>
      </c>
      <c r="W1558" s="7">
        <v>1168002</v>
      </c>
      <c r="X1558" s="7">
        <v>958490</v>
      </c>
      <c r="Y1558" s="7">
        <v>2467921</v>
      </c>
      <c r="Z1558" s="7">
        <v>2232320</v>
      </c>
      <c r="AA1558" s="7">
        <v>2013749</v>
      </c>
      <c r="AB1558" s="7">
        <v>1824483</v>
      </c>
      <c r="AC1558" s="4">
        <v>11.023999999999999</v>
      </c>
      <c r="AD1558" s="4">
        <v>10.454000000000001</v>
      </c>
      <c r="AE1558" s="3">
        <v>-5.7169999999999996</v>
      </c>
      <c r="AF1558" s="3">
        <v>-3.7959999999999998</v>
      </c>
      <c r="AG1558" s="7">
        <v>191595786</v>
      </c>
      <c r="AH1558" s="7">
        <v>191236747</v>
      </c>
      <c r="AI1558" s="7">
        <v>188911520</v>
      </c>
      <c r="AJ1558" s="7">
        <v>100482711</v>
      </c>
      <c r="AK1558" s="3">
        <v>52.417720000000003</v>
      </c>
      <c r="AL1558" s="7">
        <v>169</v>
      </c>
      <c r="AM1558" s="7">
        <v>82207666</v>
      </c>
      <c r="AN1558" s="3">
        <v>42.88</v>
      </c>
      <c r="AO1558" s="3">
        <v>4.9440299999999997</v>
      </c>
      <c r="AP1558" s="3">
        <v>-10.785091</v>
      </c>
      <c r="AQ1558" s="3">
        <v>-4.8223349999999998</v>
      </c>
      <c r="AR1558" s="3">
        <v>32.508834</v>
      </c>
      <c r="AS1558" s="3">
        <v>-10.785091</v>
      </c>
      <c r="AT1558" s="3">
        <v>-4.8223349999999998</v>
      </c>
      <c r="AU1558" s="3">
        <v>30.662020999999999</v>
      </c>
      <c r="AV1558" s="3">
        <v>2.7901596304312783</v>
      </c>
      <c r="AW1558" s="3">
        <v>4.1374324533762739</v>
      </c>
      <c r="AX1558" s="3">
        <v>4.8542309503006278</v>
      </c>
      <c r="AY1558" s="3">
        <v>90.33</v>
      </c>
      <c r="AZ1558" s="3">
        <v>133.94999999999999</v>
      </c>
      <c r="BA1558" s="3">
        <v>157.15</v>
      </c>
    </row>
    <row r="1559" spans="1:53" x14ac:dyDescent="0.3">
      <c r="A1559" s="1" t="s">
        <v>588</v>
      </c>
      <c r="B1559" s="2">
        <v>10655322</v>
      </c>
      <c r="C1559" s="9" t="s">
        <v>2401</v>
      </c>
      <c r="D1559" s="9" t="s">
        <v>2478</v>
      </c>
      <c r="E1559" s="3">
        <v>2414.0809307499999</v>
      </c>
      <c r="F1559" s="5">
        <v>6846.6979300000003</v>
      </c>
      <c r="G1559" s="5" t="s">
        <v>2400</v>
      </c>
      <c r="H1559" s="3">
        <v>-7.0000000000000007E-2</v>
      </c>
      <c r="I1559" s="3">
        <v>27.618147</v>
      </c>
      <c r="J1559" s="4">
        <v>-7.0000000000000007E-2</v>
      </c>
      <c r="K1559" s="3">
        <v>27.618147</v>
      </c>
      <c r="L1559" s="3">
        <v>0.82959514000000001</v>
      </c>
      <c r="M1559" s="3">
        <v>0.82959514000000001</v>
      </c>
      <c r="N1559" s="3" t="s">
        <v>2397</v>
      </c>
      <c r="O1559" s="3" t="s">
        <v>2400</v>
      </c>
      <c r="P1559" s="3" t="s">
        <v>2400</v>
      </c>
      <c r="Q1559" s="3">
        <v>2.5077739999999999</v>
      </c>
      <c r="R1559" s="3">
        <v>4.6412639999999996</v>
      </c>
      <c r="S1559" s="3">
        <v>4.6412639999999996</v>
      </c>
      <c r="T1559" s="9" t="s">
        <v>3429</v>
      </c>
      <c r="U1559" s="7">
        <v>2382602</v>
      </c>
      <c r="V1559" s="7">
        <v>3057065</v>
      </c>
      <c r="W1559" s="7">
        <v>1476977</v>
      </c>
      <c r="X1559" s="7">
        <v>754221</v>
      </c>
      <c r="Y1559" s="7">
        <v>2713358</v>
      </c>
      <c r="Z1559" s="7">
        <v>2610882</v>
      </c>
      <c r="AA1559" s="7">
        <v>2449938</v>
      </c>
      <c r="AB1559" s="7">
        <v>2382602</v>
      </c>
      <c r="AC1559" s="3">
        <v>54.741</v>
      </c>
      <c r="AD1559" s="3">
        <v>54.499000000000002</v>
      </c>
      <c r="AE1559" s="3">
        <v>55.695999999999998</v>
      </c>
      <c r="AF1559" s="3">
        <v>54.057000000000002</v>
      </c>
      <c r="AG1559" s="7">
        <v>162391343</v>
      </c>
      <c r="AH1559" s="7">
        <v>111516601</v>
      </c>
      <c r="AI1559" s="7">
        <v>88608800</v>
      </c>
      <c r="AJ1559" s="7">
        <v>156699321</v>
      </c>
      <c r="AK1559" s="3">
        <v>96.521990000000002</v>
      </c>
      <c r="AL1559" s="7">
        <v>290</v>
      </c>
      <c r="AM1559" s="7">
        <v>151868325</v>
      </c>
      <c r="AN1559" s="3">
        <v>93.55</v>
      </c>
      <c r="AO1559" s="3">
        <v>5.3352560000000002</v>
      </c>
      <c r="AP1559" s="3">
        <v>-1.7484869999999999</v>
      </c>
      <c r="AQ1559" s="3">
        <v>33.424658000000001</v>
      </c>
      <c r="AR1559" s="3">
        <v>13.608086999999999</v>
      </c>
      <c r="AS1559" s="3">
        <v>-1.7484869999999999</v>
      </c>
      <c r="AT1559" s="3">
        <v>33.424658000000001</v>
      </c>
      <c r="AU1559" s="3">
        <v>10.598032</v>
      </c>
      <c r="AV1559" s="3">
        <v>6.2781757881213069</v>
      </c>
      <c r="AW1559" s="3">
        <v>14.533965876050797</v>
      </c>
      <c r="AX1559" s="3">
        <v>11.839484200485389</v>
      </c>
      <c r="AY1559" s="3">
        <v>80.13</v>
      </c>
      <c r="AZ1559" s="3">
        <v>185.49</v>
      </c>
      <c r="BA1559" s="4">
        <v>151.1</v>
      </c>
    </row>
    <row r="1560" spans="1:53" x14ac:dyDescent="0.3">
      <c r="A1560" s="1" t="s">
        <v>236</v>
      </c>
      <c r="B1560" s="2">
        <v>4094856</v>
      </c>
      <c r="C1560" s="9" t="s">
        <v>2395</v>
      </c>
      <c r="D1560" s="9" t="s">
        <v>2418</v>
      </c>
      <c r="E1560" s="3">
        <v>2413.2536806399999</v>
      </c>
      <c r="F1560" s="5">
        <v>1908.4236800000001</v>
      </c>
      <c r="G1560" s="5" t="s">
        <v>2400</v>
      </c>
      <c r="H1560" s="3">
        <v>1.49</v>
      </c>
      <c r="I1560" s="3">
        <v>10.32816</v>
      </c>
      <c r="J1560" s="3">
        <v>1.49</v>
      </c>
      <c r="K1560" s="3">
        <v>10.32816</v>
      </c>
      <c r="L1560" s="3">
        <v>2.32783608</v>
      </c>
      <c r="M1560" s="3">
        <v>2.32783608</v>
      </c>
      <c r="N1560" s="3">
        <v>12.955683000000001</v>
      </c>
      <c r="O1560" s="3" t="s">
        <v>2400</v>
      </c>
      <c r="P1560" s="3" t="s">
        <v>2400</v>
      </c>
      <c r="Q1560" s="3">
        <v>1.6420129999999999</v>
      </c>
      <c r="R1560" s="3">
        <v>6.8577000000000004</v>
      </c>
      <c r="S1560" s="3">
        <v>6.8577000000000004</v>
      </c>
      <c r="T1560" s="9" t="s">
        <v>3429</v>
      </c>
      <c r="U1560" s="7">
        <v>1130604</v>
      </c>
      <c r="V1560" s="7">
        <v>919998</v>
      </c>
      <c r="W1560" s="7">
        <v>662428</v>
      </c>
      <c r="X1560" s="7">
        <v>474560</v>
      </c>
      <c r="Y1560" s="7">
        <v>1075736</v>
      </c>
      <c r="Z1560" s="7">
        <v>1111497</v>
      </c>
      <c r="AA1560" s="7">
        <v>1128956</v>
      </c>
      <c r="AB1560" s="7">
        <v>1130604</v>
      </c>
      <c r="AC1560" s="3">
        <v>43.454999999999998</v>
      </c>
      <c r="AD1560" s="3">
        <v>44.279000000000003</v>
      </c>
      <c r="AE1560" s="4">
        <v>24.17</v>
      </c>
      <c r="AF1560" s="4">
        <v>22.76</v>
      </c>
      <c r="AG1560" s="7">
        <v>32504000</v>
      </c>
      <c r="AH1560" s="7">
        <v>32617000</v>
      </c>
      <c r="AI1560" s="7">
        <v>32772000</v>
      </c>
      <c r="AJ1560" s="7">
        <v>32144741</v>
      </c>
      <c r="AK1560" s="4">
        <v>98.888300000000001</v>
      </c>
      <c r="AL1560" s="7">
        <v>454</v>
      </c>
      <c r="AM1560" s="7">
        <v>31099144</v>
      </c>
      <c r="AN1560" s="3">
        <v>95.67</v>
      </c>
      <c r="AO1560" s="3">
        <v>-3.092927</v>
      </c>
      <c r="AP1560" s="3">
        <v>-5.8863149999999997</v>
      </c>
      <c r="AQ1560" s="3">
        <v>-33.361946000000003</v>
      </c>
      <c r="AR1560" s="3">
        <v>-43.978512000000002</v>
      </c>
      <c r="AS1560" s="3">
        <v>-5.8863149999999997</v>
      </c>
      <c r="AT1560" s="3">
        <v>-33.361946000000003</v>
      </c>
      <c r="AU1560" s="3">
        <v>-46.125376000000003</v>
      </c>
      <c r="AV1560" s="3">
        <v>5.6327839402258855</v>
      </c>
      <c r="AW1560" s="3">
        <v>8.7402090193273061</v>
      </c>
      <c r="AX1560" s="3">
        <v>9.6488810980802953</v>
      </c>
      <c r="AY1560" s="3">
        <v>57.91</v>
      </c>
      <c r="AZ1560" s="3">
        <v>89.85</v>
      </c>
      <c r="BA1560" s="3">
        <v>99.19</v>
      </c>
    </row>
    <row r="1561" spans="1:53" x14ac:dyDescent="0.3">
      <c r="A1561" s="1" t="s">
        <v>60</v>
      </c>
      <c r="B1561" s="2">
        <v>4995937</v>
      </c>
      <c r="C1561" s="9" t="s">
        <v>2401</v>
      </c>
      <c r="D1561" s="9" t="s">
        <v>2437</v>
      </c>
      <c r="E1561" s="3">
        <v>2411.4251929500001</v>
      </c>
      <c r="F1561" s="5">
        <v>2515.844192</v>
      </c>
      <c r="G1561" s="5" t="s">
        <v>2400</v>
      </c>
      <c r="H1561" s="4">
        <v>2.2799999999999998</v>
      </c>
      <c r="I1561" s="3">
        <v>18.722054</v>
      </c>
      <c r="J1561" s="3">
        <v>2.2799999999999998</v>
      </c>
      <c r="K1561" s="3">
        <v>18.722054</v>
      </c>
      <c r="L1561" s="3">
        <v>3.38707914</v>
      </c>
      <c r="M1561" s="3">
        <v>2.1794586200000001</v>
      </c>
      <c r="N1561" s="3">
        <v>14.333847</v>
      </c>
      <c r="O1561" s="3" t="s">
        <v>2400</v>
      </c>
      <c r="P1561" s="3" t="s">
        <v>2400</v>
      </c>
      <c r="Q1561" s="3">
        <v>1.4129430000000001</v>
      </c>
      <c r="R1561" s="3">
        <v>9.9066960000000002</v>
      </c>
      <c r="S1561" s="3">
        <v>9.9066960000000002</v>
      </c>
      <c r="T1561" s="9" t="s">
        <v>3429</v>
      </c>
      <c r="U1561" s="7">
        <v>1689651</v>
      </c>
      <c r="V1561" s="7">
        <v>1513616</v>
      </c>
      <c r="W1561" s="7">
        <v>1334223</v>
      </c>
      <c r="X1561" s="7">
        <v>1163466</v>
      </c>
      <c r="Y1561" s="7">
        <v>1660732</v>
      </c>
      <c r="Z1561" s="7">
        <v>1679075</v>
      </c>
      <c r="AA1561" s="7">
        <v>1703466</v>
      </c>
      <c r="AB1561" s="7">
        <v>1689651</v>
      </c>
      <c r="AC1561" s="3">
        <v>26.847999999999999</v>
      </c>
      <c r="AD1561" s="3">
        <v>25.869</v>
      </c>
      <c r="AE1561" s="3">
        <v>14.555999999999999</v>
      </c>
      <c r="AF1561" s="3">
        <v>13.696</v>
      </c>
      <c r="AG1561" s="7">
        <v>11930883</v>
      </c>
      <c r="AH1561" s="7">
        <v>11927107</v>
      </c>
      <c r="AI1561" s="7">
        <v>11879695</v>
      </c>
      <c r="AJ1561" s="7">
        <v>11872640</v>
      </c>
      <c r="AK1561" s="3">
        <v>98.445279999999997</v>
      </c>
      <c r="AL1561" s="7">
        <v>315</v>
      </c>
      <c r="AM1561" s="7">
        <v>11211069</v>
      </c>
      <c r="AN1561" s="3">
        <v>92.96</v>
      </c>
      <c r="AO1561" s="3">
        <v>-1.2482740000000001</v>
      </c>
      <c r="AP1561" s="3">
        <v>-7.0217549999999997</v>
      </c>
      <c r="AQ1561" s="3">
        <v>3.2087940000000001</v>
      </c>
      <c r="AR1561" s="3">
        <v>-9.7348999999999997</v>
      </c>
      <c r="AS1561" s="3">
        <v>-7.0217549999999997</v>
      </c>
      <c r="AT1561" s="3">
        <v>3.2087940000000001</v>
      </c>
      <c r="AU1561" s="3">
        <v>-11.551453</v>
      </c>
      <c r="AV1561" s="3">
        <v>3.5337480714363121</v>
      </c>
      <c r="AW1561" s="3">
        <v>4.1180337926246615</v>
      </c>
      <c r="AX1561" s="3">
        <v>3.7733306766479764</v>
      </c>
      <c r="AY1561" s="3">
        <v>108.88</v>
      </c>
      <c r="AZ1561" s="3">
        <v>126.89</v>
      </c>
      <c r="BA1561" s="3">
        <v>116.27</v>
      </c>
    </row>
    <row r="1562" spans="1:53" x14ac:dyDescent="0.3">
      <c r="A1562" s="1" t="s">
        <v>1981</v>
      </c>
      <c r="B1562" s="2">
        <v>4914178</v>
      </c>
      <c r="C1562" s="9" t="s">
        <v>2395</v>
      </c>
      <c r="D1562" s="9" t="s">
        <v>2427</v>
      </c>
      <c r="E1562" s="3">
        <v>2403.5008806999999</v>
      </c>
      <c r="F1562" s="5">
        <v>2320.3468800000001</v>
      </c>
      <c r="G1562" s="5" t="s">
        <v>2400</v>
      </c>
      <c r="H1562" s="4">
        <v>1.1499999999999999</v>
      </c>
      <c r="I1562" s="3">
        <v>17.804459999999999</v>
      </c>
      <c r="J1562" s="3">
        <v>1.1499999999999999</v>
      </c>
      <c r="K1562" s="3">
        <v>17.804459999999999</v>
      </c>
      <c r="L1562" s="3">
        <v>11.125401930000001</v>
      </c>
      <c r="M1562" s="3">
        <v>1.3236231699999998</v>
      </c>
      <c r="N1562" s="3">
        <v>15.141005</v>
      </c>
      <c r="O1562" s="3" t="s">
        <v>2400</v>
      </c>
      <c r="P1562" s="3" t="s">
        <v>2400</v>
      </c>
      <c r="Q1562" s="3">
        <v>1.807531</v>
      </c>
      <c r="R1562" s="3">
        <v>9.022437</v>
      </c>
      <c r="S1562" s="3">
        <v>9.022437</v>
      </c>
      <c r="T1562" s="9" t="s">
        <v>3429</v>
      </c>
      <c r="U1562" s="7">
        <v>1132924</v>
      </c>
      <c r="V1562" s="7">
        <v>1065480</v>
      </c>
      <c r="W1562" s="7">
        <v>1131686</v>
      </c>
      <c r="X1562" s="7">
        <v>1027653</v>
      </c>
      <c r="Y1562" s="7">
        <v>1211176</v>
      </c>
      <c r="Z1562" s="7">
        <v>1191154</v>
      </c>
      <c r="AA1562" s="7">
        <v>1166568</v>
      </c>
      <c r="AB1562" s="7">
        <v>1132924</v>
      </c>
      <c r="AC1562" s="4">
        <v>44.93</v>
      </c>
      <c r="AD1562" s="3">
        <v>47.377000000000002</v>
      </c>
      <c r="AE1562" s="4">
        <v>14.78</v>
      </c>
      <c r="AF1562" s="3">
        <v>17.736000000000001</v>
      </c>
      <c r="AG1562" s="7">
        <v>24324470</v>
      </c>
      <c r="AH1562" s="7">
        <v>24378025</v>
      </c>
      <c r="AI1562" s="7">
        <v>24174123</v>
      </c>
      <c r="AJ1562" s="7">
        <v>23502148</v>
      </c>
      <c r="AK1562" s="3">
        <v>96.61936</v>
      </c>
      <c r="AL1562" s="7">
        <v>294</v>
      </c>
      <c r="AM1562" s="7">
        <v>22790751</v>
      </c>
      <c r="AN1562" s="3">
        <v>93.69</v>
      </c>
      <c r="AO1562" s="3">
        <v>-0.41573399999999999</v>
      </c>
      <c r="AP1562" s="3">
        <v>-5.4549139999999996</v>
      </c>
      <c r="AQ1562" s="3">
        <v>0.94003199999999998</v>
      </c>
      <c r="AR1562" s="3">
        <v>1.312222</v>
      </c>
      <c r="AS1562" s="3">
        <v>-5.4549139999999996</v>
      </c>
      <c r="AT1562" s="3">
        <v>0.94003199999999998</v>
      </c>
      <c r="AU1562" s="3">
        <v>1.136733</v>
      </c>
      <c r="AV1562" s="3">
        <v>1.4325121986213882</v>
      </c>
      <c r="AW1562" s="3">
        <v>2.5563735537991912</v>
      </c>
      <c r="AX1562" s="3">
        <v>2.8538327548665694</v>
      </c>
      <c r="AY1562" s="3">
        <v>53.18</v>
      </c>
      <c r="AZ1562" s="3">
        <v>94.89</v>
      </c>
      <c r="BA1562" s="3">
        <v>105.94</v>
      </c>
    </row>
    <row r="1563" spans="1:53" x14ac:dyDescent="0.3">
      <c r="A1563" s="1" t="s">
        <v>2260</v>
      </c>
      <c r="B1563" s="2">
        <v>4991114</v>
      </c>
      <c r="C1563" s="9" t="s">
        <v>2395</v>
      </c>
      <c r="D1563" s="9" t="s">
        <v>2419</v>
      </c>
      <c r="E1563" s="3">
        <v>2401.55837711</v>
      </c>
      <c r="F1563" s="5">
        <v>2141.5453769999999</v>
      </c>
      <c r="G1563" s="5" t="s">
        <v>2400</v>
      </c>
      <c r="H1563" s="3">
        <v>0.25600000000000001</v>
      </c>
      <c r="I1563" s="3" t="s">
        <v>2397</v>
      </c>
      <c r="J1563" s="4">
        <v>0.25600000000000001</v>
      </c>
      <c r="K1563" s="3" t="s">
        <v>2397</v>
      </c>
      <c r="L1563" s="3">
        <v>3.9319716799999997</v>
      </c>
      <c r="M1563" s="3">
        <v>3.9319716799999997</v>
      </c>
      <c r="N1563" s="3">
        <v>65.033647000000002</v>
      </c>
      <c r="O1563" s="3" t="s">
        <v>2400</v>
      </c>
      <c r="P1563" s="3" t="s">
        <v>2400</v>
      </c>
      <c r="Q1563" s="3">
        <v>5.4025439999999998</v>
      </c>
      <c r="R1563" s="3">
        <v>51.799852000000001</v>
      </c>
      <c r="S1563" s="3">
        <v>51.799852000000001</v>
      </c>
      <c r="T1563" s="9" t="s">
        <v>3429</v>
      </c>
      <c r="U1563" s="7">
        <v>405059</v>
      </c>
      <c r="V1563" s="7">
        <v>399079</v>
      </c>
      <c r="W1563" s="7">
        <v>359364</v>
      </c>
      <c r="X1563" s="7">
        <v>296576</v>
      </c>
      <c r="Y1563" s="7">
        <v>355544</v>
      </c>
      <c r="Z1563" s="7">
        <v>370222</v>
      </c>
      <c r="AA1563" s="7">
        <v>391115</v>
      </c>
      <c r="AB1563" s="7">
        <v>405059</v>
      </c>
      <c r="AC1563" s="3">
        <v>50.591999999999999</v>
      </c>
      <c r="AD1563" s="3">
        <v>50.902999999999999</v>
      </c>
      <c r="AE1563" s="3">
        <v>16.934999999999999</v>
      </c>
      <c r="AF1563" s="4">
        <v>9.827</v>
      </c>
      <c r="AG1563" s="7">
        <v>45133051</v>
      </c>
      <c r="AH1563" s="7">
        <v>45028141</v>
      </c>
      <c r="AI1563" s="7">
        <v>44449975</v>
      </c>
      <c r="AJ1563" s="7">
        <v>23002742</v>
      </c>
      <c r="AK1563" s="4">
        <v>50.965899999999998</v>
      </c>
      <c r="AL1563" s="7">
        <v>228</v>
      </c>
      <c r="AM1563" s="7">
        <v>19803327</v>
      </c>
      <c r="AN1563" s="3">
        <v>43.88</v>
      </c>
      <c r="AO1563" s="3">
        <v>-6.3021140000000004</v>
      </c>
      <c r="AP1563" s="3">
        <v>-9.1900019999999998</v>
      </c>
      <c r="AQ1563" s="3">
        <v>14.774347000000001</v>
      </c>
      <c r="AR1563" s="3">
        <v>15.10243</v>
      </c>
      <c r="AS1563" s="3">
        <v>-9.1900019999999998</v>
      </c>
      <c r="AT1563" s="3">
        <v>14.774347000000001</v>
      </c>
      <c r="AU1563" s="3">
        <v>7.5211389999999998</v>
      </c>
      <c r="AV1563" s="3">
        <v>1.9871014332050314</v>
      </c>
      <c r="AW1563" s="3">
        <v>3.1516283135057068</v>
      </c>
      <c r="AX1563" s="3">
        <v>3.9636326118775087</v>
      </c>
      <c r="AY1563" s="3">
        <v>57.69</v>
      </c>
      <c r="AZ1563" s="4">
        <v>91.5</v>
      </c>
      <c r="BA1563" s="4">
        <v>115.07</v>
      </c>
    </row>
    <row r="1564" spans="1:53" x14ac:dyDescent="0.3">
      <c r="A1564" s="1" t="s">
        <v>1358</v>
      </c>
      <c r="B1564" s="2">
        <v>4133210</v>
      </c>
      <c r="C1564" s="9" t="s">
        <v>2401</v>
      </c>
      <c r="D1564" s="9" t="s">
        <v>2509</v>
      </c>
      <c r="E1564" s="3">
        <v>2399.26322484</v>
      </c>
      <c r="F1564" s="5">
        <v>2945.8392239999998</v>
      </c>
      <c r="G1564" s="5" t="s">
        <v>2400</v>
      </c>
      <c r="H1564" s="4">
        <v>1.07</v>
      </c>
      <c r="I1564" s="3">
        <v>27.924315</v>
      </c>
      <c r="J1564" s="3">
        <v>1.07</v>
      </c>
      <c r="K1564" s="3">
        <v>27.924315</v>
      </c>
      <c r="L1564" s="3">
        <v>4.2178902000000003</v>
      </c>
      <c r="M1564" s="3">
        <v>2.2018348599999999</v>
      </c>
      <c r="N1564" s="3" t="s">
        <v>2397</v>
      </c>
      <c r="O1564" s="3" t="s">
        <v>2400</v>
      </c>
      <c r="P1564" s="3" t="s">
        <v>2400</v>
      </c>
      <c r="Q1564" s="3">
        <v>1.5569809999999999</v>
      </c>
      <c r="R1564" s="3">
        <v>12.763636999999999</v>
      </c>
      <c r="S1564" s="3">
        <v>12.763636999999999</v>
      </c>
      <c r="T1564" s="9" t="s">
        <v>3429</v>
      </c>
      <c r="U1564" s="7">
        <v>1665187</v>
      </c>
      <c r="V1564" s="7">
        <v>1757109</v>
      </c>
      <c r="W1564" s="7">
        <v>1510644</v>
      </c>
      <c r="X1564" s="7">
        <v>1176274</v>
      </c>
      <c r="Y1564" s="7">
        <v>1668911</v>
      </c>
      <c r="Z1564" s="7">
        <v>1635264</v>
      </c>
      <c r="AA1564" s="7">
        <v>1607948</v>
      </c>
      <c r="AB1564" s="7">
        <v>1665187</v>
      </c>
      <c r="AC1564" s="3">
        <v>20.960999999999999</v>
      </c>
      <c r="AD1564" s="3">
        <v>18.738</v>
      </c>
      <c r="AE1564" s="4">
        <v>12.193</v>
      </c>
      <c r="AF1564" s="4">
        <v>11.263999999999999</v>
      </c>
      <c r="AG1564" s="7">
        <v>20751282</v>
      </c>
      <c r="AH1564" s="7">
        <v>20747039</v>
      </c>
      <c r="AI1564" s="7">
        <v>20642396</v>
      </c>
      <c r="AJ1564" s="7">
        <v>20470295</v>
      </c>
      <c r="AK1564" s="3">
        <v>98.645930000000007</v>
      </c>
      <c r="AL1564" s="7">
        <v>311</v>
      </c>
      <c r="AM1564" s="7">
        <v>19754977</v>
      </c>
      <c r="AN1564" s="4">
        <v>95.2</v>
      </c>
      <c r="AO1564" s="3">
        <v>-2.2924899999999999</v>
      </c>
      <c r="AP1564" s="3">
        <v>-14.478464000000001</v>
      </c>
      <c r="AQ1564" s="3">
        <v>-11.603790999999999</v>
      </c>
      <c r="AR1564" s="3">
        <v>-23.014637</v>
      </c>
      <c r="AS1564" s="3">
        <v>-14.478464000000001</v>
      </c>
      <c r="AT1564" s="3">
        <v>-11.603790999999999</v>
      </c>
      <c r="AU1564" s="3">
        <v>-24.014447000000001</v>
      </c>
      <c r="AV1564" s="3">
        <v>1.5103693352536003</v>
      </c>
      <c r="AW1564" s="3">
        <v>2.5226042770404611</v>
      </c>
      <c r="AX1564" s="3">
        <v>2.3285304641752882</v>
      </c>
      <c r="AY1564" s="3">
        <v>63.35</v>
      </c>
      <c r="AZ1564" s="3">
        <v>105.82</v>
      </c>
      <c r="BA1564" s="3">
        <v>97.67</v>
      </c>
    </row>
    <row r="1565" spans="1:53" x14ac:dyDescent="0.3">
      <c r="A1565" s="1" t="s">
        <v>1858</v>
      </c>
      <c r="B1565" s="2">
        <v>4980633</v>
      </c>
      <c r="C1565" s="9" t="s">
        <v>2401</v>
      </c>
      <c r="D1565" s="9" t="s">
        <v>2477</v>
      </c>
      <c r="E1565" s="3">
        <v>2395.9110510599999</v>
      </c>
      <c r="F1565" s="5">
        <v>3008.286051</v>
      </c>
      <c r="G1565" s="5" t="s">
        <v>2400</v>
      </c>
      <c r="H1565" s="4">
        <v>3.16</v>
      </c>
      <c r="I1565" s="3">
        <v>3.5599660000000002</v>
      </c>
      <c r="J1565" s="4">
        <v>3.16</v>
      </c>
      <c r="K1565" s="3">
        <v>3.5599660000000002</v>
      </c>
      <c r="L1565" s="3">
        <v>0.82995106000000007</v>
      </c>
      <c r="M1565" s="3">
        <v>0.82754600999999994</v>
      </c>
      <c r="N1565" s="3">
        <v>2.8529599999999999</v>
      </c>
      <c r="O1565" s="3" t="s">
        <v>2400</v>
      </c>
      <c r="P1565" s="3" t="s">
        <v>2400</v>
      </c>
      <c r="Q1565" s="3">
        <v>2.1524529999999999</v>
      </c>
      <c r="R1565" s="3">
        <v>3.3747210000000001</v>
      </c>
      <c r="S1565" s="3">
        <v>3.3747210000000001</v>
      </c>
      <c r="T1565" s="9" t="s">
        <v>3429</v>
      </c>
      <c r="U1565" s="7">
        <v>1341222</v>
      </c>
      <c r="V1565" s="7">
        <v>1562873</v>
      </c>
      <c r="W1565" s="7">
        <v>540786</v>
      </c>
      <c r="X1565" s="7">
        <v>915892</v>
      </c>
      <c r="Y1565" s="7">
        <v>1376295</v>
      </c>
      <c r="Z1565" s="7">
        <v>1399488</v>
      </c>
      <c r="AA1565" s="7">
        <v>1348127</v>
      </c>
      <c r="AB1565" s="7">
        <v>1341222</v>
      </c>
      <c r="AC1565" s="3">
        <v>75.483000000000004</v>
      </c>
      <c r="AD1565" s="3">
        <v>75.072999999999993</v>
      </c>
      <c r="AE1565" s="3">
        <v>63.844999999999999</v>
      </c>
      <c r="AF1565" s="3">
        <v>63.664999999999999</v>
      </c>
      <c r="AG1565" s="7">
        <v>47293941</v>
      </c>
      <c r="AH1565" s="7">
        <v>49944039</v>
      </c>
      <c r="AI1565" s="7">
        <v>48965499</v>
      </c>
      <c r="AJ1565" s="7">
        <v>40287318</v>
      </c>
      <c r="AK1565" s="3">
        <v>85.184950000000001</v>
      </c>
      <c r="AL1565" s="7">
        <v>349</v>
      </c>
      <c r="AM1565" s="7">
        <v>35910936</v>
      </c>
      <c r="AN1565" s="3">
        <v>75.930000000000007</v>
      </c>
      <c r="AO1565" s="3">
        <v>-0.16073899999999999</v>
      </c>
      <c r="AP1565" s="3">
        <v>-1.9147259999999999</v>
      </c>
      <c r="AQ1565" s="3">
        <v>-30.308554999999998</v>
      </c>
      <c r="AR1565" s="3">
        <v>-20.521432999999998</v>
      </c>
      <c r="AS1565" s="3">
        <v>-1.9147259999999999</v>
      </c>
      <c r="AT1565" s="3">
        <v>-30.308554999999998</v>
      </c>
      <c r="AU1565" s="3">
        <v>-18.273026000000002</v>
      </c>
      <c r="AV1565" s="3">
        <v>10.17016323507487</v>
      </c>
      <c r="AW1565" s="3">
        <v>9.6266204201890933</v>
      </c>
      <c r="AX1565" s="3">
        <v>9.5907684762734906</v>
      </c>
      <c r="AY1565" s="3">
        <v>104.62</v>
      </c>
      <c r="AZ1565" s="3">
        <v>99.02</v>
      </c>
      <c r="BA1565" s="3">
        <v>98.66</v>
      </c>
    </row>
    <row r="1566" spans="1:53" x14ac:dyDescent="0.3">
      <c r="A1566" s="1" t="s">
        <v>2281</v>
      </c>
      <c r="B1566" s="2">
        <v>4988369</v>
      </c>
      <c r="C1566" s="9" t="s">
        <v>2395</v>
      </c>
      <c r="D1566" s="9" t="s">
        <v>2421</v>
      </c>
      <c r="E1566" s="3">
        <v>2393.4773491199999</v>
      </c>
      <c r="F1566" s="5">
        <v>2864.9723490000001</v>
      </c>
      <c r="G1566" s="5" t="s">
        <v>2400</v>
      </c>
      <c r="H1566" s="3">
        <v>0.63</v>
      </c>
      <c r="I1566" s="3">
        <v>47.384155</v>
      </c>
      <c r="J1566" s="4">
        <v>0.63</v>
      </c>
      <c r="K1566" s="3">
        <v>115.412621</v>
      </c>
      <c r="L1566" s="3">
        <v>7.4082729600000006</v>
      </c>
      <c r="M1566" s="3">
        <v>2.2246654800000001</v>
      </c>
      <c r="N1566" s="3" t="s">
        <v>2397</v>
      </c>
      <c r="O1566" s="3" t="s">
        <v>2400</v>
      </c>
      <c r="P1566" s="3" t="s">
        <v>2400</v>
      </c>
      <c r="Q1566" s="3">
        <v>2.3736359999999999</v>
      </c>
      <c r="R1566" s="3">
        <v>18.573338</v>
      </c>
      <c r="S1566" s="3">
        <v>18.573338</v>
      </c>
      <c r="T1566" s="9" t="s">
        <v>3429</v>
      </c>
      <c r="U1566" s="7">
        <v>860488</v>
      </c>
      <c r="V1566" s="7">
        <v>669448</v>
      </c>
      <c r="W1566" s="7">
        <v>481384</v>
      </c>
      <c r="X1566" s="7">
        <v>661659</v>
      </c>
      <c r="Y1566" s="7">
        <v>1016436</v>
      </c>
      <c r="Z1566" s="7">
        <v>974176</v>
      </c>
      <c r="AA1566" s="7">
        <v>913440</v>
      </c>
      <c r="AB1566" s="7">
        <v>860488</v>
      </c>
      <c r="AC1566" s="4">
        <v>12.782999999999999</v>
      </c>
      <c r="AD1566" s="4">
        <v>11.701000000000001</v>
      </c>
      <c r="AE1566" s="3">
        <v>13.378</v>
      </c>
      <c r="AF1566" s="4">
        <v>11.864000000000001</v>
      </c>
      <c r="AG1566" s="7">
        <v>18428955</v>
      </c>
      <c r="AH1566" s="7">
        <v>18420008</v>
      </c>
      <c r="AI1566" s="7">
        <v>15747289</v>
      </c>
      <c r="AJ1566" s="7">
        <v>18931754</v>
      </c>
      <c r="AK1566" s="3">
        <v>92.749470000000002</v>
      </c>
      <c r="AL1566" s="7">
        <v>184</v>
      </c>
      <c r="AM1566" s="7">
        <v>18020272</v>
      </c>
      <c r="AN1566" s="3">
        <v>88.28</v>
      </c>
      <c r="AO1566" s="3">
        <v>-3.343836</v>
      </c>
      <c r="AP1566" s="3">
        <v>-18.898174999999998</v>
      </c>
      <c r="AQ1566" s="3">
        <v>14.952254</v>
      </c>
      <c r="AR1566" s="3">
        <v>50.118389999999998</v>
      </c>
      <c r="AS1566" s="3">
        <v>-18.898174999999998</v>
      </c>
      <c r="AT1566" s="3">
        <v>14.952254</v>
      </c>
      <c r="AU1566" s="3">
        <v>47.190837000000002</v>
      </c>
      <c r="AV1566" s="3">
        <v>6.350153284545657</v>
      </c>
      <c r="AW1566" s="3">
        <v>6.3830900345128061</v>
      </c>
      <c r="AX1566" s="3">
        <v>5.7232243768826301</v>
      </c>
      <c r="AY1566" s="3">
        <v>164.16</v>
      </c>
      <c r="AZ1566" s="4">
        <v>165.01</v>
      </c>
      <c r="BA1566" s="3">
        <v>147.94999999999999</v>
      </c>
    </row>
    <row r="1567" spans="1:53" x14ac:dyDescent="0.3">
      <c r="A1567" s="1" t="s">
        <v>2158</v>
      </c>
      <c r="B1567" s="2">
        <v>100464</v>
      </c>
      <c r="C1567" s="9" t="s">
        <v>2395</v>
      </c>
      <c r="D1567" s="9" t="s">
        <v>2399</v>
      </c>
      <c r="E1567" s="3">
        <v>2391.8903968599998</v>
      </c>
      <c r="F1567" s="5" t="s">
        <v>2400</v>
      </c>
      <c r="G1567" s="5">
        <v>2610.7473968600002</v>
      </c>
      <c r="H1567" s="3">
        <v>0.83899999999999997</v>
      </c>
      <c r="I1567" s="3">
        <v>95.594594594594597</v>
      </c>
      <c r="J1567" s="4">
        <v>0.83899999999999997</v>
      </c>
      <c r="K1567" s="3">
        <v>10.6858006042296</v>
      </c>
      <c r="L1567" s="3">
        <v>1.31576469650613</v>
      </c>
      <c r="M1567" s="3">
        <v>1.09331954320397</v>
      </c>
      <c r="N1567" s="3">
        <v>43.774751999999999</v>
      </c>
      <c r="O1567" s="3" t="s">
        <v>2400</v>
      </c>
      <c r="P1567" s="3" t="s">
        <v>2400</v>
      </c>
      <c r="Q1567" s="3" t="s">
        <v>2400</v>
      </c>
      <c r="R1567" s="3" t="s">
        <v>2400</v>
      </c>
      <c r="S1567" s="3" t="s">
        <v>2400</v>
      </c>
      <c r="T1567" s="9" t="s">
        <v>3429</v>
      </c>
      <c r="U1567" s="7">
        <v>701311</v>
      </c>
      <c r="V1567" s="7">
        <v>699852</v>
      </c>
      <c r="W1567" s="7">
        <v>640261</v>
      </c>
      <c r="X1567" s="7">
        <v>701130</v>
      </c>
      <c r="Y1567" s="7">
        <v>717085</v>
      </c>
      <c r="Z1567" s="7">
        <v>700367</v>
      </c>
      <c r="AA1567" s="7">
        <v>698823</v>
      </c>
      <c r="AB1567" s="7">
        <v>701311</v>
      </c>
      <c r="AC1567" s="3" t="s">
        <v>2400</v>
      </c>
      <c r="AD1567" s="3" t="s">
        <v>2400</v>
      </c>
      <c r="AE1567" s="3" t="s">
        <v>2400</v>
      </c>
      <c r="AF1567" s="3" t="s">
        <v>2400</v>
      </c>
      <c r="AG1567" s="7">
        <v>61206606</v>
      </c>
      <c r="AH1567" s="7">
        <v>61205969</v>
      </c>
      <c r="AI1567" s="7">
        <v>61070095</v>
      </c>
      <c r="AJ1567" s="7">
        <v>60155876</v>
      </c>
      <c r="AK1567" s="3">
        <v>98.361379999999997</v>
      </c>
      <c r="AL1567" s="7">
        <v>282</v>
      </c>
      <c r="AM1567" s="7">
        <v>47525567</v>
      </c>
      <c r="AN1567" s="3">
        <v>77.709999999999994</v>
      </c>
      <c r="AO1567" s="3">
        <v>-2.0764119999999999</v>
      </c>
      <c r="AP1567" s="3">
        <v>-9.5627720000000007</v>
      </c>
      <c r="AQ1567" s="3">
        <v>11.156504999999999</v>
      </c>
      <c r="AR1567" s="3">
        <v>27.275998999999999</v>
      </c>
      <c r="AS1567" s="3">
        <v>-9.5627720000000007</v>
      </c>
      <c r="AT1567" s="3">
        <v>11.156504999999999</v>
      </c>
      <c r="AU1567" s="3">
        <v>26.865136</v>
      </c>
      <c r="AV1567" s="3">
        <v>1.5998815919925211</v>
      </c>
      <c r="AW1567" s="3">
        <v>2.2492305425292831</v>
      </c>
      <c r="AX1567" s="3">
        <v>2.3639216971356238</v>
      </c>
      <c r="AY1567" s="3">
        <v>69.52</v>
      </c>
      <c r="AZ1567" s="3">
        <v>97.73</v>
      </c>
      <c r="BA1567" s="3">
        <v>102.72</v>
      </c>
    </row>
    <row r="1568" spans="1:53" x14ac:dyDescent="0.3">
      <c r="A1568" s="1" t="s">
        <v>1782</v>
      </c>
      <c r="B1568" s="2">
        <v>100541</v>
      </c>
      <c r="C1568" s="9" t="s">
        <v>2401</v>
      </c>
      <c r="D1568" s="9" t="s">
        <v>2399</v>
      </c>
      <c r="E1568" s="3">
        <v>2391.3412578000002</v>
      </c>
      <c r="F1568" s="5" t="s">
        <v>2400</v>
      </c>
      <c r="G1568" s="5">
        <v>1657.6302578</v>
      </c>
      <c r="H1568" s="4">
        <v>1.18</v>
      </c>
      <c r="I1568" s="3">
        <v>11.6449511400651</v>
      </c>
      <c r="J1568" s="3">
        <v>1.18</v>
      </c>
      <c r="K1568" s="3">
        <v>11.6449511400651</v>
      </c>
      <c r="L1568" s="3">
        <v>1.3739381435382898</v>
      </c>
      <c r="M1568" s="3">
        <v>0.85490869756267496</v>
      </c>
      <c r="N1568" s="3">
        <v>16.83145</v>
      </c>
      <c r="O1568" s="3" t="s">
        <v>2400</v>
      </c>
      <c r="P1568" s="3" t="s">
        <v>2400</v>
      </c>
      <c r="Q1568" s="3" t="s">
        <v>2400</v>
      </c>
      <c r="R1568" s="3" t="s">
        <v>2400</v>
      </c>
      <c r="S1568" s="3" t="s">
        <v>2400</v>
      </c>
      <c r="T1568" s="9" t="s">
        <v>3429</v>
      </c>
      <c r="U1568" s="7">
        <v>629482</v>
      </c>
      <c r="V1568" s="7">
        <v>630551</v>
      </c>
      <c r="W1568" s="7">
        <v>645087</v>
      </c>
      <c r="X1568" s="7">
        <v>662329</v>
      </c>
      <c r="Y1568" s="7">
        <v>638740</v>
      </c>
      <c r="Z1568" s="7">
        <v>637375</v>
      </c>
      <c r="AA1568" s="7">
        <v>621029</v>
      </c>
      <c r="AB1568" s="7">
        <v>629482</v>
      </c>
      <c r="AC1568" s="3" t="s">
        <v>2400</v>
      </c>
      <c r="AD1568" s="3" t="s">
        <v>2400</v>
      </c>
      <c r="AE1568" s="3" t="s">
        <v>2400</v>
      </c>
      <c r="AF1568" s="3" t="s">
        <v>2400</v>
      </c>
      <c r="AG1568" s="7">
        <v>63564028</v>
      </c>
      <c r="AH1568" s="7">
        <v>56367924</v>
      </c>
      <c r="AI1568" s="7">
        <v>56140713</v>
      </c>
      <c r="AJ1568" s="7">
        <v>62031940</v>
      </c>
      <c r="AK1568" s="3">
        <v>97.587140000000005</v>
      </c>
      <c r="AL1568" s="7">
        <v>279</v>
      </c>
      <c r="AM1568" s="7">
        <v>57550881</v>
      </c>
      <c r="AN1568" s="3">
        <v>90.54</v>
      </c>
      <c r="AO1568" s="3">
        <v>0.196188</v>
      </c>
      <c r="AP1568" s="3">
        <v>-4.9707600000000003</v>
      </c>
      <c r="AQ1568" s="3">
        <v>10</v>
      </c>
      <c r="AR1568" s="3">
        <v>6.3038949999999998</v>
      </c>
      <c r="AS1568" s="3">
        <v>-4.9707600000000003</v>
      </c>
      <c r="AT1568" s="3">
        <v>10</v>
      </c>
      <c r="AU1568" s="3">
        <v>6.1460809999999997</v>
      </c>
      <c r="AV1568" s="3">
        <v>3.1131574281660437</v>
      </c>
      <c r="AW1568" s="3">
        <v>4.2344273373662027</v>
      </c>
      <c r="AX1568" s="3">
        <v>3.7133462310346257</v>
      </c>
      <c r="AY1568" s="3">
        <v>95.46</v>
      </c>
      <c r="AZ1568" s="3">
        <v>129.84</v>
      </c>
      <c r="BA1568" s="3">
        <v>113.87</v>
      </c>
    </row>
    <row r="1569" spans="1:53" x14ac:dyDescent="0.3">
      <c r="A1569" s="1" t="s">
        <v>1045</v>
      </c>
      <c r="B1569" s="2">
        <v>4992571</v>
      </c>
      <c r="C1569" s="9" t="s">
        <v>2401</v>
      </c>
      <c r="D1569" s="9" t="s">
        <v>2445</v>
      </c>
      <c r="E1569" s="3">
        <v>2390.26522626</v>
      </c>
      <c r="F1569" s="5">
        <v>4281.4652260000003</v>
      </c>
      <c r="G1569" s="5" t="s">
        <v>2400</v>
      </c>
      <c r="H1569" s="3">
        <v>0.17</v>
      </c>
      <c r="I1569" s="3" t="s">
        <v>2397</v>
      </c>
      <c r="J1569" s="3">
        <v>0.20499999999999999</v>
      </c>
      <c r="K1569" s="3" t="s">
        <v>2397</v>
      </c>
      <c r="L1569" s="3" t="s">
        <v>2397</v>
      </c>
      <c r="M1569" s="3">
        <v>1.5184253400000001</v>
      </c>
      <c r="N1569" s="3">
        <v>19.047029999999999</v>
      </c>
      <c r="O1569" s="3" t="s">
        <v>2400</v>
      </c>
      <c r="P1569" s="3" t="s">
        <v>2400</v>
      </c>
      <c r="Q1569" s="3">
        <v>1.2734650000000001</v>
      </c>
      <c r="R1569" s="3">
        <v>7.4343089999999998</v>
      </c>
      <c r="S1569" s="3">
        <v>7.4343089999999998</v>
      </c>
      <c r="T1569" s="9" t="s">
        <v>3435</v>
      </c>
      <c r="U1569" s="7">
        <v>3182800</v>
      </c>
      <c r="V1569" s="7">
        <v>2826000</v>
      </c>
      <c r="W1569" s="7">
        <v>2315300</v>
      </c>
      <c r="X1569" s="7">
        <v>2241400</v>
      </c>
      <c r="Y1569" s="7">
        <v>3182800</v>
      </c>
      <c r="Z1569" s="7">
        <v>3108000</v>
      </c>
      <c r="AA1569" s="7">
        <v>3038000</v>
      </c>
      <c r="AB1569" s="7">
        <v>2943600</v>
      </c>
      <c r="AC1569" s="3">
        <v>33.850999999999999</v>
      </c>
      <c r="AD1569" s="3">
        <v>33.850999999999999</v>
      </c>
      <c r="AE1569" s="3">
        <v>16.077000000000002</v>
      </c>
      <c r="AF1569" s="3">
        <v>16.077000000000002</v>
      </c>
      <c r="AG1569" s="7">
        <v>70200000</v>
      </c>
      <c r="AH1569" s="7">
        <v>70200000</v>
      </c>
      <c r="AI1569" s="7">
        <v>69900000</v>
      </c>
      <c r="AJ1569" s="7">
        <v>69615128</v>
      </c>
      <c r="AK1569" s="3">
        <v>99.110460000000003</v>
      </c>
      <c r="AL1569" s="7">
        <v>327</v>
      </c>
      <c r="AM1569" s="7">
        <v>64721793</v>
      </c>
      <c r="AN1569" s="3">
        <v>92.14</v>
      </c>
      <c r="AO1569" s="3">
        <v>0.13012399999999999</v>
      </c>
      <c r="AP1569" s="3">
        <v>-9.5503970000000002</v>
      </c>
      <c r="AQ1569" s="3">
        <v>10.719424999999999</v>
      </c>
      <c r="AR1569" s="3">
        <v>-34.608030999999997</v>
      </c>
      <c r="AS1569" s="3">
        <v>-9.5503970000000002</v>
      </c>
      <c r="AT1569" s="3">
        <v>10.719424999999999</v>
      </c>
      <c r="AU1569" s="3">
        <v>-35.673980999999998</v>
      </c>
      <c r="AV1569" s="3">
        <v>1.8541373510815258</v>
      </c>
      <c r="AW1569" s="3">
        <v>3.1393307399215828</v>
      </c>
      <c r="AX1569" s="3">
        <v>3.2800949198260572</v>
      </c>
      <c r="AY1569" s="3">
        <v>65.31</v>
      </c>
      <c r="AZ1569" s="3">
        <v>110.58</v>
      </c>
      <c r="BA1569" s="3">
        <v>115.54</v>
      </c>
    </row>
    <row r="1570" spans="1:53" x14ac:dyDescent="0.3">
      <c r="A1570" s="1" t="s">
        <v>1143</v>
      </c>
      <c r="B1570" s="2">
        <v>4098709</v>
      </c>
      <c r="C1570" s="9" t="s">
        <v>2401</v>
      </c>
      <c r="D1570" s="9" t="s">
        <v>2413</v>
      </c>
      <c r="E1570" s="3">
        <v>2388.7294480700002</v>
      </c>
      <c r="F1570" s="5">
        <v>2918.4024479999998</v>
      </c>
      <c r="G1570" s="5">
        <v>2928.7204480700002</v>
      </c>
      <c r="H1570" s="3">
        <v>-0.01</v>
      </c>
      <c r="I1570" s="3" t="s">
        <v>2397</v>
      </c>
      <c r="J1570" s="3">
        <v>-0.01</v>
      </c>
      <c r="K1570" s="3" t="s">
        <v>2397</v>
      </c>
      <c r="L1570" s="3">
        <v>1.4099857274871201</v>
      </c>
      <c r="M1570" s="3">
        <v>1.3240276127460899</v>
      </c>
      <c r="N1570" s="3">
        <v>19.861568999999999</v>
      </c>
      <c r="O1570" s="3" t="s">
        <v>2400</v>
      </c>
      <c r="P1570" s="3" t="s">
        <v>2400</v>
      </c>
      <c r="Q1570" s="3">
        <v>9.6877460000000006</v>
      </c>
      <c r="R1570" s="3">
        <v>15.622966</v>
      </c>
      <c r="S1570" s="3">
        <v>18.083454162199398</v>
      </c>
      <c r="T1570" s="9" t="s">
        <v>3429</v>
      </c>
      <c r="U1570" s="7">
        <v>238735</v>
      </c>
      <c r="V1570" s="7">
        <v>233029</v>
      </c>
      <c r="W1570" s="7">
        <v>208921</v>
      </c>
      <c r="X1570" s="7">
        <v>201947</v>
      </c>
      <c r="Y1570" s="7">
        <v>272577</v>
      </c>
      <c r="Z1570" s="7">
        <v>268664</v>
      </c>
      <c r="AA1570" s="7">
        <v>266266</v>
      </c>
      <c r="AB1570" s="7">
        <v>238735</v>
      </c>
      <c r="AC1570" s="3">
        <v>72.787999999999997</v>
      </c>
      <c r="AD1570" s="3">
        <v>73.691999999999993</v>
      </c>
      <c r="AE1570" s="4">
        <v>59.65</v>
      </c>
      <c r="AF1570" s="3">
        <v>60.719000000000001</v>
      </c>
      <c r="AG1570" s="7">
        <v>77130431</v>
      </c>
      <c r="AH1570" s="7">
        <v>67917128</v>
      </c>
      <c r="AI1570" s="7">
        <v>67531335</v>
      </c>
      <c r="AJ1570" s="7">
        <v>76776131</v>
      </c>
      <c r="AK1570" s="3">
        <v>99.540649999999999</v>
      </c>
      <c r="AL1570" s="7">
        <v>356</v>
      </c>
      <c r="AM1570" s="7">
        <v>52716153</v>
      </c>
      <c r="AN1570" s="3">
        <v>68.349999999999994</v>
      </c>
      <c r="AO1570" s="3">
        <v>0.19953399999999999</v>
      </c>
      <c r="AP1570" s="3">
        <v>-2.7123020000000002</v>
      </c>
      <c r="AQ1570" s="3">
        <v>6.2037360000000001</v>
      </c>
      <c r="AR1570" s="3">
        <v>18.668766999999999</v>
      </c>
      <c r="AS1570" s="3">
        <v>-2.7123020000000002</v>
      </c>
      <c r="AT1570" s="3">
        <v>6.2037360000000001</v>
      </c>
      <c r="AU1570" s="3">
        <v>18.902920000000002</v>
      </c>
      <c r="AV1570" s="3">
        <v>2.6274493396776171</v>
      </c>
      <c r="AW1570" s="3">
        <v>2.9721935325606847</v>
      </c>
      <c r="AX1570" s="3">
        <v>2.8293269577646685</v>
      </c>
      <c r="AY1570" s="3">
        <v>105.41</v>
      </c>
      <c r="AZ1570" s="3">
        <v>119.24</v>
      </c>
      <c r="BA1570" s="3">
        <v>113.51</v>
      </c>
    </row>
    <row r="1571" spans="1:53" x14ac:dyDescent="0.3">
      <c r="A1571" s="1" t="s">
        <v>260</v>
      </c>
      <c r="B1571" s="2">
        <v>4992370</v>
      </c>
      <c r="C1571" s="9" t="s">
        <v>2401</v>
      </c>
      <c r="D1571" s="9" t="s">
        <v>2445</v>
      </c>
      <c r="E1571" s="3">
        <v>2387.6605219600001</v>
      </c>
      <c r="F1571" s="5">
        <v>3458.422521</v>
      </c>
      <c r="G1571" s="5" t="s">
        <v>2400</v>
      </c>
      <c r="H1571" s="3">
        <v>-4.2000000000000003E-2</v>
      </c>
      <c r="I1571" s="3" t="s">
        <v>2397</v>
      </c>
      <c r="J1571" s="3">
        <v>-4.2000000000000003E-2</v>
      </c>
      <c r="K1571" s="3" t="s">
        <v>2397</v>
      </c>
      <c r="L1571" s="3" t="s">
        <v>2397</v>
      </c>
      <c r="M1571" s="3">
        <v>1.84184886</v>
      </c>
      <c r="N1571" s="3">
        <v>77.986799000000005</v>
      </c>
      <c r="O1571" s="3" t="s">
        <v>2400</v>
      </c>
      <c r="P1571" s="3" t="s">
        <v>2400</v>
      </c>
      <c r="Q1571" s="3">
        <v>2.1531910000000001</v>
      </c>
      <c r="R1571" s="3">
        <v>9.4903329999999997</v>
      </c>
      <c r="S1571" s="3">
        <v>9.4903329999999997</v>
      </c>
      <c r="T1571" s="9" t="s">
        <v>3429</v>
      </c>
      <c r="U1571" s="7">
        <v>1450871</v>
      </c>
      <c r="V1571" s="7">
        <v>1261868</v>
      </c>
      <c r="W1571" s="7">
        <v>1258846</v>
      </c>
      <c r="X1571" s="7">
        <v>1124391</v>
      </c>
      <c r="Y1571" s="7">
        <v>1616206</v>
      </c>
      <c r="Z1571" s="7">
        <v>1589400</v>
      </c>
      <c r="AA1571" s="7">
        <v>1546152</v>
      </c>
      <c r="AB1571" s="7">
        <v>1450871</v>
      </c>
      <c r="AC1571" s="3">
        <v>31.396000000000001</v>
      </c>
      <c r="AD1571" s="3">
        <v>31.419</v>
      </c>
      <c r="AE1571" s="3">
        <v>19.425999999999998</v>
      </c>
      <c r="AF1571" s="3">
        <v>21.495999999999999</v>
      </c>
      <c r="AG1571" s="7">
        <v>50838405</v>
      </c>
      <c r="AH1571" s="7">
        <v>50761087</v>
      </c>
      <c r="AI1571" s="7">
        <v>50673305</v>
      </c>
      <c r="AJ1571" s="7">
        <v>46239439</v>
      </c>
      <c r="AK1571" s="3">
        <v>90.772319999999993</v>
      </c>
      <c r="AL1571" s="7">
        <v>281</v>
      </c>
      <c r="AM1571" s="7">
        <v>45461071</v>
      </c>
      <c r="AN1571" s="3">
        <v>89.24</v>
      </c>
      <c r="AO1571" s="3">
        <v>0.16956299999999999</v>
      </c>
      <c r="AP1571" s="3">
        <v>0.89666999999999997</v>
      </c>
      <c r="AQ1571" s="3">
        <v>16.951250000000002</v>
      </c>
      <c r="AR1571" s="3">
        <v>47.918622999999997</v>
      </c>
      <c r="AS1571" s="3">
        <v>0.89666999999999997</v>
      </c>
      <c r="AT1571" s="3">
        <v>16.951250000000002</v>
      </c>
      <c r="AU1571" s="3">
        <v>44.836041000000002</v>
      </c>
      <c r="AV1571" s="3">
        <v>3.8329903253471498</v>
      </c>
      <c r="AW1571" s="3">
        <v>5.906998903232374</v>
      </c>
      <c r="AX1571" s="3">
        <v>7.967491969480661</v>
      </c>
      <c r="AY1571" s="3">
        <v>87.03</v>
      </c>
      <c r="AZ1571" s="4">
        <v>134.12</v>
      </c>
      <c r="BA1571" s="3">
        <v>180.91</v>
      </c>
    </row>
    <row r="1572" spans="1:53" x14ac:dyDescent="0.3">
      <c r="A1572" s="1" t="s">
        <v>877</v>
      </c>
      <c r="B1572" s="2">
        <v>4068469</v>
      </c>
      <c r="C1572" s="9" t="s">
        <v>2401</v>
      </c>
      <c r="D1572" s="9" t="s">
        <v>2410</v>
      </c>
      <c r="E1572" s="3">
        <v>2385.5260898000001</v>
      </c>
      <c r="F1572" s="5">
        <v>5013.526089</v>
      </c>
      <c r="G1572" s="5" t="s">
        <v>2400</v>
      </c>
      <c r="H1572" s="3">
        <v>-0.34699999999999998</v>
      </c>
      <c r="I1572" s="3" t="s">
        <v>2397</v>
      </c>
      <c r="J1572" s="3">
        <v>-0.34699999999999998</v>
      </c>
      <c r="K1572" s="3" t="s">
        <v>2397</v>
      </c>
      <c r="L1572" s="3">
        <v>1.1851851899999999</v>
      </c>
      <c r="M1572" s="3">
        <v>0.71988618999999998</v>
      </c>
      <c r="N1572" s="3">
        <v>82.424242000000007</v>
      </c>
      <c r="O1572" s="3" t="s">
        <v>2400</v>
      </c>
      <c r="P1572" s="3" t="s">
        <v>2400</v>
      </c>
      <c r="Q1572" s="3">
        <v>0.577152</v>
      </c>
      <c r="R1572" s="3">
        <v>3.6581090000000001</v>
      </c>
      <c r="S1572" s="3">
        <v>3.6581090000000001</v>
      </c>
      <c r="T1572" s="9" t="s">
        <v>3433</v>
      </c>
      <c r="U1572" s="7">
        <v>8168000</v>
      </c>
      <c r="V1572" s="7">
        <v>8759000</v>
      </c>
      <c r="W1572" s="7">
        <v>8968000</v>
      </c>
      <c r="X1572" s="7">
        <v>7554000</v>
      </c>
      <c r="Y1572" s="7">
        <v>8124000</v>
      </c>
      <c r="Z1572" s="7">
        <v>8152000</v>
      </c>
      <c r="AA1572" s="7">
        <v>8116000</v>
      </c>
      <c r="AB1572" s="7">
        <v>8168000</v>
      </c>
      <c r="AC1572" s="3">
        <v>27.827999999999999</v>
      </c>
      <c r="AD1572" s="3">
        <v>28.213000000000001</v>
      </c>
      <c r="AE1572" s="4">
        <v>4.726</v>
      </c>
      <c r="AF1572" s="4">
        <v>4.1109999999999998</v>
      </c>
      <c r="AG1572" s="7">
        <v>94881046</v>
      </c>
      <c r="AH1572" s="7">
        <v>94840224</v>
      </c>
      <c r="AI1572" s="7">
        <v>94161807</v>
      </c>
      <c r="AJ1572" s="7">
        <v>84316313</v>
      </c>
      <c r="AK1572" s="3">
        <v>88.857969999999995</v>
      </c>
      <c r="AL1572" s="7">
        <v>361</v>
      </c>
      <c r="AM1572" s="7">
        <v>87505893</v>
      </c>
      <c r="AN1572" s="3">
        <v>92.22</v>
      </c>
      <c r="AO1572" s="3">
        <v>-0.13767799999999999</v>
      </c>
      <c r="AP1572" s="3">
        <v>-13.479125</v>
      </c>
      <c r="AQ1572" s="3">
        <v>-15.789474</v>
      </c>
      <c r="AR1572" s="3">
        <v>-29.510852</v>
      </c>
      <c r="AS1572" s="3">
        <v>-13.479125</v>
      </c>
      <c r="AT1572" s="3">
        <v>-15.789474</v>
      </c>
      <c r="AU1572" s="3">
        <v>-30.144462000000001</v>
      </c>
      <c r="AV1572" s="3">
        <v>13.223011497629845</v>
      </c>
      <c r="AW1572" s="3">
        <v>23.883424333844431</v>
      </c>
      <c r="AX1572" s="3">
        <v>18.205153306018307</v>
      </c>
      <c r="AY1572" s="3">
        <v>74.84</v>
      </c>
      <c r="AZ1572" s="3">
        <v>135.18</v>
      </c>
      <c r="BA1572" s="4">
        <v>103.04</v>
      </c>
    </row>
    <row r="1573" spans="1:53" x14ac:dyDescent="0.3">
      <c r="A1573" s="1" t="s">
        <v>718</v>
      </c>
      <c r="B1573" s="2">
        <v>5724621</v>
      </c>
      <c r="C1573" s="9" t="s">
        <v>2401</v>
      </c>
      <c r="D1573" s="9" t="s">
        <v>2407</v>
      </c>
      <c r="E1573" s="3">
        <v>2380.3425161700002</v>
      </c>
      <c r="F1573" s="5">
        <v>2380.3398659999998</v>
      </c>
      <c r="G1573" s="5" t="s">
        <v>2400</v>
      </c>
      <c r="H1573" s="4">
        <v>1.05</v>
      </c>
      <c r="I1573" s="3" t="s">
        <v>2400</v>
      </c>
      <c r="J1573" s="4">
        <v>1.05</v>
      </c>
      <c r="K1573" s="3" t="s">
        <v>2400</v>
      </c>
      <c r="L1573" s="3" t="s">
        <v>2400</v>
      </c>
      <c r="M1573" s="3" t="s">
        <v>2400</v>
      </c>
      <c r="N1573" s="3" t="s">
        <v>2400</v>
      </c>
      <c r="O1573" s="3" t="s">
        <v>2400</v>
      </c>
      <c r="P1573" s="3" t="s">
        <v>2400</v>
      </c>
      <c r="Q1573" s="3" t="s">
        <v>2400</v>
      </c>
      <c r="R1573" s="3" t="s">
        <v>2400</v>
      </c>
      <c r="S1573" s="3" t="s">
        <v>2400</v>
      </c>
      <c r="T1573" s="9" t="s">
        <v>3434</v>
      </c>
      <c r="U1573" s="7">
        <v>20042.352999999999</v>
      </c>
      <c r="V1573" s="7">
        <v>28988.677</v>
      </c>
      <c r="W1573" s="7">
        <v>30061.938999999998</v>
      </c>
      <c r="X1573" s="7">
        <v>30014.57</v>
      </c>
      <c r="Y1573" s="7">
        <v>20042.352999999999</v>
      </c>
      <c r="Z1573" s="7">
        <v>22638.714</v>
      </c>
      <c r="AA1573" s="7">
        <v>25235.075000000001</v>
      </c>
      <c r="AB1573" s="7">
        <v>27111.876</v>
      </c>
      <c r="AC1573" s="4">
        <v>100</v>
      </c>
      <c r="AD1573" s="4">
        <v>100</v>
      </c>
      <c r="AE1573" s="3" t="s">
        <v>2400</v>
      </c>
      <c r="AF1573" s="3" t="s">
        <v>2400</v>
      </c>
      <c r="AG1573" s="7">
        <v>157388026</v>
      </c>
      <c r="AH1573" s="7">
        <v>157388026</v>
      </c>
      <c r="AI1573" s="7">
        <v>157388026</v>
      </c>
      <c r="AJ1573" s="7" t="s">
        <v>2400</v>
      </c>
      <c r="AK1573" s="3" t="s">
        <v>2400</v>
      </c>
      <c r="AL1573" s="7">
        <v>195</v>
      </c>
      <c r="AM1573" s="7">
        <v>34945284</v>
      </c>
      <c r="AN1573" s="4">
        <v>22.2</v>
      </c>
      <c r="AO1573" s="3">
        <v>-1.7094020000000001</v>
      </c>
      <c r="AP1573" s="3">
        <v>-1.189689</v>
      </c>
      <c r="AQ1573" s="3">
        <v>2.0477820000000002</v>
      </c>
      <c r="AR1573" s="3">
        <v>24.479600000000001</v>
      </c>
      <c r="AS1573" s="3">
        <v>-1.189689</v>
      </c>
      <c r="AT1573" s="3">
        <v>2.0477820000000002</v>
      </c>
      <c r="AU1573" s="3">
        <v>22.641508999999999</v>
      </c>
      <c r="AV1573" s="3">
        <v>0.5658022548678513</v>
      </c>
      <c r="AW1573" s="3">
        <v>0.65453619127867502</v>
      </c>
      <c r="AX1573" s="3">
        <v>0.72569096985033188</v>
      </c>
      <c r="AY1573" s="4">
        <v>72.900000000000006</v>
      </c>
      <c r="AZ1573" s="3">
        <v>84.33</v>
      </c>
      <c r="BA1573" s="3">
        <v>93.49</v>
      </c>
    </row>
    <row r="1574" spans="1:53" x14ac:dyDescent="0.3">
      <c r="A1574" s="1" t="s">
        <v>1468</v>
      </c>
      <c r="B1574" s="2">
        <v>114112474</v>
      </c>
      <c r="C1574" s="9" t="s">
        <v>2401</v>
      </c>
      <c r="D1574" s="9" t="s">
        <v>2435</v>
      </c>
      <c r="E1574" s="3">
        <v>2378.3200590000001</v>
      </c>
      <c r="F1574" s="5">
        <v>5139.3200580000002</v>
      </c>
      <c r="G1574" s="5">
        <v>5077.3200589799999</v>
      </c>
      <c r="H1574" s="3">
        <v>0.32</v>
      </c>
      <c r="I1574" s="3" t="s">
        <v>2397</v>
      </c>
      <c r="J1574" s="3">
        <v>0.32</v>
      </c>
      <c r="K1574" s="3" t="s">
        <v>2397</v>
      </c>
      <c r="L1574" s="3" t="s">
        <v>2397</v>
      </c>
      <c r="M1574" s="3">
        <v>9.3033461299999995</v>
      </c>
      <c r="N1574" s="3">
        <v>20.771585999999999</v>
      </c>
      <c r="O1574" s="3">
        <v>60.905635632156297</v>
      </c>
      <c r="P1574" s="3">
        <v>9.2173913043478297</v>
      </c>
      <c r="Q1574" s="3">
        <v>1.21193</v>
      </c>
      <c r="R1574" s="3">
        <v>6.9113290000000003</v>
      </c>
      <c r="S1574" s="3">
        <v>6.9113290000000003</v>
      </c>
      <c r="T1574" s="9" t="s">
        <v>3429</v>
      </c>
      <c r="U1574" s="7">
        <v>4191000</v>
      </c>
      <c r="V1574" s="7">
        <v>4131000</v>
      </c>
      <c r="W1574" s="7">
        <v>3549000</v>
      </c>
      <c r="X1574" s="7">
        <v>2991000</v>
      </c>
      <c r="Y1574" s="7">
        <v>4307000</v>
      </c>
      <c r="Z1574" s="7">
        <v>4296000</v>
      </c>
      <c r="AA1574" s="7">
        <v>4255000</v>
      </c>
      <c r="AB1574" s="7">
        <v>4191000</v>
      </c>
      <c r="AC1574" s="3">
        <v>23.503</v>
      </c>
      <c r="AD1574" s="3">
        <v>23.009</v>
      </c>
      <c r="AE1574" s="4">
        <v>15.82</v>
      </c>
      <c r="AF1574" s="3">
        <v>16.369</v>
      </c>
      <c r="AG1574" s="7">
        <v>72400000</v>
      </c>
      <c r="AH1574" s="7">
        <v>72200000</v>
      </c>
      <c r="AI1574" s="7">
        <v>70600000</v>
      </c>
      <c r="AJ1574" s="7">
        <v>72205379</v>
      </c>
      <c r="AK1574" s="3">
        <v>99.610579999999999</v>
      </c>
      <c r="AL1574" s="7">
        <v>349</v>
      </c>
      <c r="AM1574" s="7">
        <v>70527160</v>
      </c>
      <c r="AN1574" s="4">
        <v>97.3</v>
      </c>
      <c r="AO1574" s="3">
        <v>-0.76067899999999999</v>
      </c>
      <c r="AP1574" s="3">
        <v>3.3831150000000001</v>
      </c>
      <c r="AQ1574" s="3">
        <v>18.892393999999999</v>
      </c>
      <c r="AR1574" s="3">
        <v>42.881213000000002</v>
      </c>
      <c r="AS1574" s="3">
        <v>3.3831150000000001</v>
      </c>
      <c r="AT1574" s="3">
        <v>18.892393999999999</v>
      </c>
      <c r="AU1574" s="3">
        <v>39.645944999999998</v>
      </c>
      <c r="AV1574" s="3">
        <v>1.8104267923171318</v>
      </c>
      <c r="AW1574" s="3">
        <v>3.5789311625646505</v>
      </c>
      <c r="AX1574" s="3">
        <v>3.0335924614707155</v>
      </c>
      <c r="AY1574" s="3">
        <v>43.23</v>
      </c>
      <c r="AZ1574" s="3">
        <v>85.47</v>
      </c>
      <c r="BA1574" s="3">
        <v>72.44</v>
      </c>
    </row>
    <row r="1575" spans="1:53" x14ac:dyDescent="0.3">
      <c r="A1575" s="1" t="s">
        <v>1086</v>
      </c>
      <c r="B1575" s="2">
        <v>5326575</v>
      </c>
      <c r="C1575" s="9" t="s">
        <v>2395</v>
      </c>
      <c r="D1575" s="9" t="s">
        <v>2403</v>
      </c>
      <c r="E1575" s="3">
        <v>2364.7740206399999</v>
      </c>
      <c r="F1575" s="5">
        <v>1183.41302</v>
      </c>
      <c r="G1575" s="5" t="s">
        <v>2400</v>
      </c>
      <c r="H1575" s="3">
        <v>-0.60099999999999998</v>
      </c>
      <c r="I1575" s="3" t="s">
        <v>2397</v>
      </c>
      <c r="J1575" s="3">
        <v>-0.60099999999999998</v>
      </c>
      <c r="K1575" s="3" t="s">
        <v>2397</v>
      </c>
      <c r="L1575" s="3">
        <v>1.8801668</v>
      </c>
      <c r="M1575" s="3">
        <v>1.8801668</v>
      </c>
      <c r="N1575" s="3" t="s">
        <v>2397</v>
      </c>
      <c r="O1575" s="3" t="s">
        <v>2400</v>
      </c>
      <c r="P1575" s="3" t="s">
        <v>2400</v>
      </c>
      <c r="Q1575" s="3">
        <v>265.15457300000003</v>
      </c>
      <c r="R1575" s="3" t="s">
        <v>2397</v>
      </c>
      <c r="S1575" s="3">
        <v>-4.724621</v>
      </c>
      <c r="T1575" s="9" t="s">
        <v>3429</v>
      </c>
      <c r="U1575" s="7">
        <v>23385</v>
      </c>
      <c r="V1575" s="7">
        <v>50931</v>
      </c>
      <c r="W1575" s="7">
        <v>27941</v>
      </c>
      <c r="X1575" s="7">
        <v>19538</v>
      </c>
      <c r="Y1575" s="7">
        <v>3922</v>
      </c>
      <c r="Z1575" s="7">
        <v>11961</v>
      </c>
      <c r="AA1575" s="7">
        <v>15505</v>
      </c>
      <c r="AB1575" s="7">
        <v>23385</v>
      </c>
      <c r="AC1575" s="3" t="s">
        <v>2397</v>
      </c>
      <c r="AD1575" s="3" t="s">
        <v>2397</v>
      </c>
      <c r="AE1575" s="3" t="s">
        <v>2397</v>
      </c>
      <c r="AF1575" s="3" t="s">
        <v>2397</v>
      </c>
      <c r="AG1575" s="7">
        <v>86357856</v>
      </c>
      <c r="AH1575" s="7">
        <v>76090834</v>
      </c>
      <c r="AI1575" s="7">
        <v>58626437</v>
      </c>
      <c r="AJ1575" s="7">
        <v>85536544</v>
      </c>
      <c r="AK1575" s="3">
        <v>98.964209999999994</v>
      </c>
      <c r="AL1575" s="7">
        <v>262</v>
      </c>
      <c r="AM1575" s="7">
        <v>94361846</v>
      </c>
      <c r="AN1575" s="3">
        <v>109.17</v>
      </c>
      <c r="AO1575" s="3">
        <v>1.5810280000000001</v>
      </c>
      <c r="AP1575" s="3">
        <v>-6.0672519999999999</v>
      </c>
      <c r="AQ1575" s="3">
        <v>-18.876263000000002</v>
      </c>
      <c r="AR1575" s="3">
        <v>-27.030097000000001</v>
      </c>
      <c r="AS1575" s="3">
        <v>-6.0672519999999999</v>
      </c>
      <c r="AT1575" s="3">
        <v>-18.876263000000002</v>
      </c>
      <c r="AU1575" s="3">
        <v>-27.768408999999998</v>
      </c>
      <c r="AV1575" s="3">
        <v>4.4879084374953244</v>
      </c>
      <c r="AW1575" s="3">
        <v>4.9283852641486092</v>
      </c>
      <c r="AX1575" s="3">
        <v>5.1384311247975534</v>
      </c>
      <c r="AY1575" s="3">
        <v>89.25</v>
      </c>
      <c r="AZ1575" s="3">
        <v>98.01</v>
      </c>
      <c r="BA1575" s="3">
        <v>102.18</v>
      </c>
    </row>
    <row r="1576" spans="1:53" x14ac:dyDescent="0.3">
      <c r="A1576" s="1" t="s">
        <v>1466</v>
      </c>
      <c r="B1576" s="2">
        <v>100374</v>
      </c>
      <c r="C1576" s="9" t="s">
        <v>2395</v>
      </c>
      <c r="D1576" s="9" t="s">
        <v>2399</v>
      </c>
      <c r="E1576" s="3">
        <v>2364.28991008</v>
      </c>
      <c r="F1576" s="5" t="s">
        <v>2400</v>
      </c>
      <c r="G1576" s="5">
        <v>2338.4969100799999</v>
      </c>
      <c r="H1576" s="3">
        <v>0.8</v>
      </c>
      <c r="I1576" s="3">
        <v>16.8169014084507</v>
      </c>
      <c r="J1576" s="3">
        <v>0.8</v>
      </c>
      <c r="K1576" s="3">
        <v>16.8169014084507</v>
      </c>
      <c r="L1576" s="3">
        <v>2.00436899503348</v>
      </c>
      <c r="M1576" s="3">
        <v>1.4804171574396501</v>
      </c>
      <c r="N1576" s="3">
        <v>13.728083</v>
      </c>
      <c r="O1576" s="3" t="s">
        <v>2400</v>
      </c>
      <c r="P1576" s="3" t="s">
        <v>2400</v>
      </c>
      <c r="Q1576" s="3" t="s">
        <v>2400</v>
      </c>
      <c r="R1576" s="3" t="s">
        <v>2400</v>
      </c>
      <c r="S1576" s="3" t="s">
        <v>2400</v>
      </c>
      <c r="T1576" s="9" t="s">
        <v>3429</v>
      </c>
      <c r="U1576" s="7">
        <v>520397</v>
      </c>
      <c r="V1576" s="7">
        <v>517768</v>
      </c>
      <c r="W1576" s="7">
        <v>478882</v>
      </c>
      <c r="X1576" s="7">
        <v>461954</v>
      </c>
      <c r="Y1576" s="7">
        <v>566076</v>
      </c>
      <c r="Z1576" s="7">
        <v>553764</v>
      </c>
      <c r="AA1576" s="7">
        <v>534488</v>
      </c>
      <c r="AB1576" s="7">
        <v>520397</v>
      </c>
      <c r="AC1576" s="3" t="s">
        <v>2400</v>
      </c>
      <c r="AD1576" s="3" t="s">
        <v>2400</v>
      </c>
      <c r="AE1576" s="3" t="s">
        <v>2400</v>
      </c>
      <c r="AF1576" s="3" t="s">
        <v>2400</v>
      </c>
      <c r="AG1576" s="7">
        <v>47176828</v>
      </c>
      <c r="AH1576" s="7">
        <v>47165369</v>
      </c>
      <c r="AI1576" s="7">
        <v>47087597</v>
      </c>
      <c r="AJ1576" s="7">
        <v>45869060</v>
      </c>
      <c r="AK1576" s="3">
        <v>97.227940000000004</v>
      </c>
      <c r="AL1576" s="7">
        <v>258</v>
      </c>
      <c r="AM1576" s="7">
        <v>30183459</v>
      </c>
      <c r="AN1576" s="3">
        <v>63.98</v>
      </c>
      <c r="AO1576" s="3">
        <v>-2.907095</v>
      </c>
      <c r="AP1576" s="3">
        <v>-4.7086990000000002</v>
      </c>
      <c r="AQ1576" s="3">
        <v>7.9810080000000001</v>
      </c>
      <c r="AR1576" s="3">
        <v>13.175356000000001</v>
      </c>
      <c r="AS1576" s="3">
        <v>-4.7086990000000002</v>
      </c>
      <c r="AT1576" s="3">
        <v>7.9810080000000001</v>
      </c>
      <c r="AU1576" s="3">
        <v>13.958482999999999</v>
      </c>
      <c r="AV1576" s="3">
        <v>1.6173342557070602</v>
      </c>
      <c r="AW1576" s="3">
        <v>3.0035821245278989</v>
      </c>
      <c r="AX1576" s="3">
        <v>2.3646705082875403</v>
      </c>
      <c r="AY1576" s="3">
        <v>72.42</v>
      </c>
      <c r="AZ1576" s="3">
        <v>134.49</v>
      </c>
      <c r="BA1576" s="3">
        <v>105.88</v>
      </c>
    </row>
    <row r="1577" spans="1:53" x14ac:dyDescent="0.3">
      <c r="A1577" s="1" t="s">
        <v>1929</v>
      </c>
      <c r="B1577" s="2">
        <v>4070924</v>
      </c>
      <c r="C1577" s="9" t="s">
        <v>2401</v>
      </c>
      <c r="D1577" s="9" t="s">
        <v>2429</v>
      </c>
      <c r="E1577" s="3">
        <v>2363.90088668</v>
      </c>
      <c r="F1577" s="5">
        <v>6033.5008859999998</v>
      </c>
      <c r="G1577" s="5" t="s">
        <v>2400</v>
      </c>
      <c r="H1577" s="4">
        <v>2.13</v>
      </c>
      <c r="I1577" s="3">
        <v>11.244230999999999</v>
      </c>
      <c r="J1577" s="3">
        <v>2.13</v>
      </c>
      <c r="K1577" s="3">
        <v>11.244230999999999</v>
      </c>
      <c r="L1577" s="3">
        <v>8.6449235800000004</v>
      </c>
      <c r="M1577" s="3">
        <v>2.1336431899999999</v>
      </c>
      <c r="N1577" s="3" t="s">
        <v>2397</v>
      </c>
      <c r="O1577" s="3" t="s">
        <v>2400</v>
      </c>
      <c r="P1577" s="3" t="s">
        <v>2400</v>
      </c>
      <c r="Q1577" s="3">
        <v>0.41942200000000002</v>
      </c>
      <c r="R1577" s="3">
        <v>9.2392979999999998</v>
      </c>
      <c r="S1577" s="3">
        <v>9.2392979999999998</v>
      </c>
      <c r="T1577" s="9" t="s">
        <v>3429</v>
      </c>
      <c r="U1577" s="7">
        <v>14372400</v>
      </c>
      <c r="V1577" s="7">
        <v>14001100</v>
      </c>
      <c r="W1577" s="7">
        <v>12396400</v>
      </c>
      <c r="X1577" s="7">
        <v>9767000</v>
      </c>
      <c r="Y1577" s="7">
        <v>13913300</v>
      </c>
      <c r="Z1577" s="7">
        <v>14065300</v>
      </c>
      <c r="AA1577" s="7">
        <v>14265200</v>
      </c>
      <c r="AB1577" s="7">
        <v>14372400</v>
      </c>
      <c r="AC1577" s="3">
        <v>15.625</v>
      </c>
      <c r="AD1577" s="3">
        <v>15.525</v>
      </c>
      <c r="AE1577" s="4">
        <v>4.4130000000000003</v>
      </c>
      <c r="AF1577" s="4">
        <v>4.2229999999999999</v>
      </c>
      <c r="AG1577" s="7">
        <v>34185062</v>
      </c>
      <c r="AH1577" s="7">
        <v>34120247</v>
      </c>
      <c r="AI1577" s="7">
        <v>33886654</v>
      </c>
      <c r="AJ1577" s="7">
        <v>14861445</v>
      </c>
      <c r="AK1577" s="3">
        <v>43.467149999999997</v>
      </c>
      <c r="AL1577" s="7">
        <v>237</v>
      </c>
      <c r="AM1577" s="7">
        <v>15765134</v>
      </c>
      <c r="AN1577" s="3">
        <v>46.11</v>
      </c>
      <c r="AO1577" s="3">
        <v>-1.2624690000000001</v>
      </c>
      <c r="AP1577" s="3">
        <v>-8.3743130000000008</v>
      </c>
      <c r="AQ1577" s="3">
        <v>8.3276330000000005</v>
      </c>
      <c r="AR1577" s="3">
        <v>12.862997</v>
      </c>
      <c r="AS1577" s="3">
        <v>-8.3743130000000008</v>
      </c>
      <c r="AT1577" s="3">
        <v>8.3276330000000005</v>
      </c>
      <c r="AU1577" s="3">
        <v>12.702366</v>
      </c>
      <c r="AV1577" s="3">
        <v>1.8043844940366693</v>
      </c>
      <c r="AW1577" s="3">
        <v>2.8259010693535398</v>
      </c>
      <c r="AX1577" s="3">
        <v>3.5091192031949325</v>
      </c>
      <c r="AY1577" s="4">
        <v>42.2</v>
      </c>
      <c r="AZ1577" s="3">
        <v>66.09</v>
      </c>
      <c r="BA1577" s="3">
        <v>82.07</v>
      </c>
    </row>
    <row r="1578" spans="1:53" x14ac:dyDescent="0.3">
      <c r="A1578" s="1" t="s">
        <v>2315</v>
      </c>
      <c r="B1578" s="2">
        <v>100499</v>
      </c>
      <c r="C1578" s="9" t="s">
        <v>2395</v>
      </c>
      <c r="D1578" s="9" t="s">
        <v>2399</v>
      </c>
      <c r="E1578" s="3">
        <v>2363.26457286</v>
      </c>
      <c r="F1578" s="5" t="s">
        <v>2400</v>
      </c>
      <c r="G1578" s="5">
        <v>3481.7435728599999</v>
      </c>
      <c r="H1578" s="3">
        <v>0.53900000000000003</v>
      </c>
      <c r="I1578" s="3">
        <v>15.569377990430599</v>
      </c>
      <c r="J1578" s="3">
        <v>0.53900000000000003</v>
      </c>
      <c r="K1578" s="3">
        <v>15.569377990430599</v>
      </c>
      <c r="L1578" s="3">
        <v>1.4212445742565101</v>
      </c>
      <c r="M1578" s="3">
        <v>0.81893685135040006</v>
      </c>
      <c r="N1578" s="3">
        <v>11.473907000000001</v>
      </c>
      <c r="O1578" s="3" t="s">
        <v>2400</v>
      </c>
      <c r="P1578" s="3" t="s">
        <v>2400</v>
      </c>
      <c r="Q1578" s="3" t="s">
        <v>2400</v>
      </c>
      <c r="R1578" s="3" t="s">
        <v>2400</v>
      </c>
      <c r="S1578" s="3" t="s">
        <v>2400</v>
      </c>
      <c r="T1578" s="9" t="s">
        <v>3429</v>
      </c>
      <c r="U1578" s="7">
        <v>601785</v>
      </c>
      <c r="V1578" s="7">
        <v>589804</v>
      </c>
      <c r="W1578" s="7">
        <v>590718</v>
      </c>
      <c r="X1578" s="7">
        <v>607665</v>
      </c>
      <c r="Y1578" s="7">
        <v>591129</v>
      </c>
      <c r="Z1578" s="7">
        <v>588936</v>
      </c>
      <c r="AA1578" s="7">
        <v>594396</v>
      </c>
      <c r="AB1578" s="7">
        <v>601785</v>
      </c>
      <c r="AC1578" s="3" t="s">
        <v>2400</v>
      </c>
      <c r="AD1578" s="3" t="s">
        <v>2400</v>
      </c>
      <c r="AE1578" s="3" t="s">
        <v>2400</v>
      </c>
      <c r="AF1578" s="3" t="s">
        <v>2400</v>
      </c>
      <c r="AG1578" s="7">
        <v>66871479</v>
      </c>
      <c r="AH1578" s="7">
        <v>59579310</v>
      </c>
      <c r="AI1578" s="7">
        <v>59364696</v>
      </c>
      <c r="AJ1578" s="7">
        <v>63475934</v>
      </c>
      <c r="AK1578" s="3">
        <v>94.921220000000005</v>
      </c>
      <c r="AL1578" s="7">
        <v>282</v>
      </c>
      <c r="AM1578" s="7">
        <v>46113447</v>
      </c>
      <c r="AN1578" s="3">
        <v>68.959999999999994</v>
      </c>
      <c r="AO1578" s="3">
        <v>-2.4580340000000001</v>
      </c>
      <c r="AP1578" s="3">
        <v>-7.9230330000000002</v>
      </c>
      <c r="AQ1578" s="3">
        <v>9.2679650000000002</v>
      </c>
      <c r="AR1578" s="3">
        <v>3.9948869999999999</v>
      </c>
      <c r="AS1578" s="3">
        <v>-7.9230330000000002</v>
      </c>
      <c r="AT1578" s="3">
        <v>9.2679650000000002</v>
      </c>
      <c r="AU1578" s="3">
        <v>3.7296779999999998</v>
      </c>
      <c r="AV1578" s="3">
        <v>1.8360596294763856</v>
      </c>
      <c r="AW1578" s="3">
        <v>3.5723396954783451</v>
      </c>
      <c r="AX1578" s="3">
        <v>2.9427129896190078</v>
      </c>
      <c r="AY1578" s="3">
        <v>90.56</v>
      </c>
      <c r="AZ1578" s="3">
        <v>176.19</v>
      </c>
      <c r="BA1578" s="3">
        <v>145.13999999999999</v>
      </c>
    </row>
    <row r="1579" spans="1:53" x14ac:dyDescent="0.3">
      <c r="A1579" s="1" t="s">
        <v>1330</v>
      </c>
      <c r="B1579" s="2">
        <v>4274604</v>
      </c>
      <c r="C1579" s="9" t="s">
        <v>2395</v>
      </c>
      <c r="D1579" s="9" t="s">
        <v>2527</v>
      </c>
      <c r="E1579" s="3">
        <v>2362.1925043900001</v>
      </c>
      <c r="F1579" s="5">
        <v>2593.5665039999999</v>
      </c>
      <c r="G1579" s="5" t="s">
        <v>2400</v>
      </c>
      <c r="H1579" s="3">
        <v>3.6999999999999998E-2</v>
      </c>
      <c r="I1579" s="3">
        <v>133.78151299999999</v>
      </c>
      <c r="J1579" s="3">
        <v>3.6999999999999998E-2</v>
      </c>
      <c r="K1579" s="3">
        <v>133.78151299999999</v>
      </c>
      <c r="L1579" s="3" t="s">
        <v>2397</v>
      </c>
      <c r="M1579" s="3">
        <v>3.0954695700000001</v>
      </c>
      <c r="N1579" s="3">
        <v>14.188948</v>
      </c>
      <c r="O1579" s="3" t="s">
        <v>2400</v>
      </c>
      <c r="P1579" s="3" t="s">
        <v>2400</v>
      </c>
      <c r="Q1579" s="3">
        <v>3.737768</v>
      </c>
      <c r="R1579" s="3">
        <v>22.060108</v>
      </c>
      <c r="S1579" s="3">
        <v>22.060108</v>
      </c>
      <c r="T1579" s="9" t="s">
        <v>3429</v>
      </c>
      <c r="U1579" s="7">
        <v>619710</v>
      </c>
      <c r="V1579" s="7">
        <v>577069</v>
      </c>
      <c r="W1579" s="7">
        <v>468413</v>
      </c>
      <c r="X1579" s="7">
        <v>221628</v>
      </c>
      <c r="Y1579" s="7">
        <v>661134</v>
      </c>
      <c r="Z1579" s="7">
        <v>649216</v>
      </c>
      <c r="AA1579" s="7">
        <v>638879</v>
      </c>
      <c r="AB1579" s="7">
        <v>619710</v>
      </c>
      <c r="AC1579" s="3">
        <v>33.854999999999997</v>
      </c>
      <c r="AD1579" s="3">
        <v>60.511000000000003</v>
      </c>
      <c r="AE1579" s="4">
        <v>12.744</v>
      </c>
      <c r="AF1579" s="3">
        <v>13.742000000000001</v>
      </c>
      <c r="AG1579" s="7">
        <v>141148000</v>
      </c>
      <c r="AH1579" s="7">
        <v>141141000</v>
      </c>
      <c r="AI1579" s="7">
        <v>137821000</v>
      </c>
      <c r="AJ1579" s="7">
        <v>138074904</v>
      </c>
      <c r="AK1579" s="3">
        <v>98.140929999999997</v>
      </c>
      <c r="AL1579" s="7">
        <v>338</v>
      </c>
      <c r="AM1579" s="7">
        <v>122313064</v>
      </c>
      <c r="AN1579" s="3">
        <v>86.94</v>
      </c>
      <c r="AO1579" s="3">
        <v>-3.045067</v>
      </c>
      <c r="AP1579" s="3">
        <v>-5.1816560000000003</v>
      </c>
      <c r="AQ1579" s="3">
        <v>14.945848</v>
      </c>
      <c r="AR1579" s="3">
        <v>73.043477999999993</v>
      </c>
      <c r="AS1579" s="3">
        <v>-5.1816560000000003</v>
      </c>
      <c r="AT1579" s="3">
        <v>14.945848</v>
      </c>
      <c r="AU1579" s="3">
        <v>70.449679000000003</v>
      </c>
      <c r="AV1579" s="3">
        <v>3.7021704978520891</v>
      </c>
      <c r="AW1579" s="3">
        <v>5.1823183857310466</v>
      </c>
      <c r="AX1579" s="3">
        <v>6.5465217410842493</v>
      </c>
      <c r="AY1579" s="3">
        <v>63.59</v>
      </c>
      <c r="AZ1579" s="3">
        <v>89.01</v>
      </c>
      <c r="BA1579" s="3">
        <v>112.45</v>
      </c>
    </row>
    <row r="1580" spans="1:53" x14ac:dyDescent="0.3">
      <c r="A1580" s="1" t="s">
        <v>385</v>
      </c>
      <c r="B1580" s="2">
        <v>4137149</v>
      </c>
      <c r="C1580" s="9" t="s">
        <v>2401</v>
      </c>
      <c r="D1580" s="9" t="s">
        <v>2513</v>
      </c>
      <c r="E1580" s="3">
        <v>2361.4527638599998</v>
      </c>
      <c r="F1580" s="5">
        <v>5625.7287630000001</v>
      </c>
      <c r="G1580" s="5">
        <v>5630.9117638600001</v>
      </c>
      <c r="H1580" s="4">
        <v>7.5819999999999999</v>
      </c>
      <c r="I1580" s="3">
        <v>9.516451</v>
      </c>
      <c r="J1580" s="3">
        <v>7.5819999999999999</v>
      </c>
      <c r="K1580" s="3">
        <v>9.516451</v>
      </c>
      <c r="L1580" s="3" t="s">
        <v>2397</v>
      </c>
      <c r="M1580" s="3">
        <v>1.0796853799999999</v>
      </c>
      <c r="N1580" s="3">
        <v>6.4622739999999999</v>
      </c>
      <c r="O1580" s="3">
        <v>11.0853407978405</v>
      </c>
      <c r="P1580" s="3">
        <v>11.2689932689534</v>
      </c>
      <c r="Q1580" s="3">
        <v>3.303464</v>
      </c>
      <c r="R1580" s="3">
        <v>7.0253779999999999</v>
      </c>
      <c r="S1580" s="3">
        <v>7.0253779999999999</v>
      </c>
      <c r="T1580" s="9" t="s">
        <v>3429</v>
      </c>
      <c r="U1580" s="7">
        <v>1678081</v>
      </c>
      <c r="V1580" s="7">
        <v>1706043</v>
      </c>
      <c r="W1580" s="7">
        <v>1605836</v>
      </c>
      <c r="X1580" s="7">
        <v>1325229</v>
      </c>
      <c r="Y1580" s="7">
        <v>1604144</v>
      </c>
      <c r="Z1580" s="7">
        <v>1630937</v>
      </c>
      <c r="AA1580" s="7">
        <v>1660500</v>
      </c>
      <c r="AB1580" s="7">
        <v>1678081</v>
      </c>
      <c r="AC1580" s="3">
        <v>73.724999999999994</v>
      </c>
      <c r="AD1580" s="3">
        <v>73.617000000000004</v>
      </c>
      <c r="AE1580" s="3">
        <v>52.668999999999997</v>
      </c>
      <c r="AF1580" s="3">
        <v>51.755000000000003</v>
      </c>
      <c r="AG1580" s="7">
        <v>5619077</v>
      </c>
      <c r="AH1580" s="7">
        <v>5619200</v>
      </c>
      <c r="AI1580" s="7">
        <v>5616921</v>
      </c>
      <c r="AJ1580" s="7">
        <v>5060113</v>
      </c>
      <c r="AK1580" s="4">
        <v>90.044600000000003</v>
      </c>
      <c r="AL1580" s="7">
        <v>352</v>
      </c>
      <c r="AM1580" s="7">
        <v>6076898</v>
      </c>
      <c r="AN1580" s="3">
        <v>108.14</v>
      </c>
      <c r="AO1580" s="3">
        <v>-1.81128</v>
      </c>
      <c r="AP1580" s="3">
        <v>-13.826091</v>
      </c>
      <c r="AQ1580" s="3">
        <v>3.524972</v>
      </c>
      <c r="AR1580" s="3">
        <v>-34.585787000000003</v>
      </c>
      <c r="AS1580" s="3">
        <v>-13.826091</v>
      </c>
      <c r="AT1580" s="3">
        <v>3.524972</v>
      </c>
      <c r="AU1580" s="3">
        <v>-34.939543</v>
      </c>
      <c r="AV1580" s="3">
        <v>6.0123536296327673</v>
      </c>
      <c r="AW1580" s="3">
        <v>6.4945481930307984</v>
      </c>
      <c r="AX1580" s="3">
        <v>7.5486625232931122</v>
      </c>
      <c r="AY1580" s="3">
        <v>67.16</v>
      </c>
      <c r="AZ1580" s="3">
        <v>72.55</v>
      </c>
      <c r="BA1580" s="3">
        <v>84.32</v>
      </c>
    </row>
    <row r="1581" spans="1:53" x14ac:dyDescent="0.3">
      <c r="A1581" s="1" t="s">
        <v>448</v>
      </c>
      <c r="B1581" s="2">
        <v>27758603</v>
      </c>
      <c r="C1581" s="9" t="s">
        <v>2395</v>
      </c>
      <c r="D1581" s="9" t="s">
        <v>2403</v>
      </c>
      <c r="E1581" s="3">
        <v>2361.3524751599998</v>
      </c>
      <c r="F1581" s="5">
        <v>1927.6234750000001</v>
      </c>
      <c r="G1581" s="5" t="s">
        <v>2400</v>
      </c>
      <c r="H1581" s="3">
        <v>-0.36599999999999999</v>
      </c>
      <c r="I1581" s="3" t="s">
        <v>2397</v>
      </c>
      <c r="J1581" s="3">
        <v>-0.36599999999999999</v>
      </c>
      <c r="K1581" s="3" t="s">
        <v>2397</v>
      </c>
      <c r="L1581" s="3">
        <v>4.4183592699999998</v>
      </c>
      <c r="M1581" s="3">
        <v>4.4183592699999998</v>
      </c>
      <c r="N1581" s="3" t="s">
        <v>2397</v>
      </c>
      <c r="O1581" s="3" t="s">
        <v>2400</v>
      </c>
      <c r="P1581" s="3" t="s">
        <v>2400</v>
      </c>
      <c r="Q1581" s="3">
        <v>258.96435500000001</v>
      </c>
      <c r="R1581" s="3" t="s">
        <v>2397</v>
      </c>
      <c r="S1581" s="3">
        <v>-11.120123</v>
      </c>
      <c r="T1581" s="9" t="s">
        <v>3429</v>
      </c>
      <c r="U1581" s="7">
        <v>6853</v>
      </c>
      <c r="V1581" s="7" t="s">
        <v>2400</v>
      </c>
      <c r="W1581" s="7" t="s">
        <v>2400</v>
      </c>
      <c r="X1581" s="7" t="s">
        <v>2400</v>
      </c>
      <c r="Y1581" s="7">
        <v>6853</v>
      </c>
      <c r="Z1581" s="7">
        <v>6853</v>
      </c>
      <c r="AA1581" s="7">
        <v>6853</v>
      </c>
      <c r="AB1581" s="7">
        <v>6853</v>
      </c>
      <c r="AC1581" s="4">
        <v>100</v>
      </c>
      <c r="AD1581" s="4">
        <v>100</v>
      </c>
      <c r="AE1581" s="3" t="s">
        <v>2397</v>
      </c>
      <c r="AF1581" s="3" t="s">
        <v>2397</v>
      </c>
      <c r="AG1581" s="7">
        <v>131659103</v>
      </c>
      <c r="AH1581" s="7">
        <v>113177764</v>
      </c>
      <c r="AI1581" s="7">
        <v>97567483</v>
      </c>
      <c r="AJ1581" s="7">
        <v>90273823</v>
      </c>
      <c r="AK1581" s="3">
        <v>68.469409999999996</v>
      </c>
      <c r="AL1581" s="7">
        <v>111</v>
      </c>
      <c r="AM1581" s="7">
        <v>79366448</v>
      </c>
      <c r="AN1581" s="4">
        <v>60.2</v>
      </c>
      <c r="AO1581" s="3">
        <v>-0.88757399999999997</v>
      </c>
      <c r="AP1581" s="3">
        <v>-6.4768290000000004</v>
      </c>
      <c r="AQ1581" s="3">
        <v>4.7529709999999996</v>
      </c>
      <c r="AR1581" s="3">
        <v>108.592777</v>
      </c>
      <c r="AS1581" s="3">
        <v>-6.4768290000000004</v>
      </c>
      <c r="AT1581" s="3">
        <v>4.7529709999999996</v>
      </c>
      <c r="AU1581" s="3">
        <v>110.427136</v>
      </c>
      <c r="AV1581" s="3" t="s">
        <v>2400</v>
      </c>
      <c r="AW1581" s="3" t="s">
        <v>2400</v>
      </c>
      <c r="AX1581" s="3" t="s">
        <v>2400</v>
      </c>
      <c r="AY1581" s="3">
        <v>72.91</v>
      </c>
      <c r="AZ1581" s="3">
        <v>136.86000000000001</v>
      </c>
      <c r="BA1581" s="3">
        <v>122.43</v>
      </c>
    </row>
    <row r="1582" spans="1:53" x14ac:dyDescent="0.3">
      <c r="A1582" s="1" t="s">
        <v>1671</v>
      </c>
      <c r="B1582" s="2">
        <v>111794661</v>
      </c>
      <c r="C1582" s="9" t="s">
        <v>2401</v>
      </c>
      <c r="D1582" s="9" t="s">
        <v>2425</v>
      </c>
      <c r="E1582" s="3">
        <v>2358.6235195200002</v>
      </c>
      <c r="F1582" s="5">
        <v>2926.6235190000002</v>
      </c>
      <c r="G1582" s="5" t="s">
        <v>2400</v>
      </c>
      <c r="H1582" s="3">
        <v>0.7</v>
      </c>
      <c r="I1582" s="3">
        <v>20.550341</v>
      </c>
      <c r="J1582" s="4">
        <v>0.7</v>
      </c>
      <c r="K1582" s="3">
        <v>20.550341</v>
      </c>
      <c r="L1582" s="3">
        <v>2.49805528</v>
      </c>
      <c r="M1582" s="3">
        <v>1.1889423700000001</v>
      </c>
      <c r="N1582" s="3">
        <v>12.158001000000001</v>
      </c>
      <c r="O1582" s="3" t="s">
        <v>2400</v>
      </c>
      <c r="P1582" s="3" t="s">
        <v>2400</v>
      </c>
      <c r="Q1582" s="3">
        <v>0.75143199999999999</v>
      </c>
      <c r="R1582" s="3">
        <v>5.0911540000000004</v>
      </c>
      <c r="S1582" s="3">
        <v>5.0911540000000004</v>
      </c>
      <c r="T1582" s="9" t="s">
        <v>3429</v>
      </c>
      <c r="U1582" s="7">
        <v>3500000</v>
      </c>
      <c r="V1582" s="7">
        <v>3348000</v>
      </c>
      <c r="W1582" s="7">
        <v>3227000</v>
      </c>
      <c r="X1582" s="7">
        <v>1034000</v>
      </c>
      <c r="Y1582" s="7">
        <v>3452000</v>
      </c>
      <c r="Z1582" s="7">
        <v>3509000</v>
      </c>
      <c r="AA1582" s="7">
        <v>3528000</v>
      </c>
      <c r="AB1582" s="7">
        <v>3500000</v>
      </c>
      <c r="AC1582" s="3">
        <v>20.686</v>
      </c>
      <c r="AD1582" s="3">
        <v>21.812999999999999</v>
      </c>
      <c r="AE1582" s="3">
        <v>14.343</v>
      </c>
      <c r="AF1582" s="3">
        <v>14.137</v>
      </c>
      <c r="AG1582" s="7">
        <v>42058194</v>
      </c>
      <c r="AH1582" s="7">
        <v>43677801</v>
      </c>
      <c r="AI1582" s="7">
        <v>46685317</v>
      </c>
      <c r="AJ1582" s="7">
        <v>38998827</v>
      </c>
      <c r="AK1582" s="3">
        <v>92.72587</v>
      </c>
      <c r="AL1582" s="7">
        <v>418</v>
      </c>
      <c r="AM1582" s="7">
        <v>43048190</v>
      </c>
      <c r="AN1582" s="3">
        <v>102.35</v>
      </c>
      <c r="AO1582" s="3">
        <v>0.29148499999999999</v>
      </c>
      <c r="AP1582" s="3">
        <v>-14.104850000000001</v>
      </c>
      <c r="AQ1582" s="3">
        <v>4.6491420000000003</v>
      </c>
      <c r="AR1582" s="3">
        <v>57.830931</v>
      </c>
      <c r="AS1582" s="3">
        <v>-14.104850000000001</v>
      </c>
      <c r="AT1582" s="3">
        <v>4.6491420000000003</v>
      </c>
      <c r="AU1582" s="3">
        <v>59.029383000000003</v>
      </c>
      <c r="AV1582" s="3">
        <v>3.0472016939196203</v>
      </c>
      <c r="AW1582" s="3">
        <v>7.2101191722376585</v>
      </c>
      <c r="AX1582" s="3">
        <v>5.5211249953777415</v>
      </c>
      <c r="AY1582" s="3">
        <v>40.53</v>
      </c>
      <c r="AZ1582" s="3">
        <v>95.91</v>
      </c>
      <c r="BA1582" s="3">
        <v>73.44</v>
      </c>
    </row>
    <row r="1583" spans="1:53" x14ac:dyDescent="0.3">
      <c r="A1583" s="1" t="s">
        <v>230</v>
      </c>
      <c r="B1583" s="2">
        <v>4121173</v>
      </c>
      <c r="C1583" s="9" t="s">
        <v>2395</v>
      </c>
      <c r="D1583" s="9" t="s">
        <v>2435</v>
      </c>
      <c r="E1583" s="3">
        <v>2353.5050849999998</v>
      </c>
      <c r="F1583" s="5">
        <v>2040.1080850000001</v>
      </c>
      <c r="G1583" s="5">
        <v>2119.06508536</v>
      </c>
      <c r="H1583" s="3">
        <v>0.02</v>
      </c>
      <c r="I1583" s="3" t="s">
        <v>2397</v>
      </c>
      <c r="J1583" s="3">
        <v>0.02</v>
      </c>
      <c r="K1583" s="3" t="s">
        <v>2397</v>
      </c>
      <c r="L1583" s="3">
        <v>4.8635935999999997</v>
      </c>
      <c r="M1583" s="3">
        <v>3.1399939300000002</v>
      </c>
      <c r="N1583" s="3">
        <v>49.473683999999999</v>
      </c>
      <c r="O1583" s="3" t="s">
        <v>2397</v>
      </c>
      <c r="P1583" s="3">
        <v>67.826082728215695</v>
      </c>
      <c r="Q1583" s="3">
        <v>4.2421740000000003</v>
      </c>
      <c r="R1583" s="3">
        <v>60.486528</v>
      </c>
      <c r="S1583" s="3">
        <v>60.486528</v>
      </c>
      <c r="T1583" s="9" t="s">
        <v>3429</v>
      </c>
      <c r="U1583" s="7">
        <v>380720</v>
      </c>
      <c r="V1583" s="7">
        <v>316350</v>
      </c>
      <c r="W1583" s="7">
        <v>248409</v>
      </c>
      <c r="X1583" s="7">
        <v>185928</v>
      </c>
      <c r="Y1583" s="7">
        <v>427566</v>
      </c>
      <c r="Z1583" s="7">
        <v>413474</v>
      </c>
      <c r="AA1583" s="7">
        <v>399496</v>
      </c>
      <c r="AB1583" s="7">
        <v>380720</v>
      </c>
      <c r="AC1583" s="3">
        <v>68.137</v>
      </c>
      <c r="AD1583" s="3">
        <v>71.457999999999998</v>
      </c>
      <c r="AE1583" s="3">
        <v>-4.1260000000000003</v>
      </c>
      <c r="AF1583" s="4">
        <v>6.5659999999999998</v>
      </c>
      <c r="AG1583" s="7">
        <v>205517689</v>
      </c>
      <c r="AH1583" s="7">
        <v>207819898</v>
      </c>
      <c r="AI1583" s="7">
        <v>202896081</v>
      </c>
      <c r="AJ1583" s="7">
        <v>177022130</v>
      </c>
      <c r="AK1583" s="3">
        <v>86.047539999999998</v>
      </c>
      <c r="AL1583" s="7">
        <v>246</v>
      </c>
      <c r="AM1583" s="7">
        <v>154954173</v>
      </c>
      <c r="AN1583" s="3">
        <v>75.319999999999993</v>
      </c>
      <c r="AO1583" s="3">
        <v>-1.1472279999999999</v>
      </c>
      <c r="AP1583" s="3">
        <v>-9.6153849999999998</v>
      </c>
      <c r="AQ1583" s="3">
        <v>27.496917</v>
      </c>
      <c r="AR1583" s="3">
        <v>-14.474773000000001</v>
      </c>
      <c r="AS1583" s="3">
        <v>-9.6153849999999998</v>
      </c>
      <c r="AT1583" s="3">
        <v>27.496917</v>
      </c>
      <c r="AU1583" s="3">
        <v>-16.545601000000001</v>
      </c>
      <c r="AV1583" s="3">
        <v>2.1067991664192864</v>
      </c>
      <c r="AW1583" s="3">
        <v>3.3035204930567352</v>
      </c>
      <c r="AX1583" s="3">
        <v>4.2346183035655249</v>
      </c>
      <c r="AY1583" s="4">
        <v>43.3</v>
      </c>
      <c r="AZ1583" s="3">
        <v>67.89</v>
      </c>
      <c r="BA1583" s="3">
        <v>87.02</v>
      </c>
    </row>
    <row r="1584" spans="1:53" x14ac:dyDescent="0.3">
      <c r="A1584" s="1" t="s">
        <v>2341</v>
      </c>
      <c r="B1584" s="2">
        <v>4159229</v>
      </c>
      <c r="C1584" s="9" t="s">
        <v>2401</v>
      </c>
      <c r="D1584" s="9" t="s">
        <v>2510</v>
      </c>
      <c r="E1584" s="3">
        <v>2352.2667055799998</v>
      </c>
      <c r="F1584" s="5">
        <v>2577.6607049999998</v>
      </c>
      <c r="G1584" s="5">
        <v>2705.6177055799999</v>
      </c>
      <c r="H1584" s="3">
        <v>0.92</v>
      </c>
      <c r="I1584" s="3">
        <v>18.971177000000001</v>
      </c>
      <c r="J1584" s="3">
        <v>0.92</v>
      </c>
      <c r="K1584" s="3">
        <v>18.971177000000001</v>
      </c>
      <c r="L1584" s="3">
        <v>8.12307165</v>
      </c>
      <c r="M1584" s="3">
        <v>2.7878110500000002</v>
      </c>
      <c r="N1584" s="3">
        <v>12.148167000000001</v>
      </c>
      <c r="O1584" s="3">
        <v>16.067658109737899</v>
      </c>
      <c r="P1584" s="3">
        <v>18.884547106535202</v>
      </c>
      <c r="Q1584" s="3">
        <v>1.742934</v>
      </c>
      <c r="R1584" s="3">
        <v>8.3781130000000008</v>
      </c>
      <c r="S1584" s="3">
        <v>8.3781130000000008</v>
      </c>
      <c r="T1584" s="9" t="s">
        <v>3431</v>
      </c>
      <c r="U1584" s="7">
        <v>1323365</v>
      </c>
      <c r="V1584" s="7">
        <v>1224262</v>
      </c>
      <c r="W1584" s="7">
        <v>1109800</v>
      </c>
      <c r="X1584" s="7">
        <v>912643</v>
      </c>
      <c r="Y1584" s="7">
        <v>1308696</v>
      </c>
      <c r="Z1584" s="7">
        <v>1319979</v>
      </c>
      <c r="AA1584" s="7">
        <v>1323365</v>
      </c>
      <c r="AB1584" s="7">
        <v>1301482</v>
      </c>
      <c r="AC1584" s="3">
        <v>36.319000000000003</v>
      </c>
      <c r="AD1584" s="3">
        <v>36.408000000000001</v>
      </c>
      <c r="AE1584" s="3">
        <v>17.841000000000001</v>
      </c>
      <c r="AF1584" s="3">
        <v>17.751999999999999</v>
      </c>
      <c r="AG1584" s="7">
        <v>43375746</v>
      </c>
      <c r="AH1584" s="7">
        <v>44170987</v>
      </c>
      <c r="AI1584" s="7">
        <v>47518520</v>
      </c>
      <c r="AJ1584" s="7">
        <v>36753523</v>
      </c>
      <c r="AK1584" s="3">
        <v>84.732889999999998</v>
      </c>
      <c r="AL1584" s="7">
        <v>243</v>
      </c>
      <c r="AM1584" s="7">
        <v>40582776</v>
      </c>
      <c r="AN1584" s="3">
        <v>93.56</v>
      </c>
      <c r="AO1584" s="3">
        <v>1.1958150000000001</v>
      </c>
      <c r="AP1584" s="3">
        <v>-12.612945</v>
      </c>
      <c r="AQ1584" s="3">
        <v>-10.092962</v>
      </c>
      <c r="AR1584" s="3">
        <v>-23.391528999999998</v>
      </c>
      <c r="AS1584" s="3">
        <v>-12.612945</v>
      </c>
      <c r="AT1584" s="3">
        <v>-10.092962</v>
      </c>
      <c r="AU1584" s="3">
        <v>-25.015823000000001</v>
      </c>
      <c r="AV1584" s="3">
        <v>2.4211272354831661</v>
      </c>
      <c r="AW1584" s="3">
        <v>5.7368177598605445</v>
      </c>
      <c r="AX1584" s="3">
        <v>6.3883537056009994</v>
      </c>
      <c r="AY1584" s="3">
        <v>43.17</v>
      </c>
      <c r="AZ1584" s="3">
        <v>102.29</v>
      </c>
      <c r="BA1584" s="4">
        <v>113.9</v>
      </c>
    </row>
    <row r="1585" spans="1:53" x14ac:dyDescent="0.3">
      <c r="A1585" s="1" t="s">
        <v>458</v>
      </c>
      <c r="B1585" s="2">
        <v>5210215</v>
      </c>
      <c r="C1585" s="9" t="s">
        <v>2395</v>
      </c>
      <c r="D1585" s="9" t="s">
        <v>2403</v>
      </c>
      <c r="E1585" s="3">
        <v>2350.1312062500001</v>
      </c>
      <c r="F1585" s="5">
        <v>1809.717206</v>
      </c>
      <c r="G1585" s="5" t="s">
        <v>2400</v>
      </c>
      <c r="H1585" s="3">
        <v>-0.30399999999999999</v>
      </c>
      <c r="I1585" s="3" t="s">
        <v>2397</v>
      </c>
      <c r="J1585" s="3">
        <v>-0.30399999999999999</v>
      </c>
      <c r="K1585" s="3" t="s">
        <v>2397</v>
      </c>
      <c r="L1585" s="3">
        <v>3.6084549600000004</v>
      </c>
      <c r="M1585" s="3">
        <v>3.6084549600000004</v>
      </c>
      <c r="N1585" s="3" t="s">
        <v>2397</v>
      </c>
      <c r="O1585" s="3" t="s">
        <v>2400</v>
      </c>
      <c r="P1585" s="3" t="s">
        <v>2400</v>
      </c>
      <c r="Q1585" s="3" t="s">
        <v>2397</v>
      </c>
      <c r="R1585" s="3" t="s">
        <v>2397</v>
      </c>
      <c r="S1585" s="3">
        <v>-14.619215000000001</v>
      </c>
      <c r="T1585" s="9" t="s">
        <v>3429</v>
      </c>
      <c r="U1585" s="7">
        <v>204</v>
      </c>
      <c r="V1585" s="7">
        <v>191</v>
      </c>
      <c r="W1585" s="7">
        <v>10358</v>
      </c>
      <c r="X1585" s="7" t="s">
        <v>2400</v>
      </c>
      <c r="Y1585" s="7">
        <v>684</v>
      </c>
      <c r="Z1585" s="7">
        <v>539</v>
      </c>
      <c r="AA1585" s="7">
        <v>204</v>
      </c>
      <c r="AB1585" s="7">
        <v>203</v>
      </c>
      <c r="AC1585" s="3" t="s">
        <v>2397</v>
      </c>
      <c r="AD1585" s="3" t="s">
        <v>2397</v>
      </c>
      <c r="AE1585" s="3" t="s">
        <v>2397</v>
      </c>
      <c r="AF1585" s="3" t="s">
        <v>2397</v>
      </c>
      <c r="AG1585" s="7">
        <v>67537858</v>
      </c>
      <c r="AH1585" s="7">
        <v>66659852</v>
      </c>
      <c r="AI1585" s="7">
        <v>5068687</v>
      </c>
      <c r="AJ1585" s="7">
        <v>46818113</v>
      </c>
      <c r="AK1585" s="3">
        <v>69.227170000000001</v>
      </c>
      <c r="AL1585" s="7">
        <v>153</v>
      </c>
      <c r="AM1585" s="7">
        <v>43607570</v>
      </c>
      <c r="AN1585" s="3">
        <v>64.48</v>
      </c>
      <c r="AO1585" s="3">
        <v>1.3427560000000001</v>
      </c>
      <c r="AP1585" s="3">
        <v>-17.467625999999999</v>
      </c>
      <c r="AQ1585" s="3">
        <v>-23.986218000000001</v>
      </c>
      <c r="AR1585" s="3">
        <v>-22.841000999999999</v>
      </c>
      <c r="AS1585" s="3">
        <v>-17.467625999999999</v>
      </c>
      <c r="AT1585" s="3">
        <v>-23.986218000000001</v>
      </c>
      <c r="AU1585" s="3">
        <v>-22.841000999999999</v>
      </c>
      <c r="AV1585" s="3">
        <v>5.1801391892484192</v>
      </c>
      <c r="AW1585" s="3">
        <v>7.0476869859318576</v>
      </c>
      <c r="AX1585" s="3">
        <v>4.4753524782750889</v>
      </c>
      <c r="AY1585" s="3">
        <v>98.42</v>
      </c>
      <c r="AZ1585" s="4">
        <v>133.9</v>
      </c>
      <c r="BA1585" s="3">
        <v>85.03</v>
      </c>
    </row>
    <row r="1586" spans="1:53" x14ac:dyDescent="0.3">
      <c r="A1586" s="1" t="s">
        <v>2127</v>
      </c>
      <c r="B1586" s="2">
        <v>4914225</v>
      </c>
      <c r="C1586" s="9" t="s">
        <v>2401</v>
      </c>
      <c r="D1586" s="9" t="s">
        <v>2424</v>
      </c>
      <c r="E1586" s="3">
        <v>2343.1789867000002</v>
      </c>
      <c r="F1586" s="5">
        <v>2194.8369859999998</v>
      </c>
      <c r="G1586" s="5" t="s">
        <v>2400</v>
      </c>
      <c r="H1586" s="3">
        <v>0.46</v>
      </c>
      <c r="I1586" s="3">
        <v>24.641767999999999</v>
      </c>
      <c r="J1586" s="4">
        <v>0.46</v>
      </c>
      <c r="K1586" s="3">
        <v>24.641767999999999</v>
      </c>
      <c r="L1586" s="3">
        <v>3.7088447900000001</v>
      </c>
      <c r="M1586" s="3">
        <v>2.6506517999999999</v>
      </c>
      <c r="N1586" s="3">
        <v>22.235213000000002</v>
      </c>
      <c r="O1586" s="3" t="s">
        <v>2400</v>
      </c>
      <c r="P1586" s="3" t="s">
        <v>2400</v>
      </c>
      <c r="Q1586" s="3">
        <v>2.975069</v>
      </c>
      <c r="R1586" s="3">
        <v>16.414009</v>
      </c>
      <c r="S1586" s="3">
        <v>16.414009</v>
      </c>
      <c r="T1586" s="9" t="s">
        <v>3429</v>
      </c>
      <c r="U1586" s="7">
        <v>769365</v>
      </c>
      <c r="V1586" s="7">
        <v>686970</v>
      </c>
      <c r="W1586" s="7">
        <v>570776</v>
      </c>
      <c r="X1586" s="7">
        <v>471063</v>
      </c>
      <c r="Y1586" s="7">
        <v>727121</v>
      </c>
      <c r="Z1586" s="7">
        <v>751039</v>
      </c>
      <c r="AA1586" s="7">
        <v>760448</v>
      </c>
      <c r="AB1586" s="7">
        <v>769365</v>
      </c>
      <c r="AC1586" s="3">
        <v>33.383000000000003</v>
      </c>
      <c r="AD1586" s="3">
        <v>33.874000000000002</v>
      </c>
      <c r="AE1586" s="3">
        <v>17.611999999999998</v>
      </c>
      <c r="AF1586" s="3">
        <v>17.927</v>
      </c>
      <c r="AG1586" s="7">
        <v>71340127</v>
      </c>
      <c r="AH1586" s="7">
        <v>71417104</v>
      </c>
      <c r="AI1586" s="7">
        <v>71607899</v>
      </c>
      <c r="AJ1586" s="7">
        <v>25072037</v>
      </c>
      <c r="AK1586" s="3">
        <v>35.144370000000002</v>
      </c>
      <c r="AL1586" s="7">
        <v>200</v>
      </c>
      <c r="AM1586" s="7">
        <v>11221038</v>
      </c>
      <c r="AN1586" s="3">
        <v>15.73</v>
      </c>
      <c r="AO1586" s="3">
        <v>0.123877</v>
      </c>
      <c r="AP1586" s="3">
        <v>-2.3262839999999998</v>
      </c>
      <c r="AQ1586" s="3">
        <v>4.3913469999999997</v>
      </c>
      <c r="AR1586" s="3">
        <v>-3.6182340000000002</v>
      </c>
      <c r="AS1586" s="3">
        <v>-2.3262839999999998</v>
      </c>
      <c r="AT1586" s="3">
        <v>4.3913469999999997</v>
      </c>
      <c r="AU1586" s="3">
        <v>0.18020700000000001</v>
      </c>
      <c r="AV1586" s="3">
        <v>1.0390841138291667</v>
      </c>
      <c r="AW1586" s="3">
        <v>1.2544867298534275</v>
      </c>
      <c r="AX1586" s="3">
        <v>1.4866963256507753</v>
      </c>
      <c r="AY1586" s="3">
        <v>57.56</v>
      </c>
      <c r="AZ1586" s="3">
        <v>69.489999999999995</v>
      </c>
      <c r="BA1586" s="3">
        <v>82.36</v>
      </c>
    </row>
    <row r="1587" spans="1:53" x14ac:dyDescent="0.3">
      <c r="A1587" s="1" t="s">
        <v>2310</v>
      </c>
      <c r="B1587" s="2">
        <v>4972896</v>
      </c>
      <c r="C1587" s="9" t="s">
        <v>2395</v>
      </c>
      <c r="D1587" s="9" t="s">
        <v>2461</v>
      </c>
      <c r="E1587" s="3">
        <v>2335.8218688000002</v>
      </c>
      <c r="F1587" s="5">
        <v>2091.5308679999998</v>
      </c>
      <c r="G1587" s="5" t="s">
        <v>2400</v>
      </c>
      <c r="H1587" s="3">
        <v>0.5</v>
      </c>
      <c r="I1587" s="3">
        <v>6.6135729999999997</v>
      </c>
      <c r="J1587" s="3">
        <v>0.5</v>
      </c>
      <c r="K1587" s="3">
        <v>6.6135729999999997</v>
      </c>
      <c r="L1587" s="3">
        <v>0.68828829000000002</v>
      </c>
      <c r="M1587" s="3">
        <v>0.63295333999999992</v>
      </c>
      <c r="N1587" s="3" t="s">
        <v>2400</v>
      </c>
      <c r="O1587" s="3" t="s">
        <v>2400</v>
      </c>
      <c r="P1587" s="3" t="s">
        <v>2400</v>
      </c>
      <c r="Q1587" s="3">
        <v>1.1804399999999999</v>
      </c>
      <c r="R1587" s="3">
        <v>3.5260790000000002</v>
      </c>
      <c r="S1587" s="3">
        <v>3.5260790000000002</v>
      </c>
      <c r="T1587" s="9" t="s">
        <v>3429</v>
      </c>
      <c r="U1587" s="7">
        <v>1759836</v>
      </c>
      <c r="V1587" s="7">
        <v>1836332</v>
      </c>
      <c r="W1587" s="7">
        <v>2257083</v>
      </c>
      <c r="X1587" s="7">
        <v>1689931</v>
      </c>
      <c r="Y1587" s="7">
        <v>1761517</v>
      </c>
      <c r="Z1587" s="7">
        <v>1739188</v>
      </c>
      <c r="AA1587" s="7">
        <v>1741555</v>
      </c>
      <c r="AB1587" s="7">
        <v>1759836</v>
      </c>
      <c r="AC1587" s="3">
        <v>78.731999999999999</v>
      </c>
      <c r="AD1587" s="3">
        <v>79.043999999999997</v>
      </c>
      <c r="AE1587" s="3">
        <v>30.198</v>
      </c>
      <c r="AF1587" s="4">
        <v>31.61</v>
      </c>
      <c r="AG1587" s="7">
        <v>237498763</v>
      </c>
      <c r="AH1587" s="7">
        <v>237123763</v>
      </c>
      <c r="AI1587" s="7">
        <v>235841764</v>
      </c>
      <c r="AJ1587" s="7">
        <v>84282995</v>
      </c>
      <c r="AK1587" s="3">
        <v>34.639490000000002</v>
      </c>
      <c r="AL1587" s="7">
        <v>158</v>
      </c>
      <c r="AM1587" s="7">
        <v>58256058</v>
      </c>
      <c r="AN1587" s="3">
        <v>23.94</v>
      </c>
      <c r="AO1587" s="3">
        <v>-3.6326939999999999</v>
      </c>
      <c r="AP1587" s="3">
        <v>-0.52083299999999999</v>
      </c>
      <c r="AQ1587" s="3">
        <v>-5.2579370000000001</v>
      </c>
      <c r="AR1587" s="3">
        <v>-9.3067430000000009</v>
      </c>
      <c r="AS1587" s="3">
        <v>-0.52083299999999999</v>
      </c>
      <c r="AT1587" s="3">
        <v>-5.2579370000000001</v>
      </c>
      <c r="AU1587" s="3">
        <v>-12.785387999999999</v>
      </c>
      <c r="AV1587" s="3" t="s">
        <v>2400</v>
      </c>
      <c r="AW1587" s="3" t="s">
        <v>2400</v>
      </c>
      <c r="AX1587" s="3" t="s">
        <v>2400</v>
      </c>
      <c r="AY1587" s="3">
        <v>31.17</v>
      </c>
      <c r="AZ1587" s="3">
        <v>68.02</v>
      </c>
      <c r="BA1587" s="3">
        <v>96.92</v>
      </c>
    </row>
    <row r="1588" spans="1:53" x14ac:dyDescent="0.3">
      <c r="A1588" s="1" t="s">
        <v>485</v>
      </c>
      <c r="B1588" s="2">
        <v>27860629</v>
      </c>
      <c r="C1588" s="9" t="s">
        <v>2395</v>
      </c>
      <c r="D1588" s="9" t="s">
        <v>2417</v>
      </c>
      <c r="E1588" s="3">
        <v>2330.3010241000002</v>
      </c>
      <c r="F1588" s="5">
        <v>2328.114024</v>
      </c>
      <c r="G1588" s="5" t="s">
        <v>2400</v>
      </c>
      <c r="H1588" s="3">
        <v>-0.26100000000000001</v>
      </c>
      <c r="I1588" s="3" t="s">
        <v>2397</v>
      </c>
      <c r="J1588" s="3">
        <v>-0.26100000000000001</v>
      </c>
      <c r="K1588" s="3" t="s">
        <v>2397</v>
      </c>
      <c r="L1588" s="3">
        <v>2.49730893</v>
      </c>
      <c r="M1588" s="3">
        <v>2.4016563099999999</v>
      </c>
      <c r="N1588" s="3" t="s">
        <v>2397</v>
      </c>
      <c r="O1588" s="3" t="s">
        <v>2400</v>
      </c>
      <c r="P1588" s="3" t="s">
        <v>2400</v>
      </c>
      <c r="Q1588" s="3">
        <v>10.570444999999999</v>
      </c>
      <c r="R1588" s="3">
        <v>40.491267000000001</v>
      </c>
      <c r="S1588" s="3">
        <v>40.491267000000001</v>
      </c>
      <c r="T1588" s="9" t="s">
        <v>3429</v>
      </c>
      <c r="U1588" s="7">
        <v>126842</v>
      </c>
      <c r="V1588" s="7">
        <v>3037</v>
      </c>
      <c r="W1588" s="7" t="s">
        <v>2400</v>
      </c>
      <c r="X1588" s="7" t="s">
        <v>2400</v>
      </c>
      <c r="Y1588" s="7">
        <v>152466</v>
      </c>
      <c r="Z1588" s="7">
        <v>158668</v>
      </c>
      <c r="AA1588" s="7">
        <v>153084</v>
      </c>
      <c r="AB1588" s="7">
        <v>126842</v>
      </c>
      <c r="AC1588" s="3">
        <v>60.337000000000003</v>
      </c>
      <c r="AD1588" s="3">
        <v>62.316000000000003</v>
      </c>
      <c r="AE1588" s="4">
        <v>1.8</v>
      </c>
      <c r="AF1588" s="3">
        <v>22.991</v>
      </c>
      <c r="AG1588" s="7">
        <v>347800186</v>
      </c>
      <c r="AH1588" s="7">
        <v>328616426</v>
      </c>
      <c r="AI1588" s="7">
        <v>254558178</v>
      </c>
      <c r="AJ1588" s="7">
        <v>239613698</v>
      </c>
      <c r="AK1588" s="3">
        <v>68.892889999999994</v>
      </c>
      <c r="AL1588" s="7">
        <v>208</v>
      </c>
      <c r="AM1588" s="7">
        <v>103411437</v>
      </c>
      <c r="AN1588" s="3">
        <v>29.73</v>
      </c>
      <c r="AO1588" s="3">
        <v>-15.636364</v>
      </c>
      <c r="AP1588" s="3">
        <v>-30.746269000000002</v>
      </c>
      <c r="AQ1588" s="3">
        <v>19.896640999999999</v>
      </c>
      <c r="AR1588" s="3">
        <v>12.348668</v>
      </c>
      <c r="AS1588" s="3">
        <v>-30.746269000000002</v>
      </c>
      <c r="AT1588" s="3">
        <v>19.896640999999999</v>
      </c>
      <c r="AU1588" s="3">
        <v>12.348668</v>
      </c>
      <c r="AV1588" s="3">
        <v>11.696365391474146</v>
      </c>
      <c r="AW1588" s="3">
        <v>15.268222957127703</v>
      </c>
      <c r="AX1588" s="3">
        <v>15.160836491479657</v>
      </c>
      <c r="AY1588" s="3">
        <v>85.81</v>
      </c>
      <c r="AZ1588" s="4">
        <v>112.01</v>
      </c>
      <c r="BA1588" s="3">
        <v>111.22</v>
      </c>
    </row>
    <row r="1589" spans="1:53" x14ac:dyDescent="0.3">
      <c r="A1589" s="1" t="s">
        <v>1198</v>
      </c>
      <c r="B1589" s="2">
        <v>4255032</v>
      </c>
      <c r="C1589" s="9" t="s">
        <v>2401</v>
      </c>
      <c r="D1589" s="9" t="s">
        <v>2407</v>
      </c>
      <c r="E1589" s="3">
        <v>2313.6441998400001</v>
      </c>
      <c r="F1589" s="5">
        <v>2898.8291989999998</v>
      </c>
      <c r="G1589" s="5">
        <v>2898.82919984</v>
      </c>
      <c r="H1589" s="4">
        <v>1.2070000000000001</v>
      </c>
      <c r="I1589" s="3">
        <v>3.7581310000000001</v>
      </c>
      <c r="J1589" s="3">
        <v>1.2070000000000001</v>
      </c>
      <c r="K1589" s="3">
        <v>3.7581310000000001</v>
      </c>
      <c r="L1589" s="3">
        <v>1.00881022</v>
      </c>
      <c r="M1589" s="3">
        <v>1.00881022</v>
      </c>
      <c r="N1589" s="3">
        <v>29.696262000000001</v>
      </c>
      <c r="O1589" s="3" t="s">
        <v>2400</v>
      </c>
      <c r="P1589" s="3" t="s">
        <v>2400</v>
      </c>
      <c r="Q1589" s="3">
        <v>31.550265</v>
      </c>
      <c r="R1589" s="3" t="s">
        <v>2400</v>
      </c>
      <c r="S1589" s="3">
        <v>3.7864109276009601</v>
      </c>
      <c r="T1589" s="9" t="s">
        <v>3438</v>
      </c>
      <c r="U1589" s="7">
        <v>69557</v>
      </c>
      <c r="V1589" s="7">
        <v>56999</v>
      </c>
      <c r="W1589" s="7">
        <v>24899</v>
      </c>
      <c r="X1589" s="7">
        <v>16064</v>
      </c>
      <c r="Y1589" s="7">
        <v>86680</v>
      </c>
      <c r="Z1589" s="7">
        <v>86370</v>
      </c>
      <c r="AA1589" s="7">
        <v>77122</v>
      </c>
      <c r="AB1589" s="7">
        <v>69557</v>
      </c>
      <c r="AC1589" s="4">
        <v>100</v>
      </c>
      <c r="AD1589" s="4">
        <v>100</v>
      </c>
      <c r="AE1589" s="3" t="s">
        <v>2400</v>
      </c>
      <c r="AF1589" s="3" t="s">
        <v>2400</v>
      </c>
      <c r="AG1589" s="7">
        <v>169126038</v>
      </c>
      <c r="AH1589" s="7">
        <v>169126038</v>
      </c>
      <c r="AI1589" s="7">
        <v>136131530</v>
      </c>
      <c r="AJ1589" s="7" t="s">
        <v>2400</v>
      </c>
      <c r="AK1589" s="3" t="s">
        <v>2400</v>
      </c>
      <c r="AL1589" s="7">
        <v>237</v>
      </c>
      <c r="AM1589" s="7">
        <v>51179637</v>
      </c>
      <c r="AN1589" s="3">
        <v>30.26</v>
      </c>
      <c r="AO1589" s="4">
        <v>2.006421</v>
      </c>
      <c r="AP1589" s="3">
        <v>-7.090643</v>
      </c>
      <c r="AQ1589" s="3">
        <v>15.545455</v>
      </c>
      <c r="AR1589" s="3">
        <v>47.790697999999999</v>
      </c>
      <c r="AS1589" s="3">
        <v>-7.090643</v>
      </c>
      <c r="AT1589" s="3">
        <v>15.545455</v>
      </c>
      <c r="AU1589" s="3">
        <v>44.760820000000002</v>
      </c>
      <c r="AV1589" s="3">
        <v>1.0135860925211291</v>
      </c>
      <c r="AW1589" s="3">
        <v>1.2692247573697346</v>
      </c>
      <c r="AX1589" s="3">
        <v>1.2424284881096057</v>
      </c>
      <c r="AY1589" s="3">
        <v>74.180000000000007</v>
      </c>
      <c r="AZ1589" s="3">
        <v>92.88</v>
      </c>
      <c r="BA1589" s="3">
        <v>90.92</v>
      </c>
    </row>
    <row r="1590" spans="1:53" x14ac:dyDescent="0.3">
      <c r="A1590" s="1" t="s">
        <v>25</v>
      </c>
      <c r="B1590" s="2">
        <v>4047880</v>
      </c>
      <c r="C1590" s="9" t="s">
        <v>2401</v>
      </c>
      <c r="D1590" s="9" t="s">
        <v>2407</v>
      </c>
      <c r="E1590" s="3">
        <v>2296.56975977</v>
      </c>
      <c r="F1590" s="5">
        <v>2296.315349</v>
      </c>
      <c r="G1590" s="5" t="s">
        <v>2400</v>
      </c>
      <c r="H1590" s="4">
        <v>1.6140000000000001</v>
      </c>
      <c r="I1590" s="4">
        <v>4.0055519999999998</v>
      </c>
      <c r="J1590" s="4">
        <v>1.6140000000000001</v>
      </c>
      <c r="K1590" s="4">
        <v>4.0055519999999998</v>
      </c>
      <c r="L1590" s="3">
        <v>0.85264446000000005</v>
      </c>
      <c r="M1590" s="3">
        <v>0.85264446000000005</v>
      </c>
      <c r="N1590" s="3" t="s">
        <v>2400</v>
      </c>
      <c r="O1590" s="3" t="s">
        <v>2400</v>
      </c>
      <c r="P1590" s="3" t="s">
        <v>2400</v>
      </c>
      <c r="Q1590" s="3">
        <v>64.875793999999999</v>
      </c>
      <c r="R1590" s="3" t="s">
        <v>2400</v>
      </c>
      <c r="S1590" s="3" t="s">
        <v>2400</v>
      </c>
      <c r="T1590" s="9" t="s">
        <v>3429</v>
      </c>
      <c r="U1590" s="7">
        <v>35140.358</v>
      </c>
      <c r="V1590" s="7">
        <v>34876.61</v>
      </c>
      <c r="W1590" s="7">
        <v>32963.677000000003</v>
      </c>
      <c r="X1590" s="7">
        <v>33531.275000000001</v>
      </c>
      <c r="Y1590" s="7">
        <v>34758.821000000004</v>
      </c>
      <c r="Z1590" s="7">
        <v>34949.589</v>
      </c>
      <c r="AA1590" s="7">
        <v>35140.358</v>
      </c>
      <c r="AB1590" s="7">
        <v>35139.775999999998</v>
      </c>
      <c r="AC1590" s="4">
        <v>100</v>
      </c>
      <c r="AD1590" s="4">
        <v>100</v>
      </c>
      <c r="AE1590" s="3" t="s">
        <v>2400</v>
      </c>
      <c r="AF1590" s="3" t="s">
        <v>2400</v>
      </c>
      <c r="AG1590" s="7">
        <v>124027617</v>
      </c>
      <c r="AH1590" s="7">
        <v>124027617</v>
      </c>
      <c r="AI1590" s="7">
        <v>120779791</v>
      </c>
      <c r="AJ1590" s="7">
        <v>108771553</v>
      </c>
      <c r="AK1590" s="4">
        <v>97.424899999999994</v>
      </c>
      <c r="AL1590" s="7">
        <v>179</v>
      </c>
      <c r="AM1590" s="7">
        <v>31403278</v>
      </c>
      <c r="AN1590" s="3">
        <v>28.13</v>
      </c>
      <c r="AO1590" s="3">
        <v>-2.131783</v>
      </c>
      <c r="AP1590" s="3">
        <v>-1.7987359999999999</v>
      </c>
      <c r="AQ1590" s="3">
        <v>-6.3079780000000003</v>
      </c>
      <c r="AR1590" s="3">
        <v>15.759312</v>
      </c>
      <c r="AS1590" s="3">
        <v>-1.7987359999999999</v>
      </c>
      <c r="AT1590" s="3">
        <v>-6.3079780000000003</v>
      </c>
      <c r="AU1590" s="3">
        <v>14.059853</v>
      </c>
      <c r="AV1590" s="3">
        <v>0.96724340662853026</v>
      </c>
      <c r="AW1590" s="3">
        <v>1.1012393915930014</v>
      </c>
      <c r="AX1590" s="3">
        <v>1.1776418401141935</v>
      </c>
      <c r="AY1590" s="3">
        <v>102.77</v>
      </c>
      <c r="AZ1590" s="4">
        <v>117.01</v>
      </c>
      <c r="BA1590" s="3">
        <v>125.13</v>
      </c>
    </row>
    <row r="1591" spans="1:53" x14ac:dyDescent="0.3">
      <c r="A1591" s="1" t="s">
        <v>2075</v>
      </c>
      <c r="B1591" s="2">
        <v>5721653</v>
      </c>
      <c r="C1591" s="9" t="s">
        <v>2401</v>
      </c>
      <c r="D1591" s="9" t="s">
        <v>2407</v>
      </c>
      <c r="E1591" s="3">
        <v>2295.28161525</v>
      </c>
      <c r="F1591" s="5">
        <v>2633.2671350000001</v>
      </c>
      <c r="G1591" s="5" t="s">
        <v>2400</v>
      </c>
      <c r="H1591" s="3">
        <v>0.90200000000000002</v>
      </c>
      <c r="I1591" s="3">
        <v>8.1864410000000003</v>
      </c>
      <c r="J1591" s="4">
        <v>0.90200000000000002</v>
      </c>
      <c r="K1591" s="3">
        <v>8.1864410000000003</v>
      </c>
      <c r="L1591" s="3">
        <v>0.90337784999999993</v>
      </c>
      <c r="M1591" s="3">
        <v>0.90337784999999993</v>
      </c>
      <c r="N1591" s="3">
        <v>16.218938999999999</v>
      </c>
      <c r="O1591" s="3" t="s">
        <v>2400</v>
      </c>
      <c r="P1591" s="3" t="s">
        <v>2400</v>
      </c>
      <c r="Q1591" s="3">
        <v>45.333387999999999</v>
      </c>
      <c r="R1591" s="3" t="s">
        <v>2400</v>
      </c>
      <c r="S1591" s="3" t="s">
        <v>2400</v>
      </c>
      <c r="T1591" s="9" t="s">
        <v>3429</v>
      </c>
      <c r="U1591" s="7">
        <v>54506.214999999997</v>
      </c>
      <c r="V1591" s="7">
        <v>48407.235999999997</v>
      </c>
      <c r="W1591" s="7">
        <v>48480.317000000003</v>
      </c>
      <c r="X1591" s="7">
        <v>48063.607000000004</v>
      </c>
      <c r="Y1591" s="7">
        <v>55237.59</v>
      </c>
      <c r="Z1591" s="7">
        <v>54871.902000000002</v>
      </c>
      <c r="AA1591" s="7">
        <v>54506.214999999997</v>
      </c>
      <c r="AB1591" s="7">
        <v>53556.843999999997</v>
      </c>
      <c r="AC1591" s="4">
        <v>100</v>
      </c>
      <c r="AD1591" s="4">
        <v>100</v>
      </c>
      <c r="AE1591" s="3" t="s">
        <v>2400</v>
      </c>
      <c r="AF1591" s="3" t="s">
        <v>2400</v>
      </c>
      <c r="AG1591" s="7">
        <v>89842584</v>
      </c>
      <c r="AH1591" s="7">
        <v>89842584</v>
      </c>
      <c r="AI1591" s="7">
        <v>90158425</v>
      </c>
      <c r="AJ1591" s="7" t="s">
        <v>2400</v>
      </c>
      <c r="AK1591" s="3" t="s">
        <v>2400</v>
      </c>
      <c r="AL1591" s="7">
        <v>183</v>
      </c>
      <c r="AM1591" s="7">
        <v>22783715</v>
      </c>
      <c r="AN1591" s="4">
        <v>25.4</v>
      </c>
      <c r="AO1591" s="3">
        <v>-1.348039</v>
      </c>
      <c r="AP1591" s="3">
        <v>-5.6271979999999999</v>
      </c>
      <c r="AQ1591" s="3">
        <v>-1.2269939999999999</v>
      </c>
      <c r="AR1591" s="3">
        <v>12.064965000000001</v>
      </c>
      <c r="AS1591" s="3">
        <v>-5.6271979999999999</v>
      </c>
      <c r="AT1591" s="3">
        <v>-1.2269939999999999</v>
      </c>
      <c r="AU1591" s="3">
        <v>11.598891</v>
      </c>
      <c r="AV1591" s="3">
        <v>0.5661318604072324</v>
      </c>
      <c r="AW1591" s="3">
        <v>0.76004428062344664</v>
      </c>
      <c r="AX1591" s="3">
        <v>0.74852891097592911</v>
      </c>
      <c r="AY1591" s="3">
        <v>63.11</v>
      </c>
      <c r="AZ1591" s="3">
        <v>84.73</v>
      </c>
      <c r="BA1591" s="3">
        <v>83.45</v>
      </c>
    </row>
    <row r="1592" spans="1:53" x14ac:dyDescent="0.3">
      <c r="A1592" s="1" t="s">
        <v>832</v>
      </c>
      <c r="B1592" s="2">
        <v>4599461</v>
      </c>
      <c r="C1592" s="9" t="s">
        <v>2401</v>
      </c>
      <c r="D1592" s="9" t="s">
        <v>2465</v>
      </c>
      <c r="E1592" s="3">
        <v>2293.74223239</v>
      </c>
      <c r="F1592" s="5">
        <v>1994.1422319999999</v>
      </c>
      <c r="G1592" s="5">
        <v>1781.8422323899999</v>
      </c>
      <c r="H1592" s="3">
        <v>0.879</v>
      </c>
      <c r="I1592" s="3">
        <v>4.5782828282828296</v>
      </c>
      <c r="J1592" s="3">
        <v>0.879</v>
      </c>
      <c r="K1592" s="3">
        <v>4.5782828282828296</v>
      </c>
      <c r="L1592" s="3">
        <v>0.76952461999999999</v>
      </c>
      <c r="M1592" s="3">
        <v>0.76951675766060101</v>
      </c>
      <c r="N1592" s="3">
        <v>3.08761407728732</v>
      </c>
      <c r="O1592" s="3" t="s">
        <v>2400</v>
      </c>
      <c r="P1592" s="3" t="s">
        <v>2400</v>
      </c>
      <c r="Q1592" s="3">
        <v>0.750467</v>
      </c>
      <c r="R1592" s="3">
        <v>3.8619430000000001</v>
      </c>
      <c r="S1592" s="3">
        <v>3.53750633603646</v>
      </c>
      <c r="T1592" s="9" t="s">
        <v>3429</v>
      </c>
      <c r="U1592" s="7">
        <v>1957100</v>
      </c>
      <c r="V1592" s="7">
        <v>1509400</v>
      </c>
      <c r="W1592" s="7">
        <v>1194800</v>
      </c>
      <c r="X1592" s="7">
        <v>781800</v>
      </c>
      <c r="Y1592" s="7">
        <v>2299900</v>
      </c>
      <c r="Z1592" s="7">
        <v>2151300</v>
      </c>
      <c r="AA1592" s="7">
        <v>2064400</v>
      </c>
      <c r="AB1592" s="7">
        <v>1957100</v>
      </c>
      <c r="AC1592" s="3">
        <v>60.442</v>
      </c>
      <c r="AD1592" s="3">
        <v>23.704999999999998</v>
      </c>
      <c r="AE1592" s="3">
        <v>58.036000000000001</v>
      </c>
      <c r="AF1592" s="3">
        <v>19.431999999999999</v>
      </c>
      <c r="AG1592" s="7">
        <v>111726363</v>
      </c>
      <c r="AH1592" s="7">
        <v>116006345</v>
      </c>
      <c r="AI1592" s="7">
        <v>117914754</v>
      </c>
      <c r="AJ1592" s="7">
        <v>53411419</v>
      </c>
      <c r="AK1592" s="3">
        <v>47.805570000000003</v>
      </c>
      <c r="AL1592" s="7">
        <v>160</v>
      </c>
      <c r="AM1592" s="7">
        <v>44443810</v>
      </c>
      <c r="AN1592" s="3">
        <v>39.78</v>
      </c>
      <c r="AO1592" s="3">
        <v>1.7396180000000001</v>
      </c>
      <c r="AP1592" s="3">
        <v>-11.690208999999999</v>
      </c>
      <c r="AQ1592" s="3">
        <v>0.38759700000000002</v>
      </c>
      <c r="AR1592" s="3">
        <v>47.039740999999999</v>
      </c>
      <c r="AS1592" s="3">
        <v>-11.690208999999999</v>
      </c>
      <c r="AT1592" s="3">
        <v>0.38759700000000002</v>
      </c>
      <c r="AU1592" s="3">
        <v>43.093922999999997</v>
      </c>
      <c r="AV1592" s="3">
        <v>1.5346610718904365</v>
      </c>
      <c r="AW1592" s="3">
        <v>2.1811312665423799</v>
      </c>
      <c r="AX1592" s="3">
        <v>1.9850676121568962</v>
      </c>
      <c r="AY1592" s="3">
        <v>60.93</v>
      </c>
      <c r="AZ1592" s="3">
        <v>86.59</v>
      </c>
      <c r="BA1592" s="3">
        <v>78.81</v>
      </c>
    </row>
    <row r="1593" spans="1:53" x14ac:dyDescent="0.3">
      <c r="A1593" s="1" t="s">
        <v>797</v>
      </c>
      <c r="B1593" s="2">
        <v>4376382</v>
      </c>
      <c r="C1593" s="9" t="s">
        <v>2401</v>
      </c>
      <c r="D1593" s="9" t="s">
        <v>2435</v>
      </c>
      <c r="E1593" s="3">
        <v>2290.1067720000001</v>
      </c>
      <c r="F1593" s="5">
        <v>3034.4427719999999</v>
      </c>
      <c r="G1593" s="5">
        <v>3025.4417720000001</v>
      </c>
      <c r="H1593" s="3">
        <v>0.38</v>
      </c>
      <c r="I1593" s="3">
        <v>26.997654000000001</v>
      </c>
      <c r="J1593" s="4">
        <v>0.38</v>
      </c>
      <c r="K1593" s="3">
        <v>26.997654000000001</v>
      </c>
      <c r="L1593" s="3" t="s">
        <v>2397</v>
      </c>
      <c r="M1593" s="3">
        <v>4.3697797999999999</v>
      </c>
      <c r="N1593" s="3">
        <v>15.218158000000001</v>
      </c>
      <c r="O1593" s="3">
        <v>15.5315917343056</v>
      </c>
      <c r="P1593" s="3">
        <v>19.096390083598799</v>
      </c>
      <c r="Q1593" s="3">
        <v>3.570338</v>
      </c>
      <c r="R1593" s="3">
        <v>11.581633999999999</v>
      </c>
      <c r="S1593" s="3">
        <v>11.581633999999999</v>
      </c>
      <c r="T1593" s="9" t="s">
        <v>3429</v>
      </c>
      <c r="U1593" s="7">
        <v>694709</v>
      </c>
      <c r="V1593" s="7">
        <v>618409</v>
      </c>
      <c r="W1593" s="7">
        <v>589796</v>
      </c>
      <c r="X1593" s="7">
        <v>510588</v>
      </c>
      <c r="Y1593" s="7">
        <v>823712</v>
      </c>
      <c r="Z1593" s="7">
        <v>785115</v>
      </c>
      <c r="AA1593" s="7">
        <v>740213</v>
      </c>
      <c r="AB1593" s="7">
        <v>694709</v>
      </c>
      <c r="AC1593" s="3">
        <v>51.526000000000003</v>
      </c>
      <c r="AD1593" s="3">
        <v>51.314</v>
      </c>
      <c r="AE1593" s="4">
        <v>28.57</v>
      </c>
      <c r="AF1593" s="3">
        <v>29.030999999999999</v>
      </c>
      <c r="AG1593" s="7">
        <v>63609122</v>
      </c>
      <c r="AH1593" s="7">
        <v>64446211</v>
      </c>
      <c r="AI1593" s="7">
        <v>64630922</v>
      </c>
      <c r="AJ1593" s="7">
        <v>63143871</v>
      </c>
      <c r="AK1593" s="3">
        <v>99.260850000000005</v>
      </c>
      <c r="AL1593" s="7">
        <v>311</v>
      </c>
      <c r="AM1593" s="7">
        <v>65895734</v>
      </c>
      <c r="AN1593" s="3">
        <v>103.59</v>
      </c>
      <c r="AO1593" s="3">
        <v>5.7953999999999999E-2</v>
      </c>
      <c r="AP1593" s="3">
        <v>-4.0833329999999997</v>
      </c>
      <c r="AQ1593" s="3">
        <v>1.888463</v>
      </c>
      <c r="AR1593" s="3">
        <v>-15.512601</v>
      </c>
      <c r="AS1593" s="3">
        <v>-4.0833329999999997</v>
      </c>
      <c r="AT1593" s="3">
        <v>1.888463</v>
      </c>
      <c r="AU1593" s="3">
        <v>-15.657059</v>
      </c>
      <c r="AV1593" s="3">
        <v>1.6784854081903915</v>
      </c>
      <c r="AW1593" s="3">
        <v>2.2903867788428482</v>
      </c>
      <c r="AX1593" s="3">
        <v>2.6526349360837704</v>
      </c>
      <c r="AY1593" s="3">
        <v>55.71</v>
      </c>
      <c r="AZ1593" s="3">
        <v>76.02</v>
      </c>
      <c r="BA1593" s="3">
        <v>88.04</v>
      </c>
    </row>
    <row r="1594" spans="1:53" x14ac:dyDescent="0.3">
      <c r="A1594" s="1" t="s">
        <v>1612</v>
      </c>
      <c r="B1594" s="2">
        <v>9282297</v>
      </c>
      <c r="C1594" s="9" t="s">
        <v>2401</v>
      </c>
      <c r="D1594" s="9" t="s">
        <v>2435</v>
      </c>
      <c r="E1594" s="3">
        <v>2289.9921549999999</v>
      </c>
      <c r="F1594" s="5">
        <v>2722.4537740000001</v>
      </c>
      <c r="G1594" s="5">
        <v>2680.2840732964</v>
      </c>
      <c r="H1594" s="3">
        <v>0.29862457731471459</v>
      </c>
      <c r="I1594" s="3">
        <v>5.4530399999999997</v>
      </c>
      <c r="J1594" s="3">
        <v>0.29862457731471459</v>
      </c>
      <c r="K1594" s="3">
        <v>5.4530399999999997</v>
      </c>
      <c r="L1594" s="3">
        <v>0.91550376999999994</v>
      </c>
      <c r="M1594" s="3">
        <v>0.73633059000000001</v>
      </c>
      <c r="N1594" s="3" t="s">
        <v>2397</v>
      </c>
      <c r="O1594" s="3" t="s">
        <v>2400</v>
      </c>
      <c r="P1594" s="3" t="s">
        <v>2400</v>
      </c>
      <c r="Q1594" s="3">
        <v>0.73785199999999995</v>
      </c>
      <c r="R1594" s="3">
        <v>1.7893129999999999</v>
      </c>
      <c r="S1594" s="3">
        <v>1.7893129999999999</v>
      </c>
      <c r="T1594" s="9" t="s">
        <v>3429</v>
      </c>
      <c r="U1594" s="7">
        <v>3141634.0657012509</v>
      </c>
      <c r="V1594" s="7">
        <v>2941270.0857098773</v>
      </c>
      <c r="W1594" s="7">
        <v>1911460.1646354902</v>
      </c>
      <c r="X1594" s="7">
        <v>1309276.8259899761</v>
      </c>
      <c r="Y1594" s="7">
        <v>3415632.4865872976</v>
      </c>
      <c r="Z1594" s="7">
        <v>3375861.5580077209</v>
      </c>
      <c r="AA1594" s="7">
        <v>3283587.0377168031</v>
      </c>
      <c r="AB1594" s="7">
        <v>3141634.0657012509</v>
      </c>
      <c r="AC1594" s="3">
        <v>48.134999999999998</v>
      </c>
      <c r="AD1594" s="3">
        <v>47.728999999999999</v>
      </c>
      <c r="AE1594" s="3">
        <v>42.871000000000002</v>
      </c>
      <c r="AF1594" s="3">
        <v>41.131999999999998</v>
      </c>
      <c r="AG1594" s="7">
        <v>311988032</v>
      </c>
      <c r="AH1594" s="7">
        <v>319069299</v>
      </c>
      <c r="AI1594" s="7">
        <v>319727324</v>
      </c>
      <c r="AJ1594" s="7">
        <v>175799800</v>
      </c>
      <c r="AK1594" s="3">
        <v>56.34825</v>
      </c>
      <c r="AL1594" s="7">
        <v>325</v>
      </c>
      <c r="AM1594" s="7">
        <v>169544586</v>
      </c>
      <c r="AN1594" s="3">
        <v>54.34</v>
      </c>
      <c r="AO1594" s="3">
        <v>-1.880878</v>
      </c>
      <c r="AP1594" s="3">
        <v>-14.713896999999999</v>
      </c>
      <c r="AQ1594" s="3">
        <v>-27.293844</v>
      </c>
      <c r="AR1594" s="3">
        <v>-48.349834999999999</v>
      </c>
      <c r="AS1594" s="3">
        <v>-14.713896999999999</v>
      </c>
      <c r="AT1594" s="3">
        <v>-27.293844</v>
      </c>
      <c r="AU1594" s="3">
        <v>-49.799518999999997</v>
      </c>
      <c r="AV1594" s="3">
        <v>7.6503900700162015</v>
      </c>
      <c r="AW1594" s="3">
        <v>14.866107222407109</v>
      </c>
      <c r="AX1594" s="3">
        <v>15.216935511187247</v>
      </c>
      <c r="AY1594" s="4">
        <v>66.3</v>
      </c>
      <c r="AZ1594" s="3">
        <v>128.83000000000001</v>
      </c>
      <c r="BA1594" s="3">
        <v>131.87</v>
      </c>
    </row>
    <row r="1595" spans="1:53" x14ac:dyDescent="0.3">
      <c r="A1595" s="1" t="s">
        <v>449</v>
      </c>
      <c r="B1595" s="2">
        <v>4067529</v>
      </c>
      <c r="C1595" s="9" t="s">
        <v>2395</v>
      </c>
      <c r="D1595" s="9" t="s">
        <v>2518</v>
      </c>
      <c r="E1595" s="3">
        <v>2289.8765778699999</v>
      </c>
      <c r="F1595" s="5">
        <v>2958.664577</v>
      </c>
      <c r="G1595" s="5" t="s">
        <v>2400</v>
      </c>
      <c r="H1595" s="3">
        <v>-0.51800000000000002</v>
      </c>
      <c r="I1595" s="3">
        <v>23.950617000000001</v>
      </c>
      <c r="J1595" s="3">
        <v>-0.51800000000000002</v>
      </c>
      <c r="K1595" s="3">
        <v>23.950617000000001</v>
      </c>
      <c r="L1595" s="3">
        <v>4.9045632699999997</v>
      </c>
      <c r="M1595" s="3">
        <v>1.6741456700000001</v>
      </c>
      <c r="N1595" s="3">
        <v>7.248272</v>
      </c>
      <c r="O1595" s="3" t="s">
        <v>2400</v>
      </c>
      <c r="P1595" s="3" t="s">
        <v>2400</v>
      </c>
      <c r="Q1595" s="3">
        <v>0.90847500000000003</v>
      </c>
      <c r="R1595" s="3">
        <v>7.2480950000000002</v>
      </c>
      <c r="S1595" s="3">
        <v>7.2480950000000002</v>
      </c>
      <c r="T1595" s="9" t="s">
        <v>3435</v>
      </c>
      <c r="U1595" s="7">
        <v>3200460</v>
      </c>
      <c r="V1595" s="7">
        <v>3310083</v>
      </c>
      <c r="W1595" s="7">
        <v>3338588</v>
      </c>
      <c r="X1595" s="7">
        <v>3303684</v>
      </c>
      <c r="Y1595" s="7">
        <v>3200460</v>
      </c>
      <c r="Z1595" s="7">
        <v>3281118</v>
      </c>
      <c r="AA1595" s="7">
        <v>3308039</v>
      </c>
      <c r="AB1595" s="7">
        <v>3316953</v>
      </c>
      <c r="AC1595" s="3">
        <v>29.997</v>
      </c>
      <c r="AD1595" s="3">
        <v>29.997</v>
      </c>
      <c r="AE1595" s="4">
        <v>9.7919999999999998</v>
      </c>
      <c r="AF1595" s="4">
        <v>9.7919999999999998</v>
      </c>
      <c r="AG1595" s="7">
        <v>67123188</v>
      </c>
      <c r="AH1595" s="7">
        <v>67399519</v>
      </c>
      <c r="AI1595" s="7">
        <v>63982892</v>
      </c>
      <c r="AJ1595" s="7">
        <v>60396572</v>
      </c>
      <c r="AK1595" s="3">
        <v>92.075980000000001</v>
      </c>
      <c r="AL1595" s="7">
        <v>187</v>
      </c>
      <c r="AM1595" s="7">
        <v>62929170</v>
      </c>
      <c r="AN1595" s="3">
        <v>95.94</v>
      </c>
      <c r="AO1595" s="3">
        <v>-1.5977680000000001</v>
      </c>
      <c r="AP1595" s="3">
        <v>-2.3899370000000002</v>
      </c>
      <c r="AQ1595" s="3">
        <v>6.3888129999999999</v>
      </c>
      <c r="AR1595" s="3">
        <v>-23.380727</v>
      </c>
      <c r="AS1595" s="3">
        <v>-2.3899370000000002</v>
      </c>
      <c r="AT1595" s="3">
        <v>6.3888129999999999</v>
      </c>
      <c r="AU1595" s="3">
        <v>-22.570345</v>
      </c>
      <c r="AV1595" s="3">
        <v>3.465386338850212</v>
      </c>
      <c r="AW1595" s="3">
        <v>6.684537993430542</v>
      </c>
      <c r="AX1595" s="3">
        <v>5.7344134636156614</v>
      </c>
      <c r="AY1595" s="3">
        <v>64.06</v>
      </c>
      <c r="AZ1595" s="3">
        <v>123.56</v>
      </c>
      <c r="BA1595" s="4">
        <v>106</v>
      </c>
    </row>
    <row r="1596" spans="1:53" x14ac:dyDescent="0.3">
      <c r="A1596" s="1" t="s">
        <v>547</v>
      </c>
      <c r="B1596" s="2">
        <v>4813182</v>
      </c>
      <c r="C1596" s="9" t="s">
        <v>2401</v>
      </c>
      <c r="D1596" s="9" t="s">
        <v>2409</v>
      </c>
      <c r="E1596" s="3">
        <v>2287.1587561199999</v>
      </c>
      <c r="F1596" s="5">
        <v>3189.5027559999999</v>
      </c>
      <c r="G1596" s="5" t="s">
        <v>2400</v>
      </c>
      <c r="H1596" s="3">
        <v>1.57</v>
      </c>
      <c r="I1596" s="3">
        <v>16.214167</v>
      </c>
      <c r="J1596" s="4">
        <v>1.57</v>
      </c>
      <c r="K1596" s="3">
        <v>16.214167</v>
      </c>
      <c r="L1596" s="3" t="s">
        <v>2397</v>
      </c>
      <c r="M1596" s="3">
        <v>2.26577501</v>
      </c>
      <c r="N1596" s="3">
        <v>12.688172</v>
      </c>
      <c r="O1596" s="3" t="s">
        <v>2400</v>
      </c>
      <c r="P1596" s="3" t="s">
        <v>2400</v>
      </c>
      <c r="Q1596" s="3">
        <v>2.3418030000000001</v>
      </c>
      <c r="R1596" s="3">
        <v>13.352193</v>
      </c>
      <c r="S1596" s="3">
        <v>13.352193</v>
      </c>
      <c r="T1596" s="9" t="s">
        <v>3429</v>
      </c>
      <c r="U1596" s="7">
        <v>1244744</v>
      </c>
      <c r="V1596" s="7">
        <v>1045472</v>
      </c>
      <c r="W1596" s="7">
        <v>1010635</v>
      </c>
      <c r="X1596" s="7">
        <v>862459</v>
      </c>
      <c r="Y1596" s="7">
        <v>1288116</v>
      </c>
      <c r="Z1596" s="7">
        <v>1275994</v>
      </c>
      <c r="AA1596" s="7">
        <v>1261549</v>
      </c>
      <c r="AB1596" s="7">
        <v>1244744</v>
      </c>
      <c r="AC1596" s="3">
        <v>55.018999999999998</v>
      </c>
      <c r="AD1596" s="3">
        <v>55.814999999999998</v>
      </c>
      <c r="AE1596" s="3">
        <v>15.884</v>
      </c>
      <c r="AF1596" s="3">
        <v>16.908000000000001</v>
      </c>
      <c r="AG1596" s="7">
        <v>30884686</v>
      </c>
      <c r="AH1596" s="7">
        <v>30822164</v>
      </c>
      <c r="AI1596" s="7">
        <v>30747178</v>
      </c>
      <c r="AJ1596" s="7">
        <v>30610688</v>
      </c>
      <c r="AK1596" s="3">
        <v>99.093050000000005</v>
      </c>
      <c r="AL1596" s="7">
        <v>357</v>
      </c>
      <c r="AM1596" s="7">
        <v>34503424</v>
      </c>
      <c r="AN1596" s="3">
        <v>111.69</v>
      </c>
      <c r="AO1596" s="3">
        <v>-2.7288230000000002</v>
      </c>
      <c r="AP1596" s="3">
        <v>-7.5634790000000001</v>
      </c>
      <c r="AQ1596" s="3">
        <v>-4.8387099999999998</v>
      </c>
      <c r="AR1596" s="3">
        <v>-37.855262000000003</v>
      </c>
      <c r="AS1596" s="3">
        <v>-7.5634790000000001</v>
      </c>
      <c r="AT1596" s="3">
        <v>-4.8387099999999998</v>
      </c>
      <c r="AU1596" s="3">
        <v>-37.503424000000003</v>
      </c>
      <c r="AV1596" s="3">
        <v>4.1062996868360999</v>
      </c>
      <c r="AW1596" s="3">
        <v>6.2571148047081655</v>
      </c>
      <c r="AX1596" s="3">
        <v>6.7825713775082672</v>
      </c>
      <c r="AY1596" s="3">
        <v>53.26</v>
      </c>
      <c r="AZ1596" s="3">
        <v>81.16</v>
      </c>
      <c r="BA1596" s="3">
        <v>87.98</v>
      </c>
    </row>
    <row r="1597" spans="1:53" x14ac:dyDescent="0.3">
      <c r="A1597" s="1" t="s">
        <v>653</v>
      </c>
      <c r="B1597" s="2">
        <v>4889095</v>
      </c>
      <c r="C1597" s="9" t="s">
        <v>2401</v>
      </c>
      <c r="D1597" s="9" t="s">
        <v>2407</v>
      </c>
      <c r="E1597" s="3">
        <v>2281.8656557999998</v>
      </c>
      <c r="F1597" s="5">
        <v>3648.8846549999998</v>
      </c>
      <c r="G1597" s="5">
        <v>3754.2991957999998</v>
      </c>
      <c r="H1597" s="3">
        <v>-1.7999999999999999E-2</v>
      </c>
      <c r="I1597" s="3">
        <v>13.270588235294101</v>
      </c>
      <c r="J1597" s="3">
        <v>-0.01</v>
      </c>
      <c r="K1597" s="3">
        <v>15.4520547945205</v>
      </c>
      <c r="L1597" s="3">
        <v>3.2153349092230199</v>
      </c>
      <c r="M1597" s="3">
        <v>1.69608446682384</v>
      </c>
      <c r="N1597" s="3">
        <v>170.90909099999999</v>
      </c>
      <c r="O1597" s="3" t="s">
        <v>2400</v>
      </c>
      <c r="P1597" s="3" t="s">
        <v>2400</v>
      </c>
      <c r="Q1597" s="3">
        <v>3.8006799999999998</v>
      </c>
      <c r="R1597" s="3" t="s">
        <v>2397</v>
      </c>
      <c r="S1597" s="3">
        <v>9.5890633935034302</v>
      </c>
      <c r="T1597" s="9" t="s">
        <v>3429</v>
      </c>
      <c r="U1597" s="7">
        <v>917502</v>
      </c>
      <c r="V1597" s="7">
        <v>658197</v>
      </c>
      <c r="W1597" s="7">
        <v>1170864</v>
      </c>
      <c r="X1597" s="7">
        <v>149358</v>
      </c>
      <c r="Y1597" s="7">
        <v>938082</v>
      </c>
      <c r="Z1597" s="7">
        <v>1545937</v>
      </c>
      <c r="AA1597" s="7">
        <v>1560187</v>
      </c>
      <c r="AB1597" s="7">
        <v>917502</v>
      </c>
      <c r="AC1597" s="4">
        <v>100</v>
      </c>
      <c r="AD1597" s="4">
        <v>100</v>
      </c>
      <c r="AE1597" s="3">
        <v>42.707000000000001</v>
      </c>
      <c r="AF1597" s="3">
        <v>-8.4459999999999997</v>
      </c>
      <c r="AG1597" s="7">
        <v>174180507</v>
      </c>
      <c r="AH1597" s="7">
        <v>173766494</v>
      </c>
      <c r="AI1597" s="7">
        <v>163430494</v>
      </c>
      <c r="AJ1597" s="7">
        <v>172044582</v>
      </c>
      <c r="AK1597" s="3">
        <v>98.769360000000006</v>
      </c>
      <c r="AL1597" s="7">
        <v>373</v>
      </c>
      <c r="AM1597" s="7">
        <v>172303540</v>
      </c>
      <c r="AN1597" s="3">
        <v>98.92</v>
      </c>
      <c r="AO1597" s="3">
        <v>3.391384</v>
      </c>
      <c r="AP1597" s="3">
        <v>-13.893129999999999</v>
      </c>
      <c r="AQ1597" s="3">
        <v>-20.169851000000001</v>
      </c>
      <c r="AR1597" s="3">
        <v>-36.806722999999998</v>
      </c>
      <c r="AS1597" s="3">
        <v>-13.893129999999999</v>
      </c>
      <c r="AT1597" s="3">
        <v>-20.169851000000001</v>
      </c>
      <c r="AU1597" s="3">
        <v>-35.689852000000002</v>
      </c>
      <c r="AV1597" s="3">
        <v>5.3451833651758252</v>
      </c>
      <c r="AW1597" s="3">
        <v>5.7316031218268035</v>
      </c>
      <c r="AX1597" s="3">
        <v>7.9296710522234886</v>
      </c>
      <c r="AY1597" s="3">
        <v>79.34</v>
      </c>
      <c r="AZ1597" s="3">
        <v>85.07</v>
      </c>
      <c r="BA1597" s="4">
        <v>117.7</v>
      </c>
    </row>
    <row r="1598" spans="1:53" x14ac:dyDescent="0.3">
      <c r="A1598" s="1" t="s">
        <v>171</v>
      </c>
      <c r="B1598" s="2">
        <v>4077705</v>
      </c>
      <c r="C1598" s="9" t="s">
        <v>2401</v>
      </c>
      <c r="D1598" s="9" t="s">
        <v>2412</v>
      </c>
      <c r="E1598" s="3">
        <v>2280.8703839999998</v>
      </c>
      <c r="F1598" s="5">
        <v>4341.5403829999996</v>
      </c>
      <c r="G1598" s="5" t="s">
        <v>2400</v>
      </c>
      <c r="H1598" s="3">
        <v>0.19</v>
      </c>
      <c r="I1598" s="3">
        <v>26.521739</v>
      </c>
      <c r="J1598" s="3">
        <v>0.19</v>
      </c>
      <c r="K1598" s="3">
        <v>26.521739</v>
      </c>
      <c r="L1598" s="3">
        <v>31.688311689999999</v>
      </c>
      <c r="M1598" s="3">
        <v>2.42372641</v>
      </c>
      <c r="N1598" s="3">
        <v>24.540230000000001</v>
      </c>
      <c r="O1598" s="3" t="s">
        <v>2400</v>
      </c>
      <c r="P1598" s="3" t="s">
        <v>2400</v>
      </c>
      <c r="Q1598" s="3">
        <v>0.78841399999999995</v>
      </c>
      <c r="R1598" s="3">
        <v>6.7415370000000001</v>
      </c>
      <c r="S1598" s="3">
        <v>6.7415370000000001</v>
      </c>
      <c r="T1598" s="9" t="s">
        <v>3429</v>
      </c>
      <c r="U1598" s="7">
        <v>5409483</v>
      </c>
      <c r="V1598" s="7">
        <v>5129687</v>
      </c>
      <c r="W1598" s="7">
        <v>4870396</v>
      </c>
      <c r="X1598" s="7">
        <v>4161875</v>
      </c>
      <c r="Y1598" s="7">
        <v>5705817</v>
      </c>
      <c r="Z1598" s="7">
        <v>5633727</v>
      </c>
      <c r="AA1598" s="7">
        <v>5531541</v>
      </c>
      <c r="AB1598" s="7">
        <v>5409483</v>
      </c>
      <c r="AC1598" s="3">
        <v>55.927999999999997</v>
      </c>
      <c r="AD1598" s="3">
        <v>56.555</v>
      </c>
      <c r="AE1598" s="4">
        <v>6.5940000000000003</v>
      </c>
      <c r="AF1598" s="4">
        <v>7.34</v>
      </c>
      <c r="AG1598" s="7">
        <v>142735842</v>
      </c>
      <c r="AH1598" s="7">
        <v>485909683</v>
      </c>
      <c r="AI1598" s="7">
        <v>126115301</v>
      </c>
      <c r="AJ1598" s="7">
        <v>33472813</v>
      </c>
      <c r="AK1598" s="3">
        <v>23.45138</v>
      </c>
      <c r="AL1598" s="7">
        <v>91</v>
      </c>
      <c r="AM1598" s="7">
        <v>25335094</v>
      </c>
      <c r="AN1598" s="3">
        <v>17.75</v>
      </c>
      <c r="AO1598" s="3">
        <v>6.2850029999999997</v>
      </c>
      <c r="AP1598" s="3">
        <v>6.8836050000000002</v>
      </c>
      <c r="AQ1598" s="3">
        <v>-7.0729050000000004</v>
      </c>
      <c r="AR1598" s="3">
        <v>6.3511829999999998</v>
      </c>
      <c r="AS1598" s="3">
        <v>6.8836050000000002</v>
      </c>
      <c r="AT1598" s="3">
        <v>-7.0729050000000004</v>
      </c>
      <c r="AU1598" s="3">
        <v>6.3511829999999998</v>
      </c>
      <c r="AV1598" s="3">
        <v>0.92859655293703824</v>
      </c>
      <c r="AW1598" s="3">
        <v>0.8905381900249969</v>
      </c>
      <c r="AX1598" s="3">
        <v>0.95003521089386478</v>
      </c>
      <c r="AY1598" s="3">
        <v>70.540000000000006</v>
      </c>
      <c r="AZ1598" s="3">
        <v>67.650000000000006</v>
      </c>
      <c r="BA1598" s="3">
        <v>72.17</v>
      </c>
    </row>
    <row r="1599" spans="1:53" x14ac:dyDescent="0.3">
      <c r="A1599" s="1" t="s">
        <v>1927</v>
      </c>
      <c r="B1599" s="2">
        <v>4229150</v>
      </c>
      <c r="C1599" s="9" t="s">
        <v>2401</v>
      </c>
      <c r="D1599" s="9" t="s">
        <v>2405</v>
      </c>
      <c r="E1599" s="3">
        <v>2277.1327423500002</v>
      </c>
      <c r="F1599" s="5">
        <v>3337.1767420000001</v>
      </c>
      <c r="G1599" s="5" t="s">
        <v>2400</v>
      </c>
      <c r="H1599" s="3">
        <v>7.0000000000000007E-2</v>
      </c>
      <c r="I1599" s="3">
        <v>63.901344999999999</v>
      </c>
      <c r="J1599" s="3">
        <v>7.0000000000000007E-2</v>
      </c>
      <c r="K1599" s="3">
        <v>63.901344999999999</v>
      </c>
      <c r="L1599" s="3" t="s">
        <v>2397</v>
      </c>
      <c r="M1599" s="3">
        <v>1.78125</v>
      </c>
      <c r="N1599" s="3">
        <v>14.937106999999999</v>
      </c>
      <c r="O1599" s="3" t="s">
        <v>2400</v>
      </c>
      <c r="P1599" s="3" t="s">
        <v>2400</v>
      </c>
      <c r="Q1599" s="3">
        <v>4.4482989999999996</v>
      </c>
      <c r="R1599" s="3">
        <v>12.510956</v>
      </c>
      <c r="S1599" s="3">
        <v>12.510956</v>
      </c>
      <c r="T1599" s="9" t="s">
        <v>3429</v>
      </c>
      <c r="U1599" s="7">
        <v>758740</v>
      </c>
      <c r="V1599" s="7">
        <v>719367</v>
      </c>
      <c r="W1599" s="7">
        <v>718632</v>
      </c>
      <c r="X1599" s="7">
        <v>716770</v>
      </c>
      <c r="Y1599" s="7">
        <v>784725</v>
      </c>
      <c r="Z1599" s="7">
        <v>774291</v>
      </c>
      <c r="AA1599" s="7">
        <v>766075</v>
      </c>
      <c r="AB1599" s="7">
        <v>758740</v>
      </c>
      <c r="AC1599" s="3">
        <v>90.295000000000002</v>
      </c>
      <c r="AD1599" s="4">
        <v>90.43</v>
      </c>
      <c r="AE1599" s="3">
        <v>29.881</v>
      </c>
      <c r="AF1599" s="3">
        <v>33.651000000000003</v>
      </c>
      <c r="AG1599" s="7">
        <v>170541946</v>
      </c>
      <c r="AH1599" s="7">
        <v>169377216</v>
      </c>
      <c r="AI1599" s="7">
        <v>165818155</v>
      </c>
      <c r="AJ1599" s="7">
        <v>55623292</v>
      </c>
      <c r="AK1599" s="3">
        <v>32.609909999999999</v>
      </c>
      <c r="AL1599" s="7">
        <v>231</v>
      </c>
      <c r="AM1599" s="7">
        <v>54702844</v>
      </c>
      <c r="AN1599" s="3">
        <v>32.07</v>
      </c>
      <c r="AO1599" s="3">
        <v>-1.31579</v>
      </c>
      <c r="AP1599" s="3">
        <v>6.7415729999999998</v>
      </c>
      <c r="AQ1599" s="3">
        <v>9.1954019999999996</v>
      </c>
      <c r="AR1599" s="3">
        <v>17.574256999999999</v>
      </c>
      <c r="AS1599" s="3">
        <v>6.7415729999999998</v>
      </c>
      <c r="AT1599" s="3">
        <v>9.1954019999999996</v>
      </c>
      <c r="AU1599" s="3">
        <v>14.091272999999999</v>
      </c>
      <c r="AV1599" s="3">
        <v>0.89914952559462935</v>
      </c>
      <c r="AW1599" s="3">
        <v>1.8596304829350903</v>
      </c>
      <c r="AX1599" s="3">
        <v>1.6642144365880269</v>
      </c>
      <c r="AY1599" s="3">
        <v>54.49</v>
      </c>
      <c r="AZ1599" s="4">
        <v>112.7</v>
      </c>
      <c r="BA1599" s="3">
        <v>100.86</v>
      </c>
    </row>
    <row r="1600" spans="1:53" x14ac:dyDescent="0.3">
      <c r="A1600" s="1" t="s">
        <v>2350</v>
      </c>
      <c r="B1600" s="2">
        <v>107569565</v>
      </c>
      <c r="C1600" s="9" t="s">
        <v>2401</v>
      </c>
      <c r="D1600" s="9" t="s">
        <v>2452</v>
      </c>
      <c r="E1600" s="3">
        <v>2276.8031937599999</v>
      </c>
      <c r="F1600" s="5">
        <v>2570.9031930000001</v>
      </c>
      <c r="G1600" s="5" t="s">
        <v>2400</v>
      </c>
      <c r="H1600" s="3">
        <v>0.25</v>
      </c>
      <c r="I1600" s="3">
        <v>11.172753</v>
      </c>
      <c r="J1600" s="4">
        <v>0.25</v>
      </c>
      <c r="K1600" s="3">
        <v>11.172753</v>
      </c>
      <c r="L1600" s="3">
        <v>1.8364402399999999</v>
      </c>
      <c r="M1600" s="3">
        <v>1.5577422000000001</v>
      </c>
      <c r="N1600" s="3">
        <v>19.776259</v>
      </c>
      <c r="O1600" s="3" t="s">
        <v>2400</v>
      </c>
      <c r="P1600" s="3" t="s">
        <v>2400</v>
      </c>
      <c r="Q1600" s="3">
        <v>0.57298199999999999</v>
      </c>
      <c r="R1600" s="3">
        <v>6.6221589999999999</v>
      </c>
      <c r="S1600" s="3">
        <v>6.6221589999999999</v>
      </c>
      <c r="T1600" s="9" t="s">
        <v>3432</v>
      </c>
      <c r="U1600" s="7">
        <v>3430600</v>
      </c>
      <c r="V1600" s="7">
        <v>3607700</v>
      </c>
      <c r="W1600" s="7">
        <v>4068900</v>
      </c>
      <c r="X1600" s="7">
        <v>2127404</v>
      </c>
      <c r="Y1600" s="7">
        <v>3289800</v>
      </c>
      <c r="Z1600" s="7">
        <v>3358800</v>
      </c>
      <c r="AA1600" s="7">
        <v>3430600</v>
      </c>
      <c r="AB1600" s="7">
        <v>3403600</v>
      </c>
      <c r="AC1600" s="4">
        <v>12.82</v>
      </c>
      <c r="AD1600" s="3">
        <v>13.116</v>
      </c>
      <c r="AE1600" s="4">
        <v>8.1820000000000004</v>
      </c>
      <c r="AF1600" s="4">
        <v>7.9459999999999997</v>
      </c>
      <c r="AG1600" s="7">
        <v>49482982</v>
      </c>
      <c r="AH1600" s="7">
        <v>49424731</v>
      </c>
      <c r="AI1600" s="7">
        <v>49286517</v>
      </c>
      <c r="AJ1600" s="7">
        <v>35210862</v>
      </c>
      <c r="AK1600" s="3">
        <v>69.345259999999996</v>
      </c>
      <c r="AL1600" s="7">
        <v>274</v>
      </c>
      <c r="AM1600" s="7">
        <v>26559740</v>
      </c>
      <c r="AN1600" s="3">
        <v>52.31</v>
      </c>
      <c r="AO1600" s="3">
        <v>-2.8100179999999999</v>
      </c>
      <c r="AP1600" s="3">
        <v>-29.036574999999999</v>
      </c>
      <c r="AQ1600" s="3">
        <v>-6.4392829999999996</v>
      </c>
      <c r="AR1600" s="3">
        <v>18.333953000000001</v>
      </c>
      <c r="AS1600" s="3">
        <v>-29.036574999999999</v>
      </c>
      <c r="AT1600" s="3">
        <v>-6.4392829999999996</v>
      </c>
      <c r="AU1600" s="3">
        <v>13.238434</v>
      </c>
      <c r="AV1600" s="3">
        <v>3.04636443194094</v>
      </c>
      <c r="AW1600" s="3">
        <v>4.0074422607927893</v>
      </c>
      <c r="AX1600" s="3">
        <v>2.4770323335177502</v>
      </c>
      <c r="AY1600" s="3">
        <v>134.44</v>
      </c>
      <c r="AZ1600" s="3">
        <v>176.85</v>
      </c>
      <c r="BA1600" s="3">
        <v>109.31</v>
      </c>
    </row>
    <row r="1601" spans="1:53" x14ac:dyDescent="0.3">
      <c r="A1601" s="1" t="s">
        <v>825</v>
      </c>
      <c r="B1601" s="2">
        <v>102893</v>
      </c>
      <c r="C1601" s="9" t="s">
        <v>2401</v>
      </c>
      <c r="D1601" s="9" t="s">
        <v>2532</v>
      </c>
      <c r="E1601" s="3">
        <v>2273.8407676100001</v>
      </c>
      <c r="F1601" s="5" t="s">
        <v>2400</v>
      </c>
      <c r="G1601" s="5">
        <v>30677.25376761</v>
      </c>
      <c r="H1601" s="3">
        <v>3.86</v>
      </c>
      <c r="I1601" s="3">
        <v>12.66478</v>
      </c>
      <c r="J1601" s="3">
        <v>3.86</v>
      </c>
      <c r="K1601" s="3">
        <v>12.66478</v>
      </c>
      <c r="L1601" s="3">
        <v>2.0394743700000002</v>
      </c>
      <c r="M1601" s="3">
        <v>2.0394743700000002</v>
      </c>
      <c r="N1601" s="3">
        <v>32.313372000000001</v>
      </c>
      <c r="O1601" s="3" t="s">
        <v>2400</v>
      </c>
      <c r="P1601" s="3" t="s">
        <v>2400</v>
      </c>
      <c r="Q1601" s="3" t="s">
        <v>2400</v>
      </c>
      <c r="R1601" s="3" t="s">
        <v>2400</v>
      </c>
      <c r="S1601" s="3" t="s">
        <v>2400</v>
      </c>
      <c r="T1601" s="9" t="s">
        <v>3429</v>
      </c>
      <c r="U1601" s="7">
        <v>346587</v>
      </c>
      <c r="V1601" s="7">
        <v>305246</v>
      </c>
      <c r="W1601" s="7">
        <v>242856</v>
      </c>
      <c r="X1601" s="7">
        <v>202642</v>
      </c>
      <c r="Y1601" s="7">
        <v>347661</v>
      </c>
      <c r="Z1601" s="7">
        <v>358187</v>
      </c>
      <c r="AA1601" s="7">
        <v>357909</v>
      </c>
      <c r="AB1601" s="7">
        <v>346587</v>
      </c>
      <c r="AC1601" s="4">
        <v>100</v>
      </c>
      <c r="AD1601" s="4">
        <v>100</v>
      </c>
      <c r="AE1601" s="3" t="s">
        <v>2400</v>
      </c>
      <c r="AF1601" s="3" t="s">
        <v>2400</v>
      </c>
      <c r="AG1601" s="7">
        <v>10885382</v>
      </c>
      <c r="AH1601" s="7">
        <v>10881321</v>
      </c>
      <c r="AI1601" s="7">
        <v>10840432</v>
      </c>
      <c r="AJ1601" s="7">
        <v>10242209</v>
      </c>
      <c r="AK1601" s="3">
        <v>94.087770000000006</v>
      </c>
      <c r="AL1601" s="7">
        <v>283</v>
      </c>
      <c r="AM1601" s="7">
        <v>7719971</v>
      </c>
      <c r="AN1601" s="3">
        <v>70.92</v>
      </c>
      <c r="AO1601" s="3">
        <v>-0.80584199999999995</v>
      </c>
      <c r="AP1601" s="3">
        <v>-7.7387920000000001</v>
      </c>
      <c r="AQ1601" s="3">
        <v>5.0904429999999996</v>
      </c>
      <c r="AR1601" s="3">
        <v>5.3264880000000003</v>
      </c>
      <c r="AS1601" s="3">
        <v>-7.7387920000000001</v>
      </c>
      <c r="AT1601" s="3">
        <v>5.0904429999999996</v>
      </c>
      <c r="AU1601" s="3">
        <v>2.9965489999999999</v>
      </c>
      <c r="AV1601" s="3">
        <v>2.0740755310526597</v>
      </c>
      <c r="AW1601" s="3">
        <v>2.0799413095624573</v>
      </c>
      <c r="AX1601" s="3">
        <v>2.3565367473075258</v>
      </c>
      <c r="AY1601" s="3">
        <v>73.760000000000005</v>
      </c>
      <c r="AZ1601" s="3">
        <v>73.97</v>
      </c>
      <c r="BA1601" s="3">
        <v>83.81</v>
      </c>
    </row>
    <row r="1602" spans="1:53" x14ac:dyDescent="0.3">
      <c r="A1602" s="1" t="s">
        <v>2221</v>
      </c>
      <c r="B1602" s="2">
        <v>8394782</v>
      </c>
      <c r="C1602" s="9" t="s">
        <v>2395</v>
      </c>
      <c r="D1602" s="9" t="s">
        <v>2454</v>
      </c>
      <c r="E1602" s="3">
        <v>2268.3310769999998</v>
      </c>
      <c r="F1602" s="5">
        <v>2036.612077</v>
      </c>
      <c r="G1602" s="5" t="s">
        <v>2400</v>
      </c>
      <c r="H1602" s="3">
        <v>0.20399999999999999</v>
      </c>
      <c r="I1602" s="3">
        <v>26.328502</v>
      </c>
      <c r="J1602" s="3">
        <v>0.20399999999999999</v>
      </c>
      <c r="K1602" s="3">
        <v>26.328502</v>
      </c>
      <c r="L1602" s="3">
        <v>7.4965612099999994</v>
      </c>
      <c r="M1602" s="3">
        <v>5.3084415600000003</v>
      </c>
      <c r="N1602" s="3">
        <v>17.907996000000001</v>
      </c>
      <c r="O1602" s="3" t="s">
        <v>2400</v>
      </c>
      <c r="P1602" s="3" t="s">
        <v>2400</v>
      </c>
      <c r="Q1602" s="3">
        <v>2.5647150000000001</v>
      </c>
      <c r="R1602" s="3">
        <v>28.646350999999999</v>
      </c>
      <c r="S1602" s="3">
        <v>28.646350999999999</v>
      </c>
      <c r="T1602" s="9" t="s">
        <v>3429</v>
      </c>
      <c r="U1602" s="7">
        <v>689136</v>
      </c>
      <c r="V1602" s="7">
        <v>618318</v>
      </c>
      <c r="W1602" s="7">
        <v>502797</v>
      </c>
      <c r="X1602" s="7">
        <v>373628</v>
      </c>
      <c r="Y1602" s="7">
        <v>761776</v>
      </c>
      <c r="Z1602" s="7">
        <v>743733</v>
      </c>
      <c r="AA1602" s="7">
        <v>719215</v>
      </c>
      <c r="AB1602" s="7">
        <v>689136</v>
      </c>
      <c r="AC1602" s="3">
        <v>75.266000000000005</v>
      </c>
      <c r="AD1602" s="3">
        <v>76.722999999999999</v>
      </c>
      <c r="AE1602" s="3">
        <v>-1.206</v>
      </c>
      <c r="AF1602" s="4">
        <v>8.3889999999999993</v>
      </c>
      <c r="AG1602" s="7">
        <v>133497277</v>
      </c>
      <c r="AH1602" s="7">
        <v>132006676</v>
      </c>
      <c r="AI1602" s="7">
        <v>136109497</v>
      </c>
      <c r="AJ1602" s="7">
        <v>116668820</v>
      </c>
      <c r="AK1602" s="3">
        <v>87.283109999999994</v>
      </c>
      <c r="AL1602" s="7">
        <v>277</v>
      </c>
      <c r="AM1602" s="7">
        <v>99889650</v>
      </c>
      <c r="AN1602" s="3">
        <v>74.73</v>
      </c>
      <c r="AO1602" s="3">
        <v>-2.3297490000000001</v>
      </c>
      <c r="AP1602" s="3">
        <v>-3.6535060000000001</v>
      </c>
      <c r="AQ1602" s="3">
        <v>56.459330000000001</v>
      </c>
      <c r="AR1602" s="3">
        <v>14.016736</v>
      </c>
      <c r="AS1602" s="3">
        <v>-3.6535060000000001</v>
      </c>
      <c r="AT1602" s="3">
        <v>56.459330000000001</v>
      </c>
      <c r="AU1602" s="3">
        <v>9.9529250000000005</v>
      </c>
      <c r="AV1602" s="3">
        <v>3.7794222592791202</v>
      </c>
      <c r="AW1602" s="3">
        <v>6.330898926092285</v>
      </c>
      <c r="AX1602" s="3">
        <v>8.3836254933084771</v>
      </c>
      <c r="AY1602" s="3">
        <v>47.18</v>
      </c>
      <c r="AZ1602" s="3">
        <v>79.040000000000006</v>
      </c>
      <c r="BA1602" s="3">
        <v>104.66</v>
      </c>
    </row>
    <row r="1603" spans="1:53" x14ac:dyDescent="0.3">
      <c r="A1603" s="1" t="s">
        <v>592</v>
      </c>
      <c r="B1603" s="2">
        <v>4884353</v>
      </c>
      <c r="C1603" s="9" t="s">
        <v>2395</v>
      </c>
      <c r="D1603" s="9" t="s">
        <v>2527</v>
      </c>
      <c r="E1603" s="3">
        <v>2250.3287294800002</v>
      </c>
      <c r="F1603" s="5">
        <v>2165.6337290000001</v>
      </c>
      <c r="G1603" s="5" t="s">
        <v>2400</v>
      </c>
      <c r="H1603" s="3">
        <v>0.11</v>
      </c>
      <c r="I1603" s="3">
        <v>24.269939000000001</v>
      </c>
      <c r="J1603" s="3">
        <v>0.11</v>
      </c>
      <c r="K1603" s="3">
        <v>24.269939000000001</v>
      </c>
      <c r="L1603" s="3">
        <v>6.1134291499999991</v>
      </c>
      <c r="M1603" s="3">
        <v>2.06116813</v>
      </c>
      <c r="N1603" s="3">
        <v>12.191063</v>
      </c>
      <c r="O1603" s="3" t="s">
        <v>2400</v>
      </c>
      <c r="P1603" s="3" t="s">
        <v>2400</v>
      </c>
      <c r="Q1603" s="3">
        <v>1.0779609999999999</v>
      </c>
      <c r="R1603" s="3">
        <v>7.4781589999999998</v>
      </c>
      <c r="S1603" s="3">
        <v>7.4781589999999998</v>
      </c>
      <c r="T1603" s="9" t="s">
        <v>3429</v>
      </c>
      <c r="U1603" s="7">
        <v>1949445</v>
      </c>
      <c r="V1603" s="7">
        <v>2017003</v>
      </c>
      <c r="W1603" s="7">
        <v>2254235</v>
      </c>
      <c r="X1603" s="7">
        <v>2072617</v>
      </c>
      <c r="Y1603" s="7">
        <v>1946556</v>
      </c>
      <c r="Z1603" s="7">
        <v>1956857</v>
      </c>
      <c r="AA1603" s="7">
        <v>1954484</v>
      </c>
      <c r="AB1603" s="7">
        <v>1949445</v>
      </c>
      <c r="AC1603" s="3">
        <v>44.271000000000001</v>
      </c>
      <c r="AD1603" s="3">
        <v>49.247</v>
      </c>
      <c r="AE1603" s="4">
        <v>8.8510000000000009</v>
      </c>
      <c r="AF1603" s="4">
        <v>12.311999999999999</v>
      </c>
      <c r="AG1603" s="7">
        <v>54781037</v>
      </c>
      <c r="AH1603" s="7">
        <v>54601969</v>
      </c>
      <c r="AI1603" s="7">
        <v>56256089</v>
      </c>
      <c r="AJ1603" s="7">
        <v>50771979</v>
      </c>
      <c r="AK1603" s="3">
        <v>92.007949999999994</v>
      </c>
      <c r="AL1603" s="7">
        <v>205</v>
      </c>
      <c r="AM1603" s="7">
        <v>57493906</v>
      </c>
      <c r="AN1603" s="3">
        <v>104.19</v>
      </c>
      <c r="AO1603" s="3">
        <v>-3.5121950000000002</v>
      </c>
      <c r="AP1603" s="3">
        <v>-2.991663</v>
      </c>
      <c r="AQ1603" s="3">
        <v>-1.6898610000000001</v>
      </c>
      <c r="AR1603" s="3">
        <v>60.617134</v>
      </c>
      <c r="AS1603" s="3">
        <v>-2.991663</v>
      </c>
      <c r="AT1603" s="3">
        <v>-1.6898610000000001</v>
      </c>
      <c r="AU1603" s="3">
        <v>56.240125999999997</v>
      </c>
      <c r="AV1603" s="3" t="s">
        <v>2400</v>
      </c>
      <c r="AW1603" s="3" t="s">
        <v>2400</v>
      </c>
      <c r="AX1603" s="3" t="s">
        <v>2400</v>
      </c>
      <c r="AY1603" s="3">
        <v>93.27</v>
      </c>
      <c r="AZ1603" s="3">
        <v>91.82</v>
      </c>
      <c r="BA1603" s="4">
        <v>112.07</v>
      </c>
    </row>
    <row r="1604" spans="1:53" x14ac:dyDescent="0.3">
      <c r="A1604" s="1" t="s">
        <v>764</v>
      </c>
      <c r="B1604" s="2">
        <v>1024631</v>
      </c>
      <c r="C1604" s="9" t="s">
        <v>2395</v>
      </c>
      <c r="D1604" s="9" t="s">
        <v>2399</v>
      </c>
      <c r="E1604" s="3">
        <v>2249.573402</v>
      </c>
      <c r="F1604" s="5" t="s">
        <v>2400</v>
      </c>
      <c r="G1604" s="5">
        <v>2368.8804019999998</v>
      </c>
      <c r="H1604" s="3">
        <v>1.32</v>
      </c>
      <c r="I1604" s="3">
        <v>11.9491525423729</v>
      </c>
      <c r="J1604" s="4">
        <v>1.32</v>
      </c>
      <c r="K1604" s="3">
        <v>11.9491525423729</v>
      </c>
      <c r="L1604" s="3">
        <v>1.51369720619665</v>
      </c>
      <c r="M1604" s="3">
        <v>1.19155568853361</v>
      </c>
      <c r="N1604" s="3">
        <v>8.0987939999999998</v>
      </c>
      <c r="O1604" s="3" t="s">
        <v>2400</v>
      </c>
      <c r="P1604" s="3" t="s">
        <v>2400</v>
      </c>
      <c r="Q1604" s="3" t="s">
        <v>2400</v>
      </c>
      <c r="R1604" s="3" t="s">
        <v>2400</v>
      </c>
      <c r="S1604" s="3" t="s">
        <v>2400</v>
      </c>
      <c r="T1604" s="9" t="s">
        <v>3429</v>
      </c>
      <c r="U1604" s="7">
        <v>631130</v>
      </c>
      <c r="V1604" s="7">
        <v>533158</v>
      </c>
      <c r="W1604" s="7">
        <v>427053</v>
      </c>
      <c r="X1604" s="7">
        <v>324504</v>
      </c>
      <c r="Y1604" s="7">
        <v>633825</v>
      </c>
      <c r="Z1604" s="7">
        <v>625819</v>
      </c>
      <c r="AA1604" s="7">
        <v>624681</v>
      </c>
      <c r="AB1604" s="7">
        <v>631130</v>
      </c>
      <c r="AC1604" s="3" t="s">
        <v>2400</v>
      </c>
      <c r="AD1604" s="3" t="s">
        <v>2400</v>
      </c>
      <c r="AE1604" s="3" t="s">
        <v>2400</v>
      </c>
      <c r="AF1604" s="3" t="s">
        <v>2400</v>
      </c>
      <c r="AG1604" s="7">
        <v>37183784</v>
      </c>
      <c r="AH1604" s="7">
        <v>37343548</v>
      </c>
      <c r="AI1604" s="7">
        <v>37385177</v>
      </c>
      <c r="AJ1604" s="7">
        <v>36072990</v>
      </c>
      <c r="AK1604" s="3">
        <v>97.15898</v>
      </c>
      <c r="AL1604" s="7">
        <v>273</v>
      </c>
      <c r="AM1604" s="7">
        <v>29019216</v>
      </c>
      <c r="AN1604" s="3">
        <v>78.16</v>
      </c>
      <c r="AO1604" s="3">
        <v>-0.70422499999999999</v>
      </c>
      <c r="AP1604" s="3">
        <v>-6.9153330000000004</v>
      </c>
      <c r="AQ1604" s="3">
        <v>10.027312</v>
      </c>
      <c r="AR1604" s="3">
        <v>25.027709999999999</v>
      </c>
      <c r="AS1604" s="3">
        <v>-6.9153330000000004</v>
      </c>
      <c r="AT1604" s="3">
        <v>10.027312</v>
      </c>
      <c r="AU1604" s="3">
        <v>26.31579</v>
      </c>
      <c r="AV1604" s="3">
        <v>1.1652966240929976</v>
      </c>
      <c r="AW1604" s="3">
        <v>1.9664424452346174</v>
      </c>
      <c r="AX1604" s="3">
        <v>2.1579486157376579</v>
      </c>
      <c r="AY1604" s="3">
        <v>58.16</v>
      </c>
      <c r="AZ1604" s="3">
        <v>98.15</v>
      </c>
      <c r="BA1604" s="3">
        <v>107.71</v>
      </c>
    </row>
    <row r="1605" spans="1:53" x14ac:dyDescent="0.3">
      <c r="A1605" s="1" t="s">
        <v>59</v>
      </c>
      <c r="B1605" s="2">
        <v>10810390</v>
      </c>
      <c r="C1605" s="9" t="s">
        <v>2395</v>
      </c>
      <c r="D1605" s="9" t="s">
        <v>2403</v>
      </c>
      <c r="E1605" s="3">
        <v>2240.5526507999998</v>
      </c>
      <c r="F1605" s="5">
        <v>1489.4926499999999</v>
      </c>
      <c r="G1605" s="5" t="s">
        <v>2400</v>
      </c>
      <c r="H1605" s="3">
        <v>-1.0469999999999999</v>
      </c>
      <c r="I1605" s="3" t="s">
        <v>2397</v>
      </c>
      <c r="J1605" s="3">
        <v>-1.0469999999999999</v>
      </c>
      <c r="K1605" s="3" t="s">
        <v>2397</v>
      </c>
      <c r="L1605" s="3">
        <v>2.6230435599999997</v>
      </c>
      <c r="M1605" s="3">
        <v>2.6230435599999997</v>
      </c>
      <c r="N1605" s="3" t="s">
        <v>2397</v>
      </c>
      <c r="O1605" s="3" t="s">
        <v>2400</v>
      </c>
      <c r="P1605" s="3" t="s">
        <v>2400</v>
      </c>
      <c r="Q1605" s="3" t="s">
        <v>2400</v>
      </c>
      <c r="R1605" s="3" t="s">
        <v>2397</v>
      </c>
      <c r="S1605" s="3">
        <v>-4.4310359999999998</v>
      </c>
      <c r="T1605" s="9" t="s">
        <v>3429</v>
      </c>
      <c r="U1605" s="7" t="s">
        <v>2400</v>
      </c>
      <c r="V1605" s="7" t="s">
        <v>2400</v>
      </c>
      <c r="W1605" s="7" t="s">
        <v>2400</v>
      </c>
      <c r="X1605" s="7" t="s">
        <v>2400</v>
      </c>
      <c r="Y1605" s="7" t="s">
        <v>2400</v>
      </c>
      <c r="Z1605" s="7" t="s">
        <v>2400</v>
      </c>
      <c r="AA1605" s="7" t="s">
        <v>2400</v>
      </c>
      <c r="AB1605" s="7" t="s">
        <v>2400</v>
      </c>
      <c r="AC1605" s="3" t="s">
        <v>2400</v>
      </c>
      <c r="AD1605" s="3" t="s">
        <v>2400</v>
      </c>
      <c r="AE1605" s="3" t="s">
        <v>2400</v>
      </c>
      <c r="AF1605" s="3" t="s">
        <v>2400</v>
      </c>
      <c r="AG1605" s="7">
        <v>69614587</v>
      </c>
      <c r="AH1605" s="7">
        <v>69205668</v>
      </c>
      <c r="AI1605" s="7">
        <v>55681026</v>
      </c>
      <c r="AJ1605" s="7">
        <v>54926590</v>
      </c>
      <c r="AK1605" s="3">
        <v>78.692350000000005</v>
      </c>
      <c r="AL1605" s="7">
        <v>212</v>
      </c>
      <c r="AM1605" s="7">
        <v>62408011</v>
      </c>
      <c r="AN1605" s="3">
        <v>89.41</v>
      </c>
      <c r="AO1605" s="3">
        <v>-2.5910359999999999</v>
      </c>
      <c r="AP1605" s="3">
        <v>-13.333333</v>
      </c>
      <c r="AQ1605" s="3">
        <v>-3.032416</v>
      </c>
      <c r="AR1605" s="3">
        <v>18.483816000000001</v>
      </c>
      <c r="AS1605" s="3">
        <v>-13.333333</v>
      </c>
      <c r="AT1605" s="3">
        <v>-3.032416</v>
      </c>
      <c r="AU1605" s="3">
        <v>19.143469</v>
      </c>
      <c r="AV1605" s="3">
        <v>2.7769422056555761</v>
      </c>
      <c r="AW1605" s="3">
        <v>4.1735883236126199</v>
      </c>
      <c r="AX1605" s="3">
        <v>4.1761574334579379</v>
      </c>
      <c r="AY1605" s="3">
        <v>46.26</v>
      </c>
      <c r="AZ1605" s="3">
        <v>69.53</v>
      </c>
      <c r="BA1605" s="3">
        <v>69.569999999999993</v>
      </c>
    </row>
    <row r="1606" spans="1:53" x14ac:dyDescent="0.3">
      <c r="A1606" s="1" t="s">
        <v>1079</v>
      </c>
      <c r="B1606" s="2">
        <v>5259205</v>
      </c>
      <c r="C1606" s="9" t="s">
        <v>2401</v>
      </c>
      <c r="D1606" s="9" t="s">
        <v>2527</v>
      </c>
      <c r="E1606" s="3">
        <v>2240.1033954</v>
      </c>
      <c r="F1606" s="5">
        <v>1900.829395</v>
      </c>
      <c r="G1606" s="5" t="s">
        <v>2400</v>
      </c>
      <c r="H1606" s="3">
        <v>0.51</v>
      </c>
      <c r="I1606" s="3">
        <v>134.18556699999999</v>
      </c>
      <c r="J1606" s="3">
        <v>0.51</v>
      </c>
      <c r="K1606" s="3">
        <v>134.18556699999999</v>
      </c>
      <c r="L1606" s="3">
        <v>5.4956933000000001</v>
      </c>
      <c r="M1606" s="3">
        <v>5.2713429499999993</v>
      </c>
      <c r="N1606" s="3">
        <v>11.28294</v>
      </c>
      <c r="O1606" s="3" t="s">
        <v>2400</v>
      </c>
      <c r="P1606" s="3" t="s">
        <v>2400</v>
      </c>
      <c r="Q1606" s="3">
        <v>4.4878030000000004</v>
      </c>
      <c r="R1606" s="3">
        <v>35.923088999999997</v>
      </c>
      <c r="S1606" s="3">
        <v>35.923088999999997</v>
      </c>
      <c r="T1606" s="9" t="s">
        <v>3429</v>
      </c>
      <c r="U1606" s="7">
        <v>320037</v>
      </c>
      <c r="V1606" s="7">
        <v>210702</v>
      </c>
      <c r="W1606" s="7" t="s">
        <v>2400</v>
      </c>
      <c r="X1606" s="7" t="s">
        <v>2400</v>
      </c>
      <c r="Y1606" s="7">
        <v>368548</v>
      </c>
      <c r="Z1606" s="7">
        <v>355214</v>
      </c>
      <c r="AA1606" s="7">
        <v>344673</v>
      </c>
      <c r="AB1606" s="7">
        <v>320037</v>
      </c>
      <c r="AC1606" s="3">
        <v>86.254000000000005</v>
      </c>
      <c r="AD1606" s="3">
        <v>87.168000000000006</v>
      </c>
      <c r="AE1606" s="3">
        <v>18.164000000000001</v>
      </c>
      <c r="AF1606" s="4">
        <v>11.847</v>
      </c>
      <c r="AG1606" s="7">
        <v>30613115</v>
      </c>
      <c r="AH1606" s="7">
        <v>30610370</v>
      </c>
      <c r="AI1606" s="7">
        <v>8882350</v>
      </c>
      <c r="AJ1606" s="7">
        <v>11092990</v>
      </c>
      <c r="AK1606" s="3">
        <v>36.218919999999997</v>
      </c>
      <c r="AL1606" s="7">
        <v>129</v>
      </c>
      <c r="AM1606" s="7">
        <v>7916056</v>
      </c>
      <c r="AN1606" s="3">
        <v>25.85</v>
      </c>
      <c r="AO1606" s="3">
        <v>3.0741000000000001E-2</v>
      </c>
      <c r="AP1606" s="3">
        <v>-11.019962</v>
      </c>
      <c r="AQ1606" s="3">
        <v>5.6322029999999996</v>
      </c>
      <c r="AR1606" s="3">
        <v>-36.968522999999998</v>
      </c>
      <c r="AS1606" s="3">
        <v>-11.019962</v>
      </c>
      <c r="AT1606" s="3">
        <v>5.6322029999999996</v>
      </c>
      <c r="AU1606" s="3">
        <v>-36.968522999999998</v>
      </c>
      <c r="AV1606" s="3">
        <v>4.0221190209480575</v>
      </c>
      <c r="AW1606" s="3">
        <v>7.6432086444495955</v>
      </c>
      <c r="AX1606" s="3">
        <v>5.8277189147820589</v>
      </c>
      <c r="AY1606" s="3">
        <v>83.98</v>
      </c>
      <c r="AZ1606" s="3">
        <v>159.59</v>
      </c>
      <c r="BA1606" s="3">
        <v>121.69</v>
      </c>
    </row>
    <row r="1607" spans="1:53" x14ac:dyDescent="0.3">
      <c r="A1607" s="1" t="s">
        <v>1976</v>
      </c>
      <c r="B1607" s="2">
        <v>100548</v>
      </c>
      <c r="C1607" s="9" t="s">
        <v>2395</v>
      </c>
      <c r="D1607" s="9" t="s">
        <v>2399</v>
      </c>
      <c r="E1607" s="3">
        <v>2238.8983016400002</v>
      </c>
      <c r="F1607" s="5" t="s">
        <v>2400</v>
      </c>
      <c r="G1607" s="5">
        <v>2524.8853016399999</v>
      </c>
      <c r="H1607" s="3">
        <v>1</v>
      </c>
      <c r="I1607" s="3">
        <v>19.673076923076898</v>
      </c>
      <c r="J1607" s="3">
        <v>1</v>
      </c>
      <c r="K1607" s="3">
        <v>19.673076923076898</v>
      </c>
      <c r="L1607" s="3">
        <v>2.9139160071714101</v>
      </c>
      <c r="M1607" s="3">
        <v>2.2550036484764902</v>
      </c>
      <c r="N1607" s="3">
        <v>14.405552</v>
      </c>
      <c r="O1607" s="3" t="s">
        <v>2400</v>
      </c>
      <c r="P1607" s="3" t="s">
        <v>2400</v>
      </c>
      <c r="Q1607" s="3" t="s">
        <v>2400</v>
      </c>
      <c r="R1607" s="3" t="s">
        <v>2400</v>
      </c>
      <c r="S1607" s="3" t="s">
        <v>2400</v>
      </c>
      <c r="T1607" s="9" t="s">
        <v>3429</v>
      </c>
      <c r="U1607" s="7">
        <v>339095</v>
      </c>
      <c r="V1607" s="7">
        <v>318191</v>
      </c>
      <c r="W1607" s="7">
        <v>236924</v>
      </c>
      <c r="X1607" s="7">
        <v>187820</v>
      </c>
      <c r="Y1607" s="7">
        <v>344884</v>
      </c>
      <c r="Z1607" s="7">
        <v>338958</v>
      </c>
      <c r="AA1607" s="7">
        <v>337315</v>
      </c>
      <c r="AB1607" s="7">
        <v>339095</v>
      </c>
      <c r="AC1607" s="3" t="s">
        <v>2400</v>
      </c>
      <c r="AD1607" s="3" t="s">
        <v>2400</v>
      </c>
      <c r="AE1607" s="3" t="s">
        <v>2400</v>
      </c>
      <c r="AF1607" s="3" t="s">
        <v>2400</v>
      </c>
      <c r="AG1607" s="7">
        <v>29414682</v>
      </c>
      <c r="AH1607" s="7">
        <v>29388038</v>
      </c>
      <c r="AI1607" s="7">
        <v>29322511</v>
      </c>
      <c r="AJ1607" s="7">
        <v>27561439</v>
      </c>
      <c r="AK1607" s="3">
        <v>93.705759999999998</v>
      </c>
      <c r="AL1607" s="7">
        <v>220</v>
      </c>
      <c r="AM1607" s="7">
        <v>17463153</v>
      </c>
      <c r="AN1607" s="3">
        <v>59.37</v>
      </c>
      <c r="AO1607" s="3">
        <v>-1.1730609999999999</v>
      </c>
      <c r="AP1607" s="3">
        <v>-5.9248560000000001</v>
      </c>
      <c r="AQ1607" s="3">
        <v>15.518632</v>
      </c>
      <c r="AR1607" s="3">
        <v>36.843111</v>
      </c>
      <c r="AS1607" s="3">
        <v>-5.9248560000000001</v>
      </c>
      <c r="AT1607" s="3">
        <v>15.518632</v>
      </c>
      <c r="AU1607" s="3">
        <v>39.075549000000002</v>
      </c>
      <c r="AV1607" s="3">
        <v>5.0998432754342868</v>
      </c>
      <c r="AW1607" s="3">
        <v>2.5831046840152179</v>
      </c>
      <c r="AX1607" s="3">
        <v>2.7468720907351445</v>
      </c>
      <c r="AY1607" s="3">
        <v>271.35000000000002</v>
      </c>
      <c r="AZ1607" s="3">
        <v>137.44</v>
      </c>
      <c r="BA1607" s="3">
        <v>146.15</v>
      </c>
    </row>
    <row r="1608" spans="1:53" x14ac:dyDescent="0.3">
      <c r="A1608" s="1" t="s">
        <v>1206</v>
      </c>
      <c r="B1608" s="2">
        <v>4096035</v>
      </c>
      <c r="C1608" s="9" t="s">
        <v>2401</v>
      </c>
      <c r="D1608" s="9" t="s">
        <v>2445</v>
      </c>
      <c r="E1608" s="3">
        <v>2230.7328133999999</v>
      </c>
      <c r="F1608" s="5">
        <v>2799.466813</v>
      </c>
      <c r="G1608" s="5" t="s">
        <v>2400</v>
      </c>
      <c r="H1608" s="3">
        <v>0.28000000000000003</v>
      </c>
      <c r="I1608" s="3">
        <v>18.765625</v>
      </c>
      <c r="J1608" s="3">
        <v>0.28000000000000003</v>
      </c>
      <c r="K1608" s="3">
        <v>18.765625</v>
      </c>
      <c r="L1608" s="3">
        <v>2.02785986</v>
      </c>
      <c r="M1608" s="3">
        <v>1.4616039900000002</v>
      </c>
      <c r="N1608" s="3">
        <v>9.6388440000000006</v>
      </c>
      <c r="O1608" s="3" t="s">
        <v>2400</v>
      </c>
      <c r="P1608" s="3" t="s">
        <v>2400</v>
      </c>
      <c r="Q1608" s="3">
        <v>1.1961029999999999</v>
      </c>
      <c r="R1608" s="3">
        <v>7.2646170000000003</v>
      </c>
      <c r="S1608" s="3">
        <v>7.2646170000000003</v>
      </c>
      <c r="T1608" s="9" t="s">
        <v>3430</v>
      </c>
      <c r="U1608" s="7">
        <v>2046899</v>
      </c>
      <c r="V1608" s="7">
        <v>2078184</v>
      </c>
      <c r="W1608" s="7">
        <v>2012456</v>
      </c>
      <c r="X1608" s="7">
        <v>1841441</v>
      </c>
      <c r="Y1608" s="7">
        <v>2036371</v>
      </c>
      <c r="Z1608" s="7">
        <v>2046899</v>
      </c>
      <c r="AA1608" s="7">
        <v>2053826</v>
      </c>
      <c r="AB1608" s="7">
        <v>2074067</v>
      </c>
      <c r="AC1608" s="3">
        <v>30.635999999999999</v>
      </c>
      <c r="AD1608" s="3">
        <v>30.210999999999999</v>
      </c>
      <c r="AE1608" s="3">
        <v>15.651</v>
      </c>
      <c r="AF1608" s="4">
        <v>15.09</v>
      </c>
      <c r="AG1608" s="7">
        <v>77716000</v>
      </c>
      <c r="AH1608" s="7">
        <v>77889000</v>
      </c>
      <c r="AI1608" s="7">
        <v>79818000</v>
      </c>
      <c r="AJ1608" s="7">
        <v>76772617</v>
      </c>
      <c r="AK1608" s="3">
        <v>98.773560000000003</v>
      </c>
      <c r="AL1608" s="7">
        <v>280</v>
      </c>
      <c r="AM1608" s="7">
        <v>85639565</v>
      </c>
      <c r="AN1608" s="3">
        <v>110.18</v>
      </c>
      <c r="AO1608" s="3">
        <v>-2.118989</v>
      </c>
      <c r="AP1608" s="3">
        <v>-16.306619999999999</v>
      </c>
      <c r="AQ1608" s="3">
        <v>-7.3659850000000002</v>
      </c>
      <c r="AR1608" s="3">
        <v>-5.9146099999999997</v>
      </c>
      <c r="AS1608" s="3">
        <v>-16.306619999999999</v>
      </c>
      <c r="AT1608" s="3">
        <v>-7.3659850000000002</v>
      </c>
      <c r="AU1608" s="3">
        <v>-6.8631250000000001</v>
      </c>
      <c r="AV1608" s="3">
        <v>3.060355107967768</v>
      </c>
      <c r="AW1608" s="3">
        <v>5.332325817450708</v>
      </c>
      <c r="AX1608" s="3">
        <v>5.5650012536265692</v>
      </c>
      <c r="AY1608" s="3">
        <v>65.290000000000006</v>
      </c>
      <c r="AZ1608" s="3">
        <v>113.77</v>
      </c>
      <c r="BA1608" s="3">
        <v>118.73</v>
      </c>
    </row>
    <row r="1609" spans="1:53" x14ac:dyDescent="0.3">
      <c r="A1609" s="1" t="s">
        <v>791</v>
      </c>
      <c r="B1609" s="2">
        <v>20309326</v>
      </c>
      <c r="C1609" s="9" t="s">
        <v>2395</v>
      </c>
      <c r="D1609" s="9" t="s">
        <v>2417</v>
      </c>
      <c r="E1609" s="3">
        <v>2229.3304539999999</v>
      </c>
      <c r="F1609" s="5">
        <v>2681.433454</v>
      </c>
      <c r="G1609" s="5" t="s">
        <v>2400</v>
      </c>
      <c r="H1609" s="3">
        <v>-0.05</v>
      </c>
      <c r="I1609" s="3" t="s">
        <v>2397</v>
      </c>
      <c r="J1609" s="3">
        <v>-0.05</v>
      </c>
      <c r="K1609" s="3" t="s">
        <v>2397</v>
      </c>
      <c r="L1609" s="3" t="s">
        <v>2397</v>
      </c>
      <c r="M1609" s="3">
        <v>2.6258049099999998</v>
      </c>
      <c r="N1609" s="3">
        <v>25.545244</v>
      </c>
      <c r="O1609" s="3" t="s">
        <v>2400</v>
      </c>
      <c r="P1609" s="3" t="s">
        <v>2400</v>
      </c>
      <c r="Q1609" s="3">
        <v>3.5664169999999999</v>
      </c>
      <c r="R1609" s="3">
        <v>20.109117000000001</v>
      </c>
      <c r="S1609" s="3">
        <v>20.109117000000001</v>
      </c>
      <c r="T1609" s="9" t="s">
        <v>3429</v>
      </c>
      <c r="U1609" s="7">
        <v>675369</v>
      </c>
      <c r="V1609" s="7">
        <v>620746</v>
      </c>
      <c r="W1609" s="7">
        <v>490139</v>
      </c>
      <c r="X1609" s="7">
        <v>337525</v>
      </c>
      <c r="Y1609" s="7">
        <v>693206</v>
      </c>
      <c r="Z1609" s="7">
        <v>691687</v>
      </c>
      <c r="AA1609" s="7">
        <v>684346</v>
      </c>
      <c r="AB1609" s="7">
        <v>675369</v>
      </c>
      <c r="AC1609" s="3">
        <v>65.795000000000002</v>
      </c>
      <c r="AD1609" s="3">
        <v>66.414000000000001</v>
      </c>
      <c r="AE1609" s="3">
        <v>15.481</v>
      </c>
      <c r="AF1609" s="3">
        <v>16.673999999999999</v>
      </c>
      <c r="AG1609" s="7">
        <v>183821161</v>
      </c>
      <c r="AH1609" s="7">
        <v>184581163</v>
      </c>
      <c r="AI1609" s="7">
        <v>188927445</v>
      </c>
      <c r="AJ1609" s="7">
        <v>17950002</v>
      </c>
      <c r="AK1609" s="3">
        <v>9.7828700000000008</v>
      </c>
      <c r="AL1609" s="7">
        <v>113</v>
      </c>
      <c r="AM1609" s="7">
        <v>14783499</v>
      </c>
      <c r="AN1609" s="4">
        <v>8.06</v>
      </c>
      <c r="AO1609" s="3">
        <v>-4.5099739999999997</v>
      </c>
      <c r="AP1609" s="3">
        <v>-9.3827160000000003</v>
      </c>
      <c r="AQ1609" s="3">
        <v>6.2741309999999997</v>
      </c>
      <c r="AR1609" s="3">
        <v>3.8679250000000001</v>
      </c>
      <c r="AS1609" s="3">
        <v>-9.3827160000000003</v>
      </c>
      <c r="AT1609" s="3">
        <v>6.2741309999999997</v>
      </c>
      <c r="AU1609" s="3">
        <v>-0.18132400000000001</v>
      </c>
      <c r="AV1609" s="3">
        <v>0.20280227172801607</v>
      </c>
      <c r="AW1609" s="3">
        <v>0.27809805334732535</v>
      </c>
      <c r="AX1609" s="3">
        <v>0.26583458598440485</v>
      </c>
      <c r="AY1609" s="3">
        <v>54.75</v>
      </c>
      <c r="AZ1609" s="3">
        <v>75.08</v>
      </c>
      <c r="BA1609" s="3">
        <v>71.77</v>
      </c>
    </row>
    <row r="1610" spans="1:53" x14ac:dyDescent="0.3">
      <c r="A1610" s="1" t="s">
        <v>1791</v>
      </c>
      <c r="B1610" s="2">
        <v>4244279</v>
      </c>
      <c r="C1610" s="9" t="s">
        <v>2395</v>
      </c>
      <c r="D1610" s="9" t="s">
        <v>2413</v>
      </c>
      <c r="E1610" s="3">
        <v>2223.509982</v>
      </c>
      <c r="F1610" s="5">
        <v>3654.8339820000001</v>
      </c>
      <c r="G1610" s="5">
        <v>3700.0752394000001</v>
      </c>
      <c r="H1610" s="3">
        <v>0.251</v>
      </c>
      <c r="I1610" s="3">
        <v>37.739130434782602</v>
      </c>
      <c r="J1610" s="3">
        <v>0.251</v>
      </c>
      <c r="K1610" s="3">
        <v>37.739130434782602</v>
      </c>
      <c r="L1610" s="3">
        <v>1.7795161571565299</v>
      </c>
      <c r="M1610" s="3">
        <v>1.72140930558435</v>
      </c>
      <c r="N1610" s="3">
        <v>15.148342</v>
      </c>
      <c r="O1610" s="3" t="s">
        <v>2400</v>
      </c>
      <c r="P1610" s="3" t="s">
        <v>2400</v>
      </c>
      <c r="Q1610" s="3">
        <v>10.836950999999999</v>
      </c>
      <c r="R1610" s="3">
        <v>17.669324</v>
      </c>
      <c r="S1610" s="3">
        <v>14.966839577736399</v>
      </c>
      <c r="T1610" s="9" t="s">
        <v>3429</v>
      </c>
      <c r="U1610" s="7">
        <v>327732</v>
      </c>
      <c r="V1610" s="7">
        <v>312929</v>
      </c>
      <c r="W1610" s="7">
        <v>284100</v>
      </c>
      <c r="X1610" s="7">
        <v>284114</v>
      </c>
      <c r="Y1610" s="7">
        <v>336785</v>
      </c>
      <c r="Z1610" s="7">
        <v>335046</v>
      </c>
      <c r="AA1610" s="7">
        <v>333766</v>
      </c>
      <c r="AB1610" s="7">
        <v>327732</v>
      </c>
      <c r="AC1610" s="3">
        <v>72.355999999999995</v>
      </c>
      <c r="AD1610" s="3">
        <v>72.451999999999998</v>
      </c>
      <c r="AE1610" s="4">
        <v>61.91</v>
      </c>
      <c r="AF1610" s="3">
        <v>60.768000000000001</v>
      </c>
      <c r="AG1610" s="7">
        <v>128648870</v>
      </c>
      <c r="AH1610" s="7">
        <v>127454354</v>
      </c>
      <c r="AI1610" s="7">
        <v>126001795</v>
      </c>
      <c r="AJ1610" s="7">
        <v>123468597</v>
      </c>
      <c r="AK1610" s="3">
        <v>96.619919999999993</v>
      </c>
      <c r="AL1610" s="7">
        <v>290</v>
      </c>
      <c r="AM1610" s="7">
        <v>124216891</v>
      </c>
      <c r="AN1610" s="3">
        <v>97.21</v>
      </c>
      <c r="AO1610" s="3">
        <v>-0.115075</v>
      </c>
      <c r="AP1610" s="3">
        <v>-0.22988500000000001</v>
      </c>
      <c r="AQ1610" s="3">
        <v>10.362365</v>
      </c>
      <c r="AR1610" s="3">
        <v>23.383085000000001</v>
      </c>
      <c r="AS1610" s="3">
        <v>-0.22988500000000001</v>
      </c>
      <c r="AT1610" s="3">
        <v>10.362365</v>
      </c>
      <c r="AU1610" s="3">
        <v>23.734853999999999</v>
      </c>
      <c r="AV1610" s="3">
        <v>2.309715792406998</v>
      </c>
      <c r="AW1610" s="3">
        <v>4.2698420165916504</v>
      </c>
      <c r="AX1610" s="3">
        <v>7.0304576556583305</v>
      </c>
      <c r="AY1610" s="3">
        <v>45.28</v>
      </c>
      <c r="AZ1610" s="4">
        <v>83.7</v>
      </c>
      <c r="BA1610" s="3">
        <v>137.82</v>
      </c>
    </row>
    <row r="1611" spans="1:53" x14ac:dyDescent="0.3">
      <c r="A1611" s="1" t="s">
        <v>2258</v>
      </c>
      <c r="B1611" s="2">
        <v>4963684</v>
      </c>
      <c r="C1611" s="9" t="s">
        <v>2395</v>
      </c>
      <c r="D1611" s="9" t="s">
        <v>2428</v>
      </c>
      <c r="E1611" s="3">
        <v>2204.82349626</v>
      </c>
      <c r="F1611" s="5">
        <v>2400.323496</v>
      </c>
      <c r="G1611" s="5" t="s">
        <v>2400</v>
      </c>
      <c r="H1611" s="3">
        <v>-0.01</v>
      </c>
      <c r="I1611" s="3" t="s">
        <v>2397</v>
      </c>
      <c r="J1611" s="3">
        <v>-0.01</v>
      </c>
      <c r="K1611" s="3" t="s">
        <v>2397</v>
      </c>
      <c r="L1611" s="3">
        <v>10.825294750000001</v>
      </c>
      <c r="M1611" s="3">
        <v>3.1911532399999998</v>
      </c>
      <c r="N1611" s="3">
        <v>37.827714999999998</v>
      </c>
      <c r="O1611" s="3" t="s">
        <v>2400</v>
      </c>
      <c r="P1611" s="3" t="s">
        <v>2400</v>
      </c>
      <c r="Q1611" s="3">
        <v>2.4586790000000001</v>
      </c>
      <c r="R1611" s="3">
        <v>27.616934000000001</v>
      </c>
      <c r="S1611" s="3">
        <v>27.616934000000001</v>
      </c>
      <c r="T1611" s="9" t="s">
        <v>3430</v>
      </c>
      <c r="U1611" s="7">
        <v>1000400</v>
      </c>
      <c r="V1611" s="7">
        <v>1106100</v>
      </c>
      <c r="W1611" s="7">
        <v>1292400</v>
      </c>
      <c r="X1611" s="7">
        <v>1198900</v>
      </c>
      <c r="Y1611" s="7">
        <v>990700</v>
      </c>
      <c r="Z1611" s="7">
        <v>1000400</v>
      </c>
      <c r="AA1611" s="7">
        <v>1012000</v>
      </c>
      <c r="AB1611" s="7">
        <v>1013800</v>
      </c>
      <c r="AC1611" s="3">
        <v>58.936</v>
      </c>
      <c r="AD1611" s="3">
        <v>58.676000000000002</v>
      </c>
      <c r="AE1611" s="4">
        <v>8.3469999999999995</v>
      </c>
      <c r="AF1611" s="4">
        <v>7.601</v>
      </c>
      <c r="AG1611" s="7">
        <v>221800000</v>
      </c>
      <c r="AH1611" s="7">
        <v>221900000</v>
      </c>
      <c r="AI1611" s="7">
        <v>222000000</v>
      </c>
      <c r="AJ1611" s="7">
        <v>218253862</v>
      </c>
      <c r="AK1611" s="3">
        <v>98.395330000000001</v>
      </c>
      <c r="AL1611" s="7">
        <v>361</v>
      </c>
      <c r="AM1611" s="7">
        <v>210435173</v>
      </c>
      <c r="AN1611" s="3">
        <v>94.87</v>
      </c>
      <c r="AO1611" s="3">
        <v>-2.2265250000000001</v>
      </c>
      <c r="AP1611" s="3">
        <v>1.609658</v>
      </c>
      <c r="AQ1611" s="3">
        <v>11.973393</v>
      </c>
      <c r="AR1611" s="3">
        <v>0.89910100000000004</v>
      </c>
      <c r="AS1611" s="3">
        <v>1.609658</v>
      </c>
      <c r="AT1611" s="3">
        <v>11.973393</v>
      </c>
      <c r="AU1611" s="3">
        <v>0.29791499999999999</v>
      </c>
      <c r="AV1611" s="3">
        <v>1.7593179710665499</v>
      </c>
      <c r="AW1611" s="3">
        <v>3.5738695524537243</v>
      </c>
      <c r="AX1611" s="3">
        <v>3.6536452649817108</v>
      </c>
      <c r="AY1611" s="3">
        <v>44.18</v>
      </c>
      <c r="AZ1611" s="3">
        <v>89.75</v>
      </c>
      <c r="BA1611" s="3">
        <v>91.75</v>
      </c>
    </row>
    <row r="1612" spans="1:53" x14ac:dyDescent="0.3">
      <c r="A1612" s="1" t="s">
        <v>27</v>
      </c>
      <c r="B1612" s="2">
        <v>4810366</v>
      </c>
      <c r="C1612" s="9" t="s">
        <v>2395</v>
      </c>
      <c r="D1612" s="9" t="s">
        <v>2423</v>
      </c>
      <c r="E1612" s="3">
        <v>2202.7810066000002</v>
      </c>
      <c r="F1612" s="5">
        <v>2029.692006</v>
      </c>
      <c r="G1612" s="5" t="s">
        <v>2400</v>
      </c>
      <c r="H1612" s="4">
        <v>1.1000000000000001</v>
      </c>
      <c r="I1612" s="3">
        <v>28.717068000000001</v>
      </c>
      <c r="J1612" s="3">
        <v>1.1000000000000001</v>
      </c>
      <c r="K1612" s="3">
        <v>28.717068000000001</v>
      </c>
      <c r="L1612" s="3">
        <v>11.38613861</v>
      </c>
      <c r="M1612" s="3">
        <v>2.37198653</v>
      </c>
      <c r="N1612" s="3">
        <v>16.398482000000001</v>
      </c>
      <c r="O1612" s="3" t="s">
        <v>2400</v>
      </c>
      <c r="P1612" s="3" t="s">
        <v>2400</v>
      </c>
      <c r="Q1612" s="3">
        <v>1.8298559999999999</v>
      </c>
      <c r="R1612" s="3">
        <v>15.304786999999999</v>
      </c>
      <c r="S1612" s="3">
        <v>15.304786999999999</v>
      </c>
      <c r="T1612" s="9" t="s">
        <v>3429</v>
      </c>
      <c r="U1612" s="7">
        <v>1058651</v>
      </c>
      <c r="V1612" s="7">
        <v>951120</v>
      </c>
      <c r="W1612" s="7">
        <v>864499</v>
      </c>
      <c r="X1612" s="7">
        <v>764775</v>
      </c>
      <c r="Y1612" s="7">
        <v>1133806</v>
      </c>
      <c r="Z1612" s="7">
        <v>1114740</v>
      </c>
      <c r="AA1612" s="7">
        <v>1087798</v>
      </c>
      <c r="AB1612" s="7">
        <v>1058651</v>
      </c>
      <c r="AC1612" s="3">
        <v>32.378999999999998</v>
      </c>
      <c r="AD1612" s="3">
        <v>32.531999999999996</v>
      </c>
      <c r="AE1612" s="4">
        <v>10.494</v>
      </c>
      <c r="AF1612" s="4">
        <v>10.914999999999999</v>
      </c>
      <c r="AG1612" s="7">
        <v>17932000</v>
      </c>
      <c r="AH1612" s="7">
        <v>17899000</v>
      </c>
      <c r="AI1612" s="7">
        <v>16004000</v>
      </c>
      <c r="AJ1612" s="7">
        <v>17605472</v>
      </c>
      <c r="AK1612" s="3">
        <v>98.178449999999998</v>
      </c>
      <c r="AL1612" s="7">
        <v>379</v>
      </c>
      <c r="AM1612" s="7">
        <v>18192617</v>
      </c>
      <c r="AN1612" s="3">
        <v>101.45</v>
      </c>
      <c r="AO1612" s="3">
        <v>-2.7465280000000001</v>
      </c>
      <c r="AP1612" s="3">
        <v>2.0433080000000001</v>
      </c>
      <c r="AQ1612" s="3">
        <v>-5.7731339999999998</v>
      </c>
      <c r="AR1612" s="3">
        <v>34.45243</v>
      </c>
      <c r="AS1612" s="3">
        <v>2.0433080000000001</v>
      </c>
      <c r="AT1612" s="3">
        <v>-5.7731339999999998</v>
      </c>
      <c r="AU1612" s="3">
        <v>35.002693000000001</v>
      </c>
      <c r="AV1612" s="3">
        <v>1.8643645771845654</v>
      </c>
      <c r="AW1612" s="3">
        <v>4.2702030813026077</v>
      </c>
      <c r="AX1612" s="3">
        <v>3.7029455897336234</v>
      </c>
      <c r="AY1612" s="3">
        <v>50.14</v>
      </c>
      <c r="AZ1612" s="3">
        <v>114.83</v>
      </c>
      <c r="BA1612" s="3">
        <v>99.58</v>
      </c>
    </row>
    <row r="1613" spans="1:53" x14ac:dyDescent="0.3">
      <c r="A1613" s="1" t="s">
        <v>1711</v>
      </c>
      <c r="B1613" s="2">
        <v>4412410</v>
      </c>
      <c r="C1613" s="9" t="s">
        <v>2395</v>
      </c>
      <c r="D1613" s="9" t="s">
        <v>2423</v>
      </c>
      <c r="E1613" s="3">
        <v>2200.8868255000002</v>
      </c>
      <c r="F1613" s="5">
        <v>2210.2298249999999</v>
      </c>
      <c r="G1613" s="5">
        <v>2210.2298255000001</v>
      </c>
      <c r="H1613" s="3">
        <v>0.72</v>
      </c>
      <c r="I1613" s="3">
        <v>15.785555</v>
      </c>
      <c r="J1613" s="4">
        <v>0.70399999999999996</v>
      </c>
      <c r="K1613" s="3">
        <v>16.024187000000001</v>
      </c>
      <c r="L1613" s="3">
        <v>2.9671098699999998</v>
      </c>
      <c r="M1613" s="3">
        <v>1.0609017700000001</v>
      </c>
      <c r="N1613" s="3">
        <v>11.294619000000001</v>
      </c>
      <c r="O1613" s="3">
        <v>213.23577717347399</v>
      </c>
      <c r="P1613" s="3" t="s">
        <v>2400</v>
      </c>
      <c r="Q1613" s="3">
        <v>1.544233</v>
      </c>
      <c r="R1613" s="3">
        <v>5.2019310000000001</v>
      </c>
      <c r="S1613" s="3">
        <v>5.2019310000000001</v>
      </c>
      <c r="T1613" s="9" t="s">
        <v>3430</v>
      </c>
      <c r="U1613" s="7">
        <v>1346361</v>
      </c>
      <c r="V1613" s="7">
        <v>1336095</v>
      </c>
      <c r="W1613" s="7">
        <v>1432901</v>
      </c>
      <c r="X1613" s="7">
        <v>1721152</v>
      </c>
      <c r="Y1613" s="7">
        <v>1325477</v>
      </c>
      <c r="Z1613" s="7">
        <v>1346361</v>
      </c>
      <c r="AA1613" s="7">
        <v>1286731</v>
      </c>
      <c r="AB1613" s="7">
        <v>1266367</v>
      </c>
      <c r="AC1613" s="3">
        <v>65.956000000000003</v>
      </c>
      <c r="AD1613" s="3">
        <v>65.149000000000001</v>
      </c>
      <c r="AE1613" s="3">
        <v>30.637</v>
      </c>
      <c r="AF1613" s="3">
        <v>28.738</v>
      </c>
      <c r="AG1613" s="7">
        <v>97794635</v>
      </c>
      <c r="AH1613" s="7">
        <v>105027079</v>
      </c>
      <c r="AI1613" s="7">
        <v>119672451</v>
      </c>
      <c r="AJ1613" s="7">
        <v>94624899</v>
      </c>
      <c r="AK1613" s="3">
        <v>98.456230000000005</v>
      </c>
      <c r="AL1613" s="7">
        <v>331</v>
      </c>
      <c r="AM1613" s="7">
        <v>81407620</v>
      </c>
      <c r="AN1613" s="4">
        <v>84.7</v>
      </c>
      <c r="AO1613" s="3">
        <v>-1.44119</v>
      </c>
      <c r="AP1613" s="3">
        <v>-7.4235810000000004</v>
      </c>
      <c r="AQ1613" s="3">
        <v>6</v>
      </c>
      <c r="AR1613" s="3">
        <v>-6.7311920000000001</v>
      </c>
      <c r="AS1613" s="3">
        <v>-7.4235810000000004</v>
      </c>
      <c r="AT1613" s="3">
        <v>6</v>
      </c>
      <c r="AU1613" s="3">
        <v>-5.1878349999999998</v>
      </c>
      <c r="AV1613" s="3">
        <v>5.2041713855040754</v>
      </c>
      <c r="AW1613" s="3">
        <v>5.6036393944881731</v>
      </c>
      <c r="AX1613" s="3">
        <v>4.6299188153535304</v>
      </c>
      <c r="AY1613" s="3">
        <v>76.89</v>
      </c>
      <c r="AZ1613" s="3">
        <v>82.79</v>
      </c>
      <c r="BA1613" s="4">
        <v>68.400000000000006</v>
      </c>
    </row>
    <row r="1614" spans="1:53" x14ac:dyDescent="0.3">
      <c r="A1614" s="1" t="s">
        <v>2633</v>
      </c>
      <c r="B1614" s="2">
        <v>27796383</v>
      </c>
      <c r="C1614" s="9" t="s">
        <v>2401</v>
      </c>
      <c r="D1614" s="9" t="s">
        <v>2482</v>
      </c>
      <c r="E1614" s="3">
        <v>2199.4992000000002</v>
      </c>
      <c r="F1614" s="5">
        <v>5837.4992000000002</v>
      </c>
      <c r="G1614" s="5" t="s">
        <v>2400</v>
      </c>
      <c r="H1614" s="3">
        <v>0.02</v>
      </c>
      <c r="I1614" s="3" t="s">
        <v>2397</v>
      </c>
      <c r="J1614" s="3">
        <v>0.02</v>
      </c>
      <c r="K1614" s="3" t="s">
        <v>2397</v>
      </c>
      <c r="L1614" s="3" t="s">
        <v>2397</v>
      </c>
      <c r="M1614" s="3" t="s">
        <v>2397</v>
      </c>
      <c r="N1614" s="3">
        <v>6.8099550000000004</v>
      </c>
      <c r="O1614" s="3" t="s">
        <v>2400</v>
      </c>
      <c r="P1614" s="3" t="s">
        <v>2400</v>
      </c>
      <c r="Q1614" s="3">
        <v>1.122198</v>
      </c>
      <c r="R1614" s="3">
        <v>7.5936409999999999</v>
      </c>
      <c r="S1614" s="3">
        <v>7.5936409999999999</v>
      </c>
      <c r="T1614" s="9" t="s">
        <v>3429</v>
      </c>
      <c r="U1614" s="7">
        <v>4812000</v>
      </c>
      <c r="V1614" s="7">
        <v>4689000</v>
      </c>
      <c r="W1614" s="7">
        <v>4055000</v>
      </c>
      <c r="X1614" s="7">
        <v>3451000</v>
      </c>
      <c r="Y1614" s="7">
        <v>4845000</v>
      </c>
      <c r="Z1614" s="7">
        <v>4826000</v>
      </c>
      <c r="AA1614" s="7">
        <v>4822000</v>
      </c>
      <c r="AB1614" s="7">
        <v>4812000</v>
      </c>
      <c r="AC1614" s="4">
        <v>11.762</v>
      </c>
      <c r="AD1614" s="3">
        <v>13.023999999999999</v>
      </c>
      <c r="AE1614" s="4">
        <v>12.218999999999999</v>
      </c>
      <c r="AF1614" s="4">
        <v>12.962</v>
      </c>
      <c r="AG1614" s="7">
        <v>597690000</v>
      </c>
      <c r="AH1614" s="7">
        <v>597670000</v>
      </c>
      <c r="AI1614" s="7">
        <v>597600000</v>
      </c>
      <c r="AJ1614" s="7">
        <v>143189686</v>
      </c>
      <c r="AK1614" s="3">
        <v>23.957180000000001</v>
      </c>
      <c r="AL1614" s="7">
        <v>226</v>
      </c>
      <c r="AM1614" s="7">
        <v>110424899</v>
      </c>
      <c r="AN1614" s="3">
        <v>18.48</v>
      </c>
      <c r="AO1614" s="3">
        <v>-0.33112599999999998</v>
      </c>
      <c r="AP1614" s="3">
        <v>-18.206522</v>
      </c>
      <c r="AQ1614" s="3">
        <v>-20.159151000000001</v>
      </c>
      <c r="AR1614" s="3">
        <v>-21.409922000000002</v>
      </c>
      <c r="AS1614" s="3">
        <v>-18.206522</v>
      </c>
      <c r="AT1614" s="3">
        <v>-20.159151000000001</v>
      </c>
      <c r="AU1614" s="3">
        <v>-21.614583</v>
      </c>
      <c r="AV1614" s="3">
        <v>0.8850556308454216</v>
      </c>
      <c r="AW1614" s="3">
        <v>1.0937683946831664</v>
      </c>
      <c r="AX1614" s="3">
        <v>1.1721977819734182</v>
      </c>
      <c r="AY1614" s="3">
        <v>77.77</v>
      </c>
      <c r="AZ1614" s="3">
        <v>96.11</v>
      </c>
      <c r="BA1614" s="4">
        <v>103</v>
      </c>
    </row>
    <row r="1615" spans="1:53" x14ac:dyDescent="0.3">
      <c r="A1615" s="1" t="s">
        <v>1354</v>
      </c>
      <c r="B1615" s="2">
        <v>7174888</v>
      </c>
      <c r="C1615" s="9" t="s">
        <v>2401</v>
      </c>
      <c r="D1615" s="9" t="s">
        <v>2404</v>
      </c>
      <c r="E1615" s="3">
        <v>2198.8894770000002</v>
      </c>
      <c r="F1615" s="5">
        <v>3226.2894769999998</v>
      </c>
      <c r="G1615" s="5" t="s">
        <v>2400</v>
      </c>
      <c r="H1615" s="3">
        <v>0.22</v>
      </c>
      <c r="I1615" s="3">
        <v>12.815789000000001</v>
      </c>
      <c r="J1615" s="4">
        <v>0.22</v>
      </c>
      <c r="K1615" s="3">
        <v>12.815789000000001</v>
      </c>
      <c r="L1615" s="3" t="s">
        <v>2397</v>
      </c>
      <c r="M1615" s="3">
        <v>1.4421083799999999</v>
      </c>
      <c r="N1615" s="3">
        <v>10.571635000000001</v>
      </c>
      <c r="O1615" s="3" t="s">
        <v>2400</v>
      </c>
      <c r="P1615" s="3" t="s">
        <v>2400</v>
      </c>
      <c r="Q1615" s="3">
        <v>1.0644260000000001</v>
      </c>
      <c r="R1615" s="3">
        <v>7.662566</v>
      </c>
      <c r="S1615" s="3">
        <v>7.662566</v>
      </c>
      <c r="T1615" s="9" t="s">
        <v>3429</v>
      </c>
      <c r="U1615" s="7">
        <v>2726200</v>
      </c>
      <c r="V1615" s="7">
        <v>3275500</v>
      </c>
      <c r="W1615" s="7">
        <v>2855300</v>
      </c>
      <c r="X1615" s="7">
        <v>2469300</v>
      </c>
      <c r="Y1615" s="7">
        <v>2709800</v>
      </c>
      <c r="Z1615" s="7">
        <v>2669000</v>
      </c>
      <c r="AA1615" s="7">
        <v>2687600</v>
      </c>
      <c r="AB1615" s="7">
        <v>2726200</v>
      </c>
      <c r="AC1615" s="3">
        <v>32.792999999999999</v>
      </c>
      <c r="AD1615" s="4">
        <v>32.630000000000003</v>
      </c>
      <c r="AE1615" s="3">
        <v>13.675000000000001</v>
      </c>
      <c r="AF1615" s="4">
        <v>12.912000000000001</v>
      </c>
      <c r="AG1615" s="7">
        <v>127100000</v>
      </c>
      <c r="AH1615" s="7">
        <v>127000000</v>
      </c>
      <c r="AI1615" s="7">
        <v>127200000</v>
      </c>
      <c r="AJ1615" s="7">
        <v>117157647</v>
      </c>
      <c r="AK1615" s="3">
        <v>92.175039999999996</v>
      </c>
      <c r="AL1615" s="7">
        <v>420</v>
      </c>
      <c r="AM1615" s="7">
        <v>107577554</v>
      </c>
      <c r="AN1615" s="3">
        <v>84.64</v>
      </c>
      <c r="AO1615" s="3">
        <v>2.454418</v>
      </c>
      <c r="AP1615" s="3">
        <v>-15.549132999999999</v>
      </c>
      <c r="AQ1615" s="3">
        <v>-21.197410999999999</v>
      </c>
      <c r="AR1615" s="3">
        <v>-1.682369</v>
      </c>
      <c r="AS1615" s="3">
        <v>-15.549132999999999</v>
      </c>
      <c r="AT1615" s="3">
        <v>-21.197410999999999</v>
      </c>
      <c r="AU1615" s="3">
        <v>-1.6161620000000001</v>
      </c>
      <c r="AV1615" s="3">
        <v>2.8603758145393359</v>
      </c>
      <c r="AW1615" s="3">
        <v>4.3342604870444896</v>
      </c>
      <c r="AX1615" s="3">
        <v>3.4165802211242493</v>
      </c>
      <c r="AY1615" s="3">
        <v>77.83</v>
      </c>
      <c r="AZ1615" s="3">
        <v>117.93</v>
      </c>
      <c r="BA1615" s="3">
        <v>92.96</v>
      </c>
    </row>
    <row r="1616" spans="1:53" x14ac:dyDescent="0.3">
      <c r="A1616" s="1" t="s">
        <v>937</v>
      </c>
      <c r="B1616" s="2">
        <v>4987350</v>
      </c>
      <c r="C1616" s="9" t="s">
        <v>2395</v>
      </c>
      <c r="D1616" s="9" t="s">
        <v>2404</v>
      </c>
      <c r="E1616" s="3">
        <v>2197.9108052400002</v>
      </c>
      <c r="F1616" s="5">
        <v>2000.0218050000001</v>
      </c>
      <c r="G1616" s="5" t="s">
        <v>2400</v>
      </c>
      <c r="H1616" s="4">
        <v>1.1100000000000001</v>
      </c>
      <c r="I1616" s="3">
        <v>16.406685</v>
      </c>
      <c r="J1616" s="3">
        <v>1.1100000000000001</v>
      </c>
      <c r="K1616" s="3">
        <v>16.406685</v>
      </c>
      <c r="L1616" s="3">
        <v>4.8018914099999996</v>
      </c>
      <c r="M1616" s="3">
        <v>1.7820943399999998</v>
      </c>
      <c r="N1616" s="3">
        <v>12.340247</v>
      </c>
      <c r="O1616" s="3" t="s">
        <v>2400</v>
      </c>
      <c r="P1616" s="3" t="s">
        <v>2400</v>
      </c>
      <c r="Q1616" s="3">
        <v>1.189953</v>
      </c>
      <c r="R1616" s="3">
        <v>7.6477529999999998</v>
      </c>
      <c r="S1616" s="3">
        <v>7.6477529999999998</v>
      </c>
      <c r="T1616" s="9" t="s">
        <v>3429</v>
      </c>
      <c r="U1616" s="7">
        <v>1377736</v>
      </c>
      <c r="V1616" s="7">
        <v>1389966</v>
      </c>
      <c r="W1616" s="7">
        <v>1339783</v>
      </c>
      <c r="X1616" s="7">
        <v>1032578</v>
      </c>
      <c r="Y1616" s="7">
        <v>1335518</v>
      </c>
      <c r="Z1616" s="7">
        <v>1365066</v>
      </c>
      <c r="AA1616" s="7">
        <v>1376975</v>
      </c>
      <c r="AB1616" s="7">
        <v>1377736</v>
      </c>
      <c r="AC1616" s="4">
        <v>27.19</v>
      </c>
      <c r="AD1616" s="3">
        <v>27.672999999999998</v>
      </c>
      <c r="AE1616" s="3">
        <v>14.234</v>
      </c>
      <c r="AF1616" s="3">
        <v>14.202999999999999</v>
      </c>
      <c r="AG1616" s="7">
        <v>30354000</v>
      </c>
      <c r="AH1616" s="7">
        <v>30477000</v>
      </c>
      <c r="AI1616" s="7">
        <v>30436000</v>
      </c>
      <c r="AJ1616" s="7">
        <v>30059637</v>
      </c>
      <c r="AK1616" s="3">
        <v>99.072270000000003</v>
      </c>
      <c r="AL1616" s="7">
        <v>350</v>
      </c>
      <c r="AM1616" s="7">
        <v>30595631</v>
      </c>
      <c r="AN1616" s="3">
        <v>100.84</v>
      </c>
      <c r="AO1616" s="3">
        <v>-2.3217249999999998</v>
      </c>
      <c r="AP1616" s="3">
        <v>-18.691331000000002</v>
      </c>
      <c r="AQ1616" s="3">
        <v>-15.772916</v>
      </c>
      <c r="AR1616" s="3">
        <v>-25.509042999999998</v>
      </c>
      <c r="AS1616" s="3">
        <v>-18.691331000000002</v>
      </c>
      <c r="AT1616" s="3">
        <v>-15.772916</v>
      </c>
      <c r="AU1616" s="3">
        <v>-25.424157999999998</v>
      </c>
      <c r="AV1616" s="3">
        <v>3.2426982509973841</v>
      </c>
      <c r="AW1616" s="3">
        <v>3.8362803224885944</v>
      </c>
      <c r="AX1616" s="3">
        <v>3.160788595476391</v>
      </c>
      <c r="AY1616" s="3">
        <v>108.68</v>
      </c>
      <c r="AZ1616" s="3">
        <v>128.58000000000001</v>
      </c>
      <c r="BA1616" s="3">
        <v>105.94</v>
      </c>
    </row>
    <row r="1617" spans="1:53" x14ac:dyDescent="0.3">
      <c r="A1617" s="1" t="s">
        <v>811</v>
      </c>
      <c r="B1617" s="2">
        <v>4433078</v>
      </c>
      <c r="C1617" s="9" t="s">
        <v>2395</v>
      </c>
      <c r="D1617" s="9" t="s">
        <v>2428</v>
      </c>
      <c r="E1617" s="3">
        <v>2193.4396886</v>
      </c>
      <c r="F1617" s="5">
        <v>2269.995688</v>
      </c>
      <c r="G1617" s="5" t="s">
        <v>2400</v>
      </c>
      <c r="H1617" s="3">
        <v>-0.08</v>
      </c>
      <c r="I1617" s="3" t="s">
        <v>2397</v>
      </c>
      <c r="J1617" s="3">
        <v>-0.08</v>
      </c>
      <c r="K1617" s="3" t="s">
        <v>2397</v>
      </c>
      <c r="L1617" s="3" t="s">
        <v>2397</v>
      </c>
      <c r="M1617" s="3">
        <v>67.5</v>
      </c>
      <c r="N1617" s="3" t="s">
        <v>2397</v>
      </c>
      <c r="O1617" s="3" t="s">
        <v>2400</v>
      </c>
      <c r="P1617" s="3" t="s">
        <v>2400</v>
      </c>
      <c r="Q1617" s="3">
        <v>2.2148080000000001</v>
      </c>
      <c r="R1617" s="3" t="s">
        <v>2397</v>
      </c>
      <c r="S1617" s="3">
        <v>-87.286321000000001</v>
      </c>
      <c r="T1617" s="9" t="s">
        <v>3430</v>
      </c>
      <c r="U1617" s="7">
        <v>1117203</v>
      </c>
      <c r="V1617" s="7">
        <v>1312454</v>
      </c>
      <c r="W1617" s="7">
        <v>1112321</v>
      </c>
      <c r="X1617" s="7">
        <v>1009418</v>
      </c>
      <c r="Y1617" s="7">
        <v>1033270</v>
      </c>
      <c r="Z1617" s="7">
        <v>1117203</v>
      </c>
      <c r="AA1617" s="7">
        <v>1224460</v>
      </c>
      <c r="AB1617" s="7">
        <v>1345931</v>
      </c>
      <c r="AC1617" s="3">
        <v>56.465000000000003</v>
      </c>
      <c r="AD1617" s="3">
        <v>56.848999999999997</v>
      </c>
      <c r="AE1617" s="3">
        <v>-0.47699999999999998</v>
      </c>
      <c r="AF1617" s="3">
        <v>-4.7539999999999996</v>
      </c>
      <c r="AG1617" s="7">
        <v>132046000</v>
      </c>
      <c r="AH1617" s="7">
        <v>130284000</v>
      </c>
      <c r="AI1617" s="7">
        <v>129530000</v>
      </c>
      <c r="AJ1617" s="7">
        <v>127972104</v>
      </c>
      <c r="AK1617" s="3">
        <v>96.84957</v>
      </c>
      <c r="AL1617" s="7">
        <v>329</v>
      </c>
      <c r="AM1617" s="7">
        <v>121783921</v>
      </c>
      <c r="AN1617" s="3">
        <v>92.17</v>
      </c>
      <c r="AO1617" s="3">
        <v>-6.0606059999999999</v>
      </c>
      <c r="AP1617" s="3">
        <v>0.84337399999999996</v>
      </c>
      <c r="AQ1617" s="3">
        <v>11.377246</v>
      </c>
      <c r="AR1617" s="3">
        <v>-6.0078610000000001</v>
      </c>
      <c r="AS1617" s="3">
        <v>0.84337399999999996</v>
      </c>
      <c r="AT1617" s="3">
        <v>11.377246</v>
      </c>
      <c r="AU1617" s="3">
        <v>-5.1020409999999998</v>
      </c>
      <c r="AV1617" s="3">
        <v>1.9746801074637947</v>
      </c>
      <c r="AW1617" s="3">
        <v>3.2393912321289728</v>
      </c>
      <c r="AX1617" s="3">
        <v>3.9017719681327145</v>
      </c>
      <c r="AY1617" s="3">
        <v>30.12</v>
      </c>
      <c r="AZ1617" s="3">
        <v>49.41</v>
      </c>
      <c r="BA1617" s="3">
        <v>59.52</v>
      </c>
    </row>
    <row r="1618" spans="1:53" x14ac:dyDescent="0.3">
      <c r="A1618" s="1" t="s">
        <v>1783</v>
      </c>
      <c r="B1618" s="2">
        <v>6520282</v>
      </c>
      <c r="C1618" s="9" t="s">
        <v>2395</v>
      </c>
      <c r="D1618" s="9" t="s">
        <v>2491</v>
      </c>
      <c r="E1618" s="3">
        <v>2186.6624516699999</v>
      </c>
      <c r="F1618" s="5">
        <v>9961.3528709999991</v>
      </c>
      <c r="G1618" s="5" t="s">
        <v>2400</v>
      </c>
      <c r="H1618" s="3">
        <v>0.1417116131417693</v>
      </c>
      <c r="I1618" s="3">
        <v>126.48861100000001</v>
      </c>
      <c r="J1618" s="3">
        <v>0.1417116131417693</v>
      </c>
      <c r="K1618" s="3">
        <v>126.48861100000001</v>
      </c>
      <c r="L1618" s="3">
        <v>2.75587056</v>
      </c>
      <c r="M1618" s="3">
        <v>1.84575095</v>
      </c>
      <c r="N1618" s="3" t="s">
        <v>2397</v>
      </c>
      <c r="O1618" s="3" t="s">
        <v>2400</v>
      </c>
      <c r="P1618" s="3" t="s">
        <v>2400</v>
      </c>
      <c r="Q1618" s="3">
        <v>10.266591</v>
      </c>
      <c r="R1618" s="3">
        <v>13.125088999999999</v>
      </c>
      <c r="S1618" s="3">
        <v>13.125088999999999</v>
      </c>
      <c r="T1618" s="9" t="s">
        <v>3431</v>
      </c>
      <c r="U1618" s="7">
        <v>982354.146071753</v>
      </c>
      <c r="V1618" s="7">
        <v>974402.5640467006</v>
      </c>
      <c r="W1618" s="7">
        <v>796622.85358878702</v>
      </c>
      <c r="X1618" s="7">
        <v>649293.3766862466</v>
      </c>
      <c r="Y1618" s="7">
        <v>1003501.8832274876</v>
      </c>
      <c r="Z1618" s="7">
        <v>988018.19437074137</v>
      </c>
      <c r="AA1618" s="7">
        <v>982354.146071753</v>
      </c>
      <c r="AB1618" s="7">
        <v>1047797.3462507612</v>
      </c>
      <c r="AC1618" s="4">
        <v>95.09</v>
      </c>
      <c r="AD1618" s="4">
        <v>96.52</v>
      </c>
      <c r="AE1618" s="3">
        <v>75.179000000000002</v>
      </c>
      <c r="AF1618" s="4">
        <v>77.89</v>
      </c>
      <c r="AG1618" s="7">
        <v>362647727</v>
      </c>
      <c r="AH1618" s="7">
        <v>362632473</v>
      </c>
      <c r="AI1618" s="7">
        <v>366410075</v>
      </c>
      <c r="AJ1618" s="7">
        <v>69444059</v>
      </c>
      <c r="AK1618" s="3">
        <v>19.150079999999999</v>
      </c>
      <c r="AL1618" s="7">
        <v>116</v>
      </c>
      <c r="AM1618" s="7">
        <v>278796881</v>
      </c>
      <c r="AN1618" s="3">
        <v>76.88</v>
      </c>
      <c r="AO1618" s="3">
        <v>-0.58224200000000004</v>
      </c>
      <c r="AP1618" s="3">
        <v>13.266997999999999</v>
      </c>
      <c r="AQ1618" s="3">
        <v>8.5850559999999998</v>
      </c>
      <c r="AR1618" s="3">
        <v>-9.5364240000000002</v>
      </c>
      <c r="AS1618" s="3">
        <v>13.266997999999999</v>
      </c>
      <c r="AT1618" s="3">
        <v>8.5850559999999998</v>
      </c>
      <c r="AU1618" s="3">
        <v>-10.835509</v>
      </c>
      <c r="AV1618" s="3">
        <v>1.1903569073725579</v>
      </c>
      <c r="AW1618" s="3">
        <v>3.0267169059110111</v>
      </c>
      <c r="AX1618" s="3">
        <v>2.1755846002121153</v>
      </c>
      <c r="AY1618" s="4">
        <v>62.9</v>
      </c>
      <c r="AZ1618" s="3">
        <v>159.94999999999999</v>
      </c>
      <c r="BA1618" s="3">
        <v>114.97</v>
      </c>
    </row>
    <row r="1619" spans="1:53" x14ac:dyDescent="0.3">
      <c r="A1619" s="1" t="s">
        <v>777</v>
      </c>
      <c r="B1619" s="2">
        <v>102958</v>
      </c>
      <c r="C1619" s="9" t="s">
        <v>2401</v>
      </c>
      <c r="D1619" s="9" t="s">
        <v>2508</v>
      </c>
      <c r="E1619" s="3">
        <v>2183.1741905399999</v>
      </c>
      <c r="F1619" s="5">
        <v>80.754189999999994</v>
      </c>
      <c r="G1619" s="5">
        <v>84.045561159999593</v>
      </c>
      <c r="H1619" s="3">
        <v>-0.26200000000000001</v>
      </c>
      <c r="I1619" s="3">
        <v>4.5384615384615401</v>
      </c>
      <c r="J1619" s="3">
        <v>-0.26200000000000001</v>
      </c>
      <c r="K1619" s="3">
        <v>4.5384615384615401</v>
      </c>
      <c r="L1619" s="3">
        <v>8.2938940000000003E-2</v>
      </c>
      <c r="M1619" s="3">
        <v>8.3071149894942312E-2</v>
      </c>
      <c r="N1619" s="3">
        <v>1.632841</v>
      </c>
      <c r="O1619" s="3" t="s">
        <v>2400</v>
      </c>
      <c r="P1619" s="3" t="s">
        <v>2400</v>
      </c>
      <c r="Q1619" s="3" t="s">
        <v>2397</v>
      </c>
      <c r="R1619" s="3">
        <v>156.39832899999999</v>
      </c>
      <c r="S1619" s="3">
        <v>-28.3572420285943</v>
      </c>
      <c r="T1619" s="9" t="s">
        <v>3429</v>
      </c>
      <c r="U1619" s="7">
        <v>175191</v>
      </c>
      <c r="V1619" s="7">
        <v>110085</v>
      </c>
      <c r="W1619" s="7">
        <v>64802</v>
      </c>
      <c r="X1619" s="7">
        <v>87506</v>
      </c>
      <c r="Y1619" s="7">
        <v>177381</v>
      </c>
      <c r="Z1619" s="7">
        <v>177878</v>
      </c>
      <c r="AA1619" s="7">
        <v>175941</v>
      </c>
      <c r="AB1619" s="7">
        <v>175191</v>
      </c>
      <c r="AC1619" s="3">
        <v>54.625999999999998</v>
      </c>
      <c r="AD1619" s="3">
        <v>54.375</v>
      </c>
      <c r="AE1619" s="3">
        <v>-6.4640000000000004</v>
      </c>
      <c r="AF1619" s="3">
        <v>-21.213999999999999</v>
      </c>
      <c r="AG1619" s="7">
        <v>107327691</v>
      </c>
      <c r="AH1619" s="7">
        <v>107327691</v>
      </c>
      <c r="AI1619" s="7">
        <v>106712046</v>
      </c>
      <c r="AJ1619" s="7">
        <v>98173663</v>
      </c>
      <c r="AK1619" s="3">
        <v>91.465549999999993</v>
      </c>
      <c r="AL1619" s="7">
        <v>305</v>
      </c>
      <c r="AM1619" s="7">
        <v>97770879</v>
      </c>
      <c r="AN1619" s="3">
        <v>91.09</v>
      </c>
      <c r="AO1619" s="3">
        <v>1.142857</v>
      </c>
      <c r="AP1619" s="3">
        <v>-91.297934999999995</v>
      </c>
      <c r="AQ1619" s="3">
        <v>-91.105528000000007</v>
      </c>
      <c r="AR1619" s="3">
        <v>-90.809968999999995</v>
      </c>
      <c r="AS1619" s="3">
        <v>-91.297934999999995</v>
      </c>
      <c r="AT1619" s="3">
        <v>-91.105528000000007</v>
      </c>
      <c r="AU1619" s="3">
        <v>-90.78125</v>
      </c>
      <c r="AV1619" s="3">
        <v>3.8885989477093243</v>
      </c>
      <c r="AW1619" s="3">
        <v>24.050866537803415</v>
      </c>
      <c r="AX1619" s="3">
        <v>14.953152685061774</v>
      </c>
      <c r="AY1619" s="3">
        <v>55.08</v>
      </c>
      <c r="AZ1619" s="4">
        <v>340.7</v>
      </c>
      <c r="BA1619" s="3">
        <v>211.82</v>
      </c>
    </row>
    <row r="1620" spans="1:53" x14ac:dyDescent="0.3">
      <c r="A1620" s="1" t="s">
        <v>268</v>
      </c>
      <c r="B1620" s="2">
        <v>10653429</v>
      </c>
      <c r="C1620" s="9" t="s">
        <v>2395</v>
      </c>
      <c r="D1620" s="9" t="s">
        <v>2403</v>
      </c>
      <c r="E1620" s="3">
        <v>2178.440184</v>
      </c>
      <c r="F1620" s="5">
        <v>1414.7481829999999</v>
      </c>
      <c r="G1620" s="5" t="s">
        <v>2400</v>
      </c>
      <c r="H1620" s="3">
        <v>-1.173</v>
      </c>
      <c r="I1620" s="3" t="s">
        <v>2397</v>
      </c>
      <c r="J1620" s="3">
        <v>-1.173</v>
      </c>
      <c r="K1620" s="3" t="s">
        <v>2397</v>
      </c>
      <c r="L1620" s="3">
        <v>2.4867141300000002</v>
      </c>
      <c r="M1620" s="3">
        <v>2.4867141300000002</v>
      </c>
      <c r="N1620" s="3" t="s">
        <v>2397</v>
      </c>
      <c r="O1620" s="3" t="s">
        <v>2400</v>
      </c>
      <c r="P1620" s="3" t="s">
        <v>2400</v>
      </c>
      <c r="Q1620" s="3">
        <v>3.4612340000000001</v>
      </c>
      <c r="R1620" s="3" t="s">
        <v>2397</v>
      </c>
      <c r="S1620" s="3">
        <v>-10.660171999999999</v>
      </c>
      <c r="T1620" s="9" t="s">
        <v>3429</v>
      </c>
      <c r="U1620" s="7">
        <v>377709</v>
      </c>
      <c r="V1620" s="7">
        <v>60920</v>
      </c>
      <c r="W1620" s="7">
        <v>51844</v>
      </c>
      <c r="X1620" s="7">
        <v>24</v>
      </c>
      <c r="Y1620" s="7">
        <v>349643</v>
      </c>
      <c r="Z1620" s="7">
        <v>352567</v>
      </c>
      <c r="AA1620" s="7">
        <v>360911</v>
      </c>
      <c r="AB1620" s="7">
        <v>377709</v>
      </c>
      <c r="AC1620" s="3">
        <v>-15.798</v>
      </c>
      <c r="AD1620" s="3">
        <v>-16.173999999999999</v>
      </c>
      <c r="AE1620" s="3">
        <v>-41.427</v>
      </c>
      <c r="AF1620" s="3">
        <v>-45.997999999999998</v>
      </c>
      <c r="AG1620" s="7">
        <v>79345517</v>
      </c>
      <c r="AH1620" s="7">
        <v>79027868</v>
      </c>
      <c r="AI1620" s="7">
        <v>77204214</v>
      </c>
      <c r="AJ1620" s="7">
        <v>65366898</v>
      </c>
      <c r="AK1620" s="4">
        <v>82.127200000000002</v>
      </c>
      <c r="AL1620" s="7">
        <v>283</v>
      </c>
      <c r="AM1620" s="7">
        <v>67065707</v>
      </c>
      <c r="AN1620" s="3">
        <v>84.26</v>
      </c>
      <c r="AO1620" s="3">
        <v>-13.918778</v>
      </c>
      <c r="AP1620" s="3">
        <v>-9.3898430000000008</v>
      </c>
      <c r="AQ1620" s="3">
        <v>1.2244900000000001</v>
      </c>
      <c r="AR1620" s="3">
        <v>-9.5220719999999996</v>
      </c>
      <c r="AS1620" s="3">
        <v>-9.3898430000000008</v>
      </c>
      <c r="AT1620" s="3">
        <v>1.2244900000000001</v>
      </c>
      <c r="AU1620" s="3">
        <v>-8.8905220000000007</v>
      </c>
      <c r="AV1620" s="3">
        <v>4.2313008296120644</v>
      </c>
      <c r="AW1620" s="3">
        <v>7.0026631792071523</v>
      </c>
      <c r="AX1620" s="3">
        <v>6.9409250151169264</v>
      </c>
      <c r="AY1620" s="3">
        <v>55.16</v>
      </c>
      <c r="AZ1620" s="4">
        <v>91.3</v>
      </c>
      <c r="BA1620" s="3">
        <v>90.49</v>
      </c>
    </row>
    <row r="1621" spans="1:53" x14ac:dyDescent="0.3">
      <c r="A1621" s="1" t="s">
        <v>130</v>
      </c>
      <c r="B1621" s="2">
        <v>4260544</v>
      </c>
      <c r="C1621" s="9" t="s">
        <v>2395</v>
      </c>
      <c r="D1621" s="9" t="s">
        <v>2463</v>
      </c>
      <c r="E1621" s="3">
        <v>2172.79995727</v>
      </c>
      <c r="F1621" s="5">
        <v>2552.1569570000001</v>
      </c>
      <c r="G1621" s="5" t="s">
        <v>2400</v>
      </c>
      <c r="H1621" s="3">
        <v>0.78</v>
      </c>
      <c r="I1621" s="3">
        <v>12.339648</v>
      </c>
      <c r="J1621" s="4">
        <v>0.78</v>
      </c>
      <c r="K1621" s="3">
        <v>12.339648</v>
      </c>
      <c r="L1621" s="3">
        <v>13.51656352</v>
      </c>
      <c r="M1621" s="3">
        <v>2.4682576599999999</v>
      </c>
      <c r="N1621" s="3">
        <v>10.566306000000001</v>
      </c>
      <c r="O1621" s="3" t="s">
        <v>2400</v>
      </c>
      <c r="P1621" s="3" t="s">
        <v>2400</v>
      </c>
      <c r="Q1621" s="3">
        <v>2.9916710000000002</v>
      </c>
      <c r="R1621" s="3">
        <v>7.9706330000000003</v>
      </c>
      <c r="S1621" s="3">
        <v>7.9706330000000003</v>
      </c>
      <c r="T1621" s="9" t="s">
        <v>3429</v>
      </c>
      <c r="U1621" s="7">
        <v>644395</v>
      </c>
      <c r="V1621" s="7">
        <v>498987</v>
      </c>
      <c r="W1621" s="7">
        <v>437768</v>
      </c>
      <c r="X1621" s="7">
        <v>349846</v>
      </c>
      <c r="Y1621" s="7">
        <v>723549</v>
      </c>
      <c r="Z1621" s="7">
        <v>712891</v>
      </c>
      <c r="AA1621" s="7">
        <v>676209</v>
      </c>
      <c r="AB1621" s="7">
        <v>644395</v>
      </c>
      <c r="AC1621" s="3">
        <v>54.906999999999996</v>
      </c>
      <c r="AD1621" s="3">
        <v>52.981000000000002</v>
      </c>
      <c r="AE1621" s="3">
        <v>36.890999999999998</v>
      </c>
      <c r="AF1621" s="3">
        <v>36.847999999999999</v>
      </c>
      <c r="AG1621" s="7">
        <v>48372997</v>
      </c>
      <c r="AH1621" s="7">
        <v>48962414</v>
      </c>
      <c r="AI1621" s="7">
        <v>47898466</v>
      </c>
      <c r="AJ1621" s="7">
        <v>37353996</v>
      </c>
      <c r="AK1621" s="3">
        <v>77.689019999999999</v>
      </c>
      <c r="AL1621" s="7">
        <v>332</v>
      </c>
      <c r="AM1621" s="7">
        <v>35126210</v>
      </c>
      <c r="AN1621" s="3">
        <v>73.06</v>
      </c>
      <c r="AO1621" s="3">
        <v>-2.9788350000000001</v>
      </c>
      <c r="AP1621" s="3">
        <v>-17.835804</v>
      </c>
      <c r="AQ1621" s="3">
        <v>-23.490624</v>
      </c>
      <c r="AR1621" s="3">
        <v>-40.391716000000002</v>
      </c>
      <c r="AS1621" s="3">
        <v>-17.835804</v>
      </c>
      <c r="AT1621" s="3">
        <v>-23.490624</v>
      </c>
      <c r="AU1621" s="3">
        <v>-39.967663999999999</v>
      </c>
      <c r="AV1621" s="3">
        <v>4.4419620355325105</v>
      </c>
      <c r="AW1621" s="3">
        <v>6.1919006146396374</v>
      </c>
      <c r="AX1621" s="3">
        <v>4.5589446618134755</v>
      </c>
      <c r="AY1621" s="3">
        <v>102.63</v>
      </c>
      <c r="AZ1621" s="4">
        <v>143.06</v>
      </c>
      <c r="BA1621" s="3">
        <v>105.33</v>
      </c>
    </row>
    <row r="1622" spans="1:53" x14ac:dyDescent="0.3">
      <c r="A1622" s="1" t="s">
        <v>1908</v>
      </c>
      <c r="B1622" s="2">
        <v>4277771</v>
      </c>
      <c r="C1622" s="9" t="s">
        <v>2395</v>
      </c>
      <c r="D1622" s="9" t="s">
        <v>2465</v>
      </c>
      <c r="E1622" s="3">
        <v>2169.8072659999998</v>
      </c>
      <c r="F1622" s="5">
        <v>2183.1902660000001</v>
      </c>
      <c r="G1622" s="5">
        <v>2137.4072664099999</v>
      </c>
      <c r="H1622" s="3">
        <v>0.89</v>
      </c>
      <c r="I1622" s="3">
        <v>15.4085365853659</v>
      </c>
      <c r="J1622" s="4">
        <v>0.89</v>
      </c>
      <c r="K1622" s="3">
        <v>15.4085365853659</v>
      </c>
      <c r="L1622" s="3">
        <v>2.85483943194816</v>
      </c>
      <c r="M1622" s="3">
        <v>2.54123225594258</v>
      </c>
      <c r="N1622" s="3">
        <v>5.1582490044729203</v>
      </c>
      <c r="O1622" s="3" t="s">
        <v>2400</v>
      </c>
      <c r="P1622" s="3" t="s">
        <v>2400</v>
      </c>
      <c r="Q1622" s="3">
        <v>1.8680030000000001</v>
      </c>
      <c r="R1622" s="3">
        <v>10.830848</v>
      </c>
      <c r="S1622" s="3">
        <v>10.830848</v>
      </c>
      <c r="T1622" s="9" t="s">
        <v>3429</v>
      </c>
      <c r="U1622" s="7">
        <v>885969</v>
      </c>
      <c r="V1622" s="7">
        <v>642420</v>
      </c>
      <c r="W1622" s="7">
        <v>550181</v>
      </c>
      <c r="X1622" s="7">
        <v>451972</v>
      </c>
      <c r="Y1622" s="7">
        <v>1092093</v>
      </c>
      <c r="Z1622" s="7">
        <v>1030428</v>
      </c>
      <c r="AA1622" s="7">
        <v>961007</v>
      </c>
      <c r="AB1622" s="7">
        <v>885969</v>
      </c>
      <c r="AC1622" s="3">
        <v>29.597000000000001</v>
      </c>
      <c r="AD1622" s="4">
        <v>31.67</v>
      </c>
      <c r="AE1622" s="3">
        <v>13.997999999999999</v>
      </c>
      <c r="AF1622" s="3">
        <v>16.994</v>
      </c>
      <c r="AG1622" s="7">
        <v>40099931</v>
      </c>
      <c r="AH1622" s="7">
        <v>40096132</v>
      </c>
      <c r="AI1622" s="7">
        <v>37677521</v>
      </c>
      <c r="AJ1622" s="7">
        <v>34991462</v>
      </c>
      <c r="AK1622" s="3">
        <v>87.260649999999998</v>
      </c>
      <c r="AL1622" s="7">
        <v>240</v>
      </c>
      <c r="AM1622" s="7">
        <v>38932905</v>
      </c>
      <c r="AN1622" s="3">
        <v>97.09</v>
      </c>
      <c r="AO1622" s="3">
        <v>-0.97962400000000005</v>
      </c>
      <c r="AP1622" s="3">
        <v>-6.5976710000000001</v>
      </c>
      <c r="AQ1622" s="3">
        <v>24.085440999999999</v>
      </c>
      <c r="AR1622" s="3">
        <v>49.925837999999999</v>
      </c>
      <c r="AS1622" s="3">
        <v>-6.5976710000000001</v>
      </c>
      <c r="AT1622" s="3">
        <v>24.085440999999999</v>
      </c>
      <c r="AU1622" s="3">
        <v>49.173554000000003</v>
      </c>
      <c r="AV1622" s="3">
        <v>2.6236279558685527</v>
      </c>
      <c r="AW1622" s="3">
        <v>2.9992394613982118</v>
      </c>
      <c r="AX1622" s="3">
        <v>3.7098485089854458</v>
      </c>
      <c r="AY1622" s="3">
        <v>61.23</v>
      </c>
      <c r="AZ1622" s="3">
        <v>69.989999999999995</v>
      </c>
      <c r="BA1622" s="3">
        <v>86.58</v>
      </c>
    </row>
    <row r="1623" spans="1:53" x14ac:dyDescent="0.3">
      <c r="A1623" s="1" t="s">
        <v>1521</v>
      </c>
      <c r="B1623" s="2">
        <v>4810386</v>
      </c>
      <c r="C1623" s="9" t="s">
        <v>2395</v>
      </c>
      <c r="D1623" s="9" t="s">
        <v>2409</v>
      </c>
      <c r="E1623" s="3">
        <v>2168.3567370000001</v>
      </c>
      <c r="F1623" s="5">
        <v>1884.0847369999999</v>
      </c>
      <c r="G1623" s="5" t="s">
        <v>2400</v>
      </c>
      <c r="H1623" s="3">
        <v>-0.28199999999999997</v>
      </c>
      <c r="I1623" s="3" t="s">
        <v>2397</v>
      </c>
      <c r="J1623" s="3">
        <v>-0.28199999999999997</v>
      </c>
      <c r="K1623" s="3" t="s">
        <v>2397</v>
      </c>
      <c r="L1623" s="3">
        <v>8.9301768100000007</v>
      </c>
      <c r="M1623" s="3">
        <v>8.9301768100000007</v>
      </c>
      <c r="N1623" s="3" t="s">
        <v>2397</v>
      </c>
      <c r="O1623" s="3" t="s">
        <v>2400</v>
      </c>
      <c r="P1623" s="3" t="s">
        <v>2400</v>
      </c>
      <c r="Q1623" s="3">
        <v>5.0890380000000004</v>
      </c>
      <c r="R1623" s="3" t="s">
        <v>2397</v>
      </c>
      <c r="S1623" s="3">
        <v>-22.341588999999999</v>
      </c>
      <c r="T1623" s="9" t="s">
        <v>3429</v>
      </c>
      <c r="U1623" s="7">
        <v>509338</v>
      </c>
      <c r="V1623" s="7">
        <v>537840</v>
      </c>
      <c r="W1623" s="7">
        <v>535031</v>
      </c>
      <c r="X1623" s="7">
        <v>494366</v>
      </c>
      <c r="Y1623" s="7">
        <v>577738</v>
      </c>
      <c r="Z1623" s="7">
        <v>549964</v>
      </c>
      <c r="AA1623" s="7">
        <v>525659</v>
      </c>
      <c r="AB1623" s="7">
        <v>509338</v>
      </c>
      <c r="AC1623" s="3">
        <v>74.960999999999999</v>
      </c>
      <c r="AD1623" s="3">
        <v>76.551000000000002</v>
      </c>
      <c r="AE1623" s="3">
        <v>-42.497999999999998</v>
      </c>
      <c r="AF1623" s="3">
        <v>-24.338000000000001</v>
      </c>
      <c r="AG1623" s="7">
        <v>108100392</v>
      </c>
      <c r="AH1623" s="7">
        <v>108013830</v>
      </c>
      <c r="AI1623" s="7">
        <v>106748270</v>
      </c>
      <c r="AJ1623" s="7">
        <v>98512336</v>
      </c>
      <c r="AK1623" s="3">
        <v>91.045320000000004</v>
      </c>
      <c r="AL1623" s="7">
        <v>299</v>
      </c>
      <c r="AM1623" s="7">
        <v>93432220</v>
      </c>
      <c r="AN1623" s="3">
        <v>86.35</v>
      </c>
      <c r="AO1623" s="3">
        <v>-3.7778499999999999</v>
      </c>
      <c r="AP1623" s="3">
        <v>48.702595000000002</v>
      </c>
      <c r="AQ1623" s="3">
        <v>90.658989000000005</v>
      </c>
      <c r="AR1623" s="3">
        <v>106.944444</v>
      </c>
      <c r="AS1623" s="3">
        <v>48.702595000000002</v>
      </c>
      <c r="AT1623" s="3">
        <v>90.658989000000005</v>
      </c>
      <c r="AU1623" s="3">
        <v>99.598124999999996</v>
      </c>
      <c r="AV1623" s="3">
        <v>2.5938353090588429</v>
      </c>
      <c r="AW1623" s="3">
        <v>8.2086447797321824</v>
      </c>
      <c r="AX1623" s="3">
        <v>6.0490066361568946</v>
      </c>
      <c r="AY1623" s="3">
        <v>42.55</v>
      </c>
      <c r="AZ1623" s="3">
        <v>134.66999999999999</v>
      </c>
      <c r="BA1623" s="3">
        <v>99.24</v>
      </c>
    </row>
    <row r="1624" spans="1:53" x14ac:dyDescent="0.3">
      <c r="A1624" s="1" t="s">
        <v>1995</v>
      </c>
      <c r="B1624" s="2">
        <v>4093959</v>
      </c>
      <c r="C1624" s="9" t="s">
        <v>2401</v>
      </c>
      <c r="D1624" s="9" t="s">
        <v>2480</v>
      </c>
      <c r="E1624" s="3">
        <v>2159.688416</v>
      </c>
      <c r="F1624" s="5">
        <v>3153.6264160000001</v>
      </c>
      <c r="G1624" s="5">
        <v>3152.5474159999999</v>
      </c>
      <c r="H1624" s="3">
        <v>-4.0000000000000001E-3</v>
      </c>
      <c r="I1624" s="3">
        <v>15.578947368421099</v>
      </c>
      <c r="J1624" s="3">
        <v>-4.0000000000000001E-3</v>
      </c>
      <c r="K1624" s="3">
        <v>15.578947368421099</v>
      </c>
      <c r="L1624" s="3">
        <v>1.29038692892227</v>
      </c>
      <c r="M1624" s="3">
        <v>1.29038692892227</v>
      </c>
      <c r="N1624" s="3">
        <v>14.162679000000001</v>
      </c>
      <c r="O1624" s="3" t="s">
        <v>2400</v>
      </c>
      <c r="P1624" s="3" t="s">
        <v>2400</v>
      </c>
      <c r="Q1624" s="3">
        <v>3.7050890000000001</v>
      </c>
      <c r="R1624" s="3">
        <v>15.168222999999999</v>
      </c>
      <c r="S1624" s="3">
        <v>9.6728496319673205</v>
      </c>
      <c r="T1624" s="9" t="s">
        <v>3429</v>
      </c>
      <c r="U1624" s="7">
        <v>992793</v>
      </c>
      <c r="V1624" s="7">
        <v>903553</v>
      </c>
      <c r="W1624" s="7">
        <v>508889</v>
      </c>
      <c r="X1624" s="7">
        <v>270742</v>
      </c>
      <c r="Y1624" s="7">
        <v>925393</v>
      </c>
      <c r="Z1624" s="7">
        <v>945569</v>
      </c>
      <c r="AA1624" s="7">
        <v>971428</v>
      </c>
      <c r="AB1624" s="7">
        <v>992793</v>
      </c>
      <c r="AC1624" s="3">
        <v>45.521999999999998</v>
      </c>
      <c r="AD1624" s="3">
        <v>43.953000000000003</v>
      </c>
      <c r="AE1624" s="3">
        <v>24.864999999999998</v>
      </c>
      <c r="AF1624" s="3">
        <v>22.934999999999999</v>
      </c>
      <c r="AG1624" s="7">
        <v>200919457</v>
      </c>
      <c r="AH1624" s="7">
        <v>203390392</v>
      </c>
      <c r="AI1624" s="7">
        <v>205623316</v>
      </c>
      <c r="AJ1624" s="7">
        <v>198591631</v>
      </c>
      <c r="AK1624" s="3">
        <v>98.850369999999998</v>
      </c>
      <c r="AL1624" s="7">
        <v>299</v>
      </c>
      <c r="AM1624" s="7">
        <v>202888098</v>
      </c>
      <c r="AN1624" s="3">
        <v>100.99</v>
      </c>
      <c r="AO1624" s="3">
        <v>-2.3102309999999999</v>
      </c>
      <c r="AP1624" s="3">
        <v>10.139535</v>
      </c>
      <c r="AQ1624" s="3">
        <v>14.728681999999999</v>
      </c>
      <c r="AR1624" s="3">
        <v>10.139535</v>
      </c>
      <c r="AS1624" s="3">
        <v>10.139535</v>
      </c>
      <c r="AT1624" s="3">
        <v>14.728681999999999</v>
      </c>
      <c r="AU1624" s="3">
        <v>10.344828</v>
      </c>
      <c r="AV1624" s="3">
        <v>2.6747898164452346</v>
      </c>
      <c r="AW1624" s="3">
        <v>7.8942530494155072</v>
      </c>
      <c r="AX1624" s="3">
        <v>6.8207989016076613</v>
      </c>
      <c r="AY1624" s="3">
        <v>50.14</v>
      </c>
      <c r="AZ1624" s="3">
        <v>147.97</v>
      </c>
      <c r="BA1624" s="3">
        <v>127.85</v>
      </c>
    </row>
    <row r="1625" spans="1:53" x14ac:dyDescent="0.3">
      <c r="A1625" s="1" t="s">
        <v>1580</v>
      </c>
      <c r="B1625" s="2">
        <v>4273972</v>
      </c>
      <c r="C1625" s="9" t="s">
        <v>2401</v>
      </c>
      <c r="D1625" s="9" t="s">
        <v>2421</v>
      </c>
      <c r="E1625" s="3">
        <v>2158.2548802000001</v>
      </c>
      <c r="F1625" s="5">
        <v>4499.3548799999999</v>
      </c>
      <c r="G1625" s="5" t="s">
        <v>2400</v>
      </c>
      <c r="H1625" s="3">
        <v>0.12</v>
      </c>
      <c r="I1625" s="3">
        <v>107.826087</v>
      </c>
      <c r="J1625" s="3">
        <v>0.12</v>
      </c>
      <c r="K1625" s="3">
        <v>104.421053</v>
      </c>
      <c r="L1625" s="3" t="s">
        <v>2397</v>
      </c>
      <c r="M1625" s="3">
        <v>1.5972949000000001</v>
      </c>
      <c r="N1625" s="3">
        <v>11.795482</v>
      </c>
      <c r="O1625" s="3" t="s">
        <v>2400</v>
      </c>
      <c r="P1625" s="3" t="s">
        <v>2400</v>
      </c>
      <c r="Q1625" s="3">
        <v>2.6430210000000001</v>
      </c>
      <c r="R1625" s="3">
        <v>12.126929000000001</v>
      </c>
      <c r="S1625" s="3">
        <v>12.126929000000001</v>
      </c>
      <c r="T1625" s="9" t="s">
        <v>3429</v>
      </c>
      <c r="U1625" s="7">
        <v>1645100</v>
      </c>
      <c r="V1625" s="7">
        <v>1519400</v>
      </c>
      <c r="W1625" s="7">
        <v>1450600</v>
      </c>
      <c r="X1625" s="7">
        <v>1326900</v>
      </c>
      <c r="Y1625" s="7">
        <v>1687800</v>
      </c>
      <c r="Z1625" s="7">
        <v>1655700</v>
      </c>
      <c r="AA1625" s="7">
        <v>1640800</v>
      </c>
      <c r="AB1625" s="7">
        <v>1645100</v>
      </c>
      <c r="AC1625" s="3">
        <v>47.262</v>
      </c>
      <c r="AD1625" s="3">
        <v>45.692999999999998</v>
      </c>
      <c r="AE1625" s="3">
        <v>21.099</v>
      </c>
      <c r="AF1625" s="3">
        <v>20.933</v>
      </c>
      <c r="AG1625" s="7">
        <v>106844301</v>
      </c>
      <c r="AH1625" s="7">
        <v>108618970</v>
      </c>
      <c r="AI1625" s="7">
        <v>108018458</v>
      </c>
      <c r="AJ1625" s="7">
        <v>104569007</v>
      </c>
      <c r="AK1625" s="3">
        <v>97.870459999999994</v>
      </c>
      <c r="AL1625" s="7">
        <v>271</v>
      </c>
      <c r="AM1625" s="7">
        <v>108205198</v>
      </c>
      <c r="AN1625" s="3">
        <v>101.27</v>
      </c>
      <c r="AO1625" s="3">
        <v>-3.2195119999999999</v>
      </c>
      <c r="AP1625" s="3">
        <v>-1.782178</v>
      </c>
      <c r="AQ1625" s="3">
        <v>17.535544999999999</v>
      </c>
      <c r="AR1625" s="3">
        <v>33.512785999999998</v>
      </c>
      <c r="AS1625" s="3">
        <v>-1.782178</v>
      </c>
      <c r="AT1625" s="3">
        <v>17.535544999999999</v>
      </c>
      <c r="AU1625" s="3">
        <v>33.963538</v>
      </c>
      <c r="AV1625" s="3">
        <v>2.6476348981870355</v>
      </c>
      <c r="AW1625" s="3">
        <v>3.8480801312760873</v>
      </c>
      <c r="AX1625" s="3">
        <v>3.172101660484302</v>
      </c>
      <c r="AY1625" s="4">
        <v>79.599999999999994</v>
      </c>
      <c r="AZ1625" s="4">
        <v>115.7</v>
      </c>
      <c r="BA1625" s="3">
        <v>95.37</v>
      </c>
    </row>
    <row r="1626" spans="1:53" x14ac:dyDescent="0.3">
      <c r="A1626" s="1" t="s">
        <v>1569</v>
      </c>
      <c r="B1626" s="2">
        <v>4810361</v>
      </c>
      <c r="C1626" s="9" t="s">
        <v>2395</v>
      </c>
      <c r="D1626" s="9" t="s">
        <v>2409</v>
      </c>
      <c r="E1626" s="3">
        <v>2157.90087675</v>
      </c>
      <c r="F1626" s="5">
        <v>2201.408876</v>
      </c>
      <c r="G1626" s="5" t="s">
        <v>2400</v>
      </c>
      <c r="H1626" s="3">
        <v>0.187</v>
      </c>
      <c r="I1626" s="3" t="s">
        <v>2397</v>
      </c>
      <c r="J1626" s="3">
        <v>0.187</v>
      </c>
      <c r="K1626" s="3" t="s">
        <v>2397</v>
      </c>
      <c r="L1626" s="3">
        <v>8.5681293299999997</v>
      </c>
      <c r="M1626" s="3">
        <v>1.67450258</v>
      </c>
      <c r="N1626" s="3">
        <v>17.262505000000001</v>
      </c>
      <c r="O1626" s="3" t="s">
        <v>2400</v>
      </c>
      <c r="P1626" s="3" t="s">
        <v>2400</v>
      </c>
      <c r="Q1626" s="3">
        <v>1.9785010000000001</v>
      </c>
      <c r="R1626" s="3">
        <v>57.190705999999999</v>
      </c>
      <c r="S1626" s="3">
        <v>57.190705999999999</v>
      </c>
      <c r="T1626" s="9" t="s">
        <v>3429</v>
      </c>
      <c r="U1626" s="7">
        <v>1147112</v>
      </c>
      <c r="V1626" s="7">
        <v>1295947</v>
      </c>
      <c r="W1626" s="7">
        <v>1132018</v>
      </c>
      <c r="X1626" s="7">
        <v>892208</v>
      </c>
      <c r="Y1626" s="7">
        <v>1064206</v>
      </c>
      <c r="Z1626" s="7">
        <v>1080449</v>
      </c>
      <c r="AA1626" s="7">
        <v>1102634</v>
      </c>
      <c r="AB1626" s="7">
        <v>1147112</v>
      </c>
      <c r="AC1626" s="3">
        <v>43.582000000000001</v>
      </c>
      <c r="AD1626" s="3">
        <v>41.436999999999998</v>
      </c>
      <c r="AE1626" s="4">
        <v>3.2330000000000001</v>
      </c>
      <c r="AF1626" s="4">
        <v>2.492</v>
      </c>
      <c r="AG1626" s="7">
        <v>46313000</v>
      </c>
      <c r="AH1626" s="7">
        <v>45994000</v>
      </c>
      <c r="AI1626" s="7">
        <v>45463000</v>
      </c>
      <c r="AJ1626" s="7">
        <v>45410956</v>
      </c>
      <c r="AK1626" s="3">
        <v>98.04419</v>
      </c>
      <c r="AL1626" s="7">
        <v>320</v>
      </c>
      <c r="AM1626" s="7">
        <v>47076302</v>
      </c>
      <c r="AN1626" s="3">
        <v>101.64</v>
      </c>
      <c r="AO1626" s="3">
        <v>3.0555560000000002</v>
      </c>
      <c r="AP1626" s="3">
        <v>-4.4430139999999998</v>
      </c>
      <c r="AQ1626" s="3">
        <v>2.1100919999999999</v>
      </c>
      <c r="AR1626" s="3">
        <v>19.260648</v>
      </c>
      <c r="AS1626" s="3">
        <v>-4.4430139999999998</v>
      </c>
      <c r="AT1626" s="3">
        <v>2.1100919999999999</v>
      </c>
      <c r="AU1626" s="3">
        <v>18.309858999999999</v>
      </c>
      <c r="AV1626" s="3">
        <v>3.0683385573169146</v>
      </c>
      <c r="AW1626" s="3">
        <v>5.8279955502131244</v>
      </c>
      <c r="AX1626" s="3">
        <v>5.9849648422742545</v>
      </c>
      <c r="AY1626" s="3">
        <v>52.74</v>
      </c>
      <c r="AZ1626" s="3">
        <v>100.18</v>
      </c>
      <c r="BA1626" s="3">
        <v>102.88</v>
      </c>
    </row>
    <row r="1627" spans="1:53" x14ac:dyDescent="0.3">
      <c r="A1627" s="1" t="s">
        <v>399</v>
      </c>
      <c r="B1627" s="2">
        <v>4966222</v>
      </c>
      <c r="C1627" s="9" t="s">
        <v>2401</v>
      </c>
      <c r="D1627" s="9" t="s">
        <v>2428</v>
      </c>
      <c r="E1627" s="3">
        <v>2157.25834145</v>
      </c>
      <c r="F1627" s="5">
        <v>1878.843341</v>
      </c>
      <c r="G1627" s="5" t="s">
        <v>2400</v>
      </c>
      <c r="H1627" s="3">
        <v>-0.06</v>
      </c>
      <c r="I1627" s="3" t="s">
        <v>2397</v>
      </c>
      <c r="J1627" s="3">
        <v>-0.06</v>
      </c>
      <c r="K1627" s="3" t="s">
        <v>2397</v>
      </c>
      <c r="L1627" s="3">
        <v>3.4904904900000004</v>
      </c>
      <c r="M1627" s="3">
        <v>2.9696814899999997</v>
      </c>
      <c r="N1627" s="3">
        <v>44.762515999999998</v>
      </c>
      <c r="O1627" s="3" t="s">
        <v>2400</v>
      </c>
      <c r="P1627" s="3" t="s">
        <v>2400</v>
      </c>
      <c r="Q1627" s="3">
        <v>2.2850899999999998</v>
      </c>
      <c r="R1627" s="3" t="s">
        <v>2397</v>
      </c>
      <c r="S1627" s="3" t="s">
        <v>2397</v>
      </c>
      <c r="T1627" s="9" t="s">
        <v>3429</v>
      </c>
      <c r="U1627" s="7">
        <v>1039593</v>
      </c>
      <c r="V1627" s="7">
        <v>867827</v>
      </c>
      <c r="W1627" s="7">
        <v>679394</v>
      </c>
      <c r="X1627" s="7">
        <v>541239</v>
      </c>
      <c r="Y1627" s="7">
        <v>890128</v>
      </c>
      <c r="Z1627" s="7">
        <v>953018</v>
      </c>
      <c r="AA1627" s="7">
        <v>1015895</v>
      </c>
      <c r="AB1627" s="7">
        <v>1039593</v>
      </c>
      <c r="AC1627" s="3">
        <v>49.857999999999997</v>
      </c>
      <c r="AD1627" s="3">
        <v>50.945</v>
      </c>
      <c r="AE1627" s="4">
        <v>4.0609999999999999</v>
      </c>
      <c r="AF1627" s="3">
        <v>-1.923</v>
      </c>
      <c r="AG1627" s="7">
        <v>66318000</v>
      </c>
      <c r="AH1627" s="7">
        <v>65800000</v>
      </c>
      <c r="AI1627" s="7">
        <v>65950000</v>
      </c>
      <c r="AJ1627" s="7">
        <v>58877361</v>
      </c>
      <c r="AK1627" s="3">
        <v>88.783090000000001</v>
      </c>
      <c r="AL1627" s="7">
        <v>300</v>
      </c>
      <c r="AM1627" s="7">
        <v>57927646</v>
      </c>
      <c r="AN1627" s="3">
        <v>87.35</v>
      </c>
      <c r="AO1627" s="3">
        <v>-1.1901390000000001</v>
      </c>
      <c r="AP1627" s="3">
        <v>7.1933600000000002</v>
      </c>
      <c r="AQ1627" s="3">
        <v>-10.105696999999999</v>
      </c>
      <c r="AR1627" s="3">
        <v>-20.659841</v>
      </c>
      <c r="AS1627" s="3">
        <v>7.1933600000000002</v>
      </c>
      <c r="AT1627" s="3">
        <v>-10.105696999999999</v>
      </c>
      <c r="AU1627" s="3">
        <v>-20.187685999999999</v>
      </c>
      <c r="AV1627" s="3">
        <v>2.0525736148150751</v>
      </c>
      <c r="AW1627" s="3">
        <v>3.6998807012897887</v>
      </c>
      <c r="AX1627" s="3">
        <v>5.0556946465420394</v>
      </c>
      <c r="AY1627" s="3">
        <v>36.57</v>
      </c>
      <c r="AZ1627" s="3">
        <v>65.91</v>
      </c>
      <c r="BA1627" s="3">
        <v>90.06</v>
      </c>
    </row>
    <row r="1628" spans="1:53" x14ac:dyDescent="0.3">
      <c r="A1628" s="1" t="s">
        <v>994</v>
      </c>
      <c r="B1628" s="2">
        <v>4993180</v>
      </c>
      <c r="C1628" s="9" t="s">
        <v>2395</v>
      </c>
      <c r="D1628" s="9" t="s">
        <v>2434</v>
      </c>
      <c r="E1628" s="3">
        <v>2157.0392890600001</v>
      </c>
      <c r="F1628" s="5">
        <v>3907.6442889999998</v>
      </c>
      <c r="G1628" s="5" t="s">
        <v>2400</v>
      </c>
      <c r="H1628" s="3">
        <v>0.85</v>
      </c>
      <c r="I1628" s="3">
        <v>12.432707000000001</v>
      </c>
      <c r="J1628" s="3">
        <v>0.85</v>
      </c>
      <c r="K1628" s="3">
        <v>12.432707000000001</v>
      </c>
      <c r="L1628" s="3">
        <v>4.4638949700000001</v>
      </c>
      <c r="M1628" s="3">
        <v>2.96009674</v>
      </c>
      <c r="N1628" s="3">
        <v>18.496410999999998</v>
      </c>
      <c r="O1628" s="3" t="s">
        <v>2400</v>
      </c>
      <c r="P1628" s="3" t="s">
        <v>2400</v>
      </c>
      <c r="Q1628" s="3">
        <v>2.3173240000000002</v>
      </c>
      <c r="R1628" s="3">
        <v>10.430448999999999</v>
      </c>
      <c r="S1628" s="3">
        <v>10.430448999999999</v>
      </c>
      <c r="T1628" s="9" t="s">
        <v>3429</v>
      </c>
      <c r="U1628" s="7">
        <v>1469216</v>
      </c>
      <c r="V1628" s="7">
        <v>1244518</v>
      </c>
      <c r="W1628" s="7">
        <v>1062797</v>
      </c>
      <c r="X1628" s="7">
        <v>1006975</v>
      </c>
      <c r="Y1628" s="7">
        <v>1518307</v>
      </c>
      <c r="Z1628" s="7">
        <v>1534141</v>
      </c>
      <c r="AA1628" s="7">
        <v>1518091</v>
      </c>
      <c r="AB1628" s="7">
        <v>1469216</v>
      </c>
      <c r="AC1628" s="3">
        <v>46.587000000000003</v>
      </c>
      <c r="AD1628" s="3">
        <v>45.704999999999998</v>
      </c>
      <c r="AE1628" s="3">
        <v>21.829000000000001</v>
      </c>
      <c r="AF1628" s="3">
        <v>19.992999999999999</v>
      </c>
      <c r="AG1628" s="7">
        <v>36107963</v>
      </c>
      <c r="AH1628" s="7">
        <v>36100235</v>
      </c>
      <c r="AI1628" s="7">
        <v>35951792</v>
      </c>
      <c r="AJ1628" s="7">
        <v>33544111</v>
      </c>
      <c r="AK1628" s="3">
        <v>92.901660000000007</v>
      </c>
      <c r="AL1628" s="7">
        <v>268</v>
      </c>
      <c r="AM1628" s="7">
        <v>30264381</v>
      </c>
      <c r="AN1628" s="3">
        <v>83.82</v>
      </c>
      <c r="AO1628" s="3">
        <v>-2.489544</v>
      </c>
      <c r="AP1628" s="3">
        <v>-18.044861000000001</v>
      </c>
      <c r="AQ1628" s="3">
        <v>0.57518499999999995</v>
      </c>
      <c r="AR1628" s="3">
        <v>-5.5008689999999998</v>
      </c>
      <c r="AS1628" s="3">
        <v>-18.044861000000001</v>
      </c>
      <c r="AT1628" s="3">
        <v>0.57518499999999995</v>
      </c>
      <c r="AU1628" s="3">
        <v>-6.4220179999999996</v>
      </c>
      <c r="AV1628" s="3">
        <v>2.0113872834883337</v>
      </c>
      <c r="AW1628" s="3">
        <v>3.0376715511923882</v>
      </c>
      <c r="AX1628" s="3">
        <v>3.655914460013785</v>
      </c>
      <c r="AY1628" s="3">
        <v>54.59</v>
      </c>
      <c r="AZ1628" s="3">
        <v>82.45</v>
      </c>
      <c r="BA1628" s="3">
        <v>99.23</v>
      </c>
    </row>
    <row r="1629" spans="1:53" x14ac:dyDescent="0.3">
      <c r="A1629" s="1" t="s">
        <v>921</v>
      </c>
      <c r="B1629" s="2">
        <v>14782012</v>
      </c>
      <c r="C1629" s="9" t="s">
        <v>2395</v>
      </c>
      <c r="D1629" s="9" t="s">
        <v>2423</v>
      </c>
      <c r="E1629" s="3">
        <v>2153.4828109999999</v>
      </c>
      <c r="F1629" s="5">
        <v>2153.12381</v>
      </c>
      <c r="G1629" s="5" t="s">
        <v>2400</v>
      </c>
      <c r="H1629" s="3">
        <v>-0.307</v>
      </c>
      <c r="I1629" s="3" t="s">
        <v>2397</v>
      </c>
      <c r="J1629" s="3">
        <v>-0.307</v>
      </c>
      <c r="K1629" s="3" t="s">
        <v>2397</v>
      </c>
      <c r="L1629" s="3">
        <v>49.747572819999995</v>
      </c>
      <c r="M1629" s="3">
        <v>10.311242290000001</v>
      </c>
      <c r="N1629" s="3" t="s">
        <v>2397</v>
      </c>
      <c r="O1629" s="3" t="s">
        <v>2400</v>
      </c>
      <c r="P1629" s="3" t="s">
        <v>2400</v>
      </c>
      <c r="Q1629" s="3">
        <v>7.8999680000000003</v>
      </c>
      <c r="R1629" s="3" t="s">
        <v>2397</v>
      </c>
      <c r="S1629" s="3">
        <v>-65.859476000000001</v>
      </c>
      <c r="T1629" s="9" t="s">
        <v>3429</v>
      </c>
      <c r="U1629" s="7">
        <v>202566</v>
      </c>
      <c r="V1629" s="7">
        <v>234694</v>
      </c>
      <c r="W1629" s="7">
        <v>212195</v>
      </c>
      <c r="X1629" s="7">
        <v>179322</v>
      </c>
      <c r="Y1629" s="7">
        <v>267228</v>
      </c>
      <c r="Z1629" s="7">
        <v>243657</v>
      </c>
      <c r="AA1629" s="7">
        <v>221849</v>
      </c>
      <c r="AB1629" s="7">
        <v>202566</v>
      </c>
      <c r="AC1629" s="3">
        <v>44.502000000000002</v>
      </c>
      <c r="AD1629" s="4">
        <v>60.86</v>
      </c>
      <c r="AE1629" s="3">
        <v>-70.555000000000007</v>
      </c>
      <c r="AF1629" s="3">
        <v>-14.506</v>
      </c>
      <c r="AG1629" s="7">
        <v>27433803</v>
      </c>
      <c r="AH1629" s="7">
        <v>26926383</v>
      </c>
      <c r="AI1629" s="7">
        <v>25875389</v>
      </c>
      <c r="AJ1629" s="7">
        <v>19239293</v>
      </c>
      <c r="AK1629" s="3">
        <v>70.033910000000006</v>
      </c>
      <c r="AL1629" s="7">
        <v>164</v>
      </c>
      <c r="AM1629" s="7">
        <v>16052245</v>
      </c>
      <c r="AN1629" s="3">
        <v>58.43</v>
      </c>
      <c r="AO1629" s="3">
        <v>-0.69767400000000002</v>
      </c>
      <c r="AP1629" s="3">
        <v>-1.9517800000000001</v>
      </c>
      <c r="AQ1629" s="3">
        <v>81.102733000000001</v>
      </c>
      <c r="AR1629" s="3">
        <v>2811.363636</v>
      </c>
      <c r="AS1629" s="3">
        <v>-1.9517800000000001</v>
      </c>
      <c r="AT1629" s="3">
        <v>81.102733000000001</v>
      </c>
      <c r="AU1629" s="3">
        <v>2694.909091</v>
      </c>
      <c r="AV1629" s="3">
        <v>6.3505543602314809</v>
      </c>
      <c r="AW1629" s="3">
        <v>8.9950119920929197</v>
      </c>
      <c r="AX1629" s="3">
        <v>11.244865397215202</v>
      </c>
      <c r="AY1629" s="3">
        <v>76.56</v>
      </c>
      <c r="AZ1629" s="3">
        <v>108.44</v>
      </c>
      <c r="BA1629" s="3">
        <v>135.57</v>
      </c>
    </row>
    <row r="1630" spans="1:53" x14ac:dyDescent="0.3">
      <c r="A1630" s="1" t="s">
        <v>770</v>
      </c>
      <c r="B1630" s="2">
        <v>107320</v>
      </c>
      <c r="C1630" s="9" t="s">
        <v>2395</v>
      </c>
      <c r="D1630" s="9" t="s">
        <v>2488</v>
      </c>
      <c r="E1630" s="3">
        <v>2145.3337747400001</v>
      </c>
      <c r="F1630" s="5">
        <v>2112.158774</v>
      </c>
      <c r="G1630" s="5">
        <v>2112.1587747399999</v>
      </c>
      <c r="H1630" s="4">
        <v>1.17</v>
      </c>
      <c r="I1630" s="3">
        <v>18.327957999999999</v>
      </c>
      <c r="J1630" s="3">
        <v>1.17</v>
      </c>
      <c r="K1630" s="3">
        <v>18.327957999999999</v>
      </c>
      <c r="L1630" s="3">
        <v>3.0168647099999997</v>
      </c>
      <c r="M1630" s="3">
        <v>2.06946779</v>
      </c>
      <c r="N1630" s="3">
        <v>6.3959830000000002</v>
      </c>
      <c r="O1630" s="3" t="s">
        <v>2400</v>
      </c>
      <c r="P1630" s="3" t="s">
        <v>2400</v>
      </c>
      <c r="Q1630" s="3">
        <v>0.90756700000000001</v>
      </c>
      <c r="R1630" s="3">
        <v>10.778015999999999</v>
      </c>
      <c r="S1630" s="3">
        <v>10.778015999999999</v>
      </c>
      <c r="T1630" s="9" t="s">
        <v>3431</v>
      </c>
      <c r="U1630" s="7">
        <v>2225302</v>
      </c>
      <c r="V1630" s="7">
        <v>2067718</v>
      </c>
      <c r="W1630" s="7">
        <v>1821019</v>
      </c>
      <c r="X1630" s="7">
        <v>1568323</v>
      </c>
      <c r="Y1630" s="7">
        <v>2123226</v>
      </c>
      <c r="Z1630" s="7">
        <v>2195665</v>
      </c>
      <c r="AA1630" s="7">
        <v>2225302</v>
      </c>
      <c r="AB1630" s="7">
        <v>2163018</v>
      </c>
      <c r="AC1630" s="3">
        <v>24.004999999999999</v>
      </c>
      <c r="AD1630" s="3">
        <v>24.896999999999998</v>
      </c>
      <c r="AE1630" s="4">
        <v>8.3520000000000003</v>
      </c>
      <c r="AF1630" s="4">
        <v>8.1470000000000002</v>
      </c>
      <c r="AG1630" s="7">
        <v>26526487</v>
      </c>
      <c r="AH1630" s="7">
        <v>26655886</v>
      </c>
      <c r="AI1630" s="7">
        <v>26630220</v>
      </c>
      <c r="AJ1630" s="7">
        <v>25979639</v>
      </c>
      <c r="AK1630" s="3">
        <v>97.92013</v>
      </c>
      <c r="AL1630" s="7">
        <v>294</v>
      </c>
      <c r="AM1630" s="7">
        <v>26282862</v>
      </c>
      <c r="AN1630" s="3">
        <v>99.06</v>
      </c>
      <c r="AO1630" s="3">
        <v>1.3537E-2</v>
      </c>
      <c r="AP1630" s="3">
        <v>-8.6322039999999998</v>
      </c>
      <c r="AQ1630" s="3">
        <v>-24.872890000000002</v>
      </c>
      <c r="AR1630" s="3">
        <v>-8.0522709999999993</v>
      </c>
      <c r="AS1630" s="3">
        <v>-8.6322039999999998</v>
      </c>
      <c r="AT1630" s="3">
        <v>-24.872890000000002</v>
      </c>
      <c r="AU1630" s="3">
        <v>-7.4649299999999998</v>
      </c>
      <c r="AV1630" s="3">
        <v>3.3578101474353326</v>
      </c>
      <c r="AW1630" s="3">
        <v>3.7208642379440682</v>
      </c>
      <c r="AX1630" s="3">
        <v>3.1712998005410546</v>
      </c>
      <c r="AY1630" s="3">
        <v>94.37</v>
      </c>
      <c r="AZ1630" s="3">
        <v>104.58</v>
      </c>
      <c r="BA1630" s="3">
        <v>89.13</v>
      </c>
    </row>
    <row r="1631" spans="1:53" x14ac:dyDescent="0.3">
      <c r="A1631" s="1" t="s">
        <v>1301</v>
      </c>
      <c r="B1631" s="2">
        <v>4226853</v>
      </c>
      <c r="C1631" s="9" t="s">
        <v>2401</v>
      </c>
      <c r="D1631" s="9" t="s">
        <v>2399</v>
      </c>
      <c r="E1631" s="3">
        <v>2141.977797</v>
      </c>
      <c r="F1631" s="5" t="s">
        <v>2400</v>
      </c>
      <c r="G1631" s="5">
        <v>1590.5137970000001</v>
      </c>
      <c r="H1631" s="3">
        <v>0.28000000000000003</v>
      </c>
      <c r="I1631" s="3">
        <v>21.612021857923501</v>
      </c>
      <c r="J1631" s="3">
        <v>0.28000000000000003</v>
      </c>
      <c r="K1631" s="3">
        <v>21.612021857923501</v>
      </c>
      <c r="L1631" s="3">
        <v>1.7720328000000001</v>
      </c>
      <c r="M1631" s="3">
        <v>1.77200570281894</v>
      </c>
      <c r="N1631" s="3">
        <v>3.7796249999999998</v>
      </c>
      <c r="O1631" s="3" t="s">
        <v>2400</v>
      </c>
      <c r="P1631" s="3" t="s">
        <v>2400</v>
      </c>
      <c r="Q1631" s="3" t="s">
        <v>2400</v>
      </c>
      <c r="R1631" s="3" t="s">
        <v>2400</v>
      </c>
      <c r="S1631" s="3" t="s">
        <v>2400</v>
      </c>
      <c r="T1631" s="9" t="s">
        <v>3429</v>
      </c>
      <c r="U1631" s="7">
        <v>457789</v>
      </c>
      <c r="V1631" s="7">
        <v>416269</v>
      </c>
      <c r="W1631" s="7">
        <v>411992</v>
      </c>
      <c r="X1631" s="7">
        <v>267035</v>
      </c>
      <c r="Y1631" s="7">
        <v>489653</v>
      </c>
      <c r="Z1631" s="7">
        <v>489422</v>
      </c>
      <c r="AA1631" s="7">
        <v>472401</v>
      </c>
      <c r="AB1631" s="7">
        <v>457789</v>
      </c>
      <c r="AC1631" s="3" t="s">
        <v>2400</v>
      </c>
      <c r="AD1631" s="3" t="s">
        <v>2400</v>
      </c>
      <c r="AE1631" s="3" t="s">
        <v>2400</v>
      </c>
      <c r="AF1631" s="3" t="s">
        <v>2400</v>
      </c>
      <c r="AG1631" s="7">
        <v>45151691</v>
      </c>
      <c r="AH1631" s="7">
        <v>45003856</v>
      </c>
      <c r="AI1631" s="7">
        <v>44480215</v>
      </c>
      <c r="AJ1631" s="7">
        <v>34453100</v>
      </c>
      <c r="AK1631" s="3">
        <v>76.241540000000001</v>
      </c>
      <c r="AL1631" s="7">
        <v>257</v>
      </c>
      <c r="AM1631" s="7">
        <v>30995119</v>
      </c>
      <c r="AN1631" s="3">
        <v>68.59</v>
      </c>
      <c r="AO1631" s="3">
        <v>-0.12626299999999999</v>
      </c>
      <c r="AP1631" s="3">
        <v>-16.561181000000001</v>
      </c>
      <c r="AQ1631" s="3">
        <v>-16.508338999999999</v>
      </c>
      <c r="AR1631" s="3">
        <v>-11.836826</v>
      </c>
      <c r="AS1631" s="3">
        <v>-16.561181000000001</v>
      </c>
      <c r="AT1631" s="3">
        <v>-16.508338999999999</v>
      </c>
      <c r="AU1631" s="3">
        <v>-13.076923000000001</v>
      </c>
      <c r="AV1631" s="3">
        <v>1.3301967574036435</v>
      </c>
      <c r="AW1631" s="3">
        <v>1.8115011492386122</v>
      </c>
      <c r="AX1631" s="3">
        <v>2.1272224182773676</v>
      </c>
      <c r="AY1631" s="3">
        <v>65.650000000000006</v>
      </c>
      <c r="AZ1631" s="4">
        <v>89.4</v>
      </c>
      <c r="BA1631" s="3">
        <v>104.98</v>
      </c>
    </row>
    <row r="1632" spans="1:53" x14ac:dyDescent="0.3">
      <c r="A1632" s="1" t="s">
        <v>151</v>
      </c>
      <c r="B1632" s="2">
        <v>4992232</v>
      </c>
      <c r="C1632" s="9" t="s">
        <v>2395</v>
      </c>
      <c r="D1632" s="9" t="s">
        <v>2443</v>
      </c>
      <c r="E1632" s="3">
        <v>2133.5806306999998</v>
      </c>
      <c r="F1632" s="5">
        <v>2556.4146300000002</v>
      </c>
      <c r="G1632" s="5" t="s">
        <v>2400</v>
      </c>
      <c r="H1632" s="3">
        <v>-2.9000000000000001E-2</v>
      </c>
      <c r="I1632" s="3" t="s">
        <v>2397</v>
      </c>
      <c r="J1632" s="3">
        <v>-2.9000000000000001E-2</v>
      </c>
      <c r="K1632" s="3" t="s">
        <v>2397</v>
      </c>
      <c r="L1632" s="3">
        <v>4.9739583299999994</v>
      </c>
      <c r="M1632" s="3">
        <v>4.9739583299999994</v>
      </c>
      <c r="N1632" s="3" t="s">
        <v>2397</v>
      </c>
      <c r="O1632" s="3" t="s">
        <v>2400</v>
      </c>
      <c r="P1632" s="3" t="s">
        <v>2400</v>
      </c>
      <c r="Q1632" s="3">
        <v>10.722222</v>
      </c>
      <c r="R1632" s="3">
        <v>50.487096000000001</v>
      </c>
      <c r="S1632" s="3">
        <v>50.487096000000001</v>
      </c>
      <c r="T1632" s="9" t="s">
        <v>3432</v>
      </c>
      <c r="U1632" s="7">
        <v>165575</v>
      </c>
      <c r="V1632" s="7">
        <v>55392</v>
      </c>
      <c r="W1632" s="7">
        <v>8549</v>
      </c>
      <c r="X1632" s="7" t="s">
        <v>2400</v>
      </c>
      <c r="Y1632" s="7">
        <v>189956</v>
      </c>
      <c r="Z1632" s="7">
        <v>165575</v>
      </c>
      <c r="AA1632" s="7">
        <v>143912</v>
      </c>
      <c r="AB1632" s="7">
        <v>114654</v>
      </c>
      <c r="AC1632" s="4">
        <v>10.409000000000001</v>
      </c>
      <c r="AD1632" s="4">
        <v>3.0409999999999999</v>
      </c>
      <c r="AE1632" s="3">
        <v>-1.127</v>
      </c>
      <c r="AF1632" s="4">
        <v>7.9320000000000004</v>
      </c>
      <c r="AG1632" s="7">
        <v>157438246</v>
      </c>
      <c r="AH1632" s="7">
        <v>139051142</v>
      </c>
      <c r="AI1632" s="7">
        <v>105849157</v>
      </c>
      <c r="AJ1632" s="7">
        <v>148852926</v>
      </c>
      <c r="AK1632" s="3">
        <v>70.464389999999995</v>
      </c>
      <c r="AL1632" s="7">
        <v>211</v>
      </c>
      <c r="AM1632" s="7">
        <v>118136614</v>
      </c>
      <c r="AN1632" s="3">
        <v>55.92</v>
      </c>
      <c r="AO1632" s="3">
        <v>-12.884835000000001</v>
      </c>
      <c r="AP1632" s="3">
        <v>-24.356435999999999</v>
      </c>
      <c r="AQ1632" s="3">
        <v>-7.3939389999999996</v>
      </c>
      <c r="AR1632" s="3">
        <v>9.7701150000000005</v>
      </c>
      <c r="AS1632" s="3">
        <v>-24.356435999999999</v>
      </c>
      <c r="AT1632" s="3">
        <v>-7.3939389999999996</v>
      </c>
      <c r="AU1632" s="3">
        <v>13.353116</v>
      </c>
      <c r="AV1632" s="3">
        <v>29.698939490845838</v>
      </c>
      <c r="AW1632" s="3">
        <v>39.954825384411862</v>
      </c>
      <c r="AX1632" s="3">
        <v>36.647588568824972</v>
      </c>
      <c r="AY1632" s="3">
        <v>144.16999999999999</v>
      </c>
      <c r="AZ1632" s="3">
        <v>193.96</v>
      </c>
      <c r="BA1632" s="4">
        <v>177.9</v>
      </c>
    </row>
    <row r="1633" spans="1:53" x14ac:dyDescent="0.3">
      <c r="A1633" s="1" t="s">
        <v>2082</v>
      </c>
      <c r="B1633" s="2">
        <v>4989049</v>
      </c>
      <c r="C1633" s="9" t="s">
        <v>2401</v>
      </c>
      <c r="D1633" s="9" t="s">
        <v>2459</v>
      </c>
      <c r="E1633" s="3">
        <v>2132.4235600000002</v>
      </c>
      <c r="F1633" s="5">
        <v>3784.9235600000002</v>
      </c>
      <c r="G1633" s="5" t="s">
        <v>2400</v>
      </c>
      <c r="H1633" s="3">
        <v>1.92</v>
      </c>
      <c r="I1633" s="3">
        <v>12.291415000000001</v>
      </c>
      <c r="J1633" s="4">
        <v>1.92</v>
      </c>
      <c r="K1633" s="3">
        <v>12.291415000000001</v>
      </c>
      <c r="L1633" s="3">
        <v>1.56444786</v>
      </c>
      <c r="M1633" s="3">
        <v>1.37992669</v>
      </c>
      <c r="N1633" s="3" t="s">
        <v>2397</v>
      </c>
      <c r="O1633" s="3" t="s">
        <v>2400</v>
      </c>
      <c r="P1633" s="3" t="s">
        <v>2400</v>
      </c>
      <c r="Q1633" s="4">
        <v>1.005754</v>
      </c>
      <c r="R1633" s="3">
        <v>7.6966659999999996</v>
      </c>
      <c r="S1633" s="3">
        <v>7.6966659999999996</v>
      </c>
      <c r="T1633" s="9" t="s">
        <v>3436</v>
      </c>
      <c r="U1633" s="7">
        <v>3544700</v>
      </c>
      <c r="V1633" s="7">
        <v>3944000</v>
      </c>
      <c r="W1633" s="7">
        <v>2977700</v>
      </c>
      <c r="X1633" s="7">
        <v>1747900</v>
      </c>
      <c r="Y1633" s="7">
        <v>3544700</v>
      </c>
      <c r="Z1633" s="7">
        <v>3509100</v>
      </c>
      <c r="AA1633" s="7">
        <v>3727000</v>
      </c>
      <c r="AB1633" s="7">
        <v>3986300</v>
      </c>
      <c r="AC1633" s="3">
        <v>15.756</v>
      </c>
      <c r="AD1633" s="3">
        <v>15.756</v>
      </c>
      <c r="AE1633" s="4">
        <v>12.045999999999999</v>
      </c>
      <c r="AF1633" s="4">
        <v>12.045999999999999</v>
      </c>
      <c r="AG1633" s="7">
        <v>31135000</v>
      </c>
      <c r="AH1633" s="7">
        <v>31131000</v>
      </c>
      <c r="AI1633" s="7">
        <v>30880000</v>
      </c>
      <c r="AJ1633" s="7">
        <v>30366761</v>
      </c>
      <c r="AK1633" s="3">
        <v>96.835350000000005</v>
      </c>
      <c r="AL1633" s="7">
        <v>306</v>
      </c>
      <c r="AM1633" s="7">
        <v>32965302</v>
      </c>
      <c r="AN1633" s="4">
        <v>105.12</v>
      </c>
      <c r="AO1633" s="3">
        <v>-2.8512270000000002</v>
      </c>
      <c r="AP1633" s="3">
        <v>-10.308824</v>
      </c>
      <c r="AQ1633" s="3">
        <v>19.846727999999999</v>
      </c>
      <c r="AR1633" s="3">
        <v>36.871634</v>
      </c>
      <c r="AS1633" s="3">
        <v>-10.308824</v>
      </c>
      <c r="AT1633" s="3">
        <v>19.846727999999999</v>
      </c>
      <c r="AU1633" s="3">
        <v>38.048890999999998</v>
      </c>
      <c r="AV1633" s="3">
        <v>2.6501626159110714</v>
      </c>
      <c r="AW1633" s="3">
        <v>4.3844026252202228</v>
      </c>
      <c r="AX1633" s="3">
        <v>4.7102019306290019</v>
      </c>
      <c r="AY1633" s="3">
        <v>52.15</v>
      </c>
      <c r="AZ1633" s="3">
        <v>86.27</v>
      </c>
      <c r="BA1633" s="3">
        <v>92.68</v>
      </c>
    </row>
    <row r="1634" spans="1:53" x14ac:dyDescent="0.3">
      <c r="A1634" s="1" t="s">
        <v>1341</v>
      </c>
      <c r="B1634" s="2">
        <v>4853792</v>
      </c>
      <c r="C1634" s="9" t="s">
        <v>2395</v>
      </c>
      <c r="D1634" s="9" t="s">
        <v>2502</v>
      </c>
      <c r="E1634" s="3">
        <v>2131.0028505599998</v>
      </c>
      <c r="F1634" s="5" t="s">
        <v>2400</v>
      </c>
      <c r="G1634" s="5">
        <v>8808.1028505600007</v>
      </c>
      <c r="H1634" s="3">
        <v>0.73</v>
      </c>
      <c r="I1634" s="3">
        <v>12.403502</v>
      </c>
      <c r="J1634" s="4">
        <v>0.73</v>
      </c>
      <c r="K1634" s="3">
        <v>12.403502</v>
      </c>
      <c r="L1634" s="3">
        <v>3.5993184610254101</v>
      </c>
      <c r="M1634" s="3">
        <v>2.6973471227813701</v>
      </c>
      <c r="N1634" s="3" t="s">
        <v>2400</v>
      </c>
      <c r="O1634" s="3" t="s">
        <v>2400</v>
      </c>
      <c r="P1634" s="3" t="s">
        <v>2400</v>
      </c>
      <c r="Q1634" s="3" t="s">
        <v>2400</v>
      </c>
      <c r="R1634" s="3" t="s">
        <v>2400</v>
      </c>
      <c r="S1634" s="3" t="s">
        <v>2400</v>
      </c>
      <c r="T1634" s="9" t="s">
        <v>3429</v>
      </c>
      <c r="U1634" s="7">
        <v>1249100</v>
      </c>
      <c r="V1634" s="7">
        <v>785200</v>
      </c>
      <c r="W1634" s="7">
        <v>1122900</v>
      </c>
      <c r="X1634" s="7">
        <v>780452</v>
      </c>
      <c r="Y1634" s="7" t="s">
        <v>2400</v>
      </c>
      <c r="Z1634" s="7">
        <v>765200</v>
      </c>
      <c r="AA1634" s="7">
        <v>1848900</v>
      </c>
      <c r="AB1634" s="7">
        <v>1249100</v>
      </c>
      <c r="AC1634" s="3">
        <v>66.128</v>
      </c>
      <c r="AD1634" s="3">
        <v>98.784999999999997</v>
      </c>
      <c r="AE1634" s="3" t="s">
        <v>2400</v>
      </c>
      <c r="AF1634" s="3" t="s">
        <v>2400</v>
      </c>
      <c r="AG1634" s="7" t="s">
        <v>2400</v>
      </c>
      <c r="AH1634" s="7">
        <v>76351279</v>
      </c>
      <c r="AI1634" s="7">
        <v>58606529</v>
      </c>
      <c r="AJ1634" s="7">
        <v>38824242</v>
      </c>
      <c r="AK1634" s="3">
        <v>53.344549999999998</v>
      </c>
      <c r="AL1634" s="7">
        <v>85</v>
      </c>
      <c r="AM1634" s="7">
        <v>18780699</v>
      </c>
      <c r="AN1634" s="4">
        <v>25.8</v>
      </c>
      <c r="AO1634" s="3">
        <v>-0.66921600000000003</v>
      </c>
      <c r="AP1634" s="3">
        <v>6.4549180000000002</v>
      </c>
      <c r="AQ1634" s="3">
        <v>31.964437</v>
      </c>
      <c r="AR1634" s="3">
        <v>64.139021</v>
      </c>
      <c r="AS1634" s="3">
        <v>6.4549180000000002</v>
      </c>
      <c r="AT1634" s="3">
        <v>31.964437</v>
      </c>
      <c r="AU1634" s="3">
        <v>64.139021</v>
      </c>
      <c r="AV1634" s="3">
        <v>1.5127562615221275</v>
      </c>
      <c r="AW1634" s="3">
        <v>2.1880062314437803</v>
      </c>
      <c r="AX1634" s="3">
        <v>3.0295304016067202</v>
      </c>
      <c r="AY1634" s="3">
        <v>58.81</v>
      </c>
      <c r="AZ1634" s="3">
        <v>85.06</v>
      </c>
      <c r="BA1634" s="3">
        <v>117.77</v>
      </c>
    </row>
    <row r="1635" spans="1:53" x14ac:dyDescent="0.3">
      <c r="A1635" s="1" t="s">
        <v>2988</v>
      </c>
      <c r="B1635" s="2">
        <v>17064495</v>
      </c>
      <c r="C1635" s="9" t="s">
        <v>2401</v>
      </c>
      <c r="D1635" s="9" t="s">
        <v>2460</v>
      </c>
      <c r="E1635" s="3">
        <v>2123.3565307499998</v>
      </c>
      <c r="F1635" s="5">
        <v>921.14611000000002</v>
      </c>
      <c r="G1635" s="5">
        <v>5209.2982895835203</v>
      </c>
      <c r="H1635" s="3">
        <v>-0.15635336072448397</v>
      </c>
      <c r="I1635" s="3" t="s">
        <v>2397</v>
      </c>
      <c r="J1635" s="3">
        <v>-0.15635336072448397</v>
      </c>
      <c r="K1635" s="3" t="s">
        <v>2397</v>
      </c>
      <c r="L1635" s="3">
        <v>0.17602536000000002</v>
      </c>
      <c r="M1635" s="3">
        <v>0.15487838000000001</v>
      </c>
      <c r="N1635" s="3">
        <v>1.209222</v>
      </c>
      <c r="O1635" s="3" t="s">
        <v>2400</v>
      </c>
      <c r="P1635" s="3" t="s">
        <v>2400</v>
      </c>
      <c r="Q1635" s="3">
        <v>0.18606500000000001</v>
      </c>
      <c r="R1635" s="3">
        <v>0.50126000000000004</v>
      </c>
      <c r="S1635" s="3">
        <v>0.50126000000000004</v>
      </c>
      <c r="T1635" s="9" t="s">
        <v>3429</v>
      </c>
      <c r="U1635" s="7">
        <v>5890276.9910811167</v>
      </c>
      <c r="V1635" s="7">
        <v>10274195.522164939</v>
      </c>
      <c r="W1635" s="7">
        <v>10875564.367900569</v>
      </c>
      <c r="X1635" s="7">
        <v>8139157.1525140172</v>
      </c>
      <c r="Y1635" s="7">
        <v>4550319.393118591</v>
      </c>
      <c r="Z1635" s="7">
        <v>4884697.359566628</v>
      </c>
      <c r="AA1635" s="7">
        <v>5383853.6446814276</v>
      </c>
      <c r="AB1635" s="7">
        <v>5890276.9910811167</v>
      </c>
      <c r="AC1635" s="4">
        <v>69.55</v>
      </c>
      <c r="AD1635" s="3">
        <v>63.892000000000003</v>
      </c>
      <c r="AE1635" s="3">
        <v>35.941000000000003</v>
      </c>
      <c r="AF1635" s="3">
        <v>35.856000000000002</v>
      </c>
      <c r="AG1635" s="7">
        <v>781076785</v>
      </c>
      <c r="AH1635" s="7">
        <v>573547869</v>
      </c>
      <c r="AI1635" s="7">
        <v>586112500</v>
      </c>
      <c r="AJ1635" s="7">
        <v>220083529</v>
      </c>
      <c r="AK1635" s="3">
        <v>25.393830000000001</v>
      </c>
      <c r="AL1635" s="7">
        <v>146</v>
      </c>
      <c r="AM1635" s="7">
        <v>101132704</v>
      </c>
      <c r="AN1635" s="3">
        <v>11.67</v>
      </c>
      <c r="AO1635" s="3">
        <v>0</v>
      </c>
      <c r="AP1635" s="3">
        <v>-2.4489800000000002</v>
      </c>
      <c r="AQ1635" s="3">
        <v>-31.518625</v>
      </c>
      <c r="AR1635" s="3">
        <v>-18.150684999999999</v>
      </c>
      <c r="AS1635" s="3">
        <v>-2.4489800000000002</v>
      </c>
      <c r="AT1635" s="3">
        <v>-31.518625</v>
      </c>
      <c r="AU1635" s="3">
        <v>-22.149837000000002</v>
      </c>
      <c r="AV1635" s="3">
        <v>177.94845714285714</v>
      </c>
      <c r="AW1635" s="3">
        <v>414.9484831168831</v>
      </c>
      <c r="AX1635" s="3">
        <v>378.96841318681322</v>
      </c>
      <c r="AY1635" s="3">
        <v>39.53</v>
      </c>
      <c r="AZ1635" s="3">
        <v>92.18</v>
      </c>
      <c r="BA1635" s="3">
        <v>84.19</v>
      </c>
    </row>
    <row r="1636" spans="1:53" x14ac:dyDescent="0.3">
      <c r="A1636" s="1" t="s">
        <v>1808</v>
      </c>
      <c r="B1636" s="2">
        <v>21466716</v>
      </c>
      <c r="C1636" s="9" t="s">
        <v>2401</v>
      </c>
      <c r="D1636" s="9" t="s">
        <v>2532</v>
      </c>
      <c r="E1636" s="3">
        <v>2118.9859645500001</v>
      </c>
      <c r="F1636" s="5">
        <v>23655.475964000001</v>
      </c>
      <c r="G1636" s="5">
        <v>48455.87085254</v>
      </c>
      <c r="H1636" s="3">
        <v>-0.187</v>
      </c>
      <c r="I1636" s="3" t="s">
        <v>2397</v>
      </c>
      <c r="J1636" s="3">
        <v>-0.187</v>
      </c>
      <c r="K1636" s="3" t="s">
        <v>2397</v>
      </c>
      <c r="L1636" s="3" t="s">
        <v>2397</v>
      </c>
      <c r="M1636" s="3">
        <v>2.50111062</v>
      </c>
      <c r="N1636" s="3" t="s">
        <v>2397</v>
      </c>
      <c r="O1636" s="3" t="s">
        <v>2400</v>
      </c>
      <c r="P1636" s="3" t="s">
        <v>2400</v>
      </c>
      <c r="Q1636" s="3">
        <v>5.384544</v>
      </c>
      <c r="R1636" s="3">
        <v>59.700409999999998</v>
      </c>
      <c r="S1636" s="3">
        <v>59.700409999999998</v>
      </c>
      <c r="T1636" s="9" t="s">
        <v>3429</v>
      </c>
      <c r="U1636" s="7">
        <v>4005857</v>
      </c>
      <c r="V1636" s="7">
        <v>6004881</v>
      </c>
      <c r="W1636" s="7">
        <v>13175612</v>
      </c>
      <c r="X1636" s="7">
        <v>15895590</v>
      </c>
      <c r="Y1636" s="7">
        <v>4304653</v>
      </c>
      <c r="Z1636" s="7">
        <v>4826112</v>
      </c>
      <c r="AA1636" s="7">
        <v>4739836</v>
      </c>
      <c r="AB1636" s="7">
        <v>4005857</v>
      </c>
      <c r="AC1636" s="4">
        <v>100</v>
      </c>
      <c r="AD1636" s="4">
        <v>100</v>
      </c>
      <c r="AE1636" s="4">
        <v>1.681</v>
      </c>
      <c r="AF1636" s="4">
        <v>6.82</v>
      </c>
      <c r="AG1636" s="7">
        <v>144920227</v>
      </c>
      <c r="AH1636" s="7">
        <v>139963583</v>
      </c>
      <c r="AI1636" s="7">
        <v>131270295</v>
      </c>
      <c r="AJ1636" s="7">
        <v>136590769</v>
      </c>
      <c r="AK1636" s="3">
        <v>93.661019999999994</v>
      </c>
      <c r="AL1636" s="7">
        <v>325</v>
      </c>
      <c r="AM1636" s="7">
        <v>103645098</v>
      </c>
      <c r="AN1636" s="3">
        <v>71.069999999999993</v>
      </c>
      <c r="AO1636" s="3">
        <v>1.3501350000000001</v>
      </c>
      <c r="AP1636" s="3">
        <v>-22.505161999999999</v>
      </c>
      <c r="AQ1636" s="3">
        <v>-41.323605999999998</v>
      </c>
      <c r="AR1636" s="3">
        <v>-21.148458999999999</v>
      </c>
      <c r="AS1636" s="3">
        <v>-22.505161999999999</v>
      </c>
      <c r="AT1636" s="3">
        <v>-41.323605999999998</v>
      </c>
      <c r="AU1636" s="3">
        <v>-22.237569000000001</v>
      </c>
      <c r="AV1636" s="3">
        <v>8.5746694667012093</v>
      </c>
      <c r="AW1636" s="3">
        <v>10.960231503995779</v>
      </c>
      <c r="AX1636" s="3">
        <v>11.978741114655271</v>
      </c>
      <c r="AY1636" s="3">
        <v>82.36</v>
      </c>
      <c r="AZ1636" s="3">
        <v>105.27</v>
      </c>
      <c r="BA1636" s="4">
        <v>115.05</v>
      </c>
    </row>
    <row r="1637" spans="1:53" x14ac:dyDescent="0.3">
      <c r="A1637" s="1" t="s">
        <v>452</v>
      </c>
      <c r="B1637" s="2">
        <v>4210228</v>
      </c>
      <c r="C1637" s="9" t="s">
        <v>2395</v>
      </c>
      <c r="D1637" s="9" t="s">
        <v>2448</v>
      </c>
      <c r="E1637" s="3">
        <v>2118.59760852</v>
      </c>
      <c r="F1637" s="5">
        <v>2548.2976079999999</v>
      </c>
      <c r="G1637" s="5" t="s">
        <v>2400</v>
      </c>
      <c r="H1637" s="3">
        <v>0.46200000000000002</v>
      </c>
      <c r="I1637" s="3">
        <v>5.7151820000000004</v>
      </c>
      <c r="J1637" s="3">
        <v>0.46200000000000002</v>
      </c>
      <c r="K1637" s="3">
        <v>5.7151820000000004</v>
      </c>
      <c r="L1637" s="3">
        <v>2.5928561299999999</v>
      </c>
      <c r="M1637" s="3">
        <v>2.5928561299999999</v>
      </c>
      <c r="N1637" s="3" t="s">
        <v>2397</v>
      </c>
      <c r="O1637" s="3" t="s">
        <v>2400</v>
      </c>
      <c r="P1637" s="3" t="s">
        <v>2400</v>
      </c>
      <c r="Q1637" s="3">
        <v>1.0089429999999999</v>
      </c>
      <c r="R1637" s="3">
        <v>12.089480999999999</v>
      </c>
      <c r="S1637" s="3">
        <v>12.089480999999999</v>
      </c>
      <c r="T1637" s="9" t="s">
        <v>3429</v>
      </c>
      <c r="U1637" s="7">
        <v>2185400</v>
      </c>
      <c r="V1637" s="7">
        <v>2777300</v>
      </c>
      <c r="W1637" s="7">
        <v>2212500</v>
      </c>
      <c r="X1637" s="7">
        <v>1605100</v>
      </c>
      <c r="Y1637" s="7">
        <v>2101700</v>
      </c>
      <c r="Z1637" s="7">
        <v>2107800</v>
      </c>
      <c r="AA1637" s="7">
        <v>2122500</v>
      </c>
      <c r="AB1637" s="7">
        <v>2185400</v>
      </c>
      <c r="AC1637" s="4">
        <v>4.2050000000000001</v>
      </c>
      <c r="AD1637" s="4">
        <v>7.5220000000000002</v>
      </c>
      <c r="AE1637" s="4">
        <v>4.8730000000000002</v>
      </c>
      <c r="AF1637" s="4">
        <v>8.8260000000000005</v>
      </c>
      <c r="AG1637" s="7">
        <v>92798844</v>
      </c>
      <c r="AH1637" s="7">
        <v>92739089</v>
      </c>
      <c r="AI1637" s="7">
        <v>92404663</v>
      </c>
      <c r="AJ1637" s="7">
        <v>52493806</v>
      </c>
      <c r="AK1637" s="3">
        <v>56.567309999999999</v>
      </c>
      <c r="AL1637" s="7">
        <v>247</v>
      </c>
      <c r="AM1637" s="7">
        <v>56229537</v>
      </c>
      <c r="AN1637" s="3">
        <v>60.59</v>
      </c>
      <c r="AO1637" s="3">
        <v>-4.1304920000000003</v>
      </c>
      <c r="AP1637" s="3">
        <v>-20.192729</v>
      </c>
      <c r="AQ1637" s="3">
        <v>12.261245000000001</v>
      </c>
      <c r="AR1637" s="3">
        <v>52.852348999999997</v>
      </c>
      <c r="AS1637" s="3">
        <v>-20.192729</v>
      </c>
      <c r="AT1637" s="3">
        <v>12.261245000000001</v>
      </c>
      <c r="AU1637" s="3">
        <v>50.082371999999999</v>
      </c>
      <c r="AV1637" s="3" t="s">
        <v>2400</v>
      </c>
      <c r="AW1637" s="3" t="s">
        <v>2400</v>
      </c>
      <c r="AX1637" s="3" t="s">
        <v>2400</v>
      </c>
      <c r="AY1637" s="3">
        <v>48.14</v>
      </c>
      <c r="AZ1637" s="3">
        <v>73.53</v>
      </c>
      <c r="BA1637" s="3">
        <v>81.94</v>
      </c>
    </row>
    <row r="1638" spans="1:53" x14ac:dyDescent="0.3">
      <c r="A1638" s="1" t="s">
        <v>1469</v>
      </c>
      <c r="B1638" s="2">
        <v>4019364</v>
      </c>
      <c r="C1638" s="9" t="s">
        <v>2401</v>
      </c>
      <c r="D1638" s="9" t="s">
        <v>2417</v>
      </c>
      <c r="E1638" s="3">
        <v>2117.99369213</v>
      </c>
      <c r="F1638" s="5">
        <v>2947.993692</v>
      </c>
      <c r="G1638" s="5">
        <v>2947.99369213</v>
      </c>
      <c r="H1638" s="3">
        <v>-0.24099999999999999</v>
      </c>
      <c r="I1638" s="3" t="s">
        <v>2397</v>
      </c>
      <c r="J1638" s="3">
        <v>7.4139999999999997</v>
      </c>
      <c r="K1638" s="3">
        <v>3.1418840000000001</v>
      </c>
      <c r="L1638" s="3" t="s">
        <v>2397</v>
      </c>
      <c r="M1638" s="3">
        <v>1.9879345000000002</v>
      </c>
      <c r="N1638" s="3" t="s">
        <v>2397</v>
      </c>
      <c r="O1638" s="3" t="s">
        <v>2397</v>
      </c>
      <c r="P1638" s="3" t="s">
        <v>2397</v>
      </c>
      <c r="Q1638" s="3">
        <v>0.79348399999999997</v>
      </c>
      <c r="R1638" s="3">
        <v>8.1843369999999993</v>
      </c>
      <c r="S1638" s="3">
        <v>8.1843369999999993</v>
      </c>
      <c r="T1638" s="9" t="s">
        <v>3429</v>
      </c>
      <c r="U1638" s="7">
        <v>3830000</v>
      </c>
      <c r="V1638" s="7">
        <v>3793000</v>
      </c>
      <c r="W1638" s="7">
        <v>3692000</v>
      </c>
      <c r="X1638" s="7">
        <v>6207000</v>
      </c>
      <c r="Y1638" s="7">
        <v>3592000</v>
      </c>
      <c r="Z1638" s="7">
        <v>3690000</v>
      </c>
      <c r="AA1638" s="7">
        <v>3782000</v>
      </c>
      <c r="AB1638" s="7">
        <v>3830000</v>
      </c>
      <c r="AC1638" s="3">
        <v>26.527000000000001</v>
      </c>
      <c r="AD1638" s="3">
        <v>25.222999999999999</v>
      </c>
      <c r="AE1638" s="3">
        <v>14.099</v>
      </c>
      <c r="AF1638" s="4">
        <v>7.0709999999999997</v>
      </c>
      <c r="AG1638" s="7">
        <v>145500000</v>
      </c>
      <c r="AH1638" s="7">
        <v>145100000</v>
      </c>
      <c r="AI1638" s="7">
        <v>140900000</v>
      </c>
      <c r="AJ1638" s="7">
        <v>135678805</v>
      </c>
      <c r="AK1638" s="3">
        <v>92.951149999999998</v>
      </c>
      <c r="AL1638" s="7">
        <v>397</v>
      </c>
      <c r="AM1638" s="7">
        <v>146093574</v>
      </c>
      <c r="AN1638" s="4">
        <v>100.09</v>
      </c>
      <c r="AO1638" s="3">
        <v>-3.0812330000000001</v>
      </c>
      <c r="AP1638" s="3">
        <v>-4.6175050000000004</v>
      </c>
      <c r="AQ1638" s="3">
        <v>1.9896830000000001</v>
      </c>
      <c r="AR1638" s="3">
        <v>-19.253208999999998</v>
      </c>
      <c r="AS1638" s="3">
        <v>-4.6175050000000004</v>
      </c>
      <c r="AT1638" s="3">
        <v>1.9896830000000001</v>
      </c>
      <c r="AU1638" s="3">
        <v>-18.154938000000001</v>
      </c>
      <c r="AV1638" s="3">
        <v>3.0944188036787246</v>
      </c>
      <c r="AW1638" s="3">
        <v>4.9833654449367017</v>
      </c>
      <c r="AX1638" s="3">
        <v>4.3307974314445241</v>
      </c>
      <c r="AY1638" s="3">
        <v>42.77</v>
      </c>
      <c r="AZ1638" s="3">
        <v>68.87</v>
      </c>
      <c r="BA1638" s="3">
        <v>59.85</v>
      </c>
    </row>
    <row r="1639" spans="1:53" x14ac:dyDescent="0.3">
      <c r="A1639" s="1" t="s">
        <v>2255</v>
      </c>
      <c r="B1639" s="2">
        <v>5017926</v>
      </c>
      <c r="C1639" s="9" t="s">
        <v>2401</v>
      </c>
      <c r="D1639" s="9" t="s">
        <v>2421</v>
      </c>
      <c r="E1639" s="3">
        <v>2115.0031236</v>
      </c>
      <c r="F1639" s="5">
        <v>3464.3951229999998</v>
      </c>
      <c r="G1639" s="5" t="s">
        <v>2400</v>
      </c>
      <c r="H1639" s="3">
        <v>-0.02</v>
      </c>
      <c r="I1639" s="3">
        <v>95.849057000000002</v>
      </c>
      <c r="J1639" s="3">
        <v>-0.02</v>
      </c>
      <c r="K1639" s="3">
        <v>95.849057000000002</v>
      </c>
      <c r="L1639" s="3" t="s">
        <v>2397</v>
      </c>
      <c r="M1639" s="3">
        <v>2.2189866</v>
      </c>
      <c r="N1639" s="3">
        <v>5.1004019999999999</v>
      </c>
      <c r="O1639" s="3" t="s">
        <v>2400</v>
      </c>
      <c r="P1639" s="3" t="s">
        <v>2400</v>
      </c>
      <c r="Q1639" s="3">
        <v>1.1953400000000001</v>
      </c>
      <c r="R1639" s="3">
        <v>9.6800639999999998</v>
      </c>
      <c r="S1639" s="3">
        <v>9.6800639999999998</v>
      </c>
      <c r="T1639" s="9" t="s">
        <v>3435</v>
      </c>
      <c r="U1639" s="7">
        <v>2805820</v>
      </c>
      <c r="V1639" s="7">
        <v>2825286</v>
      </c>
      <c r="W1639" s="7">
        <v>2687005</v>
      </c>
      <c r="X1639" s="7">
        <v>2456577</v>
      </c>
      <c r="Y1639" s="7">
        <v>2805820</v>
      </c>
      <c r="Z1639" s="7">
        <v>2837440</v>
      </c>
      <c r="AA1639" s="7">
        <v>2848575</v>
      </c>
      <c r="AB1639" s="7">
        <v>2842513</v>
      </c>
      <c r="AC1639" s="3">
        <v>29.081</v>
      </c>
      <c r="AD1639" s="3">
        <v>29.081</v>
      </c>
      <c r="AE1639" s="4">
        <v>10.834</v>
      </c>
      <c r="AF1639" s="4">
        <v>10.834</v>
      </c>
      <c r="AG1639" s="7">
        <v>131481967</v>
      </c>
      <c r="AH1639" s="7">
        <v>131477853</v>
      </c>
      <c r="AI1639" s="7">
        <v>131000000</v>
      </c>
      <c r="AJ1639" s="7">
        <v>113756818</v>
      </c>
      <c r="AK1639" s="3">
        <v>86.48733</v>
      </c>
      <c r="AL1639" s="7">
        <v>347</v>
      </c>
      <c r="AM1639" s="7">
        <v>109632835</v>
      </c>
      <c r="AN1639" s="3">
        <v>83.35</v>
      </c>
      <c r="AO1639" s="3">
        <v>-3.7878790000000002</v>
      </c>
      <c r="AP1639" s="3">
        <v>-5.2238810000000004</v>
      </c>
      <c r="AQ1639" s="3">
        <v>2.281879</v>
      </c>
      <c r="AR1639" s="3">
        <v>-26.624939999999999</v>
      </c>
      <c r="AS1639" s="3">
        <v>-5.2238810000000004</v>
      </c>
      <c r="AT1639" s="3">
        <v>2.281879</v>
      </c>
      <c r="AU1639" s="3">
        <v>-27.909177</v>
      </c>
      <c r="AV1639" s="3">
        <v>3.8552514750527149</v>
      </c>
      <c r="AW1639" s="3">
        <v>9.6778209668576274</v>
      </c>
      <c r="AX1639" s="3">
        <v>7.5758506501163048</v>
      </c>
      <c r="AY1639" s="3">
        <v>46.67</v>
      </c>
      <c r="AZ1639" s="3">
        <v>117.14</v>
      </c>
      <c r="BA1639" s="4">
        <v>91.7</v>
      </c>
    </row>
    <row r="1640" spans="1:53" x14ac:dyDescent="0.3">
      <c r="A1640" s="1" t="s">
        <v>240</v>
      </c>
      <c r="B1640" s="2">
        <v>4942532</v>
      </c>
      <c r="C1640" s="9" t="s">
        <v>2395</v>
      </c>
      <c r="D1640" s="9" t="s">
        <v>2396</v>
      </c>
      <c r="E1640" s="3">
        <v>2106.3999030499999</v>
      </c>
      <c r="F1640" s="5">
        <v>1665.5309030000001</v>
      </c>
      <c r="G1640" s="5" t="s">
        <v>2400</v>
      </c>
      <c r="H1640" s="3">
        <v>-0.105</v>
      </c>
      <c r="I1640" s="3" t="s">
        <v>2397</v>
      </c>
      <c r="J1640" s="3">
        <v>-0.105</v>
      </c>
      <c r="K1640" s="3" t="s">
        <v>2397</v>
      </c>
      <c r="L1640" s="3">
        <v>2.74679998</v>
      </c>
      <c r="M1640" s="3">
        <v>1.2880290600000002</v>
      </c>
      <c r="N1640" s="3">
        <v>205.76131699999999</v>
      </c>
      <c r="O1640" s="3" t="s">
        <v>2400</v>
      </c>
      <c r="P1640" s="3" t="s">
        <v>2400</v>
      </c>
      <c r="Q1640" s="3">
        <v>2.800894</v>
      </c>
      <c r="R1640" s="3">
        <v>47.542834999999997</v>
      </c>
      <c r="S1640" s="3">
        <v>47.542834999999997</v>
      </c>
      <c r="T1640" s="9" t="s">
        <v>3435</v>
      </c>
      <c r="U1640" s="7">
        <v>656323</v>
      </c>
      <c r="V1640" s="7">
        <v>665072</v>
      </c>
      <c r="W1640" s="7">
        <v>555498</v>
      </c>
      <c r="X1640" s="7">
        <v>513703</v>
      </c>
      <c r="Y1640" s="7">
        <v>656323</v>
      </c>
      <c r="Z1640" s="7">
        <v>658617</v>
      </c>
      <c r="AA1640" s="7">
        <v>651756</v>
      </c>
      <c r="AB1640" s="7">
        <v>641023</v>
      </c>
      <c r="AC1640" s="4">
        <v>40.729999999999997</v>
      </c>
      <c r="AD1640" s="4">
        <v>40.729999999999997</v>
      </c>
      <c r="AE1640" s="4">
        <v>3.3220000000000001</v>
      </c>
      <c r="AF1640" s="4">
        <v>3.3220000000000001</v>
      </c>
      <c r="AG1640" s="7">
        <v>45570084</v>
      </c>
      <c r="AH1640" s="7">
        <v>50395071</v>
      </c>
      <c r="AI1640" s="7">
        <v>57832378</v>
      </c>
      <c r="AJ1640" s="7">
        <v>39969961</v>
      </c>
      <c r="AK1640" s="3">
        <v>87.685720000000003</v>
      </c>
      <c r="AL1640" s="7">
        <v>371</v>
      </c>
      <c r="AM1640" s="7">
        <v>47710110</v>
      </c>
      <c r="AN1640" s="3">
        <v>104.67</v>
      </c>
      <c r="AO1640" s="3">
        <v>-0.49751200000000001</v>
      </c>
      <c r="AP1640" s="3">
        <v>8.2016880000000008</v>
      </c>
      <c r="AQ1640" s="3">
        <v>3.2204790000000001</v>
      </c>
      <c r="AR1640" s="3">
        <v>-22.910885</v>
      </c>
      <c r="AS1640" s="3">
        <v>8.2016880000000008</v>
      </c>
      <c r="AT1640" s="3">
        <v>3.2204790000000001</v>
      </c>
      <c r="AU1640" s="3">
        <v>-23.242248</v>
      </c>
      <c r="AV1640" s="3">
        <v>3.2638622053890245</v>
      </c>
      <c r="AW1640" s="3">
        <v>7.2243499053494089</v>
      </c>
      <c r="AX1640" s="3">
        <v>8.2131822286469145</v>
      </c>
      <c r="AY1640" s="3">
        <v>52.37</v>
      </c>
      <c r="AZ1640" s="3">
        <v>115.92</v>
      </c>
      <c r="BA1640" s="3">
        <v>131.79</v>
      </c>
    </row>
    <row r="1641" spans="1:53" x14ac:dyDescent="0.3">
      <c r="A1641" s="1" t="s">
        <v>175</v>
      </c>
      <c r="B1641" s="2">
        <v>4212815</v>
      </c>
      <c r="C1641" s="9" t="s">
        <v>2401</v>
      </c>
      <c r="D1641" s="9" t="s">
        <v>2433</v>
      </c>
      <c r="E1641" s="3">
        <v>2105.135421</v>
      </c>
      <c r="F1641" s="5">
        <v>1624.1494210000001</v>
      </c>
      <c r="G1641" s="5" t="s">
        <v>2400</v>
      </c>
      <c r="H1641" s="3">
        <v>2</v>
      </c>
      <c r="I1641" s="3">
        <v>28.508424999999999</v>
      </c>
      <c r="J1641" s="3">
        <v>2</v>
      </c>
      <c r="K1641" s="3">
        <v>28.508424999999999</v>
      </c>
      <c r="L1641" s="3">
        <v>6.2242812399999998</v>
      </c>
      <c r="M1641" s="3">
        <v>5.6571994700000001</v>
      </c>
      <c r="N1641" s="3">
        <v>12.935624000000001</v>
      </c>
      <c r="O1641" s="3" t="s">
        <v>2400</v>
      </c>
      <c r="P1641" s="3" t="s">
        <v>2400</v>
      </c>
      <c r="Q1641" s="3">
        <v>1.6827099999999999</v>
      </c>
      <c r="R1641" s="3">
        <v>18.153960000000001</v>
      </c>
      <c r="S1641" s="3">
        <v>18.153960000000001</v>
      </c>
      <c r="T1641" s="9" t="s">
        <v>3433</v>
      </c>
      <c r="U1641" s="7">
        <v>573333</v>
      </c>
      <c r="V1641" s="7">
        <v>455040</v>
      </c>
      <c r="W1641" s="7">
        <v>509370</v>
      </c>
      <c r="X1641" s="7">
        <v>392206</v>
      </c>
      <c r="Y1641" s="7">
        <v>806259</v>
      </c>
      <c r="Z1641" s="7">
        <v>713006</v>
      </c>
      <c r="AA1641" s="7">
        <v>627340</v>
      </c>
      <c r="AB1641" s="7">
        <v>573333</v>
      </c>
      <c r="AC1641" s="4">
        <v>13.82</v>
      </c>
      <c r="AD1641" s="3">
        <v>14.314</v>
      </c>
      <c r="AE1641" s="4">
        <v>6.7779999999999996</v>
      </c>
      <c r="AF1641" s="4">
        <v>8.6210000000000004</v>
      </c>
      <c r="AG1641" s="7">
        <v>13569104</v>
      </c>
      <c r="AH1641" s="7">
        <v>13497550</v>
      </c>
      <c r="AI1641" s="7">
        <v>13332747</v>
      </c>
      <c r="AJ1641" s="7">
        <v>12972398</v>
      </c>
      <c r="AK1641" s="3">
        <v>95.560130000000001</v>
      </c>
      <c r="AL1641" s="7">
        <v>291</v>
      </c>
      <c r="AM1641" s="7">
        <v>11903429</v>
      </c>
      <c r="AN1641" s="3">
        <v>87.69</v>
      </c>
      <c r="AO1641" s="3">
        <v>-4.5483039999999999</v>
      </c>
      <c r="AP1641" s="3">
        <v>-12.120046</v>
      </c>
      <c r="AQ1641" s="3">
        <v>35.107956000000001</v>
      </c>
      <c r="AR1641" s="3">
        <v>190.27748399999999</v>
      </c>
      <c r="AS1641" s="3">
        <v>-12.120046</v>
      </c>
      <c r="AT1641" s="3">
        <v>35.107956000000001</v>
      </c>
      <c r="AU1641" s="3">
        <v>192.883095</v>
      </c>
      <c r="AV1641" s="3">
        <v>6.5094692376845993</v>
      </c>
      <c r="AW1641" s="3">
        <v>10.866409740238884</v>
      </c>
      <c r="AX1641" s="3">
        <v>11.252604794287976</v>
      </c>
      <c r="AY1641" s="3">
        <v>96.35</v>
      </c>
      <c r="AZ1641" s="3">
        <v>160.83000000000001</v>
      </c>
      <c r="BA1641" s="3">
        <v>166.55</v>
      </c>
    </row>
    <row r="1642" spans="1:53" x14ac:dyDescent="0.3">
      <c r="A1642" s="1" t="s">
        <v>929</v>
      </c>
      <c r="B1642" s="2">
        <v>5306551</v>
      </c>
      <c r="C1642" s="9" t="s">
        <v>2401</v>
      </c>
      <c r="D1642" s="9" t="s">
        <v>2414</v>
      </c>
      <c r="E1642" s="3">
        <v>2105.0422625599999</v>
      </c>
      <c r="F1642" s="5">
        <v>2070.8852619999998</v>
      </c>
      <c r="G1642" s="5" t="s">
        <v>2400</v>
      </c>
      <c r="H1642" s="3">
        <v>0.05</v>
      </c>
      <c r="I1642" s="3" t="s">
        <v>2397</v>
      </c>
      <c r="J1642" s="3">
        <v>0.05</v>
      </c>
      <c r="K1642" s="3" t="s">
        <v>2397</v>
      </c>
      <c r="L1642" s="3">
        <v>15.90073529</v>
      </c>
      <c r="M1642" s="3">
        <v>3.2666163099999999</v>
      </c>
      <c r="N1642" s="3" t="s">
        <v>2397</v>
      </c>
      <c r="O1642" s="3" t="s">
        <v>2400</v>
      </c>
      <c r="P1642" s="3" t="s">
        <v>2400</v>
      </c>
      <c r="Q1642" s="3">
        <v>3.8471690000000001</v>
      </c>
      <c r="R1642" s="3" t="s">
        <v>2397</v>
      </c>
      <c r="S1642" s="3">
        <v>-52.830893000000003</v>
      </c>
      <c r="T1642" s="9" t="s">
        <v>3429</v>
      </c>
      <c r="U1642" s="7">
        <v>412977</v>
      </c>
      <c r="V1642" s="7">
        <v>341029</v>
      </c>
      <c r="W1642" s="7">
        <v>262735</v>
      </c>
      <c r="X1642" s="7">
        <v>149739</v>
      </c>
      <c r="Y1642" s="7">
        <v>462535</v>
      </c>
      <c r="Z1642" s="7">
        <v>444066</v>
      </c>
      <c r="AA1642" s="7">
        <v>435466</v>
      </c>
      <c r="AB1642" s="7">
        <v>412977</v>
      </c>
      <c r="AC1642" s="3">
        <v>16.709</v>
      </c>
      <c r="AD1642" s="3">
        <v>19.853999999999999</v>
      </c>
      <c r="AE1642" s="3">
        <v>-6.2119999999999997</v>
      </c>
      <c r="AF1642" s="3">
        <v>-9.5950000000000006</v>
      </c>
      <c r="AG1642" s="7">
        <v>209665564</v>
      </c>
      <c r="AH1642" s="7">
        <v>209520673</v>
      </c>
      <c r="AI1642" s="7">
        <v>207062493</v>
      </c>
      <c r="AJ1642" s="7">
        <v>152342613</v>
      </c>
      <c r="AK1642" s="3">
        <v>72.659819999999996</v>
      </c>
      <c r="AL1642" s="7">
        <v>174</v>
      </c>
      <c r="AM1642" s="7">
        <v>147538478</v>
      </c>
      <c r="AN1642" s="3">
        <v>70.37</v>
      </c>
      <c r="AO1642" s="3">
        <v>-0.80275200000000002</v>
      </c>
      <c r="AP1642" s="3">
        <v>-13.844621999999999</v>
      </c>
      <c r="AQ1642" s="3">
        <v>10.331633</v>
      </c>
      <c r="AR1642" s="3">
        <v>46.859082999999998</v>
      </c>
      <c r="AS1642" s="3">
        <v>-13.844621999999999</v>
      </c>
      <c r="AT1642" s="3">
        <v>10.331633</v>
      </c>
      <c r="AU1642" s="3">
        <v>39.967638000000001</v>
      </c>
      <c r="AV1642" s="3">
        <v>2.1145150950968752</v>
      </c>
      <c r="AW1642" s="3">
        <v>4.8624794675390755</v>
      </c>
      <c r="AX1642" s="3">
        <v>6.1968544930329728</v>
      </c>
      <c r="AY1642" s="3">
        <v>37.46</v>
      </c>
      <c r="AZ1642" s="3">
        <v>86.14</v>
      </c>
      <c r="BA1642" s="3">
        <v>109.77</v>
      </c>
    </row>
    <row r="1643" spans="1:53" x14ac:dyDescent="0.3">
      <c r="A1643" s="1" t="s">
        <v>1836</v>
      </c>
      <c r="B1643" s="2">
        <v>27717640</v>
      </c>
      <c r="C1643" s="9" t="s">
        <v>2401</v>
      </c>
      <c r="D1643" s="9" t="s">
        <v>2478</v>
      </c>
      <c r="E1643" s="3">
        <v>2092.06478324</v>
      </c>
      <c r="F1643" s="5">
        <v>2618.2537830000001</v>
      </c>
      <c r="G1643" s="5" t="s">
        <v>2400</v>
      </c>
      <c r="H1643" s="3">
        <v>-4.1109999999999998</v>
      </c>
      <c r="I1643" s="3" t="s">
        <v>2397</v>
      </c>
      <c r="J1643" s="3">
        <v>-4.1109999999999998</v>
      </c>
      <c r="K1643" s="3" t="s">
        <v>2397</v>
      </c>
      <c r="L1643" s="3">
        <v>10.771401689999999</v>
      </c>
      <c r="M1643" s="3">
        <v>10.771401689999999</v>
      </c>
      <c r="N1643" s="3" t="s">
        <v>2397</v>
      </c>
      <c r="O1643" s="3" t="s">
        <v>2400</v>
      </c>
      <c r="P1643" s="3" t="s">
        <v>2400</v>
      </c>
      <c r="Q1643" s="3" t="s">
        <v>2400</v>
      </c>
      <c r="R1643" s="3" t="s">
        <v>2400</v>
      </c>
      <c r="S1643" s="3" t="s">
        <v>2400</v>
      </c>
      <c r="T1643" s="9" t="s">
        <v>3429</v>
      </c>
      <c r="U1643" s="7" t="s">
        <v>2400</v>
      </c>
      <c r="V1643" s="7" t="s">
        <v>2400</v>
      </c>
      <c r="W1643" s="7" t="s">
        <v>2400</v>
      </c>
      <c r="X1643" s="7" t="s">
        <v>2400</v>
      </c>
      <c r="Y1643" s="7" t="s">
        <v>2400</v>
      </c>
      <c r="Z1643" s="7" t="s">
        <v>2400</v>
      </c>
      <c r="AA1643" s="7" t="s">
        <v>2400</v>
      </c>
      <c r="AB1643" s="7" t="s">
        <v>2400</v>
      </c>
      <c r="AC1643" s="3" t="s">
        <v>2400</v>
      </c>
      <c r="AD1643" s="3" t="s">
        <v>2400</v>
      </c>
      <c r="AE1643" s="3" t="s">
        <v>2400</v>
      </c>
      <c r="AF1643" s="3" t="s">
        <v>2400</v>
      </c>
      <c r="AG1643" s="7">
        <v>78789516</v>
      </c>
      <c r="AH1643" s="7">
        <v>64845435</v>
      </c>
      <c r="AI1643" s="7">
        <v>13292182</v>
      </c>
      <c r="AJ1643" s="7">
        <v>57164045</v>
      </c>
      <c r="AK1643" s="3">
        <v>64.15728</v>
      </c>
      <c r="AL1643" s="7">
        <v>152</v>
      </c>
      <c r="AM1643" s="7">
        <v>37749908</v>
      </c>
      <c r="AN1643" s="3">
        <v>42.37</v>
      </c>
      <c r="AO1643" s="3">
        <v>0.26269700000000001</v>
      </c>
      <c r="AP1643" s="3">
        <v>-2.4701870000000001</v>
      </c>
      <c r="AQ1643" s="3">
        <v>-3.0892930000000001</v>
      </c>
      <c r="AR1643" s="3">
        <v>93.412161999999995</v>
      </c>
      <c r="AS1643" s="3">
        <v>-2.4701870000000001</v>
      </c>
      <c r="AT1643" s="3">
        <v>-3.0892930000000001</v>
      </c>
      <c r="AU1643" s="3">
        <v>101.053556</v>
      </c>
      <c r="AV1643" s="3">
        <v>5.9946837404228104</v>
      </c>
      <c r="AW1643" s="3">
        <v>8.7629644483087681</v>
      </c>
      <c r="AX1643" s="3">
        <v>7.3454789625295973</v>
      </c>
      <c r="AY1643" s="4">
        <v>160.12</v>
      </c>
      <c r="AZ1643" s="4">
        <v>234.06</v>
      </c>
      <c r="BA1643" s="4">
        <v>196.2</v>
      </c>
    </row>
    <row r="1644" spans="1:53" x14ac:dyDescent="0.3">
      <c r="A1644" s="1" t="s">
        <v>1190</v>
      </c>
      <c r="B1644" s="2">
        <v>4972653</v>
      </c>
      <c r="C1644" s="9" t="s">
        <v>2395</v>
      </c>
      <c r="D1644" s="9" t="s">
        <v>2461</v>
      </c>
      <c r="E1644" s="3">
        <v>2091.2398668000001</v>
      </c>
      <c r="F1644" s="5">
        <v>-166.29313400000001</v>
      </c>
      <c r="G1644" s="5" t="s">
        <v>2400</v>
      </c>
      <c r="H1644" s="3">
        <v>1</v>
      </c>
      <c r="I1644" s="3">
        <v>13.439306</v>
      </c>
      <c r="J1644" s="4">
        <v>1</v>
      </c>
      <c r="K1644" s="3">
        <v>13.439306</v>
      </c>
      <c r="L1644" s="3">
        <v>1.1832395599999999</v>
      </c>
      <c r="M1644" s="3">
        <v>0.43681112</v>
      </c>
      <c r="N1644" s="3" t="s">
        <v>2400</v>
      </c>
      <c r="O1644" s="3" t="s">
        <v>2400</v>
      </c>
      <c r="P1644" s="3" t="s">
        <v>2400</v>
      </c>
      <c r="Q1644" s="3" t="s">
        <v>2397</v>
      </c>
      <c r="R1644" s="3" t="s">
        <v>2397</v>
      </c>
      <c r="S1644" s="3">
        <v>-3.1706999999999999E-2</v>
      </c>
      <c r="T1644" s="9" t="s">
        <v>3429</v>
      </c>
      <c r="U1644" s="7">
        <v>2267870</v>
      </c>
      <c r="V1644" s="7">
        <v>2411516</v>
      </c>
      <c r="W1644" s="7">
        <v>2619051</v>
      </c>
      <c r="X1644" s="7">
        <v>1918144</v>
      </c>
      <c r="Y1644" s="7">
        <v>2258181</v>
      </c>
      <c r="Z1644" s="7">
        <v>2266596</v>
      </c>
      <c r="AA1644" s="7">
        <v>2248802</v>
      </c>
      <c r="AB1644" s="7">
        <v>2267870</v>
      </c>
      <c r="AC1644" s="4">
        <v>35.85</v>
      </c>
      <c r="AD1644" s="3">
        <v>35.598999999999997</v>
      </c>
      <c r="AE1644" s="4">
        <v>6.8319999999999999</v>
      </c>
      <c r="AF1644" s="4">
        <v>5.4850000000000003</v>
      </c>
      <c r="AG1644" s="7">
        <v>53828569</v>
      </c>
      <c r="AH1644" s="7">
        <v>57110165</v>
      </c>
      <c r="AI1644" s="7">
        <v>60795491</v>
      </c>
      <c r="AJ1644" s="7">
        <v>29686050</v>
      </c>
      <c r="AK1644" s="3">
        <v>55.149250000000002</v>
      </c>
      <c r="AL1644" s="7">
        <v>209</v>
      </c>
      <c r="AM1644" s="7">
        <v>24541821</v>
      </c>
      <c r="AN1644" s="3">
        <v>45.59</v>
      </c>
      <c r="AO1644" s="3">
        <v>2.0731709999999999</v>
      </c>
      <c r="AP1644" s="3">
        <v>7.7220079999999998</v>
      </c>
      <c r="AQ1644" s="3">
        <v>15.480133</v>
      </c>
      <c r="AR1644" s="3">
        <v>23.524203</v>
      </c>
      <c r="AS1644" s="3">
        <v>7.7220079999999998</v>
      </c>
      <c r="AT1644" s="3">
        <v>15.480133</v>
      </c>
      <c r="AU1644" s="3">
        <v>5.4156170000000001</v>
      </c>
      <c r="AV1644" s="3" t="s">
        <v>2400</v>
      </c>
      <c r="AW1644" s="3" t="s">
        <v>2400</v>
      </c>
      <c r="AX1644" s="3" t="s">
        <v>2400</v>
      </c>
      <c r="AY1644" s="3">
        <v>93.01</v>
      </c>
      <c r="AZ1644" s="3">
        <v>140.21</v>
      </c>
      <c r="BA1644" s="3">
        <v>103.61</v>
      </c>
    </row>
    <row r="1645" spans="1:53" x14ac:dyDescent="0.3">
      <c r="A1645" s="1" t="s">
        <v>1947</v>
      </c>
      <c r="B1645" s="2">
        <v>4589201</v>
      </c>
      <c r="C1645" s="9" t="s">
        <v>2401</v>
      </c>
      <c r="D1645" s="9" t="s">
        <v>2417</v>
      </c>
      <c r="E1645" s="3">
        <v>2088.5802834400001</v>
      </c>
      <c r="F1645" s="5">
        <v>1671.3342829999999</v>
      </c>
      <c r="G1645" s="5" t="s">
        <v>2400</v>
      </c>
      <c r="H1645" s="3">
        <v>0.04</v>
      </c>
      <c r="I1645" s="3">
        <v>55.960265</v>
      </c>
      <c r="J1645" s="3">
        <v>0.04</v>
      </c>
      <c r="K1645" s="3">
        <v>55.960265</v>
      </c>
      <c r="L1645" s="3">
        <v>4.8065984099999994</v>
      </c>
      <c r="M1645" s="3">
        <v>4.3244626400000001</v>
      </c>
      <c r="N1645" s="3">
        <v>32.007576</v>
      </c>
      <c r="O1645" s="3" t="s">
        <v>2400</v>
      </c>
      <c r="P1645" s="3" t="s">
        <v>2400</v>
      </c>
      <c r="Q1645" s="3">
        <v>2.1877080000000002</v>
      </c>
      <c r="R1645" s="3">
        <v>33.874639000000002</v>
      </c>
      <c r="S1645" s="3">
        <v>33.874639000000002</v>
      </c>
      <c r="T1645" s="9" t="s">
        <v>3433</v>
      </c>
      <c r="U1645" s="7">
        <v>732360</v>
      </c>
      <c r="V1645" s="7">
        <v>618190</v>
      </c>
      <c r="W1645" s="7">
        <v>492394</v>
      </c>
      <c r="X1645" s="7">
        <v>386930</v>
      </c>
      <c r="Y1645" s="7">
        <v>788062</v>
      </c>
      <c r="Z1645" s="7">
        <v>773698</v>
      </c>
      <c r="AA1645" s="7">
        <v>754955</v>
      </c>
      <c r="AB1645" s="7">
        <v>732360</v>
      </c>
      <c r="AC1645" s="3">
        <v>75.504000000000005</v>
      </c>
      <c r="AD1645" s="3">
        <v>73.287999999999997</v>
      </c>
      <c r="AE1645" s="4">
        <v>5.476</v>
      </c>
      <c r="AF1645" s="4">
        <v>4.6630000000000003</v>
      </c>
      <c r="AG1645" s="7">
        <v>254299260</v>
      </c>
      <c r="AH1645" s="7">
        <v>253365834</v>
      </c>
      <c r="AI1645" s="7">
        <v>272573878</v>
      </c>
      <c r="AJ1645" s="7">
        <v>110561751</v>
      </c>
      <c r="AK1645" s="3">
        <v>43.46275</v>
      </c>
      <c r="AL1645" s="7">
        <v>243</v>
      </c>
      <c r="AM1645" s="7">
        <v>106343768</v>
      </c>
      <c r="AN1645" s="4">
        <v>41.8</v>
      </c>
      <c r="AO1645" s="3">
        <v>-5.5865919999999996</v>
      </c>
      <c r="AP1645" s="3">
        <v>2.5485440000000001</v>
      </c>
      <c r="AQ1645" s="3">
        <v>9.3143600000000006</v>
      </c>
      <c r="AR1645" s="3">
        <v>-28.389831000000001</v>
      </c>
      <c r="AS1645" s="3">
        <v>2.5485440000000001</v>
      </c>
      <c r="AT1645" s="3">
        <v>9.3143600000000006</v>
      </c>
      <c r="AU1645" s="3">
        <v>-29.817276</v>
      </c>
      <c r="AV1645" s="3">
        <v>3.5734507678115</v>
      </c>
      <c r="AW1645" s="3">
        <v>10.353225220105008</v>
      </c>
      <c r="AX1645" s="3">
        <v>9.343436387273103</v>
      </c>
      <c r="AY1645" s="3">
        <v>42.39</v>
      </c>
      <c r="AZ1645" s="3">
        <v>122.81</v>
      </c>
      <c r="BA1645" s="3">
        <v>110.83</v>
      </c>
    </row>
    <row r="1646" spans="1:53" x14ac:dyDescent="0.3">
      <c r="A1646" s="1" t="s">
        <v>1295</v>
      </c>
      <c r="B1646" s="2">
        <v>112148335</v>
      </c>
      <c r="C1646" s="9" t="s">
        <v>2395</v>
      </c>
      <c r="D1646" s="9" t="s">
        <v>2490</v>
      </c>
      <c r="E1646" s="3">
        <v>2087.1652495200001</v>
      </c>
      <c r="F1646" s="5">
        <v>6052.5652490000002</v>
      </c>
      <c r="G1646" s="5" t="s">
        <v>2400</v>
      </c>
      <c r="H1646" s="3">
        <v>-0.39400000000000002</v>
      </c>
      <c r="I1646" s="3" t="s">
        <v>2397</v>
      </c>
      <c r="J1646" s="3">
        <v>-0.39400000000000002</v>
      </c>
      <c r="K1646" s="3" t="s">
        <v>2397</v>
      </c>
      <c r="L1646" s="3" t="s">
        <v>2397</v>
      </c>
      <c r="M1646" s="3" t="s">
        <v>2397</v>
      </c>
      <c r="N1646" s="3" t="s">
        <v>2397</v>
      </c>
      <c r="O1646" s="3" t="s">
        <v>2400</v>
      </c>
      <c r="P1646" s="3" t="s">
        <v>2400</v>
      </c>
      <c r="Q1646" s="3">
        <v>2.0644800000000001</v>
      </c>
      <c r="R1646" s="3">
        <v>15.948672</v>
      </c>
      <c r="S1646" s="3">
        <v>15.948672</v>
      </c>
      <c r="T1646" s="9" t="s">
        <v>3431</v>
      </c>
      <c r="U1646" s="7">
        <v>2986400</v>
      </c>
      <c r="V1646" s="7">
        <v>3083800</v>
      </c>
      <c r="W1646" s="7">
        <v>2716300</v>
      </c>
      <c r="X1646" s="7">
        <v>1912900</v>
      </c>
      <c r="Y1646" s="7">
        <v>2983500</v>
      </c>
      <c r="Z1646" s="7">
        <v>2949800</v>
      </c>
      <c r="AA1646" s="7">
        <v>2986400</v>
      </c>
      <c r="AB1646" s="7">
        <v>2929900</v>
      </c>
      <c r="AC1646" s="3">
        <v>36.844000000000001</v>
      </c>
      <c r="AD1646" s="3">
        <v>32.756999999999998</v>
      </c>
      <c r="AE1646" s="4">
        <v>11.211</v>
      </c>
      <c r="AF1646" s="4">
        <v>7.7190000000000003</v>
      </c>
      <c r="AG1646" s="7">
        <v>288700000</v>
      </c>
      <c r="AH1646" s="7">
        <v>288681224</v>
      </c>
      <c r="AI1646" s="7">
        <v>253400000</v>
      </c>
      <c r="AJ1646" s="7">
        <v>35245430</v>
      </c>
      <c r="AK1646" s="3">
        <v>12.20912</v>
      </c>
      <c r="AL1646" s="7">
        <v>34</v>
      </c>
      <c r="AM1646" s="7">
        <v>22244971</v>
      </c>
      <c r="AN1646" s="3">
        <v>7.71</v>
      </c>
      <c r="AO1646" s="3">
        <v>8.2621079999999996</v>
      </c>
      <c r="AP1646" s="3">
        <v>5.1175660000000001</v>
      </c>
      <c r="AQ1646" s="3">
        <v>6.2937060000000002</v>
      </c>
      <c r="AR1646" s="3">
        <v>-28.369463</v>
      </c>
      <c r="AS1646" s="3">
        <v>5.1175660000000001</v>
      </c>
      <c r="AT1646" s="3">
        <v>6.2937060000000002</v>
      </c>
      <c r="AU1646" s="3">
        <v>-28.301887000000001</v>
      </c>
      <c r="AV1646" s="3">
        <v>0.41185844493994522</v>
      </c>
      <c r="AW1646" s="3">
        <v>0.60961485890181644</v>
      </c>
      <c r="AX1646" s="3">
        <v>0.40766745003664823</v>
      </c>
      <c r="AY1646" s="3">
        <v>61.48</v>
      </c>
      <c r="AZ1646" s="3">
        <v>90.99</v>
      </c>
      <c r="BA1646" s="3">
        <v>60.85</v>
      </c>
    </row>
    <row r="1647" spans="1:53" x14ac:dyDescent="0.3">
      <c r="A1647" s="1" t="s">
        <v>3161</v>
      </c>
      <c r="B1647" s="2">
        <v>4092630</v>
      </c>
      <c r="C1647" s="9" t="s">
        <v>2395</v>
      </c>
      <c r="D1647" s="9" t="s">
        <v>2407</v>
      </c>
      <c r="E1647" s="3">
        <v>2084.9211987399999</v>
      </c>
      <c r="F1647" s="5">
        <v>5916.653198</v>
      </c>
      <c r="G1647" s="5">
        <v>5916.6531987400003</v>
      </c>
      <c r="H1647" s="3">
        <v>-0.38500000000000001</v>
      </c>
      <c r="I1647" s="3" t="s">
        <v>2397</v>
      </c>
      <c r="J1647" s="3">
        <v>-0.38500000000000001</v>
      </c>
      <c r="K1647" s="3" t="s">
        <v>2397</v>
      </c>
      <c r="L1647" s="3">
        <v>0.53223018</v>
      </c>
      <c r="M1647" s="3">
        <v>0.53223018</v>
      </c>
      <c r="N1647" s="3">
        <v>5.029172</v>
      </c>
      <c r="O1647" s="3" t="s">
        <v>2400</v>
      </c>
      <c r="P1647" s="3" t="s">
        <v>2400</v>
      </c>
      <c r="Q1647" s="3">
        <v>6.9508049999999999</v>
      </c>
      <c r="R1647" s="3" t="s">
        <v>2400</v>
      </c>
      <c r="S1647" s="3" t="s">
        <v>2400</v>
      </c>
      <c r="T1647" s="9" t="s">
        <v>3430</v>
      </c>
      <c r="U1647" s="7">
        <v>861662</v>
      </c>
      <c r="V1647" s="7">
        <v>852213</v>
      </c>
      <c r="W1647" s="7">
        <v>710904</v>
      </c>
      <c r="X1647" s="7">
        <v>631967</v>
      </c>
      <c r="Y1647" s="7">
        <v>821725</v>
      </c>
      <c r="Z1647" s="7">
        <v>861662</v>
      </c>
      <c r="AA1647" s="7">
        <v>870905</v>
      </c>
      <c r="AB1647" s="7">
        <v>883810</v>
      </c>
      <c r="AC1647" s="4">
        <v>100</v>
      </c>
      <c r="AD1647" s="4">
        <v>100</v>
      </c>
      <c r="AE1647" s="3" t="s">
        <v>2400</v>
      </c>
      <c r="AF1647" s="3" t="s">
        <v>2400</v>
      </c>
      <c r="AG1647" s="7">
        <v>433560728</v>
      </c>
      <c r="AH1647" s="7">
        <v>424846963</v>
      </c>
      <c r="AI1647" s="7">
        <v>408618704</v>
      </c>
      <c r="AJ1647" s="7">
        <v>302314210</v>
      </c>
      <c r="AK1647" s="3">
        <v>82.716809999999995</v>
      </c>
      <c r="AL1647" s="7">
        <v>238</v>
      </c>
      <c r="AM1647" s="7">
        <v>82996299</v>
      </c>
      <c r="AN1647" s="3">
        <v>19.03</v>
      </c>
      <c r="AO1647" s="3">
        <v>-1.1467890000000001</v>
      </c>
      <c r="AP1647" s="3">
        <v>-9.8326360000000008</v>
      </c>
      <c r="AQ1647" s="3">
        <v>-19.439252</v>
      </c>
      <c r="AR1647" s="3">
        <v>-28.642384</v>
      </c>
      <c r="AS1647" s="3">
        <v>-9.8326360000000008</v>
      </c>
      <c r="AT1647" s="3">
        <v>-19.439252</v>
      </c>
      <c r="AU1647" s="3">
        <v>-28.046745000000001</v>
      </c>
      <c r="AV1647" s="3">
        <v>5.447322394181433</v>
      </c>
      <c r="AW1647" s="3">
        <v>4.5780808364474055</v>
      </c>
      <c r="AX1647" s="3">
        <v>4.0243380740764341</v>
      </c>
      <c r="AY1647" s="3">
        <v>188.38</v>
      </c>
      <c r="AZ1647" s="3">
        <v>158.32</v>
      </c>
      <c r="BA1647" s="3">
        <v>139.16999999999999</v>
      </c>
    </row>
    <row r="1648" spans="1:53" x14ac:dyDescent="0.3">
      <c r="A1648" s="1" t="s">
        <v>1555</v>
      </c>
      <c r="B1648" s="2">
        <v>1032005</v>
      </c>
      <c r="C1648" s="9" t="s">
        <v>2401</v>
      </c>
      <c r="D1648" s="9" t="s">
        <v>2399</v>
      </c>
      <c r="E1648" s="3">
        <v>2084.6854794599999</v>
      </c>
      <c r="F1648" s="5" t="s">
        <v>2400</v>
      </c>
      <c r="G1648" s="5">
        <v>1697.5294794599999</v>
      </c>
      <c r="H1648" s="3">
        <v>1</v>
      </c>
      <c r="I1648" s="3">
        <v>10.296836982968401</v>
      </c>
      <c r="J1648" s="3">
        <v>1</v>
      </c>
      <c r="K1648" s="3">
        <v>10.296836982968401</v>
      </c>
      <c r="L1648" s="3">
        <v>1.6182028892496998</v>
      </c>
      <c r="M1648" s="3">
        <v>1.4948229784573899</v>
      </c>
      <c r="N1648" s="3">
        <v>6.6572279999999999</v>
      </c>
      <c r="O1648" s="3" t="s">
        <v>2400</v>
      </c>
      <c r="P1648" s="3" t="s">
        <v>2400</v>
      </c>
      <c r="Q1648" s="3" t="s">
        <v>2400</v>
      </c>
      <c r="R1648" s="3" t="s">
        <v>2400</v>
      </c>
      <c r="S1648" s="3" t="s">
        <v>2400</v>
      </c>
      <c r="T1648" s="9" t="s">
        <v>3429</v>
      </c>
      <c r="U1648" s="7">
        <v>689251</v>
      </c>
      <c r="V1648" s="7">
        <v>608670</v>
      </c>
      <c r="W1648" s="7">
        <v>539661</v>
      </c>
      <c r="X1648" s="7">
        <v>525448</v>
      </c>
      <c r="Y1648" s="7">
        <v>711244</v>
      </c>
      <c r="Z1648" s="7">
        <v>708987</v>
      </c>
      <c r="AA1648" s="7">
        <v>698903</v>
      </c>
      <c r="AB1648" s="7">
        <v>689251</v>
      </c>
      <c r="AC1648" s="3" t="s">
        <v>2400</v>
      </c>
      <c r="AD1648" s="3" t="s">
        <v>2400</v>
      </c>
      <c r="AE1648" s="3" t="s">
        <v>2400</v>
      </c>
      <c r="AF1648" s="3" t="s">
        <v>2400</v>
      </c>
      <c r="AG1648" s="7">
        <v>46558932</v>
      </c>
      <c r="AH1648" s="7">
        <v>46561532</v>
      </c>
      <c r="AI1648" s="7">
        <v>47057806</v>
      </c>
      <c r="AJ1648" s="7">
        <v>45217474</v>
      </c>
      <c r="AK1648" s="3">
        <v>98.517390000000006</v>
      </c>
      <c r="AL1648" s="7">
        <v>304</v>
      </c>
      <c r="AM1648" s="7">
        <v>44883284</v>
      </c>
      <c r="AN1648" s="3">
        <v>97.79</v>
      </c>
      <c r="AO1648" s="3">
        <v>-2.1955170000000002</v>
      </c>
      <c r="AP1648" s="3">
        <v>-6.8251869999999997</v>
      </c>
      <c r="AQ1648" s="3">
        <v>-5.788068</v>
      </c>
      <c r="AR1648" s="3">
        <v>14.657275</v>
      </c>
      <c r="AS1648" s="3">
        <v>-6.8251869999999997</v>
      </c>
      <c r="AT1648" s="3">
        <v>-5.788068</v>
      </c>
      <c r="AU1648" s="3">
        <v>12.913554</v>
      </c>
      <c r="AV1648" s="3">
        <v>2.1887768744769787</v>
      </c>
      <c r="AW1648" s="3">
        <v>3.5846822578240269</v>
      </c>
      <c r="AX1648" s="3">
        <v>3.2935586001764565</v>
      </c>
      <c r="AY1648" s="3">
        <v>80.88</v>
      </c>
      <c r="AZ1648" s="3">
        <v>132.46</v>
      </c>
      <c r="BA1648" s="4">
        <v>121.7</v>
      </c>
    </row>
    <row r="1649" spans="1:53" x14ac:dyDescent="0.3">
      <c r="A1649" s="1" t="s">
        <v>1974</v>
      </c>
      <c r="B1649" s="2">
        <v>103414</v>
      </c>
      <c r="C1649" s="9" t="s">
        <v>2401</v>
      </c>
      <c r="D1649" s="9" t="s">
        <v>2465</v>
      </c>
      <c r="E1649" s="3">
        <v>2081.6205006599998</v>
      </c>
      <c r="F1649" s="5">
        <v>2483.2945</v>
      </c>
      <c r="G1649" s="5">
        <v>2473.59450066</v>
      </c>
      <c r="H1649" s="4">
        <v>1.07</v>
      </c>
      <c r="I1649" s="3">
        <v>31.834905660377402</v>
      </c>
      <c r="J1649" s="4">
        <v>1.07</v>
      </c>
      <c r="K1649" s="3">
        <v>31.834905660377402</v>
      </c>
      <c r="L1649" s="3">
        <v>12.3675096997368</v>
      </c>
      <c r="M1649" s="3">
        <v>1.3292681529563699</v>
      </c>
      <c r="N1649" s="3">
        <v>26.115689595358699</v>
      </c>
      <c r="O1649" s="3" t="s">
        <v>2400</v>
      </c>
      <c r="P1649" s="3" t="s">
        <v>2400</v>
      </c>
      <c r="Q1649" s="3">
        <v>0.94340199999999996</v>
      </c>
      <c r="R1649" s="3">
        <v>9.9541489999999992</v>
      </c>
      <c r="S1649" s="3">
        <v>12.6340489652285</v>
      </c>
      <c r="T1649" s="9" t="s">
        <v>3429</v>
      </c>
      <c r="U1649" s="7">
        <v>2257341</v>
      </c>
      <c r="V1649" s="7">
        <v>3069296</v>
      </c>
      <c r="W1649" s="7">
        <v>3305792</v>
      </c>
      <c r="X1649" s="7">
        <v>2288432</v>
      </c>
      <c r="Y1649" s="7">
        <v>2406655</v>
      </c>
      <c r="Z1649" s="7">
        <v>2340428</v>
      </c>
      <c r="AA1649" s="7">
        <v>2287352</v>
      </c>
      <c r="AB1649" s="7">
        <v>2257341</v>
      </c>
      <c r="AC1649" s="3">
        <v>60.445</v>
      </c>
      <c r="AD1649" s="3">
        <v>61.335000000000001</v>
      </c>
      <c r="AE1649" s="4">
        <v>6.4320000000000004</v>
      </c>
      <c r="AF1649" s="4">
        <v>7.5309999999999997</v>
      </c>
      <c r="AG1649" s="7">
        <v>27713557</v>
      </c>
      <c r="AH1649" s="7">
        <v>27605057</v>
      </c>
      <c r="AI1649" s="7">
        <v>27355427</v>
      </c>
      <c r="AJ1649" s="7">
        <v>27240564</v>
      </c>
      <c r="AK1649" s="4">
        <v>98.264499999999998</v>
      </c>
      <c r="AL1649" s="7">
        <v>263</v>
      </c>
      <c r="AM1649" s="7">
        <v>27799052</v>
      </c>
      <c r="AN1649" s="3">
        <v>100.28</v>
      </c>
      <c r="AO1649" s="3">
        <v>-3.956169</v>
      </c>
      <c r="AP1649" s="3">
        <v>-10.121188</v>
      </c>
      <c r="AQ1649" s="3">
        <v>-9.7002939999999995</v>
      </c>
      <c r="AR1649" s="3">
        <v>16.342009999999998</v>
      </c>
      <c r="AS1649" s="3">
        <v>-10.121188</v>
      </c>
      <c r="AT1649" s="3">
        <v>-9.7002939999999995</v>
      </c>
      <c r="AU1649" s="3">
        <v>14.876595999999999</v>
      </c>
      <c r="AV1649" s="3" t="s">
        <v>2400</v>
      </c>
      <c r="AW1649" s="3" t="s">
        <v>2400</v>
      </c>
      <c r="AX1649" s="3" t="s">
        <v>2400</v>
      </c>
      <c r="AY1649" s="3">
        <v>73.930000000000007</v>
      </c>
      <c r="AZ1649" s="3">
        <v>92.95</v>
      </c>
      <c r="BA1649" s="3">
        <v>83.91</v>
      </c>
    </row>
    <row r="1650" spans="1:53" x14ac:dyDescent="0.3">
      <c r="A1650" s="1" t="s">
        <v>635</v>
      </c>
      <c r="B1650" s="2">
        <v>4566764</v>
      </c>
      <c r="C1650" s="9" t="s">
        <v>2401</v>
      </c>
      <c r="D1650" s="9" t="s">
        <v>2477</v>
      </c>
      <c r="E1650" s="3">
        <v>2076.1652257599999</v>
      </c>
      <c r="F1650" s="5">
        <v>4044.296225</v>
      </c>
      <c r="G1650" s="5">
        <v>4044.2962257600002</v>
      </c>
      <c r="H1650" s="3">
        <v>0.71</v>
      </c>
      <c r="I1650" s="3">
        <v>14.922316</v>
      </c>
      <c r="J1650" s="3">
        <v>0.71</v>
      </c>
      <c r="K1650" s="3">
        <v>14.922316</v>
      </c>
      <c r="L1650" s="3" t="s">
        <v>2397</v>
      </c>
      <c r="M1650" s="3" t="s">
        <v>2397</v>
      </c>
      <c r="N1650" s="3">
        <v>13.083591</v>
      </c>
      <c r="O1650" s="3">
        <v>17.0640264961336</v>
      </c>
      <c r="P1650" s="3" t="s">
        <v>2397</v>
      </c>
      <c r="Q1650" s="3">
        <v>4.2065380000000001</v>
      </c>
      <c r="R1650" s="3">
        <v>10.691571</v>
      </c>
      <c r="S1650" s="3">
        <v>10.691571</v>
      </c>
      <c r="T1650" s="9" t="s">
        <v>3429</v>
      </c>
      <c r="U1650" s="7">
        <v>1020409</v>
      </c>
      <c r="V1650" s="7">
        <v>1036407</v>
      </c>
      <c r="W1650" s="7">
        <v>700902</v>
      </c>
      <c r="X1650" s="7">
        <v>563418</v>
      </c>
      <c r="Y1650" s="7">
        <v>984922</v>
      </c>
      <c r="Z1650" s="7">
        <v>1046676</v>
      </c>
      <c r="AA1650" s="7">
        <v>1028959</v>
      </c>
      <c r="AB1650" s="7">
        <v>1020409</v>
      </c>
      <c r="AC1650" s="3">
        <v>36.466000000000001</v>
      </c>
      <c r="AD1650" s="4">
        <v>36.409999999999997</v>
      </c>
      <c r="AE1650" s="3">
        <v>34.508000000000003</v>
      </c>
      <c r="AF1650" s="3">
        <v>33.085999999999999</v>
      </c>
      <c r="AG1650" s="7">
        <v>47043589</v>
      </c>
      <c r="AH1650" s="7">
        <v>47229951</v>
      </c>
      <c r="AI1650" s="7">
        <v>43596019</v>
      </c>
      <c r="AJ1650" s="7">
        <v>16870401</v>
      </c>
      <c r="AK1650" s="3">
        <v>32.77928</v>
      </c>
      <c r="AL1650" s="7">
        <v>79</v>
      </c>
      <c r="AM1650" s="7">
        <v>7573383</v>
      </c>
      <c r="AN1650" s="3">
        <v>14.72</v>
      </c>
      <c r="AO1650" s="3">
        <v>2.8474080000000002</v>
      </c>
      <c r="AP1650" s="3">
        <v>4.759544</v>
      </c>
      <c r="AQ1650" s="3">
        <v>-3.3394330000000001</v>
      </c>
      <c r="AR1650" s="3">
        <v>-4.2808609999999998</v>
      </c>
      <c r="AS1650" s="3">
        <v>4.759544</v>
      </c>
      <c r="AT1650" s="3">
        <v>-3.3394330000000001</v>
      </c>
      <c r="AU1650" s="3">
        <v>-2.107945</v>
      </c>
      <c r="AV1650" s="3">
        <v>0.95025587825159996</v>
      </c>
      <c r="AW1650" s="3">
        <v>2.020397390364443</v>
      </c>
      <c r="AX1650" s="3">
        <v>2.0307635069745937</v>
      </c>
      <c r="AY1650" s="3">
        <v>82.36</v>
      </c>
      <c r="AZ1650" s="4">
        <v>175.11</v>
      </c>
      <c r="BA1650" s="4">
        <v>176.01</v>
      </c>
    </row>
    <row r="1651" spans="1:53" x14ac:dyDescent="0.3">
      <c r="A1651" s="1" t="s">
        <v>2936</v>
      </c>
      <c r="B1651" s="2">
        <v>5191960</v>
      </c>
      <c r="C1651" s="9" t="s">
        <v>2395</v>
      </c>
      <c r="D1651" s="9" t="s">
        <v>2490</v>
      </c>
      <c r="E1651" s="3">
        <v>2072.87227656</v>
      </c>
      <c r="F1651" s="5">
        <v>3432.1353760000002</v>
      </c>
      <c r="G1651" s="5" t="s">
        <v>2400</v>
      </c>
      <c r="H1651" s="3">
        <v>2.9316255135840741E-2</v>
      </c>
      <c r="I1651" s="3">
        <v>9.5847350000000002</v>
      </c>
      <c r="J1651" s="3">
        <v>2.9316255135840741E-2</v>
      </c>
      <c r="K1651" s="3">
        <v>9.5847350000000002</v>
      </c>
      <c r="L1651" s="3">
        <v>6.1247371899999994</v>
      </c>
      <c r="M1651" s="3">
        <v>1.0273349600000001</v>
      </c>
      <c r="N1651" s="3">
        <v>6.5032959999999997</v>
      </c>
      <c r="O1651" s="3" t="s">
        <v>2400</v>
      </c>
      <c r="P1651" s="3" t="s">
        <v>2400</v>
      </c>
      <c r="Q1651" s="3">
        <v>0.76076100000000002</v>
      </c>
      <c r="R1651" s="3">
        <v>2.3342339999999999</v>
      </c>
      <c r="S1651" s="3">
        <v>2.3342339999999999</v>
      </c>
      <c r="T1651" s="9" t="s">
        <v>3429</v>
      </c>
      <c r="U1651" s="7">
        <v>4504101.8293233998</v>
      </c>
      <c r="V1651" s="7">
        <v>4316046.8706148043</v>
      </c>
      <c r="W1651" s="7">
        <v>4736983.9925519098</v>
      </c>
      <c r="X1651" s="7">
        <v>4308494.9824091662</v>
      </c>
      <c r="Y1651" s="7">
        <v>4210326.2235500617</v>
      </c>
      <c r="Z1651" s="7">
        <v>4305026.882229764</v>
      </c>
      <c r="AA1651" s="7">
        <v>4390422.0666332263</v>
      </c>
      <c r="AB1651" s="7">
        <v>4504101.8293233998</v>
      </c>
      <c r="AC1651" s="4">
        <v>28.31</v>
      </c>
      <c r="AD1651" s="3">
        <v>26.646999999999998</v>
      </c>
      <c r="AE1651" s="3">
        <v>33.837000000000003</v>
      </c>
      <c r="AF1651" s="3">
        <v>31.434000000000001</v>
      </c>
      <c r="AG1651" s="7">
        <v>962467823</v>
      </c>
      <c r="AH1651" s="7">
        <v>960853110</v>
      </c>
      <c r="AI1651" s="7">
        <v>958856586</v>
      </c>
      <c r="AJ1651" s="7">
        <v>464976963</v>
      </c>
      <c r="AK1651" s="3">
        <v>48.437570000000001</v>
      </c>
      <c r="AL1651" s="7">
        <v>263</v>
      </c>
      <c r="AM1651" s="7">
        <v>299617827</v>
      </c>
      <c r="AN1651" s="3">
        <v>31.21</v>
      </c>
      <c r="AO1651" s="3">
        <v>-4.7393369999999999</v>
      </c>
      <c r="AP1651" s="3">
        <v>-6.9444439999999998</v>
      </c>
      <c r="AQ1651" s="3">
        <v>-29.720279999999999</v>
      </c>
      <c r="AR1651" s="3">
        <v>-58.125</v>
      </c>
      <c r="AS1651" s="3">
        <v>-6.9444439999999998</v>
      </c>
      <c r="AT1651" s="3">
        <v>-29.720279999999999</v>
      </c>
      <c r="AU1651" s="3">
        <v>-58.811475000000002</v>
      </c>
      <c r="AV1651" s="3" t="s">
        <v>2400</v>
      </c>
      <c r="AW1651" s="3" t="s">
        <v>2400</v>
      </c>
      <c r="AX1651" s="3" t="s">
        <v>2400</v>
      </c>
      <c r="AY1651" s="3">
        <v>69.34</v>
      </c>
      <c r="AZ1651" s="4">
        <v>144.04</v>
      </c>
      <c r="BA1651" s="3">
        <v>162.91999999999999</v>
      </c>
    </row>
    <row r="1652" spans="1:53" x14ac:dyDescent="0.3">
      <c r="A1652" s="1" t="s">
        <v>1177</v>
      </c>
      <c r="B1652" s="2">
        <v>4158264</v>
      </c>
      <c r="C1652" s="9" t="s">
        <v>2395</v>
      </c>
      <c r="D1652" s="9" t="s">
        <v>2444</v>
      </c>
      <c r="E1652" s="3">
        <v>2070.8539348200002</v>
      </c>
      <c r="F1652" s="5">
        <v>6903.8539339999998</v>
      </c>
      <c r="G1652" s="5" t="s">
        <v>2400</v>
      </c>
      <c r="H1652" s="3">
        <v>-0.17299999999999999</v>
      </c>
      <c r="I1652" s="3" t="s">
        <v>2397</v>
      </c>
      <c r="J1652" s="3">
        <v>-0.17299999999999999</v>
      </c>
      <c r="K1652" s="3" t="s">
        <v>2397</v>
      </c>
      <c r="L1652" s="3">
        <v>1.2118408899999999</v>
      </c>
      <c r="M1652" s="3">
        <v>1.0312254000000001</v>
      </c>
      <c r="N1652" s="3" t="s">
        <v>2397</v>
      </c>
      <c r="O1652" s="3" t="s">
        <v>2400</v>
      </c>
      <c r="P1652" s="3" t="s">
        <v>2400</v>
      </c>
      <c r="Q1652" s="3">
        <v>0.81049099999999996</v>
      </c>
      <c r="R1652" s="3">
        <v>6.1359180000000002</v>
      </c>
      <c r="S1652" s="3">
        <v>6.1359180000000002</v>
      </c>
      <c r="T1652" s="9" t="s">
        <v>3429</v>
      </c>
      <c r="U1652" s="7">
        <v>9615000</v>
      </c>
      <c r="V1652" s="7">
        <v>9158000</v>
      </c>
      <c r="W1652" s="7">
        <v>6037000</v>
      </c>
      <c r="X1652" s="7">
        <v>2957000</v>
      </c>
      <c r="Y1652" s="7">
        <v>9327000</v>
      </c>
      <c r="Z1652" s="7">
        <v>9315000</v>
      </c>
      <c r="AA1652" s="7">
        <v>9496000</v>
      </c>
      <c r="AB1652" s="7">
        <v>9615000</v>
      </c>
      <c r="AC1652" s="3">
        <v>24.992000000000001</v>
      </c>
      <c r="AD1652" s="3">
        <v>25.035</v>
      </c>
      <c r="AE1652" s="4">
        <v>5.4710000000000001</v>
      </c>
      <c r="AF1652" s="4">
        <v>4.6749999999999998</v>
      </c>
      <c r="AG1652" s="7">
        <v>346876706</v>
      </c>
      <c r="AH1652" s="7">
        <v>346833127</v>
      </c>
      <c r="AI1652" s="7">
        <v>333289326</v>
      </c>
      <c r="AJ1652" s="7">
        <v>310559485</v>
      </c>
      <c r="AK1652" s="3">
        <v>89.53022</v>
      </c>
      <c r="AL1652" s="7">
        <v>386</v>
      </c>
      <c r="AM1652" s="7">
        <v>286714930</v>
      </c>
      <c r="AN1652" s="3">
        <v>82.66</v>
      </c>
      <c r="AO1652" s="3">
        <v>0.127389</v>
      </c>
      <c r="AP1652" s="3">
        <v>31.658291999999999</v>
      </c>
      <c r="AQ1652" s="3">
        <v>19.817073000000001</v>
      </c>
      <c r="AR1652" s="3">
        <v>49.14611</v>
      </c>
      <c r="AS1652" s="3">
        <v>31.658291999999999</v>
      </c>
      <c r="AT1652" s="3">
        <v>19.817073000000001</v>
      </c>
      <c r="AU1652" s="3">
        <v>41.621622000000002</v>
      </c>
      <c r="AV1652" s="3">
        <v>16.555764917809153</v>
      </c>
      <c r="AW1652" s="3">
        <v>24.983322172114953</v>
      </c>
      <c r="AX1652" s="3">
        <v>25.658037456642056</v>
      </c>
      <c r="AY1652" s="3">
        <v>71.92</v>
      </c>
      <c r="AZ1652" s="3">
        <v>108.52</v>
      </c>
      <c r="BA1652" s="3">
        <v>111.45</v>
      </c>
    </row>
    <row r="1653" spans="1:53" x14ac:dyDescent="0.3">
      <c r="A1653" s="1" t="s">
        <v>1278</v>
      </c>
      <c r="B1653" s="2">
        <v>5721089</v>
      </c>
      <c r="C1653" s="9" t="s">
        <v>2401</v>
      </c>
      <c r="D1653" s="9" t="s">
        <v>2407</v>
      </c>
      <c r="E1653" s="3">
        <v>2062.9383315999999</v>
      </c>
      <c r="F1653" s="5">
        <v>2083.3214210000001</v>
      </c>
      <c r="G1653" s="5" t="s">
        <v>2400</v>
      </c>
      <c r="H1653" s="3">
        <v>0.307</v>
      </c>
      <c r="I1653" s="3">
        <v>5.6003220000000002</v>
      </c>
      <c r="J1653" s="4">
        <v>0.307</v>
      </c>
      <c r="K1653" s="3">
        <v>5.6003220000000002</v>
      </c>
      <c r="L1653" s="3">
        <v>0.99031063000000008</v>
      </c>
      <c r="M1653" s="3">
        <v>0.99031063000000008</v>
      </c>
      <c r="N1653" s="3" t="s">
        <v>2400</v>
      </c>
      <c r="O1653" s="3" t="s">
        <v>2400</v>
      </c>
      <c r="P1653" s="3" t="s">
        <v>2400</v>
      </c>
      <c r="Q1653" s="3">
        <v>72.134529999999998</v>
      </c>
      <c r="R1653" s="3" t="s">
        <v>2400</v>
      </c>
      <c r="S1653" s="3" t="s">
        <v>2400</v>
      </c>
      <c r="T1653" s="9" t="s">
        <v>3429</v>
      </c>
      <c r="U1653" s="7">
        <v>25755.008999999998</v>
      </c>
      <c r="V1653" s="7">
        <v>24600.914000000001</v>
      </c>
      <c r="W1653" s="7">
        <v>20703.205000000002</v>
      </c>
      <c r="X1653" s="7">
        <v>19871.163</v>
      </c>
      <c r="Y1653" s="7">
        <v>27509.896000000001</v>
      </c>
      <c r="Z1653" s="7">
        <v>26632.453000000001</v>
      </c>
      <c r="AA1653" s="7">
        <v>25755.008999999998</v>
      </c>
      <c r="AB1653" s="7">
        <v>25308.159</v>
      </c>
      <c r="AC1653" s="4">
        <v>100</v>
      </c>
      <c r="AD1653" s="4">
        <v>100</v>
      </c>
      <c r="AE1653" s="3" t="s">
        <v>2400</v>
      </c>
      <c r="AF1653" s="3" t="s">
        <v>2400</v>
      </c>
      <c r="AG1653" s="7">
        <v>282594292</v>
      </c>
      <c r="AH1653" s="7">
        <v>282594292</v>
      </c>
      <c r="AI1653" s="7">
        <v>270856813</v>
      </c>
      <c r="AJ1653" s="7">
        <v>197002326</v>
      </c>
      <c r="AK1653" s="4">
        <v>100</v>
      </c>
      <c r="AL1653" s="7">
        <v>187</v>
      </c>
      <c r="AM1653" s="7">
        <v>35051876</v>
      </c>
      <c r="AN1653" s="4">
        <v>12.4</v>
      </c>
      <c r="AO1653" s="3">
        <v>-1.2784089999999999</v>
      </c>
      <c r="AP1653" s="3">
        <v>-4.7945209999999996</v>
      </c>
      <c r="AQ1653" s="3">
        <v>-2.112676</v>
      </c>
      <c r="AR1653" s="3">
        <v>9.9683539999999997</v>
      </c>
      <c r="AS1653" s="3">
        <v>-4.7945209999999996</v>
      </c>
      <c r="AT1653" s="3">
        <v>-2.112676</v>
      </c>
      <c r="AU1653" s="3">
        <v>8.9341690000000007</v>
      </c>
      <c r="AV1653" s="3">
        <v>0.93917254351336998</v>
      </c>
      <c r="AW1653" s="3">
        <v>1.0948373842403916</v>
      </c>
      <c r="AX1653" s="3">
        <v>1.0930924960083765</v>
      </c>
      <c r="AY1653" s="4">
        <v>73.3</v>
      </c>
      <c r="AZ1653" s="3">
        <v>85.45</v>
      </c>
      <c r="BA1653" s="3">
        <v>85.32</v>
      </c>
    </row>
    <row r="1654" spans="1:53" x14ac:dyDescent="0.3">
      <c r="A1654" s="1" t="s">
        <v>2027</v>
      </c>
      <c r="B1654" s="2">
        <v>4811577</v>
      </c>
      <c r="C1654" s="9" t="s">
        <v>2401</v>
      </c>
      <c r="D1654" s="9" t="s">
        <v>2519</v>
      </c>
      <c r="E1654" s="3">
        <v>2062.5573415399999</v>
      </c>
      <c r="F1654" s="5">
        <v>2407.5693409999999</v>
      </c>
      <c r="G1654" s="5" t="s">
        <v>2400</v>
      </c>
      <c r="H1654" s="3">
        <v>-0.19400000000000001</v>
      </c>
      <c r="I1654" s="3" t="s">
        <v>2397</v>
      </c>
      <c r="J1654" s="3">
        <v>-0.19400000000000001</v>
      </c>
      <c r="K1654" s="3" t="s">
        <v>2397</v>
      </c>
      <c r="L1654" s="3" t="s">
        <v>2397</v>
      </c>
      <c r="M1654" s="3">
        <v>1.0366062300000001</v>
      </c>
      <c r="N1654" s="3">
        <v>7.4204080000000001</v>
      </c>
      <c r="O1654" s="3" t="s">
        <v>2400</v>
      </c>
      <c r="P1654" s="3" t="s">
        <v>2400</v>
      </c>
      <c r="Q1654" s="3">
        <v>0.73756600000000005</v>
      </c>
      <c r="R1654" s="3">
        <v>24.097923999999999</v>
      </c>
      <c r="S1654" s="3">
        <v>24.097923999999999</v>
      </c>
      <c r="T1654" s="9" t="s">
        <v>3429</v>
      </c>
      <c r="U1654" s="7">
        <v>2602415</v>
      </c>
      <c r="V1654" s="7">
        <v>2406840</v>
      </c>
      <c r="W1654" s="7">
        <v>2032707</v>
      </c>
      <c r="X1654" s="7">
        <v>1093962</v>
      </c>
      <c r="Y1654" s="7">
        <v>2589610</v>
      </c>
      <c r="Z1654" s="7">
        <v>2609340</v>
      </c>
      <c r="AA1654" s="7">
        <v>2619302</v>
      </c>
      <c r="AB1654" s="7">
        <v>2602415</v>
      </c>
      <c r="AC1654" s="3">
        <v>70.795000000000002</v>
      </c>
      <c r="AD1654" s="3">
        <v>70.814999999999998</v>
      </c>
      <c r="AE1654" s="4">
        <v>1.776</v>
      </c>
      <c r="AF1654" s="4">
        <v>2.556</v>
      </c>
      <c r="AG1654" s="7">
        <v>171944014</v>
      </c>
      <c r="AH1654" s="7">
        <v>171124883</v>
      </c>
      <c r="AI1654" s="7">
        <v>165557305</v>
      </c>
      <c r="AJ1654" s="7">
        <v>161167380</v>
      </c>
      <c r="AK1654" s="3">
        <v>93.611230000000006</v>
      </c>
      <c r="AL1654" s="7">
        <v>451</v>
      </c>
      <c r="AM1654" s="7">
        <v>119229467</v>
      </c>
      <c r="AN1654" s="3">
        <v>69.25</v>
      </c>
      <c r="AO1654" s="3">
        <v>-1.835853</v>
      </c>
      <c r="AP1654" s="3">
        <v>-24.123539000000001</v>
      </c>
      <c r="AQ1654" s="3">
        <v>-0.98039200000000004</v>
      </c>
      <c r="AR1654" s="3">
        <v>-58.549931999999998</v>
      </c>
      <c r="AS1654" s="3">
        <v>-24.123539000000001</v>
      </c>
      <c r="AT1654" s="3">
        <v>-0.98039200000000004</v>
      </c>
      <c r="AU1654" s="3">
        <v>-57.819026000000001</v>
      </c>
      <c r="AV1654" s="3">
        <v>9.7671406570246457</v>
      </c>
      <c r="AW1654" s="3">
        <v>13.013347057676286</v>
      </c>
      <c r="AX1654" s="3">
        <v>15.294169424187917</v>
      </c>
      <c r="AY1654" s="3">
        <v>61.46</v>
      </c>
      <c r="AZ1654" s="3">
        <v>81.88</v>
      </c>
      <c r="BA1654" s="3">
        <v>96.24</v>
      </c>
    </row>
    <row r="1655" spans="1:53" x14ac:dyDescent="0.3">
      <c r="A1655" s="1" t="s">
        <v>2349</v>
      </c>
      <c r="B1655" s="2">
        <v>4121147</v>
      </c>
      <c r="C1655" s="9" t="s">
        <v>2401</v>
      </c>
      <c r="D1655" s="9" t="s">
        <v>2526</v>
      </c>
      <c r="E1655" s="3">
        <v>2056.6500437999998</v>
      </c>
      <c r="F1655" s="5">
        <v>2207.5190429999998</v>
      </c>
      <c r="G1655" s="5" t="s">
        <v>2400</v>
      </c>
      <c r="H1655" s="3">
        <v>0.56000000000000005</v>
      </c>
      <c r="I1655" s="3">
        <v>46.967213000000001</v>
      </c>
      <c r="J1655" s="4">
        <v>0.56000000000000005</v>
      </c>
      <c r="K1655" s="3">
        <v>47.243816000000002</v>
      </c>
      <c r="L1655" s="3">
        <v>6.67054715</v>
      </c>
      <c r="M1655" s="3">
        <v>2.17705167</v>
      </c>
      <c r="N1655" s="3">
        <v>14.22845</v>
      </c>
      <c r="O1655" s="3" t="s">
        <v>2400</v>
      </c>
      <c r="P1655" s="3" t="s">
        <v>2400</v>
      </c>
      <c r="Q1655" s="3">
        <v>1.8364549999999999</v>
      </c>
      <c r="R1655" s="3">
        <v>9.3116289999999999</v>
      </c>
      <c r="S1655" s="3">
        <v>9.3116289999999999</v>
      </c>
      <c r="T1655" s="9" t="s">
        <v>3432</v>
      </c>
      <c r="U1655" s="7">
        <v>1245703</v>
      </c>
      <c r="V1655" s="7">
        <v>1418496</v>
      </c>
      <c r="W1655" s="7">
        <v>1309189</v>
      </c>
      <c r="X1655" s="7">
        <v>3171429</v>
      </c>
      <c r="Y1655" s="7">
        <v>1166910</v>
      </c>
      <c r="Z1655" s="7">
        <v>1191093</v>
      </c>
      <c r="AA1655" s="7">
        <v>1245703</v>
      </c>
      <c r="AB1655" s="7">
        <v>4793600</v>
      </c>
      <c r="AC1655" s="4">
        <v>22.88</v>
      </c>
      <c r="AD1655" s="3">
        <v>24.738</v>
      </c>
      <c r="AE1655" s="4">
        <v>6.6029999999999998</v>
      </c>
      <c r="AF1655" s="4">
        <v>5.5270000000000001</v>
      </c>
      <c r="AG1655" s="7">
        <v>49464000</v>
      </c>
      <c r="AH1655" s="7">
        <v>50260265</v>
      </c>
      <c r="AI1655" s="7">
        <v>49287000</v>
      </c>
      <c r="AJ1655" s="7">
        <v>31262451</v>
      </c>
      <c r="AK1655" s="3">
        <v>62.201129999999999</v>
      </c>
      <c r="AL1655" s="7">
        <v>303</v>
      </c>
      <c r="AM1655" s="7">
        <v>25551441</v>
      </c>
      <c r="AN1655" s="3">
        <v>50.84</v>
      </c>
      <c r="AO1655" s="3">
        <v>-2.4324979999999998</v>
      </c>
      <c r="AP1655" s="3">
        <v>-1.9794719999999999</v>
      </c>
      <c r="AQ1655" s="3">
        <v>-3.2328109999999999</v>
      </c>
      <c r="AR1655" s="3">
        <v>-29.284203000000002</v>
      </c>
      <c r="AS1655" s="3">
        <v>-1.9794719999999999</v>
      </c>
      <c r="AT1655" s="3">
        <v>-3.2328109999999999</v>
      </c>
      <c r="AU1655" s="3">
        <v>-30.304082999999999</v>
      </c>
      <c r="AV1655" s="3">
        <v>1.657376856250161</v>
      </c>
      <c r="AW1655" s="3">
        <v>3.0082502459040867</v>
      </c>
      <c r="AX1655" s="3">
        <v>2.4791044407315828</v>
      </c>
      <c r="AY1655" s="3">
        <v>59.66</v>
      </c>
      <c r="AZ1655" s="3">
        <v>108.29</v>
      </c>
      <c r="BA1655" s="3">
        <v>89.24</v>
      </c>
    </row>
    <row r="1656" spans="1:53" x14ac:dyDescent="0.3">
      <c r="A1656" s="1" t="s">
        <v>1046</v>
      </c>
      <c r="B1656" s="2">
        <v>4383039</v>
      </c>
      <c r="C1656" s="9" t="s">
        <v>2401</v>
      </c>
      <c r="D1656" s="9" t="s">
        <v>2399</v>
      </c>
      <c r="E1656" s="3">
        <v>2056.0391343000001</v>
      </c>
      <c r="F1656" s="5" t="s">
        <v>2400</v>
      </c>
      <c r="G1656" s="5">
        <v>1412.6151342999999</v>
      </c>
      <c r="H1656" s="3">
        <v>0.45700000000000002</v>
      </c>
      <c r="I1656" s="3">
        <v>17.564417177914098</v>
      </c>
      <c r="J1656" s="4">
        <v>0.45700000000000002</v>
      </c>
      <c r="K1656" s="3">
        <v>17.564417177914098</v>
      </c>
      <c r="L1656" s="3">
        <v>0.97747538022677904</v>
      </c>
      <c r="M1656" s="3">
        <v>0.85425605581471797</v>
      </c>
      <c r="N1656" s="3">
        <v>4.5940310000000002</v>
      </c>
      <c r="O1656" s="3" t="s">
        <v>2400</v>
      </c>
      <c r="P1656" s="3" t="s">
        <v>2400</v>
      </c>
      <c r="Q1656" s="3" t="s">
        <v>2400</v>
      </c>
      <c r="R1656" s="3" t="s">
        <v>2400</v>
      </c>
      <c r="S1656" s="3" t="s">
        <v>2400</v>
      </c>
      <c r="T1656" s="9" t="s">
        <v>3429</v>
      </c>
      <c r="U1656" s="7">
        <v>1195820</v>
      </c>
      <c r="V1656" s="7">
        <v>1291435</v>
      </c>
      <c r="W1656" s="7">
        <v>1833257</v>
      </c>
      <c r="X1656" s="7">
        <v>2114646</v>
      </c>
      <c r="Y1656" s="7">
        <v>1177884</v>
      </c>
      <c r="Z1656" s="7">
        <v>1184897</v>
      </c>
      <c r="AA1656" s="7">
        <v>1196860</v>
      </c>
      <c r="AB1656" s="7">
        <v>1195820</v>
      </c>
      <c r="AC1656" s="3" t="s">
        <v>2400</v>
      </c>
      <c r="AD1656" s="3" t="s">
        <v>2400</v>
      </c>
      <c r="AE1656" s="3" t="s">
        <v>2400</v>
      </c>
      <c r="AF1656" s="3" t="s">
        <v>2400</v>
      </c>
      <c r="AG1656" s="7">
        <v>64959743</v>
      </c>
      <c r="AH1656" s="7">
        <v>64952838</v>
      </c>
      <c r="AI1656" s="7">
        <v>65169821</v>
      </c>
      <c r="AJ1656" s="7">
        <v>45813516</v>
      </c>
      <c r="AK1656" s="3">
        <v>70.523840000000007</v>
      </c>
      <c r="AL1656" s="7">
        <v>247</v>
      </c>
      <c r="AM1656" s="7">
        <v>37402299</v>
      </c>
      <c r="AN1656" s="3">
        <v>57.58</v>
      </c>
      <c r="AO1656" s="3">
        <v>-1.7838769999999999</v>
      </c>
      <c r="AP1656" s="3">
        <v>-9.5418640000000003</v>
      </c>
      <c r="AQ1656" s="3">
        <v>-10.976368000000001</v>
      </c>
      <c r="AR1656" s="3">
        <v>-17.753519000000001</v>
      </c>
      <c r="AS1656" s="3">
        <v>-9.5418640000000003</v>
      </c>
      <c r="AT1656" s="3">
        <v>-10.976368000000001</v>
      </c>
      <c r="AU1656" s="3">
        <v>-18.687873</v>
      </c>
      <c r="AV1656" s="3">
        <v>1.5812183731156715</v>
      </c>
      <c r="AW1656" s="3">
        <v>2.3447097803839965</v>
      </c>
      <c r="AX1656" s="3">
        <v>2.6021828473939435</v>
      </c>
      <c r="AY1656" s="3">
        <v>65.38</v>
      </c>
      <c r="AZ1656" s="3">
        <v>96.95</v>
      </c>
      <c r="BA1656" s="4">
        <v>107.6</v>
      </c>
    </row>
    <row r="1657" spans="1:53" x14ac:dyDescent="0.3">
      <c r="A1657" s="1" t="s">
        <v>781</v>
      </c>
      <c r="B1657" s="2">
        <v>4206927</v>
      </c>
      <c r="C1657" s="9" t="s">
        <v>2401</v>
      </c>
      <c r="D1657" s="9" t="s">
        <v>2468</v>
      </c>
      <c r="E1657" s="3">
        <v>2042.04931511</v>
      </c>
      <c r="F1657" s="5">
        <v>2857.1387850000001</v>
      </c>
      <c r="G1657" s="5" t="s">
        <v>2400</v>
      </c>
      <c r="H1657" s="3">
        <v>5.3832014036614473E-2</v>
      </c>
      <c r="I1657" s="3">
        <v>19.766815000000001</v>
      </c>
      <c r="J1657" s="3">
        <v>5.3832014036614473E-2</v>
      </c>
      <c r="K1657" s="3">
        <v>19.766815000000001</v>
      </c>
      <c r="L1657" s="3">
        <v>7.5504975500000002</v>
      </c>
      <c r="M1657" s="3">
        <v>2.2821367699999997</v>
      </c>
      <c r="N1657" s="3">
        <v>10.445878</v>
      </c>
      <c r="O1657" s="3" t="s">
        <v>2400</v>
      </c>
      <c r="P1657" s="3" t="s">
        <v>2400</v>
      </c>
      <c r="Q1657" s="3">
        <v>1.3797919999999999</v>
      </c>
      <c r="R1657" s="3">
        <v>8.1503840000000007</v>
      </c>
      <c r="S1657" s="3">
        <v>8.1503840000000007</v>
      </c>
      <c r="T1657" s="9" t="s">
        <v>3429</v>
      </c>
      <c r="U1657" s="7">
        <v>2059747.7874401293</v>
      </c>
      <c r="V1657" s="7">
        <v>1572721.1757853972</v>
      </c>
      <c r="W1657" s="7">
        <v>1528626.421507664</v>
      </c>
      <c r="X1657" s="7">
        <v>1164764.8914417061</v>
      </c>
      <c r="Y1657" s="7">
        <v>2121813.836791114</v>
      </c>
      <c r="Z1657" s="7">
        <v>2096742.9176577157</v>
      </c>
      <c r="AA1657" s="7">
        <v>2059747.7874401293</v>
      </c>
      <c r="AB1657" s="7">
        <v>1907018.9869796257</v>
      </c>
      <c r="AC1657" s="3">
        <v>64.289000000000001</v>
      </c>
      <c r="AD1657" s="3">
        <v>65.355000000000004</v>
      </c>
      <c r="AE1657" s="3">
        <v>15.257</v>
      </c>
      <c r="AF1657" s="4">
        <v>10.034000000000001</v>
      </c>
      <c r="AG1657" s="7">
        <v>252416479</v>
      </c>
      <c r="AH1657" s="7">
        <v>252416479</v>
      </c>
      <c r="AI1657" s="7">
        <v>250310263</v>
      </c>
      <c r="AJ1657" s="7">
        <v>64249398</v>
      </c>
      <c r="AK1657" s="3">
        <v>25.45373</v>
      </c>
      <c r="AL1657" s="7">
        <v>91</v>
      </c>
      <c r="AM1657" s="7">
        <v>47474156</v>
      </c>
      <c r="AN1657" s="3">
        <v>18.809999999999999</v>
      </c>
      <c r="AO1657" s="3">
        <v>-4.2873700000000001</v>
      </c>
      <c r="AP1657" s="3">
        <v>2.1013600000000001</v>
      </c>
      <c r="AQ1657" s="3">
        <v>-16.056910999999999</v>
      </c>
      <c r="AR1657" s="3">
        <v>-26.902654999999999</v>
      </c>
      <c r="AS1657" s="3">
        <v>2.1013600000000001</v>
      </c>
      <c r="AT1657" s="3">
        <v>-16.056910999999999</v>
      </c>
      <c r="AU1657" s="3">
        <v>-28.608470000000001</v>
      </c>
      <c r="AV1657" s="3">
        <v>0.75338464728366639</v>
      </c>
      <c r="AW1657" s="3">
        <v>1.4490187249044646</v>
      </c>
      <c r="AX1657" s="3">
        <v>1.6923757611294103</v>
      </c>
      <c r="AY1657" s="3">
        <v>61.93</v>
      </c>
      <c r="AZ1657" s="4">
        <v>119.12</v>
      </c>
      <c r="BA1657" s="3">
        <v>139.13</v>
      </c>
    </row>
    <row r="1658" spans="1:53" x14ac:dyDescent="0.3">
      <c r="A1658" s="1" t="s">
        <v>1960</v>
      </c>
      <c r="B1658" s="2">
        <v>4995023</v>
      </c>
      <c r="C1658" s="9" t="s">
        <v>2395</v>
      </c>
      <c r="D1658" s="9" t="s">
        <v>2515</v>
      </c>
      <c r="E1658" s="3">
        <v>2041.8946879600001</v>
      </c>
      <c r="F1658" s="5">
        <v>3064.4896869999998</v>
      </c>
      <c r="G1658" s="5" t="s">
        <v>2400</v>
      </c>
      <c r="H1658" s="3">
        <v>0.68600000000000005</v>
      </c>
      <c r="I1658" s="3">
        <v>5.0117330000000004</v>
      </c>
      <c r="J1658" s="3">
        <v>0.68600000000000005</v>
      </c>
      <c r="K1658" s="3">
        <v>5.0117330000000004</v>
      </c>
      <c r="L1658" s="3">
        <v>0.70171321000000009</v>
      </c>
      <c r="M1658" s="3">
        <v>0.70171321000000009</v>
      </c>
      <c r="N1658" s="3">
        <v>3.4447000000000001</v>
      </c>
      <c r="O1658" s="3" t="s">
        <v>2400</v>
      </c>
      <c r="P1658" s="3" t="s">
        <v>2400</v>
      </c>
      <c r="Q1658" s="3">
        <v>2.282851</v>
      </c>
      <c r="R1658" s="3">
        <v>5.1043940000000001</v>
      </c>
      <c r="S1658" s="3">
        <v>5.1043940000000001</v>
      </c>
      <c r="T1658" s="9" t="s">
        <v>3429</v>
      </c>
      <c r="U1658" s="7">
        <v>949269</v>
      </c>
      <c r="V1658" s="7">
        <v>1437156</v>
      </c>
      <c r="W1658" s="7">
        <v>1427423</v>
      </c>
      <c r="X1658" s="7">
        <v>693241</v>
      </c>
      <c r="Y1658" s="7">
        <v>1220003</v>
      </c>
      <c r="Z1658" s="7">
        <v>1098813</v>
      </c>
      <c r="AA1658" s="7">
        <v>984624</v>
      </c>
      <c r="AB1658" s="7">
        <v>949269</v>
      </c>
      <c r="AC1658" s="3">
        <v>41.584000000000003</v>
      </c>
      <c r="AD1658" s="3">
        <v>48.104999999999997</v>
      </c>
      <c r="AE1658" s="3">
        <v>35.274000000000001</v>
      </c>
      <c r="AF1658" s="3">
        <v>42.009</v>
      </c>
      <c r="AG1658" s="7">
        <v>117892303</v>
      </c>
      <c r="AH1658" s="7">
        <v>112854026</v>
      </c>
      <c r="AI1658" s="7">
        <v>93183510</v>
      </c>
      <c r="AJ1658" s="7">
        <v>106012429</v>
      </c>
      <c r="AK1658" s="3">
        <v>89.923109999999994</v>
      </c>
      <c r="AL1658" s="7">
        <v>264</v>
      </c>
      <c r="AM1658" s="7">
        <v>47972244</v>
      </c>
      <c r="AN1658" s="3">
        <v>40.69</v>
      </c>
      <c r="AO1658" s="3">
        <v>-1.124339</v>
      </c>
      <c r="AP1658" s="3">
        <v>-13.683603</v>
      </c>
      <c r="AQ1658" s="3">
        <v>-36.893203999999997</v>
      </c>
      <c r="AR1658" s="3">
        <v>-28.503108999999998</v>
      </c>
      <c r="AS1658" s="3">
        <v>-13.683603</v>
      </c>
      <c r="AT1658" s="3">
        <v>-36.893203999999997</v>
      </c>
      <c r="AU1658" s="3">
        <v>-29.680150999999999</v>
      </c>
      <c r="AV1658" s="3">
        <v>6.7103787089476068</v>
      </c>
      <c r="AW1658" s="3">
        <v>9.8747033784493343</v>
      </c>
      <c r="AX1658" s="3">
        <v>7.9470961012481158</v>
      </c>
      <c r="AY1658" s="4">
        <v>94.6</v>
      </c>
      <c r="AZ1658" s="3">
        <v>139.21</v>
      </c>
      <c r="BA1658" s="4">
        <v>112.04</v>
      </c>
    </row>
    <row r="1659" spans="1:53" x14ac:dyDescent="0.3">
      <c r="A1659" s="1" t="s">
        <v>984</v>
      </c>
      <c r="B1659" s="2">
        <v>5033015</v>
      </c>
      <c r="C1659" s="9" t="s">
        <v>2395</v>
      </c>
      <c r="D1659" s="9" t="s">
        <v>2447</v>
      </c>
      <c r="E1659" s="3">
        <v>2039.8636650000001</v>
      </c>
      <c r="F1659" s="5">
        <v>3552.866665</v>
      </c>
      <c r="G1659" s="5" t="s">
        <v>2400</v>
      </c>
      <c r="H1659" s="3">
        <v>0.24</v>
      </c>
      <c r="I1659" s="3">
        <v>30.607842999999999</v>
      </c>
      <c r="J1659" s="3">
        <v>0.24</v>
      </c>
      <c r="K1659" s="3">
        <v>30.607842999999999</v>
      </c>
      <c r="L1659" s="3">
        <v>4.1372912800000003</v>
      </c>
      <c r="M1659" s="3">
        <v>1.2559336999999999</v>
      </c>
      <c r="N1659" s="3" t="s">
        <v>2397</v>
      </c>
      <c r="O1659" s="3" t="s">
        <v>2400</v>
      </c>
      <c r="P1659" s="3" t="s">
        <v>2400</v>
      </c>
      <c r="Q1659" s="3">
        <v>0.71052599999999999</v>
      </c>
      <c r="R1659" s="3">
        <v>6.8690600000000002</v>
      </c>
      <c r="S1659" s="3">
        <v>6.8690600000000002</v>
      </c>
      <c r="T1659" s="9" t="s">
        <v>3429</v>
      </c>
      <c r="U1659" s="7">
        <v>3969453</v>
      </c>
      <c r="V1659" s="7">
        <v>3578101</v>
      </c>
      <c r="W1659" s="7">
        <v>3079582</v>
      </c>
      <c r="X1659" s="7">
        <v>3134640</v>
      </c>
      <c r="Y1659" s="7">
        <v>4263465</v>
      </c>
      <c r="Z1659" s="7">
        <v>4159195</v>
      </c>
      <c r="AA1659" s="7">
        <v>4040930</v>
      </c>
      <c r="AB1659" s="7">
        <v>3969453</v>
      </c>
      <c r="AC1659" s="3">
        <v>31.280999999999999</v>
      </c>
      <c r="AD1659" s="4">
        <v>30.42</v>
      </c>
      <c r="AE1659" s="4">
        <v>5.3849999999999998</v>
      </c>
      <c r="AF1659" s="4">
        <v>4.6390000000000002</v>
      </c>
      <c r="AG1659" s="7">
        <v>98643576</v>
      </c>
      <c r="AH1659" s="7">
        <v>99154749</v>
      </c>
      <c r="AI1659" s="7">
        <v>99338790</v>
      </c>
      <c r="AJ1659" s="7">
        <v>83095114</v>
      </c>
      <c r="AK1659" s="3">
        <v>85.544809999999998</v>
      </c>
      <c r="AL1659" s="7">
        <v>288</v>
      </c>
      <c r="AM1659" s="7">
        <v>93954091</v>
      </c>
      <c r="AN1659" s="3">
        <v>96.72</v>
      </c>
      <c r="AO1659" s="3">
        <v>-0.95177699999999998</v>
      </c>
      <c r="AP1659" s="3">
        <v>-25.666667</v>
      </c>
      <c r="AQ1659" s="3">
        <v>-11.054131</v>
      </c>
      <c r="AR1659" s="3">
        <v>-42.652461000000002</v>
      </c>
      <c r="AS1659" s="3">
        <v>-25.666667</v>
      </c>
      <c r="AT1659" s="3">
        <v>-11.054131</v>
      </c>
      <c r="AU1659" s="3">
        <v>-42.099406999999999</v>
      </c>
      <c r="AV1659" s="3">
        <v>6.397414603686272</v>
      </c>
      <c r="AW1659" s="3">
        <v>7.3043906321330283</v>
      </c>
      <c r="AX1659" s="3">
        <v>10.434907430631945</v>
      </c>
      <c r="AY1659" s="3">
        <v>68.319999999999993</v>
      </c>
      <c r="AZ1659" s="4">
        <v>78</v>
      </c>
      <c r="BA1659" s="3">
        <v>111.44</v>
      </c>
    </row>
    <row r="1660" spans="1:53" x14ac:dyDescent="0.3">
      <c r="A1660" s="1" t="s">
        <v>1128</v>
      </c>
      <c r="B1660" s="2">
        <v>4403916</v>
      </c>
      <c r="C1660" s="9" t="s">
        <v>2395</v>
      </c>
      <c r="D1660" s="9" t="s">
        <v>2495</v>
      </c>
      <c r="E1660" s="3">
        <v>2028.10595988</v>
      </c>
      <c r="F1660" s="5" t="s">
        <v>2400</v>
      </c>
      <c r="G1660" s="5">
        <v>1653.82849551441</v>
      </c>
      <c r="H1660" s="3">
        <v>9.7377579559146069E-2</v>
      </c>
      <c r="I1660" s="3">
        <v>12.632625000000001</v>
      </c>
      <c r="J1660" s="3">
        <v>9.7377579559146069E-2</v>
      </c>
      <c r="K1660" s="3">
        <v>12.632625000000001</v>
      </c>
      <c r="L1660" s="3">
        <v>1.6377122748113899</v>
      </c>
      <c r="M1660" s="3">
        <v>1.3158692403543699</v>
      </c>
      <c r="N1660" s="3" t="s">
        <v>2397</v>
      </c>
      <c r="O1660" s="3" t="s">
        <v>2400</v>
      </c>
      <c r="P1660" s="3" t="s">
        <v>2400</v>
      </c>
      <c r="Q1660" s="3" t="s">
        <v>2400</v>
      </c>
      <c r="R1660" s="3" t="s">
        <v>2400</v>
      </c>
      <c r="S1660" s="3" t="s">
        <v>2400</v>
      </c>
      <c r="T1660" s="9" t="s">
        <v>3429</v>
      </c>
      <c r="U1660" s="7">
        <v>945785.98977066751</v>
      </c>
      <c r="V1660" s="7">
        <v>687883.50681468972</v>
      </c>
      <c r="W1660" s="7">
        <v>410727.18152336357</v>
      </c>
      <c r="X1660" s="7">
        <v>219466.15870045623</v>
      </c>
      <c r="Y1660" s="7">
        <v>1137865.675599948</v>
      </c>
      <c r="Z1660" s="7">
        <v>1091212.1835693964</v>
      </c>
      <c r="AA1660" s="7">
        <v>1033586.2752876264</v>
      </c>
      <c r="AB1660" s="7">
        <v>945785.98977066751</v>
      </c>
      <c r="AC1660" s="3" t="s">
        <v>2400</v>
      </c>
      <c r="AD1660" s="3" t="s">
        <v>2400</v>
      </c>
      <c r="AE1660" s="3" t="s">
        <v>2400</v>
      </c>
      <c r="AF1660" s="3" t="s">
        <v>2400</v>
      </c>
      <c r="AG1660" s="7">
        <v>438983974</v>
      </c>
      <c r="AH1660" s="7">
        <v>438843748</v>
      </c>
      <c r="AI1660" s="7">
        <v>401790620</v>
      </c>
      <c r="AJ1660" s="7">
        <v>184589915</v>
      </c>
      <c r="AK1660" s="3">
        <v>42.049349999999997</v>
      </c>
      <c r="AL1660" s="7">
        <v>118</v>
      </c>
      <c r="AM1660" s="7">
        <v>108641867</v>
      </c>
      <c r="AN1660" s="3">
        <v>24.75</v>
      </c>
      <c r="AO1660" s="3">
        <v>0.23752999999999999</v>
      </c>
      <c r="AP1660" s="3">
        <v>-8.6580089999999998</v>
      </c>
      <c r="AQ1660" s="3">
        <v>-36.636637</v>
      </c>
      <c r="AR1660" s="3">
        <v>-21.561337999999999</v>
      </c>
      <c r="AS1660" s="3">
        <v>-8.6580089999999998</v>
      </c>
      <c r="AT1660" s="3">
        <v>-36.636637</v>
      </c>
      <c r="AU1660" s="3">
        <v>-24.100719000000002</v>
      </c>
      <c r="AV1660" s="3">
        <v>1.7394739751297288</v>
      </c>
      <c r="AW1660" s="3">
        <v>3.6685423621023858</v>
      </c>
      <c r="AX1660" s="3">
        <v>2.7605117280774287</v>
      </c>
      <c r="AY1660" s="3">
        <v>73.650000000000006</v>
      </c>
      <c r="AZ1660" s="3">
        <v>155.33000000000001</v>
      </c>
      <c r="BA1660" s="3">
        <v>116.89</v>
      </c>
    </row>
    <row r="1661" spans="1:53" x14ac:dyDescent="0.3">
      <c r="A1661" s="1" t="s">
        <v>1768</v>
      </c>
      <c r="B1661" s="2">
        <v>5276065</v>
      </c>
      <c r="C1661" s="9" t="s">
        <v>2395</v>
      </c>
      <c r="D1661" s="9" t="s">
        <v>2403</v>
      </c>
      <c r="E1661" s="3">
        <v>2027.94632852</v>
      </c>
      <c r="F1661" s="5">
        <v>1690.9243280000001</v>
      </c>
      <c r="G1661" s="5" t="s">
        <v>2400</v>
      </c>
      <c r="H1661" s="3">
        <v>-0.34</v>
      </c>
      <c r="I1661" s="3" t="s">
        <v>2397</v>
      </c>
      <c r="J1661" s="3">
        <v>-0.34</v>
      </c>
      <c r="K1661" s="3" t="s">
        <v>2397</v>
      </c>
      <c r="L1661" s="3">
        <v>4.4125326400000002</v>
      </c>
      <c r="M1661" s="3">
        <v>3.6879432599999999</v>
      </c>
      <c r="N1661" s="3" t="s">
        <v>2397</v>
      </c>
      <c r="O1661" s="3" t="s">
        <v>2400</v>
      </c>
      <c r="P1661" s="3" t="s">
        <v>2400</v>
      </c>
      <c r="Q1661" s="3">
        <v>24.576651999999999</v>
      </c>
      <c r="R1661" s="3" t="s">
        <v>2397</v>
      </c>
      <c r="S1661" s="3">
        <v>-4.6100050000000001</v>
      </c>
      <c r="T1661" s="9" t="s">
        <v>3429</v>
      </c>
      <c r="U1661" s="7">
        <v>44575</v>
      </c>
      <c r="V1661" s="7">
        <v>39843</v>
      </c>
      <c r="W1661" s="7">
        <v>10178</v>
      </c>
      <c r="X1661" s="7">
        <v>3962</v>
      </c>
      <c r="Y1661" s="7">
        <v>65184</v>
      </c>
      <c r="Z1661" s="7">
        <v>49635</v>
      </c>
      <c r="AA1661" s="7">
        <v>46235</v>
      </c>
      <c r="AB1661" s="7">
        <v>44575</v>
      </c>
      <c r="AC1661" s="3" t="s">
        <v>2397</v>
      </c>
      <c r="AD1661" s="3" t="s">
        <v>2397</v>
      </c>
      <c r="AE1661" s="3" t="s">
        <v>2397</v>
      </c>
      <c r="AF1661" s="3" t="s">
        <v>2397</v>
      </c>
      <c r="AG1661" s="7">
        <v>286124279</v>
      </c>
      <c r="AH1661" s="7">
        <v>280968276</v>
      </c>
      <c r="AI1661" s="7">
        <v>216313682</v>
      </c>
      <c r="AJ1661" s="7">
        <v>252141267</v>
      </c>
      <c r="AK1661" s="3">
        <v>87.903649999999999</v>
      </c>
      <c r="AL1661" s="7">
        <v>314</v>
      </c>
      <c r="AM1661" s="7">
        <v>250537983</v>
      </c>
      <c r="AN1661" s="3">
        <v>87.34</v>
      </c>
      <c r="AO1661" s="3">
        <v>-6.6298339999999998</v>
      </c>
      <c r="AP1661" s="3">
        <v>-4.3847240000000003</v>
      </c>
      <c r="AQ1661" s="3">
        <v>2.579666</v>
      </c>
      <c r="AR1661" s="3">
        <v>-31.509625</v>
      </c>
      <c r="AS1661" s="3">
        <v>-4.3847240000000003</v>
      </c>
      <c r="AT1661" s="3">
        <v>2.579666</v>
      </c>
      <c r="AU1661" s="3">
        <v>-31.440162000000001</v>
      </c>
      <c r="AV1661" s="3">
        <v>24.999897890667249</v>
      </c>
      <c r="AW1661" s="3">
        <v>29.841510208274631</v>
      </c>
      <c r="AX1661" s="3">
        <v>17.863046178095765</v>
      </c>
      <c r="AY1661" s="3">
        <v>201.89</v>
      </c>
      <c r="AZ1661" s="3">
        <v>240.99</v>
      </c>
      <c r="BA1661" s="3">
        <v>144.25</v>
      </c>
    </row>
    <row r="1662" spans="1:53" x14ac:dyDescent="0.3">
      <c r="A1662" s="1" t="s">
        <v>2012</v>
      </c>
      <c r="B1662" s="2">
        <v>4345748</v>
      </c>
      <c r="C1662" s="9" t="s">
        <v>2401</v>
      </c>
      <c r="D1662" s="9" t="s">
        <v>2478</v>
      </c>
      <c r="E1662" s="3">
        <v>2024.5649960000001</v>
      </c>
      <c r="F1662" s="5">
        <v>3472.885996</v>
      </c>
      <c r="G1662" s="5" t="s">
        <v>2400</v>
      </c>
      <c r="H1662" s="3">
        <v>0.48899999999999999</v>
      </c>
      <c r="I1662" s="3">
        <v>21.340658999999999</v>
      </c>
      <c r="J1662" s="3">
        <v>0.48899999999999999</v>
      </c>
      <c r="K1662" s="3">
        <v>21.340658999999999</v>
      </c>
      <c r="L1662" s="3">
        <v>0.62016989</v>
      </c>
      <c r="M1662" s="3">
        <v>0.62016989</v>
      </c>
      <c r="N1662" s="3">
        <v>5.1159109999999997</v>
      </c>
      <c r="O1662" s="3" t="s">
        <v>2400</v>
      </c>
      <c r="P1662" s="3" t="s">
        <v>2400</v>
      </c>
      <c r="Q1662" s="3">
        <v>1.707622</v>
      </c>
      <c r="R1662" s="3">
        <v>2.5283199999999999</v>
      </c>
      <c r="S1662" s="3">
        <v>2.5283199999999999</v>
      </c>
      <c r="T1662" s="9" t="s">
        <v>3429</v>
      </c>
      <c r="U1662" s="7">
        <v>1455435</v>
      </c>
      <c r="V1662" s="7">
        <v>1648492</v>
      </c>
      <c r="W1662" s="7">
        <v>1241177</v>
      </c>
      <c r="X1662" s="7">
        <v>574882</v>
      </c>
      <c r="Y1662" s="7">
        <v>1871460</v>
      </c>
      <c r="Z1662" s="7">
        <v>1744933</v>
      </c>
      <c r="AA1662" s="7">
        <v>1562847</v>
      </c>
      <c r="AB1662" s="7">
        <v>1455435</v>
      </c>
      <c r="AC1662" s="4">
        <v>73.23</v>
      </c>
      <c r="AD1662" s="4">
        <v>70.11</v>
      </c>
      <c r="AE1662" s="4">
        <v>69.25</v>
      </c>
      <c r="AF1662" s="3">
        <v>66.191999999999993</v>
      </c>
      <c r="AG1662" s="7">
        <v>179961333</v>
      </c>
      <c r="AH1662" s="7">
        <v>180134807</v>
      </c>
      <c r="AI1662" s="7">
        <v>124080361</v>
      </c>
      <c r="AJ1662" s="7">
        <v>125627338</v>
      </c>
      <c r="AK1662" s="3">
        <v>69.807959999999994</v>
      </c>
      <c r="AL1662" s="7">
        <v>272</v>
      </c>
      <c r="AM1662" s="7">
        <v>127697450</v>
      </c>
      <c r="AN1662" s="3">
        <v>70.959999999999994</v>
      </c>
      <c r="AO1662" s="3">
        <v>5.2004330000000003</v>
      </c>
      <c r="AP1662" s="3">
        <v>-13.688889</v>
      </c>
      <c r="AQ1662" s="3">
        <v>-6.1835750000000003</v>
      </c>
      <c r="AR1662" s="3">
        <v>-32.569443999999997</v>
      </c>
      <c r="AS1662" s="3">
        <v>-13.688889</v>
      </c>
      <c r="AT1662" s="3">
        <v>-6.1835750000000003</v>
      </c>
      <c r="AU1662" s="3">
        <v>-31.763878999999999</v>
      </c>
      <c r="AV1662" s="3">
        <v>3.1761322861506036</v>
      </c>
      <c r="AW1662" s="3">
        <v>4.6775083421038914</v>
      </c>
      <c r="AX1662" s="3">
        <v>5.0064763720018766</v>
      </c>
      <c r="AY1662" s="3">
        <v>55.28</v>
      </c>
      <c r="AZ1662" s="3">
        <v>81.41</v>
      </c>
      <c r="BA1662" s="3">
        <v>87.13</v>
      </c>
    </row>
    <row r="1663" spans="1:53" x14ac:dyDescent="0.3">
      <c r="A1663" s="1" t="s">
        <v>1624</v>
      </c>
      <c r="B1663" s="2">
        <v>1027856</v>
      </c>
      <c r="C1663" s="9" t="s">
        <v>2395</v>
      </c>
      <c r="D1663" s="9" t="s">
        <v>2399</v>
      </c>
      <c r="E1663" s="3">
        <v>2023.14433104</v>
      </c>
      <c r="F1663" s="5" t="s">
        <v>2400</v>
      </c>
      <c r="G1663" s="5">
        <v>2300.9063310400002</v>
      </c>
      <c r="H1663" s="4">
        <v>1.345</v>
      </c>
      <c r="I1663" s="3">
        <v>11.114803625377601</v>
      </c>
      <c r="J1663" s="4">
        <v>1.345</v>
      </c>
      <c r="K1663" s="3">
        <v>11.114803625377601</v>
      </c>
      <c r="L1663" s="3">
        <v>3.5584097599399001</v>
      </c>
      <c r="M1663" s="3">
        <v>2.1768155928332802</v>
      </c>
      <c r="N1663" s="3">
        <v>10.475512999999999</v>
      </c>
      <c r="O1663" s="3" t="s">
        <v>2400</v>
      </c>
      <c r="P1663" s="3" t="s">
        <v>2400</v>
      </c>
      <c r="Q1663" s="3" t="s">
        <v>2400</v>
      </c>
      <c r="R1663" s="3" t="s">
        <v>2400</v>
      </c>
      <c r="S1663" s="3" t="s">
        <v>2400</v>
      </c>
      <c r="T1663" s="9" t="s">
        <v>3435</v>
      </c>
      <c r="U1663" s="7">
        <v>752305</v>
      </c>
      <c r="V1663" s="7">
        <v>696453</v>
      </c>
      <c r="W1663" s="7">
        <v>552931</v>
      </c>
      <c r="X1663" s="7">
        <v>550295</v>
      </c>
      <c r="Y1663" s="7">
        <v>752305</v>
      </c>
      <c r="Z1663" s="7">
        <v>745358</v>
      </c>
      <c r="AA1663" s="7">
        <v>736226</v>
      </c>
      <c r="AB1663" s="7">
        <v>719416</v>
      </c>
      <c r="AC1663" s="3" t="s">
        <v>2400</v>
      </c>
      <c r="AD1663" s="3" t="s">
        <v>2400</v>
      </c>
      <c r="AE1663" s="3" t="s">
        <v>2400</v>
      </c>
      <c r="AF1663" s="3" t="s">
        <v>2400</v>
      </c>
      <c r="AG1663" s="7">
        <v>24847353</v>
      </c>
      <c r="AH1663" s="7">
        <v>25085230</v>
      </c>
      <c r="AI1663" s="7">
        <v>26183583</v>
      </c>
      <c r="AJ1663" s="7">
        <v>23742081</v>
      </c>
      <c r="AK1663" s="3">
        <v>98.435180000000003</v>
      </c>
      <c r="AL1663" s="7">
        <v>306</v>
      </c>
      <c r="AM1663" s="7">
        <v>23070568</v>
      </c>
      <c r="AN1663" s="3">
        <v>95.65</v>
      </c>
      <c r="AO1663" s="3">
        <v>-1.683592</v>
      </c>
      <c r="AP1663" s="3">
        <v>-12.279446999999999</v>
      </c>
      <c r="AQ1663" s="3">
        <v>11.467959</v>
      </c>
      <c r="AR1663" s="3">
        <v>40.045679999999997</v>
      </c>
      <c r="AS1663" s="3">
        <v>-12.279446999999999</v>
      </c>
      <c r="AT1663" s="3">
        <v>11.467959</v>
      </c>
      <c r="AU1663" s="3">
        <v>39.013792000000002</v>
      </c>
      <c r="AV1663" s="3">
        <v>2.1789333347927329</v>
      </c>
      <c r="AW1663" s="3">
        <v>4.5614915452745484</v>
      </c>
      <c r="AX1663" s="3">
        <v>4.1201197610855713</v>
      </c>
      <c r="AY1663" s="3">
        <v>57.03</v>
      </c>
      <c r="AZ1663" s="3">
        <v>119.39</v>
      </c>
      <c r="BA1663" s="3">
        <v>107.84</v>
      </c>
    </row>
    <row r="1664" spans="1:53" x14ac:dyDescent="0.3">
      <c r="A1664" s="1" t="s">
        <v>1722</v>
      </c>
      <c r="B1664" s="2">
        <v>4258467</v>
      </c>
      <c r="C1664" s="9" t="s">
        <v>2401</v>
      </c>
      <c r="D1664" s="9" t="s">
        <v>2460</v>
      </c>
      <c r="E1664" s="3">
        <v>2021.50213596</v>
      </c>
      <c r="F1664" s="5">
        <v>2405.2551349999999</v>
      </c>
      <c r="G1664" s="5" t="s">
        <v>2400</v>
      </c>
      <c r="H1664" s="3">
        <v>1.94</v>
      </c>
      <c r="I1664" s="3">
        <v>11.797878000000001</v>
      </c>
      <c r="J1664" s="3">
        <v>1.94</v>
      </c>
      <c r="K1664" s="3">
        <v>11.797878000000001</v>
      </c>
      <c r="L1664" s="3">
        <v>6.8315551200000009</v>
      </c>
      <c r="M1664" s="3">
        <v>2.78319283</v>
      </c>
      <c r="N1664" s="3">
        <v>14.522337</v>
      </c>
      <c r="O1664" s="3" t="s">
        <v>2400</v>
      </c>
      <c r="P1664" s="3" t="s">
        <v>2400</v>
      </c>
      <c r="Q1664" s="3">
        <v>0.88492599999999999</v>
      </c>
      <c r="R1664" s="3">
        <v>5.2136060000000004</v>
      </c>
      <c r="S1664" s="3">
        <v>5.2136060000000004</v>
      </c>
      <c r="T1664" s="9" t="s">
        <v>3429</v>
      </c>
      <c r="U1664" s="7">
        <v>2408264</v>
      </c>
      <c r="V1664" s="7">
        <v>2597826</v>
      </c>
      <c r="W1664" s="7">
        <v>2677920</v>
      </c>
      <c r="X1664" s="7">
        <v>2484595</v>
      </c>
      <c r="Y1664" s="7">
        <v>2417577</v>
      </c>
      <c r="Z1664" s="7">
        <v>2394309</v>
      </c>
      <c r="AA1664" s="7">
        <v>2394994</v>
      </c>
      <c r="AB1664" s="7">
        <v>2408264</v>
      </c>
      <c r="AC1664" s="3">
        <v>34.545999999999999</v>
      </c>
      <c r="AD1664" s="3">
        <v>34.165999999999997</v>
      </c>
      <c r="AE1664" s="3">
        <v>17.442</v>
      </c>
      <c r="AF1664" s="3">
        <v>16.782</v>
      </c>
      <c r="AG1664" s="7">
        <v>41543406</v>
      </c>
      <c r="AH1664" s="7">
        <v>42315464</v>
      </c>
      <c r="AI1664" s="7">
        <v>44722262</v>
      </c>
      <c r="AJ1664" s="7">
        <v>40625177</v>
      </c>
      <c r="AK1664" s="3">
        <v>97.789709999999999</v>
      </c>
      <c r="AL1664" s="7">
        <v>331</v>
      </c>
      <c r="AM1664" s="7">
        <v>41337677</v>
      </c>
      <c r="AN1664" s="4">
        <v>99.5</v>
      </c>
      <c r="AO1664" s="3">
        <v>-0.58809699999999998</v>
      </c>
      <c r="AP1664" s="3">
        <v>-13.152487000000001</v>
      </c>
      <c r="AQ1664" s="3">
        <v>-12.84801</v>
      </c>
      <c r="AR1664" s="3">
        <v>35.188740000000003</v>
      </c>
      <c r="AS1664" s="3">
        <v>-13.152487000000001</v>
      </c>
      <c r="AT1664" s="3">
        <v>-12.84801</v>
      </c>
      <c r="AU1664" s="3">
        <v>36.719507999999998</v>
      </c>
      <c r="AV1664" s="3">
        <v>2.4844472309275751</v>
      </c>
      <c r="AW1664" s="3">
        <v>4.3375535939446079</v>
      </c>
      <c r="AX1664" s="3">
        <v>4.2898439951994014</v>
      </c>
      <c r="AY1664" s="3">
        <v>50.99</v>
      </c>
      <c r="AZ1664" s="3">
        <v>89.02</v>
      </c>
      <c r="BA1664" s="3">
        <v>88.04</v>
      </c>
    </row>
    <row r="1665" spans="1:53" x14ac:dyDescent="0.3">
      <c r="A1665" s="1" t="s">
        <v>480</v>
      </c>
      <c r="B1665" s="2">
        <v>4122576</v>
      </c>
      <c r="C1665" s="9" t="s">
        <v>2395</v>
      </c>
      <c r="D1665" s="9" t="s">
        <v>2507</v>
      </c>
      <c r="E1665" s="3">
        <v>2019.8290211000001</v>
      </c>
      <c r="F1665" s="5">
        <v>3618.6670210000002</v>
      </c>
      <c r="G1665" s="5">
        <v>3608.6960211000001</v>
      </c>
      <c r="H1665" s="3">
        <v>-0.5</v>
      </c>
      <c r="I1665" s="3">
        <v>12.160054000000001</v>
      </c>
      <c r="J1665" s="3">
        <v>-0.5</v>
      </c>
      <c r="K1665" s="3">
        <v>12.160054000000001</v>
      </c>
      <c r="L1665" s="3" t="s">
        <v>2397</v>
      </c>
      <c r="M1665" s="3" t="s">
        <v>2397</v>
      </c>
      <c r="N1665" s="3">
        <v>9.0350210000000004</v>
      </c>
      <c r="O1665" s="3">
        <v>19.577634688073701</v>
      </c>
      <c r="P1665" s="3" t="s">
        <v>2397</v>
      </c>
      <c r="Q1665" s="3">
        <v>1.0189600000000001</v>
      </c>
      <c r="R1665" s="3">
        <v>9.2629959999999993</v>
      </c>
      <c r="S1665" s="3">
        <v>9.2629959999999993</v>
      </c>
      <c r="T1665" s="9" t="s">
        <v>3430</v>
      </c>
      <c r="U1665" s="7">
        <v>3291856</v>
      </c>
      <c r="V1665" s="7">
        <v>3079627</v>
      </c>
      <c r="W1665" s="7">
        <v>2887555</v>
      </c>
      <c r="X1665" s="7">
        <v>2575961</v>
      </c>
      <c r="Y1665" s="7">
        <v>3339531</v>
      </c>
      <c r="Z1665" s="7">
        <v>3291856</v>
      </c>
      <c r="AA1665" s="7">
        <v>3248091</v>
      </c>
      <c r="AB1665" s="7">
        <v>3209667</v>
      </c>
      <c r="AC1665" s="3">
        <v>48.506999999999998</v>
      </c>
      <c r="AD1665" s="3">
        <v>48.524999999999999</v>
      </c>
      <c r="AE1665" s="4">
        <v>10.236000000000001</v>
      </c>
      <c r="AF1665" s="4">
        <v>10.128</v>
      </c>
      <c r="AG1665" s="7">
        <v>25260319</v>
      </c>
      <c r="AH1665" s="7">
        <v>25080022</v>
      </c>
      <c r="AI1665" s="7">
        <v>26582811</v>
      </c>
      <c r="AJ1665" s="7">
        <v>14939309</v>
      </c>
      <c r="AK1665" s="3">
        <v>59.392479999999999</v>
      </c>
      <c r="AL1665" s="7">
        <v>235</v>
      </c>
      <c r="AM1665" s="7">
        <v>15366645</v>
      </c>
      <c r="AN1665" s="3">
        <v>61.09</v>
      </c>
      <c r="AO1665" s="3">
        <v>-2.9236599999999999</v>
      </c>
      <c r="AP1665" s="3">
        <v>-10.684932</v>
      </c>
      <c r="AQ1665" s="3">
        <v>-12.451172</v>
      </c>
      <c r="AR1665" s="3">
        <v>-8.1337259999999993</v>
      </c>
      <c r="AS1665" s="3">
        <v>-10.684932</v>
      </c>
      <c r="AT1665" s="3">
        <v>-12.451172</v>
      </c>
      <c r="AU1665" s="3">
        <v>-10.405996</v>
      </c>
      <c r="AV1665" s="3">
        <v>1.8814610446236648</v>
      </c>
      <c r="AW1665" s="3">
        <v>2.6567409513096241</v>
      </c>
      <c r="AX1665" s="3">
        <v>2.7415908821215762</v>
      </c>
      <c r="AY1665" s="3">
        <v>62.88</v>
      </c>
      <c r="AZ1665" s="3">
        <v>88.79</v>
      </c>
      <c r="BA1665" s="3">
        <v>91.63</v>
      </c>
    </row>
    <row r="1666" spans="1:53" x14ac:dyDescent="0.3">
      <c r="A1666" s="1" t="s">
        <v>2113</v>
      </c>
      <c r="B1666" s="2">
        <v>6626827</v>
      </c>
      <c r="C1666" s="9" t="s">
        <v>2395</v>
      </c>
      <c r="D1666" s="9" t="s">
        <v>2517</v>
      </c>
      <c r="E1666" s="3">
        <v>2016.2531120599999</v>
      </c>
      <c r="F1666" s="5">
        <v>1859.5621120000001</v>
      </c>
      <c r="G1666" s="5" t="s">
        <v>2400</v>
      </c>
      <c r="H1666" s="3">
        <v>0.32</v>
      </c>
      <c r="I1666" s="3">
        <v>36.873126999999997</v>
      </c>
      <c r="J1666" s="3">
        <v>0.32</v>
      </c>
      <c r="K1666" s="3">
        <v>36.873126999999997</v>
      </c>
      <c r="L1666" s="3">
        <v>8.569770140000001</v>
      </c>
      <c r="M1666" s="3">
        <v>8.3055805599999992</v>
      </c>
      <c r="N1666" s="3">
        <v>28.994501</v>
      </c>
      <c r="O1666" s="3" t="s">
        <v>2400</v>
      </c>
      <c r="P1666" s="3" t="s">
        <v>2400</v>
      </c>
      <c r="Q1666" s="3">
        <v>3.9147820000000002</v>
      </c>
      <c r="R1666" s="3">
        <v>25.48489</v>
      </c>
      <c r="S1666" s="3">
        <v>25.48489</v>
      </c>
      <c r="T1666" s="9" t="s">
        <v>3429</v>
      </c>
      <c r="U1666" s="7">
        <v>493612</v>
      </c>
      <c r="V1666" s="7">
        <v>427787</v>
      </c>
      <c r="W1666" s="7">
        <v>379513</v>
      </c>
      <c r="X1666" s="7">
        <v>310644</v>
      </c>
      <c r="Y1666" s="7">
        <v>494864</v>
      </c>
      <c r="Z1666" s="7">
        <v>500022</v>
      </c>
      <c r="AA1666" s="7">
        <v>495551</v>
      </c>
      <c r="AB1666" s="7">
        <v>493612</v>
      </c>
      <c r="AC1666" s="3">
        <v>36.613999999999997</v>
      </c>
      <c r="AD1666" s="3">
        <v>39.865000000000002</v>
      </c>
      <c r="AE1666" s="4">
        <v>11.651999999999999</v>
      </c>
      <c r="AF1666" s="3">
        <v>15.361000000000001</v>
      </c>
      <c r="AG1666" s="7">
        <v>56731839</v>
      </c>
      <c r="AH1666" s="7">
        <v>56775369</v>
      </c>
      <c r="AI1666" s="7">
        <v>56756005</v>
      </c>
      <c r="AJ1666" s="7">
        <v>39212475</v>
      </c>
      <c r="AK1666" s="3">
        <v>69.118870000000001</v>
      </c>
      <c r="AL1666" s="7">
        <v>237</v>
      </c>
      <c r="AM1666" s="7">
        <v>35905670</v>
      </c>
      <c r="AN1666" s="3">
        <v>63.29</v>
      </c>
      <c r="AO1666" s="3">
        <v>2.613289</v>
      </c>
      <c r="AP1666" s="3">
        <v>3.8548119999999999</v>
      </c>
      <c r="AQ1666" s="3">
        <v>30.377958</v>
      </c>
      <c r="AR1666" s="3">
        <v>40.985484999999997</v>
      </c>
      <c r="AS1666" s="3">
        <v>3.8548119999999999</v>
      </c>
      <c r="AT1666" s="3">
        <v>30.377958</v>
      </c>
      <c r="AU1666" s="3">
        <v>43.898636000000003</v>
      </c>
      <c r="AV1666" s="3">
        <v>2.0550839977459612</v>
      </c>
      <c r="AW1666" s="3">
        <v>3.3843798608431461</v>
      </c>
      <c r="AX1666" s="3">
        <v>4.02034842381223</v>
      </c>
      <c r="AY1666" s="4">
        <v>39.299999999999997</v>
      </c>
      <c r="AZ1666" s="3">
        <v>64.72</v>
      </c>
      <c r="BA1666" s="3">
        <v>76.89</v>
      </c>
    </row>
    <row r="1667" spans="1:53" x14ac:dyDescent="0.3">
      <c r="A1667" s="1" t="s">
        <v>365</v>
      </c>
      <c r="B1667" s="2">
        <v>29522999</v>
      </c>
      <c r="C1667" s="9" t="s">
        <v>2401</v>
      </c>
      <c r="D1667" s="9" t="s">
        <v>2402</v>
      </c>
      <c r="E1667" s="3">
        <v>2012.813193</v>
      </c>
      <c r="F1667" s="5">
        <v>13833.813192</v>
      </c>
      <c r="G1667" s="5" t="s">
        <v>2400</v>
      </c>
      <c r="H1667" s="3">
        <v>-6.3879999999999999</v>
      </c>
      <c r="I1667" s="3" t="s">
        <v>2397</v>
      </c>
      <c r="J1667" s="4">
        <v>-6.3879999999999999</v>
      </c>
      <c r="K1667" s="3" t="s">
        <v>2397</v>
      </c>
      <c r="L1667" s="3" t="s">
        <v>2397</v>
      </c>
      <c r="M1667" s="3">
        <v>4.68249373</v>
      </c>
      <c r="N1667" s="3" t="s">
        <v>2397</v>
      </c>
      <c r="O1667" s="3" t="s">
        <v>2400</v>
      </c>
      <c r="P1667" s="3" t="s">
        <v>2400</v>
      </c>
      <c r="Q1667" s="3">
        <v>1.71062</v>
      </c>
      <c r="R1667" s="3">
        <v>15.151477</v>
      </c>
      <c r="S1667" s="3">
        <v>15.151477</v>
      </c>
      <c r="T1667" s="9" t="s">
        <v>3429</v>
      </c>
      <c r="U1667" s="7">
        <v>7683000</v>
      </c>
      <c r="V1667" s="7">
        <v>6803000</v>
      </c>
      <c r="W1667" s="7">
        <v>6375000</v>
      </c>
      <c r="X1667" s="7">
        <v>9606000</v>
      </c>
      <c r="Y1667" s="7">
        <v>7945000</v>
      </c>
      <c r="Z1667" s="7">
        <v>7704000</v>
      </c>
      <c r="AA1667" s="7">
        <v>7683000</v>
      </c>
      <c r="AB1667" s="7">
        <v>7683000</v>
      </c>
      <c r="AC1667" s="4">
        <v>11.571</v>
      </c>
      <c r="AD1667" s="4">
        <v>8.42</v>
      </c>
      <c r="AE1667" s="3">
        <v>16.568999999999999</v>
      </c>
      <c r="AF1667" s="4">
        <v>10.132</v>
      </c>
      <c r="AG1667" s="7">
        <v>72954447</v>
      </c>
      <c r="AH1667" s="7">
        <v>72954447</v>
      </c>
      <c r="AI1667" s="7">
        <v>72954912</v>
      </c>
      <c r="AJ1667" s="7">
        <v>25633276</v>
      </c>
      <c r="AK1667" s="4">
        <v>35.136000000000003</v>
      </c>
      <c r="AL1667" s="7">
        <v>152</v>
      </c>
      <c r="AM1667" s="7">
        <v>23591151</v>
      </c>
      <c r="AN1667" s="3">
        <v>32.340000000000003</v>
      </c>
      <c r="AO1667" s="3">
        <v>1.5487649999999999</v>
      </c>
      <c r="AP1667" s="3">
        <v>-12.06959</v>
      </c>
      <c r="AQ1667" s="3">
        <v>-4.22424</v>
      </c>
      <c r="AR1667" s="3">
        <v>6.3568610000000003</v>
      </c>
      <c r="AS1667" s="3">
        <v>-12.06959</v>
      </c>
      <c r="AT1667" s="3">
        <v>-4.22424</v>
      </c>
      <c r="AU1667" s="3">
        <v>4.2096220000000004</v>
      </c>
      <c r="AV1667" s="3">
        <v>0.28774942259517089</v>
      </c>
      <c r="AW1667" s="3">
        <v>0.31560136049379867</v>
      </c>
      <c r="AX1667" s="3">
        <v>0.28730921112162794</v>
      </c>
      <c r="AY1667" s="3">
        <v>92.84</v>
      </c>
      <c r="AZ1667" s="3">
        <v>101.83</v>
      </c>
      <c r="BA1667" s="4">
        <v>92.7</v>
      </c>
    </row>
    <row r="1668" spans="1:53" x14ac:dyDescent="0.3">
      <c r="A1668" s="1" t="s">
        <v>1073</v>
      </c>
      <c r="B1668" s="2">
        <v>4158666</v>
      </c>
      <c r="C1668" s="9" t="s">
        <v>2395</v>
      </c>
      <c r="D1668" s="9" t="s">
        <v>2467</v>
      </c>
      <c r="E1668" s="3">
        <v>2007.19595553</v>
      </c>
      <c r="F1668" s="5">
        <v>2475.5129550000001</v>
      </c>
      <c r="G1668" s="5">
        <v>2476.0849555300001</v>
      </c>
      <c r="H1668" s="3">
        <v>1.47</v>
      </c>
      <c r="I1668" s="3">
        <v>27.491150000000001</v>
      </c>
      <c r="J1668" s="4">
        <v>1.47</v>
      </c>
      <c r="K1668" s="3">
        <v>27.491150000000001</v>
      </c>
      <c r="L1668" s="3" t="s">
        <v>2397</v>
      </c>
      <c r="M1668" s="3">
        <v>3.8823970500000002</v>
      </c>
      <c r="N1668" s="3">
        <v>21.147038999999999</v>
      </c>
      <c r="O1668" s="3" t="s">
        <v>2400</v>
      </c>
      <c r="P1668" s="3" t="s">
        <v>2400</v>
      </c>
      <c r="Q1668" s="3">
        <v>1.7393179999999999</v>
      </c>
      <c r="R1668" s="3">
        <v>14.08705</v>
      </c>
      <c r="S1668" s="3">
        <v>14.08705</v>
      </c>
      <c r="T1668" s="9" t="s">
        <v>3429</v>
      </c>
      <c r="U1668" s="7">
        <v>1362060</v>
      </c>
      <c r="V1668" s="7">
        <v>1132455</v>
      </c>
      <c r="W1668" s="7">
        <v>905640</v>
      </c>
      <c r="X1668" s="7">
        <v>844127</v>
      </c>
      <c r="Y1668" s="7">
        <v>1436892</v>
      </c>
      <c r="Z1668" s="7">
        <v>1425021</v>
      </c>
      <c r="AA1668" s="7">
        <v>1400126</v>
      </c>
      <c r="AB1668" s="7">
        <v>1362060</v>
      </c>
      <c r="AC1668" s="3">
        <v>30.789000000000001</v>
      </c>
      <c r="AD1668" s="3">
        <v>31.512</v>
      </c>
      <c r="AE1668" s="4">
        <v>11.430999999999999</v>
      </c>
      <c r="AF1668" s="4">
        <v>11.561999999999999</v>
      </c>
      <c r="AG1668" s="7">
        <v>16333513</v>
      </c>
      <c r="AH1668" s="7">
        <v>16386432</v>
      </c>
      <c r="AI1668" s="7">
        <v>17282148</v>
      </c>
      <c r="AJ1668" s="7">
        <v>16010539</v>
      </c>
      <c r="AK1668" s="3">
        <v>97.960260000000005</v>
      </c>
      <c r="AL1668" s="7">
        <v>288</v>
      </c>
      <c r="AM1668" s="7">
        <v>17074985</v>
      </c>
      <c r="AN1668" s="3">
        <v>104.47</v>
      </c>
      <c r="AO1668" s="3">
        <v>1.652487</v>
      </c>
      <c r="AP1668" s="3">
        <v>1.1806859999999999</v>
      </c>
      <c r="AQ1668" s="3">
        <v>14.314627</v>
      </c>
      <c r="AR1668" s="3">
        <v>22.592739000000002</v>
      </c>
      <c r="AS1668" s="3">
        <v>1.1806859999999999</v>
      </c>
      <c r="AT1668" s="3">
        <v>14.314627</v>
      </c>
      <c r="AU1668" s="3">
        <v>20.875485999999999</v>
      </c>
      <c r="AV1668" s="3">
        <v>1.9220611367669418</v>
      </c>
      <c r="AW1668" s="3">
        <v>2.2538499362256315</v>
      </c>
      <c r="AX1668" s="3">
        <v>2.5423367567626407</v>
      </c>
      <c r="AY1668" s="3">
        <v>52.88</v>
      </c>
      <c r="AZ1668" s="3">
        <v>62.01</v>
      </c>
      <c r="BA1668" s="3">
        <v>69.94</v>
      </c>
    </row>
    <row r="1669" spans="1:53" x14ac:dyDescent="0.3">
      <c r="A1669" s="1" t="s">
        <v>2017</v>
      </c>
      <c r="B1669" s="2">
        <v>19743479</v>
      </c>
      <c r="C1669" s="9" t="s">
        <v>2395</v>
      </c>
      <c r="D1669" s="9" t="s">
        <v>2463</v>
      </c>
      <c r="E1669" s="3">
        <v>2005.0024260499999</v>
      </c>
      <c r="F1669" s="5">
        <v>1761.629426</v>
      </c>
      <c r="G1669" s="5" t="s">
        <v>2400</v>
      </c>
      <c r="H1669" s="3">
        <v>-0.61</v>
      </c>
      <c r="I1669" s="3" t="s">
        <v>2397</v>
      </c>
      <c r="J1669" s="3">
        <v>-0.61</v>
      </c>
      <c r="K1669" s="3" t="s">
        <v>2397</v>
      </c>
      <c r="L1669" s="3">
        <v>9.2391123000000004</v>
      </c>
      <c r="M1669" s="3">
        <v>8.9062248699999991</v>
      </c>
      <c r="N1669" s="3" t="s">
        <v>2397</v>
      </c>
      <c r="O1669" s="3" t="s">
        <v>2400</v>
      </c>
      <c r="P1669" s="3" t="s">
        <v>2400</v>
      </c>
      <c r="Q1669" s="3">
        <v>14.451764000000001</v>
      </c>
      <c r="R1669" s="3" t="s">
        <v>2397</v>
      </c>
      <c r="S1669" s="3">
        <v>-13.552685</v>
      </c>
      <c r="T1669" s="9" t="s">
        <v>3429</v>
      </c>
      <c r="U1669" s="7">
        <v>17447</v>
      </c>
      <c r="V1669" s="7">
        <v>25816</v>
      </c>
      <c r="W1669" s="7">
        <v>57027</v>
      </c>
      <c r="X1669" s="7" t="s">
        <v>2400</v>
      </c>
      <c r="Y1669" s="7">
        <v>129621</v>
      </c>
      <c r="Z1669" s="7">
        <v>83374</v>
      </c>
      <c r="AA1669" s="7">
        <v>42561</v>
      </c>
      <c r="AB1669" s="7">
        <v>17447</v>
      </c>
      <c r="AC1669" s="3">
        <v>-197.501</v>
      </c>
      <c r="AD1669" s="3">
        <v>54.533999999999999</v>
      </c>
      <c r="AE1669" s="3" t="s">
        <v>2397</v>
      </c>
      <c r="AF1669" s="3">
        <v>-107.589</v>
      </c>
      <c r="AG1669" s="7">
        <v>38196072</v>
      </c>
      <c r="AH1669" s="7">
        <v>38030385</v>
      </c>
      <c r="AI1669" s="7">
        <v>33104087</v>
      </c>
      <c r="AJ1669" s="7">
        <v>29016571</v>
      </c>
      <c r="AK1669" s="4">
        <v>75.906099999999995</v>
      </c>
      <c r="AL1669" s="7">
        <v>200</v>
      </c>
      <c r="AM1669" s="7">
        <v>38290792</v>
      </c>
      <c r="AN1669" s="3">
        <v>100.17</v>
      </c>
      <c r="AO1669" s="3">
        <v>2.4611399999999999</v>
      </c>
      <c r="AP1669" s="3">
        <v>5.5672069999999998</v>
      </c>
      <c r="AQ1669" s="3">
        <v>68.349041999999997</v>
      </c>
      <c r="AR1669" s="3">
        <v>174.65277800000001</v>
      </c>
      <c r="AS1669" s="3">
        <v>5.5672069999999998</v>
      </c>
      <c r="AT1669" s="3">
        <v>68.349041999999997</v>
      </c>
      <c r="AU1669" s="3">
        <v>173.43209899999999</v>
      </c>
      <c r="AV1669" s="3">
        <v>5.572310033065957</v>
      </c>
      <c r="AW1669" s="3">
        <v>6.6746961641526656</v>
      </c>
      <c r="AX1669" s="3">
        <v>8.9557388276649768</v>
      </c>
      <c r="AY1669" s="3">
        <v>60.33</v>
      </c>
      <c r="AZ1669" s="3">
        <v>72.260000000000005</v>
      </c>
      <c r="BA1669" s="3">
        <v>96.96</v>
      </c>
    </row>
    <row r="1670" spans="1:53" x14ac:dyDescent="0.3">
      <c r="A1670" s="1" t="s">
        <v>1905</v>
      </c>
      <c r="B1670" s="2">
        <v>4278914</v>
      </c>
      <c r="C1670" s="9" t="s">
        <v>2401</v>
      </c>
      <c r="D1670" s="9" t="s">
        <v>2407</v>
      </c>
      <c r="E1670" s="3">
        <v>2004.46249908</v>
      </c>
      <c r="F1670" s="5">
        <v>3868.3774990000002</v>
      </c>
      <c r="G1670" s="5">
        <v>3868.3774990799998</v>
      </c>
      <c r="H1670" s="3">
        <v>0.437</v>
      </c>
      <c r="I1670" s="3">
        <v>10.334789000000001</v>
      </c>
      <c r="J1670" s="4">
        <v>0.437</v>
      </c>
      <c r="K1670" s="3">
        <v>10.334789000000001</v>
      </c>
      <c r="L1670" s="3">
        <v>1.24444964</v>
      </c>
      <c r="M1670" s="3">
        <v>1.24444964</v>
      </c>
      <c r="N1670" s="3" t="s">
        <v>2397</v>
      </c>
      <c r="O1670" s="3" t="s">
        <v>2400</v>
      </c>
      <c r="P1670" s="3" t="s">
        <v>2400</v>
      </c>
      <c r="Q1670" s="3">
        <v>8.0515849999999993</v>
      </c>
      <c r="R1670" s="3" t="s">
        <v>2400</v>
      </c>
      <c r="S1670" s="3">
        <v>12.724210439151999</v>
      </c>
      <c r="T1670" s="9" t="s">
        <v>3429</v>
      </c>
      <c r="U1670" s="7">
        <v>438087</v>
      </c>
      <c r="V1670" s="7">
        <v>309305</v>
      </c>
      <c r="W1670" s="7">
        <v>278593</v>
      </c>
      <c r="X1670" s="7">
        <v>270037</v>
      </c>
      <c r="Y1670" s="7">
        <v>478363</v>
      </c>
      <c r="Z1670" s="7">
        <v>473575</v>
      </c>
      <c r="AA1670" s="7">
        <v>459365</v>
      </c>
      <c r="AB1670" s="7">
        <v>438087</v>
      </c>
      <c r="AC1670" s="4">
        <v>100</v>
      </c>
      <c r="AD1670" s="4">
        <v>100</v>
      </c>
      <c r="AE1670" s="3" t="s">
        <v>2400</v>
      </c>
      <c r="AF1670" s="3" t="s">
        <v>2400</v>
      </c>
      <c r="AG1670" s="7">
        <v>93317621</v>
      </c>
      <c r="AH1670" s="7">
        <v>93017205</v>
      </c>
      <c r="AI1670" s="7">
        <v>87546498</v>
      </c>
      <c r="AJ1670" s="7" t="s">
        <v>2400</v>
      </c>
      <c r="AK1670" s="3" t="s">
        <v>2400</v>
      </c>
      <c r="AL1670" s="7">
        <v>223</v>
      </c>
      <c r="AM1670" s="7">
        <v>45515224</v>
      </c>
      <c r="AN1670" s="3">
        <v>48.77</v>
      </c>
      <c r="AO1670" s="3">
        <v>0.75685899999999995</v>
      </c>
      <c r="AP1670" s="3">
        <v>-0.83798899999999998</v>
      </c>
      <c r="AQ1670" s="3">
        <v>3.7506089999999999</v>
      </c>
      <c r="AR1670" s="3">
        <v>-1.343215</v>
      </c>
      <c r="AS1670" s="3">
        <v>-0.83798899999999998</v>
      </c>
      <c r="AT1670" s="3">
        <v>3.7506089999999999</v>
      </c>
      <c r="AU1670" s="3">
        <v>-1.388889</v>
      </c>
      <c r="AV1670" s="3">
        <v>1.1950904749275595</v>
      </c>
      <c r="AW1670" s="3">
        <v>1.6560403956290313</v>
      </c>
      <c r="AX1670" s="3">
        <v>1.6844130154648436</v>
      </c>
      <c r="AY1670" s="3">
        <v>64.66</v>
      </c>
      <c r="AZ1670" s="4">
        <v>89.6</v>
      </c>
      <c r="BA1670" s="3">
        <v>91.14</v>
      </c>
    </row>
    <row r="1671" spans="1:53" x14ac:dyDescent="0.3">
      <c r="A1671" s="1" t="s">
        <v>962</v>
      </c>
      <c r="B1671" s="2">
        <v>4994991</v>
      </c>
      <c r="C1671" s="9" t="s">
        <v>2395</v>
      </c>
      <c r="D1671" s="9" t="s">
        <v>2515</v>
      </c>
      <c r="E1671" s="3">
        <v>2000.2829300000001</v>
      </c>
      <c r="F1671" s="5">
        <v>3287.7989299999999</v>
      </c>
      <c r="G1671" s="5" t="s">
        <v>2400</v>
      </c>
      <c r="H1671" s="3">
        <v>0.28000000000000003</v>
      </c>
      <c r="I1671" s="3">
        <v>7.3563219999999996</v>
      </c>
      <c r="J1671" s="3">
        <v>0.28000000000000003</v>
      </c>
      <c r="K1671" s="3">
        <v>7.3563219999999996</v>
      </c>
      <c r="L1671" s="3">
        <v>0.93023255999999999</v>
      </c>
      <c r="M1671" s="3">
        <v>0.93023255999999999</v>
      </c>
      <c r="N1671" s="3">
        <v>5.799353</v>
      </c>
      <c r="O1671" s="3" t="s">
        <v>2400</v>
      </c>
      <c r="P1671" s="3" t="s">
        <v>2400</v>
      </c>
      <c r="Q1671" s="3">
        <v>3.0442969999999998</v>
      </c>
      <c r="R1671" s="3">
        <v>6.0536839999999996</v>
      </c>
      <c r="S1671" s="3">
        <v>6.0536839999999996</v>
      </c>
      <c r="T1671" s="9" t="s">
        <v>3429</v>
      </c>
      <c r="U1671" s="7">
        <v>885767</v>
      </c>
      <c r="V1671" s="7">
        <v>1113043</v>
      </c>
      <c r="W1671" s="7">
        <v>1201173</v>
      </c>
      <c r="X1671" s="7">
        <v>610908</v>
      </c>
      <c r="Y1671" s="7">
        <v>1011652</v>
      </c>
      <c r="Z1671" s="7">
        <v>972693</v>
      </c>
      <c r="AA1671" s="7">
        <v>935985</v>
      </c>
      <c r="AB1671" s="7">
        <v>885767</v>
      </c>
      <c r="AC1671" s="3">
        <v>38.997999999999998</v>
      </c>
      <c r="AD1671" s="3">
        <v>50.429000000000002</v>
      </c>
      <c r="AE1671" s="3">
        <v>36.728999999999999</v>
      </c>
      <c r="AF1671" s="3">
        <v>48.014000000000003</v>
      </c>
      <c r="AG1671" s="7">
        <v>200028293</v>
      </c>
      <c r="AH1671" s="7">
        <v>200028293</v>
      </c>
      <c r="AI1671" s="7">
        <v>199628293</v>
      </c>
      <c r="AJ1671" s="7">
        <v>120920813</v>
      </c>
      <c r="AK1671" s="3">
        <v>60.451860000000003</v>
      </c>
      <c r="AL1671" s="7">
        <v>234</v>
      </c>
      <c r="AM1671" s="7">
        <v>67561406</v>
      </c>
      <c r="AN1671" s="3">
        <v>33.78</v>
      </c>
      <c r="AO1671" s="3">
        <v>-0.55493899999999996</v>
      </c>
      <c r="AP1671" s="3">
        <v>-10.4</v>
      </c>
      <c r="AQ1671" s="3">
        <v>-33.034379999999999</v>
      </c>
      <c r="AR1671" s="3">
        <v>-6.5693429999999999</v>
      </c>
      <c r="AS1671" s="3">
        <v>-10.4</v>
      </c>
      <c r="AT1671" s="3">
        <v>-33.034379999999999</v>
      </c>
      <c r="AU1671" s="3">
        <v>-8.1967210000000001</v>
      </c>
      <c r="AV1671" s="3">
        <v>2.0113869591438247</v>
      </c>
      <c r="AW1671" s="3">
        <v>4.2151633610060451</v>
      </c>
      <c r="AX1671" s="3">
        <v>3.7581488150163453</v>
      </c>
      <c r="AY1671" s="3">
        <v>50.49</v>
      </c>
      <c r="AZ1671" s="3">
        <v>105.81</v>
      </c>
      <c r="BA1671" s="3">
        <v>94.34</v>
      </c>
    </row>
    <row r="1672" spans="1:53" x14ac:dyDescent="0.3">
      <c r="A1672" s="1" t="s">
        <v>2152</v>
      </c>
      <c r="B1672" s="2">
        <v>4295035</v>
      </c>
      <c r="C1672" s="9" t="s">
        <v>2395</v>
      </c>
      <c r="D1672" s="9" t="s">
        <v>2461</v>
      </c>
      <c r="E1672" s="3">
        <v>1996.6829597799999</v>
      </c>
      <c r="F1672" s="5">
        <v>1793.682959</v>
      </c>
      <c r="G1672" s="5">
        <v>1793.6829597799999</v>
      </c>
      <c r="H1672" s="3">
        <v>0.27</v>
      </c>
      <c r="I1672" s="3">
        <v>56.807692000000003</v>
      </c>
      <c r="J1672" s="3">
        <v>0.27</v>
      </c>
      <c r="K1672" s="3">
        <v>56.807692000000003</v>
      </c>
      <c r="L1672" s="3">
        <v>28.187022900000002</v>
      </c>
      <c r="M1672" s="3">
        <v>2.17814482</v>
      </c>
      <c r="N1672" s="3">
        <v>33.568182</v>
      </c>
      <c r="O1672" s="3" t="s">
        <v>2397</v>
      </c>
      <c r="P1672" s="3">
        <v>59.262345679012299</v>
      </c>
      <c r="Q1672" s="3">
        <v>1.022597</v>
      </c>
      <c r="R1672" s="3">
        <v>10.691589</v>
      </c>
      <c r="S1672" s="3">
        <v>10.691589</v>
      </c>
      <c r="T1672" s="9" t="s">
        <v>3429</v>
      </c>
      <c r="U1672" s="7">
        <v>1788000</v>
      </c>
      <c r="V1672" s="7">
        <v>1492000</v>
      </c>
      <c r="W1672" s="7">
        <v>902000</v>
      </c>
      <c r="X1672" s="7">
        <v>604000</v>
      </c>
      <c r="Y1672" s="7">
        <v>1814000</v>
      </c>
      <c r="Z1672" s="7">
        <v>1815000</v>
      </c>
      <c r="AA1672" s="7">
        <v>1812000</v>
      </c>
      <c r="AB1672" s="7">
        <v>1788000</v>
      </c>
      <c r="AC1672" s="3">
        <v>91.667000000000002</v>
      </c>
      <c r="AD1672" s="3">
        <v>90.959000000000003</v>
      </c>
      <c r="AE1672" s="4">
        <v>10.067</v>
      </c>
      <c r="AF1672" s="4">
        <v>8.9309999999999992</v>
      </c>
      <c r="AG1672" s="7">
        <v>139215454</v>
      </c>
      <c r="AH1672" s="7">
        <v>138567175</v>
      </c>
      <c r="AI1672" s="7">
        <v>138411857</v>
      </c>
      <c r="AJ1672" s="7">
        <v>111566441</v>
      </c>
      <c r="AK1672" s="3">
        <v>80.070149999999998</v>
      </c>
      <c r="AL1672" s="7">
        <v>360</v>
      </c>
      <c r="AM1672" s="7">
        <v>104688666</v>
      </c>
      <c r="AN1672" s="3">
        <v>75.13</v>
      </c>
      <c r="AO1672" s="3">
        <v>2.498265</v>
      </c>
      <c r="AP1672" s="3">
        <v>3.0704820000000002</v>
      </c>
      <c r="AQ1672" s="3">
        <v>1.9323669999999999</v>
      </c>
      <c r="AR1672" s="3">
        <v>-29.867046999999999</v>
      </c>
      <c r="AS1672" s="3">
        <v>3.0704820000000002</v>
      </c>
      <c r="AT1672" s="3">
        <v>1.9323669999999999</v>
      </c>
      <c r="AU1672" s="3">
        <v>-31.398049</v>
      </c>
      <c r="AV1672" s="3">
        <v>7.0797057090540179</v>
      </c>
      <c r="AW1672" s="3">
        <v>10.162707823028116</v>
      </c>
      <c r="AX1672" s="3">
        <v>8.3784354992407017</v>
      </c>
      <c r="AY1672" s="3">
        <v>76.34</v>
      </c>
      <c r="AZ1672" s="3">
        <v>109.58</v>
      </c>
      <c r="BA1672" s="3">
        <v>90.34</v>
      </c>
    </row>
    <row r="1673" spans="1:53" x14ac:dyDescent="0.3">
      <c r="A1673" s="1" t="s">
        <v>1870</v>
      </c>
      <c r="B1673" s="2">
        <v>27837950</v>
      </c>
      <c r="C1673" s="9" t="s">
        <v>2401</v>
      </c>
      <c r="D1673" s="9" t="s">
        <v>2417</v>
      </c>
      <c r="E1673" s="3">
        <v>1995.1439359999999</v>
      </c>
      <c r="F1673" s="5">
        <v>1777.3789360000001</v>
      </c>
      <c r="G1673" s="5" t="s">
        <v>2400</v>
      </c>
      <c r="H1673" s="3">
        <v>7.0000000000000001E-3</v>
      </c>
      <c r="I1673" s="3">
        <v>154.28571400000001</v>
      </c>
      <c r="J1673" s="3">
        <v>7.0000000000000001E-3</v>
      </c>
      <c r="K1673" s="3">
        <v>154.28571400000001</v>
      </c>
      <c r="L1673" s="3">
        <v>10.65470852</v>
      </c>
      <c r="M1673" s="3">
        <v>7.0047169799999995</v>
      </c>
      <c r="N1673" s="3">
        <v>49.707113</v>
      </c>
      <c r="O1673" s="3" t="s">
        <v>2400</v>
      </c>
      <c r="P1673" s="3" t="s">
        <v>2400</v>
      </c>
      <c r="Q1673" s="3">
        <v>4.2650800000000002</v>
      </c>
      <c r="R1673" s="3">
        <v>43.750413000000002</v>
      </c>
      <c r="S1673" s="3">
        <v>43.750413000000002</v>
      </c>
      <c r="T1673" s="9" t="s">
        <v>3429</v>
      </c>
      <c r="U1673" s="7">
        <v>307675</v>
      </c>
      <c r="V1673" s="7">
        <v>254316</v>
      </c>
      <c r="W1673" s="7">
        <v>188001</v>
      </c>
      <c r="X1673" s="7">
        <v>124875</v>
      </c>
      <c r="Y1673" s="7">
        <v>357567</v>
      </c>
      <c r="Z1673" s="7">
        <v>338875</v>
      </c>
      <c r="AA1673" s="7">
        <v>322617</v>
      </c>
      <c r="AB1673" s="7">
        <v>307675</v>
      </c>
      <c r="AC1673" s="3">
        <v>82.992999999999995</v>
      </c>
      <c r="AD1673" s="3">
        <v>83.122</v>
      </c>
      <c r="AE1673" s="3">
        <v>-9.9000000000000005E-2</v>
      </c>
      <c r="AF1673" s="4">
        <v>5.258</v>
      </c>
      <c r="AG1673" s="7">
        <v>146572682</v>
      </c>
      <c r="AH1673" s="7">
        <v>146133698</v>
      </c>
      <c r="AI1673" s="7">
        <v>143093000</v>
      </c>
      <c r="AJ1673" s="7">
        <v>72185419</v>
      </c>
      <c r="AK1673" s="3">
        <v>49.205559999999998</v>
      </c>
      <c r="AL1673" s="7">
        <v>188</v>
      </c>
      <c r="AM1673" s="7">
        <v>49116792</v>
      </c>
      <c r="AN1673" s="3">
        <v>33.479999999999997</v>
      </c>
      <c r="AO1673" s="3">
        <v>-3.5714290000000002</v>
      </c>
      <c r="AP1673" s="3">
        <v>-12.647059</v>
      </c>
      <c r="AQ1673" s="3">
        <v>-24.379376000000001</v>
      </c>
      <c r="AR1673" s="3">
        <v>-9.863429</v>
      </c>
      <c r="AS1673" s="3">
        <v>-12.647059</v>
      </c>
      <c r="AT1673" s="3">
        <v>-24.379376000000001</v>
      </c>
      <c r="AU1673" s="3">
        <v>-13.030747</v>
      </c>
      <c r="AV1673" s="3">
        <v>0.90384052582557595</v>
      </c>
      <c r="AW1673" s="3">
        <v>1.6328361306284438</v>
      </c>
      <c r="AX1673" s="3">
        <v>1.6649768097368443</v>
      </c>
      <c r="AY1673" s="4">
        <v>44.9</v>
      </c>
      <c r="AZ1673" s="3">
        <v>81.11</v>
      </c>
      <c r="BA1673" s="4">
        <v>82.7</v>
      </c>
    </row>
    <row r="1674" spans="1:53" x14ac:dyDescent="0.3">
      <c r="A1674" s="1" t="s">
        <v>1302</v>
      </c>
      <c r="B1674" s="2">
        <v>4048181</v>
      </c>
      <c r="C1674" s="9" t="s">
        <v>2401</v>
      </c>
      <c r="D1674" s="9" t="s">
        <v>2417</v>
      </c>
      <c r="E1674" s="3">
        <v>1981.4244516000001</v>
      </c>
      <c r="F1674" s="5">
        <v>1671.977451</v>
      </c>
      <c r="G1674" s="5">
        <v>1681.4714515999999</v>
      </c>
      <c r="H1674" s="3">
        <v>2.5999999999999999E-2</v>
      </c>
      <c r="I1674" s="3" t="s">
        <v>2397</v>
      </c>
      <c r="J1674" s="3">
        <v>2.5999999999999999E-2</v>
      </c>
      <c r="K1674" s="3" t="s">
        <v>2397</v>
      </c>
      <c r="L1674" s="3">
        <v>4.93179604</v>
      </c>
      <c r="M1674" s="3">
        <v>2.1330242999999998</v>
      </c>
      <c r="N1674" s="3">
        <v>23.042489</v>
      </c>
      <c r="O1674" s="3" t="s">
        <v>2397</v>
      </c>
      <c r="P1674" s="3">
        <v>92.049629007419895</v>
      </c>
      <c r="Q1674" s="3">
        <v>2.3652609999999998</v>
      </c>
      <c r="R1674" s="3">
        <v>50.171878999999997</v>
      </c>
      <c r="S1674" s="3">
        <v>50.171878999999997</v>
      </c>
      <c r="T1674" s="9" t="s">
        <v>3431</v>
      </c>
      <c r="U1674" s="7">
        <v>659661</v>
      </c>
      <c r="V1674" s="7">
        <v>596583</v>
      </c>
      <c r="W1674" s="7">
        <v>528657</v>
      </c>
      <c r="X1674" s="7">
        <v>443026</v>
      </c>
      <c r="Y1674" s="7">
        <v>707165</v>
      </c>
      <c r="Z1674" s="7">
        <v>681553</v>
      </c>
      <c r="AA1674" s="7">
        <v>659661</v>
      </c>
      <c r="AB1674" s="7">
        <v>636435</v>
      </c>
      <c r="AC1674" s="3">
        <v>72.790999999999997</v>
      </c>
      <c r="AD1674" s="3">
        <v>72.334999999999994</v>
      </c>
      <c r="AE1674" s="4">
        <v>5.5339999999999998</v>
      </c>
      <c r="AF1674" s="4">
        <v>3.5710000000000002</v>
      </c>
      <c r="AG1674" s="7">
        <v>65464112</v>
      </c>
      <c r="AH1674" s="7">
        <v>66879419</v>
      </c>
      <c r="AI1674" s="7">
        <v>65851153</v>
      </c>
      <c r="AJ1674" s="7">
        <v>63225868</v>
      </c>
      <c r="AK1674" s="3">
        <v>96.876639999999995</v>
      </c>
      <c r="AL1674" s="7">
        <v>321</v>
      </c>
      <c r="AM1674" s="7">
        <v>61916548</v>
      </c>
      <c r="AN1674" s="3">
        <v>94.87</v>
      </c>
      <c r="AO1674" s="3">
        <v>-1.7152099999999999</v>
      </c>
      <c r="AP1674" s="3">
        <v>3.2938000000000002E-2</v>
      </c>
      <c r="AQ1674" s="3">
        <v>22.558515</v>
      </c>
      <c r="AR1674" s="3">
        <v>-18.228325000000002</v>
      </c>
      <c r="AS1674" s="3">
        <v>3.2938000000000002E-2</v>
      </c>
      <c r="AT1674" s="3">
        <v>22.558515</v>
      </c>
      <c r="AU1674" s="3">
        <v>-19.825766000000002</v>
      </c>
      <c r="AV1674" s="3">
        <v>1.8989597836857541</v>
      </c>
      <c r="AW1674" s="3">
        <v>3.6833520773939359</v>
      </c>
      <c r="AX1674" s="3">
        <v>4.0650080595940743</v>
      </c>
      <c r="AY1674" s="3">
        <v>39.31</v>
      </c>
      <c r="AZ1674" s="3">
        <v>76.25</v>
      </c>
      <c r="BA1674" s="3">
        <v>84.15</v>
      </c>
    </row>
    <row r="1675" spans="1:53" x14ac:dyDescent="0.3">
      <c r="A1675" s="1" t="s">
        <v>426</v>
      </c>
      <c r="B1675" s="2">
        <v>4436011</v>
      </c>
      <c r="C1675" s="9" t="s">
        <v>2401</v>
      </c>
      <c r="D1675" s="9" t="s">
        <v>2468</v>
      </c>
      <c r="E1675" s="3">
        <v>1966.6380799799999</v>
      </c>
      <c r="F1675" s="5">
        <v>2885.7850790000002</v>
      </c>
      <c r="G1675" s="5" t="s">
        <v>2400</v>
      </c>
      <c r="H1675" s="4">
        <v>1.6180000000000001</v>
      </c>
      <c r="I1675" s="3">
        <v>8.559469</v>
      </c>
      <c r="J1675" s="4">
        <v>1.6180000000000001</v>
      </c>
      <c r="K1675" s="3">
        <v>8.559469</v>
      </c>
      <c r="L1675" s="3">
        <v>6.5653016700000002</v>
      </c>
      <c r="M1675" s="3">
        <v>2.3548583300000003</v>
      </c>
      <c r="N1675" s="3">
        <v>6.9697750000000003</v>
      </c>
      <c r="O1675" s="3" t="s">
        <v>2400</v>
      </c>
      <c r="P1675" s="3" t="s">
        <v>2400</v>
      </c>
      <c r="Q1675" s="3">
        <v>1.010497</v>
      </c>
      <c r="R1675" s="3">
        <v>4.8325719999999999</v>
      </c>
      <c r="S1675" s="3">
        <v>4.8325719999999999</v>
      </c>
      <c r="T1675" s="9" t="s">
        <v>3429</v>
      </c>
      <c r="U1675" s="7">
        <v>2945594</v>
      </c>
      <c r="V1675" s="7">
        <v>3212733</v>
      </c>
      <c r="W1675" s="7">
        <v>3486440</v>
      </c>
      <c r="X1675" s="7">
        <v>3024334</v>
      </c>
      <c r="Y1675" s="7">
        <v>2842254</v>
      </c>
      <c r="Z1675" s="7">
        <v>2875441</v>
      </c>
      <c r="AA1675" s="7">
        <v>2911206</v>
      </c>
      <c r="AB1675" s="7">
        <v>2945594</v>
      </c>
      <c r="AC1675" s="3">
        <v>47.390999999999998</v>
      </c>
      <c r="AD1675" s="3">
        <v>48.283000000000001</v>
      </c>
      <c r="AE1675" s="3">
        <v>13.303000000000001</v>
      </c>
      <c r="AF1675" s="4">
        <v>12.903</v>
      </c>
      <c r="AG1675" s="7">
        <v>36038814</v>
      </c>
      <c r="AH1675" s="7">
        <v>36280056</v>
      </c>
      <c r="AI1675" s="7">
        <v>36969967</v>
      </c>
      <c r="AJ1675" s="7">
        <v>34922591</v>
      </c>
      <c r="AK1675" s="3">
        <v>96.902720000000002</v>
      </c>
      <c r="AL1675" s="7">
        <v>396</v>
      </c>
      <c r="AM1675" s="7">
        <v>40353376</v>
      </c>
      <c r="AN1675" s="3">
        <v>111.97</v>
      </c>
      <c r="AO1675" s="3">
        <v>-2.3779499999999998</v>
      </c>
      <c r="AP1675" s="3">
        <v>-0.696353</v>
      </c>
      <c r="AQ1675" s="3">
        <v>-16.605108999999999</v>
      </c>
      <c r="AR1675" s="3">
        <v>-28.139503999999999</v>
      </c>
      <c r="AS1675" s="3">
        <v>-0.696353</v>
      </c>
      <c r="AT1675" s="3">
        <v>-16.605108999999999</v>
      </c>
      <c r="AU1675" s="3">
        <v>-27.640540000000001</v>
      </c>
      <c r="AV1675" s="3">
        <v>10.071674389728807</v>
      </c>
      <c r="AW1675" s="3">
        <v>18.217887752405456</v>
      </c>
      <c r="AX1675" s="3">
        <v>17.96862682551096</v>
      </c>
      <c r="AY1675" s="4">
        <v>72.099999999999994</v>
      </c>
      <c r="AZ1675" s="3">
        <v>130.41999999999999</v>
      </c>
      <c r="BA1675" s="3">
        <v>128.63999999999999</v>
      </c>
    </row>
    <row r="1676" spans="1:53" x14ac:dyDescent="0.3">
      <c r="A1676" s="1" t="s">
        <v>2311</v>
      </c>
      <c r="B1676" s="2">
        <v>4058144</v>
      </c>
      <c r="C1676" s="9" t="s">
        <v>2401</v>
      </c>
      <c r="D1676" s="9" t="s">
        <v>2447</v>
      </c>
      <c r="E1676" s="3">
        <v>1959.0136036900001</v>
      </c>
      <c r="F1676" s="5">
        <v>1753.6766029999999</v>
      </c>
      <c r="G1676" s="5" t="s">
        <v>2400</v>
      </c>
      <c r="H1676" s="3">
        <v>0.96</v>
      </c>
      <c r="I1676" s="3">
        <v>19.022472</v>
      </c>
      <c r="J1676" s="3">
        <v>0.96</v>
      </c>
      <c r="K1676" s="3">
        <v>19.022472</v>
      </c>
      <c r="L1676" s="3">
        <v>1.34886963</v>
      </c>
      <c r="M1676" s="3">
        <v>1.2803206499999999</v>
      </c>
      <c r="N1676" s="3">
        <v>15.048889000000001</v>
      </c>
      <c r="O1676" s="3" t="s">
        <v>2400</v>
      </c>
      <c r="P1676" s="3" t="s">
        <v>2400</v>
      </c>
      <c r="Q1676" s="3">
        <v>0.33957300000000001</v>
      </c>
      <c r="R1676" s="3">
        <v>5.629486</v>
      </c>
      <c r="S1676" s="3">
        <v>5.629486</v>
      </c>
      <c r="T1676" s="9" t="s">
        <v>3429</v>
      </c>
      <c r="U1676" s="7">
        <v>4696950</v>
      </c>
      <c r="V1676" s="7">
        <v>4695943</v>
      </c>
      <c r="W1676" s="7">
        <v>4224417</v>
      </c>
      <c r="X1676" s="7">
        <v>4112601</v>
      </c>
      <c r="Y1676" s="7">
        <v>4759577</v>
      </c>
      <c r="Z1676" s="7">
        <v>4733651</v>
      </c>
      <c r="AA1676" s="7">
        <v>4730144</v>
      </c>
      <c r="AB1676" s="7">
        <v>4696950</v>
      </c>
      <c r="AC1676" s="3">
        <v>25.253</v>
      </c>
      <c r="AD1676" s="3">
        <v>25.053999999999998</v>
      </c>
      <c r="AE1676" s="4">
        <v>5.2290000000000001</v>
      </c>
      <c r="AF1676" s="4">
        <v>4.8220000000000001</v>
      </c>
      <c r="AG1676" s="7">
        <v>26898443</v>
      </c>
      <c r="AH1676" s="7">
        <v>26898443</v>
      </c>
      <c r="AI1676" s="7">
        <v>26898443</v>
      </c>
      <c r="AJ1676" s="7">
        <v>16299802</v>
      </c>
      <c r="AK1676" s="3">
        <v>60.597569999999997</v>
      </c>
      <c r="AL1676" s="7">
        <v>197</v>
      </c>
      <c r="AM1676" s="7">
        <v>10439032</v>
      </c>
      <c r="AN1676" s="3">
        <v>38.81</v>
      </c>
      <c r="AO1676" s="3">
        <v>-1.1386860000000001</v>
      </c>
      <c r="AP1676" s="3">
        <v>-7.0163390000000003</v>
      </c>
      <c r="AQ1676" s="3">
        <v>-1.755404</v>
      </c>
      <c r="AR1676" s="3">
        <v>3.1059679999999998</v>
      </c>
      <c r="AS1676" s="3">
        <v>-7.0163390000000003</v>
      </c>
      <c r="AT1676" s="3">
        <v>-1.755404</v>
      </c>
      <c r="AU1676" s="3">
        <v>5.8786740000000002</v>
      </c>
      <c r="AV1676" s="3">
        <v>0.9470399457693518</v>
      </c>
      <c r="AW1676" s="3">
        <v>1.5085454101292304</v>
      </c>
      <c r="AX1676" s="3">
        <v>1.3998459659199203</v>
      </c>
      <c r="AY1676" s="4">
        <v>58.5</v>
      </c>
      <c r="AZ1676" s="3">
        <v>93.19</v>
      </c>
      <c r="BA1676" s="3">
        <v>86.47</v>
      </c>
    </row>
    <row r="1677" spans="1:53" x14ac:dyDescent="0.3">
      <c r="A1677" s="1" t="s">
        <v>840</v>
      </c>
      <c r="B1677" s="2">
        <v>100240</v>
      </c>
      <c r="C1677" s="9" t="s">
        <v>2395</v>
      </c>
      <c r="D1677" s="9" t="s">
        <v>2399</v>
      </c>
      <c r="E1677" s="3">
        <v>1955.4727687</v>
      </c>
      <c r="F1677" s="5" t="s">
        <v>2400</v>
      </c>
      <c r="G1677" s="5">
        <v>1317.6577686999999</v>
      </c>
      <c r="H1677" s="3">
        <v>0.45200000000000001</v>
      </c>
      <c r="I1677" s="3">
        <v>17.729838709677399</v>
      </c>
      <c r="J1677" s="3">
        <v>0.45200000000000001</v>
      </c>
      <c r="K1677" s="3">
        <v>17.729838709677399</v>
      </c>
      <c r="L1677" s="3">
        <v>1.8656546876093798</v>
      </c>
      <c r="M1677" s="3">
        <v>1.2302493379333699</v>
      </c>
      <c r="N1677" s="3">
        <v>12.77455</v>
      </c>
      <c r="O1677" s="3" t="s">
        <v>2400</v>
      </c>
      <c r="P1677" s="3" t="s">
        <v>2400</v>
      </c>
      <c r="Q1677" s="3" t="s">
        <v>2400</v>
      </c>
      <c r="R1677" s="3" t="s">
        <v>2400</v>
      </c>
      <c r="S1677" s="3" t="s">
        <v>2400</v>
      </c>
      <c r="T1677" s="9" t="s">
        <v>3429</v>
      </c>
      <c r="U1677" s="7">
        <v>404148</v>
      </c>
      <c r="V1677" s="7" t="s">
        <v>2400</v>
      </c>
      <c r="W1677" s="7">
        <v>318306</v>
      </c>
      <c r="X1677" s="7">
        <v>299468</v>
      </c>
      <c r="Y1677" s="7">
        <v>377012</v>
      </c>
      <c r="Z1677" s="7">
        <v>380269</v>
      </c>
      <c r="AA1677" s="7">
        <v>390295</v>
      </c>
      <c r="AB1677" s="7">
        <v>404148</v>
      </c>
      <c r="AC1677" s="3" t="s">
        <v>2400</v>
      </c>
      <c r="AD1677" s="3" t="s">
        <v>2400</v>
      </c>
      <c r="AE1677" s="3" t="s">
        <v>2400</v>
      </c>
      <c r="AF1677" s="3" t="s">
        <v>2400</v>
      </c>
      <c r="AG1677" s="7">
        <v>41340099</v>
      </c>
      <c r="AH1677" s="7">
        <v>41187943</v>
      </c>
      <c r="AI1677" s="7">
        <v>41085498</v>
      </c>
      <c r="AJ1677" s="7">
        <v>39867336</v>
      </c>
      <c r="AK1677" s="4">
        <v>96.433199999999999</v>
      </c>
      <c r="AL1677" s="7">
        <v>237</v>
      </c>
      <c r="AM1677" s="7">
        <v>27766817</v>
      </c>
      <c r="AN1677" s="3">
        <v>67.16</v>
      </c>
      <c r="AO1677" s="3">
        <v>-2.1148709999999999</v>
      </c>
      <c r="AP1677" s="3">
        <v>-7.0401689999999997</v>
      </c>
      <c r="AQ1677" s="3">
        <v>5.7225299999999999</v>
      </c>
      <c r="AR1677" s="3">
        <v>18.230706999999999</v>
      </c>
      <c r="AS1677" s="3">
        <v>-7.0401689999999997</v>
      </c>
      <c r="AT1677" s="3">
        <v>5.7225299999999999</v>
      </c>
      <c r="AU1677" s="3">
        <v>18.805727999999998</v>
      </c>
      <c r="AV1677" s="3">
        <v>1.1242632447710035</v>
      </c>
      <c r="AW1677" s="3">
        <v>2.2019423609066795</v>
      </c>
      <c r="AX1677" s="3">
        <v>2.1524407410606838</v>
      </c>
      <c r="AY1677" s="3">
        <v>55.67</v>
      </c>
      <c r="AZ1677" s="4">
        <v>109.03</v>
      </c>
      <c r="BA1677" s="3">
        <v>106.58</v>
      </c>
    </row>
    <row r="1678" spans="1:53" x14ac:dyDescent="0.3">
      <c r="A1678" s="1" t="s">
        <v>3000</v>
      </c>
      <c r="B1678" s="2">
        <v>6507941</v>
      </c>
      <c r="C1678" s="9" t="s">
        <v>2395</v>
      </c>
      <c r="D1678" s="9" t="s">
        <v>2435</v>
      </c>
      <c r="E1678" s="3">
        <v>1949.2903220000001</v>
      </c>
      <c r="F1678" s="5">
        <v>851.91332199999999</v>
      </c>
      <c r="G1678" s="5">
        <v>1069.48232244</v>
      </c>
      <c r="H1678" s="3">
        <v>-5.6000000000000001E-2</v>
      </c>
      <c r="I1678" s="4">
        <v>140.37037000000001</v>
      </c>
      <c r="J1678" s="3">
        <v>-5.6000000000000001E-2</v>
      </c>
      <c r="K1678" s="4">
        <v>140.37037000000001</v>
      </c>
      <c r="L1678" s="3">
        <v>2.0310825299999999</v>
      </c>
      <c r="M1678" s="3">
        <v>1.7441325399999998</v>
      </c>
      <c r="N1678" s="3">
        <v>64.237288000000007</v>
      </c>
      <c r="O1678" s="3">
        <v>85.591839430433694</v>
      </c>
      <c r="P1678" s="3" t="s">
        <v>2397</v>
      </c>
      <c r="Q1678" s="3">
        <v>1.646231</v>
      </c>
      <c r="R1678" s="3" t="s">
        <v>2397</v>
      </c>
      <c r="S1678" s="3">
        <v>-33.300220000000003</v>
      </c>
      <c r="T1678" s="9" t="s">
        <v>3429</v>
      </c>
      <c r="U1678" s="7">
        <v>676171</v>
      </c>
      <c r="V1678" s="7">
        <v>748206</v>
      </c>
      <c r="W1678" s="7">
        <v>517175</v>
      </c>
      <c r="X1678" s="7">
        <v>290292</v>
      </c>
      <c r="Y1678" s="7">
        <v>490027</v>
      </c>
      <c r="Z1678" s="7">
        <v>470952</v>
      </c>
      <c r="AA1678" s="7">
        <v>576796</v>
      </c>
      <c r="AB1678" s="7">
        <v>676171</v>
      </c>
      <c r="AC1678" s="3">
        <v>48.731999999999999</v>
      </c>
      <c r="AD1678" s="3">
        <v>68.747</v>
      </c>
      <c r="AE1678" s="3">
        <v>-40.267000000000003</v>
      </c>
      <c r="AF1678" s="3">
        <v>-5.8730000000000002</v>
      </c>
      <c r="AG1678" s="7">
        <v>504150000</v>
      </c>
      <c r="AH1678" s="7">
        <v>510748000</v>
      </c>
      <c r="AI1678" s="7">
        <v>526585652</v>
      </c>
      <c r="AJ1678" s="7">
        <v>415952323</v>
      </c>
      <c r="AK1678" s="3">
        <v>82.793980000000005</v>
      </c>
      <c r="AL1678" s="7">
        <v>321</v>
      </c>
      <c r="AM1678" s="7">
        <v>323679866</v>
      </c>
      <c r="AN1678" s="3">
        <v>64.430000000000007</v>
      </c>
      <c r="AO1678" s="3">
        <v>2.4324319999999999</v>
      </c>
      <c r="AP1678" s="3">
        <v>-2.319588</v>
      </c>
      <c r="AQ1678" s="3">
        <v>-22.967479999999998</v>
      </c>
      <c r="AR1678" s="3">
        <v>-44.346549000000003</v>
      </c>
      <c r="AS1678" s="3">
        <v>-2.319588</v>
      </c>
      <c r="AT1678" s="3">
        <v>-22.967479999999998</v>
      </c>
      <c r="AU1678" s="3">
        <v>-45.702005999999997</v>
      </c>
      <c r="AV1678" s="3">
        <v>3.5920571768673621</v>
      </c>
      <c r="AW1678" s="3">
        <v>5.3925314951336842</v>
      </c>
      <c r="AX1678" s="3">
        <v>7.6549381973655253</v>
      </c>
      <c r="AY1678" s="3">
        <v>63.13</v>
      </c>
      <c r="AZ1678" s="3">
        <v>94.78</v>
      </c>
      <c r="BA1678" s="3">
        <v>134.55000000000001</v>
      </c>
    </row>
    <row r="1679" spans="1:53" x14ac:dyDescent="0.3">
      <c r="A1679" s="1" t="s">
        <v>1557</v>
      </c>
      <c r="B1679" s="2">
        <v>4004416</v>
      </c>
      <c r="C1679" s="9" t="s">
        <v>2401</v>
      </c>
      <c r="D1679" s="9" t="s">
        <v>2482</v>
      </c>
      <c r="E1679" s="3">
        <v>1948.5495288</v>
      </c>
      <c r="F1679" s="5">
        <v>6439.5495279999996</v>
      </c>
      <c r="G1679" s="5" t="s">
        <v>2400</v>
      </c>
      <c r="H1679" s="3">
        <v>-0.52</v>
      </c>
      <c r="I1679" s="3" t="s">
        <v>2397</v>
      </c>
      <c r="J1679" s="3">
        <v>-0.52</v>
      </c>
      <c r="K1679" s="3" t="s">
        <v>2397</v>
      </c>
      <c r="L1679" s="3" t="s">
        <v>2397</v>
      </c>
      <c r="M1679" s="3">
        <v>1.13187846</v>
      </c>
      <c r="N1679" s="3" t="s">
        <v>2397</v>
      </c>
      <c r="O1679" s="3" t="s">
        <v>2400</v>
      </c>
      <c r="P1679" s="3" t="s">
        <v>2400</v>
      </c>
      <c r="Q1679" s="3">
        <v>0.92840199999999995</v>
      </c>
      <c r="R1679" s="3">
        <v>5.5863870000000002</v>
      </c>
      <c r="S1679" s="3">
        <v>5.5863870000000002</v>
      </c>
      <c r="T1679" s="9" t="s">
        <v>3429</v>
      </c>
      <c r="U1679" s="7">
        <v>7105000</v>
      </c>
      <c r="V1679" s="7">
        <v>6856000</v>
      </c>
      <c r="W1679" s="7">
        <v>6357000</v>
      </c>
      <c r="X1679" s="7">
        <v>6091000</v>
      </c>
      <c r="Y1679" s="7">
        <v>6643000</v>
      </c>
      <c r="Z1679" s="7">
        <v>6706000</v>
      </c>
      <c r="AA1679" s="7">
        <v>6867000</v>
      </c>
      <c r="AB1679" s="7">
        <v>7105000</v>
      </c>
      <c r="AC1679" s="3">
        <v>21.056000000000001</v>
      </c>
      <c r="AD1679" s="3">
        <v>16.077000000000002</v>
      </c>
      <c r="AE1679" s="3">
        <v>17.776</v>
      </c>
      <c r="AF1679" s="3">
        <v>14.135</v>
      </c>
      <c r="AG1679" s="7">
        <v>154646788</v>
      </c>
      <c r="AH1679" s="7">
        <v>155364292</v>
      </c>
      <c r="AI1679" s="7">
        <v>154727283</v>
      </c>
      <c r="AJ1679" s="7">
        <v>142564290</v>
      </c>
      <c r="AK1679" s="3">
        <v>92.187039999999996</v>
      </c>
      <c r="AL1679" s="7">
        <v>327</v>
      </c>
      <c r="AM1679" s="7">
        <v>139001687</v>
      </c>
      <c r="AN1679" s="3">
        <v>89.88</v>
      </c>
      <c r="AO1679" s="3">
        <v>6.2745100000000003</v>
      </c>
      <c r="AP1679" s="3">
        <v>-13.968254</v>
      </c>
      <c r="AQ1679" s="3">
        <v>-17.378049000000001</v>
      </c>
      <c r="AR1679" s="3">
        <v>-33.168926999999996</v>
      </c>
      <c r="AS1679" s="3">
        <v>-13.968254</v>
      </c>
      <c r="AT1679" s="3">
        <v>-17.378049000000001</v>
      </c>
      <c r="AU1679" s="3">
        <v>-33.821733999999999</v>
      </c>
      <c r="AV1679" s="3">
        <v>4.6073960488594174</v>
      </c>
      <c r="AW1679" s="3">
        <v>4.7804202461911878</v>
      </c>
      <c r="AX1679" s="3">
        <v>4.6047332066153226</v>
      </c>
      <c r="AY1679" s="3">
        <v>86.18</v>
      </c>
      <c r="AZ1679" s="3">
        <v>89.41</v>
      </c>
      <c r="BA1679" s="3">
        <v>86.13</v>
      </c>
    </row>
    <row r="1680" spans="1:53" x14ac:dyDescent="0.3">
      <c r="A1680" s="1" t="s">
        <v>614</v>
      </c>
      <c r="B1680" s="2">
        <v>4203682</v>
      </c>
      <c r="C1680" s="9" t="s">
        <v>2401</v>
      </c>
      <c r="D1680" s="9" t="s">
        <v>2514</v>
      </c>
      <c r="E1680" s="3">
        <v>1945.26709065</v>
      </c>
      <c r="F1680" s="5">
        <v>3226.2670899999998</v>
      </c>
      <c r="G1680" s="5" t="s">
        <v>2400</v>
      </c>
      <c r="H1680" s="3">
        <v>-1.234</v>
      </c>
      <c r="I1680" s="3">
        <v>27.278020000000001</v>
      </c>
      <c r="J1680" s="4">
        <v>-1.234</v>
      </c>
      <c r="K1680" s="3">
        <v>27.278020000000001</v>
      </c>
      <c r="L1680" s="3">
        <v>2.7911826000000004</v>
      </c>
      <c r="M1680" s="3">
        <v>2.7911826000000004</v>
      </c>
      <c r="N1680" s="3">
        <v>45.931373000000001</v>
      </c>
      <c r="O1680" s="3" t="s">
        <v>2400</v>
      </c>
      <c r="P1680" s="3" t="s">
        <v>2400</v>
      </c>
      <c r="Q1680" s="3">
        <v>0.40240900000000002</v>
      </c>
      <c r="R1680" s="3">
        <v>6.4067679999999996</v>
      </c>
      <c r="S1680" s="3">
        <v>6.4067679999999996</v>
      </c>
      <c r="T1680" s="9" t="s">
        <v>3429</v>
      </c>
      <c r="U1680" s="7">
        <v>9247000</v>
      </c>
      <c r="V1680" s="7">
        <v>10896000</v>
      </c>
      <c r="W1680" s="7">
        <v>7242000</v>
      </c>
      <c r="X1680" s="7">
        <v>3930000</v>
      </c>
      <c r="Y1680" s="7">
        <v>7865000</v>
      </c>
      <c r="Z1680" s="7">
        <v>8553000</v>
      </c>
      <c r="AA1680" s="7">
        <v>8824000</v>
      </c>
      <c r="AB1680" s="7">
        <v>9247000</v>
      </c>
      <c r="AC1680" s="3">
        <v>16.914000000000001</v>
      </c>
      <c r="AD1680" s="4">
        <v>7.6159999999999997</v>
      </c>
      <c r="AE1680" s="3">
        <v>15.388999999999999</v>
      </c>
      <c r="AF1680" s="4">
        <v>5.8869999999999996</v>
      </c>
      <c r="AG1680" s="7">
        <v>100530599</v>
      </c>
      <c r="AH1680" s="7">
        <v>100530599</v>
      </c>
      <c r="AI1680" s="7">
        <v>100530599</v>
      </c>
      <c r="AJ1680" s="7">
        <v>33816919</v>
      </c>
      <c r="AK1680" s="3">
        <v>33.63843</v>
      </c>
      <c r="AL1680" s="7">
        <v>265</v>
      </c>
      <c r="AM1680" s="7">
        <v>104008557</v>
      </c>
      <c r="AN1680" s="3">
        <v>103.46</v>
      </c>
      <c r="AO1680" s="3">
        <v>3.1938330000000001</v>
      </c>
      <c r="AP1680" s="3">
        <v>-3.1524549999999998</v>
      </c>
      <c r="AQ1680" s="3">
        <v>-18.627877000000002</v>
      </c>
      <c r="AR1680" s="3">
        <v>-39.839486000000001</v>
      </c>
      <c r="AS1680" s="3">
        <v>-3.1524549999999998</v>
      </c>
      <c r="AT1680" s="3">
        <v>-18.627877000000002</v>
      </c>
      <c r="AU1680" s="3">
        <v>-38.151814999999999</v>
      </c>
      <c r="AV1680" s="3">
        <v>5.7295132599379022</v>
      </c>
      <c r="AW1680" s="3">
        <v>8.9279192316542169</v>
      </c>
      <c r="AX1680" s="3">
        <v>8.0411128586600018</v>
      </c>
      <c r="AY1680" s="3">
        <v>96.66</v>
      </c>
      <c r="AZ1680" s="3">
        <v>150.62</v>
      </c>
      <c r="BA1680" s="3">
        <v>135.66</v>
      </c>
    </row>
    <row r="1681" spans="1:53" x14ac:dyDescent="0.3">
      <c r="A1681" s="1" t="s">
        <v>1448</v>
      </c>
      <c r="B1681" s="2">
        <v>28465782</v>
      </c>
      <c r="C1681" s="9" t="s">
        <v>2401</v>
      </c>
      <c r="D1681" s="9" t="s">
        <v>2405</v>
      </c>
      <c r="E1681" s="3">
        <v>1939.289237</v>
      </c>
      <c r="F1681" s="5">
        <v>2136.7182360000002</v>
      </c>
      <c r="G1681" s="5" t="s">
        <v>2400</v>
      </c>
      <c r="H1681" s="3">
        <v>5.8000000000000003E-2</v>
      </c>
      <c r="I1681" s="3">
        <v>46.7</v>
      </c>
      <c r="J1681" s="3">
        <v>5.8000000000000003E-2</v>
      </c>
      <c r="K1681" s="3">
        <v>46.7</v>
      </c>
      <c r="L1681" s="3" t="s">
        <v>2397</v>
      </c>
      <c r="M1681" s="3">
        <v>2.26809131</v>
      </c>
      <c r="N1681" s="3">
        <v>26.916426999999999</v>
      </c>
      <c r="O1681" s="3" t="s">
        <v>2400</v>
      </c>
      <c r="P1681" s="3" t="s">
        <v>2400</v>
      </c>
      <c r="Q1681" s="3">
        <v>4.2186969999999997</v>
      </c>
      <c r="R1681" s="3">
        <v>16.705781999999999</v>
      </c>
      <c r="S1681" s="3">
        <v>16.705781999999999</v>
      </c>
      <c r="T1681" s="9" t="s">
        <v>3429</v>
      </c>
      <c r="U1681" s="7">
        <v>421880</v>
      </c>
      <c r="V1681" s="7">
        <v>371769</v>
      </c>
      <c r="W1681" s="7">
        <v>346456</v>
      </c>
      <c r="X1681" s="7">
        <v>302871</v>
      </c>
      <c r="Y1681" s="7">
        <v>458053</v>
      </c>
      <c r="Z1681" s="7">
        <v>449178</v>
      </c>
      <c r="AA1681" s="7">
        <v>435811</v>
      </c>
      <c r="AB1681" s="7">
        <v>421880</v>
      </c>
      <c r="AC1681" s="3">
        <v>84.268000000000001</v>
      </c>
      <c r="AD1681" s="3">
        <v>84.033000000000001</v>
      </c>
      <c r="AE1681" s="4">
        <v>20.71</v>
      </c>
      <c r="AF1681" s="3">
        <v>23.716000000000001</v>
      </c>
      <c r="AG1681" s="7">
        <v>185747109</v>
      </c>
      <c r="AH1681" s="7">
        <v>185233181</v>
      </c>
      <c r="AI1681" s="7">
        <v>182918788</v>
      </c>
      <c r="AJ1681" s="7">
        <v>71877482</v>
      </c>
      <c r="AK1681" s="3">
        <v>38.69464</v>
      </c>
      <c r="AL1681" s="7">
        <v>249</v>
      </c>
      <c r="AM1681" s="7">
        <v>68556659</v>
      </c>
      <c r="AN1681" s="3">
        <v>36.909999999999997</v>
      </c>
      <c r="AO1681" s="3">
        <v>-3.2124350000000002</v>
      </c>
      <c r="AP1681" s="3">
        <v>-10.536398999999999</v>
      </c>
      <c r="AQ1681" s="3">
        <v>-28.483920000000001</v>
      </c>
      <c r="AR1681" s="3">
        <v>-29.295988000000001</v>
      </c>
      <c r="AS1681" s="3">
        <v>-10.536398999999999</v>
      </c>
      <c r="AT1681" s="3">
        <v>-28.483920000000001</v>
      </c>
      <c r="AU1681" s="3">
        <v>-29.509433999999999</v>
      </c>
      <c r="AV1681" s="3">
        <v>1.4524250817770443</v>
      </c>
      <c r="AW1681" s="3">
        <v>1.5617866255473158</v>
      </c>
      <c r="AX1681" s="3">
        <v>1.286435991265519</v>
      </c>
      <c r="AY1681" s="3">
        <v>101.46</v>
      </c>
      <c r="AZ1681" s="4">
        <v>109.1</v>
      </c>
      <c r="BA1681" s="3">
        <v>89.87</v>
      </c>
    </row>
    <row r="1682" spans="1:53" x14ac:dyDescent="0.3">
      <c r="A1682" s="1" t="s">
        <v>401</v>
      </c>
      <c r="B1682" s="2">
        <v>4109349</v>
      </c>
      <c r="C1682" s="9" t="s">
        <v>2395</v>
      </c>
      <c r="D1682" s="9" t="s">
        <v>2514</v>
      </c>
      <c r="E1682" s="3">
        <v>1936.2785266999999</v>
      </c>
      <c r="F1682" s="5">
        <v>4330.3785260000004</v>
      </c>
      <c r="G1682" s="5">
        <v>4285.5785267000001</v>
      </c>
      <c r="H1682" s="3">
        <v>-1.18</v>
      </c>
      <c r="I1682" s="3" t="s">
        <v>2397</v>
      </c>
      <c r="J1682" s="3">
        <v>-1.18</v>
      </c>
      <c r="K1682" s="3" t="s">
        <v>2397</v>
      </c>
      <c r="L1682" s="3" t="s">
        <v>2397</v>
      </c>
      <c r="M1682" s="3" t="s">
        <v>2397</v>
      </c>
      <c r="N1682" s="3" t="s">
        <v>2397</v>
      </c>
      <c r="O1682" s="3" t="s">
        <v>2397</v>
      </c>
      <c r="P1682" s="3" t="s">
        <v>2397</v>
      </c>
      <c r="Q1682" s="3">
        <v>1.016438</v>
      </c>
      <c r="R1682" s="3">
        <v>13.4686</v>
      </c>
      <c r="S1682" s="3">
        <v>13.4686</v>
      </c>
      <c r="T1682" s="9" t="s">
        <v>3429</v>
      </c>
      <c r="U1682" s="7">
        <v>4181000</v>
      </c>
      <c r="V1682" s="7">
        <v>4686300</v>
      </c>
      <c r="W1682" s="7">
        <v>3148000</v>
      </c>
      <c r="X1682" s="7">
        <v>2268200</v>
      </c>
      <c r="Y1682" s="7">
        <v>4216400</v>
      </c>
      <c r="Z1682" s="7">
        <v>4265400</v>
      </c>
      <c r="AA1682" s="7">
        <v>4149500</v>
      </c>
      <c r="AB1682" s="7">
        <v>4181000</v>
      </c>
      <c r="AC1682" s="4">
        <v>12.808</v>
      </c>
      <c r="AD1682" s="4">
        <v>5.3289999999999997</v>
      </c>
      <c r="AE1682" s="4">
        <v>12.21</v>
      </c>
      <c r="AF1682" s="4">
        <v>5.2649999999999997</v>
      </c>
      <c r="AG1682" s="7">
        <v>85904105</v>
      </c>
      <c r="AH1682" s="7">
        <v>80388555</v>
      </c>
      <c r="AI1682" s="7">
        <v>79964002</v>
      </c>
      <c r="AJ1682" s="7">
        <v>58542188</v>
      </c>
      <c r="AK1682" s="4">
        <v>68.148300000000006</v>
      </c>
      <c r="AL1682" s="7">
        <v>91</v>
      </c>
      <c r="AM1682" s="7">
        <v>20359754</v>
      </c>
      <c r="AN1682" s="4">
        <v>23.7</v>
      </c>
      <c r="AO1682" s="3">
        <v>6.7895250000000003</v>
      </c>
      <c r="AP1682" s="3">
        <v>-2.30701</v>
      </c>
      <c r="AQ1682" s="3">
        <v>23.569023999999999</v>
      </c>
      <c r="AR1682" s="3">
        <v>25.470085999999998</v>
      </c>
      <c r="AS1682" s="3">
        <v>-2.30701</v>
      </c>
      <c r="AT1682" s="3">
        <v>23.569023999999999</v>
      </c>
      <c r="AU1682" s="3">
        <v>23.223279000000002</v>
      </c>
      <c r="AV1682" s="3">
        <v>3.9627594048037631</v>
      </c>
      <c r="AW1682" s="3">
        <v>4.1180789481903846</v>
      </c>
      <c r="AX1682" s="3">
        <v>4.2597259601720561</v>
      </c>
      <c r="AY1682" s="3">
        <v>158.32</v>
      </c>
      <c r="AZ1682" s="3">
        <v>164.52</v>
      </c>
      <c r="BA1682" s="3">
        <v>170.18</v>
      </c>
    </row>
    <row r="1683" spans="1:53" x14ac:dyDescent="0.3">
      <c r="A1683" s="1" t="s">
        <v>1002</v>
      </c>
      <c r="B1683" s="2">
        <v>4426691</v>
      </c>
      <c r="C1683" s="9" t="s">
        <v>2401</v>
      </c>
      <c r="D1683" s="9" t="s">
        <v>2465</v>
      </c>
      <c r="E1683" s="3">
        <v>1934.57313576</v>
      </c>
      <c r="F1683" s="5">
        <v>1187.1771349999999</v>
      </c>
      <c r="G1683" s="5">
        <v>1093.29413576</v>
      </c>
      <c r="H1683" s="3">
        <v>0.74</v>
      </c>
      <c r="I1683" s="3">
        <v>4.2572706935123001</v>
      </c>
      <c r="J1683" s="3">
        <v>0.74</v>
      </c>
      <c r="K1683" s="3">
        <v>4.2572706935123001</v>
      </c>
      <c r="L1683" s="3">
        <v>0.86946491602097198</v>
      </c>
      <c r="M1683" s="3">
        <v>0.83397381411688998</v>
      </c>
      <c r="N1683" s="3">
        <v>3.967063</v>
      </c>
      <c r="O1683" s="3" t="s">
        <v>2400</v>
      </c>
      <c r="P1683" s="3" t="s">
        <v>2400</v>
      </c>
      <c r="Q1683" s="3">
        <v>0.521509</v>
      </c>
      <c r="R1683" s="3">
        <v>1.6858949999999999</v>
      </c>
      <c r="S1683" s="3">
        <v>1.5880461425736201</v>
      </c>
      <c r="T1683" s="9" t="s">
        <v>3429</v>
      </c>
      <c r="U1683" s="7">
        <v>1571045</v>
      </c>
      <c r="V1683" s="7">
        <v>1233028</v>
      </c>
      <c r="W1683" s="7">
        <v>1333535</v>
      </c>
      <c r="X1683" s="7">
        <v>680744</v>
      </c>
      <c r="Y1683" s="7">
        <v>2254594</v>
      </c>
      <c r="Z1683" s="7">
        <v>2138016</v>
      </c>
      <c r="AA1683" s="7">
        <v>1907310</v>
      </c>
      <c r="AB1683" s="7">
        <v>1571045</v>
      </c>
      <c r="AC1683" s="3">
        <v>35.091999999999999</v>
      </c>
      <c r="AD1683" s="3">
        <v>43.213000000000001</v>
      </c>
      <c r="AE1683" s="4">
        <v>18.72</v>
      </c>
      <c r="AF1683" s="3">
        <v>30.765999999999998</v>
      </c>
      <c r="AG1683" s="7">
        <v>101392722</v>
      </c>
      <c r="AH1683" s="7">
        <v>101922771</v>
      </c>
      <c r="AI1683" s="7">
        <v>103704006</v>
      </c>
      <c r="AJ1683" s="7">
        <v>45717672</v>
      </c>
      <c r="AK1683" s="4">
        <v>45.089700000000001</v>
      </c>
      <c r="AL1683" s="7">
        <v>154</v>
      </c>
      <c r="AM1683" s="7">
        <v>36217141</v>
      </c>
      <c r="AN1683" s="3">
        <v>35.72</v>
      </c>
      <c r="AO1683" s="3">
        <v>0.42216399999999998</v>
      </c>
      <c r="AP1683" s="3">
        <v>-0.26205499999999998</v>
      </c>
      <c r="AQ1683" s="3">
        <v>-1.6028960000000001</v>
      </c>
      <c r="AR1683" s="3">
        <v>26.613440000000001</v>
      </c>
      <c r="AS1683" s="3">
        <v>-0.26205499999999998</v>
      </c>
      <c r="AT1683" s="3">
        <v>-1.6028960000000001</v>
      </c>
      <c r="AU1683" s="3">
        <v>27.290970000000002</v>
      </c>
      <c r="AV1683" s="3">
        <v>2.041505445468395</v>
      </c>
      <c r="AW1683" s="3">
        <v>2.5298802316289404</v>
      </c>
      <c r="AX1683" s="3">
        <v>3.3384938171844265</v>
      </c>
      <c r="AY1683" s="3">
        <v>61.84</v>
      </c>
      <c r="AZ1683" s="3">
        <v>76.64</v>
      </c>
      <c r="BA1683" s="3">
        <v>101.13</v>
      </c>
    </row>
    <row r="1684" spans="1:53" x14ac:dyDescent="0.3">
      <c r="A1684" s="1" t="s">
        <v>1810</v>
      </c>
      <c r="B1684" s="2">
        <v>4963895</v>
      </c>
      <c r="C1684" s="9" t="s">
        <v>2401</v>
      </c>
      <c r="D1684" s="9" t="s">
        <v>2475</v>
      </c>
      <c r="E1684" s="3">
        <v>1932.8604940600001</v>
      </c>
      <c r="F1684" s="5">
        <v>1813.660494</v>
      </c>
      <c r="G1684" s="5" t="s">
        <v>2400</v>
      </c>
      <c r="H1684" s="3">
        <v>0.57499999999999996</v>
      </c>
      <c r="I1684" s="3">
        <v>38.013468000000003</v>
      </c>
      <c r="J1684" s="4">
        <v>0.57499999999999996</v>
      </c>
      <c r="K1684" s="3">
        <v>38.013468000000003</v>
      </c>
      <c r="L1684" s="3">
        <v>2.3124189300000002</v>
      </c>
      <c r="M1684" s="3">
        <v>1.45302445</v>
      </c>
      <c r="N1684" s="3">
        <v>18.511569000000001</v>
      </c>
      <c r="O1684" s="3" t="s">
        <v>2400</v>
      </c>
      <c r="P1684" s="3" t="s">
        <v>2400</v>
      </c>
      <c r="Q1684" s="3">
        <v>2.1090789999999999</v>
      </c>
      <c r="R1684" s="3">
        <v>21.991326999999998</v>
      </c>
      <c r="S1684" s="3">
        <v>21.991326999999998</v>
      </c>
      <c r="T1684" s="9" t="s">
        <v>3429</v>
      </c>
      <c r="U1684" s="7">
        <v>908400</v>
      </c>
      <c r="V1684" s="7">
        <v>971200</v>
      </c>
      <c r="W1684" s="7">
        <v>932900</v>
      </c>
      <c r="X1684" s="7">
        <v>802583</v>
      </c>
      <c r="Y1684" s="7">
        <v>842500</v>
      </c>
      <c r="Z1684" s="7">
        <v>861300</v>
      </c>
      <c r="AA1684" s="7">
        <v>878000</v>
      </c>
      <c r="AB1684" s="7">
        <v>908400</v>
      </c>
      <c r="AC1684" s="3">
        <v>33.807000000000002</v>
      </c>
      <c r="AD1684" s="3">
        <v>33.567</v>
      </c>
      <c r="AE1684" s="4">
        <v>11.339</v>
      </c>
      <c r="AF1684" s="4">
        <v>8.7360000000000007</v>
      </c>
      <c r="AG1684" s="7">
        <v>18600000</v>
      </c>
      <c r="AH1684" s="7">
        <v>18600000</v>
      </c>
      <c r="AI1684" s="7">
        <v>18616000</v>
      </c>
      <c r="AJ1684" s="7">
        <v>17263501</v>
      </c>
      <c r="AK1684" s="3">
        <v>92.513319999999993</v>
      </c>
      <c r="AL1684" s="7">
        <v>272</v>
      </c>
      <c r="AM1684" s="7">
        <v>18881648</v>
      </c>
      <c r="AN1684" s="3">
        <v>101.18</v>
      </c>
      <c r="AO1684" s="3">
        <v>-1.1383540000000001</v>
      </c>
      <c r="AP1684" s="3">
        <v>-1.901912</v>
      </c>
      <c r="AQ1684" s="3">
        <v>-10.087603</v>
      </c>
      <c r="AR1684" s="3">
        <v>-23.405698999999998</v>
      </c>
      <c r="AS1684" s="3">
        <v>-1.901912</v>
      </c>
      <c r="AT1684" s="3">
        <v>-10.087603</v>
      </c>
      <c r="AU1684" s="3">
        <v>-23.063527000000001</v>
      </c>
      <c r="AV1684" s="3">
        <v>2.6294820674431101</v>
      </c>
      <c r="AW1684" s="3">
        <v>3.5292086940384473</v>
      </c>
      <c r="AX1684" s="3">
        <v>3.6040630018130257</v>
      </c>
      <c r="AY1684" s="3">
        <v>66.52</v>
      </c>
      <c r="AZ1684" s="3">
        <v>89.28</v>
      </c>
      <c r="BA1684" s="3">
        <v>91.18</v>
      </c>
    </row>
    <row r="1685" spans="1:53" x14ac:dyDescent="0.3">
      <c r="A1685" s="1" t="s">
        <v>490</v>
      </c>
      <c r="B1685" s="2">
        <v>100199</v>
      </c>
      <c r="C1685" s="9" t="s">
        <v>2395</v>
      </c>
      <c r="D1685" s="9" t="s">
        <v>2399</v>
      </c>
      <c r="E1685" s="3">
        <v>1930.683055</v>
      </c>
      <c r="F1685" s="5" t="s">
        <v>2400</v>
      </c>
      <c r="G1685" s="5">
        <v>2125.8870550000001</v>
      </c>
      <c r="H1685" s="4">
        <v>2.0179999999999998</v>
      </c>
      <c r="I1685" s="3">
        <v>15.209242618742</v>
      </c>
      <c r="J1685" s="3">
        <v>2.0179999999999998</v>
      </c>
      <c r="K1685" s="3">
        <v>15.209242618742</v>
      </c>
      <c r="L1685" s="3">
        <v>2.99988077339713</v>
      </c>
      <c r="M1685" s="3">
        <v>2.3498045592938901</v>
      </c>
      <c r="N1685" s="3">
        <v>13.471291000000001</v>
      </c>
      <c r="O1685" s="3" t="s">
        <v>2400</v>
      </c>
      <c r="P1685" s="3" t="s">
        <v>2400</v>
      </c>
      <c r="Q1685" s="3" t="s">
        <v>2400</v>
      </c>
      <c r="R1685" s="3" t="s">
        <v>2400</v>
      </c>
      <c r="S1685" s="3" t="s">
        <v>2400</v>
      </c>
      <c r="T1685" s="9" t="s">
        <v>3429</v>
      </c>
      <c r="U1685" s="7">
        <v>288270</v>
      </c>
      <c r="V1685" s="7">
        <v>251010</v>
      </c>
      <c r="W1685" s="7">
        <v>224489</v>
      </c>
      <c r="X1685" s="7">
        <v>218487</v>
      </c>
      <c r="Y1685" s="7">
        <v>289602</v>
      </c>
      <c r="Z1685" s="7">
        <v>287237</v>
      </c>
      <c r="AA1685" s="7">
        <v>288504</v>
      </c>
      <c r="AB1685" s="7">
        <v>288270</v>
      </c>
      <c r="AC1685" s="3" t="s">
        <v>2400</v>
      </c>
      <c r="AD1685" s="3" t="s">
        <v>2400</v>
      </c>
      <c r="AE1685" s="3" t="s">
        <v>2400</v>
      </c>
      <c r="AF1685" s="3" t="s">
        <v>2400</v>
      </c>
      <c r="AG1685" s="7">
        <v>14702125</v>
      </c>
      <c r="AH1685" s="7">
        <v>14701075</v>
      </c>
      <c r="AI1685" s="7">
        <v>14901423</v>
      </c>
      <c r="AJ1685" s="7">
        <v>14372305</v>
      </c>
      <c r="AK1685" s="3">
        <v>97.756649999999993</v>
      </c>
      <c r="AL1685" s="7">
        <v>241</v>
      </c>
      <c r="AM1685" s="7">
        <v>10643201</v>
      </c>
      <c r="AN1685" s="3">
        <v>72.39</v>
      </c>
      <c r="AO1685" s="3">
        <v>-2.9409360000000002</v>
      </c>
      <c r="AP1685" s="3">
        <v>-9.7776420000000002</v>
      </c>
      <c r="AQ1685" s="3">
        <v>0.92852900000000005</v>
      </c>
      <c r="AR1685" s="3">
        <v>6.3554760000000003</v>
      </c>
      <c r="AS1685" s="3">
        <v>-9.7776420000000002</v>
      </c>
      <c r="AT1685" s="3">
        <v>0.92852900000000005</v>
      </c>
      <c r="AU1685" s="3">
        <v>7.4551059999999998</v>
      </c>
      <c r="AV1685" s="3">
        <v>1.3081782395402026</v>
      </c>
      <c r="AW1685" s="3">
        <v>2.1580739333445154</v>
      </c>
      <c r="AX1685" s="3">
        <v>1.8173411614359778</v>
      </c>
      <c r="AY1685" s="3">
        <v>66.91</v>
      </c>
      <c r="AZ1685" s="3">
        <v>110.39</v>
      </c>
      <c r="BA1685" s="3">
        <v>92.96</v>
      </c>
    </row>
    <row r="1686" spans="1:53" x14ac:dyDescent="0.3">
      <c r="A1686" s="1" t="s">
        <v>647</v>
      </c>
      <c r="B1686" s="2">
        <v>4098626</v>
      </c>
      <c r="C1686" s="9" t="s">
        <v>2401</v>
      </c>
      <c r="D1686" s="9" t="s">
        <v>2480</v>
      </c>
      <c r="E1686" s="3">
        <v>1926.4557087999999</v>
      </c>
      <c r="F1686" s="5">
        <v>3071.5687079999998</v>
      </c>
      <c r="G1686" s="5">
        <v>3192.3014671999999</v>
      </c>
      <c r="H1686" s="3">
        <v>0.11</v>
      </c>
      <c r="I1686" s="3">
        <v>32.25</v>
      </c>
      <c r="J1686" s="3">
        <v>0.11</v>
      </c>
      <c r="K1686" s="3">
        <v>32.25</v>
      </c>
      <c r="L1686" s="3">
        <v>1.1349924600000001</v>
      </c>
      <c r="M1686" s="3">
        <v>1.2232353617540499</v>
      </c>
      <c r="N1686" s="3">
        <v>9.9339929999999992</v>
      </c>
      <c r="O1686" s="3" t="s">
        <v>2400</v>
      </c>
      <c r="P1686" s="3" t="s">
        <v>2400</v>
      </c>
      <c r="Q1686" s="3">
        <v>2.7097340000000001</v>
      </c>
      <c r="R1686" s="3">
        <v>10.757002</v>
      </c>
      <c r="S1686" s="3">
        <v>12.5648011704026</v>
      </c>
      <c r="T1686" s="9" t="s">
        <v>3429</v>
      </c>
      <c r="U1686" s="7">
        <v>1077428</v>
      </c>
      <c r="V1686" s="7">
        <v>1000099</v>
      </c>
      <c r="W1686" s="7">
        <v>568081</v>
      </c>
      <c r="X1686" s="7">
        <v>299879</v>
      </c>
      <c r="Y1686" s="7">
        <v>1118488</v>
      </c>
      <c r="Z1686" s="7">
        <v>1109650</v>
      </c>
      <c r="AA1686" s="7">
        <v>1090944</v>
      </c>
      <c r="AB1686" s="7">
        <v>1077428</v>
      </c>
      <c r="AC1686" s="3">
        <v>27.268999999999998</v>
      </c>
      <c r="AD1686" s="3">
        <v>26.984000000000002</v>
      </c>
      <c r="AE1686" s="3">
        <v>24.305</v>
      </c>
      <c r="AF1686" s="3">
        <v>24.027999999999999</v>
      </c>
      <c r="AG1686" s="7">
        <v>207276487</v>
      </c>
      <c r="AH1686" s="7">
        <v>207918179</v>
      </c>
      <c r="AI1686" s="7">
        <v>209627197</v>
      </c>
      <c r="AJ1686" s="7">
        <v>203632238</v>
      </c>
      <c r="AK1686" s="3">
        <v>98.092429999999993</v>
      </c>
      <c r="AL1686" s="7">
        <v>294</v>
      </c>
      <c r="AM1686" s="7">
        <v>216737172</v>
      </c>
      <c r="AN1686" s="3">
        <v>104.41</v>
      </c>
      <c r="AO1686" s="3">
        <v>-3.3190580000000001</v>
      </c>
      <c r="AP1686" s="3">
        <v>-2.6939660000000001</v>
      </c>
      <c r="AQ1686" s="3">
        <v>3.436426</v>
      </c>
      <c r="AR1686" s="3">
        <v>-3.7313429999999999</v>
      </c>
      <c r="AS1686" s="3">
        <v>-2.6939660000000001</v>
      </c>
      <c r="AT1686" s="3">
        <v>3.436426</v>
      </c>
      <c r="AU1686" s="3">
        <v>-3.833866</v>
      </c>
      <c r="AV1686" s="3">
        <v>2.7752356410676486</v>
      </c>
      <c r="AW1686" s="3">
        <v>7.47269282494665</v>
      </c>
      <c r="AX1686" s="3">
        <v>5.0874032908445477</v>
      </c>
      <c r="AY1686" s="3">
        <v>58.47</v>
      </c>
      <c r="AZ1686" s="3">
        <v>157.44999999999999</v>
      </c>
      <c r="BA1686" s="3">
        <v>107.19</v>
      </c>
    </row>
    <row r="1687" spans="1:53" x14ac:dyDescent="0.3">
      <c r="A1687" s="1" t="s">
        <v>0</v>
      </c>
      <c r="B1687" s="2">
        <v>5248867</v>
      </c>
      <c r="C1687" s="9" t="s">
        <v>2395</v>
      </c>
      <c r="D1687" s="9" t="s">
        <v>2396</v>
      </c>
      <c r="E1687" s="3">
        <v>1924.7657231999999</v>
      </c>
      <c r="F1687" s="5">
        <v>1612.4827230000001</v>
      </c>
      <c r="G1687" s="5" t="s">
        <v>2400</v>
      </c>
      <c r="H1687" s="3">
        <v>-0.29599999999999999</v>
      </c>
      <c r="I1687" s="3" t="s">
        <v>2397</v>
      </c>
      <c r="J1687" s="3">
        <v>-0.29599999999999999</v>
      </c>
      <c r="K1687" s="3" t="s">
        <v>2397</v>
      </c>
      <c r="L1687" s="3">
        <v>2.4754352700000002</v>
      </c>
      <c r="M1687" s="3">
        <v>2.40455459</v>
      </c>
      <c r="N1687" s="3">
        <v>68.708134000000001</v>
      </c>
      <c r="O1687" s="3" t="s">
        <v>2400</v>
      </c>
      <c r="P1687" s="3" t="s">
        <v>2400</v>
      </c>
      <c r="Q1687" s="3">
        <v>2.2645089999999999</v>
      </c>
      <c r="R1687" s="3" t="s">
        <v>2397</v>
      </c>
      <c r="S1687" s="3">
        <v>-11.810598000000001</v>
      </c>
      <c r="T1687" s="9" t="s">
        <v>3429</v>
      </c>
      <c r="U1687" s="7">
        <v>618727</v>
      </c>
      <c r="V1687" s="7">
        <v>516409</v>
      </c>
      <c r="W1687" s="7">
        <v>490490</v>
      </c>
      <c r="X1687" s="7">
        <v>298845</v>
      </c>
      <c r="Y1687" s="7">
        <v>629743</v>
      </c>
      <c r="Z1687" s="7">
        <v>631733</v>
      </c>
      <c r="AA1687" s="7">
        <v>625448</v>
      </c>
      <c r="AB1687" s="7">
        <v>618727</v>
      </c>
      <c r="AC1687" s="3">
        <v>66.153999999999996</v>
      </c>
      <c r="AD1687" s="3">
        <v>66.632000000000005</v>
      </c>
      <c r="AE1687" s="3">
        <v>-25.768999999999998</v>
      </c>
      <c r="AF1687" s="3">
        <v>-21.401</v>
      </c>
      <c r="AG1687" s="7">
        <v>121039868</v>
      </c>
      <c r="AH1687" s="7">
        <v>120474167</v>
      </c>
      <c r="AI1687" s="7">
        <v>118197717</v>
      </c>
      <c r="AJ1687" s="7">
        <v>104945899</v>
      </c>
      <c r="AK1687" s="3">
        <v>86.69314</v>
      </c>
      <c r="AL1687" s="7">
        <v>331</v>
      </c>
      <c r="AM1687" s="7">
        <v>107000264</v>
      </c>
      <c r="AN1687" s="3">
        <v>88.39</v>
      </c>
      <c r="AO1687" s="3">
        <v>-2.113156</v>
      </c>
      <c r="AP1687" s="3">
        <v>-9.6855349999999998</v>
      </c>
      <c r="AQ1687" s="3">
        <v>-36.403897000000001</v>
      </c>
      <c r="AR1687" s="3">
        <v>-73.554327999999998</v>
      </c>
      <c r="AS1687" s="3">
        <v>-9.6855349999999998</v>
      </c>
      <c r="AT1687" s="3">
        <v>-36.403897000000001</v>
      </c>
      <c r="AU1687" s="3">
        <v>-74.338813000000002</v>
      </c>
      <c r="AV1687" s="3">
        <v>5.0790552667926283</v>
      </c>
      <c r="AW1687" s="3">
        <v>7.4737479386382075</v>
      </c>
      <c r="AX1687" s="3">
        <v>9.6857413417759179</v>
      </c>
      <c r="AY1687" s="3">
        <v>62.68</v>
      </c>
      <c r="AZ1687" s="3">
        <v>92.23</v>
      </c>
      <c r="BA1687" s="3">
        <v>119.52</v>
      </c>
    </row>
    <row r="1688" spans="1:53" x14ac:dyDescent="0.3">
      <c r="A1688" s="1" t="s">
        <v>1821</v>
      </c>
      <c r="B1688" s="2">
        <v>5720673</v>
      </c>
      <c r="C1688" s="9" t="s">
        <v>2401</v>
      </c>
      <c r="D1688" s="9" t="s">
        <v>2407</v>
      </c>
      <c r="E1688" s="3">
        <v>1920.51358065</v>
      </c>
      <c r="F1688" s="5">
        <v>1955.42992</v>
      </c>
      <c r="G1688" s="5" t="s">
        <v>2400</v>
      </c>
      <c r="H1688" s="3">
        <v>0.34899999999999998</v>
      </c>
      <c r="I1688" s="3">
        <v>7.9959509999999998</v>
      </c>
      <c r="J1688" s="4">
        <v>0.34899999999999998</v>
      </c>
      <c r="K1688" s="3">
        <v>7.9959509999999998</v>
      </c>
      <c r="L1688" s="3">
        <v>0.95525998000000001</v>
      </c>
      <c r="M1688" s="3">
        <v>0.95525998000000001</v>
      </c>
      <c r="N1688" s="3">
        <v>24.881889999999999</v>
      </c>
      <c r="O1688" s="3" t="s">
        <v>2400</v>
      </c>
      <c r="P1688" s="3" t="s">
        <v>2400</v>
      </c>
      <c r="Q1688" s="3">
        <v>81.055059</v>
      </c>
      <c r="R1688" s="3" t="s">
        <v>2400</v>
      </c>
      <c r="S1688" s="3" t="s">
        <v>2400</v>
      </c>
      <c r="T1688" s="9" t="s">
        <v>3429</v>
      </c>
      <c r="U1688" s="7">
        <v>22279.736000000001</v>
      </c>
      <c r="V1688" s="7">
        <v>23722.940999999999</v>
      </c>
      <c r="W1688" s="7">
        <v>29018.186000000002</v>
      </c>
      <c r="X1688" s="7">
        <v>22650.661</v>
      </c>
      <c r="Y1688" s="7">
        <v>22915.111000000001</v>
      </c>
      <c r="Z1688" s="7">
        <v>22597.422999999999</v>
      </c>
      <c r="AA1688" s="7">
        <v>22279.736000000001</v>
      </c>
      <c r="AB1688" s="7">
        <v>22608.072</v>
      </c>
      <c r="AC1688" s="4">
        <v>100</v>
      </c>
      <c r="AD1688" s="4">
        <v>100</v>
      </c>
      <c r="AE1688" s="3" t="s">
        <v>2400</v>
      </c>
      <c r="AF1688" s="3" t="s">
        <v>2400</v>
      </c>
      <c r="AG1688" s="7">
        <v>115346169</v>
      </c>
      <c r="AH1688" s="7">
        <v>115346169</v>
      </c>
      <c r="AI1688" s="7">
        <v>111670784</v>
      </c>
      <c r="AJ1688" s="7" t="s">
        <v>2400</v>
      </c>
      <c r="AK1688" s="3" t="s">
        <v>2400</v>
      </c>
      <c r="AL1688" s="7">
        <v>196</v>
      </c>
      <c r="AM1688" s="7">
        <v>31232832</v>
      </c>
      <c r="AN1688" s="3">
        <v>27.08</v>
      </c>
      <c r="AO1688" s="3">
        <v>0.38119399999999998</v>
      </c>
      <c r="AP1688" s="3">
        <v>-5.105105</v>
      </c>
      <c r="AQ1688" s="3">
        <v>0.63694300000000004</v>
      </c>
      <c r="AR1688" s="3">
        <v>8.9655170000000002</v>
      </c>
      <c r="AS1688" s="3">
        <v>-5.105105</v>
      </c>
      <c r="AT1688" s="3">
        <v>0.63694300000000004</v>
      </c>
      <c r="AU1688" s="3">
        <v>8.5164840000000002</v>
      </c>
      <c r="AV1688" s="3">
        <v>0.85934372796334335</v>
      </c>
      <c r="AW1688" s="3">
        <v>1.3276845701160194</v>
      </c>
      <c r="AX1688" s="3">
        <v>1.1040902949780611</v>
      </c>
      <c r="AY1688" s="3">
        <v>84.05</v>
      </c>
      <c r="AZ1688" s="3">
        <v>129.86000000000001</v>
      </c>
      <c r="BA1688" s="3">
        <v>107.99</v>
      </c>
    </row>
    <row r="1689" spans="1:53" x14ac:dyDescent="0.3">
      <c r="A1689" s="1" t="s">
        <v>1138</v>
      </c>
      <c r="B1689" s="2">
        <v>4805115</v>
      </c>
      <c r="C1689" s="9" t="s">
        <v>2401</v>
      </c>
      <c r="D1689" s="9" t="s">
        <v>2477</v>
      </c>
      <c r="E1689" s="3">
        <v>1918.5206820000001</v>
      </c>
      <c r="F1689" s="5">
        <v>2428.0826820000002</v>
      </c>
      <c r="G1689" s="5">
        <v>2480.1696820000002</v>
      </c>
      <c r="H1689" s="3">
        <v>1.84</v>
      </c>
      <c r="I1689" s="3">
        <v>3.4795240000000001</v>
      </c>
      <c r="J1689" s="4">
        <v>1.84</v>
      </c>
      <c r="K1689" s="3">
        <v>3.4795240000000001</v>
      </c>
      <c r="L1689" s="3">
        <v>0.94310906000000005</v>
      </c>
      <c r="M1689" s="3">
        <v>0.94310906000000005</v>
      </c>
      <c r="N1689" s="3">
        <v>5.0791409999999999</v>
      </c>
      <c r="O1689" s="3">
        <v>4.1789889432367504</v>
      </c>
      <c r="P1689" s="3">
        <v>3.8202242043169199</v>
      </c>
      <c r="Q1689" s="3">
        <v>2.2600730000000002</v>
      </c>
      <c r="R1689" s="3">
        <v>3.5806580000000001</v>
      </c>
      <c r="S1689" s="3">
        <v>3.5806580000000001</v>
      </c>
      <c r="T1689" s="9" t="s">
        <v>3429</v>
      </c>
      <c r="U1689" s="7">
        <v>1071775</v>
      </c>
      <c r="V1689" s="7">
        <v>864665</v>
      </c>
      <c r="W1689" s="7">
        <v>272546</v>
      </c>
      <c r="X1689" s="7">
        <v>421648</v>
      </c>
      <c r="Y1689" s="7">
        <v>1007734</v>
      </c>
      <c r="Z1689" s="7">
        <v>1024252</v>
      </c>
      <c r="AA1689" s="7">
        <v>1059046</v>
      </c>
      <c r="AB1689" s="7">
        <v>1071775</v>
      </c>
      <c r="AC1689" s="3">
        <v>70.590999999999994</v>
      </c>
      <c r="AD1689" s="3">
        <v>68.194000000000003</v>
      </c>
      <c r="AE1689" s="3">
        <v>63.432000000000002</v>
      </c>
      <c r="AF1689" s="3">
        <v>60.070999999999998</v>
      </c>
      <c r="AG1689" s="7">
        <v>49192838</v>
      </c>
      <c r="AH1689" s="7">
        <v>49674286</v>
      </c>
      <c r="AI1689" s="7">
        <v>48893133</v>
      </c>
      <c r="AJ1689" s="7">
        <v>40205293</v>
      </c>
      <c r="AK1689" s="3">
        <v>81.729969999999994</v>
      </c>
      <c r="AL1689" s="7">
        <v>316</v>
      </c>
      <c r="AM1689" s="7">
        <v>32378330</v>
      </c>
      <c r="AN1689" s="3">
        <v>65.819999999999993</v>
      </c>
      <c r="AO1689" s="3">
        <v>-2.654388</v>
      </c>
      <c r="AP1689" s="3">
        <v>-7.8461540000000003</v>
      </c>
      <c r="AQ1689" s="3">
        <v>-30.294802000000001</v>
      </c>
      <c r="AR1689" s="3">
        <v>-22.858982999999998</v>
      </c>
      <c r="AS1689" s="3">
        <v>-7.8461540000000003</v>
      </c>
      <c r="AT1689" s="3">
        <v>-30.294802000000001</v>
      </c>
      <c r="AU1689" s="3">
        <v>-20.976253</v>
      </c>
      <c r="AV1689" s="3">
        <v>25.467028350753012</v>
      </c>
      <c r="AW1689" s="3">
        <v>11.586177073544359</v>
      </c>
      <c r="AX1689" s="3">
        <v>8.1038468054419432</v>
      </c>
      <c r="AY1689" s="3">
        <v>398.71</v>
      </c>
      <c r="AZ1689" s="3">
        <v>181.39</v>
      </c>
      <c r="BA1689" s="3">
        <v>126.87</v>
      </c>
    </row>
    <row r="1690" spans="1:53" x14ac:dyDescent="0.3">
      <c r="A1690" s="1" t="s">
        <v>1611</v>
      </c>
      <c r="B1690" s="2">
        <v>5210347</v>
      </c>
      <c r="C1690" s="9" t="s">
        <v>2401</v>
      </c>
      <c r="D1690" s="9" t="s">
        <v>2417</v>
      </c>
      <c r="E1690" s="3">
        <v>1914.8937289999999</v>
      </c>
      <c r="F1690" s="5">
        <v>1848.9227289999999</v>
      </c>
      <c r="G1690" s="5" t="s">
        <v>2400</v>
      </c>
      <c r="H1690" s="3">
        <v>-7.1999999999999995E-2</v>
      </c>
      <c r="I1690" s="3" t="s">
        <v>2397</v>
      </c>
      <c r="J1690" s="3">
        <v>-7.1999999999999995E-2</v>
      </c>
      <c r="K1690" s="3" t="s">
        <v>2397</v>
      </c>
      <c r="L1690" s="3" t="s">
        <v>2397</v>
      </c>
      <c r="M1690" s="3">
        <v>14.737691689999998</v>
      </c>
      <c r="N1690" s="3">
        <v>17.001861999999999</v>
      </c>
      <c r="O1690" s="3" t="s">
        <v>2400</v>
      </c>
      <c r="P1690" s="3" t="s">
        <v>2400</v>
      </c>
      <c r="Q1690" s="3">
        <v>3.4566150000000002</v>
      </c>
      <c r="R1690" s="3" t="s">
        <v>2397</v>
      </c>
      <c r="S1690" s="3">
        <v>-33.653354999999998</v>
      </c>
      <c r="T1690" s="9" t="s">
        <v>3433</v>
      </c>
      <c r="U1690" s="7">
        <v>430699</v>
      </c>
      <c r="V1690" s="7">
        <v>370793</v>
      </c>
      <c r="W1690" s="7">
        <v>281396</v>
      </c>
      <c r="X1690" s="7">
        <v>213556</v>
      </c>
      <c r="Y1690" s="7">
        <v>457170</v>
      </c>
      <c r="Z1690" s="7">
        <v>446944</v>
      </c>
      <c r="AA1690" s="7">
        <v>438625</v>
      </c>
      <c r="AB1690" s="7">
        <v>430699</v>
      </c>
      <c r="AC1690" s="3">
        <v>82.007000000000005</v>
      </c>
      <c r="AD1690" s="3">
        <v>82.528000000000006</v>
      </c>
      <c r="AE1690" s="3">
        <v>-15.693</v>
      </c>
      <c r="AF1690" s="3">
        <v>-11.736000000000001</v>
      </c>
      <c r="AG1690" s="7">
        <v>90037230</v>
      </c>
      <c r="AH1690" s="7">
        <v>92954131</v>
      </c>
      <c r="AI1690" s="7">
        <v>91888642</v>
      </c>
      <c r="AJ1690" s="7">
        <v>81396428</v>
      </c>
      <c r="AK1690" s="3">
        <v>90.284909999999996</v>
      </c>
      <c r="AL1690" s="7">
        <v>267</v>
      </c>
      <c r="AM1690" s="7">
        <v>82989787</v>
      </c>
      <c r="AN1690" s="3">
        <v>92.05</v>
      </c>
      <c r="AO1690" s="3">
        <v>-0.92240900000000003</v>
      </c>
      <c r="AP1690" s="3">
        <v>-14.030132</v>
      </c>
      <c r="AQ1690" s="3">
        <v>-1.563342</v>
      </c>
      <c r="AR1690" s="3">
        <v>-16.69708</v>
      </c>
      <c r="AS1690" s="3">
        <v>-14.030132</v>
      </c>
      <c r="AT1690" s="3">
        <v>-1.563342</v>
      </c>
      <c r="AU1690" s="3">
        <v>-21.12311</v>
      </c>
      <c r="AV1690" s="3">
        <v>4.9895562170922565</v>
      </c>
      <c r="AW1690" s="3">
        <v>7.4802852921121179</v>
      </c>
      <c r="AX1690" s="3">
        <v>5.4085661340359108</v>
      </c>
      <c r="AY1690" s="3">
        <v>78.77</v>
      </c>
      <c r="AZ1690" s="4">
        <v>118.09</v>
      </c>
      <c r="BA1690" s="3">
        <v>85.38</v>
      </c>
    </row>
    <row r="1691" spans="1:53" x14ac:dyDescent="0.3">
      <c r="A1691" s="1" t="s">
        <v>715</v>
      </c>
      <c r="B1691" s="2">
        <v>5721599</v>
      </c>
      <c r="C1691" s="9" t="s">
        <v>2401</v>
      </c>
      <c r="D1691" s="9" t="s">
        <v>2407</v>
      </c>
      <c r="E1691" s="3">
        <v>1914.25864176</v>
      </c>
      <c r="F1691" s="5">
        <v>2361.2561409999998</v>
      </c>
      <c r="G1691" s="5" t="s">
        <v>2400</v>
      </c>
      <c r="H1691" s="3">
        <v>0.90900000000000003</v>
      </c>
      <c r="I1691" s="3" t="s">
        <v>2400</v>
      </c>
      <c r="J1691" s="4">
        <v>0.90900000000000003</v>
      </c>
      <c r="K1691" s="3" t="s">
        <v>2400</v>
      </c>
      <c r="L1691" s="3" t="s">
        <v>2400</v>
      </c>
      <c r="M1691" s="3" t="s">
        <v>2400</v>
      </c>
      <c r="N1691" s="3" t="s">
        <v>2400</v>
      </c>
      <c r="O1691" s="3" t="s">
        <v>2400</v>
      </c>
      <c r="P1691" s="3" t="s">
        <v>2400</v>
      </c>
      <c r="Q1691" s="3" t="s">
        <v>2400</v>
      </c>
      <c r="R1691" s="3" t="s">
        <v>2400</v>
      </c>
      <c r="S1691" s="3" t="s">
        <v>2400</v>
      </c>
      <c r="T1691" s="9" t="s">
        <v>3434</v>
      </c>
      <c r="U1691" s="7">
        <v>69404.301999999996</v>
      </c>
      <c r="V1691" s="7">
        <v>81593.138000000006</v>
      </c>
      <c r="W1691" s="7">
        <v>71564.695000000007</v>
      </c>
      <c r="X1691" s="7">
        <v>68799.085000000006</v>
      </c>
      <c r="Y1691" s="7">
        <v>69404.301999999996</v>
      </c>
      <c r="Z1691" s="7">
        <v>74364.221000000005</v>
      </c>
      <c r="AA1691" s="7">
        <v>79324.141000000003</v>
      </c>
      <c r="AB1691" s="7">
        <v>80458.64</v>
      </c>
      <c r="AC1691" s="4">
        <v>100</v>
      </c>
      <c r="AD1691" s="4">
        <v>100</v>
      </c>
      <c r="AE1691" s="3" t="s">
        <v>2400</v>
      </c>
      <c r="AF1691" s="3" t="s">
        <v>2400</v>
      </c>
      <c r="AG1691" s="7">
        <v>74542782</v>
      </c>
      <c r="AH1691" s="7">
        <v>74542782</v>
      </c>
      <c r="AI1691" s="7">
        <v>74542782</v>
      </c>
      <c r="AJ1691" s="7" t="s">
        <v>2400</v>
      </c>
      <c r="AK1691" s="3" t="s">
        <v>2400</v>
      </c>
      <c r="AL1691" s="7">
        <v>141</v>
      </c>
      <c r="AM1691" s="7">
        <v>13823479</v>
      </c>
      <c r="AN1691" s="3">
        <v>18.54</v>
      </c>
      <c r="AO1691" s="3">
        <v>-0.78382799999999997</v>
      </c>
      <c r="AP1691" s="3">
        <v>-6.3473519999999999</v>
      </c>
      <c r="AQ1691" s="3">
        <v>-2.5921430000000001</v>
      </c>
      <c r="AR1691" s="4">
        <v>8.0413300000000003</v>
      </c>
      <c r="AS1691" s="3">
        <v>-6.3473519999999999</v>
      </c>
      <c r="AT1691" s="3">
        <v>-2.5921430000000001</v>
      </c>
      <c r="AU1691" s="3">
        <v>8.0898880000000002</v>
      </c>
      <c r="AV1691" s="3">
        <v>0.62709357963055368</v>
      </c>
      <c r="AW1691" s="3">
        <v>0.69944763702638213</v>
      </c>
      <c r="AX1691" s="3">
        <v>0.68820097678424963</v>
      </c>
      <c r="AY1691" s="3">
        <v>83.54</v>
      </c>
      <c r="AZ1691" s="3">
        <v>93.18</v>
      </c>
      <c r="BA1691" s="3">
        <v>91.68</v>
      </c>
    </row>
    <row r="1692" spans="1:53" x14ac:dyDescent="0.3">
      <c r="A1692" s="1" t="s">
        <v>2155</v>
      </c>
      <c r="B1692" s="2">
        <v>4121353</v>
      </c>
      <c r="C1692" s="9" t="s">
        <v>2401</v>
      </c>
      <c r="D1692" s="9" t="s">
        <v>2432</v>
      </c>
      <c r="E1692" s="3">
        <v>1910.8896322999999</v>
      </c>
      <c r="F1692" s="5">
        <v>4716.8896320000003</v>
      </c>
      <c r="G1692" s="5">
        <v>4716.8896322999999</v>
      </c>
      <c r="H1692" s="3">
        <v>-0.16</v>
      </c>
      <c r="I1692" s="3">
        <v>37.857143000000001</v>
      </c>
      <c r="J1692" s="3">
        <v>-0.16</v>
      </c>
      <c r="K1692" s="3">
        <v>37.857143000000001</v>
      </c>
      <c r="L1692" s="3">
        <v>0.95450237000000004</v>
      </c>
      <c r="M1692" s="3">
        <v>0.83126960999999999</v>
      </c>
      <c r="N1692" s="3">
        <v>265</v>
      </c>
      <c r="O1692" s="3" t="s">
        <v>2397</v>
      </c>
      <c r="P1692" s="3" t="s">
        <v>2397</v>
      </c>
      <c r="Q1692" s="3">
        <v>1.4255199999999999</v>
      </c>
      <c r="R1692" s="3">
        <v>8.8993970000000004</v>
      </c>
      <c r="S1692" s="3">
        <v>8.8993970000000004</v>
      </c>
      <c r="T1692" s="9" t="s">
        <v>3429</v>
      </c>
      <c r="U1692" s="7">
        <v>2850000</v>
      </c>
      <c r="V1692" s="7">
        <v>3454000</v>
      </c>
      <c r="W1692" s="7">
        <v>3572000</v>
      </c>
      <c r="X1692" s="7">
        <v>2758000</v>
      </c>
      <c r="Y1692" s="7">
        <v>3084000</v>
      </c>
      <c r="Z1692" s="7">
        <v>2942000</v>
      </c>
      <c r="AA1692" s="7">
        <v>2916000</v>
      </c>
      <c r="AB1692" s="7">
        <v>2850000</v>
      </c>
      <c r="AC1692" s="3">
        <v>16.491</v>
      </c>
      <c r="AD1692" s="3">
        <v>15.694000000000001</v>
      </c>
      <c r="AE1692" s="4">
        <v>16.07</v>
      </c>
      <c r="AF1692" s="3">
        <v>14.882999999999999</v>
      </c>
      <c r="AG1692" s="7">
        <v>157920455</v>
      </c>
      <c r="AH1692" s="7">
        <v>157912468</v>
      </c>
      <c r="AI1692" s="7">
        <v>156793755</v>
      </c>
      <c r="AJ1692" s="7">
        <v>117575193</v>
      </c>
      <c r="AK1692" s="3">
        <v>74.450130000000001</v>
      </c>
      <c r="AL1692" s="7">
        <v>262</v>
      </c>
      <c r="AM1692" s="7">
        <v>116337233</v>
      </c>
      <c r="AN1692" s="3">
        <v>73.67</v>
      </c>
      <c r="AO1692" s="3">
        <v>-2.8929610000000001</v>
      </c>
      <c r="AP1692" s="3">
        <v>-16.776859999999999</v>
      </c>
      <c r="AQ1692" s="3">
        <v>-31.168831000000001</v>
      </c>
      <c r="AR1692" s="3">
        <v>-27.081824999999998</v>
      </c>
      <c r="AS1692" s="3">
        <v>-16.776859999999999</v>
      </c>
      <c r="AT1692" s="3">
        <v>-31.168831000000001</v>
      </c>
      <c r="AU1692" s="3">
        <v>-28.884181000000002</v>
      </c>
      <c r="AV1692" s="3">
        <v>1.9406734838664914</v>
      </c>
      <c r="AW1692" s="3">
        <v>2.9893319862354044</v>
      </c>
      <c r="AX1692" s="3">
        <v>3.1783354281859473</v>
      </c>
      <c r="AY1692" s="3">
        <v>55.66</v>
      </c>
      <c r="AZ1692" s="3">
        <v>85.74</v>
      </c>
      <c r="BA1692" s="3">
        <v>91.16</v>
      </c>
    </row>
    <row r="1693" spans="1:53" x14ac:dyDescent="0.3">
      <c r="A1693" s="1" t="s">
        <v>844</v>
      </c>
      <c r="B1693" s="2">
        <v>100503</v>
      </c>
      <c r="C1693" s="9" t="s">
        <v>2401</v>
      </c>
      <c r="D1693" s="9" t="s">
        <v>2399</v>
      </c>
      <c r="E1693" s="3">
        <v>1910.5980012</v>
      </c>
      <c r="F1693" s="5" t="s">
        <v>2400</v>
      </c>
      <c r="G1693" s="5">
        <v>2048.8740011999998</v>
      </c>
      <c r="H1693" s="3">
        <v>0.31</v>
      </c>
      <c r="I1693" s="3">
        <v>11.4324324324324</v>
      </c>
      <c r="J1693" s="3">
        <v>0.31</v>
      </c>
      <c r="K1693" s="3">
        <v>11.4324324324324</v>
      </c>
      <c r="L1693" s="3">
        <v>1.6867887506069998</v>
      </c>
      <c r="M1693" s="3">
        <v>1.22718950531208</v>
      </c>
      <c r="N1693" s="3">
        <v>11.890371999999999</v>
      </c>
      <c r="O1693" s="3" t="s">
        <v>2400</v>
      </c>
      <c r="P1693" s="3" t="s">
        <v>2400</v>
      </c>
      <c r="Q1693" s="3" t="s">
        <v>2400</v>
      </c>
      <c r="R1693" s="3" t="s">
        <v>2400</v>
      </c>
      <c r="S1693" s="3" t="s">
        <v>2400</v>
      </c>
      <c r="T1693" s="9" t="s">
        <v>3429</v>
      </c>
      <c r="U1693" s="7">
        <v>482285</v>
      </c>
      <c r="V1693" s="7">
        <v>410929</v>
      </c>
      <c r="W1693" s="7">
        <v>384970</v>
      </c>
      <c r="X1693" s="7">
        <v>362483</v>
      </c>
      <c r="Y1693" s="7">
        <v>472077</v>
      </c>
      <c r="Z1693" s="7">
        <v>473553</v>
      </c>
      <c r="AA1693" s="7">
        <v>481256</v>
      </c>
      <c r="AB1693" s="7">
        <v>482285</v>
      </c>
      <c r="AC1693" s="3" t="s">
        <v>2400</v>
      </c>
      <c r="AD1693" s="3" t="s">
        <v>2400</v>
      </c>
      <c r="AE1693" s="3" t="s">
        <v>2400</v>
      </c>
      <c r="AF1693" s="3" t="s">
        <v>2400</v>
      </c>
      <c r="AG1693" s="7">
        <v>102237941</v>
      </c>
      <c r="AH1693" s="7">
        <v>102297847</v>
      </c>
      <c r="AI1693" s="7">
        <v>102184652</v>
      </c>
      <c r="AJ1693" s="7">
        <v>99252747</v>
      </c>
      <c r="AK1693" s="3">
        <v>97.819069999999996</v>
      </c>
      <c r="AL1693" s="7">
        <v>261</v>
      </c>
      <c r="AM1693" s="7">
        <v>77097829</v>
      </c>
      <c r="AN1693" s="3">
        <v>75.98</v>
      </c>
      <c r="AO1693" s="3">
        <v>-1.052632</v>
      </c>
      <c r="AP1693" s="3">
        <v>-10.143388</v>
      </c>
      <c r="AQ1693" s="3">
        <v>-1.341108</v>
      </c>
      <c r="AR1693" s="3">
        <v>8.7403600000000008</v>
      </c>
      <c r="AS1693" s="3">
        <v>-10.143388</v>
      </c>
      <c r="AT1693" s="3">
        <v>-1.341108</v>
      </c>
      <c r="AU1693" s="3">
        <v>9.5854920000000003</v>
      </c>
      <c r="AV1693" s="3">
        <v>1.723203399468427</v>
      </c>
      <c r="AW1693" s="3">
        <v>2.5104496479477594</v>
      </c>
      <c r="AX1693" s="3">
        <v>2.5352343683967913</v>
      </c>
      <c r="AY1693" s="3">
        <v>68.069999999999993</v>
      </c>
      <c r="AZ1693" s="3">
        <v>99.17</v>
      </c>
      <c r="BA1693" s="3">
        <v>100.15</v>
      </c>
    </row>
    <row r="1694" spans="1:53" x14ac:dyDescent="0.3">
      <c r="A1694" s="1" t="s">
        <v>1637</v>
      </c>
      <c r="B1694" s="2">
        <v>4965896</v>
      </c>
      <c r="C1694" s="9" t="s">
        <v>2395</v>
      </c>
      <c r="D1694" s="9" t="s">
        <v>2488</v>
      </c>
      <c r="E1694" s="3">
        <v>1908.0904584</v>
      </c>
      <c r="F1694" s="5">
        <v>1482.9284580000001</v>
      </c>
      <c r="G1694" s="5" t="s">
        <v>2400</v>
      </c>
      <c r="H1694" s="4">
        <v>1.02</v>
      </c>
      <c r="I1694" s="3">
        <v>20.373529000000001</v>
      </c>
      <c r="J1694" s="4">
        <v>1.02</v>
      </c>
      <c r="K1694" s="3">
        <v>20.373529000000001</v>
      </c>
      <c r="L1694" s="3">
        <v>2.2174205300000001</v>
      </c>
      <c r="M1694" s="3">
        <v>2.0292954399999998</v>
      </c>
      <c r="N1694" s="3">
        <v>11.883685</v>
      </c>
      <c r="O1694" s="3" t="s">
        <v>2400</v>
      </c>
      <c r="P1694" s="3" t="s">
        <v>2400</v>
      </c>
      <c r="Q1694" s="3">
        <v>0.50038199999999999</v>
      </c>
      <c r="R1694" s="3">
        <v>11.31226</v>
      </c>
      <c r="S1694" s="3">
        <v>11.31226</v>
      </c>
      <c r="T1694" s="9" t="s">
        <v>3429</v>
      </c>
      <c r="U1694" s="7">
        <v>2850644</v>
      </c>
      <c r="V1694" s="7">
        <v>2590290</v>
      </c>
      <c r="W1694" s="7">
        <v>2820034</v>
      </c>
      <c r="X1694" s="7">
        <v>2699489</v>
      </c>
      <c r="Y1694" s="7">
        <v>2789687</v>
      </c>
      <c r="Z1694" s="7">
        <v>2758056</v>
      </c>
      <c r="AA1694" s="7">
        <v>2755124</v>
      </c>
      <c r="AB1694" s="7">
        <v>2850644</v>
      </c>
      <c r="AC1694" s="3">
        <v>17.952000000000002</v>
      </c>
      <c r="AD1694" s="3">
        <v>18.632999999999999</v>
      </c>
      <c r="AE1694" s="4">
        <v>4.1470000000000002</v>
      </c>
      <c r="AF1694" s="4">
        <v>4.1509999999999998</v>
      </c>
      <c r="AG1694" s="7">
        <v>26289000</v>
      </c>
      <c r="AH1694" s="7">
        <v>26332000</v>
      </c>
      <c r="AI1694" s="7">
        <v>26272000</v>
      </c>
      <c r="AJ1694" s="7">
        <v>12017897</v>
      </c>
      <c r="AK1694" s="3">
        <v>45.713709999999999</v>
      </c>
      <c r="AL1694" s="7">
        <v>212</v>
      </c>
      <c r="AM1694" s="7">
        <v>11616279</v>
      </c>
      <c r="AN1694" s="3">
        <v>44.19</v>
      </c>
      <c r="AO1694" s="3">
        <v>-0.50272899999999998</v>
      </c>
      <c r="AP1694" s="3">
        <v>-4.5604849999999999</v>
      </c>
      <c r="AQ1694" s="3">
        <v>-8.1665120000000009</v>
      </c>
      <c r="AR1694" s="3">
        <v>5.755725</v>
      </c>
      <c r="AS1694" s="3">
        <v>-4.5604849999999999</v>
      </c>
      <c r="AT1694" s="3">
        <v>-8.1665120000000009</v>
      </c>
      <c r="AU1694" s="4">
        <v>3.0650200000000001</v>
      </c>
      <c r="AV1694" s="3">
        <v>0.98330206607357762</v>
      </c>
      <c r="AW1694" s="3">
        <v>1.4461591757338954</v>
      </c>
      <c r="AX1694" s="3">
        <v>1.3529407083102325</v>
      </c>
      <c r="AY1694" s="3">
        <v>64.89</v>
      </c>
      <c r="AZ1694" s="3">
        <v>95.44</v>
      </c>
      <c r="BA1694" s="3">
        <v>89.28</v>
      </c>
    </row>
    <row r="1695" spans="1:53" x14ac:dyDescent="0.3">
      <c r="A1695" s="1" t="s">
        <v>526</v>
      </c>
      <c r="B1695" s="2">
        <v>4044652</v>
      </c>
      <c r="C1695" s="9" t="s">
        <v>2395</v>
      </c>
      <c r="D1695" s="9" t="s">
        <v>2399</v>
      </c>
      <c r="E1695" s="3">
        <v>1905.5879341299999</v>
      </c>
      <c r="F1695" s="5" t="s">
        <v>2400</v>
      </c>
      <c r="G1695" s="5">
        <v>3061.54693413</v>
      </c>
      <c r="H1695" s="3">
        <v>0.06</v>
      </c>
      <c r="I1695" s="4">
        <v>105.4</v>
      </c>
      <c r="J1695" s="3">
        <v>0.06</v>
      </c>
      <c r="K1695" s="4">
        <v>105.4</v>
      </c>
      <c r="L1695" s="3">
        <v>1.7266052826717899</v>
      </c>
      <c r="M1695" s="3">
        <v>1.5342715499791602</v>
      </c>
      <c r="N1695" s="3" t="s">
        <v>2397</v>
      </c>
      <c r="O1695" s="3" t="s">
        <v>2400</v>
      </c>
      <c r="P1695" s="3" t="s">
        <v>2400</v>
      </c>
      <c r="Q1695" s="3" t="s">
        <v>2400</v>
      </c>
      <c r="R1695" s="3" t="s">
        <v>2400</v>
      </c>
      <c r="S1695" s="3" t="s">
        <v>2400</v>
      </c>
      <c r="T1695" s="9" t="s">
        <v>3429</v>
      </c>
      <c r="U1695" s="7">
        <v>233255</v>
      </c>
      <c r="V1695" s="7">
        <v>296527</v>
      </c>
      <c r="W1695" s="7">
        <v>271965</v>
      </c>
      <c r="X1695" s="7">
        <v>252843</v>
      </c>
      <c r="Y1695" s="7">
        <v>213753</v>
      </c>
      <c r="Z1695" s="7">
        <v>216624</v>
      </c>
      <c r="AA1695" s="7">
        <v>213969</v>
      </c>
      <c r="AB1695" s="7">
        <v>233255</v>
      </c>
      <c r="AC1695" s="3" t="s">
        <v>2400</v>
      </c>
      <c r="AD1695" s="3" t="s">
        <v>2400</v>
      </c>
      <c r="AE1695" s="3" t="s">
        <v>2400</v>
      </c>
      <c r="AF1695" s="3" t="s">
        <v>2400</v>
      </c>
      <c r="AG1695" s="7">
        <v>104725436</v>
      </c>
      <c r="AH1695" s="7">
        <v>104755270</v>
      </c>
      <c r="AI1695" s="7">
        <v>105046146</v>
      </c>
      <c r="AJ1695" s="7">
        <v>26895805</v>
      </c>
      <c r="AK1695" s="3">
        <v>25.702760000000001</v>
      </c>
      <c r="AL1695" s="7">
        <v>134</v>
      </c>
      <c r="AM1695" s="7">
        <v>13054842</v>
      </c>
      <c r="AN1695" s="3">
        <v>12.48</v>
      </c>
      <c r="AO1695" s="3">
        <v>-1.001879</v>
      </c>
      <c r="AP1695" s="3">
        <v>-13.274822</v>
      </c>
      <c r="AQ1695" s="3">
        <v>-7.3813709999999997</v>
      </c>
      <c r="AR1695" s="3">
        <v>-18.505154999999998</v>
      </c>
      <c r="AS1695" s="3">
        <v>-13.274822</v>
      </c>
      <c r="AT1695" s="3">
        <v>-7.3813709999999997</v>
      </c>
      <c r="AU1695" s="3">
        <v>-17.997924999999999</v>
      </c>
      <c r="AV1695" s="3">
        <v>0.24064205435132446</v>
      </c>
      <c r="AW1695" s="3">
        <v>0.36110593294623178</v>
      </c>
      <c r="AX1695" s="3">
        <v>0.35848569172217276</v>
      </c>
      <c r="AY1695" s="3">
        <v>61.41</v>
      </c>
      <c r="AZ1695" s="3">
        <v>92.16</v>
      </c>
      <c r="BA1695" s="3">
        <v>91.49</v>
      </c>
    </row>
    <row r="1696" spans="1:53" x14ac:dyDescent="0.3">
      <c r="A1696" s="1" t="s">
        <v>950</v>
      </c>
      <c r="B1696" s="2">
        <v>4166549</v>
      </c>
      <c r="C1696" s="9" t="s">
        <v>2401</v>
      </c>
      <c r="D1696" s="9" t="s">
        <v>2477</v>
      </c>
      <c r="E1696" s="3">
        <v>1903.9036011999999</v>
      </c>
      <c r="F1696" s="5">
        <v>3988.6996009999998</v>
      </c>
      <c r="G1696" s="5">
        <v>3853.1306012</v>
      </c>
      <c r="H1696" s="4">
        <v>1.17</v>
      </c>
      <c r="I1696" s="3">
        <v>14.08046</v>
      </c>
      <c r="J1696" s="3">
        <v>1.17</v>
      </c>
      <c r="K1696" s="3">
        <v>14.08046</v>
      </c>
      <c r="L1696" s="3">
        <v>7.6024824400000002</v>
      </c>
      <c r="M1696" s="3">
        <v>2.42208231</v>
      </c>
      <c r="N1696" s="3" t="s">
        <v>2397</v>
      </c>
      <c r="O1696" s="3">
        <v>9.0361571010367108</v>
      </c>
      <c r="P1696" s="3">
        <v>12.3470014028525</v>
      </c>
      <c r="Q1696" s="3">
        <v>0.21021000000000001</v>
      </c>
      <c r="R1696" s="3">
        <v>7.8884759999999998</v>
      </c>
      <c r="S1696" s="3">
        <v>7.8884759999999998</v>
      </c>
      <c r="T1696" s="9" t="s">
        <v>3429</v>
      </c>
      <c r="U1696" s="7">
        <v>16492174</v>
      </c>
      <c r="V1696" s="7">
        <v>18877886</v>
      </c>
      <c r="W1696" s="7">
        <v>13248277</v>
      </c>
      <c r="X1696" s="7">
        <v>8321599</v>
      </c>
      <c r="Y1696" s="7">
        <v>17386440</v>
      </c>
      <c r="Z1696" s="7">
        <v>17185247</v>
      </c>
      <c r="AA1696" s="7">
        <v>16607239</v>
      </c>
      <c r="AB1696" s="7">
        <v>16492174</v>
      </c>
      <c r="AC1696" s="4">
        <v>6.1760000000000002</v>
      </c>
      <c r="AD1696" s="4">
        <v>6.4089999999999998</v>
      </c>
      <c r="AE1696" s="4">
        <v>2.13</v>
      </c>
      <c r="AF1696" s="4">
        <v>2.282</v>
      </c>
      <c r="AG1696" s="7">
        <v>33727256</v>
      </c>
      <c r="AH1696" s="7">
        <v>33802582</v>
      </c>
      <c r="AI1696" s="7">
        <v>33965357</v>
      </c>
      <c r="AJ1696" s="7">
        <v>26909007</v>
      </c>
      <c r="AK1696" s="3">
        <v>79.78416</v>
      </c>
      <c r="AL1696" s="7">
        <v>117</v>
      </c>
      <c r="AM1696" s="7">
        <v>14610787</v>
      </c>
      <c r="AN1696" s="3">
        <v>43.32</v>
      </c>
      <c r="AO1696" s="3">
        <v>-5.7310650000000001</v>
      </c>
      <c r="AP1696" s="3">
        <v>-17.537644</v>
      </c>
      <c r="AQ1696" s="3">
        <v>-2.1478000000000001E-2</v>
      </c>
      <c r="AR1696" s="3">
        <v>12.985436999999999</v>
      </c>
      <c r="AS1696" s="3">
        <v>-17.537644</v>
      </c>
      <c r="AT1696" s="3">
        <v>-2.1478000000000001E-2</v>
      </c>
      <c r="AU1696" s="3">
        <v>10.021272</v>
      </c>
      <c r="AV1696" s="3">
        <v>0.74220980206631693</v>
      </c>
      <c r="AW1696" s="3">
        <v>1.3836812792381548</v>
      </c>
      <c r="AX1696" s="3">
        <v>1.0343649749535602</v>
      </c>
      <c r="AY1696" s="4">
        <v>51.4</v>
      </c>
      <c r="AZ1696" s="3">
        <v>95.82</v>
      </c>
      <c r="BA1696" s="3">
        <v>71.63</v>
      </c>
    </row>
    <row r="1697" spans="1:53" x14ac:dyDescent="0.3">
      <c r="A1697" s="1" t="s">
        <v>2231</v>
      </c>
      <c r="B1697" s="2">
        <v>4649403</v>
      </c>
      <c r="C1697" s="9" t="s">
        <v>2401</v>
      </c>
      <c r="D1697" s="9" t="s">
        <v>2406</v>
      </c>
      <c r="E1697" s="3">
        <v>1901.5195225</v>
      </c>
      <c r="F1697" s="5">
        <v>2992.0245220000002</v>
      </c>
      <c r="G1697" s="5" t="s">
        <v>2400</v>
      </c>
      <c r="H1697" s="3">
        <v>0.47</v>
      </c>
      <c r="I1697" s="3">
        <v>170.21352300000001</v>
      </c>
      <c r="J1697" s="3">
        <v>0.47</v>
      </c>
      <c r="K1697" s="3">
        <v>170.21352300000001</v>
      </c>
      <c r="L1697" s="3" t="s">
        <v>2397</v>
      </c>
      <c r="M1697" s="3">
        <v>1.50550834</v>
      </c>
      <c r="N1697" s="3">
        <v>23.195926</v>
      </c>
      <c r="O1697" s="3" t="s">
        <v>2400</v>
      </c>
      <c r="P1697" s="3" t="s">
        <v>2400</v>
      </c>
      <c r="Q1697" s="3">
        <v>0.61836400000000002</v>
      </c>
      <c r="R1697" s="3">
        <v>7.047974</v>
      </c>
      <c r="S1697" s="3">
        <v>7.047974</v>
      </c>
      <c r="T1697" s="9" t="s">
        <v>3429</v>
      </c>
      <c r="U1697" s="7">
        <v>3963126</v>
      </c>
      <c r="V1697" s="7">
        <v>2890860</v>
      </c>
      <c r="W1697" s="7">
        <v>1783665</v>
      </c>
      <c r="X1697" s="7">
        <v>1395529</v>
      </c>
      <c r="Y1697" s="7">
        <v>4204710</v>
      </c>
      <c r="Z1697" s="7">
        <v>4124561</v>
      </c>
      <c r="AA1697" s="7">
        <v>4030230</v>
      </c>
      <c r="AB1697" s="7">
        <v>3963126</v>
      </c>
      <c r="AC1697" s="4">
        <v>8.4489999999999998</v>
      </c>
      <c r="AD1697" s="4">
        <v>7.931</v>
      </c>
      <c r="AE1697" s="4">
        <v>5.9859999999999998</v>
      </c>
      <c r="AF1697" s="4">
        <v>6.1680000000000001</v>
      </c>
      <c r="AG1697" s="7">
        <v>31556556</v>
      </c>
      <c r="AH1697" s="7">
        <v>31480227</v>
      </c>
      <c r="AI1697" s="7">
        <v>31186590</v>
      </c>
      <c r="AJ1697" s="7">
        <v>16901626</v>
      </c>
      <c r="AK1697" s="3">
        <v>53.55312</v>
      </c>
      <c r="AL1697" s="7">
        <v>220</v>
      </c>
      <c r="AM1697" s="7">
        <v>14256604</v>
      </c>
      <c r="AN1697" s="3">
        <v>45.17</v>
      </c>
      <c r="AO1697" s="3">
        <v>0.90717300000000001</v>
      </c>
      <c r="AP1697" s="3">
        <v>-20.614108000000002</v>
      </c>
      <c r="AQ1697" s="3">
        <v>-14.375223999999999</v>
      </c>
      <c r="AR1697" s="3">
        <v>4.2047929999999996</v>
      </c>
      <c r="AS1697" s="3">
        <v>-20.614108000000002</v>
      </c>
      <c r="AT1697" s="3">
        <v>-14.375223999999999</v>
      </c>
      <c r="AU1697" s="3">
        <v>2.993109</v>
      </c>
      <c r="AV1697" s="3">
        <v>3.1873047598437161</v>
      </c>
      <c r="AW1697" s="3">
        <v>4.7496403659362478</v>
      </c>
      <c r="AX1697" s="3">
        <v>3.8967558195998562</v>
      </c>
      <c r="AY1697" s="3">
        <v>146.68</v>
      </c>
      <c r="AZ1697" s="3">
        <v>218.58</v>
      </c>
      <c r="BA1697" s="3">
        <v>179.33</v>
      </c>
    </row>
    <row r="1698" spans="1:53" x14ac:dyDescent="0.3">
      <c r="A1698" s="1" t="s">
        <v>1125</v>
      </c>
      <c r="B1698" s="2">
        <v>4810798</v>
      </c>
      <c r="C1698" s="9" t="s">
        <v>2395</v>
      </c>
      <c r="D1698" s="9" t="s">
        <v>2409</v>
      </c>
      <c r="E1698" s="3">
        <v>1896.6794199200001</v>
      </c>
      <c r="F1698" s="5">
        <v>3610.4744190000001</v>
      </c>
      <c r="G1698" s="5" t="s">
        <v>2400</v>
      </c>
      <c r="H1698" s="3">
        <v>-0.14000000000000001</v>
      </c>
      <c r="I1698" s="3" t="s">
        <v>2397</v>
      </c>
      <c r="J1698" s="3">
        <v>-0.14000000000000001</v>
      </c>
      <c r="K1698" s="3" t="s">
        <v>2397</v>
      </c>
      <c r="L1698" s="3" t="s">
        <v>2397</v>
      </c>
      <c r="M1698" s="3">
        <v>1.14969331</v>
      </c>
      <c r="N1698" s="3">
        <v>46.097560999999999</v>
      </c>
      <c r="O1698" s="3" t="s">
        <v>2400</v>
      </c>
      <c r="P1698" s="3" t="s">
        <v>2400</v>
      </c>
      <c r="Q1698" s="3">
        <v>2.2134450000000001</v>
      </c>
      <c r="R1698" s="3">
        <v>10.012324</v>
      </c>
      <c r="S1698" s="3">
        <v>10.012324</v>
      </c>
      <c r="T1698" s="9" t="s">
        <v>3429</v>
      </c>
      <c r="U1698" s="7">
        <v>1541573</v>
      </c>
      <c r="V1698" s="7">
        <v>1557666</v>
      </c>
      <c r="W1698" s="7">
        <v>1542448</v>
      </c>
      <c r="X1698" s="7">
        <v>1371868</v>
      </c>
      <c r="Y1698" s="7">
        <v>1564920</v>
      </c>
      <c r="Z1698" s="7">
        <v>1566507</v>
      </c>
      <c r="AA1698" s="7">
        <v>1529599</v>
      </c>
      <c r="AB1698" s="7">
        <v>1541573</v>
      </c>
      <c r="AC1698" s="4">
        <v>61.49</v>
      </c>
      <c r="AD1698" s="3">
        <v>59.588999999999999</v>
      </c>
      <c r="AE1698" s="3">
        <v>24.882000000000001</v>
      </c>
      <c r="AF1698" s="3">
        <v>20.515999999999998</v>
      </c>
      <c r="AG1698" s="7">
        <v>77134000</v>
      </c>
      <c r="AH1698" s="7">
        <v>77583000</v>
      </c>
      <c r="AI1698" s="7">
        <v>79112000</v>
      </c>
      <c r="AJ1698" s="7">
        <v>66107264</v>
      </c>
      <c r="AK1698" s="3">
        <v>85.67165</v>
      </c>
      <c r="AL1698" s="7">
        <v>283</v>
      </c>
      <c r="AM1698" s="7">
        <v>72529537</v>
      </c>
      <c r="AN1698" s="3">
        <v>93.99</v>
      </c>
      <c r="AO1698" s="3">
        <v>2.4853139999999998</v>
      </c>
      <c r="AP1698" s="3">
        <v>-7.7298619999999998</v>
      </c>
      <c r="AQ1698" s="3">
        <v>24.821134000000001</v>
      </c>
      <c r="AR1698" s="3">
        <v>-47.560693999999998</v>
      </c>
      <c r="AS1698" s="3">
        <v>-7.7298619999999998</v>
      </c>
      <c r="AT1698" s="3">
        <v>24.821134000000001</v>
      </c>
      <c r="AU1698" s="3">
        <v>-47.921928999999999</v>
      </c>
      <c r="AV1698" s="3">
        <v>2.0893200782276353</v>
      </c>
      <c r="AW1698" s="3">
        <v>3.3409774145241338</v>
      </c>
      <c r="AX1698" s="3">
        <v>5.1738353633352618</v>
      </c>
      <c r="AY1698" s="3">
        <v>30.99</v>
      </c>
      <c r="AZ1698" s="3">
        <v>49.56</v>
      </c>
      <c r="BA1698" s="3">
        <v>76.75</v>
      </c>
    </row>
    <row r="1699" spans="1:53" x14ac:dyDescent="0.3">
      <c r="A1699" s="1" t="s">
        <v>1627</v>
      </c>
      <c r="B1699" s="2">
        <v>4425850</v>
      </c>
      <c r="C1699" s="9" t="s">
        <v>2395</v>
      </c>
      <c r="D1699" s="9" t="s">
        <v>2422</v>
      </c>
      <c r="E1699" s="3">
        <v>1894.23605</v>
      </c>
      <c r="F1699" s="5">
        <v>2655.87005</v>
      </c>
      <c r="G1699" s="5" t="s">
        <v>2400</v>
      </c>
      <c r="H1699" s="3">
        <v>0.3</v>
      </c>
      <c r="I1699" s="3">
        <v>17.900231999999999</v>
      </c>
      <c r="J1699" s="3">
        <v>0.3</v>
      </c>
      <c r="K1699" s="3">
        <v>17.900231999999999</v>
      </c>
      <c r="L1699" s="3">
        <v>4.3835227300000001</v>
      </c>
      <c r="M1699" s="3">
        <v>2.8301540699999999</v>
      </c>
      <c r="N1699" s="3" t="s">
        <v>2397</v>
      </c>
      <c r="O1699" s="3" t="s">
        <v>2400</v>
      </c>
      <c r="P1699" s="3" t="s">
        <v>2400</v>
      </c>
      <c r="Q1699" s="3">
        <v>0.516177</v>
      </c>
      <c r="R1699" s="3">
        <v>9.0694149999999993</v>
      </c>
      <c r="S1699" s="3">
        <v>9.0694149999999993</v>
      </c>
      <c r="T1699" s="9" t="s">
        <v>3439</v>
      </c>
      <c r="U1699" s="7">
        <v>6568272</v>
      </c>
      <c r="V1699" s="7">
        <v>6471471</v>
      </c>
      <c r="W1699" s="7">
        <v>6499405</v>
      </c>
      <c r="X1699" s="7">
        <v>5912066</v>
      </c>
      <c r="Y1699" s="7">
        <v>6554872</v>
      </c>
      <c r="Z1699" s="7">
        <v>6533269</v>
      </c>
      <c r="AA1699" s="7">
        <v>6568272</v>
      </c>
      <c r="AB1699" s="7">
        <v>6566764</v>
      </c>
      <c r="AC1699" s="3">
        <v>21.013999999999999</v>
      </c>
      <c r="AD1699" s="3">
        <v>20.792000000000002</v>
      </c>
      <c r="AE1699" s="4">
        <v>5.4039999999999999</v>
      </c>
      <c r="AF1699" s="4">
        <v>5.0819999999999999</v>
      </c>
      <c r="AG1699" s="7">
        <v>88317000</v>
      </c>
      <c r="AH1699" s="7">
        <v>88146000</v>
      </c>
      <c r="AI1699" s="7">
        <v>94089000</v>
      </c>
      <c r="AJ1699" s="7">
        <v>79956712</v>
      </c>
      <c r="AK1699" s="4">
        <v>90.534800000000004</v>
      </c>
      <c r="AL1699" s="7">
        <v>336</v>
      </c>
      <c r="AM1699" s="7">
        <v>75626491</v>
      </c>
      <c r="AN1699" s="3">
        <v>85.63</v>
      </c>
      <c r="AO1699" s="3">
        <v>-0.12945000000000001</v>
      </c>
      <c r="AP1699" s="3">
        <v>43.601675</v>
      </c>
      <c r="AQ1699" s="3">
        <v>41.300365999999997</v>
      </c>
      <c r="AR1699" s="3">
        <v>7.5636109999999999</v>
      </c>
      <c r="AS1699" s="3">
        <v>43.601675</v>
      </c>
      <c r="AT1699" s="3">
        <v>41.300365999999997</v>
      </c>
      <c r="AU1699" s="3">
        <v>8.4710020000000004</v>
      </c>
      <c r="AV1699" s="3">
        <v>6.8547635762489252</v>
      </c>
      <c r="AW1699" s="3">
        <v>10.719523436502806</v>
      </c>
      <c r="AX1699" s="3">
        <v>6.7209070052643138</v>
      </c>
      <c r="AY1699" s="3">
        <v>117.92</v>
      </c>
      <c r="AZ1699" s="4">
        <v>184.4</v>
      </c>
      <c r="BA1699" s="3">
        <v>115.61</v>
      </c>
    </row>
    <row r="1700" spans="1:53" x14ac:dyDescent="0.3">
      <c r="A1700" s="1" t="s">
        <v>884</v>
      </c>
      <c r="B1700" s="2">
        <v>111746423</v>
      </c>
      <c r="C1700" s="9" t="s">
        <v>2395</v>
      </c>
      <c r="D1700" s="9" t="s">
        <v>2396</v>
      </c>
      <c r="E1700" s="3">
        <v>1888.1849999999999</v>
      </c>
      <c r="F1700" s="5">
        <v>2989.6849999999999</v>
      </c>
      <c r="G1700" s="5" t="s">
        <v>2400</v>
      </c>
      <c r="H1700" s="3">
        <v>-0.21</v>
      </c>
      <c r="I1700" s="3" t="s">
        <v>2397</v>
      </c>
      <c r="J1700" s="3">
        <v>-0.315</v>
      </c>
      <c r="K1700" s="3" t="s">
        <v>2397</v>
      </c>
      <c r="L1700" s="3" t="s">
        <v>2397</v>
      </c>
      <c r="M1700" s="3">
        <v>1.1053161900000001</v>
      </c>
      <c r="N1700" s="3">
        <v>7.3978580000000003</v>
      </c>
      <c r="O1700" s="3" t="s">
        <v>2400</v>
      </c>
      <c r="P1700" s="3" t="s">
        <v>2400</v>
      </c>
      <c r="Q1700" s="3">
        <v>0.93238500000000002</v>
      </c>
      <c r="R1700" s="3">
        <v>49.213391999999999</v>
      </c>
      <c r="S1700" s="3">
        <v>49.213391999999999</v>
      </c>
      <c r="T1700" s="9" t="s">
        <v>3429</v>
      </c>
      <c r="U1700" s="7">
        <v>3109000</v>
      </c>
      <c r="V1700" s="7">
        <v>3096100</v>
      </c>
      <c r="W1700" s="7">
        <v>3057500</v>
      </c>
      <c r="X1700" s="7">
        <v>2580300</v>
      </c>
      <c r="Y1700" s="7">
        <v>2975600</v>
      </c>
      <c r="Z1700" s="7">
        <v>3014500</v>
      </c>
      <c r="AA1700" s="7">
        <v>3077200</v>
      </c>
      <c r="AB1700" s="7">
        <v>3109000</v>
      </c>
      <c r="AC1700" s="3">
        <v>16.739000000000001</v>
      </c>
      <c r="AD1700" s="3">
        <v>15.288</v>
      </c>
      <c r="AE1700" s="4">
        <v>5.9119999999999999</v>
      </c>
      <c r="AF1700" s="3">
        <v>0.91100000000000003</v>
      </c>
      <c r="AG1700" s="7">
        <v>89700000</v>
      </c>
      <c r="AH1700" s="7">
        <v>89500000</v>
      </c>
      <c r="AI1700" s="7">
        <v>88800000</v>
      </c>
      <c r="AJ1700" s="7">
        <v>73997444</v>
      </c>
      <c r="AK1700" s="3">
        <v>82.49436</v>
      </c>
      <c r="AL1700" s="7">
        <v>444</v>
      </c>
      <c r="AM1700" s="7">
        <v>83415864</v>
      </c>
      <c r="AN1700" s="3">
        <v>92.99</v>
      </c>
      <c r="AO1700" s="3">
        <v>-0.53333299999999995</v>
      </c>
      <c r="AP1700" s="3">
        <v>-11.401425</v>
      </c>
      <c r="AQ1700" s="3">
        <v>-6.75</v>
      </c>
      <c r="AR1700" s="3">
        <v>-45.879280000000001</v>
      </c>
      <c r="AS1700" s="3">
        <v>-11.401425</v>
      </c>
      <c r="AT1700" s="3">
        <v>-6.75</v>
      </c>
      <c r="AU1700" s="3">
        <v>-46.561605</v>
      </c>
      <c r="AV1700" s="3">
        <v>3.6001672240802676</v>
      </c>
      <c r="AW1700" s="3">
        <v>6.7148644471470567</v>
      </c>
      <c r="AX1700" s="3">
        <v>7.0440284709716137</v>
      </c>
      <c r="AY1700" s="3">
        <v>50.66</v>
      </c>
      <c r="AZ1700" s="3">
        <v>94.48</v>
      </c>
      <c r="BA1700" s="3">
        <v>99.12</v>
      </c>
    </row>
    <row r="1701" spans="1:53" x14ac:dyDescent="0.3">
      <c r="A1701" s="1" t="s">
        <v>1432</v>
      </c>
      <c r="B1701" s="2">
        <v>19082995</v>
      </c>
      <c r="C1701" s="9" t="s">
        <v>2401</v>
      </c>
      <c r="D1701" s="9" t="s">
        <v>2407</v>
      </c>
      <c r="E1701" s="3">
        <v>1883.8702321999999</v>
      </c>
      <c r="F1701" s="5" t="s">
        <v>2400</v>
      </c>
      <c r="G1701" s="5">
        <v>3637.0072322000001</v>
      </c>
      <c r="H1701" s="3" t="s">
        <v>2400</v>
      </c>
      <c r="I1701" s="3">
        <v>8.1019607843137305</v>
      </c>
      <c r="J1701" s="3" t="s">
        <v>2400</v>
      </c>
      <c r="K1701" s="3">
        <v>8.1019607843137305</v>
      </c>
      <c r="L1701" s="3">
        <v>0.99201787620797499</v>
      </c>
      <c r="M1701" s="3">
        <v>0.99201787620797499</v>
      </c>
      <c r="N1701" s="3" t="s">
        <v>2397</v>
      </c>
      <c r="O1701" s="3" t="s">
        <v>2400</v>
      </c>
      <c r="P1701" s="3" t="s">
        <v>2400</v>
      </c>
      <c r="Q1701" s="3" t="s">
        <v>2400</v>
      </c>
      <c r="R1701" s="3" t="s">
        <v>2400</v>
      </c>
      <c r="S1701" s="3">
        <v>10.5809896786637</v>
      </c>
      <c r="T1701" s="9" t="s">
        <v>3429</v>
      </c>
      <c r="U1701" s="7">
        <v>290866</v>
      </c>
      <c r="V1701" s="7">
        <v>86963</v>
      </c>
      <c r="W1701" s="7">
        <v>110146</v>
      </c>
      <c r="X1701" s="7">
        <v>26246</v>
      </c>
      <c r="Y1701" s="7">
        <v>296367</v>
      </c>
      <c r="Z1701" s="7">
        <v>312153</v>
      </c>
      <c r="AA1701" s="7">
        <v>303521</v>
      </c>
      <c r="AB1701" s="7">
        <v>290866</v>
      </c>
      <c r="AC1701" s="3" t="s">
        <v>2400</v>
      </c>
      <c r="AD1701" s="3" t="s">
        <v>2400</v>
      </c>
      <c r="AE1701" s="3" t="s">
        <v>2400</v>
      </c>
      <c r="AF1701" s="3" t="s">
        <v>2400</v>
      </c>
      <c r="AG1701" s="7">
        <v>89008972</v>
      </c>
      <c r="AH1701" s="7">
        <v>89407009</v>
      </c>
      <c r="AI1701" s="7">
        <v>72018635</v>
      </c>
      <c r="AJ1701" s="7" t="s">
        <v>2400</v>
      </c>
      <c r="AK1701" s="3" t="s">
        <v>2400</v>
      </c>
      <c r="AL1701" s="7">
        <v>55</v>
      </c>
      <c r="AM1701" s="7">
        <v>17378818</v>
      </c>
      <c r="AN1701" s="3">
        <v>19.690000000000001</v>
      </c>
      <c r="AO1701" s="3">
        <v>-1.6658729999999999</v>
      </c>
      <c r="AP1701" s="3">
        <v>-3.1865039999999998</v>
      </c>
      <c r="AQ1701" s="3">
        <v>4.4489380000000001</v>
      </c>
      <c r="AR1701" s="3">
        <v>9.6898999999999999E-2</v>
      </c>
      <c r="AS1701" s="3">
        <v>-3.1865039999999998</v>
      </c>
      <c r="AT1701" s="3">
        <v>4.4489380000000001</v>
      </c>
      <c r="AU1701" s="3">
        <v>9.6898999999999999E-2</v>
      </c>
      <c r="AV1701" s="3">
        <v>1.6344881326587586</v>
      </c>
      <c r="AW1701" s="3">
        <v>1.9927767506660432</v>
      </c>
      <c r="AX1701" s="3">
        <v>2.4373065346558089</v>
      </c>
      <c r="AY1701" s="3">
        <v>130.63</v>
      </c>
      <c r="AZ1701" s="3">
        <v>159.27000000000001</v>
      </c>
      <c r="BA1701" s="4">
        <v>194.8</v>
      </c>
    </row>
    <row r="1702" spans="1:53" x14ac:dyDescent="0.3">
      <c r="A1702" s="1" t="s">
        <v>2218</v>
      </c>
      <c r="B1702" s="2">
        <v>4070588</v>
      </c>
      <c r="C1702" s="9" t="s">
        <v>2395</v>
      </c>
      <c r="D1702" s="9" t="s">
        <v>2398</v>
      </c>
      <c r="E1702" s="3">
        <v>1881.11931278</v>
      </c>
      <c r="F1702" s="5">
        <v>3309.035312</v>
      </c>
      <c r="G1702" s="5" t="s">
        <v>2400</v>
      </c>
      <c r="H1702" s="3">
        <v>0.55000000000000004</v>
      </c>
      <c r="I1702" s="3">
        <v>19.564050999999999</v>
      </c>
      <c r="J1702" s="3">
        <v>0.55000000000000004</v>
      </c>
      <c r="K1702" s="3">
        <v>19.564050999999999</v>
      </c>
      <c r="L1702" s="3">
        <v>28.542074360000001</v>
      </c>
      <c r="M1702" s="3">
        <v>2.6077239400000001</v>
      </c>
      <c r="N1702" s="3">
        <v>18.567791</v>
      </c>
      <c r="O1702" s="3" t="s">
        <v>2400</v>
      </c>
      <c r="P1702" s="3" t="s">
        <v>2400</v>
      </c>
      <c r="Q1702" s="3">
        <v>0.70983799999999997</v>
      </c>
      <c r="R1702" s="3">
        <v>5.1992510000000003</v>
      </c>
      <c r="S1702" s="3">
        <v>5.1992510000000003</v>
      </c>
      <c r="T1702" s="9" t="s">
        <v>3429</v>
      </c>
      <c r="U1702" s="7">
        <v>3992413</v>
      </c>
      <c r="V1702" s="7">
        <v>4245392</v>
      </c>
      <c r="W1702" s="7">
        <v>4583451</v>
      </c>
      <c r="X1702" s="7">
        <v>2814191</v>
      </c>
      <c r="Y1702" s="7">
        <v>4259427</v>
      </c>
      <c r="Z1702" s="7">
        <v>4169666</v>
      </c>
      <c r="AA1702" s="7">
        <v>4072319</v>
      </c>
      <c r="AB1702" s="7">
        <v>3992413</v>
      </c>
      <c r="AC1702" s="3">
        <v>50.652999999999999</v>
      </c>
      <c r="AD1702" s="3">
        <v>48.944000000000003</v>
      </c>
      <c r="AE1702" s="4">
        <v>7.423</v>
      </c>
      <c r="AF1702" s="4">
        <v>9.7089999999999996</v>
      </c>
      <c r="AG1702" s="7">
        <v>54695602</v>
      </c>
      <c r="AH1702" s="7">
        <v>54655510</v>
      </c>
      <c r="AI1702" s="7">
        <v>55083485</v>
      </c>
      <c r="AJ1702" s="7">
        <v>48426749</v>
      </c>
      <c r="AK1702" s="3">
        <v>88.532179999999997</v>
      </c>
      <c r="AL1702" s="7">
        <v>302</v>
      </c>
      <c r="AM1702" s="7">
        <v>45511961</v>
      </c>
      <c r="AN1702" s="4">
        <v>83.2</v>
      </c>
      <c r="AO1702" s="3">
        <v>-2.278057</v>
      </c>
      <c r="AP1702" s="3">
        <v>-15.178831000000001</v>
      </c>
      <c r="AQ1702" s="3">
        <v>-8.8152550000000005</v>
      </c>
      <c r="AR1702" s="3">
        <v>-14.130115</v>
      </c>
      <c r="AS1702" s="3">
        <v>-15.178831000000001</v>
      </c>
      <c r="AT1702" s="3">
        <v>-8.8152550000000005</v>
      </c>
      <c r="AU1702" s="3">
        <v>-14.130115</v>
      </c>
      <c r="AV1702" s="3">
        <v>3.4620398152074308</v>
      </c>
      <c r="AW1702" s="3">
        <v>3.8682872450748862</v>
      </c>
      <c r="AX1702" s="3">
        <v>4.1310993872988746</v>
      </c>
      <c r="AY1702" s="3">
        <v>84.43</v>
      </c>
      <c r="AZ1702" s="3">
        <v>94.33</v>
      </c>
      <c r="BA1702" s="3">
        <v>100.74</v>
      </c>
    </row>
    <row r="1703" spans="1:53" x14ac:dyDescent="0.3">
      <c r="A1703" s="1" t="s">
        <v>1903</v>
      </c>
      <c r="B1703" s="2">
        <v>19517579</v>
      </c>
      <c r="C1703" s="9" t="s">
        <v>2401</v>
      </c>
      <c r="D1703" s="9" t="s">
        <v>2478</v>
      </c>
      <c r="E1703" s="3">
        <v>1877.9362630000001</v>
      </c>
      <c r="F1703" s="5">
        <v>4775.980262</v>
      </c>
      <c r="G1703" s="5" t="s">
        <v>2400</v>
      </c>
      <c r="H1703" s="3">
        <v>0.15</v>
      </c>
      <c r="I1703" s="3" t="s">
        <v>2397</v>
      </c>
      <c r="J1703" s="3">
        <v>0.15</v>
      </c>
      <c r="K1703" s="3" t="s">
        <v>2397</v>
      </c>
      <c r="L1703" s="3">
        <v>1.0266566699999999</v>
      </c>
      <c r="M1703" s="3">
        <v>1.0266566699999999</v>
      </c>
      <c r="N1703" s="3">
        <v>5.1992409999999998</v>
      </c>
      <c r="O1703" s="3" t="s">
        <v>2400</v>
      </c>
      <c r="P1703" s="3" t="s">
        <v>2400</v>
      </c>
      <c r="Q1703" s="3">
        <v>7.1408659999999999</v>
      </c>
      <c r="R1703" s="3">
        <v>8.2361419999999992</v>
      </c>
      <c r="S1703" s="3">
        <v>8.2361419999999992</v>
      </c>
      <c r="T1703" s="9" t="s">
        <v>3429</v>
      </c>
      <c r="U1703" s="7">
        <v>593356</v>
      </c>
      <c r="V1703" s="7">
        <v>369612</v>
      </c>
      <c r="W1703" s="7">
        <v>120588</v>
      </c>
      <c r="X1703" s="7">
        <v>45699</v>
      </c>
      <c r="Y1703" s="7">
        <v>618668</v>
      </c>
      <c r="Z1703" s="7">
        <v>626003</v>
      </c>
      <c r="AA1703" s="7">
        <v>593921</v>
      </c>
      <c r="AB1703" s="7">
        <v>593356</v>
      </c>
      <c r="AC1703" s="4">
        <v>100</v>
      </c>
      <c r="AD1703" s="4">
        <v>100</v>
      </c>
      <c r="AE1703" s="3">
        <v>86.878</v>
      </c>
      <c r="AF1703" s="3">
        <v>86.701999999999998</v>
      </c>
      <c r="AG1703" s="7">
        <v>79288976</v>
      </c>
      <c r="AH1703" s="7">
        <v>80595566</v>
      </c>
      <c r="AI1703" s="7">
        <v>81763078</v>
      </c>
      <c r="AJ1703" s="7">
        <v>78629902</v>
      </c>
      <c r="AK1703" s="4">
        <v>99.232799999999997</v>
      </c>
      <c r="AL1703" s="7">
        <v>256</v>
      </c>
      <c r="AM1703" s="7">
        <v>71872793</v>
      </c>
      <c r="AN1703" s="3">
        <v>90.71</v>
      </c>
      <c r="AO1703" s="3">
        <v>2.1299260000000002</v>
      </c>
      <c r="AP1703" s="3">
        <v>-19.071729999999999</v>
      </c>
      <c r="AQ1703" s="3">
        <v>-7.9654509999999998</v>
      </c>
      <c r="AR1703" s="3">
        <v>-18.831993000000001</v>
      </c>
      <c r="AS1703" s="3">
        <v>-19.071729999999999</v>
      </c>
      <c r="AT1703" s="3">
        <v>-7.9654509999999998</v>
      </c>
      <c r="AU1703" s="3">
        <v>-18.417694999999998</v>
      </c>
      <c r="AV1703" s="3">
        <v>4.2191243103024911</v>
      </c>
      <c r="AW1703" s="3">
        <v>4.9436859973519498</v>
      </c>
      <c r="AX1703" s="3">
        <v>4.9123331331320479</v>
      </c>
      <c r="AY1703" s="3">
        <v>107.42</v>
      </c>
      <c r="AZ1703" s="3">
        <v>125.87</v>
      </c>
      <c r="BA1703" s="4">
        <v>125.07</v>
      </c>
    </row>
    <row r="1704" spans="1:53" x14ac:dyDescent="0.3">
      <c r="A1704" s="1" t="s">
        <v>1260</v>
      </c>
      <c r="B1704" s="2">
        <v>4915501</v>
      </c>
      <c r="C1704" s="9" t="s">
        <v>2401</v>
      </c>
      <c r="D1704" s="9" t="s">
        <v>2534</v>
      </c>
      <c r="E1704" s="3">
        <v>1877.8446436500001</v>
      </c>
      <c r="F1704" s="5">
        <v>2059.985643</v>
      </c>
      <c r="G1704" s="5" t="s">
        <v>2400</v>
      </c>
      <c r="H1704" s="3">
        <v>0.71</v>
      </c>
      <c r="I1704" s="3">
        <v>15.003444</v>
      </c>
      <c r="J1704" s="3">
        <v>0.71</v>
      </c>
      <c r="K1704" s="3">
        <v>15.003444</v>
      </c>
      <c r="L1704" s="3">
        <v>2.45672399</v>
      </c>
      <c r="M1704" s="3">
        <v>1.7967010300000001</v>
      </c>
      <c r="N1704" s="3">
        <v>16.783512999999999</v>
      </c>
      <c r="O1704" s="3" t="s">
        <v>2400</v>
      </c>
      <c r="P1704" s="3" t="s">
        <v>2400</v>
      </c>
      <c r="Q1704" s="3">
        <v>0.96086400000000005</v>
      </c>
      <c r="R1704" s="3">
        <v>6.5036870000000002</v>
      </c>
      <c r="S1704" s="3">
        <v>6.5036870000000002</v>
      </c>
      <c r="T1704" s="9" t="s">
        <v>3439</v>
      </c>
      <c r="U1704" s="7">
        <v>2047027</v>
      </c>
      <c r="V1704" s="7">
        <v>2349433</v>
      </c>
      <c r="W1704" s="7">
        <v>2356811</v>
      </c>
      <c r="X1704" s="7">
        <v>1734244</v>
      </c>
      <c r="Y1704" s="7">
        <v>2070500</v>
      </c>
      <c r="Z1704" s="7">
        <v>2060908</v>
      </c>
      <c r="AA1704" s="7">
        <v>2047027</v>
      </c>
      <c r="AB1704" s="7">
        <v>2054779</v>
      </c>
      <c r="AC1704" s="3">
        <v>43.280999999999999</v>
      </c>
      <c r="AD1704" s="3">
        <v>43.372999999999998</v>
      </c>
      <c r="AE1704" s="4">
        <v>10.089</v>
      </c>
      <c r="AF1704" s="4">
        <v>9.9350000000000005</v>
      </c>
      <c r="AG1704" s="7">
        <v>41647000</v>
      </c>
      <c r="AH1704" s="7">
        <v>42015000</v>
      </c>
      <c r="AI1704" s="7">
        <v>42875000</v>
      </c>
      <c r="AJ1704" s="7">
        <v>41125022</v>
      </c>
      <c r="AK1704" s="3">
        <v>99.141840000000002</v>
      </c>
      <c r="AL1704" s="7">
        <v>292</v>
      </c>
      <c r="AM1704" s="7">
        <v>41091910</v>
      </c>
      <c r="AN1704" s="3">
        <v>99.06</v>
      </c>
      <c r="AO1704" s="3">
        <v>-0.75170800000000004</v>
      </c>
      <c r="AP1704" s="3">
        <v>-3.7552460000000001</v>
      </c>
      <c r="AQ1704" s="3">
        <v>1.490799</v>
      </c>
      <c r="AR1704" s="3">
        <v>18.557822999999999</v>
      </c>
      <c r="AS1704" s="3">
        <v>-3.7552460000000001</v>
      </c>
      <c r="AT1704" s="3">
        <v>1.490799</v>
      </c>
      <c r="AU1704" s="3">
        <v>18.011918000000001</v>
      </c>
      <c r="AV1704" s="3">
        <v>2.7050556525946403</v>
      </c>
      <c r="AW1704" s="3">
        <v>4.2450836932562837</v>
      </c>
      <c r="AX1704" s="3">
        <v>4.5154797349410813</v>
      </c>
      <c r="AY1704" s="3">
        <v>51.54</v>
      </c>
      <c r="AZ1704" s="3">
        <v>80.89</v>
      </c>
      <c r="BA1704" s="3">
        <v>86.04</v>
      </c>
    </row>
    <row r="1705" spans="1:53" x14ac:dyDescent="0.3">
      <c r="A1705" s="1" t="s">
        <v>1169</v>
      </c>
      <c r="B1705" s="2">
        <v>13039048</v>
      </c>
      <c r="C1705" s="9" t="s">
        <v>2395</v>
      </c>
      <c r="D1705" s="9" t="s">
        <v>2417</v>
      </c>
      <c r="E1705" s="3">
        <v>1875.2967960000001</v>
      </c>
      <c r="F1705" s="5">
        <v>2048.9417950000002</v>
      </c>
      <c r="G1705" s="5" t="s">
        <v>2400</v>
      </c>
      <c r="H1705" s="3">
        <v>-0.1</v>
      </c>
      <c r="I1705" s="3" t="s">
        <v>2397</v>
      </c>
      <c r="J1705" s="3">
        <v>-0.1</v>
      </c>
      <c r="K1705" s="3" t="s">
        <v>2397</v>
      </c>
      <c r="L1705" s="3" t="s">
        <v>2397</v>
      </c>
      <c r="M1705" s="3">
        <v>2.50133523</v>
      </c>
      <c r="N1705" s="3">
        <v>59.033613000000003</v>
      </c>
      <c r="O1705" s="3" t="s">
        <v>2400</v>
      </c>
      <c r="P1705" s="3" t="s">
        <v>2400</v>
      </c>
      <c r="Q1705" s="3">
        <v>3.216377</v>
      </c>
      <c r="R1705" s="3" t="s">
        <v>2397</v>
      </c>
      <c r="S1705" s="3" t="s">
        <v>2397</v>
      </c>
      <c r="T1705" s="9" t="s">
        <v>3429</v>
      </c>
      <c r="U1705" s="7">
        <v>560571</v>
      </c>
      <c r="V1705" s="7">
        <v>478776</v>
      </c>
      <c r="W1705" s="7">
        <v>366388</v>
      </c>
      <c r="X1705" s="7">
        <v>269132</v>
      </c>
      <c r="Y1705" s="7">
        <v>615070</v>
      </c>
      <c r="Z1705" s="7">
        <v>598409</v>
      </c>
      <c r="AA1705" s="7">
        <v>580482</v>
      </c>
      <c r="AB1705" s="7">
        <v>560571</v>
      </c>
      <c r="AC1705" s="3">
        <v>80.001999999999995</v>
      </c>
      <c r="AD1705" s="3">
        <v>79.585999999999999</v>
      </c>
      <c r="AE1705" s="3">
        <v>-9.7330000000000005</v>
      </c>
      <c r="AF1705" s="3">
        <v>-1.429</v>
      </c>
      <c r="AG1705" s="7">
        <v>128271786</v>
      </c>
      <c r="AH1705" s="7">
        <v>127466599</v>
      </c>
      <c r="AI1705" s="7">
        <v>125726004</v>
      </c>
      <c r="AJ1705" s="7">
        <v>63003923</v>
      </c>
      <c r="AK1705" s="3">
        <v>49.051290000000002</v>
      </c>
      <c r="AL1705" s="7">
        <v>217</v>
      </c>
      <c r="AM1705" s="7">
        <v>59997988</v>
      </c>
      <c r="AN1705" s="3">
        <v>46.71</v>
      </c>
      <c r="AO1705" s="3">
        <v>-4.0300549999999999</v>
      </c>
      <c r="AP1705" s="3">
        <v>-3.7671230000000002</v>
      </c>
      <c r="AQ1705" s="3">
        <v>-19.020173</v>
      </c>
      <c r="AR1705" s="3">
        <v>-18.973472000000001</v>
      </c>
      <c r="AS1705" s="3">
        <v>-3.7671230000000002</v>
      </c>
      <c r="AT1705" s="3">
        <v>-19.020173</v>
      </c>
      <c r="AU1705" s="3">
        <v>-22.203765000000001</v>
      </c>
      <c r="AV1705" s="3">
        <v>1.1763339676022853</v>
      </c>
      <c r="AW1705" s="3">
        <v>2.1718698731809232</v>
      </c>
      <c r="AX1705" s="3">
        <v>1.9347233039700567</v>
      </c>
      <c r="AY1705" s="4">
        <v>59.2</v>
      </c>
      <c r="AZ1705" s="4">
        <v>109.3</v>
      </c>
      <c r="BA1705" s="3">
        <v>97.37</v>
      </c>
    </row>
    <row r="1706" spans="1:53" x14ac:dyDescent="0.3">
      <c r="A1706" s="1" t="s">
        <v>1248</v>
      </c>
      <c r="B1706" s="2">
        <v>100608</v>
      </c>
      <c r="C1706" s="9" t="s">
        <v>2395</v>
      </c>
      <c r="D1706" s="9" t="s">
        <v>2399</v>
      </c>
      <c r="E1706" s="3">
        <v>1873.6769306399999</v>
      </c>
      <c r="F1706" s="5" t="s">
        <v>2400</v>
      </c>
      <c r="G1706" s="5">
        <v>1750.4959306400001</v>
      </c>
      <c r="H1706" s="3">
        <v>0.90900000000000003</v>
      </c>
      <c r="I1706" s="3">
        <v>17.859740259740299</v>
      </c>
      <c r="J1706" s="3">
        <v>0.90900000000000003</v>
      </c>
      <c r="K1706" s="3">
        <v>17.859740259740299</v>
      </c>
      <c r="L1706" s="3">
        <v>2.5266427743826001</v>
      </c>
      <c r="M1706" s="3">
        <v>2.5086803108031601</v>
      </c>
      <c r="N1706" s="3">
        <v>21.340782000000001</v>
      </c>
      <c r="O1706" s="3" t="s">
        <v>2400</v>
      </c>
      <c r="P1706" s="3" t="s">
        <v>2400</v>
      </c>
      <c r="Q1706" s="3" t="s">
        <v>2400</v>
      </c>
      <c r="R1706" s="3" t="s">
        <v>2400</v>
      </c>
      <c r="S1706" s="3" t="s">
        <v>2400</v>
      </c>
      <c r="T1706" s="9" t="s">
        <v>3429</v>
      </c>
      <c r="U1706" s="7">
        <v>240462</v>
      </c>
      <c r="V1706" s="7">
        <v>244845</v>
      </c>
      <c r="W1706" s="7">
        <v>222460</v>
      </c>
      <c r="X1706" s="7">
        <v>209121</v>
      </c>
      <c r="Y1706" s="7">
        <v>239090</v>
      </c>
      <c r="Z1706" s="7">
        <v>237113</v>
      </c>
      <c r="AA1706" s="7">
        <v>237414</v>
      </c>
      <c r="AB1706" s="7">
        <v>240462</v>
      </c>
      <c r="AC1706" s="3" t="s">
        <v>2400</v>
      </c>
      <c r="AD1706" s="3" t="s">
        <v>2400</v>
      </c>
      <c r="AE1706" s="3" t="s">
        <v>2400</v>
      </c>
      <c r="AF1706" s="3" t="s">
        <v>2400</v>
      </c>
      <c r="AG1706" s="7">
        <v>25506084</v>
      </c>
      <c r="AH1706" s="7">
        <v>25503744</v>
      </c>
      <c r="AI1706" s="7">
        <v>25431724</v>
      </c>
      <c r="AJ1706" s="7">
        <v>24765108</v>
      </c>
      <c r="AK1706" s="3">
        <v>97.094909999999999</v>
      </c>
      <c r="AL1706" s="7">
        <v>273</v>
      </c>
      <c r="AM1706" s="7">
        <v>21417213</v>
      </c>
      <c r="AN1706" s="3">
        <v>83.97</v>
      </c>
      <c r="AO1706" s="3">
        <v>-0.70758100000000002</v>
      </c>
      <c r="AP1706" s="3">
        <v>-6.3980399999999999</v>
      </c>
      <c r="AQ1706" s="3">
        <v>5.5896809999999997</v>
      </c>
      <c r="AR1706" s="3">
        <v>5.8334619999999999</v>
      </c>
      <c r="AS1706" s="3">
        <v>-6.3980399999999999</v>
      </c>
      <c r="AT1706" s="3">
        <v>5.5896809999999997</v>
      </c>
      <c r="AU1706" s="3">
        <v>5.5248619999999997</v>
      </c>
      <c r="AV1706" s="3">
        <v>1.2440012351562866</v>
      </c>
      <c r="AW1706" s="3">
        <v>2.2707291754747252</v>
      </c>
      <c r="AX1706" s="3">
        <v>2.262548267066248</v>
      </c>
      <c r="AY1706" s="3">
        <v>55.17</v>
      </c>
      <c r="AZ1706" s="3">
        <v>100.71</v>
      </c>
      <c r="BA1706" s="3">
        <v>100.35</v>
      </c>
    </row>
    <row r="1707" spans="1:53" x14ac:dyDescent="0.3">
      <c r="A1707" s="1" t="s">
        <v>517</v>
      </c>
      <c r="B1707" s="2">
        <v>5721232</v>
      </c>
      <c r="C1707" s="9" t="s">
        <v>2401</v>
      </c>
      <c r="D1707" s="9" t="s">
        <v>2407</v>
      </c>
      <c r="E1707" s="3">
        <v>1871.9464419599999</v>
      </c>
      <c r="F1707" s="5">
        <v>2578.2798710000002</v>
      </c>
      <c r="G1707" s="5" t="s">
        <v>2400</v>
      </c>
      <c r="H1707" s="3">
        <v>-4.8000000000000001E-2</v>
      </c>
      <c r="I1707" s="3" t="s">
        <v>2397</v>
      </c>
      <c r="J1707" s="3">
        <v>-4.8000000000000001E-2</v>
      </c>
      <c r="K1707" s="3" t="s">
        <v>2397</v>
      </c>
      <c r="L1707" s="3">
        <v>0.98116231999999992</v>
      </c>
      <c r="M1707" s="3">
        <v>0.98116231999999992</v>
      </c>
      <c r="N1707" s="3">
        <v>10.390492</v>
      </c>
      <c r="O1707" s="3" t="s">
        <v>2400</v>
      </c>
      <c r="P1707" s="3" t="s">
        <v>2400</v>
      </c>
      <c r="Q1707" s="3">
        <v>24.658657000000002</v>
      </c>
      <c r="R1707" s="3" t="s">
        <v>2400</v>
      </c>
      <c r="S1707" s="3" t="s">
        <v>2400</v>
      </c>
      <c r="T1707" s="9" t="s">
        <v>3429</v>
      </c>
      <c r="U1707" s="7">
        <v>86001.023000000001</v>
      </c>
      <c r="V1707" s="7">
        <v>61786.190999999999</v>
      </c>
      <c r="W1707" s="7">
        <v>67317.157000000007</v>
      </c>
      <c r="X1707" s="7">
        <v>63097.127</v>
      </c>
      <c r="Y1707" s="7">
        <v>95348.812999999995</v>
      </c>
      <c r="Z1707" s="7">
        <v>90674.918000000005</v>
      </c>
      <c r="AA1707" s="7">
        <v>86001.023000000001</v>
      </c>
      <c r="AB1707" s="7">
        <v>76115.811000000002</v>
      </c>
      <c r="AC1707" s="4">
        <v>100</v>
      </c>
      <c r="AD1707" s="4">
        <v>100</v>
      </c>
      <c r="AE1707" s="3" t="s">
        <v>2400</v>
      </c>
      <c r="AF1707" s="3" t="s">
        <v>2400</v>
      </c>
      <c r="AG1707" s="7">
        <v>134431441</v>
      </c>
      <c r="AH1707" s="7">
        <v>134431441</v>
      </c>
      <c r="AI1707" s="7">
        <v>134332953</v>
      </c>
      <c r="AJ1707" s="7" t="s">
        <v>2400</v>
      </c>
      <c r="AK1707" s="3" t="s">
        <v>2400</v>
      </c>
      <c r="AL1707" s="7">
        <v>174</v>
      </c>
      <c r="AM1707" s="7">
        <v>22099986</v>
      </c>
      <c r="AN1707" s="3">
        <v>16.440000000000001</v>
      </c>
      <c r="AO1707" s="3">
        <v>-0.81037300000000001</v>
      </c>
      <c r="AP1707" s="3">
        <v>-12.132089000000001</v>
      </c>
      <c r="AQ1707" s="3">
        <v>-13.620324999999999</v>
      </c>
      <c r="AR1707" s="3">
        <v>-1.6077170000000001</v>
      </c>
      <c r="AS1707" s="3">
        <v>-12.132089000000001</v>
      </c>
      <c r="AT1707" s="3">
        <v>-13.620324999999999</v>
      </c>
      <c r="AU1707" s="3">
        <v>0</v>
      </c>
      <c r="AV1707" s="3">
        <v>1.4976749375170353</v>
      </c>
      <c r="AW1707" s="3">
        <v>1.363313208038208</v>
      </c>
      <c r="AX1707" s="3">
        <v>1.171145898593996</v>
      </c>
      <c r="AY1707" s="4">
        <v>108.02</v>
      </c>
      <c r="AZ1707" s="3">
        <v>98.33</v>
      </c>
      <c r="BA1707" s="3">
        <v>84.47</v>
      </c>
    </row>
    <row r="1708" spans="1:53" x14ac:dyDescent="0.3">
      <c r="A1708" s="1" t="s">
        <v>1660</v>
      </c>
      <c r="B1708" s="2">
        <v>29469235</v>
      </c>
      <c r="C1708" s="9" t="s">
        <v>2401</v>
      </c>
      <c r="D1708" s="9" t="s">
        <v>2446</v>
      </c>
      <c r="E1708" s="3">
        <v>1871.718042</v>
      </c>
      <c r="F1708" s="5">
        <v>2450.5380409999998</v>
      </c>
      <c r="G1708" s="5" t="s">
        <v>2400</v>
      </c>
      <c r="H1708" s="3">
        <v>-0.61399999999999999</v>
      </c>
      <c r="I1708" s="3" t="s">
        <v>2397</v>
      </c>
      <c r="J1708" s="3">
        <v>-0.61399999999999999</v>
      </c>
      <c r="K1708" s="3" t="s">
        <v>2397</v>
      </c>
      <c r="L1708" s="3" t="s">
        <v>2397</v>
      </c>
      <c r="M1708" s="3">
        <v>1.8559395900000002</v>
      </c>
      <c r="N1708" s="3">
        <v>9.7112459999999992</v>
      </c>
      <c r="O1708" s="3" t="s">
        <v>2400</v>
      </c>
      <c r="P1708" s="3" t="s">
        <v>2400</v>
      </c>
      <c r="Q1708" s="3">
        <v>4.5818979999999998</v>
      </c>
      <c r="R1708" s="3" t="s">
        <v>2397</v>
      </c>
      <c r="S1708" s="3" t="s">
        <v>2397</v>
      </c>
      <c r="T1708" s="9" t="s">
        <v>3429</v>
      </c>
      <c r="U1708" s="7">
        <v>322108</v>
      </c>
      <c r="V1708" s="7">
        <v>360505</v>
      </c>
      <c r="W1708" s="7">
        <v>362338</v>
      </c>
      <c r="X1708" s="7">
        <v>339577</v>
      </c>
      <c r="Y1708" s="7">
        <v>534192</v>
      </c>
      <c r="Z1708" s="7">
        <v>388433</v>
      </c>
      <c r="AA1708" s="7">
        <v>337294</v>
      </c>
      <c r="AB1708" s="7">
        <v>322108</v>
      </c>
      <c r="AC1708" s="3">
        <v>43.107999999999997</v>
      </c>
      <c r="AD1708" s="4">
        <v>57</v>
      </c>
      <c r="AE1708" s="3">
        <v>62.103999999999999</v>
      </c>
      <c r="AF1708" s="3">
        <v>-1.577</v>
      </c>
      <c r="AG1708" s="7">
        <v>145240338</v>
      </c>
      <c r="AH1708" s="7">
        <v>145221577</v>
      </c>
      <c r="AI1708" s="7">
        <v>152784298</v>
      </c>
      <c r="AJ1708" s="7">
        <v>138046219</v>
      </c>
      <c r="AK1708" s="4">
        <v>94.404799999999994</v>
      </c>
      <c r="AL1708" s="7">
        <v>226</v>
      </c>
      <c r="AM1708" s="7">
        <v>125729441</v>
      </c>
      <c r="AN1708" s="3">
        <v>85.98</v>
      </c>
      <c r="AO1708" s="3">
        <v>-3.4743200000000001</v>
      </c>
      <c r="AP1708" s="3">
        <v>-0.15625</v>
      </c>
      <c r="AQ1708" s="3">
        <v>-4.9814129999999999</v>
      </c>
      <c r="AR1708" s="3">
        <v>178.43137300000001</v>
      </c>
      <c r="AS1708" s="3">
        <v>-0.15625</v>
      </c>
      <c r="AT1708" s="3">
        <v>-4.9814129999999999</v>
      </c>
      <c r="AU1708" s="3">
        <v>177.826087</v>
      </c>
      <c r="AV1708" s="3">
        <v>2.1858299483013424</v>
      </c>
      <c r="AW1708" s="3">
        <v>3.4969635013627909</v>
      </c>
      <c r="AX1708" s="3">
        <v>3.1046545587702936</v>
      </c>
      <c r="AY1708" s="3">
        <v>80.95</v>
      </c>
      <c r="AZ1708" s="3">
        <v>129.51</v>
      </c>
      <c r="BA1708" s="3">
        <v>114.98</v>
      </c>
    </row>
    <row r="1709" spans="1:53" x14ac:dyDescent="0.3">
      <c r="A1709" s="1" t="s">
        <v>1269</v>
      </c>
      <c r="B1709" s="2">
        <v>4213397</v>
      </c>
      <c r="C1709" s="9" t="s">
        <v>2401</v>
      </c>
      <c r="D1709" s="9" t="s">
        <v>2460</v>
      </c>
      <c r="E1709" s="3">
        <v>1870.3691136</v>
      </c>
      <c r="F1709" s="5">
        <v>885.56311300000004</v>
      </c>
      <c r="G1709" s="5">
        <v>852.21611359999997</v>
      </c>
      <c r="H1709" s="3">
        <v>0.129</v>
      </c>
      <c r="I1709" s="3">
        <v>35.195652000000003</v>
      </c>
      <c r="J1709" s="3">
        <v>0.129</v>
      </c>
      <c r="K1709" s="3">
        <v>35.195652000000003</v>
      </c>
      <c r="L1709" s="3">
        <v>1.5200450699999999</v>
      </c>
      <c r="M1709" s="3">
        <v>1.3551519200000002</v>
      </c>
      <c r="N1709" s="3" t="s">
        <v>2397</v>
      </c>
      <c r="O1709" s="3" t="s">
        <v>2400</v>
      </c>
      <c r="P1709" s="3" t="s">
        <v>2400</v>
      </c>
      <c r="Q1709" s="3">
        <v>0.75361900000000004</v>
      </c>
      <c r="R1709" s="3">
        <v>6.1537829999999998</v>
      </c>
      <c r="S1709" s="3">
        <v>6.1537829999999998</v>
      </c>
      <c r="T1709" s="9" t="s">
        <v>3429</v>
      </c>
      <c r="U1709" s="7">
        <v>1135411</v>
      </c>
      <c r="V1709" s="7">
        <v>1266884</v>
      </c>
      <c r="W1709" s="7">
        <v>892482</v>
      </c>
      <c r="X1709" s="7">
        <v>468450</v>
      </c>
      <c r="Y1709" s="7">
        <v>1107963</v>
      </c>
      <c r="Z1709" s="7">
        <v>1077202</v>
      </c>
      <c r="AA1709" s="7">
        <v>1099159</v>
      </c>
      <c r="AB1709" s="7">
        <v>1135411</v>
      </c>
      <c r="AC1709" s="3">
        <v>24.658999999999999</v>
      </c>
      <c r="AD1709" s="3">
        <v>24.876999999999999</v>
      </c>
      <c r="AE1709" s="4">
        <v>9.3699999999999992</v>
      </c>
      <c r="AF1709" s="4">
        <v>10.826000000000001</v>
      </c>
      <c r="AG1709" s="7">
        <v>112401990</v>
      </c>
      <c r="AH1709" s="7">
        <v>111812215</v>
      </c>
      <c r="AI1709" s="7">
        <v>109648769</v>
      </c>
      <c r="AJ1709" s="7">
        <v>108976924</v>
      </c>
      <c r="AK1709" s="3">
        <v>96.952839999999995</v>
      </c>
      <c r="AL1709" s="7">
        <v>248</v>
      </c>
      <c r="AM1709" s="7">
        <v>84833033</v>
      </c>
      <c r="AN1709" s="3">
        <v>75.47</v>
      </c>
      <c r="AO1709" s="3">
        <v>-2.821129</v>
      </c>
      <c r="AP1709" s="3">
        <v>-2.7043270000000001</v>
      </c>
      <c r="AQ1709" s="3">
        <v>41.644793999999997</v>
      </c>
      <c r="AR1709" s="3">
        <v>86.951500999999993</v>
      </c>
      <c r="AS1709" s="3">
        <v>-2.7043270000000001</v>
      </c>
      <c r="AT1709" s="3">
        <v>41.644793999999997</v>
      </c>
      <c r="AU1709" s="3">
        <v>85.240274999999997</v>
      </c>
      <c r="AV1709" s="3">
        <v>4.3060020556575553</v>
      </c>
      <c r="AW1709" s="3">
        <v>8.0949478741435108</v>
      </c>
      <c r="AX1709" s="3">
        <v>8.2750096670544178</v>
      </c>
      <c r="AY1709" s="3">
        <v>63.71</v>
      </c>
      <c r="AZ1709" s="3">
        <v>119.77</v>
      </c>
      <c r="BA1709" s="3">
        <v>122.43</v>
      </c>
    </row>
    <row r="1710" spans="1:53" x14ac:dyDescent="0.3">
      <c r="A1710" s="1" t="s">
        <v>1512</v>
      </c>
      <c r="B1710" s="2">
        <v>1137118</v>
      </c>
      <c r="C1710" s="9" t="s">
        <v>2395</v>
      </c>
      <c r="D1710" s="9" t="s">
        <v>2399</v>
      </c>
      <c r="E1710" s="3">
        <v>1870.2276987600001</v>
      </c>
      <c r="F1710" s="5" t="s">
        <v>2400</v>
      </c>
      <c r="G1710" s="5">
        <v>2091.9386987600001</v>
      </c>
      <c r="H1710" s="3">
        <v>0.26</v>
      </c>
      <c r="I1710" s="3">
        <v>17.355263157894701</v>
      </c>
      <c r="J1710" s="4">
        <v>0.26</v>
      </c>
      <c r="K1710" s="3">
        <v>17.355263157894701</v>
      </c>
      <c r="L1710" s="3">
        <v>1.3922596138330399</v>
      </c>
      <c r="M1710" s="3">
        <v>1.05598078633215</v>
      </c>
      <c r="N1710" s="3">
        <v>6.9530839999999996</v>
      </c>
      <c r="O1710" s="3" t="s">
        <v>2400</v>
      </c>
      <c r="P1710" s="3" t="s">
        <v>2400</v>
      </c>
      <c r="Q1710" s="3" t="s">
        <v>2400</v>
      </c>
      <c r="R1710" s="3" t="s">
        <v>2400</v>
      </c>
      <c r="S1710" s="3" t="s">
        <v>2400</v>
      </c>
      <c r="T1710" s="9" t="s">
        <v>3429</v>
      </c>
      <c r="U1710" s="7">
        <v>539195</v>
      </c>
      <c r="V1710" s="7">
        <v>529927</v>
      </c>
      <c r="W1710" s="7">
        <v>508382</v>
      </c>
      <c r="X1710" s="7">
        <v>524099</v>
      </c>
      <c r="Y1710" s="7">
        <v>541479</v>
      </c>
      <c r="Z1710" s="7">
        <v>541676</v>
      </c>
      <c r="AA1710" s="7">
        <v>534014</v>
      </c>
      <c r="AB1710" s="7">
        <v>539195</v>
      </c>
      <c r="AC1710" s="3" t="s">
        <v>2400</v>
      </c>
      <c r="AD1710" s="3" t="s">
        <v>2400</v>
      </c>
      <c r="AE1710" s="3" t="s">
        <v>2400</v>
      </c>
      <c r="AF1710" s="3" t="s">
        <v>2400</v>
      </c>
      <c r="AG1710" s="7">
        <v>127400199</v>
      </c>
      <c r="AH1710" s="7">
        <v>127307997</v>
      </c>
      <c r="AI1710" s="7">
        <v>127101349</v>
      </c>
      <c r="AJ1710" s="7">
        <v>126091550</v>
      </c>
      <c r="AK1710" s="3">
        <v>98.973190000000002</v>
      </c>
      <c r="AL1710" s="7">
        <v>269</v>
      </c>
      <c r="AM1710" s="7">
        <v>84675256</v>
      </c>
      <c r="AN1710" s="3">
        <v>66.459999999999994</v>
      </c>
      <c r="AO1710" s="3">
        <v>-1.7138599999999999</v>
      </c>
      <c r="AP1710" s="3">
        <v>-10.149864000000001</v>
      </c>
      <c r="AQ1710" s="3">
        <v>-1.4200299999999999</v>
      </c>
      <c r="AR1710" s="3">
        <v>4.7656869999999998</v>
      </c>
      <c r="AS1710" s="3">
        <v>-10.149864000000001</v>
      </c>
      <c r="AT1710" s="3">
        <v>-1.4200299999999999</v>
      </c>
      <c r="AU1710" s="3">
        <v>5.6891030000000002</v>
      </c>
      <c r="AV1710" s="3">
        <v>1.405724583024355</v>
      </c>
      <c r="AW1710" s="3">
        <v>2.5872947330176426</v>
      </c>
      <c r="AX1710" s="3">
        <v>2.5285920368355681</v>
      </c>
      <c r="AY1710" s="3">
        <v>50.37</v>
      </c>
      <c r="AZ1710" s="3">
        <v>92.71</v>
      </c>
      <c r="BA1710" s="3">
        <v>90.61</v>
      </c>
    </row>
    <row r="1711" spans="1:53" x14ac:dyDescent="0.3">
      <c r="A1711" s="1" t="s">
        <v>1539</v>
      </c>
      <c r="B1711" s="2">
        <v>5721564</v>
      </c>
      <c r="C1711" s="9" t="s">
        <v>2401</v>
      </c>
      <c r="D1711" s="9" t="s">
        <v>2407</v>
      </c>
      <c r="E1711" s="3">
        <v>1867.8743549999999</v>
      </c>
      <c r="F1711" s="5">
        <v>1880.134585</v>
      </c>
      <c r="G1711" s="5" t="s">
        <v>2400</v>
      </c>
      <c r="H1711" s="3">
        <v>0.35499999999999998</v>
      </c>
      <c r="I1711" s="3">
        <v>36.398305000000001</v>
      </c>
      <c r="J1711" s="3">
        <v>0.35499999999999998</v>
      </c>
      <c r="K1711" s="3">
        <v>36.398305000000001</v>
      </c>
      <c r="L1711" s="3">
        <v>0.93066089000000007</v>
      </c>
      <c r="M1711" s="3">
        <v>0.93066089000000007</v>
      </c>
      <c r="N1711" s="3" t="s">
        <v>2400</v>
      </c>
      <c r="O1711" s="3" t="s">
        <v>2400</v>
      </c>
      <c r="P1711" s="3" t="s">
        <v>2400</v>
      </c>
      <c r="Q1711" s="3">
        <v>21.568133</v>
      </c>
      <c r="R1711" s="3" t="s">
        <v>2400</v>
      </c>
      <c r="S1711" s="3" t="s">
        <v>2400</v>
      </c>
      <c r="T1711" s="9" t="s">
        <v>3434</v>
      </c>
      <c r="U1711" s="7">
        <v>82246.713000000003</v>
      </c>
      <c r="V1711" s="7">
        <v>78459.861999999994</v>
      </c>
      <c r="W1711" s="7">
        <v>83447.212</v>
      </c>
      <c r="X1711" s="7">
        <v>87487.937999999995</v>
      </c>
      <c r="Y1711" s="7">
        <v>83226.608999999997</v>
      </c>
      <c r="Z1711" s="7">
        <v>82736.660999999993</v>
      </c>
      <c r="AA1711" s="7">
        <v>82246.713000000003</v>
      </c>
      <c r="AB1711" s="7">
        <v>81225.675000000003</v>
      </c>
      <c r="AC1711" s="4">
        <v>100</v>
      </c>
      <c r="AD1711" s="4">
        <v>100</v>
      </c>
      <c r="AE1711" s="3" t="s">
        <v>2400</v>
      </c>
      <c r="AF1711" s="3" t="s">
        <v>2400</v>
      </c>
      <c r="AG1711" s="7">
        <v>207541595</v>
      </c>
      <c r="AH1711" s="7">
        <v>207541595</v>
      </c>
      <c r="AI1711" s="7">
        <v>207541595</v>
      </c>
      <c r="AJ1711" s="7" t="s">
        <v>2400</v>
      </c>
      <c r="AK1711" s="3" t="s">
        <v>2400</v>
      </c>
      <c r="AL1711" s="7">
        <v>235</v>
      </c>
      <c r="AM1711" s="7">
        <v>49162820</v>
      </c>
      <c r="AN1711" s="3">
        <v>23.69</v>
      </c>
      <c r="AO1711" s="3">
        <v>0.70340000000000003</v>
      </c>
      <c r="AP1711" s="3">
        <v>-4.5555560000000002</v>
      </c>
      <c r="AQ1711" s="3">
        <v>-4.7671840000000003</v>
      </c>
      <c r="AR1711" s="3">
        <v>-0.578704</v>
      </c>
      <c r="AS1711" s="3">
        <v>-4.5555560000000002</v>
      </c>
      <c r="AT1711" s="3">
        <v>-4.7671840000000003</v>
      </c>
      <c r="AU1711" s="3">
        <v>-0.11627899999999999</v>
      </c>
      <c r="AV1711" s="3">
        <v>2.9374468284297421</v>
      </c>
      <c r="AW1711" s="3">
        <v>1.9015870485668627</v>
      </c>
      <c r="AX1711" s="3">
        <v>1.4261106031818309</v>
      </c>
      <c r="AY1711" s="4">
        <v>266.3</v>
      </c>
      <c r="AZ1711" s="3">
        <v>172.39</v>
      </c>
      <c r="BA1711" s="3">
        <v>129.29</v>
      </c>
    </row>
    <row r="1712" spans="1:53" x14ac:dyDescent="0.3">
      <c r="A1712" s="1" t="s">
        <v>2871</v>
      </c>
      <c r="B1712" s="2">
        <v>11003152</v>
      </c>
      <c r="C1712" s="9" t="s">
        <v>2395</v>
      </c>
      <c r="D1712" s="9" t="s">
        <v>2519</v>
      </c>
      <c r="E1712" s="3">
        <v>1862.4141887999999</v>
      </c>
      <c r="F1712" s="5">
        <v>1983.2041879999999</v>
      </c>
      <c r="G1712" s="5" t="s">
        <v>2400</v>
      </c>
      <c r="H1712" s="3">
        <v>0.01</v>
      </c>
      <c r="I1712" s="3" t="s">
        <v>2397</v>
      </c>
      <c r="J1712" s="3">
        <v>0.01</v>
      </c>
      <c r="K1712" s="3" t="s">
        <v>2397</v>
      </c>
      <c r="L1712" s="3">
        <v>15.87030717</v>
      </c>
      <c r="M1712" s="3">
        <v>2.5423728800000003</v>
      </c>
      <c r="N1712" s="3">
        <v>20.484580999999999</v>
      </c>
      <c r="O1712" s="3" t="s">
        <v>2400</v>
      </c>
      <c r="P1712" s="3" t="s">
        <v>2400</v>
      </c>
      <c r="Q1712" s="3">
        <v>2.4166609999999999</v>
      </c>
      <c r="R1712" s="3">
        <v>16.036646000000001</v>
      </c>
      <c r="S1712" s="3">
        <v>16.036646000000001</v>
      </c>
      <c r="T1712" s="9" t="s">
        <v>3429</v>
      </c>
      <c r="U1712" s="7">
        <v>750265</v>
      </c>
      <c r="V1712" s="7">
        <v>766554</v>
      </c>
      <c r="W1712" s="7">
        <v>745424</v>
      </c>
      <c r="X1712" s="7">
        <v>550700</v>
      </c>
      <c r="Y1712" s="7">
        <v>790385</v>
      </c>
      <c r="Z1712" s="7">
        <v>775092</v>
      </c>
      <c r="AA1712" s="7">
        <v>764159</v>
      </c>
      <c r="AB1712" s="7">
        <v>750265</v>
      </c>
      <c r="AC1712" s="4">
        <v>91.68</v>
      </c>
      <c r="AD1712" s="3">
        <v>94.091999999999999</v>
      </c>
      <c r="AE1712" s="4">
        <v>8.9290000000000003</v>
      </c>
      <c r="AF1712" s="3">
        <v>13.887</v>
      </c>
      <c r="AG1712" s="7">
        <v>380796000</v>
      </c>
      <c r="AH1712" s="7">
        <v>378607320</v>
      </c>
      <c r="AI1712" s="7">
        <v>398361628</v>
      </c>
      <c r="AJ1712" s="7">
        <v>88270638</v>
      </c>
      <c r="AK1712" s="3">
        <v>22.918970000000002</v>
      </c>
      <c r="AL1712" s="7">
        <v>195</v>
      </c>
      <c r="AM1712" s="7">
        <v>70292305</v>
      </c>
      <c r="AN1712" s="3">
        <v>18.25</v>
      </c>
      <c r="AO1712" s="3">
        <v>3.5634739999999998</v>
      </c>
      <c r="AP1712" s="3">
        <v>-3.9256199999999999</v>
      </c>
      <c r="AQ1712" s="3">
        <v>-32.997118</v>
      </c>
      <c r="AR1712" s="3">
        <v>-17.259786999999999</v>
      </c>
      <c r="AS1712" s="3">
        <v>-3.9256199999999999</v>
      </c>
      <c r="AT1712" s="3">
        <v>-32.997118</v>
      </c>
      <c r="AU1712" s="3">
        <v>-30.597014999999999</v>
      </c>
      <c r="AV1712" s="3">
        <v>4.3402715774330423</v>
      </c>
      <c r="AW1712" s="3">
        <v>5.2044618443770032</v>
      </c>
      <c r="AX1712" s="3">
        <v>6.52938958707949</v>
      </c>
      <c r="AY1712" s="3">
        <v>63.69</v>
      </c>
      <c r="AZ1712" s="3">
        <v>76.37</v>
      </c>
      <c r="BA1712" s="3">
        <v>95.81</v>
      </c>
    </row>
    <row r="1713" spans="1:53" x14ac:dyDescent="0.3">
      <c r="A1713" s="1" t="s">
        <v>2606</v>
      </c>
      <c r="B1713" s="2">
        <v>4171292</v>
      </c>
      <c r="C1713" s="9" t="s">
        <v>2401</v>
      </c>
      <c r="D1713" s="9" t="s">
        <v>2490</v>
      </c>
      <c r="E1713" s="3">
        <v>1859.61451005</v>
      </c>
      <c r="F1713" s="5">
        <v>9789.3145100000002</v>
      </c>
      <c r="G1713" s="5">
        <v>9635.4145100500009</v>
      </c>
      <c r="H1713" s="3">
        <v>-0.06</v>
      </c>
      <c r="I1713" s="3" t="s">
        <v>2397</v>
      </c>
      <c r="J1713" s="3">
        <v>-0.06</v>
      </c>
      <c r="K1713" s="3" t="s">
        <v>2397</v>
      </c>
      <c r="L1713" s="3" t="s">
        <v>2397</v>
      </c>
      <c r="M1713" s="3" t="s">
        <v>2397</v>
      </c>
      <c r="N1713" s="3" t="s">
        <v>2397</v>
      </c>
      <c r="O1713" s="3" t="s">
        <v>2397</v>
      </c>
      <c r="P1713" s="3" t="s">
        <v>2400</v>
      </c>
      <c r="Q1713" s="3">
        <v>2.1250239999999998</v>
      </c>
      <c r="R1713" s="3">
        <v>7.9254160000000002</v>
      </c>
      <c r="S1713" s="3">
        <v>7.9254160000000002</v>
      </c>
      <c r="T1713" s="9" t="s">
        <v>3429</v>
      </c>
      <c r="U1713" s="7">
        <v>4812600</v>
      </c>
      <c r="V1713" s="7">
        <v>3911400</v>
      </c>
      <c r="W1713" s="7">
        <v>2527900</v>
      </c>
      <c r="X1713" s="7">
        <v>1242400</v>
      </c>
      <c r="Y1713" s="7">
        <v>4435200</v>
      </c>
      <c r="Z1713" s="7">
        <v>4492300</v>
      </c>
      <c r="AA1713" s="7">
        <v>4809600</v>
      </c>
      <c r="AB1713" s="7">
        <v>4812600</v>
      </c>
      <c r="AC1713" s="3">
        <v>15.044</v>
      </c>
      <c r="AD1713" s="4">
        <v>11.476000000000001</v>
      </c>
      <c r="AE1713" s="4">
        <v>8.2680000000000007</v>
      </c>
      <c r="AF1713" s="4">
        <v>4.4710000000000001</v>
      </c>
      <c r="AG1713" s="7">
        <v>364935746</v>
      </c>
      <c r="AH1713" s="7">
        <v>361354955</v>
      </c>
      <c r="AI1713" s="7">
        <v>198356898</v>
      </c>
      <c r="AJ1713" s="7">
        <v>350100944</v>
      </c>
      <c r="AK1713" s="3">
        <v>93.191339999999997</v>
      </c>
      <c r="AL1713" s="7">
        <v>294</v>
      </c>
      <c r="AM1713" s="7">
        <v>154570303</v>
      </c>
      <c r="AN1713" s="3">
        <v>41.14</v>
      </c>
      <c r="AO1713" s="3">
        <v>-1.9704429999999999</v>
      </c>
      <c r="AP1713" s="3">
        <v>-19.595960000000002</v>
      </c>
      <c r="AQ1713" s="3">
        <v>-12.527473000000001</v>
      </c>
      <c r="AR1713" s="3">
        <v>-34.860883999999999</v>
      </c>
      <c r="AS1713" s="3">
        <v>-19.595960000000002</v>
      </c>
      <c r="AT1713" s="3">
        <v>-12.527473000000001</v>
      </c>
      <c r="AU1713" s="3">
        <v>-34.967320000000001</v>
      </c>
      <c r="AV1713" s="3">
        <v>13.070887016442164</v>
      </c>
      <c r="AW1713" s="3">
        <v>23.238815600733325</v>
      </c>
      <c r="AX1713" s="3">
        <v>16.780833987887274</v>
      </c>
      <c r="AY1713" s="3">
        <v>39.47</v>
      </c>
      <c r="AZ1713" s="3">
        <v>70.17</v>
      </c>
      <c r="BA1713" s="3">
        <v>50.67</v>
      </c>
    </row>
    <row r="1714" spans="1:53" x14ac:dyDescent="0.3">
      <c r="A1714" s="1" t="s">
        <v>2959</v>
      </c>
      <c r="B1714" s="2">
        <v>4290995</v>
      </c>
      <c r="C1714" s="9" t="s">
        <v>2401</v>
      </c>
      <c r="D1714" s="9" t="s">
        <v>2478</v>
      </c>
      <c r="E1714" s="3">
        <v>1859.2681912</v>
      </c>
      <c r="F1714" s="5">
        <v>4521.2911910000003</v>
      </c>
      <c r="G1714" s="5" t="s">
        <v>2400</v>
      </c>
      <c r="H1714" s="3">
        <v>0.09</v>
      </c>
      <c r="I1714" s="4">
        <v>7.6</v>
      </c>
      <c r="J1714" s="3">
        <v>0.09</v>
      </c>
      <c r="K1714" s="4">
        <v>7.6</v>
      </c>
      <c r="L1714" s="3">
        <v>1.3480488800000001</v>
      </c>
      <c r="M1714" s="3">
        <v>1.3480488800000001</v>
      </c>
      <c r="N1714" s="3" t="s">
        <v>2397</v>
      </c>
      <c r="O1714" s="3" t="s">
        <v>2400</v>
      </c>
      <c r="P1714" s="3" t="s">
        <v>2400</v>
      </c>
      <c r="Q1714" s="3">
        <v>2.3945090000000002</v>
      </c>
      <c r="R1714" s="3">
        <v>3.5847479999999998</v>
      </c>
      <c r="S1714" s="3">
        <v>3.5847479999999998</v>
      </c>
      <c r="T1714" s="9" t="s">
        <v>3429</v>
      </c>
      <c r="U1714" s="7">
        <v>1701535</v>
      </c>
      <c r="V1714" s="7">
        <v>2249304</v>
      </c>
      <c r="W1714" s="7">
        <v>1332275</v>
      </c>
      <c r="X1714" s="7">
        <v>804035</v>
      </c>
      <c r="Y1714" s="7">
        <v>1785713</v>
      </c>
      <c r="Z1714" s="7">
        <v>1904428</v>
      </c>
      <c r="AA1714" s="7">
        <v>1726807</v>
      </c>
      <c r="AB1714" s="7">
        <v>1701535</v>
      </c>
      <c r="AC1714" s="3">
        <v>76.638999999999996</v>
      </c>
      <c r="AD1714" s="3">
        <v>72.614999999999995</v>
      </c>
      <c r="AE1714" s="3">
        <v>66.694999999999993</v>
      </c>
      <c r="AF1714" s="3">
        <v>65.504000000000005</v>
      </c>
      <c r="AG1714" s="7">
        <v>471816671</v>
      </c>
      <c r="AH1714" s="7">
        <v>471743239</v>
      </c>
      <c r="AI1714" s="7">
        <v>460108000</v>
      </c>
      <c r="AJ1714" s="7">
        <v>454634019</v>
      </c>
      <c r="AK1714" s="4">
        <v>96.342100000000002</v>
      </c>
      <c r="AL1714" s="7">
        <v>338</v>
      </c>
      <c r="AM1714" s="7">
        <v>468012650</v>
      </c>
      <c r="AN1714" s="3">
        <v>99.18</v>
      </c>
      <c r="AO1714" s="3">
        <v>10.322581</v>
      </c>
      <c r="AP1714" s="3">
        <v>-13.19797</v>
      </c>
      <c r="AQ1714" s="3">
        <v>-15.136476</v>
      </c>
      <c r="AR1714" s="3">
        <v>-49.182763999999999</v>
      </c>
      <c r="AS1714" s="3">
        <v>-13.19797</v>
      </c>
      <c r="AT1714" s="3">
        <v>-15.136476</v>
      </c>
      <c r="AU1714" s="3">
        <v>-49.031297000000002</v>
      </c>
      <c r="AV1714" s="3">
        <v>7.1359935467065716</v>
      </c>
      <c r="AW1714" s="3">
        <v>13.067836402709728</v>
      </c>
      <c r="AX1714" s="3">
        <v>9.9629413536821598</v>
      </c>
      <c r="AY1714" s="4">
        <v>91.5</v>
      </c>
      <c r="AZ1714" s="3">
        <v>167.55</v>
      </c>
      <c r="BA1714" s="3">
        <v>127.74</v>
      </c>
    </row>
    <row r="1715" spans="1:53" x14ac:dyDescent="0.3">
      <c r="A1715" s="1" t="s">
        <v>2343</v>
      </c>
      <c r="B1715" s="2">
        <v>4019417</v>
      </c>
      <c r="C1715" s="9" t="s">
        <v>2401</v>
      </c>
      <c r="D1715" s="9" t="s">
        <v>2503</v>
      </c>
      <c r="E1715" s="3">
        <v>1856.7525241200001</v>
      </c>
      <c r="F1715" s="5">
        <v>2583.9525239999998</v>
      </c>
      <c r="G1715" s="5" t="s">
        <v>2400</v>
      </c>
      <c r="H1715" s="3">
        <v>0.28000000000000003</v>
      </c>
      <c r="I1715" s="3" t="s">
        <v>2397</v>
      </c>
      <c r="J1715" s="3">
        <v>0.28000000000000003</v>
      </c>
      <c r="K1715" s="3" t="s">
        <v>2397</v>
      </c>
      <c r="L1715" s="3" t="s">
        <v>2397</v>
      </c>
      <c r="M1715" s="3">
        <v>6.1700945000000003</v>
      </c>
      <c r="N1715" s="3">
        <v>8.671875</v>
      </c>
      <c r="O1715" s="3" t="s">
        <v>2400</v>
      </c>
      <c r="P1715" s="3" t="s">
        <v>2400</v>
      </c>
      <c r="Q1715" s="3">
        <v>1.4016150000000001</v>
      </c>
      <c r="R1715" s="3">
        <v>37.051572</v>
      </c>
      <c r="S1715" s="3">
        <v>37.051572</v>
      </c>
      <c r="T1715" s="9" t="s">
        <v>3429</v>
      </c>
      <c r="U1715" s="7">
        <v>2242900</v>
      </c>
      <c r="V1715" s="7">
        <v>2684800</v>
      </c>
      <c r="W1715" s="7">
        <v>2414900</v>
      </c>
      <c r="X1715" s="7">
        <v>1791100</v>
      </c>
      <c r="Y1715" s="7">
        <v>1787000</v>
      </c>
      <c r="Z1715" s="7">
        <v>1874500</v>
      </c>
      <c r="AA1715" s="7">
        <v>2038400</v>
      </c>
      <c r="AB1715" s="7">
        <v>2242900</v>
      </c>
      <c r="AC1715" s="3">
        <v>38.901000000000003</v>
      </c>
      <c r="AD1715" s="4">
        <v>42.35</v>
      </c>
      <c r="AE1715" s="4">
        <v>2.8620000000000001</v>
      </c>
      <c r="AF1715" s="4">
        <v>1.349</v>
      </c>
      <c r="AG1715" s="7">
        <v>80066948</v>
      </c>
      <c r="AH1715" s="7">
        <v>80010118</v>
      </c>
      <c r="AI1715" s="7">
        <v>79532461</v>
      </c>
      <c r="AJ1715" s="7">
        <v>78981990</v>
      </c>
      <c r="AK1715" s="3">
        <v>98.644940000000005</v>
      </c>
      <c r="AL1715" s="7">
        <v>270</v>
      </c>
      <c r="AM1715" s="7">
        <v>75541382</v>
      </c>
      <c r="AN1715" s="3">
        <v>94.35</v>
      </c>
      <c r="AO1715" s="3">
        <v>-3.2258070000000001</v>
      </c>
      <c r="AP1715" s="3">
        <v>-4.269082</v>
      </c>
      <c r="AQ1715" s="3">
        <v>27.439724999999999</v>
      </c>
      <c r="AR1715" s="3">
        <v>156.944444</v>
      </c>
      <c r="AS1715" s="3">
        <v>-4.269082</v>
      </c>
      <c r="AT1715" s="3">
        <v>27.439724999999999</v>
      </c>
      <c r="AU1715" s="3">
        <v>149.718785</v>
      </c>
      <c r="AV1715" s="3" t="s">
        <v>2400</v>
      </c>
      <c r="AW1715" s="3" t="s">
        <v>2400</v>
      </c>
      <c r="AX1715" s="3" t="s">
        <v>2400</v>
      </c>
      <c r="AY1715" s="3">
        <v>69.069999999999993</v>
      </c>
      <c r="AZ1715" s="4">
        <v>104.4</v>
      </c>
      <c r="BA1715" s="4">
        <v>108.08</v>
      </c>
    </row>
    <row r="1716" spans="1:53" x14ac:dyDescent="0.3">
      <c r="A1716" s="1" t="s">
        <v>299</v>
      </c>
      <c r="B1716" s="2">
        <v>4627052</v>
      </c>
      <c r="C1716" s="9" t="s">
        <v>2401</v>
      </c>
      <c r="D1716" s="9" t="s">
        <v>2478</v>
      </c>
      <c r="E1716" s="3">
        <v>1853.12316996</v>
      </c>
      <c r="F1716" s="5">
        <v>2011.805169</v>
      </c>
      <c r="G1716" s="5" t="s">
        <v>2400</v>
      </c>
      <c r="H1716" s="3">
        <v>0.18</v>
      </c>
      <c r="I1716" s="3" t="s">
        <v>2397</v>
      </c>
      <c r="J1716" s="3">
        <v>0.18</v>
      </c>
      <c r="K1716" s="3" t="s">
        <v>2397</v>
      </c>
      <c r="L1716" s="3">
        <v>1.2588671300000001</v>
      </c>
      <c r="M1716" s="3">
        <v>1.24437467</v>
      </c>
      <c r="N1716" s="3" t="s">
        <v>2397</v>
      </c>
      <c r="O1716" s="3" t="s">
        <v>2400</v>
      </c>
      <c r="P1716" s="3" t="s">
        <v>2400</v>
      </c>
      <c r="Q1716" s="3">
        <v>3.4669729999999999</v>
      </c>
      <c r="R1716" s="3">
        <v>9.4367640000000002</v>
      </c>
      <c r="S1716" s="3">
        <v>9.4367640000000002</v>
      </c>
      <c r="T1716" s="9" t="s">
        <v>3429</v>
      </c>
      <c r="U1716" s="7">
        <v>739280</v>
      </c>
      <c r="V1716" s="7">
        <v>1660223</v>
      </c>
      <c r="W1716" s="7">
        <v>889529</v>
      </c>
      <c r="X1716" s="7">
        <v>122534</v>
      </c>
      <c r="Y1716" s="7">
        <v>624576</v>
      </c>
      <c r="Z1716" s="7">
        <v>668837</v>
      </c>
      <c r="AA1716" s="7">
        <v>675437</v>
      </c>
      <c r="AB1716" s="7">
        <v>739280</v>
      </c>
      <c r="AC1716" s="3">
        <v>45.942</v>
      </c>
      <c r="AD1716" s="3">
        <v>40.374000000000002</v>
      </c>
      <c r="AE1716" s="4">
        <v>51.38</v>
      </c>
      <c r="AF1716" s="4">
        <v>35.19</v>
      </c>
      <c r="AG1716" s="7">
        <v>83685298</v>
      </c>
      <c r="AH1716" s="7">
        <v>66140017</v>
      </c>
      <c r="AI1716" s="7">
        <v>63659260</v>
      </c>
      <c r="AJ1716" s="7">
        <v>16122158</v>
      </c>
      <c r="AK1716" s="3">
        <v>19.105180000000001</v>
      </c>
      <c r="AL1716" s="7">
        <v>57</v>
      </c>
      <c r="AM1716" s="7">
        <v>17147452</v>
      </c>
      <c r="AN1716" s="3">
        <v>20.32</v>
      </c>
      <c r="AO1716" s="3">
        <v>5.4545459999999997</v>
      </c>
      <c r="AP1716" s="3">
        <v>8.2877960000000002</v>
      </c>
      <c r="AQ1716" s="3">
        <v>30.016401999999999</v>
      </c>
      <c r="AR1716" s="3">
        <v>32.111111000000001</v>
      </c>
      <c r="AS1716" s="3">
        <v>8.2877960000000002</v>
      </c>
      <c r="AT1716" s="3">
        <v>30.016401999999999</v>
      </c>
      <c r="AU1716" s="3">
        <v>32.111111000000001</v>
      </c>
      <c r="AV1716" s="3">
        <v>1.4897892016857097</v>
      </c>
      <c r="AW1716" s="3">
        <v>2.8900104941742315</v>
      </c>
      <c r="AX1716" s="3">
        <v>2.2095173043275391</v>
      </c>
      <c r="AY1716" s="3">
        <v>52.93</v>
      </c>
      <c r="AZ1716" s="3">
        <v>102.69</v>
      </c>
      <c r="BA1716" s="3">
        <v>78.510000000000005</v>
      </c>
    </row>
    <row r="1717" spans="1:53" x14ac:dyDescent="0.3">
      <c r="A1717" s="1" t="s">
        <v>1906</v>
      </c>
      <c r="B1717" s="2">
        <v>5000889</v>
      </c>
      <c r="C1717" s="9" t="s">
        <v>2395</v>
      </c>
      <c r="D1717" s="9" t="s">
        <v>2472</v>
      </c>
      <c r="E1717" s="3">
        <v>1852.88702592</v>
      </c>
      <c r="F1717" s="5">
        <v>3623.9580249999999</v>
      </c>
      <c r="G1717" s="5" t="s">
        <v>2400</v>
      </c>
      <c r="H1717" s="4">
        <v>1.17</v>
      </c>
      <c r="I1717" s="3">
        <v>17.74973</v>
      </c>
      <c r="J1717" s="3">
        <v>1.17</v>
      </c>
      <c r="K1717" s="3">
        <v>17.74973</v>
      </c>
      <c r="L1717" s="3">
        <v>2.35818321</v>
      </c>
      <c r="M1717" s="3">
        <v>1.2261166299999999</v>
      </c>
      <c r="N1717" s="3" t="s">
        <v>2397</v>
      </c>
      <c r="O1717" s="3" t="s">
        <v>2400</v>
      </c>
      <c r="P1717" s="3" t="s">
        <v>2400</v>
      </c>
      <c r="Q1717" s="3">
        <v>4.7202400000000004</v>
      </c>
      <c r="R1717" s="3">
        <v>12.203919000000001</v>
      </c>
      <c r="S1717" s="3">
        <v>12.203919000000001</v>
      </c>
      <c r="T1717" s="9" t="s">
        <v>3429</v>
      </c>
      <c r="U1717" s="7">
        <v>670363</v>
      </c>
      <c r="V1717" s="7">
        <v>620698</v>
      </c>
      <c r="W1717" s="7">
        <v>573686</v>
      </c>
      <c r="X1717" s="7">
        <v>564526</v>
      </c>
      <c r="Y1717" s="7">
        <v>721957</v>
      </c>
      <c r="Z1717" s="7">
        <v>701737</v>
      </c>
      <c r="AA1717" s="7">
        <v>682449</v>
      </c>
      <c r="AB1717" s="7">
        <v>670363</v>
      </c>
      <c r="AC1717" s="3">
        <v>57.944000000000003</v>
      </c>
      <c r="AD1717" s="3">
        <v>56.698</v>
      </c>
      <c r="AE1717" s="3">
        <v>38.238999999999997</v>
      </c>
      <c r="AF1717" s="3">
        <v>38.677999999999997</v>
      </c>
      <c r="AG1717" s="7">
        <v>33226735</v>
      </c>
      <c r="AH1717" s="7">
        <v>32668904</v>
      </c>
      <c r="AI1717" s="7">
        <v>31933003</v>
      </c>
      <c r="AJ1717" s="7">
        <v>30562668</v>
      </c>
      <c r="AK1717" s="3">
        <v>91.908019999999993</v>
      </c>
      <c r="AL1717" s="7">
        <v>318</v>
      </c>
      <c r="AM1717" s="7">
        <v>26207456</v>
      </c>
      <c r="AN1717" s="3">
        <v>78.81</v>
      </c>
      <c r="AO1717" s="3">
        <v>-0.64594300000000004</v>
      </c>
      <c r="AP1717" s="3">
        <v>-11.665469999999999</v>
      </c>
      <c r="AQ1717" s="3">
        <v>-15.298572</v>
      </c>
      <c r="AR1717" s="3">
        <v>-25.026657</v>
      </c>
      <c r="AS1717" s="3">
        <v>-11.665469999999999</v>
      </c>
      <c r="AT1717" s="3">
        <v>-15.298572</v>
      </c>
      <c r="AU1717" s="3">
        <v>-24.682479000000001</v>
      </c>
      <c r="AV1717" s="3">
        <v>3.6111407821411832</v>
      </c>
      <c r="AW1717" s="3">
        <v>3.7108063280302535</v>
      </c>
      <c r="AX1717" s="3">
        <v>3.5078397955356362</v>
      </c>
      <c r="AY1717" s="4">
        <v>122.6</v>
      </c>
      <c r="AZ1717" s="3">
        <v>125.98</v>
      </c>
      <c r="BA1717" s="4">
        <v>119.09</v>
      </c>
    </row>
    <row r="1718" spans="1:53" x14ac:dyDescent="0.3">
      <c r="A1718" s="1" t="s">
        <v>146</v>
      </c>
      <c r="B1718" s="2">
        <v>4618427</v>
      </c>
      <c r="C1718" s="9" t="s">
        <v>2395</v>
      </c>
      <c r="D1718" s="9" t="s">
        <v>2404</v>
      </c>
      <c r="E1718" s="3">
        <v>1847.82137736</v>
      </c>
      <c r="F1718" s="5">
        <v>1904.0003770000001</v>
      </c>
      <c r="G1718" s="5" t="s">
        <v>2400</v>
      </c>
      <c r="H1718" s="4">
        <v>1.4</v>
      </c>
      <c r="I1718" s="3">
        <v>15.071759999999999</v>
      </c>
      <c r="J1718" s="3">
        <v>1.4</v>
      </c>
      <c r="K1718" s="3">
        <v>15.071759999999999</v>
      </c>
      <c r="L1718" s="3">
        <v>5.0108764299999997</v>
      </c>
      <c r="M1718" s="3">
        <v>3.0945571200000002</v>
      </c>
      <c r="N1718" s="3">
        <v>9.642182</v>
      </c>
      <c r="O1718" s="3" t="s">
        <v>2400</v>
      </c>
      <c r="P1718" s="3" t="s">
        <v>2400</v>
      </c>
      <c r="Q1718" s="3">
        <v>1.1800200000000001</v>
      </c>
      <c r="R1718" s="3">
        <v>7.5394639999999997</v>
      </c>
      <c r="S1718" s="3">
        <v>7.5394639999999997</v>
      </c>
      <c r="T1718" s="9" t="s">
        <v>3437</v>
      </c>
      <c r="U1718" s="7">
        <v>1416942</v>
      </c>
      <c r="V1718" s="7">
        <v>1440696</v>
      </c>
      <c r="W1718" s="7">
        <v>1313977</v>
      </c>
      <c r="X1718" s="7">
        <v>1230774</v>
      </c>
      <c r="Y1718" s="7">
        <v>1375510</v>
      </c>
      <c r="Z1718" s="7">
        <v>1386745</v>
      </c>
      <c r="AA1718" s="7">
        <v>1416942</v>
      </c>
      <c r="AB1718" s="7">
        <v>1399207</v>
      </c>
      <c r="AC1718" s="3">
        <v>26.297999999999998</v>
      </c>
      <c r="AD1718" s="3">
        <v>27.768000000000001</v>
      </c>
      <c r="AE1718" s="3">
        <v>13.255000000000001</v>
      </c>
      <c r="AF1718" s="3">
        <v>14.406000000000001</v>
      </c>
      <c r="AG1718" s="7">
        <v>21945986</v>
      </c>
      <c r="AH1718" s="7">
        <v>21936674</v>
      </c>
      <c r="AI1718" s="7">
        <v>22072123</v>
      </c>
      <c r="AJ1718" s="7">
        <v>21458671</v>
      </c>
      <c r="AK1718" s="3">
        <v>97.792720000000003</v>
      </c>
      <c r="AL1718" s="7">
        <v>290</v>
      </c>
      <c r="AM1718" s="7">
        <v>20688864</v>
      </c>
      <c r="AN1718" s="3">
        <v>94.28</v>
      </c>
      <c r="AO1718" s="3">
        <v>-0.91577600000000003</v>
      </c>
      <c r="AP1718" s="3">
        <v>-15.200094999999999</v>
      </c>
      <c r="AQ1718" s="3">
        <v>1.9924299999999999</v>
      </c>
      <c r="AR1718" s="3">
        <v>34.558131000000003</v>
      </c>
      <c r="AS1718" s="3">
        <v>-15.200094999999999</v>
      </c>
      <c r="AT1718" s="3">
        <v>1.9924299999999999</v>
      </c>
      <c r="AU1718" s="3">
        <v>33.701554000000002</v>
      </c>
      <c r="AV1718" s="3">
        <v>2.9089756850197803</v>
      </c>
      <c r="AW1718" s="3">
        <v>3.9174558071026087</v>
      </c>
      <c r="AX1718" s="3">
        <v>3.8598420984187829</v>
      </c>
      <c r="AY1718" s="3">
        <v>85.29</v>
      </c>
      <c r="AZ1718" s="3">
        <v>114.87</v>
      </c>
      <c r="BA1718" s="3">
        <v>113.18</v>
      </c>
    </row>
    <row r="1719" spans="1:53" x14ac:dyDescent="0.3">
      <c r="A1719" s="1" t="s">
        <v>1294</v>
      </c>
      <c r="B1719" s="2">
        <v>4121683</v>
      </c>
      <c r="C1719" s="9" t="s">
        <v>2401</v>
      </c>
      <c r="D1719" s="9" t="s">
        <v>2490</v>
      </c>
      <c r="E1719" s="3">
        <v>1842.0743889</v>
      </c>
      <c r="F1719" s="5">
        <v>6420.7743879999998</v>
      </c>
      <c r="G1719" s="5">
        <v>6431.2743889000003</v>
      </c>
      <c r="H1719" s="3">
        <v>-0.68400000000000005</v>
      </c>
      <c r="I1719" s="3" t="s">
        <v>2397</v>
      </c>
      <c r="J1719" s="3">
        <v>-0.68400000000000005</v>
      </c>
      <c r="K1719" s="3" t="s">
        <v>2397</v>
      </c>
      <c r="L1719" s="3" t="s">
        <v>2397</v>
      </c>
      <c r="M1719" s="3" t="s">
        <v>2397</v>
      </c>
      <c r="N1719" s="3" t="s">
        <v>2397</v>
      </c>
      <c r="O1719" s="3" t="s">
        <v>2397</v>
      </c>
      <c r="P1719" s="3" t="s">
        <v>2397</v>
      </c>
      <c r="Q1719" s="3">
        <v>1.6702399999999999</v>
      </c>
      <c r="R1719" s="3">
        <v>15.685082</v>
      </c>
      <c r="S1719" s="3">
        <v>15.685082</v>
      </c>
      <c r="T1719" s="9" t="s">
        <v>3431</v>
      </c>
      <c r="U1719" s="7">
        <v>4016900</v>
      </c>
      <c r="V1719" s="7">
        <v>3854800</v>
      </c>
      <c r="W1719" s="7">
        <v>3604300</v>
      </c>
      <c r="X1719" s="7">
        <v>3271500</v>
      </c>
      <c r="Y1719" s="7">
        <v>3876100</v>
      </c>
      <c r="Z1719" s="7">
        <v>3943000</v>
      </c>
      <c r="AA1719" s="7">
        <v>4016900</v>
      </c>
      <c r="AB1719" s="7">
        <v>3984900</v>
      </c>
      <c r="AC1719" s="3">
        <v>46.545999999999999</v>
      </c>
      <c r="AD1719" s="3">
        <v>43.567</v>
      </c>
      <c r="AE1719" s="4">
        <v>12.975</v>
      </c>
      <c r="AF1719" s="4">
        <v>10.351000000000001</v>
      </c>
      <c r="AG1719" s="7">
        <v>240000000</v>
      </c>
      <c r="AH1719" s="7">
        <v>235900000</v>
      </c>
      <c r="AI1719" s="7">
        <v>234900000</v>
      </c>
      <c r="AJ1719" s="7">
        <v>170955217</v>
      </c>
      <c r="AK1719" s="3">
        <v>71.208789999999993</v>
      </c>
      <c r="AL1719" s="7">
        <v>198</v>
      </c>
      <c r="AM1719" s="7">
        <v>171147292</v>
      </c>
      <c r="AN1719" s="3">
        <v>71.290000000000006</v>
      </c>
      <c r="AO1719" s="3">
        <v>8.789809</v>
      </c>
      <c r="AP1719" s="3">
        <v>3.6407769999999999</v>
      </c>
      <c r="AQ1719" s="3">
        <v>9.0676880000000004</v>
      </c>
      <c r="AR1719" s="3">
        <v>-21.435143</v>
      </c>
      <c r="AS1719" s="3">
        <v>3.6407769999999999</v>
      </c>
      <c r="AT1719" s="3">
        <v>9.0676880000000004</v>
      </c>
      <c r="AU1719" s="3">
        <v>-21.651375999999999</v>
      </c>
      <c r="AV1719" s="3">
        <v>3.9166553500890466</v>
      </c>
      <c r="AW1719" s="3">
        <v>4.3762396683090703</v>
      </c>
      <c r="AX1719" s="3">
        <v>4.6891878142478616</v>
      </c>
      <c r="AY1719" s="3">
        <v>71.27</v>
      </c>
      <c r="AZ1719" s="3">
        <v>79.63</v>
      </c>
      <c r="BA1719" s="3">
        <v>85.32</v>
      </c>
    </row>
    <row r="1720" spans="1:53" x14ac:dyDescent="0.3">
      <c r="A1720" s="1" t="s">
        <v>189</v>
      </c>
      <c r="B1720" s="2">
        <v>5262982</v>
      </c>
      <c r="C1720" s="9" t="s">
        <v>2395</v>
      </c>
      <c r="D1720" s="9" t="s">
        <v>2463</v>
      </c>
      <c r="E1720" s="3">
        <v>1836.0139790000001</v>
      </c>
      <c r="F1720" s="5">
        <v>715.91397800000004</v>
      </c>
      <c r="G1720" s="5" t="s">
        <v>2400</v>
      </c>
      <c r="H1720" s="3">
        <v>-0.68200000000000005</v>
      </c>
      <c r="I1720" s="3" t="s">
        <v>2397</v>
      </c>
      <c r="J1720" s="3">
        <v>-0.68200000000000005</v>
      </c>
      <c r="K1720" s="3" t="s">
        <v>2397</v>
      </c>
      <c r="L1720" s="3">
        <v>2.2473622500000001</v>
      </c>
      <c r="M1720" s="3">
        <v>2.2473622500000001</v>
      </c>
      <c r="N1720" s="3" t="s">
        <v>2397</v>
      </c>
      <c r="O1720" s="3" t="s">
        <v>2400</v>
      </c>
      <c r="P1720" s="3" t="s">
        <v>2400</v>
      </c>
      <c r="Q1720" s="3">
        <v>1.2236499999999999</v>
      </c>
      <c r="R1720" s="3" t="s">
        <v>2397</v>
      </c>
      <c r="S1720" s="3">
        <v>-0.56242499999999995</v>
      </c>
      <c r="T1720" s="9" t="s">
        <v>3429</v>
      </c>
      <c r="U1720" s="7">
        <v>78500</v>
      </c>
      <c r="V1720" s="7">
        <v>131400</v>
      </c>
      <c r="W1720" s="7">
        <v>53600</v>
      </c>
      <c r="X1720" s="7">
        <v>25900</v>
      </c>
      <c r="Y1720" s="7">
        <v>161100</v>
      </c>
      <c r="Z1720" s="7">
        <v>93300</v>
      </c>
      <c r="AA1720" s="7">
        <v>71300</v>
      </c>
      <c r="AB1720" s="7">
        <v>78500</v>
      </c>
      <c r="AC1720" s="4">
        <v>100</v>
      </c>
      <c r="AD1720" s="4">
        <v>100</v>
      </c>
      <c r="AE1720" s="3" t="s">
        <v>2397</v>
      </c>
      <c r="AF1720" s="4">
        <v>-218.87</v>
      </c>
      <c r="AG1720" s="7">
        <v>68700000</v>
      </c>
      <c r="AH1720" s="7">
        <v>68600000</v>
      </c>
      <c r="AI1720" s="7">
        <v>55000000</v>
      </c>
      <c r="AJ1720" s="7">
        <v>57176084</v>
      </c>
      <c r="AK1720" s="3">
        <v>83.209879999999998</v>
      </c>
      <c r="AL1720" s="7">
        <v>263</v>
      </c>
      <c r="AM1720" s="7">
        <v>66078864</v>
      </c>
      <c r="AN1720" s="3">
        <v>96.17</v>
      </c>
      <c r="AO1720" s="3">
        <v>2.349173</v>
      </c>
      <c r="AP1720" s="3">
        <v>-28.255987999999999</v>
      </c>
      <c r="AQ1720" s="3">
        <v>-22.168088000000001</v>
      </c>
      <c r="AR1720" s="3">
        <v>-53.807229</v>
      </c>
      <c r="AS1720" s="3">
        <v>-28.255987999999999</v>
      </c>
      <c r="AT1720" s="3">
        <v>-22.168088000000001</v>
      </c>
      <c r="AU1720" s="3">
        <v>-53.425655999999996</v>
      </c>
      <c r="AV1720" s="3">
        <v>6.2771205571316253</v>
      </c>
      <c r="AW1720" s="3">
        <v>7.2234941159385517</v>
      </c>
      <c r="AX1720" s="3">
        <v>5.4846328626401828</v>
      </c>
      <c r="AY1720" s="4">
        <v>116.5</v>
      </c>
      <c r="AZ1720" s="4">
        <v>134.06</v>
      </c>
      <c r="BA1720" s="3">
        <v>101.79</v>
      </c>
    </row>
    <row r="1721" spans="1:53" x14ac:dyDescent="0.3">
      <c r="A1721" s="1" t="s">
        <v>1625</v>
      </c>
      <c r="B1721" s="2">
        <v>27468621</v>
      </c>
      <c r="C1721" s="9" t="s">
        <v>2395</v>
      </c>
      <c r="D1721" s="9" t="s">
        <v>2407</v>
      </c>
      <c r="E1721" s="3">
        <v>1834.4166074</v>
      </c>
      <c r="F1721" s="5">
        <v>1960.4166070000001</v>
      </c>
      <c r="G1721" s="5">
        <v>1970.4166074</v>
      </c>
      <c r="H1721" s="3">
        <v>0.01</v>
      </c>
      <c r="I1721" s="3">
        <v>27.559242000000001</v>
      </c>
      <c r="J1721" s="3">
        <v>0.01</v>
      </c>
      <c r="K1721" s="3">
        <v>27.559242000000001</v>
      </c>
      <c r="L1721" s="3" t="s">
        <v>2397</v>
      </c>
      <c r="M1721" s="3">
        <v>3.6309709600000004</v>
      </c>
      <c r="N1721" s="3">
        <v>14.1105845249418</v>
      </c>
      <c r="O1721" s="3" t="s">
        <v>2400</v>
      </c>
      <c r="P1721" s="3" t="s">
        <v>2400</v>
      </c>
      <c r="Q1721" s="3">
        <v>5.8098650000000003</v>
      </c>
      <c r="R1721" s="3">
        <v>13.786417999999999</v>
      </c>
      <c r="S1721" s="3">
        <v>13.786417999999999</v>
      </c>
      <c r="T1721" s="9" t="s">
        <v>3429</v>
      </c>
      <c r="U1721" s="7">
        <v>327617</v>
      </c>
      <c r="V1721" s="7">
        <v>258877</v>
      </c>
      <c r="W1721" s="7">
        <v>235515</v>
      </c>
      <c r="X1721" s="7">
        <v>115017</v>
      </c>
      <c r="Y1721" s="7">
        <v>328717</v>
      </c>
      <c r="Z1721" s="7">
        <v>314181</v>
      </c>
      <c r="AA1721" s="7">
        <v>318817</v>
      </c>
      <c r="AB1721" s="7">
        <v>327617</v>
      </c>
      <c r="AC1721" s="3">
        <v>61.335000000000001</v>
      </c>
      <c r="AD1721" s="3">
        <v>60.338999999999999</v>
      </c>
      <c r="AE1721" s="3">
        <v>49.902000000000001</v>
      </c>
      <c r="AF1721" s="4">
        <v>42.31</v>
      </c>
      <c r="AG1721" s="7">
        <v>153379315</v>
      </c>
      <c r="AH1721" s="7">
        <v>151808439</v>
      </c>
      <c r="AI1721" s="7">
        <v>147875671</v>
      </c>
      <c r="AJ1721" s="7">
        <v>59601978</v>
      </c>
      <c r="AK1721" s="4">
        <v>38.859200000000001</v>
      </c>
      <c r="AL1721" s="7">
        <v>153</v>
      </c>
      <c r="AM1721" s="7">
        <v>47728859</v>
      </c>
      <c r="AN1721" s="3">
        <v>31.12</v>
      </c>
      <c r="AO1721" s="3">
        <v>1.0425720000000001</v>
      </c>
      <c r="AP1721" s="3">
        <v>-2.7591969999999999</v>
      </c>
      <c r="AQ1721" s="3">
        <v>4.1181739999999998</v>
      </c>
      <c r="AR1721" s="3">
        <v>-24.185137000000001</v>
      </c>
      <c r="AS1721" s="3">
        <v>-2.7591969999999999</v>
      </c>
      <c r="AT1721" s="3">
        <v>4.1181739999999998</v>
      </c>
      <c r="AU1721" s="3">
        <v>-25.016119</v>
      </c>
      <c r="AV1721" s="3">
        <v>3.6903717177871322</v>
      </c>
      <c r="AW1721" s="3">
        <v>5.5633054054179887</v>
      </c>
      <c r="AX1721" s="3">
        <v>5.4001604716141767</v>
      </c>
      <c r="AY1721" s="4">
        <v>92.6</v>
      </c>
      <c r="AZ1721" s="3">
        <v>139.59</v>
      </c>
      <c r="BA1721" s="4">
        <v>135.5</v>
      </c>
    </row>
    <row r="1722" spans="1:53" x14ac:dyDescent="0.3">
      <c r="A1722" s="1" t="s">
        <v>660</v>
      </c>
      <c r="B1722" s="2">
        <v>101437756</v>
      </c>
      <c r="C1722" s="9" t="s">
        <v>2395</v>
      </c>
      <c r="D1722" s="9" t="s">
        <v>2434</v>
      </c>
      <c r="E1722" s="3">
        <v>1832.063676</v>
      </c>
      <c r="F1722" s="5">
        <v>2612.1176759999998</v>
      </c>
      <c r="G1722" s="5" t="s">
        <v>2400</v>
      </c>
      <c r="H1722" s="3">
        <v>0.46</v>
      </c>
      <c r="I1722" s="3" t="s">
        <v>2397</v>
      </c>
      <c r="J1722" s="3">
        <v>0.46</v>
      </c>
      <c r="K1722" s="3" t="s">
        <v>2397</v>
      </c>
      <c r="L1722" s="3" t="s">
        <v>2397</v>
      </c>
      <c r="M1722" s="3">
        <v>2.3668639099999997</v>
      </c>
      <c r="N1722" s="3">
        <v>87.531807000000001</v>
      </c>
      <c r="O1722" s="3" t="s">
        <v>2400</v>
      </c>
      <c r="P1722" s="3" t="s">
        <v>2400</v>
      </c>
      <c r="Q1722" s="3">
        <v>1.3831370000000001</v>
      </c>
      <c r="R1722" s="3">
        <v>17.122990999999999</v>
      </c>
      <c r="S1722" s="3">
        <v>17.122990999999999</v>
      </c>
      <c r="T1722" s="9" t="s">
        <v>3429</v>
      </c>
      <c r="U1722" s="7">
        <v>1570402</v>
      </c>
      <c r="V1722" s="7">
        <v>1151422</v>
      </c>
      <c r="W1722" s="7">
        <v>520290</v>
      </c>
      <c r="X1722" s="7" t="s">
        <v>2400</v>
      </c>
      <c r="Y1722" s="7">
        <v>1728880</v>
      </c>
      <c r="Z1722" s="7">
        <v>1699770</v>
      </c>
      <c r="AA1722" s="7">
        <v>1638218</v>
      </c>
      <c r="AB1722" s="7">
        <v>1570402</v>
      </c>
      <c r="AC1722" s="4">
        <v>35.369999999999997</v>
      </c>
      <c r="AD1722" s="3">
        <v>34.353999999999999</v>
      </c>
      <c r="AE1722" s="4">
        <v>7.585</v>
      </c>
      <c r="AF1722" s="4">
        <v>6.734</v>
      </c>
      <c r="AG1722" s="7">
        <v>46837880</v>
      </c>
      <c r="AH1722" s="7">
        <v>46787160</v>
      </c>
      <c r="AI1722" s="7">
        <v>46844598</v>
      </c>
      <c r="AJ1722" s="7">
        <v>42782213</v>
      </c>
      <c r="AK1722" s="3">
        <v>91.341049999999996</v>
      </c>
      <c r="AL1722" s="7">
        <v>104</v>
      </c>
      <c r="AM1722" s="7">
        <v>43442064</v>
      </c>
      <c r="AN1722" s="3">
        <v>92.75</v>
      </c>
      <c r="AO1722" s="3">
        <v>-2.0779960000000002</v>
      </c>
      <c r="AP1722" s="3">
        <v>-12.054199000000001</v>
      </c>
      <c r="AQ1722" s="3">
        <v>-10.672553000000001</v>
      </c>
      <c r="AR1722" s="3">
        <v>10.150496</v>
      </c>
      <c r="AS1722" s="3">
        <v>-12.054199000000001</v>
      </c>
      <c r="AT1722" s="3">
        <v>-10.672553000000001</v>
      </c>
      <c r="AU1722" s="3">
        <v>8.9987329999999996</v>
      </c>
      <c r="AV1722" s="3">
        <v>0.73365831245991497</v>
      </c>
      <c r="AW1722" s="3">
        <v>0.54340049704912496</v>
      </c>
      <c r="AX1722" s="3">
        <v>0.52656820636498625</v>
      </c>
      <c r="AY1722" s="3">
        <v>132.37</v>
      </c>
      <c r="AZ1722" s="3">
        <v>98.04</v>
      </c>
      <c r="BA1722" s="3">
        <v>95.01</v>
      </c>
    </row>
    <row r="1723" spans="1:53" x14ac:dyDescent="0.3">
      <c r="A1723" s="1" t="s">
        <v>741</v>
      </c>
      <c r="B1723" s="2">
        <v>4313470</v>
      </c>
      <c r="C1723" s="9" t="s">
        <v>2401</v>
      </c>
      <c r="D1723" s="9" t="s">
        <v>2450</v>
      </c>
      <c r="E1723" s="3">
        <v>1827.6600299199999</v>
      </c>
      <c r="F1723" s="5">
        <v>4634.5910290000002</v>
      </c>
      <c r="G1723" s="5">
        <v>5100.1853471200002</v>
      </c>
      <c r="H1723" s="3">
        <v>8.1000000000000003E-2</v>
      </c>
      <c r="I1723" s="3">
        <v>38.2222222222222</v>
      </c>
      <c r="J1723" s="3">
        <v>8.1000000000000003E-2</v>
      </c>
      <c r="K1723" s="3">
        <v>38.2222222222222</v>
      </c>
      <c r="L1723" s="3">
        <v>8.2496763124613093</v>
      </c>
      <c r="M1723" s="3">
        <v>1.69256699325003</v>
      </c>
      <c r="N1723" s="3">
        <v>6.9541779999999997</v>
      </c>
      <c r="O1723" s="3" t="s">
        <v>2400</v>
      </c>
      <c r="P1723" s="3" t="s">
        <v>2400</v>
      </c>
      <c r="Q1723" s="3">
        <v>5.9700360000000003</v>
      </c>
      <c r="R1723" s="3">
        <v>13.397442</v>
      </c>
      <c r="S1723" s="3">
        <v>13.111903032491201</v>
      </c>
      <c r="T1723" s="9" t="s">
        <v>3429</v>
      </c>
      <c r="U1723" s="7">
        <v>754708</v>
      </c>
      <c r="V1723" s="7">
        <v>731989</v>
      </c>
      <c r="W1723" s="7">
        <v>624798</v>
      </c>
      <c r="X1723" s="7">
        <v>611865</v>
      </c>
      <c r="Y1723" s="7">
        <v>784173</v>
      </c>
      <c r="Z1723" s="7">
        <v>773602</v>
      </c>
      <c r="AA1723" s="7">
        <v>772848</v>
      </c>
      <c r="AB1723" s="7">
        <v>754708</v>
      </c>
      <c r="AC1723" s="3">
        <v>54.161000000000001</v>
      </c>
      <c r="AD1723" s="3">
        <v>53.970999999999997</v>
      </c>
      <c r="AE1723" s="3">
        <v>43.055999999999997</v>
      </c>
      <c r="AF1723" s="3">
        <v>43.331000000000003</v>
      </c>
      <c r="AG1723" s="7">
        <v>166487581</v>
      </c>
      <c r="AH1723" s="7">
        <v>165465164</v>
      </c>
      <c r="AI1723" s="7">
        <v>162333713</v>
      </c>
      <c r="AJ1723" s="7">
        <v>135712598</v>
      </c>
      <c r="AK1723" s="4">
        <v>81.383300000000006</v>
      </c>
      <c r="AL1723" s="7">
        <v>274</v>
      </c>
      <c r="AM1723" s="7">
        <v>120402741</v>
      </c>
      <c r="AN1723" s="4">
        <v>72.2</v>
      </c>
      <c r="AO1723" s="3">
        <v>2.0771510000000002</v>
      </c>
      <c r="AP1723" s="3">
        <v>-5.8394159999999999</v>
      </c>
      <c r="AQ1723" s="3">
        <v>-6.8592060000000004</v>
      </c>
      <c r="AR1723" s="3">
        <v>4.5592709999999999</v>
      </c>
      <c r="AS1723" s="3">
        <v>-5.8394159999999999</v>
      </c>
      <c r="AT1723" s="3">
        <v>-6.8592060000000004</v>
      </c>
      <c r="AU1723" s="3">
        <v>6.5015479999999997</v>
      </c>
      <c r="AV1723" s="3">
        <v>2.9350214159414247</v>
      </c>
      <c r="AW1723" s="3">
        <v>3.2430518517532416</v>
      </c>
      <c r="AX1723" s="3">
        <v>3.3239369800396426</v>
      </c>
      <c r="AY1723" s="4">
        <v>86.8</v>
      </c>
      <c r="AZ1723" s="4">
        <v>95.9</v>
      </c>
      <c r="BA1723" s="4">
        <v>98.3</v>
      </c>
    </row>
    <row r="1724" spans="1:53" x14ac:dyDescent="0.3">
      <c r="A1724" s="1" t="s">
        <v>1126</v>
      </c>
      <c r="B1724" s="2">
        <v>5183399</v>
      </c>
      <c r="C1724" s="9" t="s">
        <v>2395</v>
      </c>
      <c r="D1724" s="9" t="s">
        <v>2527</v>
      </c>
      <c r="E1724" s="3">
        <v>1818.6555974600001</v>
      </c>
      <c r="F1724" s="5">
        <v>1852.276597</v>
      </c>
      <c r="G1724" s="5" t="s">
        <v>2400</v>
      </c>
      <c r="H1724" s="3">
        <v>0.1</v>
      </c>
      <c r="I1724" s="3">
        <v>53.265306000000002</v>
      </c>
      <c r="J1724" s="3">
        <v>0.1</v>
      </c>
      <c r="K1724" s="3">
        <v>53.265306000000002</v>
      </c>
      <c r="L1724" s="3">
        <v>16.136012359999999</v>
      </c>
      <c r="M1724" s="3">
        <v>1.7210682499999999</v>
      </c>
      <c r="N1724" s="3">
        <v>23.944953999999999</v>
      </c>
      <c r="O1724" s="3" t="s">
        <v>2400</v>
      </c>
      <c r="P1724" s="3" t="s">
        <v>2400</v>
      </c>
      <c r="Q1724" s="3">
        <v>3.3868649999999998</v>
      </c>
      <c r="R1724" s="3">
        <v>17.393274000000002</v>
      </c>
      <c r="S1724" s="3">
        <v>17.393274000000002</v>
      </c>
      <c r="T1724" s="9" t="s">
        <v>3429</v>
      </c>
      <c r="U1724" s="7">
        <v>474369</v>
      </c>
      <c r="V1724" s="7">
        <v>408348</v>
      </c>
      <c r="W1724" s="7">
        <v>323513</v>
      </c>
      <c r="X1724" s="7">
        <v>240633</v>
      </c>
      <c r="Y1724" s="7">
        <v>511358</v>
      </c>
      <c r="Z1724" s="7">
        <v>498161</v>
      </c>
      <c r="AA1724" s="7">
        <v>482807</v>
      </c>
      <c r="AB1724" s="7">
        <v>474369</v>
      </c>
      <c r="AC1724" s="3">
        <v>79.055999999999997</v>
      </c>
      <c r="AD1724" s="3">
        <v>78.707999999999998</v>
      </c>
      <c r="AE1724" s="4">
        <v>12.106999999999999</v>
      </c>
      <c r="AF1724" s="3">
        <v>17.495000000000001</v>
      </c>
      <c r="AG1724" s="7">
        <v>161955151</v>
      </c>
      <c r="AH1724" s="7">
        <v>160786740</v>
      </c>
      <c r="AI1724" s="7">
        <v>157597931</v>
      </c>
      <c r="AJ1724" s="7">
        <v>74109453</v>
      </c>
      <c r="AK1724" s="3">
        <v>45.558030000000002</v>
      </c>
      <c r="AL1724" s="7">
        <v>216</v>
      </c>
      <c r="AM1724" s="7">
        <v>68844547</v>
      </c>
      <c r="AN1724" s="3">
        <v>42.32</v>
      </c>
      <c r="AO1724" s="3">
        <v>0.77220100000000003</v>
      </c>
      <c r="AP1724" s="3">
        <v>-6.6189619999999998</v>
      </c>
      <c r="AQ1724" s="3">
        <v>-3.4227569999999998</v>
      </c>
      <c r="AR1724" s="3">
        <v>-29.554656000000001</v>
      </c>
      <c r="AS1724" s="3">
        <v>-6.6189619999999998</v>
      </c>
      <c r="AT1724" s="3">
        <v>-3.4227569999999998</v>
      </c>
      <c r="AU1724" s="3">
        <v>-27.449618000000001</v>
      </c>
      <c r="AV1724" s="3">
        <v>1.677495238138146</v>
      </c>
      <c r="AW1724" s="3">
        <v>2.3427836270194975</v>
      </c>
      <c r="AX1724" s="3">
        <v>2.7464374053861289</v>
      </c>
      <c r="AY1724" s="3">
        <v>41.05</v>
      </c>
      <c r="AZ1724" s="3">
        <v>57.32</v>
      </c>
      <c r="BA1724" s="4">
        <v>67.2</v>
      </c>
    </row>
    <row r="1725" spans="1:53" x14ac:dyDescent="0.3">
      <c r="A1725" s="1" t="s">
        <v>1453</v>
      </c>
      <c r="B1725" s="2">
        <v>4244066</v>
      </c>
      <c r="C1725" s="9" t="s">
        <v>2401</v>
      </c>
      <c r="D1725" s="9" t="s">
        <v>2399</v>
      </c>
      <c r="E1725" s="3">
        <v>1814.76525384</v>
      </c>
      <c r="F1725" s="5" t="s">
        <v>2400</v>
      </c>
      <c r="G1725" s="5">
        <v>1707.91925384</v>
      </c>
      <c r="H1725" s="3">
        <v>0.86</v>
      </c>
      <c r="I1725" s="3">
        <v>13.331269349845201</v>
      </c>
      <c r="J1725" s="3">
        <v>0.86</v>
      </c>
      <c r="K1725" s="3">
        <v>13.331269349845201</v>
      </c>
      <c r="L1725" s="3">
        <v>1.7728912846584799</v>
      </c>
      <c r="M1725" s="3">
        <v>1.2766548429756401</v>
      </c>
      <c r="N1725" s="3">
        <v>14.286662</v>
      </c>
      <c r="O1725" s="3" t="s">
        <v>2400</v>
      </c>
      <c r="P1725" s="3" t="s">
        <v>2400</v>
      </c>
      <c r="Q1725" s="3" t="s">
        <v>2400</v>
      </c>
      <c r="R1725" s="3" t="s">
        <v>2400</v>
      </c>
      <c r="S1725" s="3" t="s">
        <v>2400</v>
      </c>
      <c r="T1725" s="9" t="s">
        <v>3429</v>
      </c>
      <c r="U1725" s="7">
        <v>425868</v>
      </c>
      <c r="V1725" s="7">
        <v>332596</v>
      </c>
      <c r="W1725" s="7">
        <v>292843</v>
      </c>
      <c r="X1725" s="7">
        <v>332561</v>
      </c>
      <c r="Y1725" s="7">
        <v>410334</v>
      </c>
      <c r="Z1725" s="7">
        <v>411434</v>
      </c>
      <c r="AA1725" s="7">
        <v>417438</v>
      </c>
      <c r="AB1725" s="7">
        <v>425868</v>
      </c>
      <c r="AC1725" s="3" t="s">
        <v>2400</v>
      </c>
      <c r="AD1725" s="3" t="s">
        <v>2400</v>
      </c>
      <c r="AE1725" s="3" t="s">
        <v>2400</v>
      </c>
      <c r="AF1725" s="3" t="s">
        <v>2400</v>
      </c>
      <c r="AG1725" s="7">
        <v>38305486</v>
      </c>
      <c r="AH1725" s="7">
        <v>38218745</v>
      </c>
      <c r="AI1725" s="7">
        <v>38002851</v>
      </c>
      <c r="AJ1725" s="7">
        <v>37190031</v>
      </c>
      <c r="AK1725" s="3">
        <v>97.833709999999996</v>
      </c>
      <c r="AL1725" s="7">
        <v>195</v>
      </c>
      <c r="AM1725" s="7">
        <v>38067059</v>
      </c>
      <c r="AN1725" s="3">
        <v>100.14</v>
      </c>
      <c r="AO1725" s="3">
        <v>-1.1705300000000001</v>
      </c>
      <c r="AP1725" s="3">
        <v>-9.8031000000000006</v>
      </c>
      <c r="AQ1725" s="3">
        <v>2.2802850000000001</v>
      </c>
      <c r="AR1725" s="3">
        <v>16.033414</v>
      </c>
      <c r="AS1725" s="3">
        <v>-9.8031000000000006</v>
      </c>
      <c r="AT1725" s="3">
        <v>2.2802850000000001</v>
      </c>
      <c r="AU1725" s="3">
        <v>15.783813</v>
      </c>
      <c r="AV1725" s="3">
        <v>1.4644975224075563</v>
      </c>
      <c r="AW1725" s="3">
        <v>2.851501914118221</v>
      </c>
      <c r="AX1725" s="3">
        <v>2.7252770182705945</v>
      </c>
      <c r="AY1725" s="3">
        <v>54.48</v>
      </c>
      <c r="AZ1725" s="4">
        <v>106.08</v>
      </c>
      <c r="BA1725" s="3">
        <v>101.38</v>
      </c>
    </row>
    <row r="1726" spans="1:53" x14ac:dyDescent="0.3">
      <c r="A1726" s="1" t="s">
        <v>837</v>
      </c>
      <c r="B1726" s="2">
        <v>8884505</v>
      </c>
      <c r="C1726" s="9" t="s">
        <v>2401</v>
      </c>
      <c r="D1726" s="9" t="s">
        <v>2460</v>
      </c>
      <c r="E1726" s="3">
        <v>1813.7184001400001</v>
      </c>
      <c r="F1726" s="5">
        <v>590.77206999999999</v>
      </c>
      <c r="G1726" s="5">
        <v>1163.05080012909</v>
      </c>
      <c r="H1726" s="3">
        <v>0.33504291583817991</v>
      </c>
      <c r="I1726" s="3">
        <v>5.7101610000000003</v>
      </c>
      <c r="J1726" s="3">
        <v>0.33504291583817991</v>
      </c>
      <c r="K1726" s="3">
        <v>5.7101610000000003</v>
      </c>
      <c r="L1726" s="3">
        <v>0.84632185000000004</v>
      </c>
      <c r="M1726" s="3">
        <v>0.83538174999999992</v>
      </c>
      <c r="N1726" s="3">
        <v>5.5176619999999996</v>
      </c>
      <c r="O1726" s="3" t="s">
        <v>2400</v>
      </c>
      <c r="P1726" s="3" t="s">
        <v>2400</v>
      </c>
      <c r="Q1726" s="3">
        <v>0.29471599999999998</v>
      </c>
      <c r="R1726" s="3">
        <v>0.533246</v>
      </c>
      <c r="S1726" s="3">
        <v>0.533246</v>
      </c>
      <c r="T1726" s="9" t="s">
        <v>3429</v>
      </c>
      <c r="U1726" s="7">
        <v>1780655.1718085024</v>
      </c>
      <c r="V1726" s="7">
        <v>1679011.1208158752</v>
      </c>
      <c r="W1726" s="7">
        <v>1479646.5559408928</v>
      </c>
      <c r="X1726" s="7">
        <v>1130002.861776429</v>
      </c>
      <c r="Y1726" s="7">
        <v>1789467.8256892727</v>
      </c>
      <c r="Z1726" s="7">
        <v>1773559.1774419246</v>
      </c>
      <c r="AA1726" s="7">
        <v>1774946.7486430411</v>
      </c>
      <c r="AB1726" s="7">
        <v>1780655.1718085024</v>
      </c>
      <c r="AC1726" s="3">
        <v>78.584999999999994</v>
      </c>
      <c r="AD1726" s="4">
        <v>79.48</v>
      </c>
      <c r="AE1726" s="3">
        <v>54.619</v>
      </c>
      <c r="AF1726" s="3">
        <v>55.226999999999997</v>
      </c>
      <c r="AG1726" s="7">
        <v>254774575</v>
      </c>
      <c r="AH1726" s="7">
        <v>259730404</v>
      </c>
      <c r="AI1726" s="7">
        <v>271360253</v>
      </c>
      <c r="AJ1726" s="7">
        <v>129486326</v>
      </c>
      <c r="AK1726" s="3">
        <v>49.832129999999999</v>
      </c>
      <c r="AL1726" s="7">
        <v>144</v>
      </c>
      <c r="AM1726" s="7">
        <v>80736658</v>
      </c>
      <c r="AN1726" s="3">
        <v>31.07</v>
      </c>
      <c r="AO1726" s="3">
        <v>-2.1613829999999998</v>
      </c>
      <c r="AP1726" s="3">
        <v>-2.7220629999999999</v>
      </c>
      <c r="AQ1726" s="3">
        <v>9.8705499999999997</v>
      </c>
      <c r="AR1726" s="3">
        <v>40.871369000000001</v>
      </c>
      <c r="AS1726" s="3">
        <v>-2.7220629999999999</v>
      </c>
      <c r="AT1726" s="3">
        <v>9.8705499999999997</v>
      </c>
      <c r="AU1726" s="3">
        <v>38.571429000000002</v>
      </c>
      <c r="AV1726" s="3" t="s">
        <v>2400</v>
      </c>
      <c r="AW1726" s="3" t="s">
        <v>2400</v>
      </c>
      <c r="AX1726" s="3" t="s">
        <v>2400</v>
      </c>
      <c r="AY1726" s="3">
        <v>43.42</v>
      </c>
      <c r="AZ1726" s="4">
        <v>98.1</v>
      </c>
      <c r="BA1726" s="3">
        <v>104.52</v>
      </c>
    </row>
    <row r="1727" spans="1:53" x14ac:dyDescent="0.3">
      <c r="A1727" s="1" t="s">
        <v>912</v>
      </c>
      <c r="B1727" s="2">
        <v>10875661</v>
      </c>
      <c r="C1727" s="9" t="s">
        <v>2395</v>
      </c>
      <c r="D1727" s="9" t="s">
        <v>2425</v>
      </c>
      <c r="E1727" s="3">
        <v>1811.00840576</v>
      </c>
      <c r="F1727" s="5">
        <v>3239.008405</v>
      </c>
      <c r="G1727" s="5" t="s">
        <v>2400</v>
      </c>
      <c r="H1727" s="3">
        <v>0.23899999999999999</v>
      </c>
      <c r="I1727" s="3">
        <v>8.9141159999999999</v>
      </c>
      <c r="J1727" s="3">
        <v>0.23899999999999999</v>
      </c>
      <c r="K1727" s="3">
        <v>8.9141159999999999</v>
      </c>
      <c r="L1727" s="3" t="s">
        <v>2397</v>
      </c>
      <c r="M1727" s="3" t="s">
        <v>2397</v>
      </c>
      <c r="N1727" s="3">
        <v>6.5482230000000001</v>
      </c>
      <c r="O1727" s="3" t="s">
        <v>2400</v>
      </c>
      <c r="P1727" s="3" t="s">
        <v>2400</v>
      </c>
      <c r="Q1727" s="3">
        <v>0.93861000000000006</v>
      </c>
      <c r="R1727" s="3">
        <v>5.7277610000000001</v>
      </c>
      <c r="S1727" s="3">
        <v>5.7277610000000001</v>
      </c>
      <c r="T1727" s="9" t="s">
        <v>3429</v>
      </c>
      <c r="U1727" s="7">
        <v>3886000</v>
      </c>
      <c r="V1727" s="7">
        <v>3603000</v>
      </c>
      <c r="W1727" s="7">
        <v>3633000</v>
      </c>
      <c r="X1727" s="7">
        <v>3034000</v>
      </c>
      <c r="Y1727" s="7">
        <v>3576000</v>
      </c>
      <c r="Z1727" s="7">
        <v>3710000</v>
      </c>
      <c r="AA1727" s="7">
        <v>3831000</v>
      </c>
      <c r="AB1727" s="7">
        <v>3886000</v>
      </c>
      <c r="AC1727" s="3">
        <v>19.454000000000001</v>
      </c>
      <c r="AD1727" s="3">
        <v>19.911000000000001</v>
      </c>
      <c r="AE1727" s="3">
        <v>15.593999999999999</v>
      </c>
      <c r="AF1727" s="3">
        <v>15.772</v>
      </c>
      <c r="AG1727" s="7">
        <v>214694934</v>
      </c>
      <c r="AH1727" s="7">
        <v>220720522</v>
      </c>
      <c r="AI1727" s="7">
        <v>243011280</v>
      </c>
      <c r="AJ1727" s="7">
        <v>128507311</v>
      </c>
      <c r="AK1727" s="3">
        <v>60.173220000000001</v>
      </c>
      <c r="AL1727" s="7">
        <v>331</v>
      </c>
      <c r="AM1727" s="7">
        <v>115008051</v>
      </c>
      <c r="AN1727" s="3">
        <v>53.85</v>
      </c>
      <c r="AO1727" s="3">
        <v>-0.33112599999999998</v>
      </c>
      <c r="AP1727" s="3">
        <v>6.485849</v>
      </c>
      <c r="AQ1727" s="3">
        <v>10.391197999999999</v>
      </c>
      <c r="AR1727" s="3">
        <v>-4.7468349999999999</v>
      </c>
      <c r="AS1727" s="3">
        <v>6.485849</v>
      </c>
      <c r="AT1727" s="3">
        <v>10.391197999999999</v>
      </c>
      <c r="AU1727" s="3">
        <v>-6.6184070000000004</v>
      </c>
      <c r="AV1727" s="3">
        <v>2.2278486102922503</v>
      </c>
      <c r="AW1727" s="3">
        <v>2.3463258476395996</v>
      </c>
      <c r="AX1727" s="3">
        <v>2.1611077577712736</v>
      </c>
      <c r="AY1727" s="3">
        <v>101.99</v>
      </c>
      <c r="AZ1727" s="3">
        <v>107.42</v>
      </c>
      <c r="BA1727" s="3">
        <v>98.94</v>
      </c>
    </row>
    <row r="1728" spans="1:53" x14ac:dyDescent="0.3">
      <c r="A1728" s="1" t="s">
        <v>936</v>
      </c>
      <c r="B1728" s="2">
        <v>4066492</v>
      </c>
      <c r="C1728" s="9" t="s">
        <v>2401</v>
      </c>
      <c r="D1728" s="9" t="s">
        <v>2413</v>
      </c>
      <c r="E1728" s="3">
        <v>1808.9717831999999</v>
      </c>
      <c r="F1728" s="5">
        <v>2654.2617829999999</v>
      </c>
      <c r="G1728" s="5">
        <v>2654.2617832000001</v>
      </c>
      <c r="H1728" s="3">
        <v>0.27</v>
      </c>
      <c r="I1728" s="3">
        <v>25.752136752136799</v>
      </c>
      <c r="J1728" s="4">
        <v>0.27</v>
      </c>
      <c r="K1728" s="3">
        <v>25.752136752136799</v>
      </c>
      <c r="L1728" s="3">
        <v>1.7206503031687002</v>
      </c>
      <c r="M1728" s="3">
        <v>1.7206503031687002</v>
      </c>
      <c r="N1728" s="3">
        <v>13.015119</v>
      </c>
      <c r="O1728" s="3" t="s">
        <v>2400</v>
      </c>
      <c r="P1728" s="3" t="s">
        <v>2400</v>
      </c>
      <c r="Q1728" s="3">
        <v>12.640147000000001</v>
      </c>
      <c r="R1728" s="3">
        <v>15.639386999999999</v>
      </c>
      <c r="S1728" s="3">
        <v>16.080099454566501</v>
      </c>
      <c r="T1728" s="9" t="s">
        <v>3429</v>
      </c>
      <c r="U1728" s="7">
        <v>186231</v>
      </c>
      <c r="V1728" s="7">
        <v>166051</v>
      </c>
      <c r="W1728" s="7">
        <v>155858</v>
      </c>
      <c r="X1728" s="7">
        <v>147543</v>
      </c>
      <c r="Y1728" s="7">
        <v>198482</v>
      </c>
      <c r="Z1728" s="7">
        <v>197384</v>
      </c>
      <c r="AA1728" s="7">
        <v>191971</v>
      </c>
      <c r="AB1728" s="7">
        <v>186231</v>
      </c>
      <c r="AC1728" s="4">
        <v>87.2</v>
      </c>
      <c r="AD1728" s="3">
        <v>91.322999999999993</v>
      </c>
      <c r="AE1728" s="3">
        <v>74.570999999999998</v>
      </c>
      <c r="AF1728" s="3">
        <v>79.283000000000001</v>
      </c>
      <c r="AG1728" s="7">
        <v>55016894</v>
      </c>
      <c r="AH1728" s="7">
        <v>54184831</v>
      </c>
      <c r="AI1728" s="7">
        <v>52701316</v>
      </c>
      <c r="AJ1728" s="7">
        <v>53195132</v>
      </c>
      <c r="AK1728" s="3">
        <v>96.687849999999997</v>
      </c>
      <c r="AL1728" s="7">
        <v>313</v>
      </c>
      <c r="AM1728" s="7">
        <v>49619014</v>
      </c>
      <c r="AN1728" s="3">
        <v>90.19</v>
      </c>
      <c r="AO1728" s="3">
        <v>-2.0162599999999999</v>
      </c>
      <c r="AP1728" s="3">
        <v>-8.363747</v>
      </c>
      <c r="AQ1728" s="3">
        <v>-5.281358</v>
      </c>
      <c r="AR1728" s="3">
        <v>2.4481470000000001</v>
      </c>
      <c r="AS1728" s="3">
        <v>-8.363747</v>
      </c>
      <c r="AT1728" s="3">
        <v>-5.281358</v>
      </c>
      <c r="AU1728" s="3">
        <v>3.1143049999999999</v>
      </c>
      <c r="AV1728" s="3">
        <v>2.6313062106363097</v>
      </c>
      <c r="AW1728" s="3">
        <v>2.522967985874351</v>
      </c>
      <c r="AX1728" s="3">
        <v>2.3463154803627333</v>
      </c>
      <c r="AY1728" s="3">
        <v>101.94</v>
      </c>
      <c r="AZ1728" s="3">
        <v>97.74</v>
      </c>
      <c r="BA1728" s="4">
        <v>90.9</v>
      </c>
    </row>
    <row r="1729" spans="1:53" x14ac:dyDescent="0.3">
      <c r="A1729" s="1" t="s">
        <v>2987</v>
      </c>
      <c r="B1729" s="2">
        <v>4092339</v>
      </c>
      <c r="C1729" s="9" t="s">
        <v>2401</v>
      </c>
      <c r="D1729" s="9" t="s">
        <v>2506</v>
      </c>
      <c r="E1729" s="3">
        <v>1808.50730232</v>
      </c>
      <c r="F1729" s="5">
        <v>4754.4793019999997</v>
      </c>
      <c r="G1729" s="5" t="s">
        <v>2400</v>
      </c>
      <c r="H1729" s="3">
        <v>0.126</v>
      </c>
      <c r="I1729" s="3" t="s">
        <v>2397</v>
      </c>
      <c r="J1729" s="3">
        <v>0.126</v>
      </c>
      <c r="K1729" s="3" t="s">
        <v>2397</v>
      </c>
      <c r="L1729" s="3" t="s">
        <v>2397</v>
      </c>
      <c r="M1729" s="3" t="s">
        <v>2397</v>
      </c>
      <c r="N1729" s="3" t="s">
        <v>2397</v>
      </c>
      <c r="O1729" s="3" t="s">
        <v>2400</v>
      </c>
      <c r="P1729" s="3" t="s">
        <v>2400</v>
      </c>
      <c r="Q1729" s="3">
        <v>3.7195239999999998</v>
      </c>
      <c r="R1729" s="3">
        <v>11.476668999999999</v>
      </c>
      <c r="S1729" s="3">
        <v>11.476668999999999</v>
      </c>
      <c r="T1729" s="9" t="s">
        <v>3430</v>
      </c>
      <c r="U1729" s="7">
        <v>1154614</v>
      </c>
      <c r="V1729" s="7">
        <v>1058790</v>
      </c>
      <c r="W1729" s="7">
        <v>911705</v>
      </c>
      <c r="X1729" s="7">
        <v>395234</v>
      </c>
      <c r="Y1729" s="7">
        <v>1187404</v>
      </c>
      <c r="Z1729" s="7">
        <v>1154614</v>
      </c>
      <c r="AA1729" s="7">
        <v>1110166</v>
      </c>
      <c r="AB1729" s="7">
        <v>1088221</v>
      </c>
      <c r="AC1729" s="3">
        <v>27.210999999999999</v>
      </c>
      <c r="AD1729" s="3">
        <v>27.445</v>
      </c>
      <c r="AE1729" s="3">
        <v>24.314</v>
      </c>
      <c r="AF1729" s="3">
        <v>24.922000000000001</v>
      </c>
      <c r="AG1729" s="7">
        <v>146968272</v>
      </c>
      <c r="AH1729" s="7">
        <v>147373924</v>
      </c>
      <c r="AI1729" s="7">
        <v>156370042</v>
      </c>
      <c r="AJ1729" s="7">
        <v>19758805</v>
      </c>
      <c r="AK1729" s="3">
        <v>13.449260000000001</v>
      </c>
      <c r="AL1729" s="7">
        <v>129</v>
      </c>
      <c r="AM1729" s="7">
        <v>25705891</v>
      </c>
      <c r="AN1729" s="4">
        <v>17.5</v>
      </c>
      <c r="AO1729" s="3">
        <v>-5.2980130000000001</v>
      </c>
      <c r="AP1729" s="3">
        <v>-18.683997000000002</v>
      </c>
      <c r="AQ1729" s="3">
        <v>-14.735946</v>
      </c>
      <c r="AR1729" s="3">
        <v>-31.578946999999999</v>
      </c>
      <c r="AS1729" s="3">
        <v>-18.683997000000002</v>
      </c>
      <c r="AT1729" s="3">
        <v>-14.735946</v>
      </c>
      <c r="AU1729" s="3">
        <v>-29.30791</v>
      </c>
      <c r="AV1729" s="3">
        <v>2.7634471863464851</v>
      </c>
      <c r="AW1729" s="3">
        <v>3.5581572815137874</v>
      </c>
      <c r="AX1729" s="3">
        <v>3.3948460030749223</v>
      </c>
      <c r="AY1729" s="3">
        <v>61.65</v>
      </c>
      <c r="AZ1729" s="3">
        <v>79.37</v>
      </c>
      <c r="BA1729" s="3">
        <v>75.73</v>
      </c>
    </row>
    <row r="1730" spans="1:53" x14ac:dyDescent="0.3">
      <c r="A1730" s="1" t="s">
        <v>455</v>
      </c>
      <c r="B1730" s="2">
        <v>6481256</v>
      </c>
      <c r="C1730" s="9" t="s">
        <v>2395</v>
      </c>
      <c r="D1730" s="9" t="s">
        <v>2519</v>
      </c>
      <c r="E1730" s="3">
        <v>1804.5276537300001</v>
      </c>
      <c r="F1730" s="5">
        <v>1880.1346530000001</v>
      </c>
      <c r="G1730" s="5" t="s">
        <v>2400</v>
      </c>
      <c r="H1730" s="3">
        <v>-0.01</v>
      </c>
      <c r="I1730" s="3" t="s">
        <v>2397</v>
      </c>
      <c r="J1730" s="3">
        <v>-0.01</v>
      </c>
      <c r="K1730" s="3" t="s">
        <v>2397</v>
      </c>
      <c r="L1730" s="3" t="s">
        <v>2397</v>
      </c>
      <c r="M1730" s="3">
        <v>1.6266992500000002</v>
      </c>
      <c r="N1730" s="3">
        <v>48.853211000000002</v>
      </c>
      <c r="O1730" s="3" t="s">
        <v>2400</v>
      </c>
      <c r="P1730" s="3" t="s">
        <v>2400</v>
      </c>
      <c r="Q1730" s="3">
        <v>4.8015109999999996</v>
      </c>
      <c r="R1730" s="3">
        <v>21.291329999999999</v>
      </c>
      <c r="S1730" s="3">
        <v>21.291329999999999</v>
      </c>
      <c r="T1730" s="9" t="s">
        <v>3429</v>
      </c>
      <c r="U1730" s="7">
        <v>354337</v>
      </c>
      <c r="V1730" s="7">
        <v>335644</v>
      </c>
      <c r="W1730" s="7">
        <v>286104</v>
      </c>
      <c r="X1730" s="7">
        <v>243530</v>
      </c>
      <c r="Y1730" s="7">
        <v>372797</v>
      </c>
      <c r="Z1730" s="7">
        <v>363553</v>
      </c>
      <c r="AA1730" s="7">
        <v>360690</v>
      </c>
      <c r="AB1730" s="7">
        <v>354337</v>
      </c>
      <c r="AC1730" s="3">
        <v>60.201000000000001</v>
      </c>
      <c r="AD1730" s="3">
        <v>59.677999999999997</v>
      </c>
      <c r="AE1730" s="3">
        <v>26.969000000000001</v>
      </c>
      <c r="AF1730" s="3">
        <v>21.242000000000001</v>
      </c>
      <c r="AG1730" s="7">
        <v>160900211</v>
      </c>
      <c r="AH1730" s="7">
        <v>160881314</v>
      </c>
      <c r="AI1730" s="7">
        <v>159848766</v>
      </c>
      <c r="AJ1730" s="7">
        <v>110760248</v>
      </c>
      <c r="AK1730" s="3">
        <v>68.805949999999996</v>
      </c>
      <c r="AL1730" s="7">
        <v>285</v>
      </c>
      <c r="AM1730" s="7">
        <v>108859407</v>
      </c>
      <c r="AN1730" s="3">
        <v>67.63</v>
      </c>
      <c r="AO1730" s="3">
        <v>-0.46728999999999998</v>
      </c>
      <c r="AP1730" s="3">
        <v>-4.9955400000000001</v>
      </c>
      <c r="AQ1730" s="3">
        <v>-9.052092</v>
      </c>
      <c r="AR1730" s="3">
        <v>-38.616714999999999</v>
      </c>
      <c r="AS1730" s="3">
        <v>-4.9955400000000001</v>
      </c>
      <c r="AT1730" s="3">
        <v>-9.052092</v>
      </c>
      <c r="AU1730" s="3">
        <v>-39.454234999999997</v>
      </c>
      <c r="AV1730" s="3">
        <v>2.2493344968196984</v>
      </c>
      <c r="AW1730" s="3">
        <v>4.2251856958065073</v>
      </c>
      <c r="AX1730" s="3">
        <v>3.7468342712337623</v>
      </c>
      <c r="AY1730" s="3">
        <v>85.31</v>
      </c>
      <c r="AZ1730" s="3">
        <v>160.25</v>
      </c>
      <c r="BA1730" s="4">
        <v>142.11000000000001</v>
      </c>
    </row>
    <row r="1731" spans="1:53" x14ac:dyDescent="0.3">
      <c r="A1731" s="1" t="s">
        <v>1657</v>
      </c>
      <c r="B1731" s="2">
        <v>4081441</v>
      </c>
      <c r="C1731" s="9" t="s">
        <v>2395</v>
      </c>
      <c r="D1731" s="9" t="s">
        <v>2427</v>
      </c>
      <c r="E1731" s="3">
        <v>1803.9139996500001</v>
      </c>
      <c r="F1731" s="5">
        <v>1104.378999</v>
      </c>
      <c r="G1731" s="5" t="s">
        <v>2400</v>
      </c>
      <c r="H1731" s="3">
        <v>0.56999999999999995</v>
      </c>
      <c r="I1731" s="3">
        <v>13.328298</v>
      </c>
      <c r="J1731" s="4">
        <v>0.56999999999999995</v>
      </c>
      <c r="K1731" s="3">
        <v>13.328298</v>
      </c>
      <c r="L1731" s="3">
        <v>2.6301669299999997</v>
      </c>
      <c r="M1731" s="3">
        <v>1.8596318700000001</v>
      </c>
      <c r="N1731" s="3">
        <v>11.384945999999999</v>
      </c>
      <c r="O1731" s="3" t="s">
        <v>2400</v>
      </c>
      <c r="P1731" s="3" t="s">
        <v>2400</v>
      </c>
      <c r="Q1731" s="3">
        <v>1.5932219999999999</v>
      </c>
      <c r="R1731" s="3">
        <v>5.7280389999999999</v>
      </c>
      <c r="S1731" s="3">
        <v>5.7280389999999999</v>
      </c>
      <c r="T1731" s="9" t="s">
        <v>3429</v>
      </c>
      <c r="U1731" s="7">
        <v>710004</v>
      </c>
      <c r="V1731" s="7">
        <v>695208</v>
      </c>
      <c r="W1731" s="7">
        <v>693034</v>
      </c>
      <c r="X1731" s="7">
        <v>687314</v>
      </c>
      <c r="Y1731" s="7">
        <v>652751</v>
      </c>
      <c r="Z1731" s="7">
        <v>662846</v>
      </c>
      <c r="AA1731" s="7">
        <v>682670</v>
      </c>
      <c r="AB1731" s="7">
        <v>710004</v>
      </c>
      <c r="AC1731" s="3">
        <v>83.094999999999999</v>
      </c>
      <c r="AD1731" s="3">
        <v>83.462000000000003</v>
      </c>
      <c r="AE1731" s="3">
        <v>25.577000000000002</v>
      </c>
      <c r="AF1731" s="3">
        <v>26.599</v>
      </c>
      <c r="AG1731" s="7">
        <v>65716357</v>
      </c>
      <c r="AH1731" s="7">
        <v>65673430</v>
      </c>
      <c r="AI1731" s="7">
        <v>65668638</v>
      </c>
      <c r="AJ1731" s="7">
        <v>57130789</v>
      </c>
      <c r="AK1731" s="3">
        <v>86.935419999999993</v>
      </c>
      <c r="AL1731" s="7">
        <v>300</v>
      </c>
      <c r="AM1731" s="7">
        <v>58603167</v>
      </c>
      <c r="AN1731" s="3">
        <v>89.18</v>
      </c>
      <c r="AO1731" s="3">
        <v>-0.45129799999999998</v>
      </c>
      <c r="AP1731" s="3">
        <v>-3.570128</v>
      </c>
      <c r="AQ1731" s="3">
        <v>19.019784000000001</v>
      </c>
      <c r="AR1731" s="3">
        <v>47.629671000000002</v>
      </c>
      <c r="AS1731" s="3">
        <v>-3.570128</v>
      </c>
      <c r="AT1731" s="3">
        <v>19.019784000000001</v>
      </c>
      <c r="AU1731" s="3">
        <v>50.740319</v>
      </c>
      <c r="AV1731" s="3">
        <v>1.7249548257187115</v>
      </c>
      <c r="AW1731" s="3">
        <v>3.3778126931172237</v>
      </c>
      <c r="AX1731" s="3">
        <v>3.0535129538805763</v>
      </c>
      <c r="AY1731" s="3">
        <v>48.94</v>
      </c>
      <c r="AZ1731" s="3">
        <v>95.84</v>
      </c>
      <c r="BA1731" s="3">
        <v>86.64</v>
      </c>
    </row>
    <row r="1732" spans="1:53" x14ac:dyDescent="0.3">
      <c r="A1732" s="1" t="s">
        <v>2145</v>
      </c>
      <c r="B1732" s="2">
        <v>5720686</v>
      </c>
      <c r="C1732" s="9" t="s">
        <v>2401</v>
      </c>
      <c r="D1732" s="9" t="s">
        <v>2407</v>
      </c>
      <c r="E1732" s="3">
        <v>1794.0093988000001</v>
      </c>
      <c r="F1732" s="5">
        <v>1829.634558</v>
      </c>
      <c r="G1732" s="5" t="s">
        <v>2400</v>
      </c>
      <c r="H1732" s="3">
        <v>1.64</v>
      </c>
      <c r="I1732" s="3">
        <v>5.8652600000000001</v>
      </c>
      <c r="J1732" s="4">
        <v>1.64</v>
      </c>
      <c r="K1732" s="3">
        <v>5.8652600000000001</v>
      </c>
      <c r="L1732" s="3">
        <v>0.90176995999999998</v>
      </c>
      <c r="M1732" s="3">
        <v>0.90176995999999998</v>
      </c>
      <c r="N1732" s="3" t="s">
        <v>2400</v>
      </c>
      <c r="O1732" s="3" t="s">
        <v>2400</v>
      </c>
      <c r="P1732" s="3" t="s">
        <v>2400</v>
      </c>
      <c r="Q1732" s="3">
        <v>25.537078000000001</v>
      </c>
      <c r="R1732" s="3" t="s">
        <v>2400</v>
      </c>
      <c r="S1732" s="3" t="s">
        <v>2400</v>
      </c>
      <c r="T1732" s="9" t="s">
        <v>3429</v>
      </c>
      <c r="U1732" s="7">
        <v>67102.535000000003</v>
      </c>
      <c r="V1732" s="7">
        <v>68213.706999999995</v>
      </c>
      <c r="W1732" s="7">
        <v>64647.938999999998</v>
      </c>
      <c r="X1732" s="7">
        <v>63408.046999999999</v>
      </c>
      <c r="Y1732" s="7">
        <v>65961.721999999994</v>
      </c>
      <c r="Z1732" s="7">
        <v>66532.127999999997</v>
      </c>
      <c r="AA1732" s="7">
        <v>67102.535000000003</v>
      </c>
      <c r="AB1732" s="7">
        <v>66921.337</v>
      </c>
      <c r="AC1732" s="4">
        <v>100</v>
      </c>
      <c r="AD1732" s="4">
        <v>100</v>
      </c>
      <c r="AE1732" s="3" t="s">
        <v>2400</v>
      </c>
      <c r="AF1732" s="3" t="s">
        <v>2400</v>
      </c>
      <c r="AG1732" s="7">
        <v>51800776</v>
      </c>
      <c r="AH1732" s="7">
        <v>51800776</v>
      </c>
      <c r="AI1732" s="7">
        <v>53408471</v>
      </c>
      <c r="AJ1732" s="7" t="s">
        <v>2400</v>
      </c>
      <c r="AK1732" s="3" t="s">
        <v>2400</v>
      </c>
      <c r="AL1732" s="7">
        <v>145</v>
      </c>
      <c r="AM1732" s="7">
        <v>7096049</v>
      </c>
      <c r="AN1732" s="4">
        <v>13.7</v>
      </c>
      <c r="AO1732" s="3">
        <v>-0.78271800000000002</v>
      </c>
      <c r="AP1732" s="3">
        <v>-8.091647</v>
      </c>
      <c r="AQ1732" s="3">
        <v>-4.0859560000000004</v>
      </c>
      <c r="AR1732" s="3">
        <v>10.533659</v>
      </c>
      <c r="AS1732" s="3">
        <v>-8.091647</v>
      </c>
      <c r="AT1732" s="3">
        <v>-4.0859560000000004</v>
      </c>
      <c r="AU1732" s="3">
        <v>9.9202220000000008</v>
      </c>
      <c r="AV1732" s="3">
        <v>0.44467094469781687</v>
      </c>
      <c r="AW1732" s="3">
        <v>0.50139385767292188</v>
      </c>
      <c r="AX1732" s="3">
        <v>0.38928092208799814</v>
      </c>
      <c r="AY1732" s="3">
        <v>116.83</v>
      </c>
      <c r="AZ1732" s="3">
        <v>131.72999999999999</v>
      </c>
      <c r="BA1732" s="3">
        <v>102.27</v>
      </c>
    </row>
    <row r="1733" spans="1:53" x14ac:dyDescent="0.3">
      <c r="A1733" s="1" t="s">
        <v>554</v>
      </c>
      <c r="B1733" s="2">
        <v>6517345</v>
      </c>
      <c r="C1733" s="9" t="s">
        <v>2401</v>
      </c>
      <c r="D1733" s="9" t="s">
        <v>2448</v>
      </c>
      <c r="E1733" s="3">
        <v>1793.22421274</v>
      </c>
      <c r="F1733" s="5">
        <v>3684.8146620000002</v>
      </c>
      <c r="G1733" s="5" t="s">
        <v>2400</v>
      </c>
      <c r="H1733" s="3">
        <v>1.5379502766281857E-2</v>
      </c>
      <c r="I1733" s="3">
        <v>13.722924000000001</v>
      </c>
      <c r="J1733" s="3">
        <v>1.5379502766281857E-2</v>
      </c>
      <c r="K1733" s="3">
        <v>13.722924000000001</v>
      </c>
      <c r="L1733" s="3">
        <v>3.3741597699999999</v>
      </c>
      <c r="M1733" s="3">
        <v>1.4885357300000002</v>
      </c>
      <c r="N1733" s="3">
        <v>12.477076</v>
      </c>
      <c r="O1733" s="3" t="s">
        <v>2400</v>
      </c>
      <c r="P1733" s="3" t="s">
        <v>2400</v>
      </c>
      <c r="Q1733" s="3">
        <v>0.44892799999999999</v>
      </c>
      <c r="R1733" s="3">
        <v>5.5831770000000001</v>
      </c>
      <c r="S1733" s="3">
        <v>5.5831770000000001</v>
      </c>
      <c r="T1733" s="9" t="s">
        <v>3429</v>
      </c>
      <c r="U1733" s="7">
        <v>7828895.0472154282</v>
      </c>
      <c r="V1733" s="7">
        <v>8554497.432663532</v>
      </c>
      <c r="W1733" s="7">
        <v>7276458.6754857618</v>
      </c>
      <c r="X1733" s="7">
        <v>5575447.0269852849</v>
      </c>
      <c r="Y1733" s="7">
        <v>7349447.9601530973</v>
      </c>
      <c r="Z1733" s="7">
        <v>7419163.9868385037</v>
      </c>
      <c r="AA1733" s="7">
        <v>7607833.6233029189</v>
      </c>
      <c r="AB1733" s="7">
        <v>7828895.0472154282</v>
      </c>
      <c r="AC1733" s="4">
        <v>9.8079999999999998</v>
      </c>
      <c r="AD1733" s="4">
        <v>9.56</v>
      </c>
      <c r="AE1733" s="4">
        <v>7.556</v>
      </c>
      <c r="AF1733" s="4">
        <v>7.5830000000000002</v>
      </c>
      <c r="AG1733" s="7">
        <v>145492000</v>
      </c>
      <c r="AH1733" s="7">
        <v>146266249</v>
      </c>
      <c r="AI1733" s="7">
        <v>146820000</v>
      </c>
      <c r="AJ1733" s="7">
        <v>131514708</v>
      </c>
      <c r="AK1733" s="4">
        <v>89.914599999999993</v>
      </c>
      <c r="AL1733" s="7">
        <v>264</v>
      </c>
      <c r="AM1733" s="7">
        <v>125153118</v>
      </c>
      <c r="AN1733" s="3">
        <v>85.57</v>
      </c>
      <c r="AO1733" s="3">
        <v>-0.58083300000000004</v>
      </c>
      <c r="AP1733" s="3">
        <v>-16.231648</v>
      </c>
      <c r="AQ1733" s="3">
        <v>-36.838867999999998</v>
      </c>
      <c r="AR1733" s="3">
        <v>-47.575294</v>
      </c>
      <c r="AS1733" s="3">
        <v>-16.231648</v>
      </c>
      <c r="AT1733" s="3">
        <v>-36.838867999999998</v>
      </c>
      <c r="AU1733" s="3">
        <v>-48.547094000000001</v>
      </c>
      <c r="AV1733" s="3">
        <v>2.9741078545057924</v>
      </c>
      <c r="AW1733" s="3">
        <v>3.401348280596534</v>
      </c>
      <c r="AX1733" s="3">
        <v>5.3162658818902866</v>
      </c>
      <c r="AY1733" s="3">
        <v>79.069999999999993</v>
      </c>
      <c r="AZ1733" s="3">
        <v>90.43</v>
      </c>
      <c r="BA1733" s="3">
        <v>141.34</v>
      </c>
    </row>
    <row r="1734" spans="1:53" x14ac:dyDescent="0.3">
      <c r="A1734" s="1" t="s">
        <v>1326</v>
      </c>
      <c r="B1734" s="2">
        <v>110708330</v>
      </c>
      <c r="C1734" s="9" t="s">
        <v>2401</v>
      </c>
      <c r="D1734" s="9" t="s">
        <v>2490</v>
      </c>
      <c r="E1734" s="3">
        <v>1792.99943955</v>
      </c>
      <c r="F1734" s="5">
        <v>2901.065439</v>
      </c>
      <c r="G1734" s="5" t="s">
        <v>2400</v>
      </c>
      <c r="H1734" s="3">
        <v>-0.40100000000000002</v>
      </c>
      <c r="I1734" s="3">
        <v>9.7347549999999998</v>
      </c>
      <c r="J1734" s="3">
        <v>-0.40100000000000002</v>
      </c>
      <c r="K1734" s="3">
        <v>9.7347549999999998</v>
      </c>
      <c r="L1734" s="3" t="s">
        <v>2397</v>
      </c>
      <c r="M1734" s="3" t="s">
        <v>2397</v>
      </c>
      <c r="N1734" s="3">
        <v>30.453379000000002</v>
      </c>
      <c r="O1734" s="3" t="s">
        <v>2400</v>
      </c>
      <c r="P1734" s="3" t="s">
        <v>2400</v>
      </c>
      <c r="Q1734" s="3">
        <v>2.9648319999999999</v>
      </c>
      <c r="R1734" s="3">
        <v>12.171208999999999</v>
      </c>
      <c r="S1734" s="3">
        <v>12.171208999999999</v>
      </c>
      <c r="T1734" s="9" t="s">
        <v>3430</v>
      </c>
      <c r="U1734" s="7">
        <v>959265</v>
      </c>
      <c r="V1734" s="7">
        <v>851496</v>
      </c>
      <c r="W1734" s="7">
        <v>653490</v>
      </c>
      <c r="X1734" s="7">
        <v>81812</v>
      </c>
      <c r="Y1734" s="7">
        <v>955767</v>
      </c>
      <c r="Z1734" s="7">
        <v>959265</v>
      </c>
      <c r="AA1734" s="7">
        <v>921126</v>
      </c>
      <c r="AB1734" s="7">
        <v>894042</v>
      </c>
      <c r="AC1734" s="3">
        <v>42.972000000000001</v>
      </c>
      <c r="AD1734" s="3">
        <v>43.179000000000002</v>
      </c>
      <c r="AE1734" s="3">
        <v>18.766999999999999</v>
      </c>
      <c r="AF1734" s="3">
        <v>18.951000000000001</v>
      </c>
      <c r="AG1734" s="7">
        <v>48459754</v>
      </c>
      <c r="AH1734" s="7">
        <v>48057754</v>
      </c>
      <c r="AI1734" s="7">
        <v>47970000</v>
      </c>
      <c r="AJ1734" s="7">
        <v>37898919</v>
      </c>
      <c r="AK1734" s="3">
        <v>78.186359999999993</v>
      </c>
      <c r="AL1734" s="7">
        <v>232</v>
      </c>
      <c r="AM1734" s="7">
        <v>38178777</v>
      </c>
      <c r="AN1734" s="3">
        <v>78.760000000000005</v>
      </c>
      <c r="AO1734" s="3">
        <v>7.2289159999999999</v>
      </c>
      <c r="AP1734" s="3">
        <v>-3.7577720000000001</v>
      </c>
      <c r="AQ1734" s="3">
        <v>-16.29438</v>
      </c>
      <c r="AR1734" s="3">
        <v>14.875766</v>
      </c>
      <c r="AS1734" s="3">
        <v>-3.7577720000000001</v>
      </c>
      <c r="AT1734" s="3">
        <v>-16.29438</v>
      </c>
      <c r="AU1734" s="3">
        <v>11.984901000000001</v>
      </c>
      <c r="AV1734" s="3">
        <v>4.4208533374596817</v>
      </c>
      <c r="AW1734" s="3">
        <v>5.6658021912906742</v>
      </c>
      <c r="AX1734" s="3">
        <v>4.6361236662389693</v>
      </c>
      <c r="AY1734" s="3">
        <v>90.13</v>
      </c>
      <c r="AZ1734" s="3">
        <v>115.52</v>
      </c>
      <c r="BA1734" s="3">
        <v>94.52</v>
      </c>
    </row>
    <row r="1735" spans="1:53" x14ac:dyDescent="0.3">
      <c r="A1735" s="1" t="s">
        <v>539</v>
      </c>
      <c r="B1735" s="2">
        <v>4288374</v>
      </c>
      <c r="C1735" s="9" t="s">
        <v>2401</v>
      </c>
      <c r="D1735" s="9" t="s">
        <v>2499</v>
      </c>
      <c r="E1735" s="3">
        <v>1792.9591782</v>
      </c>
      <c r="F1735" s="5">
        <v>4291.1351780000005</v>
      </c>
      <c r="G1735" s="5" t="s">
        <v>2400</v>
      </c>
      <c r="H1735" s="3">
        <v>7.8E-2</v>
      </c>
      <c r="I1735" s="3" t="s">
        <v>2397</v>
      </c>
      <c r="J1735" s="4">
        <v>7.8E-2</v>
      </c>
      <c r="K1735" s="3">
        <v>40.921985999999997</v>
      </c>
      <c r="L1735" s="3" t="s">
        <v>2397</v>
      </c>
      <c r="M1735" s="3">
        <v>1.9270267999999999</v>
      </c>
      <c r="N1735" s="3" t="s">
        <v>2397</v>
      </c>
      <c r="O1735" s="3" t="s">
        <v>2400</v>
      </c>
      <c r="P1735" s="3" t="s">
        <v>2400</v>
      </c>
      <c r="Q1735" s="3">
        <v>1.9148369999999999</v>
      </c>
      <c r="R1735" s="3">
        <v>9.6400419999999993</v>
      </c>
      <c r="S1735" s="3">
        <v>9.6400419999999993</v>
      </c>
      <c r="T1735" s="9" t="s">
        <v>3429</v>
      </c>
      <c r="U1735" s="7">
        <v>2058876</v>
      </c>
      <c r="V1735" s="7">
        <v>2009130</v>
      </c>
      <c r="W1735" s="7">
        <v>1723502</v>
      </c>
      <c r="X1735" s="7">
        <v>1447642</v>
      </c>
      <c r="Y1735" s="7">
        <v>2216497</v>
      </c>
      <c r="Z1735" s="7">
        <v>2154939</v>
      </c>
      <c r="AA1735" s="7">
        <v>2099233</v>
      </c>
      <c r="AB1735" s="7">
        <v>2058876</v>
      </c>
      <c r="AC1735" s="3">
        <v>43.389000000000003</v>
      </c>
      <c r="AD1735" s="3">
        <v>46.271999999999998</v>
      </c>
      <c r="AE1735" s="3">
        <v>15.747</v>
      </c>
      <c r="AF1735" s="3">
        <v>17.495000000000001</v>
      </c>
      <c r="AG1735" s="7">
        <v>75652000</v>
      </c>
      <c r="AH1735" s="7">
        <v>75476000</v>
      </c>
      <c r="AI1735" s="7">
        <v>71820329</v>
      </c>
      <c r="AJ1735" s="7">
        <v>67101887</v>
      </c>
      <c r="AK1735" s="3">
        <v>88.697770000000006</v>
      </c>
      <c r="AL1735" s="7">
        <v>249</v>
      </c>
      <c r="AM1735" s="7">
        <v>45223208</v>
      </c>
      <c r="AN1735" s="3">
        <v>59.78</v>
      </c>
      <c r="AO1735" s="3">
        <v>-0.64571699999999999</v>
      </c>
      <c r="AP1735" s="3">
        <v>-2.616034</v>
      </c>
      <c r="AQ1735" s="3">
        <v>4.292815</v>
      </c>
      <c r="AR1735" s="3">
        <v>1.9885109999999999</v>
      </c>
      <c r="AS1735" s="3">
        <v>-2.616034</v>
      </c>
      <c r="AT1735" s="3">
        <v>4.292815</v>
      </c>
      <c r="AU1735" s="3">
        <v>2.8062360000000002</v>
      </c>
      <c r="AV1735" s="3">
        <v>0.75057084197032731</v>
      </c>
      <c r="AW1735" s="3">
        <v>1.416024626142824</v>
      </c>
      <c r="AX1735" s="3">
        <v>1.2932405993958687</v>
      </c>
      <c r="AY1735" s="3">
        <v>55.07</v>
      </c>
      <c r="AZ1735" s="4">
        <v>103.9</v>
      </c>
      <c r="BA1735" s="3">
        <v>94.89</v>
      </c>
    </row>
    <row r="1736" spans="1:53" x14ac:dyDescent="0.3">
      <c r="A1736" s="1" t="s">
        <v>1012</v>
      </c>
      <c r="B1736" s="2">
        <v>1031123</v>
      </c>
      <c r="C1736" s="9" t="s">
        <v>2401</v>
      </c>
      <c r="D1736" s="9" t="s">
        <v>2457</v>
      </c>
      <c r="E1736" s="3">
        <v>1791.91766712</v>
      </c>
      <c r="F1736" s="5">
        <v>4555.9166670000004</v>
      </c>
      <c r="G1736" s="5">
        <v>4035.9846671199998</v>
      </c>
      <c r="H1736" s="3">
        <v>-0.91300000000000003</v>
      </c>
      <c r="I1736" s="3" t="s">
        <v>2397</v>
      </c>
      <c r="J1736" s="3">
        <v>-0.91300000000000003</v>
      </c>
      <c r="K1736" s="3" t="s">
        <v>2397</v>
      </c>
      <c r="L1736" s="3">
        <v>1.0640857400000001</v>
      </c>
      <c r="M1736" s="3">
        <v>1.0640857400000001</v>
      </c>
      <c r="N1736" s="3">
        <v>17.282416000000001</v>
      </c>
      <c r="O1736" s="3" t="s">
        <v>2397</v>
      </c>
      <c r="P1736" s="3" t="s">
        <v>2397</v>
      </c>
      <c r="Q1736" s="3">
        <v>1.204056</v>
      </c>
      <c r="R1736" s="3" t="s">
        <v>2397</v>
      </c>
      <c r="S1736" s="3">
        <v>-1.5435179999999999</v>
      </c>
      <c r="T1736" s="9" t="s">
        <v>3429</v>
      </c>
      <c r="U1736" s="7">
        <v>3682166</v>
      </c>
      <c r="V1736" s="7">
        <v>3741985</v>
      </c>
      <c r="W1736" s="7">
        <v>2850379</v>
      </c>
      <c r="X1736" s="7">
        <v>2579775</v>
      </c>
      <c r="Y1736" s="7">
        <v>3689272</v>
      </c>
      <c r="Z1736" s="7">
        <v>3652762</v>
      </c>
      <c r="AA1736" s="7">
        <v>3651087</v>
      </c>
      <c r="AB1736" s="7">
        <v>3682166</v>
      </c>
      <c r="AC1736" s="3">
        <v>19.835000000000001</v>
      </c>
      <c r="AD1736" s="3">
        <v>-82.537000000000006</v>
      </c>
      <c r="AE1736" s="3">
        <v>18.146000000000001</v>
      </c>
      <c r="AF1736" s="3">
        <v>-84.338999999999999</v>
      </c>
      <c r="AG1736" s="7">
        <v>172465608</v>
      </c>
      <c r="AH1736" s="7">
        <v>110303446</v>
      </c>
      <c r="AI1736" s="7">
        <v>110086035</v>
      </c>
      <c r="AJ1736" s="7">
        <v>157076521</v>
      </c>
      <c r="AK1736" s="3">
        <v>91.077010000000001</v>
      </c>
      <c r="AL1736" s="7">
        <v>332</v>
      </c>
      <c r="AM1736" s="7">
        <v>107881391</v>
      </c>
      <c r="AN1736" s="3">
        <v>62.55</v>
      </c>
      <c r="AO1736" s="3">
        <v>-1.3184579999999999</v>
      </c>
      <c r="AP1736" s="3">
        <v>-6.3522619999999996</v>
      </c>
      <c r="AQ1736" s="3">
        <v>0.51652900000000002</v>
      </c>
      <c r="AR1736" s="3">
        <v>-36.818182</v>
      </c>
      <c r="AS1736" s="3">
        <v>-6.3522619999999996</v>
      </c>
      <c r="AT1736" s="3">
        <v>0.51652900000000002</v>
      </c>
      <c r="AU1736" s="3">
        <v>-31.430585000000001</v>
      </c>
      <c r="AV1736" s="3">
        <v>8.3248783142897693</v>
      </c>
      <c r="AW1736" s="3">
        <v>8.7698032789555036</v>
      </c>
      <c r="AX1736" s="3">
        <v>9.1659875925925078</v>
      </c>
      <c r="AY1736" s="3">
        <v>85.84</v>
      </c>
      <c r="AZ1736" s="3">
        <v>90.43</v>
      </c>
      <c r="BA1736" s="3">
        <v>94.52</v>
      </c>
    </row>
    <row r="1737" spans="1:53" x14ac:dyDescent="0.3">
      <c r="A1737" s="1" t="s">
        <v>2340</v>
      </c>
      <c r="B1737" s="2">
        <v>106420886</v>
      </c>
      <c r="C1737" s="9" t="s">
        <v>2401</v>
      </c>
      <c r="D1737" s="9" t="s">
        <v>2424</v>
      </c>
      <c r="E1737" s="3">
        <v>1791.4050752000001</v>
      </c>
      <c r="F1737" s="5">
        <v>2336.4050750000001</v>
      </c>
      <c r="G1737" s="5" t="s">
        <v>2400</v>
      </c>
      <c r="H1737" s="3">
        <v>-0.13</v>
      </c>
      <c r="I1737" s="3">
        <v>22.975733999999999</v>
      </c>
      <c r="J1737" s="4">
        <v>-0.13</v>
      </c>
      <c r="K1737" s="3">
        <v>22.975733999999999</v>
      </c>
      <c r="L1737" s="3">
        <v>7.5083472500000008</v>
      </c>
      <c r="M1737" s="3">
        <v>4.8952381000000003</v>
      </c>
      <c r="N1737" s="3">
        <v>8.4183430000000001</v>
      </c>
      <c r="O1737" s="3" t="s">
        <v>2400</v>
      </c>
      <c r="P1737" s="3" t="s">
        <v>2400</v>
      </c>
      <c r="Q1737" s="3">
        <v>0.77028099999999999</v>
      </c>
      <c r="R1737" s="3">
        <v>5.0834789999999996</v>
      </c>
      <c r="S1737" s="3">
        <v>5.0834789999999996</v>
      </c>
      <c r="T1737" s="9" t="s">
        <v>3429</v>
      </c>
      <c r="U1737" s="7">
        <v>2763000</v>
      </c>
      <c r="V1737" s="7">
        <v>2695000</v>
      </c>
      <c r="W1737" s="7">
        <v>2460000</v>
      </c>
      <c r="X1737" s="7">
        <v>2867000</v>
      </c>
      <c r="Y1737" s="7">
        <v>2719000</v>
      </c>
      <c r="Z1737" s="7">
        <v>2722000</v>
      </c>
      <c r="AA1737" s="7">
        <v>2750000</v>
      </c>
      <c r="AB1737" s="7">
        <v>2763000</v>
      </c>
      <c r="AC1737" s="3">
        <v>27.289000000000001</v>
      </c>
      <c r="AD1737" s="4">
        <v>28.65</v>
      </c>
      <c r="AE1737" s="4">
        <v>12.016</v>
      </c>
      <c r="AF1737" s="3">
        <v>14.564</v>
      </c>
      <c r="AG1737" s="7">
        <v>85977995</v>
      </c>
      <c r="AH1737" s="7">
        <v>85901439</v>
      </c>
      <c r="AI1737" s="7">
        <v>85631304</v>
      </c>
      <c r="AJ1737" s="7">
        <v>79685527</v>
      </c>
      <c r="AK1737" s="3">
        <v>92.522850000000005</v>
      </c>
      <c r="AL1737" s="7">
        <v>462</v>
      </c>
      <c r="AM1737" s="7">
        <v>75316651</v>
      </c>
      <c r="AN1737" s="3">
        <v>87.45</v>
      </c>
      <c r="AO1737" s="3">
        <v>-0.99064399999999997</v>
      </c>
      <c r="AP1737" s="3">
        <v>-13.509615</v>
      </c>
      <c r="AQ1737" s="3">
        <v>5.1431909999999998</v>
      </c>
      <c r="AR1737" s="3">
        <v>33.160621999999996</v>
      </c>
      <c r="AS1737" s="3">
        <v>-13.509615</v>
      </c>
      <c r="AT1737" s="3">
        <v>5.1431909999999998</v>
      </c>
      <c r="AU1737" s="3">
        <v>36.910198000000001</v>
      </c>
      <c r="AV1737" s="3">
        <v>3.129846575529005</v>
      </c>
      <c r="AW1737" s="3">
        <v>5.1109626939449839</v>
      </c>
      <c r="AX1737" s="3">
        <v>5.2075842193081225</v>
      </c>
      <c r="AY1737" s="4">
        <v>52.1</v>
      </c>
      <c r="AZ1737" s="3">
        <v>85.08</v>
      </c>
      <c r="BA1737" s="3">
        <v>86.69</v>
      </c>
    </row>
    <row r="1738" spans="1:53" x14ac:dyDescent="0.3">
      <c r="A1738" s="1" t="s">
        <v>1892</v>
      </c>
      <c r="B1738" s="2">
        <v>4967296</v>
      </c>
      <c r="C1738" s="9" t="s">
        <v>2395</v>
      </c>
      <c r="D1738" s="9" t="s">
        <v>2431</v>
      </c>
      <c r="E1738" s="3">
        <v>1787.4835734000001</v>
      </c>
      <c r="F1738" s="5">
        <v>1473.559573</v>
      </c>
      <c r="G1738" s="5" t="s">
        <v>2400</v>
      </c>
      <c r="H1738" s="3">
        <v>0.61899999999999999</v>
      </c>
      <c r="I1738" s="3">
        <v>20.481242999999999</v>
      </c>
      <c r="J1738" s="4">
        <v>0.61899999999999999</v>
      </c>
      <c r="K1738" s="3">
        <v>20.481242999999999</v>
      </c>
      <c r="L1738" s="3">
        <v>2.2489909699999999</v>
      </c>
      <c r="M1738" s="3">
        <v>2.2489909699999999</v>
      </c>
      <c r="N1738" s="3">
        <v>22.325485</v>
      </c>
      <c r="O1738" s="3" t="s">
        <v>2400</v>
      </c>
      <c r="P1738" s="3" t="s">
        <v>2400</v>
      </c>
      <c r="Q1738" s="3">
        <v>1.8490690000000001</v>
      </c>
      <c r="R1738" s="3">
        <v>13.043084</v>
      </c>
      <c r="S1738" s="3">
        <v>13.043084</v>
      </c>
      <c r="T1738" s="9" t="s">
        <v>3429</v>
      </c>
      <c r="U1738" s="7">
        <v>639142</v>
      </c>
      <c r="V1738" s="7">
        <v>945921</v>
      </c>
      <c r="W1738" s="7">
        <v>922100</v>
      </c>
      <c r="X1738" s="7">
        <v>539521</v>
      </c>
      <c r="Y1738" s="7">
        <v>814771</v>
      </c>
      <c r="Z1738" s="7">
        <v>774693</v>
      </c>
      <c r="AA1738" s="7">
        <v>704384</v>
      </c>
      <c r="AB1738" s="7">
        <v>639142</v>
      </c>
      <c r="AC1738" s="3">
        <v>42.305</v>
      </c>
      <c r="AD1738" s="3">
        <v>44.968000000000004</v>
      </c>
      <c r="AE1738" s="4">
        <v>9.8569999999999993</v>
      </c>
      <c r="AF1738" s="3">
        <v>13.531000000000001</v>
      </c>
      <c r="AG1738" s="7">
        <v>33687000</v>
      </c>
      <c r="AH1738" s="7">
        <v>33684000</v>
      </c>
      <c r="AI1738" s="7">
        <v>33413000</v>
      </c>
      <c r="AJ1738" s="7">
        <v>31904135</v>
      </c>
      <c r="AK1738" s="3">
        <v>94.72269</v>
      </c>
      <c r="AL1738" s="7">
        <v>238</v>
      </c>
      <c r="AM1738" s="7">
        <v>28220048</v>
      </c>
      <c r="AN1738" s="3">
        <v>83.78</v>
      </c>
      <c r="AO1738" s="3">
        <v>-4.3108789999999999</v>
      </c>
      <c r="AP1738" s="3">
        <v>1.8466180000000001</v>
      </c>
      <c r="AQ1738" s="3">
        <v>-11.014158999999999</v>
      </c>
      <c r="AR1738" s="3">
        <v>-9.3729040000000001</v>
      </c>
      <c r="AS1738" s="3">
        <v>1.8466180000000001</v>
      </c>
      <c r="AT1738" s="3">
        <v>-11.014158999999999</v>
      </c>
      <c r="AU1738" s="3">
        <v>-11.783906999999999</v>
      </c>
      <c r="AV1738" s="3">
        <v>2.7468920596993223</v>
      </c>
      <c r="AW1738" s="3">
        <v>4.120070762294902</v>
      </c>
      <c r="AX1738" s="3">
        <v>4.0608700336057204</v>
      </c>
      <c r="AY1738" s="3">
        <v>50.31</v>
      </c>
      <c r="AZ1738" s="3">
        <v>75.47</v>
      </c>
      <c r="BA1738" s="3">
        <v>74.38</v>
      </c>
    </row>
    <row r="1739" spans="1:53" x14ac:dyDescent="0.3">
      <c r="A1739" s="1" t="s">
        <v>332</v>
      </c>
      <c r="B1739" s="2">
        <v>20287339</v>
      </c>
      <c r="C1739" s="9" t="s">
        <v>2401</v>
      </c>
      <c r="D1739" s="9" t="s">
        <v>2407</v>
      </c>
      <c r="E1739" s="3">
        <v>1786.5539567999999</v>
      </c>
      <c r="F1739" s="5" t="s">
        <v>2400</v>
      </c>
      <c r="G1739" s="5">
        <v>4079.3649568000001</v>
      </c>
      <c r="H1739" s="3" t="s">
        <v>2400</v>
      </c>
      <c r="I1739" s="3">
        <v>8.1931818181818201</v>
      </c>
      <c r="J1739" s="3" t="s">
        <v>2400</v>
      </c>
      <c r="K1739" s="3">
        <v>8.1931818181818201</v>
      </c>
      <c r="L1739" s="3">
        <v>0.93094860259218504</v>
      </c>
      <c r="M1739" s="3">
        <v>0.93094860259218504</v>
      </c>
      <c r="N1739" s="3" t="s">
        <v>2397</v>
      </c>
      <c r="O1739" s="3" t="s">
        <v>2400</v>
      </c>
      <c r="P1739" s="3" t="s">
        <v>2400</v>
      </c>
      <c r="Q1739" s="3" t="s">
        <v>2400</v>
      </c>
      <c r="R1739" s="3" t="s">
        <v>2400</v>
      </c>
      <c r="S1739" s="3">
        <v>10.701349500585</v>
      </c>
      <c r="T1739" s="9" t="s">
        <v>3429</v>
      </c>
      <c r="U1739" s="7">
        <v>326746</v>
      </c>
      <c r="V1739" s="7">
        <v>186230</v>
      </c>
      <c r="W1739" s="7">
        <v>86722</v>
      </c>
      <c r="X1739" s="7">
        <v>6619</v>
      </c>
      <c r="Y1739" s="7">
        <v>313658</v>
      </c>
      <c r="Z1739" s="7">
        <v>321805</v>
      </c>
      <c r="AA1739" s="7">
        <v>328458</v>
      </c>
      <c r="AB1739" s="7">
        <v>326746</v>
      </c>
      <c r="AC1739" s="3" t="s">
        <v>2400</v>
      </c>
      <c r="AD1739" s="3" t="s">
        <v>2400</v>
      </c>
      <c r="AE1739" s="3" t="s">
        <v>2400</v>
      </c>
      <c r="AF1739" s="3" t="s">
        <v>2400</v>
      </c>
      <c r="AG1739" s="7">
        <v>123356823</v>
      </c>
      <c r="AH1739" s="7">
        <v>123356823</v>
      </c>
      <c r="AI1739" s="7">
        <v>122540788</v>
      </c>
      <c r="AJ1739" s="7" t="s">
        <v>2400</v>
      </c>
      <c r="AK1739" s="3" t="s">
        <v>2400</v>
      </c>
      <c r="AL1739" s="7">
        <v>50</v>
      </c>
      <c r="AM1739" s="7">
        <v>38064713</v>
      </c>
      <c r="AN1739" s="4">
        <v>31.7</v>
      </c>
      <c r="AO1739" s="3">
        <v>-5.1939510000000002</v>
      </c>
      <c r="AP1739" s="3">
        <v>-3.0913979999999999</v>
      </c>
      <c r="AQ1739" s="3">
        <v>0.62805299999999997</v>
      </c>
      <c r="AR1739" s="3">
        <v>-5.0691240000000004</v>
      </c>
      <c r="AS1739" s="3">
        <v>-3.0913979999999999</v>
      </c>
      <c r="AT1739" s="3">
        <v>0.62805299999999997</v>
      </c>
      <c r="AU1739" s="3">
        <v>-5.0691240000000004</v>
      </c>
      <c r="AV1739" s="3">
        <v>1.9769388204351825</v>
      </c>
      <c r="AW1739" s="3">
        <v>1.9428868233207015</v>
      </c>
      <c r="AX1739" s="3">
        <v>1.2763681003423921</v>
      </c>
      <c r="AY1739" s="4">
        <v>305.12</v>
      </c>
      <c r="AZ1739" s="3">
        <v>299.87</v>
      </c>
      <c r="BA1739" s="4">
        <v>197</v>
      </c>
    </row>
    <row r="1740" spans="1:53" x14ac:dyDescent="0.3">
      <c r="A1740" s="1" t="s">
        <v>724</v>
      </c>
      <c r="B1740" s="2">
        <v>4910590</v>
      </c>
      <c r="C1740" s="9" t="s">
        <v>2401</v>
      </c>
      <c r="D1740" s="9" t="s">
        <v>2497</v>
      </c>
      <c r="E1740" s="3">
        <v>1782.2203986</v>
      </c>
      <c r="F1740" s="5">
        <v>2959.120398</v>
      </c>
      <c r="G1740" s="5" t="s">
        <v>2400</v>
      </c>
      <c r="H1740" s="3">
        <v>0.17399999999999999</v>
      </c>
      <c r="I1740" s="3">
        <v>17.055838000000001</v>
      </c>
      <c r="J1740" s="3">
        <v>0.17399999999999999</v>
      </c>
      <c r="K1740" s="3">
        <v>17.055838000000001</v>
      </c>
      <c r="L1740" s="3" t="s">
        <v>2397</v>
      </c>
      <c r="M1740" s="3">
        <v>1.03764553</v>
      </c>
      <c r="N1740" s="3">
        <v>9.5699229999999993</v>
      </c>
      <c r="O1740" s="3" t="s">
        <v>2400</v>
      </c>
      <c r="P1740" s="3" t="s">
        <v>2400</v>
      </c>
      <c r="Q1740" s="3">
        <v>1.248583</v>
      </c>
      <c r="R1740" s="3">
        <v>7.9065219999999998</v>
      </c>
      <c r="S1740" s="3">
        <v>7.9065219999999998</v>
      </c>
      <c r="T1740" s="9" t="s">
        <v>3435</v>
      </c>
      <c r="U1740" s="7">
        <v>2253700</v>
      </c>
      <c r="V1740" s="7">
        <v>2251600</v>
      </c>
      <c r="W1740" s="7">
        <v>2171700</v>
      </c>
      <c r="X1740" s="7">
        <v>2087300</v>
      </c>
      <c r="Y1740" s="7">
        <v>2253700</v>
      </c>
      <c r="Z1740" s="7">
        <v>2270200</v>
      </c>
      <c r="AA1740" s="7">
        <v>2272400</v>
      </c>
      <c r="AB1740" s="7">
        <v>2271400</v>
      </c>
      <c r="AC1740" s="3">
        <v>43.094000000000001</v>
      </c>
      <c r="AD1740" s="3">
        <v>43.094000000000001</v>
      </c>
      <c r="AE1740" s="3">
        <v>14.993</v>
      </c>
      <c r="AF1740" s="3">
        <v>14.993</v>
      </c>
      <c r="AG1740" s="7">
        <v>48920813</v>
      </c>
      <c r="AH1740" s="7">
        <v>49386629</v>
      </c>
      <c r="AI1740" s="7">
        <v>50118789</v>
      </c>
      <c r="AJ1740" s="7">
        <v>48013503</v>
      </c>
      <c r="AK1740" s="3">
        <v>98.547520000000006</v>
      </c>
      <c r="AL1740" s="7">
        <v>314</v>
      </c>
      <c r="AM1740" s="7">
        <v>47805665</v>
      </c>
      <c r="AN1740" s="3">
        <v>98.12</v>
      </c>
      <c r="AO1740" s="3">
        <v>-1.754386</v>
      </c>
      <c r="AP1740" s="3">
        <v>-8.146528</v>
      </c>
      <c r="AQ1740" s="3">
        <v>-7.5399010000000004</v>
      </c>
      <c r="AR1740" s="3">
        <v>-8.0962800000000001</v>
      </c>
      <c r="AS1740" s="3">
        <v>-8.146528</v>
      </c>
      <c r="AT1740" s="3">
        <v>-7.5399010000000004</v>
      </c>
      <c r="AU1740" s="3">
        <v>-8.2719079999999998</v>
      </c>
      <c r="AV1740" s="3">
        <v>2.8674680842024114</v>
      </c>
      <c r="AW1740" s="3">
        <v>4.7881589162463571</v>
      </c>
      <c r="AX1740" s="3">
        <v>4.2712795784981852</v>
      </c>
      <c r="AY1740" s="3">
        <v>69.44</v>
      </c>
      <c r="AZ1740" s="3">
        <v>115.95</v>
      </c>
      <c r="BA1740" s="3">
        <v>103.43</v>
      </c>
    </row>
    <row r="1741" spans="1:53" x14ac:dyDescent="0.3">
      <c r="A1741" s="1" t="s">
        <v>1603</v>
      </c>
      <c r="B1741" s="2">
        <v>4261442</v>
      </c>
      <c r="C1741" s="9" t="s">
        <v>2395</v>
      </c>
      <c r="D1741" s="9" t="s">
        <v>2407</v>
      </c>
      <c r="E1741" s="3">
        <v>1773.9747918999999</v>
      </c>
      <c r="F1741" s="5">
        <v>2089.7817810000001</v>
      </c>
      <c r="G1741" s="5">
        <v>2089.7817918999999</v>
      </c>
      <c r="H1741" s="3">
        <v>9.7000000000000003E-2</v>
      </c>
      <c r="I1741" s="3">
        <v>9.2181820000000005</v>
      </c>
      <c r="J1741" s="3">
        <v>9.7000000000000003E-2</v>
      </c>
      <c r="K1741" s="3">
        <v>9.2181820000000005</v>
      </c>
      <c r="L1741" s="3">
        <v>1.06490233</v>
      </c>
      <c r="M1741" s="3">
        <v>1.06490233</v>
      </c>
      <c r="N1741" s="3" t="s">
        <v>2397</v>
      </c>
      <c r="O1741" s="3" t="s">
        <v>2400</v>
      </c>
      <c r="P1741" s="3" t="s">
        <v>2400</v>
      </c>
      <c r="Q1741" s="3">
        <v>5.6784470000000002</v>
      </c>
      <c r="R1741" s="3" t="s">
        <v>2400</v>
      </c>
      <c r="S1741" s="3">
        <v>9.1068610642563996</v>
      </c>
      <c r="T1741" s="9" t="s">
        <v>3431</v>
      </c>
      <c r="U1741" s="7">
        <v>306787.78899999999</v>
      </c>
      <c r="V1741" s="7">
        <v>262265.32699999999</v>
      </c>
      <c r="W1741" s="7">
        <v>199302.731</v>
      </c>
      <c r="X1741" s="7">
        <v>127345.387</v>
      </c>
      <c r="Y1741" s="7">
        <v>356735.38500000001</v>
      </c>
      <c r="Z1741" s="7">
        <v>331761.587</v>
      </c>
      <c r="AA1741" s="7">
        <v>306787.78899999999</v>
      </c>
      <c r="AB1741" s="7">
        <v>292895.44799999997</v>
      </c>
      <c r="AC1741" s="4">
        <v>100</v>
      </c>
      <c r="AD1741" s="4">
        <v>100</v>
      </c>
      <c r="AE1741" s="3" t="s">
        <v>2400</v>
      </c>
      <c r="AF1741" s="3" t="s">
        <v>2400</v>
      </c>
      <c r="AG1741" s="7">
        <v>337257565</v>
      </c>
      <c r="AH1741" s="7">
        <v>337257565</v>
      </c>
      <c r="AI1741" s="7">
        <v>207403448</v>
      </c>
      <c r="AJ1741" s="7">
        <v>35992401</v>
      </c>
      <c r="AK1741" s="3">
        <v>98.996110000000002</v>
      </c>
      <c r="AL1741" s="7">
        <v>127</v>
      </c>
      <c r="AM1741" s="7">
        <v>16016380</v>
      </c>
      <c r="AN1741" s="3">
        <v>4.75</v>
      </c>
      <c r="AO1741" s="3">
        <v>-1.744186</v>
      </c>
      <c r="AP1741" s="3">
        <v>-3.6121669999999999</v>
      </c>
      <c r="AQ1741" s="3">
        <v>-3.244275</v>
      </c>
      <c r="AR1741" s="3">
        <v>2.0120719999999999</v>
      </c>
      <c r="AS1741" s="3">
        <v>-3.6121669999999999</v>
      </c>
      <c r="AT1741" s="3">
        <v>-3.244275</v>
      </c>
      <c r="AU1741" s="3">
        <v>2.6315789999999999</v>
      </c>
      <c r="AV1741" s="3">
        <v>7.1684147396367521</v>
      </c>
      <c r="AW1741" s="3">
        <v>8.4369406078542521</v>
      </c>
      <c r="AX1741" s="3">
        <v>6.5301533881656022</v>
      </c>
      <c r="AY1741" s="3">
        <v>137.24</v>
      </c>
      <c r="AZ1741" s="3">
        <v>161.52000000000001</v>
      </c>
      <c r="BA1741" s="4">
        <v>125.02</v>
      </c>
    </row>
    <row r="1742" spans="1:53" x14ac:dyDescent="0.3">
      <c r="A1742" s="1" t="s">
        <v>1581</v>
      </c>
      <c r="B1742" s="2">
        <v>10835011</v>
      </c>
      <c r="C1742" s="9" t="s">
        <v>2395</v>
      </c>
      <c r="D1742" s="9" t="s">
        <v>2417</v>
      </c>
      <c r="E1742" s="3">
        <v>1770.4878819999999</v>
      </c>
      <c r="F1742" s="5">
        <v>1673.4438809999999</v>
      </c>
      <c r="G1742" s="5" t="s">
        <v>2400</v>
      </c>
      <c r="H1742" s="3">
        <v>0.2</v>
      </c>
      <c r="I1742" s="3">
        <v>10.670423</v>
      </c>
      <c r="J1742" s="3">
        <v>0.2</v>
      </c>
      <c r="K1742" s="3">
        <v>10.670423</v>
      </c>
      <c r="L1742" s="3">
        <v>4.3640553000000004</v>
      </c>
      <c r="M1742" s="3">
        <v>1.8381211200000001</v>
      </c>
      <c r="N1742" s="3">
        <v>21.401129999999998</v>
      </c>
      <c r="O1742" s="3" t="s">
        <v>2400</v>
      </c>
      <c r="P1742" s="3" t="s">
        <v>2400</v>
      </c>
      <c r="Q1742" s="3">
        <v>3.5254729999999999</v>
      </c>
      <c r="R1742" s="3">
        <v>16.617059000000001</v>
      </c>
      <c r="S1742" s="3">
        <v>16.617059000000001</v>
      </c>
      <c r="T1742" s="9" t="s">
        <v>3429</v>
      </c>
      <c r="U1742" s="7">
        <v>396827</v>
      </c>
      <c r="V1742" s="7">
        <v>331037</v>
      </c>
      <c r="W1742" s="7">
        <v>250991</v>
      </c>
      <c r="X1742" s="7">
        <v>165056</v>
      </c>
      <c r="Y1742" s="7">
        <v>447818</v>
      </c>
      <c r="Z1742" s="7">
        <v>427247</v>
      </c>
      <c r="AA1742" s="7">
        <v>411647</v>
      </c>
      <c r="AB1742" s="7">
        <v>396827</v>
      </c>
      <c r="AC1742" s="3">
        <v>55.648000000000003</v>
      </c>
      <c r="AD1742" s="3">
        <v>56.268999999999998</v>
      </c>
      <c r="AE1742" s="3">
        <v>17.437000000000001</v>
      </c>
      <c r="AF1742" s="3">
        <v>20.404</v>
      </c>
      <c r="AG1742" s="7">
        <v>88480154</v>
      </c>
      <c r="AH1742" s="7">
        <v>88465779</v>
      </c>
      <c r="AI1742" s="7">
        <v>88672238</v>
      </c>
      <c r="AJ1742" s="7">
        <v>26912711</v>
      </c>
      <c r="AK1742" s="3">
        <v>30.41666</v>
      </c>
      <c r="AL1742" s="7">
        <v>155</v>
      </c>
      <c r="AM1742" s="7">
        <v>10076615</v>
      </c>
      <c r="AN1742" s="3">
        <v>11.39</v>
      </c>
      <c r="AO1742" s="3">
        <v>-1.3541669999999999</v>
      </c>
      <c r="AP1742" s="3">
        <v>-5.3473259999999998</v>
      </c>
      <c r="AQ1742" s="3">
        <v>22.588996999999999</v>
      </c>
      <c r="AR1742" s="3">
        <v>49.016522000000002</v>
      </c>
      <c r="AS1742" s="3">
        <v>-5.3473259999999998</v>
      </c>
      <c r="AT1742" s="3">
        <v>22.588996999999999</v>
      </c>
      <c r="AU1742" s="3">
        <v>43.159486000000001</v>
      </c>
      <c r="AV1742" s="3">
        <v>1.5233836707887816</v>
      </c>
      <c r="AW1742" s="3">
        <v>2.9173511539895003</v>
      </c>
      <c r="AX1742" s="3">
        <v>2.9854617334104399</v>
      </c>
      <c r="AY1742" s="3">
        <v>37.18</v>
      </c>
      <c r="AZ1742" s="4">
        <v>71.2</v>
      </c>
      <c r="BA1742" s="3">
        <v>72.86</v>
      </c>
    </row>
    <row r="1743" spans="1:53" x14ac:dyDescent="0.3">
      <c r="A1743" s="1" t="s">
        <v>612</v>
      </c>
      <c r="B1743" s="2">
        <v>4293992</v>
      </c>
      <c r="C1743" s="9" t="s">
        <v>2401</v>
      </c>
      <c r="D1743" s="9" t="s">
        <v>2399</v>
      </c>
      <c r="E1743" s="3">
        <v>1769.6656141000001</v>
      </c>
      <c r="F1743" s="5" t="s">
        <v>2400</v>
      </c>
      <c r="G1743" s="5">
        <v>256.13161409999998</v>
      </c>
      <c r="H1743" s="4">
        <v>1.31</v>
      </c>
      <c r="I1743" s="3">
        <v>7.9025974025974</v>
      </c>
      <c r="J1743" s="3">
        <v>1.31</v>
      </c>
      <c r="K1743" s="3">
        <v>7.9025974025974</v>
      </c>
      <c r="L1743" s="3">
        <v>0.919251293267628</v>
      </c>
      <c r="M1743" s="3">
        <v>0.91724576782538703</v>
      </c>
      <c r="N1743" s="3" t="s">
        <v>2397</v>
      </c>
      <c r="O1743" s="3" t="s">
        <v>2400</v>
      </c>
      <c r="P1743" s="3" t="s">
        <v>2400</v>
      </c>
      <c r="Q1743" s="3" t="s">
        <v>2400</v>
      </c>
      <c r="R1743" s="3" t="s">
        <v>2400</v>
      </c>
      <c r="S1743" s="3" t="s">
        <v>2400</v>
      </c>
      <c r="T1743" s="9" t="s">
        <v>3429</v>
      </c>
      <c r="U1743" s="7">
        <v>763051</v>
      </c>
      <c r="V1743" s="7">
        <v>664638</v>
      </c>
      <c r="W1743" s="7">
        <v>790248</v>
      </c>
      <c r="X1743" s="7">
        <v>466099</v>
      </c>
      <c r="Y1743" s="7">
        <v>738586</v>
      </c>
      <c r="Z1743" s="7">
        <v>789032</v>
      </c>
      <c r="AA1743" s="7">
        <v>776647</v>
      </c>
      <c r="AB1743" s="7">
        <v>763051</v>
      </c>
      <c r="AC1743" s="3" t="s">
        <v>2400</v>
      </c>
      <c r="AD1743" s="3" t="s">
        <v>2400</v>
      </c>
      <c r="AE1743" s="3" t="s">
        <v>2400</v>
      </c>
      <c r="AF1743" s="3" t="s">
        <v>2400</v>
      </c>
      <c r="AG1743" s="7">
        <v>31342107</v>
      </c>
      <c r="AH1743" s="7">
        <v>31667655</v>
      </c>
      <c r="AI1743" s="7">
        <v>31311254</v>
      </c>
      <c r="AJ1743" s="7">
        <v>29230469</v>
      </c>
      <c r="AK1743" s="3">
        <v>93.241339999999994</v>
      </c>
      <c r="AL1743" s="7">
        <v>288</v>
      </c>
      <c r="AM1743" s="7">
        <v>28844662</v>
      </c>
      <c r="AN1743" s="3">
        <v>92.01</v>
      </c>
      <c r="AO1743" s="3">
        <v>0.123406</v>
      </c>
      <c r="AP1743" s="3">
        <v>-13.764393</v>
      </c>
      <c r="AQ1743" s="3">
        <v>4.8008610000000003</v>
      </c>
      <c r="AR1743" s="3">
        <v>-12.681614</v>
      </c>
      <c r="AS1743" s="3">
        <v>-13.764393</v>
      </c>
      <c r="AT1743" s="3">
        <v>4.8008610000000003</v>
      </c>
      <c r="AU1743" s="3">
        <v>-15.515446000000001</v>
      </c>
      <c r="AV1743" s="3">
        <v>3.1542199763404546</v>
      </c>
      <c r="AW1743" s="3">
        <v>5.1775033387628868</v>
      </c>
      <c r="AX1743" s="3">
        <v>5.8928110795044946</v>
      </c>
      <c r="AY1743" s="3">
        <v>54.01</v>
      </c>
      <c r="AZ1743" s="3">
        <v>88.65</v>
      </c>
      <c r="BA1743" s="4">
        <v>100.9</v>
      </c>
    </row>
    <row r="1744" spans="1:53" x14ac:dyDescent="0.3">
      <c r="A1744" s="1" t="s">
        <v>2066</v>
      </c>
      <c r="B1744" s="2">
        <v>4911224</v>
      </c>
      <c r="C1744" s="9" t="s">
        <v>2395</v>
      </c>
      <c r="D1744" s="9" t="s">
        <v>2552</v>
      </c>
      <c r="E1744" s="3">
        <v>1768.48218681</v>
      </c>
      <c r="F1744" s="5">
        <v>2647.0871860000002</v>
      </c>
      <c r="G1744" s="5" t="s">
        <v>2400</v>
      </c>
      <c r="H1744" s="3">
        <v>0.33600000000000002</v>
      </c>
      <c r="I1744" s="3">
        <v>44.272889999999997</v>
      </c>
      <c r="J1744" s="3">
        <v>0.33600000000000002</v>
      </c>
      <c r="K1744" s="3">
        <v>44.272889999999997</v>
      </c>
      <c r="L1744" s="3" t="s">
        <v>2397</v>
      </c>
      <c r="M1744" s="3">
        <v>4.0612648199999999</v>
      </c>
      <c r="N1744" s="3">
        <v>32.046784000000002</v>
      </c>
      <c r="O1744" s="3" t="s">
        <v>2400</v>
      </c>
      <c r="P1744" s="3" t="s">
        <v>2400</v>
      </c>
      <c r="Q1744" s="3">
        <v>0.76242100000000002</v>
      </c>
      <c r="R1744" s="3">
        <v>11.650759000000001</v>
      </c>
      <c r="S1744" s="3">
        <v>11.650759000000001</v>
      </c>
      <c r="T1744" s="9" t="s">
        <v>3429</v>
      </c>
      <c r="U1744" s="7">
        <v>3433763</v>
      </c>
      <c r="V1744" s="7">
        <v>2613399</v>
      </c>
      <c r="W1744" s="7">
        <v>1745757</v>
      </c>
      <c r="X1744" s="7">
        <v>1111631</v>
      </c>
      <c r="Y1744" s="7">
        <v>3711117</v>
      </c>
      <c r="Z1744" s="7">
        <v>3661490</v>
      </c>
      <c r="AA1744" s="7">
        <v>3588606</v>
      </c>
      <c r="AB1744" s="7">
        <v>3433763</v>
      </c>
      <c r="AC1744" s="4">
        <v>23.72</v>
      </c>
      <c r="AD1744" s="3">
        <v>24.030999999999999</v>
      </c>
      <c r="AE1744" s="4">
        <v>4.6929999999999996</v>
      </c>
      <c r="AF1744" s="4">
        <v>4.7930000000000001</v>
      </c>
      <c r="AG1744" s="7">
        <v>39555254</v>
      </c>
      <c r="AH1744" s="7">
        <v>39541641</v>
      </c>
      <c r="AI1744" s="7">
        <v>39667165</v>
      </c>
      <c r="AJ1744" s="7">
        <v>32632675</v>
      </c>
      <c r="AK1744" s="3">
        <v>82.500510000000006</v>
      </c>
      <c r="AL1744" s="7">
        <v>245</v>
      </c>
      <c r="AM1744" s="7">
        <v>33767048</v>
      </c>
      <c r="AN1744" s="3">
        <v>85.37</v>
      </c>
      <c r="AO1744" s="3">
        <v>1.0862879999999999</v>
      </c>
      <c r="AP1744" s="3">
        <v>10.310892000000001</v>
      </c>
      <c r="AQ1744" s="3">
        <v>17.400618999999999</v>
      </c>
      <c r="AR1744" s="3">
        <v>67.129786999999993</v>
      </c>
      <c r="AS1744" s="3">
        <v>10.310892000000001</v>
      </c>
      <c r="AT1744" s="3">
        <v>17.400618999999999</v>
      </c>
      <c r="AU1744" s="3">
        <v>67.584097999999997</v>
      </c>
      <c r="AV1744" s="3">
        <v>2.3130433846091538</v>
      </c>
      <c r="AW1744" s="3">
        <v>5.4092818894916936</v>
      </c>
      <c r="AX1744" s="3">
        <v>4.7163394334466684</v>
      </c>
      <c r="AY1744" s="3">
        <v>52.87</v>
      </c>
      <c r="AZ1744" s="3">
        <v>123.65</v>
      </c>
      <c r="BA1744" s="3">
        <v>107.81</v>
      </c>
    </row>
    <row r="1745" spans="1:53" x14ac:dyDescent="0.3">
      <c r="A1745" s="1" t="s">
        <v>1107</v>
      </c>
      <c r="B1745" s="2">
        <v>4986155</v>
      </c>
      <c r="C1745" s="9" t="s">
        <v>2401</v>
      </c>
      <c r="D1745" s="9" t="s">
        <v>2446</v>
      </c>
      <c r="E1745" s="3">
        <v>1765.47617556</v>
      </c>
      <c r="F1745" s="5">
        <v>3187.9761749999998</v>
      </c>
      <c r="G1745" s="5" t="s">
        <v>2400</v>
      </c>
      <c r="H1745" s="3">
        <v>-2.95</v>
      </c>
      <c r="I1745" s="3" t="s">
        <v>2397</v>
      </c>
      <c r="J1745" s="3">
        <v>-2.95</v>
      </c>
      <c r="K1745" s="3" t="s">
        <v>2397</v>
      </c>
      <c r="L1745" s="3" t="s">
        <v>2397</v>
      </c>
      <c r="M1745" s="3">
        <v>6.9044391700000007</v>
      </c>
      <c r="N1745" s="3">
        <v>52.043422999999997</v>
      </c>
      <c r="O1745" s="3" t="s">
        <v>2400</v>
      </c>
      <c r="P1745" s="3" t="s">
        <v>2400</v>
      </c>
      <c r="Q1745" s="3">
        <v>1.962906</v>
      </c>
      <c r="R1745" s="3">
        <v>8.0152540000000005</v>
      </c>
      <c r="S1745" s="3">
        <v>8.0152540000000005</v>
      </c>
      <c r="T1745" s="9" t="s">
        <v>3429</v>
      </c>
      <c r="U1745" s="7">
        <v>1692100</v>
      </c>
      <c r="V1745" s="7">
        <v>1668300</v>
      </c>
      <c r="W1745" s="7">
        <v>1391500</v>
      </c>
      <c r="X1745" s="7">
        <v>1216100</v>
      </c>
      <c r="Y1745" s="7">
        <v>1479300</v>
      </c>
      <c r="Z1745" s="7">
        <v>1548400</v>
      </c>
      <c r="AA1745" s="7">
        <v>1639600</v>
      </c>
      <c r="AB1745" s="7">
        <v>1692100</v>
      </c>
      <c r="AC1745" s="3">
        <v>29.106000000000002</v>
      </c>
      <c r="AD1745" s="4">
        <v>29.21</v>
      </c>
      <c r="AE1745" s="4">
        <v>23.61</v>
      </c>
      <c r="AF1745" s="3">
        <v>22.943000000000001</v>
      </c>
      <c r="AG1745" s="7">
        <v>36345623</v>
      </c>
      <c r="AH1745" s="7">
        <v>36340277</v>
      </c>
      <c r="AI1745" s="7">
        <v>36231063</v>
      </c>
      <c r="AJ1745" s="7">
        <v>36101269</v>
      </c>
      <c r="AK1745" s="3">
        <v>99.318169999999995</v>
      </c>
      <c r="AL1745" s="7">
        <v>322</v>
      </c>
      <c r="AM1745" s="7">
        <v>36647083</v>
      </c>
      <c r="AN1745" s="3">
        <v>100.82</v>
      </c>
      <c r="AO1745" s="3">
        <v>-1.712494</v>
      </c>
      <c r="AP1745" s="3">
        <v>-16.100473999999998</v>
      </c>
      <c r="AQ1745" s="3">
        <v>4.4871800000000004</v>
      </c>
      <c r="AR1745" s="3">
        <v>-13.260961999999999</v>
      </c>
      <c r="AS1745" s="3">
        <v>-16.100473999999998</v>
      </c>
      <c r="AT1745" s="3">
        <v>4.4871800000000004</v>
      </c>
      <c r="AU1745" s="3">
        <v>-13.701821000000001</v>
      </c>
      <c r="AV1745" s="3">
        <v>1.9084457313230354</v>
      </c>
      <c r="AW1745" s="3">
        <v>3.2440767309763272</v>
      </c>
      <c r="AX1745" s="3">
        <v>4.4228866528274802</v>
      </c>
      <c r="AY1745" s="3">
        <v>52.35</v>
      </c>
      <c r="AZ1745" s="3">
        <v>88.98</v>
      </c>
      <c r="BA1745" s="3">
        <v>121.31</v>
      </c>
    </row>
    <row r="1746" spans="1:53" x14ac:dyDescent="0.3">
      <c r="A1746" s="1" t="s">
        <v>1378</v>
      </c>
      <c r="B1746" s="2">
        <v>26633089</v>
      </c>
      <c r="C1746" s="9" t="s">
        <v>2401</v>
      </c>
      <c r="D1746" s="9" t="s">
        <v>2417</v>
      </c>
      <c r="E1746" s="3">
        <v>1763.5140738</v>
      </c>
      <c r="F1746" s="5">
        <v>2151.9160729999999</v>
      </c>
      <c r="G1746" s="5" t="s">
        <v>2400</v>
      </c>
      <c r="H1746" s="3">
        <v>-9.2999999999999999E-2</v>
      </c>
      <c r="I1746" s="3" t="s">
        <v>2397</v>
      </c>
      <c r="J1746" s="3">
        <v>-9.2999999999999999E-2</v>
      </c>
      <c r="K1746" s="3" t="s">
        <v>2397</v>
      </c>
      <c r="L1746" s="3" t="s">
        <v>2397</v>
      </c>
      <c r="M1746" s="3">
        <v>3.7073608600000001</v>
      </c>
      <c r="N1746" s="3">
        <v>23.412697999999999</v>
      </c>
      <c r="O1746" s="3" t="s">
        <v>2400</v>
      </c>
      <c r="P1746" s="3" t="s">
        <v>2400</v>
      </c>
      <c r="Q1746" s="3">
        <v>6.25481</v>
      </c>
      <c r="R1746" s="3">
        <v>34.563023999999999</v>
      </c>
      <c r="S1746" s="3">
        <v>34.563023999999999</v>
      </c>
      <c r="T1746" s="9" t="s">
        <v>3429</v>
      </c>
      <c r="U1746" s="7">
        <v>303617</v>
      </c>
      <c r="V1746" s="7">
        <v>288046</v>
      </c>
      <c r="W1746" s="7">
        <v>267676</v>
      </c>
      <c r="X1746" s="7">
        <v>199340</v>
      </c>
      <c r="Y1746" s="7">
        <v>311440</v>
      </c>
      <c r="Z1746" s="7">
        <v>307559</v>
      </c>
      <c r="AA1746" s="7">
        <v>304298</v>
      </c>
      <c r="AB1746" s="7">
        <v>303617</v>
      </c>
      <c r="AC1746" s="3">
        <v>70.238</v>
      </c>
      <c r="AD1746" s="3">
        <v>71.778000000000006</v>
      </c>
      <c r="AE1746" s="3">
        <v>19.384</v>
      </c>
      <c r="AF1746" s="4">
        <v>17.62</v>
      </c>
      <c r="AG1746" s="7">
        <v>75107642</v>
      </c>
      <c r="AH1746" s="7">
        <v>75773928</v>
      </c>
      <c r="AI1746" s="7">
        <v>79627213</v>
      </c>
      <c r="AJ1746" s="7">
        <v>25623988</v>
      </c>
      <c r="AK1746" s="3">
        <v>33.927720000000001</v>
      </c>
      <c r="AL1746" s="7">
        <v>139</v>
      </c>
      <c r="AM1746" s="7">
        <v>24527561</v>
      </c>
      <c r="AN1746" s="3">
        <v>32.479999999999997</v>
      </c>
      <c r="AO1746" s="3">
        <v>-3.3239700000000001</v>
      </c>
      <c r="AP1746" s="3">
        <v>-11.563169</v>
      </c>
      <c r="AQ1746" s="3">
        <v>0.38891599999999998</v>
      </c>
      <c r="AR1746" s="3">
        <v>-10.914581999999999</v>
      </c>
      <c r="AS1746" s="3">
        <v>-11.563169</v>
      </c>
      <c r="AT1746" s="3">
        <v>0.38891599999999998</v>
      </c>
      <c r="AU1746" s="3">
        <v>-16.633023999999999</v>
      </c>
      <c r="AV1746" s="3">
        <v>0.84478924049060788</v>
      </c>
      <c r="AW1746" s="3">
        <v>1.7421436378125921</v>
      </c>
      <c r="AX1746" s="3">
        <v>2.2659958583131168</v>
      </c>
      <c r="AY1746" s="3">
        <v>46.72</v>
      </c>
      <c r="AZ1746" s="3">
        <v>96.35</v>
      </c>
      <c r="BA1746" s="3">
        <v>125.32</v>
      </c>
    </row>
    <row r="1747" spans="1:53" x14ac:dyDescent="0.3">
      <c r="A1747" s="1" t="s">
        <v>1513</v>
      </c>
      <c r="B1747" s="2">
        <v>4057132</v>
      </c>
      <c r="C1747" s="9" t="s">
        <v>2401</v>
      </c>
      <c r="D1747" s="9" t="s">
        <v>2492</v>
      </c>
      <c r="E1747" s="3">
        <v>1758.58634336</v>
      </c>
      <c r="F1747" s="5">
        <v>3537.5473430000002</v>
      </c>
      <c r="G1747" s="5">
        <v>3537.54734336</v>
      </c>
      <c r="H1747" s="3">
        <v>-0.71</v>
      </c>
      <c r="I1747" s="3">
        <v>19.21321</v>
      </c>
      <c r="J1747" s="3">
        <v>-0.71</v>
      </c>
      <c r="K1747" s="3">
        <v>19.21321</v>
      </c>
      <c r="L1747" s="3">
        <v>1.35003242</v>
      </c>
      <c r="M1747" s="3">
        <v>1.16958373</v>
      </c>
      <c r="N1747" s="3" t="s">
        <v>2397</v>
      </c>
      <c r="O1747" s="3" t="s">
        <v>2397</v>
      </c>
      <c r="P1747" s="3" t="s">
        <v>2397</v>
      </c>
      <c r="Q1747" s="3">
        <v>2.958771</v>
      </c>
      <c r="R1747" s="3">
        <v>9.7703659999999992</v>
      </c>
      <c r="S1747" s="3">
        <v>9.7703659999999992</v>
      </c>
      <c r="T1747" s="9" t="s">
        <v>3429</v>
      </c>
      <c r="U1747" s="7">
        <v>1197475</v>
      </c>
      <c r="V1747" s="7">
        <v>1037353</v>
      </c>
      <c r="W1747" s="7">
        <v>860400</v>
      </c>
      <c r="X1747" s="7">
        <v>773679</v>
      </c>
      <c r="Y1747" s="7">
        <v>1137832</v>
      </c>
      <c r="Z1747" s="7">
        <v>1142377</v>
      </c>
      <c r="AA1747" s="7">
        <v>1168522</v>
      </c>
      <c r="AB1747" s="7">
        <v>1197475</v>
      </c>
      <c r="AC1747" s="3">
        <v>35.396999999999998</v>
      </c>
      <c r="AD1747" s="3">
        <v>37.936999999999998</v>
      </c>
      <c r="AE1747" s="3">
        <v>27.521000000000001</v>
      </c>
      <c r="AF1747" s="3">
        <v>29.558</v>
      </c>
      <c r="AG1747" s="7">
        <v>40120524</v>
      </c>
      <c r="AH1747" s="7">
        <v>38669098</v>
      </c>
      <c r="AI1747" s="7">
        <v>36575797</v>
      </c>
      <c r="AJ1747" s="7">
        <v>39844891</v>
      </c>
      <c r="AK1747" s="3">
        <v>99.284469999999999</v>
      </c>
      <c r="AL1747" s="7">
        <v>305</v>
      </c>
      <c r="AM1747" s="7">
        <v>31027906</v>
      </c>
      <c r="AN1747" s="3">
        <v>77.31</v>
      </c>
      <c r="AO1747" s="3">
        <v>-0.30241899999999999</v>
      </c>
      <c r="AP1747" s="3">
        <v>-9.7215880000000006</v>
      </c>
      <c r="AQ1747" s="3">
        <v>-3.086722</v>
      </c>
      <c r="AR1747" s="3">
        <v>-0.30241899999999999</v>
      </c>
      <c r="AS1747" s="3">
        <v>-9.7215880000000006</v>
      </c>
      <c r="AT1747" s="3">
        <v>-3.086722</v>
      </c>
      <c r="AU1747" s="3">
        <v>1.592193</v>
      </c>
      <c r="AV1747" s="3">
        <v>1.8769430946852401</v>
      </c>
      <c r="AW1747" s="3">
        <v>2.795492479221624</v>
      </c>
      <c r="AX1747" s="3">
        <v>2.859480791859959</v>
      </c>
      <c r="AY1747" s="3">
        <v>53.52</v>
      </c>
      <c r="AZ1747" s="3">
        <v>79.709999999999994</v>
      </c>
      <c r="BA1747" s="3">
        <v>81.53</v>
      </c>
    </row>
    <row r="1748" spans="1:53" x14ac:dyDescent="0.3">
      <c r="A1748" s="1" t="s">
        <v>2141</v>
      </c>
      <c r="B1748" s="2">
        <v>4911833</v>
      </c>
      <c r="C1748" s="9" t="s">
        <v>2401</v>
      </c>
      <c r="D1748" s="9" t="s">
        <v>2424</v>
      </c>
      <c r="E1748" s="3">
        <v>1758.2080000000001</v>
      </c>
      <c r="F1748" s="5">
        <v>3200.808</v>
      </c>
      <c r="G1748" s="5" t="s">
        <v>2400</v>
      </c>
      <c r="H1748" s="3">
        <v>-7.0000000000000007E-2</v>
      </c>
      <c r="I1748" s="3" t="s">
        <v>2397</v>
      </c>
      <c r="J1748" s="3">
        <v>-7.0000000000000007E-2</v>
      </c>
      <c r="K1748" s="3" t="s">
        <v>2397</v>
      </c>
      <c r="L1748" s="3" t="s">
        <v>2397</v>
      </c>
      <c r="M1748" s="3">
        <v>1.1743272600000001</v>
      </c>
      <c r="N1748" s="3" t="s">
        <v>2397</v>
      </c>
      <c r="O1748" s="3" t="s">
        <v>2400</v>
      </c>
      <c r="P1748" s="3" t="s">
        <v>2400</v>
      </c>
      <c r="Q1748" s="3">
        <v>0.96491800000000005</v>
      </c>
      <c r="R1748" s="3">
        <v>8.6134889999999995</v>
      </c>
      <c r="S1748" s="3">
        <v>8.6134889999999995</v>
      </c>
      <c r="T1748" s="9" t="s">
        <v>3429</v>
      </c>
      <c r="U1748" s="7">
        <v>3431600</v>
      </c>
      <c r="V1748" s="7">
        <v>3297100</v>
      </c>
      <c r="W1748" s="7">
        <v>2814300</v>
      </c>
      <c r="X1748" s="7">
        <v>2994300</v>
      </c>
      <c r="Y1748" s="7">
        <v>3359100</v>
      </c>
      <c r="Z1748" s="7">
        <v>3383300</v>
      </c>
      <c r="AA1748" s="7">
        <v>3398300</v>
      </c>
      <c r="AB1748" s="7">
        <v>3431600</v>
      </c>
      <c r="AC1748" s="3">
        <v>16.811</v>
      </c>
      <c r="AD1748" s="4">
        <v>15.54</v>
      </c>
      <c r="AE1748" s="4">
        <v>9.99</v>
      </c>
      <c r="AF1748" s="4">
        <v>9.2319999999999993</v>
      </c>
      <c r="AG1748" s="7">
        <v>51900000</v>
      </c>
      <c r="AH1748" s="7">
        <v>51800000</v>
      </c>
      <c r="AI1748" s="7">
        <v>55300000</v>
      </c>
      <c r="AJ1748" s="7">
        <v>45845625</v>
      </c>
      <c r="AK1748" s="3">
        <v>89.542240000000007</v>
      </c>
      <c r="AL1748" s="7">
        <v>270</v>
      </c>
      <c r="AM1748" s="7">
        <v>52251839</v>
      </c>
      <c r="AN1748" s="4">
        <v>102.05</v>
      </c>
      <c r="AO1748" s="3">
        <v>0.57257400000000003</v>
      </c>
      <c r="AP1748" s="3">
        <v>2.3005239999999998</v>
      </c>
      <c r="AQ1748" s="3">
        <v>-16.317294</v>
      </c>
      <c r="AR1748" s="3">
        <v>-17.009212999999999</v>
      </c>
      <c r="AS1748" s="3">
        <v>2.3005239999999998</v>
      </c>
      <c r="AT1748" s="3">
        <v>-16.317294</v>
      </c>
      <c r="AU1748" s="3">
        <v>-15.247286000000001</v>
      </c>
      <c r="AV1748" s="3">
        <v>4.3887996146435455</v>
      </c>
      <c r="AW1748" s="3">
        <v>5.7085211946050096</v>
      </c>
      <c r="AX1748" s="3">
        <v>6.085197272862013</v>
      </c>
      <c r="AY1748" s="3">
        <v>86.08</v>
      </c>
      <c r="AZ1748" s="3">
        <v>111.96</v>
      </c>
      <c r="BA1748" s="3">
        <v>119.35</v>
      </c>
    </row>
    <row r="1749" spans="1:53" x14ac:dyDescent="0.3">
      <c r="A1749" s="1" t="s">
        <v>451</v>
      </c>
      <c r="B1749" s="2">
        <v>4790262</v>
      </c>
      <c r="C1749" s="9" t="s">
        <v>2401</v>
      </c>
      <c r="D1749" s="9" t="s">
        <v>2433</v>
      </c>
      <c r="E1749" s="3">
        <v>1753.532091</v>
      </c>
      <c r="F1749" s="5">
        <v>2766.7270910000002</v>
      </c>
      <c r="G1749" s="5" t="s">
        <v>2400</v>
      </c>
      <c r="H1749" s="3">
        <v>-4.1000000000000002E-2</v>
      </c>
      <c r="I1749" s="3" t="s">
        <v>2397</v>
      </c>
      <c r="J1749" s="3">
        <v>-4.1000000000000002E-2</v>
      </c>
      <c r="K1749" s="3" t="s">
        <v>2397</v>
      </c>
      <c r="L1749" s="3" t="s">
        <v>2397</v>
      </c>
      <c r="M1749" s="3">
        <v>3.2415645500000001</v>
      </c>
      <c r="N1749" s="3">
        <v>15.572581</v>
      </c>
      <c r="O1749" s="3" t="s">
        <v>2400</v>
      </c>
      <c r="P1749" s="3" t="s">
        <v>2400</v>
      </c>
      <c r="Q1749" s="3">
        <v>1.052989</v>
      </c>
      <c r="R1749" s="3">
        <v>6.1479140000000001</v>
      </c>
      <c r="S1749" s="3">
        <v>6.1479140000000001</v>
      </c>
      <c r="T1749" s="9" t="s">
        <v>3429</v>
      </c>
      <c r="U1749" s="7">
        <v>2899276</v>
      </c>
      <c r="V1749" s="7">
        <v>2760327</v>
      </c>
      <c r="W1749" s="7">
        <v>2158661</v>
      </c>
      <c r="X1749" s="7">
        <v>1948288</v>
      </c>
      <c r="Y1749" s="7">
        <v>2585466</v>
      </c>
      <c r="Z1749" s="7">
        <v>2640302</v>
      </c>
      <c r="AA1749" s="7">
        <v>2774006</v>
      </c>
      <c r="AB1749" s="7">
        <v>2899276</v>
      </c>
      <c r="AC1749" s="4">
        <v>9.4309999999999992</v>
      </c>
      <c r="AD1749" s="4">
        <v>7.87</v>
      </c>
      <c r="AE1749" s="4">
        <v>9.9770000000000003</v>
      </c>
      <c r="AF1749" s="4">
        <v>8.3320000000000007</v>
      </c>
      <c r="AG1749" s="7">
        <v>88517521</v>
      </c>
      <c r="AH1749" s="7">
        <v>88517521</v>
      </c>
      <c r="AI1749" s="7">
        <v>71666000</v>
      </c>
      <c r="AJ1749" s="7">
        <v>16674779</v>
      </c>
      <c r="AK1749" s="3">
        <v>18.83783</v>
      </c>
      <c r="AL1749" s="7">
        <v>99</v>
      </c>
      <c r="AM1749" s="7">
        <v>22458590</v>
      </c>
      <c r="AN1749" s="3">
        <v>25.37</v>
      </c>
      <c r="AO1749" s="3">
        <v>-4.4059410000000003</v>
      </c>
      <c r="AP1749" s="3">
        <v>-2.5239780000000001</v>
      </c>
      <c r="AQ1749" s="3">
        <v>19.566564</v>
      </c>
      <c r="AR1749" s="3">
        <v>-16.515347999999999</v>
      </c>
      <c r="AS1749" s="3">
        <v>-2.5239780000000001</v>
      </c>
      <c r="AT1749" s="3">
        <v>19.566564</v>
      </c>
      <c r="AU1749" s="3">
        <v>-16.515347999999999</v>
      </c>
      <c r="AV1749" s="3">
        <v>1.0908778161557415</v>
      </c>
      <c r="AW1749" s="3">
        <v>1.8890746448429634</v>
      </c>
      <c r="AX1749" s="3">
        <v>2.2948093041289619</v>
      </c>
      <c r="AY1749" s="3">
        <v>36.130000000000003</v>
      </c>
      <c r="AZ1749" s="3">
        <v>62.56</v>
      </c>
      <c r="BA1749" s="4">
        <v>76</v>
      </c>
    </row>
    <row r="1750" spans="1:53" x14ac:dyDescent="0.3">
      <c r="A1750" s="1" t="s">
        <v>1314</v>
      </c>
      <c r="B1750" s="2">
        <v>102970</v>
      </c>
      <c r="C1750" s="9" t="s">
        <v>2401</v>
      </c>
      <c r="D1750" s="9" t="s">
        <v>2451</v>
      </c>
      <c r="E1750" s="3">
        <v>1746.61249686</v>
      </c>
      <c r="F1750" s="5">
        <v>2590.513496</v>
      </c>
      <c r="G1750" s="5">
        <v>2590.51349686</v>
      </c>
      <c r="H1750" s="3">
        <v>0.66</v>
      </c>
      <c r="I1750" s="3">
        <v>14.8283261802575</v>
      </c>
      <c r="J1750" s="4">
        <v>0.66</v>
      </c>
      <c r="K1750" s="3">
        <v>14.8283261802575</v>
      </c>
      <c r="L1750" s="3">
        <v>1.6544892753771101</v>
      </c>
      <c r="M1750" s="3">
        <v>1.6415982030324401</v>
      </c>
      <c r="N1750" s="3">
        <v>12.632541</v>
      </c>
      <c r="O1750" s="3" t="s">
        <v>2400</v>
      </c>
      <c r="P1750" s="3" t="s">
        <v>2400</v>
      </c>
      <c r="Q1750" s="3">
        <v>12.116451</v>
      </c>
      <c r="R1750" s="3">
        <v>15.601737</v>
      </c>
      <c r="S1750" s="3">
        <v>13.024728030921899</v>
      </c>
      <c r="T1750" s="9" t="s">
        <v>3429</v>
      </c>
      <c r="U1750" s="7">
        <v>197178</v>
      </c>
      <c r="V1750" s="7">
        <v>176657</v>
      </c>
      <c r="W1750" s="7">
        <v>156739</v>
      </c>
      <c r="X1750" s="7">
        <v>159769</v>
      </c>
      <c r="Y1750" s="7">
        <v>201820</v>
      </c>
      <c r="Z1750" s="7">
        <v>199516</v>
      </c>
      <c r="AA1750" s="7">
        <v>198237</v>
      </c>
      <c r="AB1750" s="7">
        <v>197178</v>
      </c>
      <c r="AC1750" s="3">
        <v>92.486000000000004</v>
      </c>
      <c r="AD1750" s="3">
        <v>92.643000000000001</v>
      </c>
      <c r="AE1750" s="3">
        <v>76.866</v>
      </c>
      <c r="AF1750" s="3">
        <v>77.661000000000001</v>
      </c>
      <c r="AG1750" s="7">
        <v>45034384</v>
      </c>
      <c r="AH1750" s="7">
        <v>43491284</v>
      </c>
      <c r="AI1750" s="7">
        <v>41411693</v>
      </c>
      <c r="AJ1750" s="7">
        <v>44320989</v>
      </c>
      <c r="AK1750" s="3">
        <v>97.923670000000001</v>
      </c>
      <c r="AL1750" s="7">
        <v>296</v>
      </c>
      <c r="AM1750" s="7">
        <v>33179247</v>
      </c>
      <c r="AN1750" s="3">
        <v>73.31</v>
      </c>
      <c r="AO1750" s="3">
        <v>-0.51828399999999997</v>
      </c>
      <c r="AP1750" s="3">
        <v>-10.469033</v>
      </c>
      <c r="AQ1750" s="3">
        <v>-5.8326520000000004</v>
      </c>
      <c r="AR1750" s="3">
        <v>7.0653860000000002</v>
      </c>
      <c r="AS1750" s="3">
        <v>-10.469033</v>
      </c>
      <c r="AT1750" s="3">
        <v>-5.8326520000000004</v>
      </c>
      <c r="AU1750" s="3">
        <v>7.5653800000000002</v>
      </c>
      <c r="AV1750" s="3">
        <v>2.5768881358008309</v>
      </c>
      <c r="AW1750" s="3">
        <v>3.4772750562019126</v>
      </c>
      <c r="AX1750" s="3">
        <v>3.2507234039382618</v>
      </c>
      <c r="AY1750" s="3">
        <v>81.540000000000006</v>
      </c>
      <c r="AZ1750" s="4">
        <v>110.03</v>
      </c>
      <c r="BA1750" s="3">
        <v>102.86</v>
      </c>
    </row>
    <row r="1751" spans="1:53" x14ac:dyDescent="0.3">
      <c r="A1751" s="1" t="s">
        <v>275</v>
      </c>
      <c r="B1751" s="2">
        <v>4275867</v>
      </c>
      <c r="C1751" s="9" t="s">
        <v>2401</v>
      </c>
      <c r="D1751" s="9" t="s">
        <v>2498</v>
      </c>
      <c r="E1751" s="3">
        <v>1745.49060231</v>
      </c>
      <c r="F1751" s="5">
        <v>1834.380602</v>
      </c>
      <c r="G1751" s="5" t="s">
        <v>2400</v>
      </c>
      <c r="H1751" s="3">
        <v>0.42</v>
      </c>
      <c r="I1751" s="3">
        <v>26.410703999999999</v>
      </c>
      <c r="J1751" s="3">
        <v>0.42</v>
      </c>
      <c r="K1751" s="3">
        <v>26.410703999999999</v>
      </c>
      <c r="L1751" s="3">
        <v>1.79340312</v>
      </c>
      <c r="M1751" s="3">
        <v>1.4809498999999999</v>
      </c>
      <c r="N1751" s="3">
        <v>6.6471450000000001</v>
      </c>
      <c r="O1751" s="3" t="s">
        <v>2400</v>
      </c>
      <c r="P1751" s="3" t="s">
        <v>2400</v>
      </c>
      <c r="Q1751" s="3">
        <v>0.64044000000000001</v>
      </c>
      <c r="R1751" s="3">
        <v>9.2632519999999996</v>
      </c>
      <c r="S1751" s="3">
        <v>9.2632519999999996</v>
      </c>
      <c r="T1751" s="9" t="s">
        <v>3429</v>
      </c>
      <c r="U1751" s="7">
        <v>2838976</v>
      </c>
      <c r="V1751" s="7">
        <v>2886331</v>
      </c>
      <c r="W1751" s="7">
        <v>2255319</v>
      </c>
      <c r="X1751" s="7">
        <v>2053131</v>
      </c>
      <c r="Y1751" s="7">
        <v>2690572</v>
      </c>
      <c r="Z1751" s="7">
        <v>2752520</v>
      </c>
      <c r="AA1751" s="7">
        <v>2819856</v>
      </c>
      <c r="AB1751" s="7">
        <v>2838976</v>
      </c>
      <c r="AC1751" s="4">
        <v>9.548</v>
      </c>
      <c r="AD1751" s="4">
        <v>10.15</v>
      </c>
      <c r="AE1751" s="4">
        <v>5.58</v>
      </c>
      <c r="AF1751" s="4">
        <v>5.9950000000000001</v>
      </c>
      <c r="AG1751" s="7">
        <v>35969000</v>
      </c>
      <c r="AH1751" s="7">
        <v>36077000</v>
      </c>
      <c r="AI1751" s="7">
        <v>35653000</v>
      </c>
      <c r="AJ1751" s="7">
        <v>35123881</v>
      </c>
      <c r="AK1751" s="3">
        <v>97.574690000000004</v>
      </c>
      <c r="AL1751" s="7">
        <v>280</v>
      </c>
      <c r="AM1751" s="7">
        <v>36001128</v>
      </c>
      <c r="AN1751" s="4">
        <v>100.01</v>
      </c>
      <c r="AO1751" s="3">
        <v>-3.0949840000000002</v>
      </c>
      <c r="AP1751" s="3">
        <v>-6.3724480000000003</v>
      </c>
      <c r="AQ1751" s="3">
        <v>2.436823</v>
      </c>
      <c r="AR1751" s="3">
        <v>66.422286999999997</v>
      </c>
      <c r="AS1751" s="3">
        <v>-6.3724480000000003</v>
      </c>
      <c r="AT1751" s="3">
        <v>2.436823</v>
      </c>
      <c r="AU1751" s="3">
        <v>64.254703000000006</v>
      </c>
      <c r="AV1751" s="3">
        <v>1.6985453671743405</v>
      </c>
      <c r="AW1751" s="3">
        <v>3.586790555350281</v>
      </c>
      <c r="AX1751" s="3">
        <v>3.4258414855320947</v>
      </c>
      <c r="AY1751" s="3">
        <v>40.58</v>
      </c>
      <c r="AZ1751" s="3">
        <v>85.68</v>
      </c>
      <c r="BA1751" s="3">
        <v>81.84</v>
      </c>
    </row>
    <row r="1752" spans="1:53" x14ac:dyDescent="0.3">
      <c r="A1752" s="1" t="s">
        <v>3376</v>
      </c>
      <c r="B1752" s="2">
        <v>7639347</v>
      </c>
      <c r="C1752" s="9" t="s">
        <v>2401</v>
      </c>
      <c r="D1752" s="9" t="s">
        <v>2444</v>
      </c>
      <c r="E1752" s="3">
        <v>1744.52916</v>
      </c>
      <c r="F1752" s="5">
        <v>1931.3051599999999</v>
      </c>
      <c r="G1752" s="5" t="s">
        <v>2400</v>
      </c>
      <c r="H1752" s="3">
        <v>-8.3000000000000004E-2</v>
      </c>
      <c r="I1752" s="3" t="s">
        <v>2397</v>
      </c>
      <c r="J1752" s="3">
        <v>-8.3000000000000004E-2</v>
      </c>
      <c r="K1752" s="3" t="s">
        <v>2397</v>
      </c>
      <c r="L1752" s="3" t="s">
        <v>2397</v>
      </c>
      <c r="M1752" s="3" t="s">
        <v>2397</v>
      </c>
      <c r="N1752" s="3" t="s">
        <v>2397</v>
      </c>
      <c r="O1752" s="3" t="s">
        <v>2400</v>
      </c>
      <c r="P1752" s="3" t="s">
        <v>2400</v>
      </c>
      <c r="Q1752" s="3">
        <v>1.6051519999999999</v>
      </c>
      <c r="R1752" s="3" t="s">
        <v>2397</v>
      </c>
      <c r="S1752" s="3">
        <v>-6.2676350000000003</v>
      </c>
      <c r="T1752" s="9" t="s">
        <v>3429</v>
      </c>
      <c r="U1752" s="7">
        <v>1253317</v>
      </c>
      <c r="V1752" s="7">
        <v>1579760</v>
      </c>
      <c r="W1752" s="7">
        <v>1194259</v>
      </c>
      <c r="X1752" s="7">
        <v>694981</v>
      </c>
      <c r="Y1752" s="7">
        <v>833669</v>
      </c>
      <c r="Z1752" s="7">
        <v>959829</v>
      </c>
      <c r="AA1752" s="7">
        <v>1098606</v>
      </c>
      <c r="AB1752" s="7">
        <v>1253317</v>
      </c>
      <c r="AC1752" s="4">
        <v>1.746</v>
      </c>
      <c r="AD1752" s="3">
        <v>0.72099999999999997</v>
      </c>
      <c r="AE1752" s="3">
        <v>-22.937999999999999</v>
      </c>
      <c r="AF1752" s="3">
        <v>-31.885999999999999</v>
      </c>
      <c r="AG1752" s="7">
        <v>697811664</v>
      </c>
      <c r="AH1752" s="7">
        <v>697663854</v>
      </c>
      <c r="AI1752" s="7">
        <v>166804743</v>
      </c>
      <c r="AJ1752" s="7">
        <v>46604955</v>
      </c>
      <c r="AK1752" s="3">
        <v>6.6787299999999998</v>
      </c>
      <c r="AL1752" s="7">
        <v>127</v>
      </c>
      <c r="AM1752" s="7">
        <v>47402896</v>
      </c>
      <c r="AN1752" s="3">
        <v>6.79</v>
      </c>
      <c r="AO1752" s="3">
        <v>-4.0697669999999997</v>
      </c>
      <c r="AP1752" s="3">
        <v>-34</v>
      </c>
      <c r="AQ1752" s="3">
        <v>-31.818182</v>
      </c>
      <c r="AR1752" s="3">
        <v>-57.253886000000001</v>
      </c>
      <c r="AS1752" s="3">
        <v>-34</v>
      </c>
      <c r="AT1752" s="3">
        <v>-31.818182</v>
      </c>
      <c r="AU1752" s="3">
        <v>-51.895043999999999</v>
      </c>
      <c r="AV1752" s="3">
        <v>0.81043987823052488</v>
      </c>
      <c r="AW1752" s="3">
        <v>0.84929659212721076</v>
      </c>
      <c r="AX1752" s="3">
        <v>0.69196121618899697</v>
      </c>
      <c r="AY1752" s="3">
        <v>108.14</v>
      </c>
      <c r="AZ1752" s="3">
        <v>113.32</v>
      </c>
      <c r="BA1752" s="3">
        <v>92.33</v>
      </c>
    </row>
    <row r="1753" spans="1:53" x14ac:dyDescent="0.3">
      <c r="A1753" s="1" t="s">
        <v>2744</v>
      </c>
      <c r="B1753" s="2">
        <v>4692897</v>
      </c>
      <c r="C1753" s="9" t="s">
        <v>2395</v>
      </c>
      <c r="D1753" s="9" t="s">
        <v>2456</v>
      </c>
      <c r="E1753" s="3">
        <v>1743.85944528</v>
      </c>
      <c r="F1753" s="5">
        <v>1459.5694450000001</v>
      </c>
      <c r="G1753" s="5">
        <v>1459.5694452800001</v>
      </c>
      <c r="H1753" s="3">
        <v>-0.02</v>
      </c>
      <c r="I1753" s="3" t="s">
        <v>2397</v>
      </c>
      <c r="J1753" s="3">
        <v>-2.1000000000000001E-2</v>
      </c>
      <c r="K1753" s="3" t="s">
        <v>2397</v>
      </c>
      <c r="L1753" s="3">
        <v>4.6462933712880599</v>
      </c>
      <c r="M1753" s="3">
        <v>4.6056919755323404</v>
      </c>
      <c r="N1753" s="3" t="s">
        <v>2397</v>
      </c>
      <c r="O1753" s="3" t="s">
        <v>2400</v>
      </c>
      <c r="P1753" s="3" t="s">
        <v>2400</v>
      </c>
      <c r="Q1753" s="3">
        <v>0.61185299999999998</v>
      </c>
      <c r="R1753" s="3" t="s">
        <v>2397</v>
      </c>
      <c r="S1753" s="3" t="s">
        <v>2397</v>
      </c>
      <c r="T1753" s="9" t="s">
        <v>3429</v>
      </c>
      <c r="U1753" s="7">
        <v>2028994</v>
      </c>
      <c r="V1753" s="7">
        <v>3485904</v>
      </c>
      <c r="W1753" s="7">
        <v>1471996</v>
      </c>
      <c r="X1753" s="7">
        <v>672888</v>
      </c>
      <c r="Y1753" s="7">
        <v>1539226</v>
      </c>
      <c r="Z1753" s="7">
        <v>1690306</v>
      </c>
      <c r="AA1753" s="7">
        <v>1847674</v>
      </c>
      <c r="AB1753" s="7">
        <v>2028994</v>
      </c>
      <c r="AC1753" s="4">
        <v>12.760999999999999</v>
      </c>
      <c r="AD1753" s="3">
        <v>15.619</v>
      </c>
      <c r="AE1753" s="3">
        <v>-9.1389999999999993</v>
      </c>
      <c r="AF1753" s="3">
        <v>-3.6440000000000001</v>
      </c>
      <c r="AG1753" s="7">
        <v>500289270</v>
      </c>
      <c r="AH1753" s="7">
        <v>496135809</v>
      </c>
      <c r="AI1753" s="7">
        <v>487242417</v>
      </c>
      <c r="AJ1753" s="7">
        <v>396043622</v>
      </c>
      <c r="AK1753" s="3">
        <v>79.033420000000007</v>
      </c>
      <c r="AL1753" s="7">
        <v>172</v>
      </c>
      <c r="AM1753" s="7">
        <v>82435657</v>
      </c>
      <c r="AN1753" s="3">
        <v>16.45</v>
      </c>
      <c r="AO1753" s="3">
        <v>-1.253919</v>
      </c>
      <c r="AP1753" s="3">
        <v>-9.4827589999999997</v>
      </c>
      <c r="AQ1753" s="3">
        <v>11.702128</v>
      </c>
      <c r="AR1753" s="3">
        <v>228.19337400000001</v>
      </c>
      <c r="AS1753" s="3">
        <v>-9.4827589999999997</v>
      </c>
      <c r="AT1753" s="3">
        <v>11.702128</v>
      </c>
      <c r="AU1753" s="3">
        <v>230.8476</v>
      </c>
      <c r="AV1753" s="3">
        <v>5.7078629668096692</v>
      </c>
      <c r="AW1753" s="3">
        <v>5.4775052596536842</v>
      </c>
      <c r="AX1753" s="3">
        <v>8.483699583764464</v>
      </c>
      <c r="AY1753" s="3">
        <v>61.28</v>
      </c>
      <c r="AZ1753" s="3">
        <v>58.81</v>
      </c>
      <c r="BA1753" s="3">
        <v>91.09</v>
      </c>
    </row>
    <row r="1754" spans="1:53" x14ac:dyDescent="0.3">
      <c r="A1754" s="1" t="s">
        <v>759</v>
      </c>
      <c r="B1754" s="2">
        <v>6401871</v>
      </c>
      <c r="C1754" s="9" t="s">
        <v>2395</v>
      </c>
      <c r="D1754" s="9" t="s">
        <v>2419</v>
      </c>
      <c r="E1754" s="3">
        <v>1742.64330675</v>
      </c>
      <c r="F1754" s="5">
        <v>1741.6743059999999</v>
      </c>
      <c r="G1754" s="5" t="s">
        <v>2400</v>
      </c>
      <c r="H1754" s="3">
        <v>-0.29599999999999999</v>
      </c>
      <c r="I1754" s="3" t="s">
        <v>2397</v>
      </c>
      <c r="J1754" s="3">
        <v>-0.29599999999999999</v>
      </c>
      <c r="K1754" s="3" t="s">
        <v>2397</v>
      </c>
      <c r="L1754" s="3">
        <v>16.395173450000001</v>
      </c>
      <c r="M1754" s="3">
        <v>11.514830509999999</v>
      </c>
      <c r="N1754" s="3" t="s">
        <v>2397</v>
      </c>
      <c r="O1754" s="3" t="s">
        <v>2400</v>
      </c>
      <c r="P1754" s="3" t="s">
        <v>2400</v>
      </c>
      <c r="Q1754" s="3">
        <v>98.701532</v>
      </c>
      <c r="R1754" s="3" t="s">
        <v>2397</v>
      </c>
      <c r="S1754" s="3">
        <v>-15.354920999999999</v>
      </c>
      <c r="T1754" s="9" t="s">
        <v>3429</v>
      </c>
      <c r="U1754" s="7">
        <v>7644</v>
      </c>
      <c r="V1754" s="7">
        <v>6202</v>
      </c>
      <c r="W1754" s="7" t="s">
        <v>2400</v>
      </c>
      <c r="X1754" s="7" t="s">
        <v>2400</v>
      </c>
      <c r="Y1754" s="7">
        <v>20738</v>
      </c>
      <c r="Z1754" s="7">
        <v>16621</v>
      </c>
      <c r="AA1754" s="7">
        <v>12895</v>
      </c>
      <c r="AB1754" s="7">
        <v>7644</v>
      </c>
      <c r="AC1754" s="3" t="s">
        <v>2397</v>
      </c>
      <c r="AD1754" s="3">
        <v>-63.097000000000001</v>
      </c>
      <c r="AE1754" s="3" t="s">
        <v>2397</v>
      </c>
      <c r="AF1754" s="3" t="s">
        <v>2397</v>
      </c>
      <c r="AG1754" s="7">
        <v>177591877</v>
      </c>
      <c r="AH1754" s="7">
        <v>175302694</v>
      </c>
      <c r="AI1754" s="7">
        <v>161665677</v>
      </c>
      <c r="AJ1754" s="7">
        <v>161834565</v>
      </c>
      <c r="AK1754" s="3">
        <v>85.902249999999995</v>
      </c>
      <c r="AL1754" s="7">
        <v>335</v>
      </c>
      <c r="AM1754" s="7">
        <v>87901592</v>
      </c>
      <c r="AN1754" s="3">
        <v>46.66</v>
      </c>
      <c r="AO1754" s="3">
        <v>7.8373020000000002</v>
      </c>
      <c r="AP1754" s="3">
        <v>17.513514000000001</v>
      </c>
      <c r="AQ1754" s="3">
        <v>16.381156000000001</v>
      </c>
      <c r="AR1754" s="3">
        <v>-11.047463</v>
      </c>
      <c r="AS1754" s="3">
        <v>17.513514000000001</v>
      </c>
      <c r="AT1754" s="3">
        <v>16.381156000000001</v>
      </c>
      <c r="AU1754" s="3">
        <v>-13.178914000000001</v>
      </c>
      <c r="AV1754" s="3">
        <v>12.904326383314244</v>
      </c>
      <c r="AW1754" s="3">
        <v>15.74233030890132</v>
      </c>
      <c r="AX1754" s="3">
        <v>16.44606972623615</v>
      </c>
      <c r="AY1754" s="3">
        <v>86.64</v>
      </c>
      <c r="AZ1754" s="4">
        <v>105.7</v>
      </c>
      <c r="BA1754" s="3">
        <v>110.42</v>
      </c>
    </row>
    <row r="1755" spans="1:53" x14ac:dyDescent="0.3">
      <c r="A1755" s="1" t="s">
        <v>1029</v>
      </c>
      <c r="B1755" s="2">
        <v>4100653</v>
      </c>
      <c r="C1755" s="9" t="s">
        <v>2401</v>
      </c>
      <c r="D1755" s="9" t="s">
        <v>2445</v>
      </c>
      <c r="E1755" s="3">
        <v>1739.2410076799999</v>
      </c>
      <c r="F1755" s="5">
        <v>2198.841007</v>
      </c>
      <c r="G1755" s="5" t="s">
        <v>2400</v>
      </c>
      <c r="H1755" s="3">
        <v>0.34</v>
      </c>
      <c r="I1755" s="3">
        <v>39.539414999999998</v>
      </c>
      <c r="J1755" s="4">
        <v>0.34</v>
      </c>
      <c r="K1755" s="3">
        <v>39.539414999999998</v>
      </c>
      <c r="L1755" s="3" t="s">
        <v>2397</v>
      </c>
      <c r="M1755" s="3">
        <v>1.6736652699999999</v>
      </c>
      <c r="N1755" s="3">
        <v>16.819894000000001</v>
      </c>
      <c r="O1755" s="3" t="s">
        <v>2400</v>
      </c>
      <c r="P1755" s="3" t="s">
        <v>2400</v>
      </c>
      <c r="Q1755" s="3">
        <v>2.3707479999999999</v>
      </c>
      <c r="R1755" s="3">
        <v>11.843629</v>
      </c>
      <c r="S1755" s="3">
        <v>11.843629</v>
      </c>
      <c r="T1755" s="9" t="s">
        <v>3429</v>
      </c>
      <c r="U1755" s="7">
        <v>835600</v>
      </c>
      <c r="V1755" s="7">
        <v>885400</v>
      </c>
      <c r="W1755" s="7">
        <v>869200</v>
      </c>
      <c r="X1755" s="7">
        <v>523000</v>
      </c>
      <c r="Y1755" s="7">
        <v>819800</v>
      </c>
      <c r="Z1755" s="7">
        <v>826700</v>
      </c>
      <c r="AA1755" s="7">
        <v>834400</v>
      </c>
      <c r="AB1755" s="7">
        <v>835600</v>
      </c>
      <c r="AC1755" s="3">
        <v>32.085000000000001</v>
      </c>
      <c r="AD1755" s="3">
        <v>31.702999999999999</v>
      </c>
      <c r="AE1755" s="3">
        <v>18.645</v>
      </c>
      <c r="AF1755" s="3">
        <v>19.077999999999999</v>
      </c>
      <c r="AG1755" s="7">
        <v>33200000</v>
      </c>
      <c r="AH1755" s="7">
        <v>33200000</v>
      </c>
      <c r="AI1755" s="7">
        <v>33000000</v>
      </c>
      <c r="AJ1755" s="7">
        <v>32997713</v>
      </c>
      <c r="AK1755" s="3">
        <v>99.264009999999999</v>
      </c>
      <c r="AL1755" s="7">
        <v>222</v>
      </c>
      <c r="AM1755" s="7">
        <v>31876329</v>
      </c>
      <c r="AN1755" s="3">
        <v>95.89</v>
      </c>
      <c r="AO1755" s="3">
        <v>-2.8297780000000001</v>
      </c>
      <c r="AP1755" s="3">
        <v>-14.678898999999999</v>
      </c>
      <c r="AQ1755" s="3">
        <v>-6.4150939999999999</v>
      </c>
      <c r="AR1755" s="3">
        <v>-8.9525999999999994E-2</v>
      </c>
      <c r="AS1755" s="3">
        <v>-14.678898999999999</v>
      </c>
      <c r="AT1755" s="3">
        <v>-6.4150939999999999</v>
      </c>
      <c r="AU1755" s="3">
        <v>-1.565601</v>
      </c>
      <c r="AV1755" s="3">
        <v>1.4267994217260176</v>
      </c>
      <c r="AW1755" s="3">
        <v>2.2119461416651807</v>
      </c>
      <c r="AX1755" s="3">
        <v>2.5535168318141634</v>
      </c>
      <c r="AY1755" s="3">
        <v>47.54</v>
      </c>
      <c r="AZ1755" s="3">
        <v>73.709999999999994</v>
      </c>
      <c r="BA1755" s="3">
        <v>85.09</v>
      </c>
    </row>
    <row r="1756" spans="1:53" x14ac:dyDescent="0.3">
      <c r="A1756" s="1" t="s">
        <v>1403</v>
      </c>
      <c r="B1756" s="2">
        <v>4217540</v>
      </c>
      <c r="C1756" s="9" t="s">
        <v>2395</v>
      </c>
      <c r="D1756" s="9" t="s">
        <v>2416</v>
      </c>
      <c r="E1756" s="3">
        <v>1738.82147448</v>
      </c>
      <c r="F1756" s="5">
        <v>3427.121474</v>
      </c>
      <c r="G1756" s="5" t="s">
        <v>2400</v>
      </c>
      <c r="H1756" s="3">
        <v>0.49</v>
      </c>
      <c r="I1756" s="3">
        <v>24.933775000000001</v>
      </c>
      <c r="J1756" s="4">
        <v>0.49</v>
      </c>
      <c r="K1756" s="3">
        <v>24.933775000000001</v>
      </c>
      <c r="L1756" s="3">
        <v>1.1942902499999999</v>
      </c>
      <c r="M1756" s="3">
        <v>1.1942902499999999</v>
      </c>
      <c r="N1756" s="3">
        <v>11.698601999999999</v>
      </c>
      <c r="O1756" s="3" t="s">
        <v>2400</v>
      </c>
      <c r="P1756" s="3" t="s">
        <v>2400</v>
      </c>
      <c r="Q1756" s="3">
        <v>0.90566599999999997</v>
      </c>
      <c r="R1756" s="3">
        <v>6.564756</v>
      </c>
      <c r="S1756" s="3">
        <v>6.564756</v>
      </c>
      <c r="T1756" s="9" t="s">
        <v>3432</v>
      </c>
      <c r="U1756" s="7">
        <v>3628400</v>
      </c>
      <c r="V1756" s="7">
        <v>4087100</v>
      </c>
      <c r="W1756" s="7">
        <v>3946000</v>
      </c>
      <c r="X1756" s="7">
        <v>2465100</v>
      </c>
      <c r="Y1756" s="7">
        <v>3593100</v>
      </c>
      <c r="Z1756" s="7">
        <v>3572200</v>
      </c>
      <c r="AA1756" s="7">
        <v>3628400</v>
      </c>
      <c r="AB1756" s="7">
        <v>3696200</v>
      </c>
      <c r="AC1756" s="3">
        <v>39.122</v>
      </c>
      <c r="AD1756" s="3">
        <v>39.039000000000001</v>
      </c>
      <c r="AE1756" s="4">
        <v>10.842000000000001</v>
      </c>
      <c r="AF1756" s="4">
        <v>10.609</v>
      </c>
      <c r="AG1756" s="7">
        <v>69298740</v>
      </c>
      <c r="AH1756" s="7">
        <v>69328400</v>
      </c>
      <c r="AI1756" s="7">
        <v>73077659</v>
      </c>
      <c r="AJ1756" s="7">
        <v>68267453</v>
      </c>
      <c r="AK1756" s="3">
        <v>98.701549999999997</v>
      </c>
      <c r="AL1756" s="7">
        <v>299</v>
      </c>
      <c r="AM1756" s="7">
        <v>67121232</v>
      </c>
      <c r="AN1756" s="3">
        <v>97.04</v>
      </c>
      <c r="AO1756" s="3">
        <v>2.5419879999999999</v>
      </c>
      <c r="AP1756" s="3">
        <v>-10.143198</v>
      </c>
      <c r="AQ1756" s="3">
        <v>-8.7641360000000006</v>
      </c>
      <c r="AR1756" s="3">
        <v>-14.722537000000001</v>
      </c>
      <c r="AS1756" s="3">
        <v>-10.143198</v>
      </c>
      <c r="AT1756" s="3">
        <v>-8.7641360000000006</v>
      </c>
      <c r="AU1756" s="3">
        <v>-15.329834999999999</v>
      </c>
      <c r="AV1756" s="3">
        <v>3.8304758503122627</v>
      </c>
      <c r="AW1756" s="3">
        <v>7.4969629644167535</v>
      </c>
      <c r="AX1756" s="3">
        <v>5.0449656162440961</v>
      </c>
      <c r="AY1756" s="3">
        <v>79.64</v>
      </c>
      <c r="AZ1756" s="3">
        <v>155.87</v>
      </c>
      <c r="BA1756" s="3">
        <v>104.89</v>
      </c>
    </row>
    <row r="1757" spans="1:53" x14ac:dyDescent="0.3">
      <c r="A1757" s="1" t="s">
        <v>673</v>
      </c>
      <c r="B1757" s="2">
        <v>4998292</v>
      </c>
      <c r="C1757" s="9" t="s">
        <v>2401</v>
      </c>
      <c r="D1757" s="9" t="s">
        <v>2522</v>
      </c>
      <c r="E1757" s="3">
        <v>1738.7087792499999</v>
      </c>
      <c r="F1757" s="5">
        <v>1853.008779</v>
      </c>
      <c r="G1757" s="5" t="s">
        <v>2400</v>
      </c>
      <c r="H1757" s="3">
        <v>0.28999999999999998</v>
      </c>
      <c r="I1757" s="3">
        <v>19.714016000000001</v>
      </c>
      <c r="J1757" s="3">
        <v>0.28999999999999998</v>
      </c>
      <c r="K1757" s="3">
        <v>19.714016000000001</v>
      </c>
      <c r="L1757" s="3" t="s">
        <v>2397</v>
      </c>
      <c r="M1757" s="3">
        <v>4.0784084299999996</v>
      </c>
      <c r="N1757" s="3">
        <v>15.288812999999999</v>
      </c>
      <c r="O1757" s="3" t="s">
        <v>2400</v>
      </c>
      <c r="P1757" s="3" t="s">
        <v>2400</v>
      </c>
      <c r="Q1757" s="3">
        <v>2.3994230000000001</v>
      </c>
      <c r="R1757" s="3">
        <v>12.274089</v>
      </c>
      <c r="S1757" s="3">
        <v>12.274089</v>
      </c>
      <c r="T1757" s="9" t="s">
        <v>3429</v>
      </c>
      <c r="U1757" s="7">
        <v>797200</v>
      </c>
      <c r="V1757" s="7">
        <v>833600</v>
      </c>
      <c r="W1757" s="7">
        <v>993300</v>
      </c>
      <c r="X1757" s="7">
        <v>894500</v>
      </c>
      <c r="Y1757" s="7">
        <v>802100</v>
      </c>
      <c r="Z1757" s="7">
        <v>802600</v>
      </c>
      <c r="AA1757" s="7">
        <v>802000</v>
      </c>
      <c r="AB1757" s="7">
        <v>797200</v>
      </c>
      <c r="AC1757" s="3">
        <v>58.191000000000003</v>
      </c>
      <c r="AD1757" s="3">
        <v>61.451000000000001</v>
      </c>
      <c r="AE1757" s="4">
        <v>17.21</v>
      </c>
      <c r="AF1757" s="3">
        <v>18.427</v>
      </c>
      <c r="AG1757" s="7">
        <v>28900000</v>
      </c>
      <c r="AH1757" s="7">
        <v>29100000</v>
      </c>
      <c r="AI1757" s="7">
        <v>29100000</v>
      </c>
      <c r="AJ1757" s="7">
        <v>27816979</v>
      </c>
      <c r="AK1757" s="3">
        <v>96.391819999999996</v>
      </c>
      <c r="AL1757" s="7">
        <v>312</v>
      </c>
      <c r="AM1757" s="7">
        <v>27843614</v>
      </c>
      <c r="AN1757" s="3">
        <v>96.48</v>
      </c>
      <c r="AO1757" s="3">
        <v>1.5377149999999999</v>
      </c>
      <c r="AP1757" s="3">
        <v>4.1161830000000004</v>
      </c>
      <c r="AQ1757" s="3">
        <v>-4.7090990000000001</v>
      </c>
      <c r="AR1757" s="3">
        <v>2.382895</v>
      </c>
      <c r="AS1757" s="3">
        <v>4.1161830000000004</v>
      </c>
      <c r="AT1757" s="3">
        <v>-4.7090990000000001</v>
      </c>
      <c r="AU1757" s="3">
        <v>0.57720099999999996</v>
      </c>
      <c r="AV1757" s="3">
        <v>3.8786430369949483</v>
      </c>
      <c r="AW1757" s="3">
        <v>4.002823589610891</v>
      </c>
      <c r="AX1757" s="3">
        <v>3.46900396103679</v>
      </c>
      <c r="AY1757" s="3">
        <v>127.38</v>
      </c>
      <c r="AZ1757" s="3">
        <v>131.44999999999999</v>
      </c>
      <c r="BA1757" s="3">
        <v>113.92</v>
      </c>
    </row>
    <row r="1758" spans="1:53" x14ac:dyDescent="0.3">
      <c r="A1758" s="1" t="s">
        <v>649</v>
      </c>
      <c r="B1758" s="2">
        <v>4094000</v>
      </c>
      <c r="C1758" s="9" t="s">
        <v>2401</v>
      </c>
      <c r="D1758" s="9" t="s">
        <v>2481</v>
      </c>
      <c r="E1758" s="3">
        <v>1736.33185716</v>
      </c>
      <c r="F1758" s="5">
        <v>2584.0318569999999</v>
      </c>
      <c r="G1758" s="5">
        <v>2595.3318571599998</v>
      </c>
      <c r="H1758" s="3">
        <v>-0.6</v>
      </c>
      <c r="I1758" s="3" t="s">
        <v>2397</v>
      </c>
      <c r="J1758" s="3">
        <v>-0.6</v>
      </c>
      <c r="K1758" s="3" t="s">
        <v>2397</v>
      </c>
      <c r="L1758" s="3" t="s">
        <v>2397</v>
      </c>
      <c r="M1758" s="3">
        <v>1.5168825934346299</v>
      </c>
      <c r="N1758" s="3">
        <v>16.557570812855399</v>
      </c>
      <c r="O1758" s="3">
        <v>11.8950394453664</v>
      </c>
      <c r="P1758" s="3">
        <v>15.101754385964901</v>
      </c>
      <c r="Q1758" s="3" t="s">
        <v>2400</v>
      </c>
      <c r="R1758" s="3" t="s">
        <v>2400</v>
      </c>
      <c r="S1758" s="3">
        <v>7.1639751768518503</v>
      </c>
      <c r="T1758" s="9" t="s">
        <v>3429</v>
      </c>
      <c r="U1758" s="7">
        <v>3760500</v>
      </c>
      <c r="V1758" s="7">
        <v>3460700</v>
      </c>
      <c r="W1758" s="7">
        <v>3905200</v>
      </c>
      <c r="X1758" s="7">
        <v>3902300</v>
      </c>
      <c r="Y1758" s="7">
        <v>3799000</v>
      </c>
      <c r="Z1758" s="7">
        <v>3815300</v>
      </c>
      <c r="AA1758" s="7">
        <v>3797800</v>
      </c>
      <c r="AB1758" s="7">
        <v>3760500</v>
      </c>
      <c r="AC1758" s="4">
        <v>23.3</v>
      </c>
      <c r="AD1758" s="3">
        <v>24.643000000000001</v>
      </c>
      <c r="AE1758" s="4">
        <v>7.3819999999999997</v>
      </c>
      <c r="AF1758" s="4">
        <v>10.663</v>
      </c>
      <c r="AG1758" s="7">
        <v>37566678</v>
      </c>
      <c r="AH1758" s="7">
        <v>37566668</v>
      </c>
      <c r="AI1758" s="7">
        <v>37566668</v>
      </c>
      <c r="AJ1758" s="7">
        <v>27055247</v>
      </c>
      <c r="AK1758" s="3">
        <v>72.019270000000006</v>
      </c>
      <c r="AL1758" s="7">
        <v>157</v>
      </c>
      <c r="AM1758" s="7">
        <v>28248678</v>
      </c>
      <c r="AN1758" s="4">
        <v>75.2</v>
      </c>
      <c r="AO1758" s="3">
        <v>-1.30704</v>
      </c>
      <c r="AP1758" s="3">
        <v>-6.8801389999999998</v>
      </c>
      <c r="AQ1758" s="3">
        <v>-3.6274069999999998</v>
      </c>
      <c r="AR1758" s="3">
        <v>51.763047</v>
      </c>
      <c r="AS1758" s="3">
        <v>-6.8801389999999998</v>
      </c>
      <c r="AT1758" s="3">
        <v>-3.6274069999999998</v>
      </c>
      <c r="AU1758" s="3">
        <v>48.670121000000002</v>
      </c>
      <c r="AV1758" s="3">
        <v>1.0337246215915072</v>
      </c>
      <c r="AW1758" s="3">
        <v>1.6760211125014957</v>
      </c>
      <c r="AX1758" s="3">
        <v>2.3105718235801342</v>
      </c>
      <c r="AY1758" s="3">
        <v>42.78</v>
      </c>
      <c r="AZ1758" s="3">
        <v>69.36</v>
      </c>
      <c r="BA1758" s="3">
        <v>95.62</v>
      </c>
    </row>
    <row r="1759" spans="1:53" x14ac:dyDescent="0.3">
      <c r="A1759" s="1" t="s">
        <v>2271</v>
      </c>
      <c r="B1759" s="2">
        <v>102723</v>
      </c>
      <c r="C1759" s="9" t="s">
        <v>2401</v>
      </c>
      <c r="D1759" s="9" t="s">
        <v>2407</v>
      </c>
      <c r="E1759" s="3">
        <v>1733.3540055999999</v>
      </c>
      <c r="F1759" s="5">
        <v>1822.493005</v>
      </c>
      <c r="G1759" s="5">
        <v>3817.1600056000002</v>
      </c>
      <c r="H1759" s="3">
        <v>5.71</v>
      </c>
      <c r="I1759" s="3">
        <v>13.418091</v>
      </c>
      <c r="J1759" s="3">
        <v>5.71</v>
      </c>
      <c r="K1759" s="3">
        <v>13.418091</v>
      </c>
      <c r="L1759" s="3">
        <v>14.990146110000001</v>
      </c>
      <c r="M1759" s="3">
        <v>1.7408392499999998</v>
      </c>
      <c r="N1759" s="3">
        <v>14.846874</v>
      </c>
      <c r="O1759" s="3" t="s">
        <v>2400</v>
      </c>
      <c r="P1759" s="3" t="s">
        <v>2400</v>
      </c>
      <c r="Q1759" s="3">
        <v>1.843691</v>
      </c>
      <c r="R1759" s="3">
        <v>6.464315</v>
      </c>
      <c r="S1759" s="3">
        <v>6.464315</v>
      </c>
      <c r="T1759" s="9" t="s">
        <v>3429</v>
      </c>
      <c r="U1759" s="7">
        <v>845268</v>
      </c>
      <c r="V1759" s="7">
        <v>886379</v>
      </c>
      <c r="W1759" s="7">
        <v>979234</v>
      </c>
      <c r="X1759" s="7">
        <v>603896</v>
      </c>
      <c r="Y1759" s="7">
        <v>888042</v>
      </c>
      <c r="Z1759" s="7">
        <v>880284</v>
      </c>
      <c r="AA1759" s="7">
        <v>869436</v>
      </c>
      <c r="AB1759" s="7">
        <v>845268</v>
      </c>
      <c r="AC1759" s="3">
        <v>40.664000000000001</v>
      </c>
      <c r="AD1759" s="3">
        <v>41.228000000000002</v>
      </c>
      <c r="AE1759" s="3">
        <v>25.463999999999999</v>
      </c>
      <c r="AF1759" s="3">
        <v>26.501999999999999</v>
      </c>
      <c r="AG1759" s="7">
        <v>7016433</v>
      </c>
      <c r="AH1759" s="7">
        <v>7082071</v>
      </c>
      <c r="AI1759" s="7">
        <v>7182763</v>
      </c>
      <c r="AJ1759" s="7">
        <v>6581753</v>
      </c>
      <c r="AK1759" s="3">
        <v>93.777469999999994</v>
      </c>
      <c r="AL1759" s="7">
        <v>277</v>
      </c>
      <c r="AM1759" s="7">
        <v>5801421</v>
      </c>
      <c r="AN1759" s="3">
        <v>82.66</v>
      </c>
      <c r="AO1759" s="3">
        <v>-1.3064880000000001</v>
      </c>
      <c r="AP1759" s="3">
        <v>-10.685508</v>
      </c>
      <c r="AQ1759" s="3">
        <v>5.313917</v>
      </c>
      <c r="AR1759" s="3">
        <v>-6.3871320000000003</v>
      </c>
      <c r="AS1759" s="3">
        <v>-10.685508</v>
      </c>
      <c r="AT1759" s="3">
        <v>5.313917</v>
      </c>
      <c r="AU1759" s="3">
        <v>-8.7607549999999996</v>
      </c>
      <c r="AV1759" s="3">
        <v>1.9625759423692879</v>
      </c>
      <c r="AW1759" s="3">
        <v>2.8898318827904719</v>
      </c>
      <c r="AX1759" s="3">
        <v>2.3369831118374962</v>
      </c>
      <c r="AY1759" s="3">
        <v>64.760000000000005</v>
      </c>
      <c r="AZ1759" s="3">
        <v>95.36</v>
      </c>
      <c r="BA1759" s="3">
        <v>77.12</v>
      </c>
    </row>
    <row r="1760" spans="1:53" x14ac:dyDescent="0.3">
      <c r="A1760" s="1" t="s">
        <v>107</v>
      </c>
      <c r="B1760" s="2">
        <v>4270741</v>
      </c>
      <c r="C1760" s="9" t="s">
        <v>2401</v>
      </c>
      <c r="D1760" s="9" t="s">
        <v>2450</v>
      </c>
      <c r="E1760" s="3">
        <v>1732.0410205200001</v>
      </c>
      <c r="F1760" s="5">
        <v>3259.9760200000001</v>
      </c>
      <c r="G1760" s="5">
        <v>3790.1319328</v>
      </c>
      <c r="H1760" s="3">
        <v>0.27600000000000002</v>
      </c>
      <c r="I1760" s="3">
        <v>27.072164948453601</v>
      </c>
      <c r="J1760" s="3">
        <v>0.27600000000000002</v>
      </c>
      <c r="K1760" s="3">
        <v>27.072164948453601</v>
      </c>
      <c r="L1760" s="3">
        <v>1.36715693144535</v>
      </c>
      <c r="M1760" s="3">
        <v>1.3477787138052302</v>
      </c>
      <c r="N1760" s="3" t="s">
        <v>2400</v>
      </c>
      <c r="O1760" s="3" t="s">
        <v>2400</v>
      </c>
      <c r="P1760" s="3" t="s">
        <v>2400</v>
      </c>
      <c r="Q1760" s="3">
        <v>6.9109780000000001</v>
      </c>
      <c r="R1760" s="3">
        <v>12.795199</v>
      </c>
      <c r="S1760" s="3">
        <v>13.5437664757176</v>
      </c>
      <c r="T1760" s="9" t="s">
        <v>3429</v>
      </c>
      <c r="U1760" s="7">
        <v>449854</v>
      </c>
      <c r="V1760" s="7">
        <v>422873</v>
      </c>
      <c r="W1760" s="7">
        <v>376148</v>
      </c>
      <c r="X1760" s="7">
        <v>345011</v>
      </c>
      <c r="Y1760" s="7">
        <v>471107</v>
      </c>
      <c r="Z1760" s="7">
        <v>458135</v>
      </c>
      <c r="AA1760" s="7">
        <v>456436</v>
      </c>
      <c r="AB1760" s="7">
        <v>449854</v>
      </c>
      <c r="AC1760" s="3">
        <v>64.263999999999996</v>
      </c>
      <c r="AD1760" s="3">
        <v>64.712000000000003</v>
      </c>
      <c r="AE1760" s="3">
        <v>54.527000000000001</v>
      </c>
      <c r="AF1760" s="3">
        <v>54.012</v>
      </c>
      <c r="AG1760" s="7">
        <v>60901583</v>
      </c>
      <c r="AH1760" s="7">
        <v>60901583</v>
      </c>
      <c r="AI1760" s="7">
        <v>60724630</v>
      </c>
      <c r="AJ1760" s="7">
        <v>52017636</v>
      </c>
      <c r="AK1760" s="3">
        <v>85.412620000000004</v>
      </c>
      <c r="AL1760" s="7">
        <v>274</v>
      </c>
      <c r="AM1760" s="7">
        <v>51762742</v>
      </c>
      <c r="AN1760" s="3">
        <v>84.99</v>
      </c>
      <c r="AO1760" s="3">
        <v>3.8094999999999997E-2</v>
      </c>
      <c r="AP1760" s="3">
        <v>-7.66526</v>
      </c>
      <c r="AQ1760" s="3">
        <v>-1.721557</v>
      </c>
      <c r="AR1760" s="3">
        <v>14.472537000000001</v>
      </c>
      <c r="AS1760" s="3">
        <v>-7.66526</v>
      </c>
      <c r="AT1760" s="3">
        <v>-1.721557</v>
      </c>
      <c r="AU1760" s="3">
        <v>16.659262999999999</v>
      </c>
      <c r="AV1760" s="3">
        <v>1.1583623368213598</v>
      </c>
      <c r="AW1760" s="3">
        <v>2.5970126559465925</v>
      </c>
      <c r="AX1760" s="3">
        <v>1.9615691964980488</v>
      </c>
      <c r="AY1760" s="3">
        <v>50.64</v>
      </c>
      <c r="AZ1760" s="3">
        <v>113.53</v>
      </c>
      <c r="BA1760" s="3">
        <v>85.75</v>
      </c>
    </row>
    <row r="1761" spans="1:53" x14ac:dyDescent="0.3">
      <c r="A1761" s="1" t="s">
        <v>2184</v>
      </c>
      <c r="B1761" s="2">
        <v>4967671</v>
      </c>
      <c r="C1761" s="9" t="s">
        <v>2395</v>
      </c>
      <c r="D1761" s="9" t="s">
        <v>2418</v>
      </c>
      <c r="E1761" s="3">
        <v>1731.6583748099999</v>
      </c>
      <c r="F1761" s="5">
        <v>2144.758374</v>
      </c>
      <c r="G1761" s="5" t="s">
        <v>2400</v>
      </c>
      <c r="H1761" s="3">
        <v>-5.0999999999999997E-2</v>
      </c>
      <c r="I1761" s="3" t="s">
        <v>2397</v>
      </c>
      <c r="J1761" s="3">
        <v>-5.0999999999999997E-2</v>
      </c>
      <c r="K1761" s="3" t="s">
        <v>2397</v>
      </c>
      <c r="L1761" s="3">
        <v>4.0511606899999997</v>
      </c>
      <c r="M1761" s="3">
        <v>1.88991694</v>
      </c>
      <c r="N1761" s="3">
        <v>78.837719000000007</v>
      </c>
      <c r="O1761" s="3" t="s">
        <v>2400</v>
      </c>
      <c r="P1761" s="3" t="s">
        <v>2400</v>
      </c>
      <c r="Q1761" s="3">
        <v>1.027291</v>
      </c>
      <c r="R1761" s="3">
        <v>11.516836</v>
      </c>
      <c r="S1761" s="3">
        <v>11.516836</v>
      </c>
      <c r="T1761" s="9" t="s">
        <v>3429</v>
      </c>
      <c r="U1761" s="7">
        <v>1734500</v>
      </c>
      <c r="V1761" s="7">
        <v>2374300</v>
      </c>
      <c r="W1761" s="7">
        <v>2101600</v>
      </c>
      <c r="X1761" s="7">
        <v>1398600</v>
      </c>
      <c r="Y1761" s="7">
        <v>1979000</v>
      </c>
      <c r="Z1761" s="7">
        <v>1873600</v>
      </c>
      <c r="AA1761" s="7">
        <v>1778900</v>
      </c>
      <c r="AB1761" s="7">
        <v>1734500</v>
      </c>
      <c r="AC1761" s="3">
        <v>15.987</v>
      </c>
      <c r="AD1761" s="3">
        <v>16.952999999999999</v>
      </c>
      <c r="AE1761" s="4">
        <v>5.8579999999999997</v>
      </c>
      <c r="AF1761" s="4">
        <v>7.5490000000000004</v>
      </c>
      <c r="AG1761" s="7">
        <v>45100000</v>
      </c>
      <c r="AH1761" s="7">
        <v>45000000</v>
      </c>
      <c r="AI1761" s="7">
        <v>44800000</v>
      </c>
      <c r="AJ1761" s="7">
        <v>44087274</v>
      </c>
      <c r="AK1761" s="3">
        <v>97.841120000000004</v>
      </c>
      <c r="AL1761" s="7">
        <v>295</v>
      </c>
      <c r="AM1761" s="7">
        <v>40641289</v>
      </c>
      <c r="AN1761" s="3">
        <v>90.19</v>
      </c>
      <c r="AO1761" s="3">
        <v>-1.4798579999999999</v>
      </c>
      <c r="AP1761" s="3">
        <v>-6.4532920000000003</v>
      </c>
      <c r="AQ1761" s="3">
        <v>-9.9674429999999994</v>
      </c>
      <c r="AR1761" s="3">
        <v>8.8404480000000003</v>
      </c>
      <c r="AS1761" s="3">
        <v>-6.4532920000000003</v>
      </c>
      <c r="AT1761" s="3">
        <v>-9.9674429999999994</v>
      </c>
      <c r="AU1761" s="3">
        <v>5.3016990000000002</v>
      </c>
      <c r="AV1761" s="3">
        <v>1.9241915463641008</v>
      </c>
      <c r="AW1761" s="3">
        <v>3.4185363566531595</v>
      </c>
      <c r="AX1761" s="3">
        <v>4.3996498137611608</v>
      </c>
      <c r="AY1761" s="3">
        <v>47.31</v>
      </c>
      <c r="AZ1761" s="3">
        <v>84.06</v>
      </c>
      <c r="BA1761" s="3">
        <v>108.18</v>
      </c>
    </row>
    <row r="1762" spans="1:53" x14ac:dyDescent="0.3">
      <c r="A1762" s="1" t="s">
        <v>1968</v>
      </c>
      <c r="B1762" s="2">
        <v>4851539</v>
      </c>
      <c r="C1762" s="9" t="s">
        <v>2401</v>
      </c>
      <c r="D1762" s="9" t="s">
        <v>2446</v>
      </c>
      <c r="E1762" s="3">
        <v>1729.8445832</v>
      </c>
      <c r="F1762" s="5">
        <v>2341.326583</v>
      </c>
      <c r="G1762" s="5" t="s">
        <v>2400</v>
      </c>
      <c r="H1762" s="4">
        <v>1.03</v>
      </c>
      <c r="I1762" s="3">
        <v>32.35</v>
      </c>
      <c r="J1762" s="3">
        <v>1.03</v>
      </c>
      <c r="K1762" s="3">
        <v>32.35</v>
      </c>
      <c r="L1762" s="3">
        <v>1.3512384599999998</v>
      </c>
      <c r="M1762" s="3">
        <v>1.1935727900000002</v>
      </c>
      <c r="N1762" s="3">
        <v>50.155039000000002</v>
      </c>
      <c r="O1762" s="3" t="s">
        <v>2400</v>
      </c>
      <c r="P1762" s="3" t="s">
        <v>2400</v>
      </c>
      <c r="Q1762" s="3">
        <v>0.94516900000000004</v>
      </c>
      <c r="R1762" s="3">
        <v>9.6872039999999995</v>
      </c>
      <c r="S1762" s="3">
        <v>9.6872039999999995</v>
      </c>
      <c r="T1762" s="9" t="s">
        <v>3429</v>
      </c>
      <c r="U1762" s="7">
        <v>2325768</v>
      </c>
      <c r="V1762" s="7">
        <v>2773270</v>
      </c>
      <c r="W1762" s="7">
        <v>2345966</v>
      </c>
      <c r="X1762" s="7">
        <v>1869750</v>
      </c>
      <c r="Y1762" s="7">
        <v>2186796</v>
      </c>
      <c r="Z1762" s="7">
        <v>2202180</v>
      </c>
      <c r="AA1762" s="7">
        <v>2225750</v>
      </c>
      <c r="AB1762" s="7">
        <v>2325768</v>
      </c>
      <c r="AC1762" s="4">
        <v>11.936</v>
      </c>
      <c r="AD1762" s="4">
        <v>12.891999999999999</v>
      </c>
      <c r="AE1762" s="4">
        <v>7.6529999999999996</v>
      </c>
      <c r="AF1762" s="4">
        <v>8.33</v>
      </c>
      <c r="AG1762" s="7">
        <v>22494549</v>
      </c>
      <c r="AH1762" s="7">
        <v>22489814</v>
      </c>
      <c r="AI1762" s="7">
        <v>22361440</v>
      </c>
      <c r="AJ1762" s="7">
        <v>21200050</v>
      </c>
      <c r="AK1762" s="3">
        <v>94.244529999999997</v>
      </c>
      <c r="AL1762" s="7">
        <v>274</v>
      </c>
      <c r="AM1762" s="7">
        <v>18691463</v>
      </c>
      <c r="AN1762" s="3">
        <v>83.09</v>
      </c>
      <c r="AO1762" s="3">
        <v>-4.0344110000000004</v>
      </c>
      <c r="AP1762" s="3">
        <v>-15.864758999999999</v>
      </c>
      <c r="AQ1762" s="3">
        <v>-16.245954999999999</v>
      </c>
      <c r="AR1762" s="3">
        <v>-30.757705999999999</v>
      </c>
      <c r="AS1762" s="3">
        <v>-15.864758999999999</v>
      </c>
      <c r="AT1762" s="3">
        <v>-16.245954999999999</v>
      </c>
      <c r="AU1762" s="3">
        <v>-31.570598</v>
      </c>
      <c r="AV1762" s="3">
        <v>2.8111920268606938</v>
      </c>
      <c r="AW1762" s="3">
        <v>2.4260169275703585</v>
      </c>
      <c r="AX1762" s="3">
        <v>2.4186915126205437</v>
      </c>
      <c r="AY1762" s="3">
        <v>130.97</v>
      </c>
      <c r="AZ1762" s="4">
        <v>113.02</v>
      </c>
      <c r="BA1762" s="3">
        <v>112.68</v>
      </c>
    </row>
    <row r="1763" spans="1:53" x14ac:dyDescent="0.3">
      <c r="A1763" s="1" t="s">
        <v>1231</v>
      </c>
      <c r="B1763" s="2">
        <v>4972814</v>
      </c>
      <c r="C1763" s="9" t="s">
        <v>2401</v>
      </c>
      <c r="D1763" s="9" t="s">
        <v>2475</v>
      </c>
      <c r="E1763" s="3">
        <v>1713.8204631799999</v>
      </c>
      <c r="F1763" s="5">
        <v>1854.0204630000001</v>
      </c>
      <c r="G1763" s="5" t="s">
        <v>2400</v>
      </c>
      <c r="H1763" s="3">
        <v>0.1</v>
      </c>
      <c r="I1763" s="3">
        <v>38.400770999999999</v>
      </c>
      <c r="J1763" s="3">
        <v>3.0000000000000001E-3</v>
      </c>
      <c r="K1763" s="3" t="s">
        <v>2397</v>
      </c>
      <c r="L1763" s="3">
        <v>5.1102564099999999</v>
      </c>
      <c r="M1763" s="3">
        <v>2.26580264</v>
      </c>
      <c r="N1763" s="3">
        <v>12.726692</v>
      </c>
      <c r="O1763" s="3" t="s">
        <v>2400</v>
      </c>
      <c r="P1763" s="3" t="s">
        <v>2400</v>
      </c>
      <c r="Q1763" s="3">
        <v>2.3663080000000001</v>
      </c>
      <c r="R1763" s="3">
        <v>15.818175</v>
      </c>
      <c r="S1763" s="3">
        <v>15.818175</v>
      </c>
      <c r="T1763" s="9" t="s">
        <v>3429</v>
      </c>
      <c r="U1763" s="7">
        <v>707600</v>
      </c>
      <c r="V1763" s="7">
        <v>764700</v>
      </c>
      <c r="W1763" s="7">
        <v>868100</v>
      </c>
      <c r="X1763" s="7">
        <v>764300</v>
      </c>
      <c r="Y1763" s="7">
        <v>801000</v>
      </c>
      <c r="Z1763" s="7">
        <v>766600</v>
      </c>
      <c r="AA1763" s="7">
        <v>759700</v>
      </c>
      <c r="AB1763" s="7">
        <v>707600</v>
      </c>
      <c r="AC1763" s="3">
        <v>38.624000000000002</v>
      </c>
      <c r="AD1763" s="3">
        <v>38.476999999999997</v>
      </c>
      <c r="AE1763" s="3">
        <v>13.891999999999999</v>
      </c>
      <c r="AF1763" s="3">
        <v>14.395</v>
      </c>
      <c r="AG1763" s="7">
        <v>88380502</v>
      </c>
      <c r="AH1763" s="7">
        <v>88393342</v>
      </c>
      <c r="AI1763" s="7">
        <v>90257146</v>
      </c>
      <c r="AJ1763" s="7">
        <v>86645826</v>
      </c>
      <c r="AK1763" s="3">
        <v>98.384159999999994</v>
      </c>
      <c r="AL1763" s="7">
        <v>265</v>
      </c>
      <c r="AM1763" s="7">
        <v>89012382</v>
      </c>
      <c r="AN1763" s="4">
        <v>101.07</v>
      </c>
      <c r="AO1763" s="3">
        <v>0.100452</v>
      </c>
      <c r="AP1763" s="3">
        <v>2.4152110000000002</v>
      </c>
      <c r="AQ1763" s="3">
        <v>10.537991999999999</v>
      </c>
      <c r="AR1763" s="3">
        <v>12.917847</v>
      </c>
      <c r="AS1763" s="3">
        <v>2.4152110000000002</v>
      </c>
      <c r="AT1763" s="3">
        <v>10.537991999999999</v>
      </c>
      <c r="AU1763" s="3">
        <v>11.278615</v>
      </c>
      <c r="AV1763" s="3">
        <v>2.2859470126355528</v>
      </c>
      <c r="AW1763" s="3">
        <v>3.7023052326397319</v>
      </c>
      <c r="AX1763" s="3">
        <v>3.2825975549161899</v>
      </c>
      <c r="AY1763" s="3">
        <v>69.290000000000006</v>
      </c>
      <c r="AZ1763" s="3">
        <v>112.22</v>
      </c>
      <c r="BA1763" s="4">
        <v>99.5</v>
      </c>
    </row>
    <row r="1764" spans="1:53" x14ac:dyDescent="0.3">
      <c r="A1764" s="1" t="s">
        <v>1058</v>
      </c>
      <c r="B1764" s="2">
        <v>103363</v>
      </c>
      <c r="C1764" s="9" t="s">
        <v>2401</v>
      </c>
      <c r="D1764" s="9" t="s">
        <v>2471</v>
      </c>
      <c r="E1764" s="3">
        <v>1706.5369994299999</v>
      </c>
      <c r="F1764" s="5">
        <v>2258.8369990000001</v>
      </c>
      <c r="G1764" s="5">
        <v>2213.43699943</v>
      </c>
      <c r="H1764" s="3">
        <v>0.83</v>
      </c>
      <c r="I1764" s="3">
        <v>15.629482071713101</v>
      </c>
      <c r="J1764" s="4">
        <v>0.83</v>
      </c>
      <c r="K1764" s="3">
        <v>15.629482071713101</v>
      </c>
      <c r="L1764" s="3">
        <v>1.4886077345476598</v>
      </c>
      <c r="M1764" s="3">
        <v>1.2414317649494899</v>
      </c>
      <c r="N1764" s="3">
        <v>4.4818920000000002</v>
      </c>
      <c r="O1764" s="3" t="s">
        <v>2400</v>
      </c>
      <c r="P1764" s="3" t="s">
        <v>2400</v>
      </c>
      <c r="Q1764" s="3">
        <v>1.353745</v>
      </c>
      <c r="R1764" s="3">
        <v>11.424514</v>
      </c>
      <c r="S1764" s="3">
        <v>11.1834089669145</v>
      </c>
      <c r="T1764" s="9" t="s">
        <v>3429</v>
      </c>
      <c r="U1764" s="7">
        <v>1491900</v>
      </c>
      <c r="V1764" s="7">
        <v>1381600</v>
      </c>
      <c r="W1764" s="7">
        <v>1329300</v>
      </c>
      <c r="X1764" s="7">
        <v>1310441</v>
      </c>
      <c r="Y1764" s="7">
        <v>1589100</v>
      </c>
      <c r="Z1764" s="7">
        <v>1555700</v>
      </c>
      <c r="AA1764" s="7">
        <v>1524000</v>
      </c>
      <c r="AB1764" s="7">
        <v>1491900</v>
      </c>
      <c r="AC1764" s="3">
        <v>27.876999999999999</v>
      </c>
      <c r="AD1764" s="3">
        <v>32.075000000000003</v>
      </c>
      <c r="AE1764" s="4">
        <v>7.32</v>
      </c>
      <c r="AF1764" s="4">
        <v>11.849</v>
      </c>
      <c r="AG1764" s="7">
        <v>40727063</v>
      </c>
      <c r="AH1764" s="7">
        <v>40840930</v>
      </c>
      <c r="AI1764" s="7">
        <v>40835262</v>
      </c>
      <c r="AJ1764" s="7">
        <v>40547999</v>
      </c>
      <c r="AK1764" s="3">
        <v>99.484790000000004</v>
      </c>
      <c r="AL1764" s="7">
        <v>282</v>
      </c>
      <c r="AM1764" s="7">
        <v>42119381</v>
      </c>
      <c r="AN1764" s="3">
        <v>103.34</v>
      </c>
      <c r="AO1764" s="3">
        <v>-1.1838789999999999</v>
      </c>
      <c r="AP1764" s="3">
        <v>-6.305231</v>
      </c>
      <c r="AQ1764" s="3">
        <v>12.246066000000001</v>
      </c>
      <c r="AR1764" s="3">
        <v>16.755952000000001</v>
      </c>
      <c r="AS1764" s="3">
        <v>-6.305231</v>
      </c>
      <c r="AT1764" s="3">
        <v>12.246066000000001</v>
      </c>
      <c r="AU1764" s="3">
        <v>19.969418999999998</v>
      </c>
      <c r="AV1764" s="3">
        <v>1.3269472151827708</v>
      </c>
      <c r="AW1764" s="3">
        <v>2.4984867495436403</v>
      </c>
      <c r="AX1764" s="3">
        <v>2.9293326442653416</v>
      </c>
      <c r="AY1764" s="3">
        <v>45.32</v>
      </c>
      <c r="AZ1764" s="3">
        <v>85.34</v>
      </c>
      <c r="BA1764" s="4">
        <v>100.05</v>
      </c>
    </row>
    <row r="1765" spans="1:53" x14ac:dyDescent="0.3">
      <c r="A1765" s="1" t="s">
        <v>949</v>
      </c>
      <c r="B1765" s="2">
        <v>4307540</v>
      </c>
      <c r="C1765" s="9" t="s">
        <v>2401</v>
      </c>
      <c r="D1765" s="9" t="s">
        <v>2450</v>
      </c>
      <c r="E1765" s="3">
        <v>1706.4961239300001</v>
      </c>
      <c r="F1765" s="5">
        <v>6403.4061229999998</v>
      </c>
      <c r="G1765" s="5">
        <v>7236.1411239299996</v>
      </c>
      <c r="H1765" s="3">
        <v>-0.33300000000000002</v>
      </c>
      <c r="I1765" s="3" t="s">
        <v>2397</v>
      </c>
      <c r="J1765" s="3">
        <v>-0.33300000000000002</v>
      </c>
      <c r="K1765" s="3" t="s">
        <v>2397</v>
      </c>
      <c r="L1765" s="3">
        <v>1.22826471856612</v>
      </c>
      <c r="M1765" s="3">
        <v>1.1831951597058299</v>
      </c>
      <c r="N1765" s="3">
        <v>9.0458490000000005</v>
      </c>
      <c r="O1765" s="3" t="s">
        <v>2400</v>
      </c>
      <c r="P1765" s="3" t="s">
        <v>2400</v>
      </c>
      <c r="Q1765" s="3">
        <v>7.8487679999999997</v>
      </c>
      <c r="R1765" s="3">
        <v>10.62458</v>
      </c>
      <c r="S1765" s="3">
        <v>13.4977500461418</v>
      </c>
      <c r="T1765" s="9" t="s">
        <v>3429</v>
      </c>
      <c r="U1765" s="7">
        <v>517340</v>
      </c>
      <c r="V1765" s="7">
        <v>382277</v>
      </c>
      <c r="W1765" s="7">
        <v>391349</v>
      </c>
      <c r="X1765" s="7">
        <v>324354</v>
      </c>
      <c r="Y1765" s="7">
        <v>814632</v>
      </c>
      <c r="Z1765" s="7">
        <v>736404</v>
      </c>
      <c r="AA1765" s="7">
        <v>630003</v>
      </c>
      <c r="AB1765" s="7">
        <v>517340</v>
      </c>
      <c r="AC1765" s="3">
        <v>70.759</v>
      </c>
      <c r="AD1765" s="3">
        <v>81.305000000000007</v>
      </c>
      <c r="AE1765" s="3">
        <v>60.514000000000003</v>
      </c>
      <c r="AF1765" s="3">
        <v>73.700999999999993</v>
      </c>
      <c r="AG1765" s="7">
        <v>230818198</v>
      </c>
      <c r="AH1765" s="7">
        <v>230805375</v>
      </c>
      <c r="AI1765" s="7">
        <v>230828875</v>
      </c>
      <c r="AJ1765" s="7">
        <v>228881368</v>
      </c>
      <c r="AK1765" s="3">
        <v>99.385570000000001</v>
      </c>
      <c r="AL1765" s="7">
        <v>371</v>
      </c>
      <c r="AM1765" s="7">
        <v>171632420</v>
      </c>
      <c r="AN1765" s="3">
        <v>74.53</v>
      </c>
      <c r="AO1765" s="3">
        <v>0.55096400000000001</v>
      </c>
      <c r="AP1765" s="3">
        <v>-1.48448</v>
      </c>
      <c r="AQ1765" s="3">
        <v>-13.301663</v>
      </c>
      <c r="AR1765" s="3">
        <v>-26.485398</v>
      </c>
      <c r="AS1765" s="3">
        <v>-1.48448</v>
      </c>
      <c r="AT1765" s="3">
        <v>-13.301663</v>
      </c>
      <c r="AU1765" s="3">
        <v>-26.633165999999999</v>
      </c>
      <c r="AV1765" s="3">
        <v>2.4161183815083356</v>
      </c>
      <c r="AW1765" s="3">
        <v>3.3652814568484914</v>
      </c>
      <c r="AX1765" s="3">
        <v>3.0347831901740876</v>
      </c>
      <c r="AY1765" s="3">
        <v>75.489999999999995</v>
      </c>
      <c r="AZ1765" s="3">
        <v>105.14</v>
      </c>
      <c r="BA1765" s="3">
        <v>94.81</v>
      </c>
    </row>
    <row r="1766" spans="1:53" x14ac:dyDescent="0.3">
      <c r="A1766" s="1" t="s">
        <v>167</v>
      </c>
      <c r="B1766" s="2">
        <v>4911029</v>
      </c>
      <c r="C1766" s="9" t="s">
        <v>2401</v>
      </c>
      <c r="D1766" s="9" t="s">
        <v>2483</v>
      </c>
      <c r="E1766" s="3">
        <v>1704.2641311299999</v>
      </c>
      <c r="F1766" s="5">
        <v>3299.3991310000001</v>
      </c>
      <c r="G1766" s="5" t="s">
        <v>2400</v>
      </c>
      <c r="H1766" s="3">
        <v>0.16700000000000001</v>
      </c>
      <c r="I1766" s="3">
        <v>10.550725</v>
      </c>
      <c r="J1766" s="3">
        <v>0.16700000000000001</v>
      </c>
      <c r="K1766" s="3">
        <v>10.550725</v>
      </c>
      <c r="L1766" s="3">
        <v>3.45187293</v>
      </c>
      <c r="M1766" s="3">
        <v>2.99465241</v>
      </c>
      <c r="N1766" s="3" t="s">
        <v>2397</v>
      </c>
      <c r="O1766" s="3" t="s">
        <v>2400</v>
      </c>
      <c r="P1766" s="3" t="s">
        <v>2400</v>
      </c>
      <c r="Q1766" s="3">
        <v>0.69506500000000004</v>
      </c>
      <c r="R1766" s="3">
        <v>4.683306</v>
      </c>
      <c r="S1766" s="3">
        <v>4.683306</v>
      </c>
      <c r="T1766" s="9" t="s">
        <v>3429</v>
      </c>
      <c r="U1766" s="7">
        <v>4331878</v>
      </c>
      <c r="V1766" s="7">
        <v>3618902</v>
      </c>
      <c r="W1766" s="7">
        <v>2659941</v>
      </c>
      <c r="X1766" s="7">
        <v>1984219</v>
      </c>
      <c r="Y1766" s="7">
        <v>4501397</v>
      </c>
      <c r="Z1766" s="7">
        <v>4492822</v>
      </c>
      <c r="AA1766" s="7">
        <v>4422442</v>
      </c>
      <c r="AB1766" s="7">
        <v>4331878</v>
      </c>
      <c r="AC1766" s="3">
        <v>13.785</v>
      </c>
      <c r="AD1766" s="4">
        <v>12.928000000000001</v>
      </c>
      <c r="AE1766" s="4">
        <v>10.721</v>
      </c>
      <c r="AF1766" s="4">
        <v>10.701000000000001</v>
      </c>
      <c r="AG1766" s="7">
        <v>210663057</v>
      </c>
      <c r="AH1766" s="7">
        <v>210663057</v>
      </c>
      <c r="AI1766" s="7">
        <v>210654969</v>
      </c>
      <c r="AJ1766" s="7">
        <v>124136386</v>
      </c>
      <c r="AK1766" s="3">
        <v>58.92651</v>
      </c>
      <c r="AL1766" s="7">
        <v>207</v>
      </c>
      <c r="AM1766" s="7">
        <v>90209477</v>
      </c>
      <c r="AN1766" s="3">
        <v>42.82</v>
      </c>
      <c r="AO1766" s="3">
        <v>-2.281879</v>
      </c>
      <c r="AP1766" s="3">
        <v>-10.012361</v>
      </c>
      <c r="AQ1766" s="3">
        <v>-16.513762</v>
      </c>
      <c r="AR1766" s="3">
        <v>-40.425531999999997</v>
      </c>
      <c r="AS1766" s="3">
        <v>-10.012361</v>
      </c>
      <c r="AT1766" s="3">
        <v>-16.513762</v>
      </c>
      <c r="AU1766" s="3">
        <v>-42.631993999999999</v>
      </c>
      <c r="AV1766" s="3">
        <v>3.8469090769857011</v>
      </c>
      <c r="AW1766" s="3">
        <v>5.6169489993849391</v>
      </c>
      <c r="AX1766" s="3">
        <v>5.0866073738866318</v>
      </c>
      <c r="AY1766" s="3">
        <v>81.39</v>
      </c>
      <c r="AZ1766" s="3">
        <v>118.84</v>
      </c>
      <c r="BA1766" s="3">
        <v>107.62</v>
      </c>
    </row>
    <row r="1767" spans="1:53" x14ac:dyDescent="0.3">
      <c r="A1767" s="1" t="s">
        <v>1844</v>
      </c>
      <c r="B1767" s="2">
        <v>100651</v>
      </c>
      <c r="C1767" s="9" t="s">
        <v>2395</v>
      </c>
      <c r="D1767" s="9" t="s">
        <v>2399</v>
      </c>
      <c r="E1767" s="3">
        <v>1700.71294992</v>
      </c>
      <c r="F1767" s="5" t="s">
        <v>2400</v>
      </c>
      <c r="G1767" s="5">
        <v>1887.76994992</v>
      </c>
      <c r="H1767" s="3">
        <v>0.35899999999999999</v>
      </c>
      <c r="I1767" s="3">
        <v>17.742105263157899</v>
      </c>
      <c r="J1767" s="3">
        <v>0.35899999999999999</v>
      </c>
      <c r="K1767" s="3">
        <v>17.742105263157899</v>
      </c>
      <c r="L1767" s="3">
        <v>1.2318263771341</v>
      </c>
      <c r="M1767" s="3">
        <v>0.93389724041141098</v>
      </c>
      <c r="N1767" s="3">
        <v>22.639354999999998</v>
      </c>
      <c r="O1767" s="3" t="s">
        <v>2400</v>
      </c>
      <c r="P1767" s="3" t="s">
        <v>2400</v>
      </c>
      <c r="Q1767" s="3" t="s">
        <v>2400</v>
      </c>
      <c r="R1767" s="3" t="s">
        <v>2400</v>
      </c>
      <c r="S1767" s="3" t="s">
        <v>2400</v>
      </c>
      <c r="T1767" s="9" t="s">
        <v>3429</v>
      </c>
      <c r="U1767" s="7">
        <v>420928</v>
      </c>
      <c r="V1767" s="7">
        <v>497507</v>
      </c>
      <c r="W1767" s="7">
        <v>526573</v>
      </c>
      <c r="X1767" s="7">
        <v>465875</v>
      </c>
      <c r="Y1767" s="7">
        <v>396265</v>
      </c>
      <c r="Z1767" s="7">
        <v>397610</v>
      </c>
      <c r="AA1767" s="7">
        <v>405385</v>
      </c>
      <c r="AB1767" s="7">
        <v>420928</v>
      </c>
      <c r="AC1767" s="3" t="s">
        <v>2400</v>
      </c>
      <c r="AD1767" s="3" t="s">
        <v>2400</v>
      </c>
      <c r="AE1767" s="3" t="s">
        <v>2400</v>
      </c>
      <c r="AF1767" s="3" t="s">
        <v>2400</v>
      </c>
      <c r="AG1767" s="7">
        <v>45125078</v>
      </c>
      <c r="AH1767" s="7">
        <v>45109671</v>
      </c>
      <c r="AI1767" s="7">
        <v>44895158</v>
      </c>
      <c r="AJ1767" s="7">
        <v>43484668</v>
      </c>
      <c r="AK1767" s="3">
        <v>96.342079999999996</v>
      </c>
      <c r="AL1767" s="7">
        <v>251</v>
      </c>
      <c r="AM1767" s="7">
        <v>33064430</v>
      </c>
      <c r="AN1767" s="3">
        <v>73.260000000000005</v>
      </c>
      <c r="AO1767" s="3">
        <v>-1.4039189999999999</v>
      </c>
      <c r="AP1767" s="3">
        <v>-10.536092999999999</v>
      </c>
      <c r="AQ1767" s="3">
        <v>7.4593559999999997</v>
      </c>
      <c r="AR1767" s="3">
        <v>23.209064000000001</v>
      </c>
      <c r="AS1767" s="3">
        <v>-10.536092999999999</v>
      </c>
      <c r="AT1767" s="3">
        <v>7.4593559999999997</v>
      </c>
      <c r="AU1767" s="3">
        <v>23.751836000000001</v>
      </c>
      <c r="AV1767" s="3">
        <v>1.5488650733940192</v>
      </c>
      <c r="AW1767" s="3">
        <v>2.6018930826675666</v>
      </c>
      <c r="AX1767" s="3">
        <v>4.6115366630300993</v>
      </c>
      <c r="AY1767" s="3">
        <v>41.42</v>
      </c>
      <c r="AZ1767" s="3">
        <v>69.58</v>
      </c>
      <c r="BA1767" s="3">
        <v>123.33</v>
      </c>
    </row>
    <row r="1768" spans="1:53" x14ac:dyDescent="0.3">
      <c r="A1768" s="1" t="s">
        <v>2249</v>
      </c>
      <c r="B1768" s="2">
        <v>103187</v>
      </c>
      <c r="C1768" s="9" t="s">
        <v>2401</v>
      </c>
      <c r="D1768" s="9" t="s">
        <v>2479</v>
      </c>
      <c r="E1768" s="3">
        <v>1694.4625679999999</v>
      </c>
      <c r="F1768" s="5">
        <v>3511.5435680000001</v>
      </c>
      <c r="G1768" s="5">
        <v>3565.9230705</v>
      </c>
      <c r="H1768" s="3">
        <v>-0.106</v>
      </c>
      <c r="I1768" s="3" t="s">
        <v>2397</v>
      </c>
      <c r="J1768" s="3">
        <v>-0.104</v>
      </c>
      <c r="K1768" s="3" t="s">
        <v>2397</v>
      </c>
      <c r="L1768" s="3">
        <v>1.3989824166617602</v>
      </c>
      <c r="M1768" s="3">
        <v>1.3869045760730798</v>
      </c>
      <c r="N1768" s="3">
        <v>29.175439000000001</v>
      </c>
      <c r="O1768" s="3" t="s">
        <v>2400</v>
      </c>
      <c r="P1768" s="3" t="s">
        <v>2400</v>
      </c>
      <c r="Q1768" s="3">
        <v>11.457008</v>
      </c>
      <c r="R1768" s="3">
        <v>25.873562</v>
      </c>
      <c r="S1768" s="3">
        <v>31.974163087581399</v>
      </c>
      <c r="T1768" s="9" t="s">
        <v>3429</v>
      </c>
      <c r="U1768" s="7">
        <v>274288</v>
      </c>
      <c r="V1768" s="7">
        <v>225197</v>
      </c>
      <c r="W1768" s="7">
        <v>303847</v>
      </c>
      <c r="X1768" s="7">
        <v>298780</v>
      </c>
      <c r="Y1768" s="7">
        <v>263881</v>
      </c>
      <c r="Z1768" s="7">
        <v>268954</v>
      </c>
      <c r="AA1768" s="7">
        <v>272342</v>
      </c>
      <c r="AB1768" s="7">
        <v>274288</v>
      </c>
      <c r="AC1768" s="3">
        <v>56.680999999999997</v>
      </c>
      <c r="AD1768" s="3">
        <v>56.731999999999999</v>
      </c>
      <c r="AE1768" s="3">
        <v>40.981999999999999</v>
      </c>
      <c r="AF1768" s="3">
        <v>43.429000000000002</v>
      </c>
      <c r="AG1768" s="7">
        <v>92900256</v>
      </c>
      <c r="AH1768" s="7">
        <v>92821785</v>
      </c>
      <c r="AI1768" s="7">
        <v>92217463</v>
      </c>
      <c r="AJ1768" s="7">
        <v>86487707</v>
      </c>
      <c r="AK1768" s="3">
        <v>93.15052</v>
      </c>
      <c r="AL1768" s="7">
        <v>236</v>
      </c>
      <c r="AM1768" s="7">
        <v>85154576</v>
      </c>
      <c r="AN1768" s="3">
        <v>91.71</v>
      </c>
      <c r="AO1768" s="3">
        <v>-6.0095999999999997E-2</v>
      </c>
      <c r="AP1768" s="3">
        <v>-8.8767119999999995</v>
      </c>
      <c r="AQ1768" s="3">
        <v>-6.8868980000000004</v>
      </c>
      <c r="AR1768" s="3">
        <v>5.386565</v>
      </c>
      <c r="AS1768" s="3">
        <v>-8.8767119999999995</v>
      </c>
      <c r="AT1768" s="3">
        <v>-6.8868980000000004</v>
      </c>
      <c r="AU1768" s="3">
        <v>5.7215509999999998</v>
      </c>
      <c r="AV1768" s="3">
        <v>1.5456276665298398</v>
      </c>
      <c r="AW1768" s="3">
        <v>2.4677992567547178</v>
      </c>
      <c r="AX1768" s="3">
        <v>2.2219726864044653</v>
      </c>
      <c r="AY1768" s="3">
        <v>49.41</v>
      </c>
      <c r="AZ1768" s="3">
        <v>78.88</v>
      </c>
      <c r="BA1768" s="3">
        <v>71.02</v>
      </c>
    </row>
    <row r="1769" spans="1:53" x14ac:dyDescent="0.3">
      <c r="A1769" s="1" t="s">
        <v>2336</v>
      </c>
      <c r="B1769" s="2">
        <v>4087437</v>
      </c>
      <c r="C1769" s="9" t="s">
        <v>2401</v>
      </c>
      <c r="D1769" s="9" t="s">
        <v>2535</v>
      </c>
      <c r="E1769" s="3">
        <v>1692.8704328199999</v>
      </c>
      <c r="F1769" s="5">
        <v>2119.570432</v>
      </c>
      <c r="G1769" s="5" t="s">
        <v>2400</v>
      </c>
      <c r="H1769" s="3">
        <v>-0.182</v>
      </c>
      <c r="I1769" s="3" t="s">
        <v>2397</v>
      </c>
      <c r="J1769" s="3">
        <v>-0.182</v>
      </c>
      <c r="K1769" s="3" t="s">
        <v>2397</v>
      </c>
      <c r="L1769" s="3">
        <v>4.8015274799999998</v>
      </c>
      <c r="M1769" s="3">
        <v>1.0941400100000001</v>
      </c>
      <c r="N1769" s="3">
        <v>13.122768000000001</v>
      </c>
      <c r="O1769" s="3" t="s">
        <v>2400</v>
      </c>
      <c r="P1769" s="3" t="s">
        <v>2400</v>
      </c>
      <c r="Q1769" s="3">
        <v>0.64733200000000002</v>
      </c>
      <c r="R1769" s="4">
        <v>11.196199999999999</v>
      </c>
      <c r="S1769" s="4">
        <v>11.196199999999999</v>
      </c>
      <c r="T1769" s="9" t="s">
        <v>3436</v>
      </c>
      <c r="U1769" s="7">
        <v>2973500</v>
      </c>
      <c r="V1769" s="7">
        <v>3490700</v>
      </c>
      <c r="W1769" s="7">
        <v>4957700</v>
      </c>
      <c r="X1769" s="7">
        <v>3629800</v>
      </c>
      <c r="Y1769" s="7">
        <v>2836100</v>
      </c>
      <c r="Z1769" s="7">
        <v>2973500</v>
      </c>
      <c r="AA1769" s="7">
        <v>3023600</v>
      </c>
      <c r="AB1769" s="7">
        <v>3138400</v>
      </c>
      <c r="AC1769" s="3">
        <v>14.579000000000001</v>
      </c>
      <c r="AD1769" s="4">
        <v>13.91</v>
      </c>
      <c r="AE1769" s="4">
        <v>6.3970000000000002</v>
      </c>
      <c r="AF1769" s="4">
        <v>5.3520000000000003</v>
      </c>
      <c r="AG1769" s="7">
        <v>28400000</v>
      </c>
      <c r="AH1769" s="7">
        <v>28800000</v>
      </c>
      <c r="AI1769" s="7">
        <v>29200000</v>
      </c>
      <c r="AJ1769" s="7">
        <v>27387359</v>
      </c>
      <c r="AK1769" s="3">
        <v>96.44538</v>
      </c>
      <c r="AL1769" s="7">
        <v>340</v>
      </c>
      <c r="AM1769" s="7">
        <v>31996961</v>
      </c>
      <c r="AN1769" s="3">
        <v>112.68</v>
      </c>
      <c r="AO1769" s="3">
        <v>-0.22969300000000001</v>
      </c>
      <c r="AP1769" s="3">
        <v>-18.380595</v>
      </c>
      <c r="AQ1769" s="3">
        <v>-17.776630999999998</v>
      </c>
      <c r="AR1769" s="3">
        <v>-34.673228999999999</v>
      </c>
      <c r="AS1769" s="3">
        <v>-18.380595</v>
      </c>
      <c r="AT1769" s="3">
        <v>-17.776630999999998</v>
      </c>
      <c r="AU1769" s="3">
        <v>-34.440176000000001</v>
      </c>
      <c r="AV1769" s="3">
        <v>16.203766944497708</v>
      </c>
      <c r="AW1769" s="3">
        <v>13.8233520312124</v>
      </c>
      <c r="AX1769" s="3">
        <v>12.753233464663344</v>
      </c>
      <c r="AY1769" s="3">
        <v>152.27000000000001</v>
      </c>
      <c r="AZ1769" s="4">
        <v>129.9</v>
      </c>
      <c r="BA1769" s="3">
        <v>119.84</v>
      </c>
    </row>
    <row r="1770" spans="1:53" x14ac:dyDescent="0.3">
      <c r="A1770" s="1" t="s">
        <v>1266</v>
      </c>
      <c r="B1770" s="2">
        <v>4913013</v>
      </c>
      <c r="C1770" s="9" t="s">
        <v>2401</v>
      </c>
      <c r="D1770" s="9" t="s">
        <v>2534</v>
      </c>
      <c r="E1770" s="3">
        <v>1690.7717334399999</v>
      </c>
      <c r="F1770" s="5">
        <v>3490.6717330000001</v>
      </c>
      <c r="G1770" s="5" t="s">
        <v>2400</v>
      </c>
      <c r="H1770" s="3">
        <v>0.32700000000000001</v>
      </c>
      <c r="I1770" s="3" t="s">
        <v>2397</v>
      </c>
      <c r="J1770" s="3">
        <v>0.32700000000000001</v>
      </c>
      <c r="K1770" s="3" t="s">
        <v>2397</v>
      </c>
      <c r="L1770" s="3" t="s">
        <v>2397</v>
      </c>
      <c r="M1770" s="3">
        <v>1.7397607800000001</v>
      </c>
      <c r="N1770" s="3">
        <v>5.3422369999999999</v>
      </c>
      <c r="O1770" s="3" t="s">
        <v>2400</v>
      </c>
      <c r="P1770" s="3" t="s">
        <v>2400</v>
      </c>
      <c r="Q1770" s="3">
        <v>0.69538999999999995</v>
      </c>
      <c r="R1770" s="3">
        <v>6.074986</v>
      </c>
      <c r="S1770" s="3">
        <v>6.074986</v>
      </c>
      <c r="T1770" s="9" t="s">
        <v>3429</v>
      </c>
      <c r="U1770" s="7">
        <v>4725300</v>
      </c>
      <c r="V1770" s="7">
        <v>5146700</v>
      </c>
      <c r="W1770" s="7">
        <v>5072600</v>
      </c>
      <c r="X1770" s="7">
        <v>4280200</v>
      </c>
      <c r="Y1770" s="7">
        <v>4442300</v>
      </c>
      <c r="Z1770" s="7">
        <v>4516000</v>
      </c>
      <c r="AA1770" s="7">
        <v>4608600</v>
      </c>
      <c r="AB1770" s="7">
        <v>4725300</v>
      </c>
      <c r="AC1770" s="3">
        <v>18.068999999999999</v>
      </c>
      <c r="AD1770" s="3">
        <v>17.509</v>
      </c>
      <c r="AE1770" s="4">
        <v>10.696</v>
      </c>
      <c r="AF1770" s="4">
        <v>9.1910000000000007</v>
      </c>
      <c r="AG1770" s="7">
        <v>134294816</v>
      </c>
      <c r="AH1770" s="7">
        <v>134166312</v>
      </c>
      <c r="AI1770" s="7">
        <v>133300000</v>
      </c>
      <c r="AJ1770" s="7">
        <v>131506108</v>
      </c>
      <c r="AK1770" s="3">
        <v>97.923439999999999</v>
      </c>
      <c r="AL1770" s="7">
        <v>406</v>
      </c>
      <c r="AM1770" s="7">
        <v>105682013</v>
      </c>
      <c r="AN1770" s="3">
        <v>78.69</v>
      </c>
      <c r="AO1770" s="3">
        <v>-1.2345680000000001</v>
      </c>
      <c r="AP1770" s="3">
        <v>-23.749006999999999</v>
      </c>
      <c r="AQ1770" s="3">
        <v>-29.515419000000001</v>
      </c>
      <c r="AR1770" s="3">
        <v>-63.650132999999997</v>
      </c>
      <c r="AS1770" s="3">
        <v>-23.749006999999999</v>
      </c>
      <c r="AT1770" s="3">
        <v>-29.515419000000001</v>
      </c>
      <c r="AU1770" s="3">
        <v>-63.316775</v>
      </c>
      <c r="AV1770" s="3">
        <v>5.593011125611878</v>
      </c>
      <c r="AW1770" s="3">
        <v>7.942528880232091</v>
      </c>
      <c r="AX1770" s="3">
        <v>6.4344747878600739</v>
      </c>
      <c r="AY1770" s="3">
        <v>67.02</v>
      </c>
      <c r="AZ1770" s="3">
        <v>95.18</v>
      </c>
      <c r="BA1770" s="3">
        <v>77.11</v>
      </c>
    </row>
    <row r="1771" spans="1:53" x14ac:dyDescent="0.3">
      <c r="A1771" s="1" t="s">
        <v>702</v>
      </c>
      <c r="B1771" s="2">
        <v>4811587</v>
      </c>
      <c r="C1771" s="9" t="s">
        <v>2395</v>
      </c>
      <c r="D1771" s="9" t="s">
        <v>2403</v>
      </c>
      <c r="E1771" s="3">
        <v>1690.50565446</v>
      </c>
      <c r="F1771" s="5">
        <v>1181.104654</v>
      </c>
      <c r="G1771" s="5" t="s">
        <v>2400</v>
      </c>
      <c r="H1771" s="3">
        <v>0.122</v>
      </c>
      <c r="I1771" s="3">
        <v>84.569535999999999</v>
      </c>
      <c r="J1771" s="3">
        <v>0.122</v>
      </c>
      <c r="K1771" s="3">
        <v>84.569535999999999</v>
      </c>
      <c r="L1771" s="3">
        <v>2.4690641900000001</v>
      </c>
      <c r="M1771" s="3">
        <v>2.4614495000000001</v>
      </c>
      <c r="N1771" s="3">
        <v>73.390805</v>
      </c>
      <c r="O1771" s="3" t="s">
        <v>2400</v>
      </c>
      <c r="P1771" s="3" t="s">
        <v>2400</v>
      </c>
      <c r="Q1771" s="3">
        <v>4.4832400000000003</v>
      </c>
      <c r="R1771" s="3">
        <v>110.035509</v>
      </c>
      <c r="S1771" s="3">
        <v>110.035509</v>
      </c>
      <c r="T1771" s="9" t="s">
        <v>3429</v>
      </c>
      <c r="U1771" s="7">
        <v>232284</v>
      </c>
      <c r="V1771" s="7">
        <v>722683</v>
      </c>
      <c r="W1771" s="7">
        <v>439442</v>
      </c>
      <c r="X1771" s="7">
        <v>40251</v>
      </c>
      <c r="Y1771" s="7">
        <v>260810</v>
      </c>
      <c r="Z1771" s="7">
        <v>249694</v>
      </c>
      <c r="AA1771" s="7">
        <v>236149</v>
      </c>
      <c r="AB1771" s="7">
        <v>232284</v>
      </c>
      <c r="AC1771" s="3">
        <v>55.881999999999998</v>
      </c>
      <c r="AD1771" s="3">
        <v>62.088999999999999</v>
      </c>
      <c r="AE1771" s="4">
        <v>-11.24</v>
      </c>
      <c r="AF1771" s="3">
        <v>-0.622</v>
      </c>
      <c r="AG1771" s="7">
        <v>131344804</v>
      </c>
      <c r="AH1771" s="7">
        <v>130984369</v>
      </c>
      <c r="AI1771" s="7">
        <v>129194842</v>
      </c>
      <c r="AJ1771" s="7">
        <v>104869792</v>
      </c>
      <c r="AK1771" s="3">
        <v>79.77646</v>
      </c>
      <c r="AL1771" s="7">
        <v>295</v>
      </c>
      <c r="AM1771" s="7">
        <v>109370702</v>
      </c>
      <c r="AN1771" s="4">
        <v>83.2</v>
      </c>
      <c r="AO1771" s="3">
        <v>-0.54517099999999996</v>
      </c>
      <c r="AP1771" s="3">
        <v>-0.69984500000000005</v>
      </c>
      <c r="AQ1771" s="3">
        <v>14.631957</v>
      </c>
      <c r="AR1771" s="3">
        <v>-11.196106</v>
      </c>
      <c r="AS1771" s="3">
        <v>-0.69984500000000005</v>
      </c>
      <c r="AT1771" s="3">
        <v>14.631957</v>
      </c>
      <c r="AU1771" s="3">
        <v>-8.6552220000000002</v>
      </c>
      <c r="AV1771" s="3">
        <v>4.2044513008567268</v>
      </c>
      <c r="AW1771" s="3">
        <v>5.4073594919374326</v>
      </c>
      <c r="AX1771" s="3">
        <v>7.9771433485908245</v>
      </c>
      <c r="AY1771" s="3">
        <v>52.87</v>
      </c>
      <c r="AZ1771" s="3">
        <v>67.989999999999995</v>
      </c>
      <c r="BA1771" s="3">
        <v>100.31</v>
      </c>
    </row>
    <row r="1772" spans="1:53" x14ac:dyDescent="0.3">
      <c r="A1772" s="1" t="s">
        <v>2076</v>
      </c>
      <c r="B1772" s="2">
        <v>4101541</v>
      </c>
      <c r="C1772" s="9" t="s">
        <v>2401</v>
      </c>
      <c r="D1772" s="9" t="s">
        <v>2407</v>
      </c>
      <c r="E1772" s="3">
        <v>1689.49904844</v>
      </c>
      <c r="F1772" s="5">
        <v>2049.258268</v>
      </c>
      <c r="G1772" s="5" t="s">
        <v>2400</v>
      </c>
      <c r="H1772" s="3">
        <v>0.115</v>
      </c>
      <c r="I1772" s="3">
        <v>12.809524</v>
      </c>
      <c r="J1772" s="3">
        <v>0.115</v>
      </c>
      <c r="K1772" s="3">
        <v>12.809524</v>
      </c>
      <c r="L1772" s="3">
        <v>1.0446601900000001</v>
      </c>
      <c r="M1772" s="3">
        <v>1.0446601900000001</v>
      </c>
      <c r="N1772" s="3">
        <v>8.0178840000000005</v>
      </c>
      <c r="O1772" s="3" t="s">
        <v>2400</v>
      </c>
      <c r="P1772" s="3" t="s">
        <v>2400</v>
      </c>
      <c r="Q1772" s="3">
        <v>57.515652000000003</v>
      </c>
      <c r="R1772" s="3" t="s">
        <v>2400</v>
      </c>
      <c r="S1772" s="3" t="s">
        <v>2400</v>
      </c>
      <c r="T1772" s="9" t="s">
        <v>3429</v>
      </c>
      <c r="U1772" s="7">
        <v>34081.546000000002</v>
      </c>
      <c r="V1772" s="7">
        <v>31736.455999999998</v>
      </c>
      <c r="W1772" s="7">
        <v>34594.69</v>
      </c>
      <c r="X1772" s="7">
        <v>30036.15</v>
      </c>
      <c r="Y1772" s="7">
        <v>33549.508999999998</v>
      </c>
      <c r="Z1772" s="7">
        <v>33815.527000000002</v>
      </c>
      <c r="AA1772" s="7">
        <v>34081.546000000002</v>
      </c>
      <c r="AB1772" s="7">
        <v>33893.396000000001</v>
      </c>
      <c r="AC1772" s="4">
        <v>100</v>
      </c>
      <c r="AD1772" s="4">
        <v>100</v>
      </c>
      <c r="AE1772" s="3" t="s">
        <v>2400</v>
      </c>
      <c r="AF1772" s="3" t="s">
        <v>2400</v>
      </c>
      <c r="AG1772" s="7">
        <v>304703543</v>
      </c>
      <c r="AH1772" s="7">
        <v>304703543</v>
      </c>
      <c r="AI1772" s="7">
        <v>299215307</v>
      </c>
      <c r="AJ1772" s="7" t="s">
        <v>2400</v>
      </c>
      <c r="AK1772" s="3" t="s">
        <v>2400</v>
      </c>
      <c r="AL1772" s="7">
        <v>198</v>
      </c>
      <c r="AM1772" s="7">
        <v>22800662</v>
      </c>
      <c r="AN1772" s="3">
        <v>7.48</v>
      </c>
      <c r="AO1772" s="3">
        <v>-0.73800699999999997</v>
      </c>
      <c r="AP1772" s="3">
        <v>-7.0811739999999999</v>
      </c>
      <c r="AQ1772" s="3">
        <v>-2.0036429999999998</v>
      </c>
      <c r="AR1772" s="3">
        <v>6.5346539999999997</v>
      </c>
      <c r="AS1772" s="3">
        <v>-7.0811739999999999</v>
      </c>
      <c r="AT1772" s="3">
        <v>-2.0036429999999998</v>
      </c>
      <c r="AU1772" s="3">
        <v>5.9055119999999999</v>
      </c>
      <c r="AV1772" s="3">
        <v>0.83342279308605771</v>
      </c>
      <c r="AW1772" s="3">
        <v>1.221595664225164</v>
      </c>
      <c r="AX1772" s="3">
        <v>0.98223780503936764</v>
      </c>
      <c r="AY1772" s="3">
        <v>85.25</v>
      </c>
      <c r="AZ1772" s="3">
        <v>124.96</v>
      </c>
      <c r="BA1772" s="3">
        <v>100.48</v>
      </c>
    </row>
    <row r="1773" spans="1:53" x14ac:dyDescent="0.3">
      <c r="A1773" s="1" t="s">
        <v>1497</v>
      </c>
      <c r="B1773" s="2">
        <v>4076774</v>
      </c>
      <c r="C1773" s="9" t="s">
        <v>2401</v>
      </c>
      <c r="D1773" s="9" t="s">
        <v>2399</v>
      </c>
      <c r="E1773" s="3">
        <v>1688.5361424</v>
      </c>
      <c r="F1773" s="5" t="s">
        <v>2400</v>
      </c>
      <c r="G1773" s="5">
        <v>1418.5731424000001</v>
      </c>
      <c r="H1773" s="4">
        <v>2.1</v>
      </c>
      <c r="I1773" s="3">
        <v>13.3473282442748</v>
      </c>
      <c r="J1773" s="4">
        <v>2.1</v>
      </c>
      <c r="K1773" s="3">
        <v>13.3473282442748</v>
      </c>
      <c r="L1773" s="3">
        <v>2.1140735714883898</v>
      </c>
      <c r="M1773" s="3">
        <v>1.38367306910044</v>
      </c>
      <c r="N1773" s="3">
        <v>12.648903000000001</v>
      </c>
      <c r="O1773" s="3" t="s">
        <v>2400</v>
      </c>
      <c r="P1773" s="3" t="s">
        <v>2400</v>
      </c>
      <c r="Q1773" s="3" t="s">
        <v>2400</v>
      </c>
      <c r="R1773" s="3" t="s">
        <v>2400</v>
      </c>
      <c r="S1773" s="3" t="s">
        <v>2400</v>
      </c>
      <c r="T1773" s="9" t="s">
        <v>3429</v>
      </c>
      <c r="U1773" s="7">
        <v>315211</v>
      </c>
      <c r="V1773" s="7">
        <v>297881</v>
      </c>
      <c r="W1773" s="7">
        <v>225319</v>
      </c>
      <c r="X1773" s="7">
        <v>191764</v>
      </c>
      <c r="Y1773" s="7">
        <v>345340</v>
      </c>
      <c r="Z1773" s="7">
        <v>332970</v>
      </c>
      <c r="AA1773" s="7">
        <v>323899</v>
      </c>
      <c r="AB1773" s="7">
        <v>315211</v>
      </c>
      <c r="AC1773" s="3" t="s">
        <v>2400</v>
      </c>
      <c r="AD1773" s="3" t="s">
        <v>2400</v>
      </c>
      <c r="AE1773" s="3" t="s">
        <v>2400</v>
      </c>
      <c r="AF1773" s="3" t="s">
        <v>2400</v>
      </c>
      <c r="AG1773" s="7">
        <v>15158639</v>
      </c>
      <c r="AH1773" s="7">
        <v>15010256</v>
      </c>
      <c r="AI1773" s="7">
        <v>14818155</v>
      </c>
      <c r="AJ1773" s="7">
        <v>13443989</v>
      </c>
      <c r="AK1773" s="3">
        <v>88.695779999999999</v>
      </c>
      <c r="AL1773" s="7">
        <v>172</v>
      </c>
      <c r="AM1773" s="7">
        <v>6993354</v>
      </c>
      <c r="AN1773" s="3">
        <v>46.14</v>
      </c>
      <c r="AO1773" s="3">
        <v>-1.3261849999999999</v>
      </c>
      <c r="AP1773" s="3">
        <v>-5.8258530000000004</v>
      </c>
      <c r="AQ1773" s="3">
        <v>9.7040679999999995</v>
      </c>
      <c r="AR1773" s="3">
        <v>29.806978999999998</v>
      </c>
      <c r="AS1773" s="3">
        <v>-5.8258530000000004</v>
      </c>
      <c r="AT1773" s="3">
        <v>9.7040679999999995</v>
      </c>
      <c r="AU1773" s="3">
        <v>30.355367999999999</v>
      </c>
      <c r="AV1773" s="3">
        <v>0.95321656408981581</v>
      </c>
      <c r="AW1773" s="3">
        <v>1.4651783774898162</v>
      </c>
      <c r="AX1773" s="3">
        <v>1.6519418105809875</v>
      </c>
      <c r="AY1773" s="3">
        <v>66.56</v>
      </c>
      <c r="AZ1773" s="3">
        <v>102.31</v>
      </c>
      <c r="BA1773" s="3">
        <v>115.35</v>
      </c>
    </row>
    <row r="1774" spans="1:53" x14ac:dyDescent="0.3">
      <c r="A1774" s="1" t="s">
        <v>2338</v>
      </c>
      <c r="B1774" s="2">
        <v>4146047</v>
      </c>
      <c r="C1774" s="9" t="s">
        <v>2401</v>
      </c>
      <c r="D1774" s="9" t="s">
        <v>2407</v>
      </c>
      <c r="E1774" s="3">
        <v>1688.22708435</v>
      </c>
      <c r="F1774" s="5">
        <v>1960.605084</v>
      </c>
      <c r="G1774" s="5">
        <v>2024.3700843500001</v>
      </c>
      <c r="H1774" s="3">
        <v>-0.13</v>
      </c>
      <c r="I1774" s="3">
        <v>33.439489999999999</v>
      </c>
      <c r="J1774" s="3">
        <v>-0.13</v>
      </c>
      <c r="K1774" s="3">
        <v>33.439489999999999</v>
      </c>
      <c r="L1774" s="3" t="s">
        <v>2397</v>
      </c>
      <c r="M1774" s="3">
        <v>3.9562923899999998</v>
      </c>
      <c r="N1774" s="3">
        <v>13.654095999999999</v>
      </c>
      <c r="O1774" s="3" t="s">
        <v>2400</v>
      </c>
      <c r="P1774" s="3" t="s">
        <v>2400</v>
      </c>
      <c r="Q1774" s="3">
        <v>4.304551</v>
      </c>
      <c r="R1774" s="3">
        <v>13.066977</v>
      </c>
      <c r="S1774" s="3">
        <v>13.066977</v>
      </c>
      <c r="T1774" s="9" t="s">
        <v>3429</v>
      </c>
      <c r="U1774" s="7">
        <v>349035</v>
      </c>
      <c r="V1774" s="7">
        <v>301345</v>
      </c>
      <c r="W1774" s="7">
        <v>304318</v>
      </c>
      <c r="X1774" s="7">
        <v>249912</v>
      </c>
      <c r="Y1774" s="7">
        <v>407884</v>
      </c>
      <c r="Z1774" s="7">
        <v>385139</v>
      </c>
      <c r="AA1774" s="7">
        <v>363829</v>
      </c>
      <c r="AB1774" s="7">
        <v>349035</v>
      </c>
      <c r="AC1774" s="3">
        <v>45.491</v>
      </c>
      <c r="AD1774" s="3">
        <v>48.715000000000003</v>
      </c>
      <c r="AE1774" s="3">
        <v>25.135000000000002</v>
      </c>
      <c r="AF1774" s="3">
        <v>31.684999999999999</v>
      </c>
      <c r="AG1774" s="7">
        <v>141274577</v>
      </c>
      <c r="AH1774" s="7">
        <v>146950841</v>
      </c>
      <c r="AI1774" s="7">
        <v>145293986</v>
      </c>
      <c r="AJ1774" s="7">
        <v>105294366</v>
      </c>
      <c r="AK1774" s="4">
        <v>74.531899999999993</v>
      </c>
      <c r="AL1774" s="7">
        <v>293</v>
      </c>
      <c r="AM1774" s="7">
        <v>114964786</v>
      </c>
      <c r="AN1774" s="3">
        <v>81.38</v>
      </c>
      <c r="AO1774" s="3">
        <v>-1.7773620000000001</v>
      </c>
      <c r="AP1774" s="3">
        <v>-12.133891</v>
      </c>
      <c r="AQ1774" s="3">
        <v>5.105105</v>
      </c>
      <c r="AR1774" s="3">
        <v>55.096012000000002</v>
      </c>
      <c r="AS1774" s="3">
        <v>-12.133891</v>
      </c>
      <c r="AT1774" s="3">
        <v>5.105105</v>
      </c>
      <c r="AU1774" s="3">
        <v>51.515152</v>
      </c>
      <c r="AV1774" s="3">
        <v>2.7284437636975172</v>
      </c>
      <c r="AW1774" s="3">
        <v>5.4407658523778544</v>
      </c>
      <c r="AX1774" s="3">
        <v>5.3768847517350826</v>
      </c>
      <c r="AY1774" s="3">
        <v>57.62</v>
      </c>
      <c r="AZ1774" s="4">
        <v>114.9</v>
      </c>
      <c r="BA1774" s="3">
        <v>113.55</v>
      </c>
    </row>
    <row r="1775" spans="1:53" x14ac:dyDescent="0.3">
      <c r="A1775" s="1" t="s">
        <v>717</v>
      </c>
      <c r="B1775" s="2">
        <v>5724376</v>
      </c>
      <c r="C1775" s="9" t="s">
        <v>2401</v>
      </c>
      <c r="D1775" s="9" t="s">
        <v>2407</v>
      </c>
      <c r="E1775" s="3">
        <v>1685.93596192</v>
      </c>
      <c r="F1775" s="5">
        <v>1685.913581</v>
      </c>
      <c r="G1775" s="5" t="s">
        <v>2400</v>
      </c>
      <c r="H1775" s="3">
        <v>0.81399999999999995</v>
      </c>
      <c r="I1775" s="3">
        <v>6.5859230000000002</v>
      </c>
      <c r="J1775" s="4">
        <v>0.81399999999999995</v>
      </c>
      <c r="K1775" s="3">
        <v>6.5859230000000002</v>
      </c>
      <c r="L1775" s="3">
        <v>1.01101522</v>
      </c>
      <c r="M1775" s="3">
        <v>1.01101522</v>
      </c>
      <c r="N1775" s="3" t="s">
        <v>2400</v>
      </c>
      <c r="O1775" s="3" t="s">
        <v>2400</v>
      </c>
      <c r="P1775" s="3" t="s">
        <v>2400</v>
      </c>
      <c r="Q1775" s="3">
        <v>80.344155000000001</v>
      </c>
      <c r="R1775" s="3" t="s">
        <v>2400</v>
      </c>
      <c r="S1775" s="3" t="s">
        <v>2400</v>
      </c>
      <c r="T1775" s="9" t="s">
        <v>3429</v>
      </c>
      <c r="U1775" s="7">
        <v>21040.278999999999</v>
      </c>
      <c r="V1775" s="7">
        <v>21502.063999999998</v>
      </c>
      <c r="W1775" s="7">
        <v>17609.727999999999</v>
      </c>
      <c r="X1775" s="7">
        <v>20063.616999999998</v>
      </c>
      <c r="Y1775" s="7">
        <v>20940.054</v>
      </c>
      <c r="Z1775" s="7">
        <v>20990.167000000001</v>
      </c>
      <c r="AA1775" s="7">
        <v>21040.278999999999</v>
      </c>
      <c r="AB1775" s="7">
        <v>21338.526000000002</v>
      </c>
      <c r="AC1775" s="4">
        <v>100</v>
      </c>
      <c r="AD1775" s="4">
        <v>100</v>
      </c>
      <c r="AE1775" s="3" t="s">
        <v>2400</v>
      </c>
      <c r="AF1775" s="3" t="s">
        <v>2400</v>
      </c>
      <c r="AG1775" s="7">
        <v>116754568</v>
      </c>
      <c r="AH1775" s="7">
        <v>116754568</v>
      </c>
      <c r="AI1775" s="7">
        <v>116754568</v>
      </c>
      <c r="AJ1775" s="7">
        <v>76949658</v>
      </c>
      <c r="AK1775" s="4">
        <v>100</v>
      </c>
      <c r="AL1775" s="7">
        <v>177</v>
      </c>
      <c r="AM1775" s="7">
        <v>19457674</v>
      </c>
      <c r="AN1775" s="3">
        <v>16.670000000000002</v>
      </c>
      <c r="AO1775" s="3">
        <v>-0.27681699999999998</v>
      </c>
      <c r="AP1775" s="3">
        <v>-0.207756</v>
      </c>
      <c r="AQ1775" s="3">
        <v>4.4202899999999996</v>
      </c>
      <c r="AR1775" s="3">
        <v>18.018018000000001</v>
      </c>
      <c r="AS1775" s="3">
        <v>-0.207756</v>
      </c>
      <c r="AT1775" s="3">
        <v>4.4202899999999996</v>
      </c>
      <c r="AU1775" s="3">
        <v>16.869423999999999</v>
      </c>
      <c r="AV1775" s="3">
        <v>0.71271301350710325</v>
      </c>
      <c r="AW1775" s="3">
        <v>0.80516199511004083</v>
      </c>
      <c r="AX1775" s="3">
        <v>0.70910333757694044</v>
      </c>
      <c r="AY1775" s="3">
        <v>81.819999999999993</v>
      </c>
      <c r="AZ1775" s="3">
        <v>92.43</v>
      </c>
      <c r="BA1775" s="3">
        <v>81.41</v>
      </c>
    </row>
    <row r="1776" spans="1:53" x14ac:dyDescent="0.3">
      <c r="A1776" s="1" t="s">
        <v>1531</v>
      </c>
      <c r="B1776" s="2">
        <v>5721190</v>
      </c>
      <c r="C1776" s="9" t="s">
        <v>2401</v>
      </c>
      <c r="D1776" s="9" t="s">
        <v>2407</v>
      </c>
      <c r="E1776" s="3">
        <v>1684.56475512</v>
      </c>
      <c r="F1776" s="5">
        <v>2871.4202150000001</v>
      </c>
      <c r="G1776" s="5" t="s">
        <v>2400</v>
      </c>
      <c r="H1776" s="3">
        <v>0.14899999999999999</v>
      </c>
      <c r="I1776" s="3">
        <v>10.661001000000001</v>
      </c>
      <c r="J1776" s="3">
        <v>0.14899999999999999</v>
      </c>
      <c r="K1776" s="3">
        <v>10.661001000000001</v>
      </c>
      <c r="L1776" s="3">
        <v>0.88507369000000002</v>
      </c>
      <c r="M1776" s="3">
        <v>0.88507369000000002</v>
      </c>
      <c r="N1776" s="3">
        <v>16.505848</v>
      </c>
      <c r="O1776" s="3" t="s">
        <v>2400</v>
      </c>
      <c r="P1776" s="3" t="s">
        <v>2400</v>
      </c>
      <c r="Q1776" s="3">
        <v>20.875183</v>
      </c>
      <c r="R1776" s="3" t="s">
        <v>2400</v>
      </c>
      <c r="S1776" s="3" t="s">
        <v>2400</v>
      </c>
      <c r="T1776" s="9" t="s">
        <v>3437</v>
      </c>
      <c r="U1776" s="7">
        <v>135365.26300000001</v>
      </c>
      <c r="V1776" s="7">
        <v>130698.56600000001</v>
      </c>
      <c r="W1776" s="7">
        <v>130154.916</v>
      </c>
      <c r="X1776" s="7">
        <v>130929.883</v>
      </c>
      <c r="Y1776" s="7">
        <v>135125.4</v>
      </c>
      <c r="Z1776" s="7">
        <v>135245.33199999999</v>
      </c>
      <c r="AA1776" s="7">
        <v>135365.26300000001</v>
      </c>
      <c r="AB1776" s="7">
        <v>134641.27600000001</v>
      </c>
      <c r="AC1776" s="4">
        <v>100</v>
      </c>
      <c r="AD1776" s="4">
        <v>100</v>
      </c>
      <c r="AE1776" s="3" t="s">
        <v>2400</v>
      </c>
      <c r="AF1776" s="3" t="s">
        <v>2400</v>
      </c>
      <c r="AG1776" s="7">
        <v>144722059</v>
      </c>
      <c r="AH1776" s="7">
        <v>144722059</v>
      </c>
      <c r="AI1776" s="7">
        <v>144735059</v>
      </c>
      <c r="AJ1776" s="7" t="s">
        <v>2400</v>
      </c>
      <c r="AK1776" s="3" t="s">
        <v>2400</v>
      </c>
      <c r="AL1776" s="7">
        <v>125</v>
      </c>
      <c r="AM1776" s="7">
        <v>29279993</v>
      </c>
      <c r="AN1776" s="3">
        <v>20.23</v>
      </c>
      <c r="AO1776" s="3">
        <v>0.44484000000000001</v>
      </c>
      <c r="AP1776" s="3">
        <v>-3.0068730000000001</v>
      </c>
      <c r="AQ1776" s="3">
        <v>-5.0462569999999998</v>
      </c>
      <c r="AR1776" s="3">
        <v>1.8034269999999999</v>
      </c>
      <c r="AS1776" s="3">
        <v>-3.0068730000000001</v>
      </c>
      <c r="AT1776" s="3">
        <v>-5.0462569999999998</v>
      </c>
      <c r="AU1776" s="3">
        <v>1.8034269999999999</v>
      </c>
      <c r="AV1776" s="3">
        <v>2.1216945380917678</v>
      </c>
      <c r="AW1776" s="3">
        <v>2.0203383421155654</v>
      </c>
      <c r="AX1776" s="3">
        <v>1.8564880892108164</v>
      </c>
      <c r="AY1776" s="3">
        <v>143.15</v>
      </c>
      <c r="AZ1776" s="3">
        <v>136.31</v>
      </c>
      <c r="BA1776" s="3">
        <v>125.25</v>
      </c>
    </row>
    <row r="1777" spans="1:53" x14ac:dyDescent="0.3">
      <c r="A1777" s="1" t="s">
        <v>746</v>
      </c>
      <c r="B1777" s="2">
        <v>5257345</v>
      </c>
      <c r="C1777" s="9" t="s">
        <v>2401</v>
      </c>
      <c r="D1777" s="9" t="s">
        <v>2415</v>
      </c>
      <c r="E1777" s="3">
        <v>1682.7870248500001</v>
      </c>
      <c r="F1777" s="5">
        <v>1863.4585139999999</v>
      </c>
      <c r="G1777" s="5" t="s">
        <v>2400</v>
      </c>
      <c r="H1777" s="3">
        <v>4.9406014261784356E-2</v>
      </c>
      <c r="I1777" s="3">
        <v>193.73521</v>
      </c>
      <c r="J1777" s="3">
        <v>4.9406014261784356E-2</v>
      </c>
      <c r="K1777" s="3">
        <v>193.73521</v>
      </c>
      <c r="L1777" s="3">
        <v>82.92982013999999</v>
      </c>
      <c r="M1777" s="3">
        <v>2.1731067999999998</v>
      </c>
      <c r="N1777" s="3">
        <v>37.184660999999998</v>
      </c>
      <c r="O1777" s="3" t="s">
        <v>2400</v>
      </c>
      <c r="P1777" s="3" t="s">
        <v>2400</v>
      </c>
      <c r="Q1777" s="3">
        <v>2.013938</v>
      </c>
      <c r="R1777" s="3">
        <v>23.577922000000001</v>
      </c>
      <c r="S1777" s="3">
        <v>23.577922000000001</v>
      </c>
      <c r="T1777" s="9" t="s">
        <v>3430</v>
      </c>
      <c r="U1777" s="7">
        <v>932888.13671769283</v>
      </c>
      <c r="V1777" s="7">
        <v>957273.848213171</v>
      </c>
      <c r="W1777" s="7">
        <v>871535.95160485373</v>
      </c>
      <c r="X1777" s="7">
        <v>601288.21575481014</v>
      </c>
      <c r="Y1777" s="7">
        <v>947708.34645705204</v>
      </c>
      <c r="Z1777" s="7">
        <v>932888.13671769283</v>
      </c>
      <c r="AA1777" s="7">
        <v>925213.16283762385</v>
      </c>
      <c r="AB1777" s="7">
        <v>951755.9942623314</v>
      </c>
      <c r="AC1777" s="3">
        <v>25.489000000000001</v>
      </c>
      <c r="AD1777" s="3">
        <v>24.484999999999999</v>
      </c>
      <c r="AE1777" s="4">
        <v>8.0419999999999998</v>
      </c>
      <c r="AF1777" s="4">
        <v>6.7990000000000004</v>
      </c>
      <c r="AG1777" s="7">
        <v>59051057</v>
      </c>
      <c r="AH1777" s="7">
        <v>59018464</v>
      </c>
      <c r="AI1777" s="7">
        <v>57901396</v>
      </c>
      <c r="AJ1777" s="7">
        <v>43088162</v>
      </c>
      <c r="AK1777" s="3">
        <v>72.488429999999994</v>
      </c>
      <c r="AL1777" s="7">
        <v>192</v>
      </c>
      <c r="AM1777" s="7">
        <v>34127624</v>
      </c>
      <c r="AN1777" s="3">
        <v>57.41</v>
      </c>
      <c r="AO1777" s="3">
        <v>0.194553</v>
      </c>
      <c r="AP1777" s="3">
        <v>9.1487110000000005</v>
      </c>
      <c r="AQ1777" s="3">
        <v>20.986688000000001</v>
      </c>
      <c r="AR1777" s="3">
        <v>-59.416863999999997</v>
      </c>
      <c r="AS1777" s="3">
        <v>9.1487110000000005</v>
      </c>
      <c r="AT1777" s="3">
        <v>20.986688000000001</v>
      </c>
      <c r="AU1777" s="3">
        <v>-60.308284999999998</v>
      </c>
      <c r="AV1777" s="3" t="s">
        <v>2400</v>
      </c>
      <c r="AW1777" s="3" t="s">
        <v>2400</v>
      </c>
      <c r="AX1777" s="3" t="s">
        <v>2400</v>
      </c>
      <c r="AY1777" s="3">
        <v>49.32</v>
      </c>
      <c r="AZ1777" s="3">
        <v>73.16</v>
      </c>
      <c r="BA1777" s="3">
        <v>91.14</v>
      </c>
    </row>
    <row r="1778" spans="1:53" x14ac:dyDescent="0.3">
      <c r="A1778" s="1" t="s">
        <v>2348</v>
      </c>
      <c r="B1778" s="2">
        <v>4977010</v>
      </c>
      <c r="C1778" s="9" t="s">
        <v>2401</v>
      </c>
      <c r="D1778" s="9" t="s">
        <v>2514</v>
      </c>
      <c r="E1778" s="3">
        <v>1681.3446382499999</v>
      </c>
      <c r="F1778" s="5">
        <v>2197.1446380000002</v>
      </c>
      <c r="G1778" s="5" t="s">
        <v>2400</v>
      </c>
      <c r="H1778" s="3">
        <v>0.56999999999999995</v>
      </c>
      <c r="I1778" s="3">
        <v>12.28125</v>
      </c>
      <c r="J1778" s="3">
        <v>0.56999999999999995</v>
      </c>
      <c r="K1778" s="3">
        <v>12.28125</v>
      </c>
      <c r="L1778" s="3">
        <v>2.6799805199999995</v>
      </c>
      <c r="M1778" s="3">
        <v>0.7818006099999999</v>
      </c>
      <c r="N1778" s="3">
        <v>22.185483999999999</v>
      </c>
      <c r="O1778" s="3" t="s">
        <v>2400</v>
      </c>
      <c r="P1778" s="3" t="s">
        <v>2400</v>
      </c>
      <c r="Q1778" s="3">
        <v>4.759E-2</v>
      </c>
      <c r="R1778" s="3">
        <v>5.920204</v>
      </c>
      <c r="S1778" s="3">
        <v>5.920204</v>
      </c>
      <c r="T1778" s="9" t="s">
        <v>3429</v>
      </c>
      <c r="U1778" s="7">
        <v>47710600</v>
      </c>
      <c r="V1778" s="7">
        <v>59043100</v>
      </c>
      <c r="W1778" s="7">
        <v>31337000</v>
      </c>
      <c r="X1778" s="7">
        <v>20358300</v>
      </c>
      <c r="Y1778" s="7">
        <v>44410500</v>
      </c>
      <c r="Z1778" s="7">
        <v>46164900</v>
      </c>
      <c r="AA1778" s="7">
        <v>46180400</v>
      </c>
      <c r="AB1778" s="7">
        <v>47710600</v>
      </c>
      <c r="AC1778" s="4">
        <v>2.218</v>
      </c>
      <c r="AD1778" s="4">
        <v>2.2509999999999999</v>
      </c>
      <c r="AE1778" s="3">
        <v>0.66400000000000003</v>
      </c>
      <c r="AF1778" s="3">
        <v>0.65500000000000003</v>
      </c>
      <c r="AG1778" s="7">
        <v>58100000</v>
      </c>
      <c r="AH1778" s="7">
        <v>59100000</v>
      </c>
      <c r="AI1778" s="7">
        <v>60200000</v>
      </c>
      <c r="AJ1778" s="7">
        <v>56445230</v>
      </c>
      <c r="AK1778" s="3">
        <v>97.189440000000005</v>
      </c>
      <c r="AL1778" s="7">
        <v>318</v>
      </c>
      <c r="AM1778" s="7">
        <v>65105921</v>
      </c>
      <c r="AN1778" s="4">
        <v>112.1</v>
      </c>
      <c r="AO1778" s="3">
        <v>0.99118899999999999</v>
      </c>
      <c r="AP1778" s="3">
        <v>-4.9740929999999999</v>
      </c>
      <c r="AQ1778" s="3">
        <v>-10.999677</v>
      </c>
      <c r="AR1778" s="3">
        <v>19.764911000000001</v>
      </c>
      <c r="AS1778" s="3">
        <v>-4.9740929999999999</v>
      </c>
      <c r="AT1778" s="3">
        <v>-10.999677</v>
      </c>
      <c r="AU1778" s="3">
        <v>20.763828</v>
      </c>
      <c r="AV1778" s="3">
        <v>4.7861397698783188</v>
      </c>
      <c r="AW1778" s="3">
        <v>8.2375310866757694</v>
      </c>
      <c r="AX1778" s="3">
        <v>7.5043204014982861</v>
      </c>
      <c r="AY1778" s="3">
        <v>81.23</v>
      </c>
      <c r="AZ1778" s="3">
        <v>139.81</v>
      </c>
      <c r="BA1778" s="3">
        <v>127.36</v>
      </c>
    </row>
    <row r="1779" spans="1:53" x14ac:dyDescent="0.3">
      <c r="A1779" s="1" t="s">
        <v>1028</v>
      </c>
      <c r="B1779" s="2">
        <v>4914317</v>
      </c>
      <c r="C1779" s="9" t="s">
        <v>2395</v>
      </c>
      <c r="D1779" s="9" t="s">
        <v>2526</v>
      </c>
      <c r="E1779" s="3">
        <v>1675.7094412599999</v>
      </c>
      <c r="F1779" s="5">
        <v>2403.6234410000002</v>
      </c>
      <c r="G1779" s="5" t="s">
        <v>2400</v>
      </c>
      <c r="H1779" s="3">
        <v>0.74</v>
      </c>
      <c r="I1779" s="3">
        <v>9.9286429999999992</v>
      </c>
      <c r="J1779" s="4">
        <v>0.74</v>
      </c>
      <c r="K1779" s="3">
        <v>9.9286429999999992</v>
      </c>
      <c r="L1779" s="3" t="s">
        <v>2397</v>
      </c>
      <c r="M1779" s="3">
        <v>0.87077383999999991</v>
      </c>
      <c r="N1779" s="3">
        <v>7.4600999999999997</v>
      </c>
      <c r="O1779" s="3" t="s">
        <v>2400</v>
      </c>
      <c r="P1779" s="3" t="s">
        <v>2400</v>
      </c>
      <c r="Q1779" s="3">
        <v>1.0856239999999999</v>
      </c>
      <c r="R1779" s="3">
        <v>7.2769430000000002</v>
      </c>
      <c r="S1779" s="3">
        <v>7.2769430000000002</v>
      </c>
      <c r="T1779" s="9" t="s">
        <v>3437</v>
      </c>
      <c r="U1779" s="7">
        <v>2005050</v>
      </c>
      <c r="V1779" s="7">
        <v>2072667</v>
      </c>
      <c r="W1779" s="7">
        <v>2223355</v>
      </c>
      <c r="X1779" s="7">
        <v>2098799</v>
      </c>
      <c r="Y1779" s="7">
        <v>1929883</v>
      </c>
      <c r="Z1779" s="7">
        <v>1947225</v>
      </c>
      <c r="AA1779" s="7">
        <v>2005050</v>
      </c>
      <c r="AB1779" s="7">
        <v>2000432</v>
      </c>
      <c r="AC1779" s="3">
        <v>47.314</v>
      </c>
      <c r="AD1779" s="3">
        <v>47.802</v>
      </c>
      <c r="AE1779" s="3">
        <v>15.028</v>
      </c>
      <c r="AF1779" s="3">
        <v>14.191000000000001</v>
      </c>
      <c r="AG1779" s="7">
        <v>22814811</v>
      </c>
      <c r="AH1779" s="7">
        <v>22810412</v>
      </c>
      <c r="AI1779" s="7">
        <v>23719204</v>
      </c>
      <c r="AJ1779" s="7">
        <v>22541100</v>
      </c>
      <c r="AK1779" s="3">
        <v>98.641139999999993</v>
      </c>
      <c r="AL1779" s="7">
        <v>307</v>
      </c>
      <c r="AM1779" s="7">
        <v>24696357</v>
      </c>
      <c r="AN1779" s="4">
        <v>108.07</v>
      </c>
      <c r="AO1779" s="3">
        <v>-2.8418320000000001</v>
      </c>
      <c r="AP1779" s="3">
        <v>-18.409928000000001</v>
      </c>
      <c r="AQ1779" s="3">
        <v>-3.2659660000000001</v>
      </c>
      <c r="AR1779" s="3">
        <v>-50.987138999999999</v>
      </c>
      <c r="AS1779" s="3">
        <v>-18.409928000000001</v>
      </c>
      <c r="AT1779" s="3">
        <v>-3.2659660000000001</v>
      </c>
      <c r="AU1779" s="3">
        <v>-50.475954000000002</v>
      </c>
      <c r="AV1779" s="3">
        <v>6.3355283926891488</v>
      </c>
      <c r="AW1779" s="3">
        <v>7.3027599130997825</v>
      </c>
      <c r="AX1779" s="3">
        <v>10.147405257743596</v>
      </c>
      <c r="AY1779" s="3">
        <v>66.569999999999993</v>
      </c>
      <c r="AZ1779" s="3">
        <v>76.73</v>
      </c>
      <c r="BA1779" s="3">
        <v>106.62</v>
      </c>
    </row>
    <row r="1780" spans="1:53" x14ac:dyDescent="0.3">
      <c r="A1780" s="1" t="s">
        <v>2056</v>
      </c>
      <c r="B1780" s="2">
        <v>4005117</v>
      </c>
      <c r="C1780" s="9" t="s">
        <v>2401</v>
      </c>
      <c r="D1780" s="9" t="s">
        <v>2495</v>
      </c>
      <c r="E1780" s="3">
        <v>1675.4694489599999</v>
      </c>
      <c r="F1780" s="5" t="s">
        <v>2400</v>
      </c>
      <c r="G1780" s="5">
        <v>-160.38955103999999</v>
      </c>
      <c r="H1780" s="4">
        <v>1.1599999999999999</v>
      </c>
      <c r="I1780" s="3">
        <v>8.1297449462124494</v>
      </c>
      <c r="J1780" s="3">
        <v>1.1599999999999999</v>
      </c>
      <c r="K1780" s="3">
        <v>8.1297449462124494</v>
      </c>
      <c r="L1780" s="3">
        <v>1.6688299062174701</v>
      </c>
      <c r="M1780" s="3">
        <v>1.51717811670116</v>
      </c>
      <c r="N1780" s="3">
        <v>5.6666670000000003</v>
      </c>
      <c r="O1780" s="3" t="s">
        <v>2400</v>
      </c>
      <c r="P1780" s="3" t="s">
        <v>2400</v>
      </c>
      <c r="Q1780" s="3" t="s">
        <v>2400</v>
      </c>
      <c r="R1780" s="3" t="s">
        <v>2400</v>
      </c>
      <c r="S1780" s="3" t="s">
        <v>2400</v>
      </c>
      <c r="T1780" s="9" t="s">
        <v>3429</v>
      </c>
      <c r="U1780" s="7">
        <v>579049</v>
      </c>
      <c r="V1780" s="7">
        <v>551693</v>
      </c>
      <c r="W1780" s="7">
        <v>495653</v>
      </c>
      <c r="X1780" s="7">
        <v>501980</v>
      </c>
      <c r="Y1780" s="7">
        <v>576213</v>
      </c>
      <c r="Z1780" s="7">
        <v>574363</v>
      </c>
      <c r="AA1780" s="7">
        <v>573807</v>
      </c>
      <c r="AB1780" s="7">
        <v>579049</v>
      </c>
      <c r="AC1780" s="3" t="s">
        <v>2400</v>
      </c>
      <c r="AD1780" s="3" t="s">
        <v>2400</v>
      </c>
      <c r="AE1780" s="3" t="s">
        <v>2400</v>
      </c>
      <c r="AF1780" s="3" t="s">
        <v>2400</v>
      </c>
      <c r="AG1780" s="7">
        <v>44172672</v>
      </c>
      <c r="AH1780" s="7">
        <v>45162870</v>
      </c>
      <c r="AI1780" s="7">
        <v>48070723</v>
      </c>
      <c r="AJ1780" s="7">
        <v>43630403</v>
      </c>
      <c r="AK1780" s="3">
        <v>98.772390000000001</v>
      </c>
      <c r="AL1780" s="7">
        <v>216</v>
      </c>
      <c r="AM1780" s="7">
        <v>31442605</v>
      </c>
      <c r="AN1780" s="3">
        <v>71.180000000000007</v>
      </c>
      <c r="AO1780" s="3">
        <v>-1.588584</v>
      </c>
      <c r="AP1780" s="3">
        <v>-3.6382810000000001</v>
      </c>
      <c r="AQ1780" s="3">
        <v>-0.89479399999999998</v>
      </c>
      <c r="AR1780" s="3">
        <v>14.076155</v>
      </c>
      <c r="AS1780" s="3">
        <v>-3.6382810000000001</v>
      </c>
      <c r="AT1780" s="3">
        <v>-0.89479399999999998</v>
      </c>
      <c r="AU1780" s="3">
        <v>14.183068</v>
      </c>
      <c r="AV1780" s="3">
        <v>1.6081390774821138</v>
      </c>
      <c r="AW1780" s="3">
        <v>2.2650265016178492</v>
      </c>
      <c r="AX1780" s="3">
        <v>2.0763195990359069</v>
      </c>
      <c r="AY1780" s="3">
        <v>71.73</v>
      </c>
      <c r="AZ1780" s="4">
        <v>101.03</v>
      </c>
      <c r="BA1780" s="3">
        <v>92.62</v>
      </c>
    </row>
    <row r="1781" spans="1:53" x14ac:dyDescent="0.3">
      <c r="A1781" s="1" t="s">
        <v>3098</v>
      </c>
      <c r="B1781" s="2">
        <v>6556723</v>
      </c>
      <c r="C1781" s="9" t="s">
        <v>2395</v>
      </c>
      <c r="D1781" s="9" t="s">
        <v>2516</v>
      </c>
      <c r="E1781" s="3">
        <v>1673.26321734</v>
      </c>
      <c r="F1781" s="5">
        <v>3370.2632170000002</v>
      </c>
      <c r="G1781" s="5" t="s">
        <v>2400</v>
      </c>
      <c r="H1781" s="3">
        <v>-0.111</v>
      </c>
      <c r="I1781" s="3" t="s">
        <v>2397</v>
      </c>
      <c r="J1781" s="3">
        <v>-0.111</v>
      </c>
      <c r="K1781" s="3" t="s">
        <v>2397</v>
      </c>
      <c r="L1781" s="3">
        <v>1.4272970599999999</v>
      </c>
      <c r="M1781" s="3">
        <v>1.4209591499999998</v>
      </c>
      <c r="N1781" s="3" t="s">
        <v>2397</v>
      </c>
      <c r="O1781" s="3" t="s">
        <v>2400</v>
      </c>
      <c r="P1781" s="3" t="s">
        <v>2400</v>
      </c>
      <c r="Q1781" s="3">
        <v>0.57523999999999997</v>
      </c>
      <c r="R1781" s="3" t="s">
        <v>2397</v>
      </c>
      <c r="S1781" s="3">
        <v>-10.721176</v>
      </c>
      <c r="T1781" s="9" t="s">
        <v>3429</v>
      </c>
      <c r="U1781" s="7">
        <v>6946000</v>
      </c>
      <c r="V1781" s="7">
        <v>15567000</v>
      </c>
      <c r="W1781" s="7">
        <v>8021000</v>
      </c>
      <c r="X1781" s="7">
        <v>2583000</v>
      </c>
      <c r="Y1781" s="7">
        <v>4939000</v>
      </c>
      <c r="Z1781" s="7">
        <v>4542000</v>
      </c>
      <c r="AA1781" s="7">
        <v>5007000</v>
      </c>
      <c r="AB1781" s="7">
        <v>6946000</v>
      </c>
      <c r="AC1781" s="4">
        <v>7.0110000000000001</v>
      </c>
      <c r="AD1781" s="4">
        <v>8.5039999999999996</v>
      </c>
      <c r="AE1781" s="3">
        <v>-4.2759999999999998</v>
      </c>
      <c r="AF1781" s="3">
        <v>-5.5880000000000001</v>
      </c>
      <c r="AG1781" s="7">
        <v>711660871</v>
      </c>
      <c r="AH1781" s="7">
        <v>698843166</v>
      </c>
      <c r="AI1781" s="7">
        <v>668592580</v>
      </c>
      <c r="AJ1781" s="7">
        <v>639788794</v>
      </c>
      <c r="AK1781" s="3">
        <v>89.472219999999993</v>
      </c>
      <c r="AL1781" s="7">
        <v>349</v>
      </c>
      <c r="AM1781" s="7">
        <v>391342340</v>
      </c>
      <c r="AN1781" s="3">
        <v>54.73</v>
      </c>
      <c r="AO1781" s="3">
        <v>-3.6144579999999999</v>
      </c>
      <c r="AP1781" s="3">
        <v>-31.623932</v>
      </c>
      <c r="AQ1781" s="3">
        <v>-20</v>
      </c>
      <c r="AR1781" s="3">
        <v>-62.616821999999999</v>
      </c>
      <c r="AS1781" s="3">
        <v>-31.623932</v>
      </c>
      <c r="AT1781" s="3">
        <v>-20</v>
      </c>
      <c r="AU1781" s="3">
        <v>-64.285713999999999</v>
      </c>
      <c r="AV1781" s="3">
        <v>20.873381483591803</v>
      </c>
      <c r="AW1781" s="3">
        <v>24.995919021764202</v>
      </c>
      <c r="AX1781" s="3">
        <v>24.952401364785505</v>
      </c>
      <c r="AY1781" s="4">
        <v>117.5</v>
      </c>
      <c r="AZ1781" s="3">
        <v>140.71</v>
      </c>
      <c r="BA1781" s="3">
        <v>140.46</v>
      </c>
    </row>
    <row r="1782" spans="1:53" x14ac:dyDescent="0.3">
      <c r="A1782" s="1" t="s">
        <v>1463</v>
      </c>
      <c r="B1782" s="2">
        <v>102896</v>
      </c>
      <c r="C1782" s="9" t="s">
        <v>2395</v>
      </c>
      <c r="D1782" s="9" t="s">
        <v>2460</v>
      </c>
      <c r="E1782" s="3">
        <v>1672.7230184</v>
      </c>
      <c r="F1782" s="5" t="s">
        <v>2400</v>
      </c>
      <c r="G1782" s="5">
        <v>50529.7230184</v>
      </c>
      <c r="H1782" s="3">
        <v>-0.02</v>
      </c>
      <c r="I1782" s="3">
        <v>19.067432</v>
      </c>
      <c r="J1782" s="3">
        <v>-0.02</v>
      </c>
      <c r="K1782" s="3">
        <v>19.067432</v>
      </c>
      <c r="L1782" s="3">
        <v>0.63246561999999995</v>
      </c>
      <c r="M1782" s="3">
        <v>0.52965088000000005</v>
      </c>
      <c r="N1782" s="3">
        <v>1.9601770000000001</v>
      </c>
      <c r="O1782" s="3" t="s">
        <v>2400</v>
      </c>
      <c r="P1782" s="3" t="s">
        <v>2400</v>
      </c>
      <c r="Q1782" s="3" t="s">
        <v>2400</v>
      </c>
      <c r="R1782" s="3" t="s">
        <v>2400</v>
      </c>
      <c r="S1782" s="3" t="s">
        <v>2400</v>
      </c>
      <c r="T1782" s="9" t="s">
        <v>3429</v>
      </c>
      <c r="U1782" s="7">
        <v>1156000</v>
      </c>
      <c r="V1782" s="7">
        <v>1658000</v>
      </c>
      <c r="W1782" s="7">
        <v>2272000</v>
      </c>
      <c r="X1782" s="7">
        <v>1533000</v>
      </c>
      <c r="Y1782" s="7">
        <v>1036000</v>
      </c>
      <c r="Z1782" s="7">
        <v>1032000</v>
      </c>
      <c r="AA1782" s="7">
        <v>1095000</v>
      </c>
      <c r="AB1782" s="7">
        <v>1156000</v>
      </c>
      <c r="AC1782" s="4">
        <v>100</v>
      </c>
      <c r="AD1782" s="4">
        <v>100</v>
      </c>
      <c r="AE1782" s="3" t="s">
        <v>2400</v>
      </c>
      <c r="AF1782" s="3" t="s">
        <v>2400</v>
      </c>
      <c r="AG1782" s="7">
        <v>107363480</v>
      </c>
      <c r="AH1782" s="7">
        <v>109410094</v>
      </c>
      <c r="AI1782" s="7">
        <v>117571091</v>
      </c>
      <c r="AJ1782" s="7">
        <v>75662255</v>
      </c>
      <c r="AK1782" s="3">
        <v>70.472989999999996</v>
      </c>
      <c r="AL1782" s="7">
        <v>291</v>
      </c>
      <c r="AM1782" s="7">
        <v>78865122</v>
      </c>
      <c r="AN1782" s="3">
        <v>73.459999999999994</v>
      </c>
      <c r="AO1782" s="3">
        <v>-1.7011829999999999</v>
      </c>
      <c r="AP1782" s="3">
        <v>-14.698331</v>
      </c>
      <c r="AQ1782" s="3">
        <v>-14.753047</v>
      </c>
      <c r="AR1782" s="3">
        <v>-28.12331</v>
      </c>
      <c r="AS1782" s="3">
        <v>-14.698331</v>
      </c>
      <c r="AT1782" s="3">
        <v>-14.753047</v>
      </c>
      <c r="AU1782" s="3">
        <v>-28.625133999999999</v>
      </c>
      <c r="AV1782" s="3">
        <v>5.2737113215778768</v>
      </c>
      <c r="AW1782" s="3">
        <v>4.512532397591638</v>
      </c>
      <c r="AX1782" s="3">
        <v>3.6946642162894472</v>
      </c>
      <c r="AY1782" s="4">
        <v>139.05000000000001</v>
      </c>
      <c r="AZ1782" s="3">
        <v>118.98</v>
      </c>
      <c r="BA1782" s="3">
        <v>97.42</v>
      </c>
    </row>
    <row r="1783" spans="1:53" x14ac:dyDescent="0.3">
      <c r="A1783" s="1" t="s">
        <v>1951</v>
      </c>
      <c r="B1783" s="2">
        <v>4812362</v>
      </c>
      <c r="C1783" s="9" t="s">
        <v>2395</v>
      </c>
      <c r="D1783" s="9" t="s">
        <v>2403</v>
      </c>
      <c r="E1783" s="3">
        <v>1669.0178346</v>
      </c>
      <c r="F1783" s="5">
        <v>1410.6108340000001</v>
      </c>
      <c r="G1783" s="5" t="s">
        <v>2400</v>
      </c>
      <c r="H1783" s="3">
        <v>-1.3560000000000001</v>
      </c>
      <c r="I1783" s="3" t="s">
        <v>2397</v>
      </c>
      <c r="J1783" s="3">
        <v>-1.3560000000000001</v>
      </c>
      <c r="K1783" s="3" t="s">
        <v>2397</v>
      </c>
      <c r="L1783" s="3">
        <v>6.9742360699999999</v>
      </c>
      <c r="M1783" s="3">
        <v>6.9742360699999999</v>
      </c>
      <c r="N1783" s="3" t="s">
        <v>2397</v>
      </c>
      <c r="O1783" s="3" t="s">
        <v>2400</v>
      </c>
      <c r="P1783" s="3" t="s">
        <v>2400</v>
      </c>
      <c r="Q1783" s="3" t="s">
        <v>2400</v>
      </c>
      <c r="R1783" s="3" t="s">
        <v>2397</v>
      </c>
      <c r="S1783" s="3">
        <v>-5.6978020000000003</v>
      </c>
      <c r="T1783" s="9" t="s">
        <v>3429</v>
      </c>
      <c r="U1783" s="7">
        <v>886</v>
      </c>
      <c r="V1783" s="7">
        <v>2329</v>
      </c>
      <c r="W1783" s="7">
        <v>18739</v>
      </c>
      <c r="X1783" s="7" t="s">
        <v>2400</v>
      </c>
      <c r="Y1783" s="7">
        <v>0</v>
      </c>
      <c r="Z1783" s="7">
        <v>0</v>
      </c>
      <c r="AA1783" s="7">
        <v>688</v>
      </c>
      <c r="AB1783" s="7">
        <v>886</v>
      </c>
      <c r="AC1783" s="3" t="s">
        <v>2397</v>
      </c>
      <c r="AD1783" s="3" t="s">
        <v>2400</v>
      </c>
      <c r="AE1783" s="3" t="s">
        <v>2397</v>
      </c>
      <c r="AF1783" s="3" t="s">
        <v>2400</v>
      </c>
      <c r="AG1783" s="7">
        <v>51395608</v>
      </c>
      <c r="AH1783" s="7">
        <v>50783384</v>
      </c>
      <c r="AI1783" s="7">
        <v>4048687</v>
      </c>
      <c r="AJ1783" s="7">
        <v>45770398</v>
      </c>
      <c r="AK1783" s="3">
        <v>77.965159999999997</v>
      </c>
      <c r="AL1783" s="7">
        <v>154</v>
      </c>
      <c r="AM1783" s="7">
        <v>44701878</v>
      </c>
      <c r="AN1783" s="3">
        <v>76.150000000000006</v>
      </c>
      <c r="AO1783" s="3">
        <v>-0.25706899999999999</v>
      </c>
      <c r="AP1783" s="3">
        <v>-18.114668000000002</v>
      </c>
      <c r="AQ1783" s="3">
        <v>-20.843250999999999</v>
      </c>
      <c r="AR1783" s="3">
        <v>8.7850470000000005</v>
      </c>
      <c r="AS1783" s="3">
        <v>-18.114668000000002</v>
      </c>
      <c r="AT1783" s="3">
        <v>-20.843250999999999</v>
      </c>
      <c r="AU1783" s="3">
        <v>8.1784389999999991</v>
      </c>
      <c r="AV1783" s="3">
        <v>2.9770116352236609</v>
      </c>
      <c r="AW1783" s="3">
        <v>4.1556801430457071</v>
      </c>
      <c r="AX1783" s="3">
        <v>4.4685223106879279</v>
      </c>
      <c r="AY1783" s="3">
        <v>66.680000000000007</v>
      </c>
      <c r="AZ1783" s="3">
        <v>93.08</v>
      </c>
      <c r="BA1783" s="4">
        <v>100.08</v>
      </c>
    </row>
    <row r="1784" spans="1:53" x14ac:dyDescent="0.3">
      <c r="A1784" s="1" t="s">
        <v>2035</v>
      </c>
      <c r="B1784" s="2">
        <v>4007197</v>
      </c>
      <c r="C1784" s="9" t="s">
        <v>2401</v>
      </c>
      <c r="D1784" s="9" t="s">
        <v>2445</v>
      </c>
      <c r="E1784" s="3">
        <v>1667.7886290399999</v>
      </c>
      <c r="F1784" s="5">
        <v>1823.888629</v>
      </c>
      <c r="G1784" s="5" t="s">
        <v>2400</v>
      </c>
      <c r="H1784" s="4">
        <v>1.0900000000000001</v>
      </c>
      <c r="I1784" s="3">
        <v>14.389340000000001</v>
      </c>
      <c r="J1784" s="3">
        <v>1.0900000000000001</v>
      </c>
      <c r="K1784" s="3">
        <v>14.389340000000001</v>
      </c>
      <c r="L1784" s="3">
        <v>4.0237883700000001</v>
      </c>
      <c r="M1784" s="3">
        <v>2.3774531200000002</v>
      </c>
      <c r="N1784" s="3">
        <v>15.930051000000001</v>
      </c>
      <c r="O1784" s="3" t="s">
        <v>2400</v>
      </c>
      <c r="P1784" s="3" t="s">
        <v>2400</v>
      </c>
      <c r="Q1784" s="3">
        <v>1.3353280000000001</v>
      </c>
      <c r="R1784" s="3">
        <v>7.7343919999999997</v>
      </c>
      <c r="S1784" s="3">
        <v>7.7343919999999997</v>
      </c>
      <c r="T1784" s="9" t="s">
        <v>3429</v>
      </c>
      <c r="U1784" s="7">
        <v>1243600</v>
      </c>
      <c r="V1784" s="7">
        <v>1092200</v>
      </c>
      <c r="W1784" s="7">
        <v>1090800</v>
      </c>
      <c r="X1784" s="7">
        <v>1001000</v>
      </c>
      <c r="Y1784" s="7">
        <v>1269200</v>
      </c>
      <c r="Z1784" s="7">
        <v>1258100</v>
      </c>
      <c r="AA1784" s="7">
        <v>1248800</v>
      </c>
      <c r="AB1784" s="7">
        <v>1243600</v>
      </c>
      <c r="AC1784" s="3">
        <v>42.497999999999998</v>
      </c>
      <c r="AD1784" s="4">
        <v>42.98</v>
      </c>
      <c r="AE1784" s="3">
        <v>15.487</v>
      </c>
      <c r="AF1784" s="3">
        <v>14.827999999999999</v>
      </c>
      <c r="AG1784" s="7">
        <v>18872792</v>
      </c>
      <c r="AH1784" s="7">
        <v>18950661</v>
      </c>
      <c r="AI1784" s="7">
        <v>18741371</v>
      </c>
      <c r="AJ1784" s="7">
        <v>18636255</v>
      </c>
      <c r="AK1784" s="3">
        <v>98.746679999999998</v>
      </c>
      <c r="AL1784" s="7">
        <v>314</v>
      </c>
      <c r="AM1784" s="7">
        <v>17875907</v>
      </c>
      <c r="AN1784" s="3">
        <v>94.72</v>
      </c>
      <c r="AO1784" s="3">
        <v>1.1036710000000001</v>
      </c>
      <c r="AP1784" s="3">
        <v>-7.740183</v>
      </c>
      <c r="AQ1784" s="3">
        <v>-15.108288</v>
      </c>
      <c r="AR1784" s="3">
        <v>-10.915647</v>
      </c>
      <c r="AS1784" s="3">
        <v>-7.740183</v>
      </c>
      <c r="AT1784" s="3">
        <v>-15.108288</v>
      </c>
      <c r="AU1784" s="3">
        <v>-12.040134</v>
      </c>
      <c r="AV1784" s="3">
        <v>2.342027613084487</v>
      </c>
      <c r="AW1784" s="3">
        <v>5.259425603511418</v>
      </c>
      <c r="AX1784" s="3">
        <v>3.6552530632049973</v>
      </c>
      <c r="AY1784" s="3">
        <v>69.66</v>
      </c>
      <c r="AZ1784" s="3">
        <v>156.44</v>
      </c>
      <c r="BA1784" s="3">
        <v>108.72</v>
      </c>
    </row>
    <row r="1785" spans="1:53" x14ac:dyDescent="0.3">
      <c r="A1785" s="1" t="s">
        <v>1233</v>
      </c>
      <c r="B1785" s="2">
        <v>4120239</v>
      </c>
      <c r="C1785" s="9" t="s">
        <v>2401</v>
      </c>
      <c r="D1785" s="9" t="s">
        <v>2453</v>
      </c>
      <c r="E1785" s="3">
        <v>1665.23967135</v>
      </c>
      <c r="F1785" s="5">
        <v>9272.2396709999994</v>
      </c>
      <c r="G1785" s="5" t="s">
        <v>2400</v>
      </c>
      <c r="H1785" s="3">
        <v>0.19800000000000001</v>
      </c>
      <c r="I1785" s="3">
        <v>6.3529410000000004</v>
      </c>
      <c r="J1785" s="3">
        <v>0.19800000000000001</v>
      </c>
      <c r="K1785" s="3">
        <v>6.3529410000000004</v>
      </c>
      <c r="L1785" s="3">
        <v>0.40968777000000001</v>
      </c>
      <c r="M1785" s="3">
        <v>0.40968777000000001</v>
      </c>
      <c r="N1785" s="3">
        <v>3.9661019999999998</v>
      </c>
      <c r="O1785" s="3" t="s">
        <v>2400</v>
      </c>
      <c r="P1785" s="3" t="s">
        <v>2400</v>
      </c>
      <c r="Q1785" s="3">
        <v>0.54647800000000002</v>
      </c>
      <c r="R1785" s="3">
        <v>5.6421460000000003</v>
      </c>
      <c r="S1785" s="3">
        <v>5.6421460000000003</v>
      </c>
      <c r="T1785" s="9" t="s">
        <v>3433</v>
      </c>
      <c r="U1785" s="7">
        <v>17476000</v>
      </c>
      <c r="V1785" s="7">
        <v>18098000</v>
      </c>
      <c r="W1785" s="7">
        <v>19433000</v>
      </c>
      <c r="X1785" s="7">
        <v>15955000</v>
      </c>
      <c r="Y1785" s="7">
        <v>16780000</v>
      </c>
      <c r="Z1785" s="7">
        <v>17124000</v>
      </c>
      <c r="AA1785" s="7">
        <v>17287000</v>
      </c>
      <c r="AB1785" s="7">
        <v>17476000</v>
      </c>
      <c r="AC1785" s="3">
        <v>39.929000000000002</v>
      </c>
      <c r="AD1785" s="3">
        <v>40.119</v>
      </c>
      <c r="AE1785" s="4">
        <v>8.3889999999999993</v>
      </c>
      <c r="AF1785" s="4">
        <v>8.0630000000000006</v>
      </c>
      <c r="AG1785" s="7">
        <v>111000000</v>
      </c>
      <c r="AH1785" s="7">
        <v>111000000</v>
      </c>
      <c r="AI1785" s="7">
        <v>111000000</v>
      </c>
      <c r="AJ1785" s="7">
        <v>110223449</v>
      </c>
      <c r="AK1785" s="3">
        <v>99.017179999999996</v>
      </c>
      <c r="AL1785" s="7">
        <v>440</v>
      </c>
      <c r="AM1785" s="7">
        <v>140228623</v>
      </c>
      <c r="AN1785" s="3">
        <v>125.97</v>
      </c>
      <c r="AO1785" s="3">
        <v>-2.432245</v>
      </c>
      <c r="AP1785" s="3">
        <v>-6.2124249999999996</v>
      </c>
      <c r="AQ1785" s="3">
        <v>-33.459716</v>
      </c>
      <c r="AR1785" s="3">
        <v>-49.928673000000003</v>
      </c>
      <c r="AS1785" s="3">
        <v>-6.2124249999999996</v>
      </c>
      <c r="AT1785" s="3">
        <v>-33.459716</v>
      </c>
      <c r="AU1785" s="3">
        <v>-51.046025</v>
      </c>
      <c r="AV1785" s="3">
        <v>30.407522432410989</v>
      </c>
      <c r="AW1785" s="3">
        <v>45.287397029671098</v>
      </c>
      <c r="AX1785" s="3">
        <v>39.606381221052175</v>
      </c>
      <c r="AY1785" s="3">
        <v>100.66</v>
      </c>
      <c r="AZ1785" s="3">
        <v>149.91999999999999</v>
      </c>
      <c r="BA1785" s="4">
        <v>131.11000000000001</v>
      </c>
    </row>
    <row r="1786" spans="1:53" x14ac:dyDescent="0.3">
      <c r="A1786" s="1" t="s">
        <v>1642</v>
      </c>
      <c r="B1786" s="2">
        <v>4243454</v>
      </c>
      <c r="C1786" s="9" t="s">
        <v>2401</v>
      </c>
      <c r="D1786" s="9" t="s">
        <v>2480</v>
      </c>
      <c r="E1786" s="3">
        <v>1657.7541716999999</v>
      </c>
      <c r="F1786" s="5">
        <v>4174.890171</v>
      </c>
      <c r="G1786" s="5">
        <v>4889.9182945000002</v>
      </c>
      <c r="H1786" s="3">
        <v>0.24099999999999999</v>
      </c>
      <c r="I1786" s="3" t="s">
        <v>2397</v>
      </c>
      <c r="J1786" s="3">
        <v>0.24099999999999999</v>
      </c>
      <c r="K1786" s="3" t="s">
        <v>2397</v>
      </c>
      <c r="L1786" s="3">
        <v>0.58739379000000003</v>
      </c>
      <c r="M1786" s="3">
        <v>0.78385853775046499</v>
      </c>
      <c r="N1786" s="3">
        <v>8.4634599999999995</v>
      </c>
      <c r="O1786" s="3" t="s">
        <v>2400</v>
      </c>
      <c r="P1786" s="3" t="s">
        <v>2400</v>
      </c>
      <c r="Q1786" s="3">
        <v>2.85487</v>
      </c>
      <c r="R1786" s="3">
        <v>11.548337999999999</v>
      </c>
      <c r="S1786" s="3">
        <v>14.931680280008999</v>
      </c>
      <c r="T1786" s="9" t="s">
        <v>3429</v>
      </c>
      <c r="U1786" s="7">
        <v>1419949</v>
      </c>
      <c r="V1786" s="7">
        <v>1391891</v>
      </c>
      <c r="W1786" s="7">
        <v>733044</v>
      </c>
      <c r="X1786" s="7">
        <v>442888</v>
      </c>
      <c r="Y1786" s="7">
        <v>1449797</v>
      </c>
      <c r="Z1786" s="7">
        <v>1441066</v>
      </c>
      <c r="AA1786" s="7">
        <v>1428299</v>
      </c>
      <c r="AB1786" s="7">
        <v>1419949</v>
      </c>
      <c r="AC1786" s="4">
        <v>24.95</v>
      </c>
      <c r="AD1786" s="3">
        <v>25.670999999999999</v>
      </c>
      <c r="AE1786" s="3">
        <v>21.373000000000001</v>
      </c>
      <c r="AF1786" s="3">
        <v>22.009</v>
      </c>
      <c r="AG1786" s="7">
        <v>119285394</v>
      </c>
      <c r="AH1786" s="7">
        <v>120094380</v>
      </c>
      <c r="AI1786" s="7">
        <v>120057744</v>
      </c>
      <c r="AJ1786" s="7">
        <v>117216190</v>
      </c>
      <c r="AK1786" s="3">
        <v>97.930340000000001</v>
      </c>
      <c r="AL1786" s="7">
        <v>311</v>
      </c>
      <c r="AM1786" s="7">
        <v>143662754</v>
      </c>
      <c r="AN1786" s="4">
        <v>120.03</v>
      </c>
      <c r="AO1786" s="3">
        <v>-1.4545459999999999</v>
      </c>
      <c r="AP1786" s="3">
        <v>-2.1660650000000001</v>
      </c>
      <c r="AQ1786" s="3">
        <v>2.4187449999999999</v>
      </c>
      <c r="AR1786" s="3">
        <v>-14.511041000000001</v>
      </c>
      <c r="AS1786" s="3">
        <v>-2.1660650000000001</v>
      </c>
      <c r="AT1786" s="3">
        <v>2.4187449999999999</v>
      </c>
      <c r="AU1786" s="3">
        <v>-15.206507999999999</v>
      </c>
      <c r="AV1786" s="3">
        <v>3.8558745766539158</v>
      </c>
      <c r="AW1786" s="3">
        <v>6.7560185430740951</v>
      </c>
      <c r="AX1786" s="3">
        <v>7.2100354632500379</v>
      </c>
      <c r="AY1786" s="3">
        <v>55.18</v>
      </c>
      <c r="AZ1786" s="3">
        <v>96.67</v>
      </c>
      <c r="BA1786" s="3">
        <v>103.17</v>
      </c>
    </row>
    <row r="1787" spans="1:53" x14ac:dyDescent="0.3">
      <c r="A1787" s="1" t="s">
        <v>1931</v>
      </c>
      <c r="B1787" s="2">
        <v>6356269</v>
      </c>
      <c r="C1787" s="9" t="s">
        <v>2395</v>
      </c>
      <c r="D1787" s="9" t="s">
        <v>2541</v>
      </c>
      <c r="E1787" s="3">
        <v>1657.2049910000001</v>
      </c>
      <c r="F1787" s="5">
        <v>1500.1859910000001</v>
      </c>
      <c r="G1787" s="5" t="s">
        <v>2400</v>
      </c>
      <c r="H1787" s="3">
        <v>-0.441</v>
      </c>
      <c r="I1787" s="3" t="s">
        <v>2397</v>
      </c>
      <c r="J1787" s="3">
        <v>-0.441</v>
      </c>
      <c r="K1787" s="3" t="s">
        <v>2397</v>
      </c>
      <c r="L1787" s="3">
        <v>7.5539929700000004</v>
      </c>
      <c r="M1787" s="3">
        <v>4.2727272699999999</v>
      </c>
      <c r="N1787" s="3">
        <v>13.760293000000001</v>
      </c>
      <c r="O1787" s="3" t="s">
        <v>2400</v>
      </c>
      <c r="P1787" s="3" t="s">
        <v>2400</v>
      </c>
      <c r="Q1787" s="3">
        <v>1.102929</v>
      </c>
      <c r="R1787" s="3">
        <v>51.810502</v>
      </c>
      <c r="S1787" s="3">
        <v>51.810502</v>
      </c>
      <c r="T1787" s="9" t="s">
        <v>3435</v>
      </c>
      <c r="U1787" s="7">
        <v>1518056</v>
      </c>
      <c r="V1787" s="7">
        <v>1655255</v>
      </c>
      <c r="W1787" s="7">
        <v>1752336</v>
      </c>
      <c r="X1787" s="7">
        <v>1716744</v>
      </c>
      <c r="Y1787" s="7">
        <v>1518056</v>
      </c>
      <c r="Z1787" s="7">
        <v>1567823</v>
      </c>
      <c r="AA1787" s="7">
        <v>1544034</v>
      </c>
      <c r="AB1787" s="7">
        <v>1595545</v>
      </c>
      <c r="AC1787" s="3">
        <v>45.411999999999999</v>
      </c>
      <c r="AD1787" s="3">
        <v>45.411999999999999</v>
      </c>
      <c r="AE1787" s="3">
        <v>0.83599999999999997</v>
      </c>
      <c r="AF1787" s="3">
        <v>0.83599999999999997</v>
      </c>
      <c r="AG1787" s="7">
        <v>121763776</v>
      </c>
      <c r="AH1787" s="7">
        <v>120973227</v>
      </c>
      <c r="AI1787" s="7">
        <v>125113916</v>
      </c>
      <c r="AJ1787" s="7">
        <v>112260790</v>
      </c>
      <c r="AK1787" s="3">
        <v>92.19556</v>
      </c>
      <c r="AL1787" s="7">
        <v>345</v>
      </c>
      <c r="AM1787" s="7">
        <v>102196074</v>
      </c>
      <c r="AN1787" s="3">
        <v>83.93</v>
      </c>
      <c r="AO1787" s="3">
        <v>1.759134</v>
      </c>
      <c r="AP1787" s="3">
        <v>10.50698</v>
      </c>
      <c r="AQ1787" s="3">
        <v>22.375914999999999</v>
      </c>
      <c r="AR1787" s="3">
        <v>-9.8321339999999999</v>
      </c>
      <c r="AS1787" s="3">
        <v>10.50698</v>
      </c>
      <c r="AT1787" s="3">
        <v>22.375914999999999</v>
      </c>
      <c r="AU1787" s="3">
        <v>-12.252041999999999</v>
      </c>
      <c r="AV1787" s="3">
        <v>5.9034659043425197</v>
      </c>
      <c r="AW1787" s="3">
        <v>6.6426553284167644</v>
      </c>
      <c r="AX1787" s="3">
        <v>7.1992745514573544</v>
      </c>
      <c r="AY1787" s="3">
        <v>75.45</v>
      </c>
      <c r="AZ1787" s="3">
        <v>84.89</v>
      </c>
      <c r="BA1787" s="3">
        <v>92.01</v>
      </c>
    </row>
    <row r="1788" spans="1:53" x14ac:dyDescent="0.3">
      <c r="A1788" s="1" t="s">
        <v>1967</v>
      </c>
      <c r="B1788" s="2">
        <v>4222469</v>
      </c>
      <c r="C1788" s="9" t="s">
        <v>2401</v>
      </c>
      <c r="D1788" s="9" t="s">
        <v>2399</v>
      </c>
      <c r="E1788" s="3">
        <v>1656.0255725300001</v>
      </c>
      <c r="F1788" s="5" t="s">
        <v>2400</v>
      </c>
      <c r="G1788" s="5">
        <v>1328.9265725299999</v>
      </c>
      <c r="H1788" s="3">
        <v>0.63</v>
      </c>
      <c r="I1788" s="3">
        <v>12.945205479452101</v>
      </c>
      <c r="J1788" s="3">
        <v>0.63</v>
      </c>
      <c r="K1788" s="3">
        <v>12.945205479452101</v>
      </c>
      <c r="L1788" s="3">
        <v>1.4700788226613399</v>
      </c>
      <c r="M1788" s="3">
        <v>0.93178318715742803</v>
      </c>
      <c r="N1788" s="3">
        <v>9.7456169999999993</v>
      </c>
      <c r="O1788" s="3" t="s">
        <v>2400</v>
      </c>
      <c r="P1788" s="3" t="s">
        <v>2400</v>
      </c>
      <c r="Q1788" s="3" t="s">
        <v>2400</v>
      </c>
      <c r="R1788" s="3" t="s">
        <v>2400</v>
      </c>
      <c r="S1788" s="3" t="s">
        <v>2400</v>
      </c>
      <c r="T1788" s="9" t="s">
        <v>3429</v>
      </c>
      <c r="U1788" s="7">
        <v>461321</v>
      </c>
      <c r="V1788" s="7">
        <v>306462</v>
      </c>
      <c r="W1788" s="7">
        <v>237391</v>
      </c>
      <c r="X1788" s="7">
        <v>211097</v>
      </c>
      <c r="Y1788" s="7">
        <v>435865</v>
      </c>
      <c r="Z1788" s="7">
        <v>439472</v>
      </c>
      <c r="AA1788" s="7">
        <v>446410</v>
      </c>
      <c r="AB1788" s="7">
        <v>461321</v>
      </c>
      <c r="AC1788" s="3" t="s">
        <v>2400</v>
      </c>
      <c r="AD1788" s="3" t="s">
        <v>2400</v>
      </c>
      <c r="AE1788" s="3" t="s">
        <v>2400</v>
      </c>
      <c r="AF1788" s="3" t="s">
        <v>2400</v>
      </c>
      <c r="AG1788" s="7">
        <v>53445999</v>
      </c>
      <c r="AH1788" s="7">
        <v>53564116</v>
      </c>
      <c r="AI1788" s="7">
        <v>53321541</v>
      </c>
      <c r="AJ1788" s="7">
        <v>48293573</v>
      </c>
      <c r="AK1788" s="4">
        <v>90.432400000000001</v>
      </c>
      <c r="AL1788" s="7">
        <v>217</v>
      </c>
      <c r="AM1788" s="7">
        <v>29757971</v>
      </c>
      <c r="AN1788" s="3">
        <v>55.72</v>
      </c>
      <c r="AO1788" s="3">
        <v>-1.459854</v>
      </c>
      <c r="AP1788" s="3">
        <v>-8.5778780000000001</v>
      </c>
      <c r="AQ1788" s="3">
        <v>9.5017379999999996</v>
      </c>
      <c r="AR1788" s="3">
        <v>3.3539919999999999</v>
      </c>
      <c r="AS1788" s="3">
        <v>-8.5778780000000001</v>
      </c>
      <c r="AT1788" s="3">
        <v>9.5017379999999996</v>
      </c>
      <c r="AU1788" s="3">
        <v>1.8318970000000001</v>
      </c>
      <c r="AV1788" s="3">
        <v>0.89985098764107674</v>
      </c>
      <c r="AW1788" s="3">
        <v>1.7350734416230775</v>
      </c>
      <c r="AX1788" s="3">
        <v>1.6709891276265911</v>
      </c>
      <c r="AY1788" s="3">
        <v>56.77</v>
      </c>
      <c r="AZ1788" s="3">
        <v>109.46</v>
      </c>
      <c r="BA1788" s="3">
        <v>105.41</v>
      </c>
    </row>
    <row r="1789" spans="1:53" x14ac:dyDescent="0.3">
      <c r="A1789" s="1" t="s">
        <v>603</v>
      </c>
      <c r="B1789" s="2">
        <v>4040264</v>
      </c>
      <c r="C1789" s="9" t="s">
        <v>2401</v>
      </c>
      <c r="D1789" s="9" t="s">
        <v>2498</v>
      </c>
      <c r="E1789" s="3">
        <v>1653.64457595</v>
      </c>
      <c r="F1789" s="5">
        <v>1690.2275749999999</v>
      </c>
      <c r="G1789" s="5" t="s">
        <v>2400</v>
      </c>
      <c r="H1789" s="3">
        <v>0.61</v>
      </c>
      <c r="I1789" s="3">
        <v>27.180412</v>
      </c>
      <c r="J1789" s="3">
        <v>0.61</v>
      </c>
      <c r="K1789" s="3">
        <v>27.180412</v>
      </c>
      <c r="L1789" s="3">
        <v>10.25875486</v>
      </c>
      <c r="M1789" s="3">
        <v>2.9978964100000001</v>
      </c>
      <c r="N1789" s="3">
        <v>18.082989999999999</v>
      </c>
      <c r="O1789" s="3" t="s">
        <v>2400</v>
      </c>
      <c r="P1789" s="3" t="s">
        <v>2400</v>
      </c>
      <c r="Q1789" s="3">
        <v>3.1666289999999999</v>
      </c>
      <c r="R1789" s="3">
        <v>14.500090999999999</v>
      </c>
      <c r="S1789" s="3">
        <v>14.500090999999999</v>
      </c>
      <c r="T1789" s="9" t="s">
        <v>3429</v>
      </c>
      <c r="U1789" s="7">
        <v>550422</v>
      </c>
      <c r="V1789" s="7">
        <v>586869</v>
      </c>
      <c r="W1789" s="7">
        <v>512925</v>
      </c>
      <c r="X1789" s="7">
        <v>424066</v>
      </c>
      <c r="Y1789" s="7">
        <v>513030</v>
      </c>
      <c r="Z1789" s="7">
        <v>515158</v>
      </c>
      <c r="AA1789" s="7">
        <v>530178</v>
      </c>
      <c r="AB1789" s="7">
        <v>550422</v>
      </c>
      <c r="AC1789" s="3">
        <v>34.674999999999997</v>
      </c>
      <c r="AD1789" s="3">
        <v>35.731999999999999</v>
      </c>
      <c r="AE1789" s="3">
        <v>20.116</v>
      </c>
      <c r="AF1789" s="3">
        <v>20.388999999999999</v>
      </c>
      <c r="AG1789" s="7">
        <v>30178139</v>
      </c>
      <c r="AH1789" s="7">
        <v>30421790</v>
      </c>
      <c r="AI1789" s="7">
        <v>31206185</v>
      </c>
      <c r="AJ1789" s="7">
        <v>29426988</v>
      </c>
      <c r="AK1789" s="3">
        <v>97.713620000000006</v>
      </c>
      <c r="AL1789" s="7">
        <v>268</v>
      </c>
      <c r="AM1789" s="7">
        <v>29894614</v>
      </c>
      <c r="AN1789" s="3">
        <v>99.27</v>
      </c>
      <c r="AO1789" s="3">
        <v>-1.2916510000000001</v>
      </c>
      <c r="AP1789" s="3">
        <v>-3.9701330000000001</v>
      </c>
      <c r="AQ1789" s="3">
        <v>8.9913190000000007</v>
      </c>
      <c r="AR1789" s="3">
        <v>20.801832999999998</v>
      </c>
      <c r="AS1789" s="3">
        <v>-3.9701330000000001</v>
      </c>
      <c r="AT1789" s="3">
        <v>8.9913190000000007</v>
      </c>
      <c r="AU1789" s="3">
        <v>20.553269</v>
      </c>
      <c r="AV1789" s="3">
        <v>1.1498048599153692</v>
      </c>
      <c r="AW1789" s="3">
        <v>2.5081270698027756</v>
      </c>
      <c r="AX1789" s="3">
        <v>2.362580521122895</v>
      </c>
      <c r="AY1789" s="3">
        <v>46.09</v>
      </c>
      <c r="AZ1789" s="3">
        <v>100.53</v>
      </c>
      <c r="BA1789" s="4">
        <v>94.7</v>
      </c>
    </row>
    <row r="1790" spans="1:53" x14ac:dyDescent="0.3">
      <c r="A1790" s="1" t="s">
        <v>1111</v>
      </c>
      <c r="B1790" s="2">
        <v>5194153</v>
      </c>
      <c r="C1790" s="9" t="s">
        <v>2395</v>
      </c>
      <c r="D1790" s="9" t="s">
        <v>2409</v>
      </c>
      <c r="E1790" s="3">
        <v>1652.611316</v>
      </c>
      <c r="F1790" s="5">
        <v>973.04031499999996</v>
      </c>
      <c r="G1790" s="5" t="s">
        <v>2400</v>
      </c>
      <c r="H1790" s="3">
        <v>0.65</v>
      </c>
      <c r="I1790" s="3">
        <v>9.0909089999999999</v>
      </c>
      <c r="J1790" s="4">
        <v>0.65</v>
      </c>
      <c r="K1790" s="3">
        <v>9.0909089999999999</v>
      </c>
      <c r="L1790" s="3">
        <v>1.74558378</v>
      </c>
      <c r="M1790" s="3">
        <v>1.74558378</v>
      </c>
      <c r="N1790" s="3">
        <v>8.5378319999999999</v>
      </c>
      <c r="O1790" s="3" t="s">
        <v>2400</v>
      </c>
      <c r="P1790" s="3" t="s">
        <v>2400</v>
      </c>
      <c r="Q1790" s="3">
        <v>1.7311510000000001</v>
      </c>
      <c r="R1790" s="3">
        <v>5.2622879999999999</v>
      </c>
      <c r="S1790" s="3">
        <v>5.2622879999999999</v>
      </c>
      <c r="T1790" s="9" t="s">
        <v>3429</v>
      </c>
      <c r="U1790" s="7">
        <v>492048</v>
      </c>
      <c r="V1790" s="7">
        <v>454271</v>
      </c>
      <c r="W1790" s="7">
        <v>357565</v>
      </c>
      <c r="X1790" s="7">
        <v>206107</v>
      </c>
      <c r="Y1790" s="7">
        <v>423746</v>
      </c>
      <c r="Z1790" s="7">
        <v>416626</v>
      </c>
      <c r="AA1790" s="7">
        <v>466258</v>
      </c>
      <c r="AB1790" s="7">
        <v>492048</v>
      </c>
      <c r="AC1790" s="3">
        <v>83.597999999999999</v>
      </c>
      <c r="AD1790" s="4">
        <v>81.64</v>
      </c>
      <c r="AE1790" s="3">
        <v>39.890999999999998</v>
      </c>
      <c r="AF1790" s="3">
        <v>32.216000000000001</v>
      </c>
      <c r="AG1790" s="7">
        <v>77022000</v>
      </c>
      <c r="AH1790" s="7">
        <v>83878000</v>
      </c>
      <c r="AI1790" s="7">
        <v>83703000</v>
      </c>
      <c r="AJ1790" s="7">
        <v>76402508</v>
      </c>
      <c r="AK1790" s="3">
        <v>90.28989</v>
      </c>
      <c r="AL1790" s="7">
        <v>319</v>
      </c>
      <c r="AM1790" s="7">
        <v>47981399</v>
      </c>
      <c r="AN1790" s="4">
        <v>56.7</v>
      </c>
      <c r="AO1790" s="3">
        <v>-2.1101990000000002</v>
      </c>
      <c r="AP1790" s="3">
        <v>-14.490527</v>
      </c>
      <c r="AQ1790" s="3">
        <v>-1.474926</v>
      </c>
      <c r="AR1790" s="3">
        <v>-24.842483999999999</v>
      </c>
      <c r="AS1790" s="3">
        <v>-14.490527</v>
      </c>
      <c r="AT1790" s="3">
        <v>-1.474926</v>
      </c>
      <c r="AU1790" s="3">
        <v>-24.910072</v>
      </c>
      <c r="AV1790" s="3">
        <v>4.3166168778768252</v>
      </c>
      <c r="AW1790" s="3">
        <v>4.964064024369133</v>
      </c>
      <c r="AX1790" s="3">
        <v>6.4403877939944829</v>
      </c>
      <c r="AY1790" s="3">
        <v>56.78</v>
      </c>
      <c r="AZ1790" s="3">
        <v>65.290000000000006</v>
      </c>
      <c r="BA1790" s="3">
        <v>84.71</v>
      </c>
    </row>
    <row r="1791" spans="1:53" x14ac:dyDescent="0.3">
      <c r="A1791" s="1" t="s">
        <v>1057</v>
      </c>
      <c r="B1791" s="2">
        <v>4055174</v>
      </c>
      <c r="C1791" s="9" t="s">
        <v>2395</v>
      </c>
      <c r="D1791" s="9" t="s">
        <v>2399</v>
      </c>
      <c r="E1791" s="3">
        <v>1644.46482588</v>
      </c>
      <c r="F1791" s="5" t="s">
        <v>2400</v>
      </c>
      <c r="G1791" s="5">
        <v>1219.87182588</v>
      </c>
      <c r="H1791" s="3">
        <v>0.2</v>
      </c>
      <c r="I1791" s="3">
        <v>14.630952380952399</v>
      </c>
      <c r="J1791" s="4">
        <v>0.2</v>
      </c>
      <c r="K1791" s="3">
        <v>14.630952380952399</v>
      </c>
      <c r="L1791" s="3">
        <v>0.87211147164182701</v>
      </c>
      <c r="M1791" s="3">
        <v>0.68387830560170892</v>
      </c>
      <c r="N1791" s="3">
        <v>10.876106</v>
      </c>
      <c r="O1791" s="3" t="s">
        <v>2400</v>
      </c>
      <c r="P1791" s="3" t="s">
        <v>2400</v>
      </c>
      <c r="Q1791" s="3" t="s">
        <v>2400</v>
      </c>
      <c r="R1791" s="3" t="s">
        <v>2400</v>
      </c>
      <c r="S1791" s="3" t="s">
        <v>2400</v>
      </c>
      <c r="T1791" s="9" t="s">
        <v>3429</v>
      </c>
      <c r="U1791" s="7">
        <v>565928</v>
      </c>
      <c r="V1791" s="7">
        <v>629996</v>
      </c>
      <c r="W1791" s="7">
        <v>557048</v>
      </c>
      <c r="X1791" s="7">
        <v>521038</v>
      </c>
      <c r="Y1791" s="7">
        <v>492146</v>
      </c>
      <c r="Z1791" s="7">
        <v>519181</v>
      </c>
      <c r="AA1791" s="7">
        <v>544134</v>
      </c>
      <c r="AB1791" s="7">
        <v>565928</v>
      </c>
      <c r="AC1791" s="3" t="s">
        <v>2400</v>
      </c>
      <c r="AD1791" s="3" t="s">
        <v>2400</v>
      </c>
      <c r="AE1791" s="3" t="s">
        <v>2400</v>
      </c>
      <c r="AF1791" s="3" t="s">
        <v>2400</v>
      </c>
      <c r="AG1791" s="7">
        <v>120737908</v>
      </c>
      <c r="AH1791" s="7">
        <v>120731342</v>
      </c>
      <c r="AI1791" s="7">
        <v>120026220</v>
      </c>
      <c r="AJ1791" s="7">
        <v>114977377</v>
      </c>
      <c r="AK1791" s="3">
        <v>95.228059999999999</v>
      </c>
      <c r="AL1791" s="7">
        <v>264</v>
      </c>
      <c r="AM1791" s="7">
        <v>107613408</v>
      </c>
      <c r="AN1791" s="3">
        <v>89.13</v>
      </c>
      <c r="AO1791" s="3">
        <v>-0.72697900000000004</v>
      </c>
      <c r="AP1791" s="3">
        <v>-9.7650509999999997</v>
      </c>
      <c r="AQ1791" s="3">
        <v>-2.1496819999999999</v>
      </c>
      <c r="AR1791" s="3">
        <v>2.5020850000000001</v>
      </c>
      <c r="AS1791" s="3">
        <v>-9.7650509999999997</v>
      </c>
      <c r="AT1791" s="3">
        <v>-2.1496819999999999</v>
      </c>
      <c r="AU1791" s="3">
        <v>1.7384109999999999</v>
      </c>
      <c r="AV1791" s="3">
        <v>1.6903183225658351</v>
      </c>
      <c r="AW1791" s="3">
        <v>2.7740447602430196</v>
      </c>
      <c r="AX1791" s="3">
        <v>3.0034175530276896</v>
      </c>
      <c r="AY1791" s="3">
        <v>56.73</v>
      </c>
      <c r="AZ1791" s="4">
        <v>93.1</v>
      </c>
      <c r="BA1791" s="4">
        <v>100.8</v>
      </c>
    </row>
    <row r="1792" spans="1:53" x14ac:dyDescent="0.3">
      <c r="A1792" s="1" t="s">
        <v>1856</v>
      </c>
      <c r="B1792" s="2">
        <v>5014297</v>
      </c>
      <c r="C1792" s="9" t="s">
        <v>2395</v>
      </c>
      <c r="D1792" s="9" t="s">
        <v>2519</v>
      </c>
      <c r="E1792" s="3">
        <v>1644.4223711899999</v>
      </c>
      <c r="F1792" s="5">
        <v>1375.887371</v>
      </c>
      <c r="G1792" s="5" t="s">
        <v>2400</v>
      </c>
      <c r="H1792" s="3">
        <v>-0.52400000000000002</v>
      </c>
      <c r="I1792" s="3" t="s">
        <v>2397</v>
      </c>
      <c r="J1792" s="3">
        <v>-0.52400000000000002</v>
      </c>
      <c r="K1792" s="3" t="s">
        <v>2397</v>
      </c>
      <c r="L1792" s="3">
        <v>3.1602228000000001</v>
      </c>
      <c r="M1792" s="3">
        <v>3.1264181500000001</v>
      </c>
      <c r="N1792" s="3" t="s">
        <v>2397</v>
      </c>
      <c r="O1792" s="3" t="s">
        <v>2400</v>
      </c>
      <c r="P1792" s="3" t="s">
        <v>2400</v>
      </c>
      <c r="Q1792" s="3">
        <v>5.8801259999999997</v>
      </c>
      <c r="R1792" s="3" t="s">
        <v>2397</v>
      </c>
      <c r="S1792" s="3">
        <v>-5.8444570000000002</v>
      </c>
      <c r="T1792" s="9" t="s">
        <v>3429</v>
      </c>
      <c r="U1792" s="7">
        <v>216666</v>
      </c>
      <c r="V1792" s="7">
        <v>180955</v>
      </c>
      <c r="W1792" s="7">
        <v>137931</v>
      </c>
      <c r="X1792" s="7">
        <v>108095</v>
      </c>
      <c r="Y1792" s="7">
        <v>193348</v>
      </c>
      <c r="Z1792" s="7">
        <v>200627</v>
      </c>
      <c r="AA1792" s="7">
        <v>188482</v>
      </c>
      <c r="AB1792" s="7">
        <v>216666</v>
      </c>
      <c r="AC1792" s="3">
        <v>64.935000000000002</v>
      </c>
      <c r="AD1792" s="4">
        <v>64.91</v>
      </c>
      <c r="AE1792" s="3">
        <v>-79.337000000000003</v>
      </c>
      <c r="AF1792" s="3">
        <v>-109.883</v>
      </c>
      <c r="AG1792" s="7">
        <v>72846051</v>
      </c>
      <c r="AH1792" s="7">
        <v>72785358</v>
      </c>
      <c r="AI1792" s="7">
        <v>71987488</v>
      </c>
      <c r="AJ1792" s="7">
        <v>58475924</v>
      </c>
      <c r="AK1792" s="3">
        <v>80.259280000000004</v>
      </c>
      <c r="AL1792" s="7">
        <v>274</v>
      </c>
      <c r="AM1792" s="7">
        <v>67227733</v>
      </c>
      <c r="AN1792" s="3">
        <v>92.27</v>
      </c>
      <c r="AO1792" s="3">
        <v>-2.2301060000000001</v>
      </c>
      <c r="AP1792" s="3">
        <v>-14.532565</v>
      </c>
      <c r="AQ1792" s="3">
        <v>3.9892180000000002</v>
      </c>
      <c r="AR1792" s="3">
        <v>-45.089666999999999</v>
      </c>
      <c r="AS1792" s="3">
        <v>-14.532565</v>
      </c>
      <c r="AT1792" s="3">
        <v>3.9892180000000002</v>
      </c>
      <c r="AU1792" s="3">
        <v>-46.117317999999997</v>
      </c>
      <c r="AV1792" s="3" t="s">
        <v>2400</v>
      </c>
      <c r="AW1792" s="3" t="s">
        <v>2400</v>
      </c>
      <c r="AX1792" s="3" t="s">
        <v>2400</v>
      </c>
      <c r="AY1792" s="3">
        <v>68.010000000000005</v>
      </c>
      <c r="AZ1792" s="3">
        <v>77.98</v>
      </c>
      <c r="BA1792" s="3">
        <v>94.89</v>
      </c>
    </row>
    <row r="1793" spans="1:53" x14ac:dyDescent="0.3">
      <c r="A1793" s="1" t="s">
        <v>1095</v>
      </c>
      <c r="B1793" s="2">
        <v>5221051</v>
      </c>
      <c r="C1793" s="9" t="s">
        <v>2395</v>
      </c>
      <c r="D1793" s="9" t="s">
        <v>2403</v>
      </c>
      <c r="E1793" s="3">
        <v>1638.0728898</v>
      </c>
      <c r="F1793" s="5">
        <v>1217.853889</v>
      </c>
      <c r="G1793" s="5" t="s">
        <v>2400</v>
      </c>
      <c r="H1793" s="3">
        <v>0.17</v>
      </c>
      <c r="I1793" s="3" t="s">
        <v>2397</v>
      </c>
      <c r="J1793" s="3">
        <v>0.17</v>
      </c>
      <c r="K1793" s="3" t="s">
        <v>2397</v>
      </c>
      <c r="L1793" s="3">
        <v>3.9057328199999999</v>
      </c>
      <c r="M1793" s="3">
        <v>3.9057328199999999</v>
      </c>
      <c r="N1793" s="3">
        <v>73.934837000000002</v>
      </c>
      <c r="O1793" s="3" t="s">
        <v>2400</v>
      </c>
      <c r="P1793" s="3" t="s">
        <v>2400</v>
      </c>
      <c r="Q1793" s="3">
        <v>3.5629599999999999</v>
      </c>
      <c r="R1793" s="3" t="s">
        <v>2397</v>
      </c>
      <c r="S1793" s="3">
        <v>-16.270308</v>
      </c>
      <c r="T1793" s="9" t="s">
        <v>3429</v>
      </c>
      <c r="U1793" s="7">
        <v>249428</v>
      </c>
      <c r="V1793" s="7">
        <v>174361</v>
      </c>
      <c r="W1793" s="7">
        <v>36484</v>
      </c>
      <c r="X1793" s="7">
        <v>38665.521596603765</v>
      </c>
      <c r="Y1793" s="7">
        <v>296312</v>
      </c>
      <c r="Z1793" s="7">
        <v>280914</v>
      </c>
      <c r="AA1793" s="7">
        <v>265271</v>
      </c>
      <c r="AB1793" s="7">
        <v>249428</v>
      </c>
      <c r="AC1793" s="3">
        <v>34.015999999999998</v>
      </c>
      <c r="AD1793" s="3">
        <v>29.550999999999998</v>
      </c>
      <c r="AE1793" s="3">
        <v>-22.634</v>
      </c>
      <c r="AF1793" s="3">
        <v>-21.899000000000001</v>
      </c>
      <c r="AG1793" s="7">
        <v>50025570</v>
      </c>
      <c r="AH1793" s="7">
        <v>50017556</v>
      </c>
      <c r="AI1793" s="7">
        <v>49438256</v>
      </c>
      <c r="AJ1793" s="7">
        <v>36977617</v>
      </c>
      <c r="AK1793" s="4">
        <v>73.906800000000004</v>
      </c>
      <c r="AL1793" s="7">
        <v>164</v>
      </c>
      <c r="AM1793" s="7">
        <v>42010167</v>
      </c>
      <c r="AN1793" s="3">
        <v>83.97</v>
      </c>
      <c r="AO1793" s="3">
        <v>2.930914</v>
      </c>
      <c r="AP1793" s="3">
        <v>-9.8961520000000007</v>
      </c>
      <c r="AQ1793" s="3">
        <v>-5.2361069999999996</v>
      </c>
      <c r="AR1793" s="3">
        <v>-58.821886999999997</v>
      </c>
      <c r="AS1793" s="3">
        <v>-9.8961520000000007</v>
      </c>
      <c r="AT1793" s="3">
        <v>-5.2361069999999996</v>
      </c>
      <c r="AU1793" s="3">
        <v>-56.820843000000004</v>
      </c>
      <c r="AV1793" s="3" t="s">
        <v>2400</v>
      </c>
      <c r="AW1793" s="3" t="s">
        <v>2400</v>
      </c>
      <c r="AX1793" s="3" t="s">
        <v>2400</v>
      </c>
      <c r="AY1793" s="3">
        <v>44.47</v>
      </c>
      <c r="AZ1793" s="4">
        <v>63.3</v>
      </c>
      <c r="BA1793" s="3">
        <v>55.27</v>
      </c>
    </row>
    <row r="1794" spans="1:53" x14ac:dyDescent="0.3">
      <c r="A1794" s="1" t="s">
        <v>1834</v>
      </c>
      <c r="B1794" s="2">
        <v>100445</v>
      </c>
      <c r="C1794" s="9" t="s">
        <v>2395</v>
      </c>
      <c r="D1794" s="9" t="s">
        <v>2399</v>
      </c>
      <c r="E1794" s="3">
        <v>1637.1338467</v>
      </c>
      <c r="F1794" s="5" t="s">
        <v>2400</v>
      </c>
      <c r="G1794" s="5">
        <v>1747.4618467</v>
      </c>
      <c r="H1794" s="3">
        <v>0.85</v>
      </c>
      <c r="I1794" s="3">
        <v>10.8888888888889</v>
      </c>
      <c r="J1794" s="3">
        <v>0.85</v>
      </c>
      <c r="K1794" s="3">
        <v>10.8888888888889</v>
      </c>
      <c r="L1794" s="3">
        <v>1.4635206284898201</v>
      </c>
      <c r="M1794" s="3">
        <v>1.0628985128155199</v>
      </c>
      <c r="N1794" s="3">
        <v>10.002617000000001</v>
      </c>
      <c r="O1794" s="3" t="s">
        <v>2400</v>
      </c>
      <c r="P1794" s="3" t="s">
        <v>2400</v>
      </c>
      <c r="Q1794" s="3" t="s">
        <v>2400</v>
      </c>
      <c r="R1794" s="3" t="s">
        <v>2400</v>
      </c>
      <c r="S1794" s="3" t="s">
        <v>2400</v>
      </c>
      <c r="T1794" s="9" t="s">
        <v>3429</v>
      </c>
      <c r="U1794" s="7">
        <v>407030</v>
      </c>
      <c r="V1794" s="7">
        <v>374042</v>
      </c>
      <c r="W1794" s="7">
        <v>340808</v>
      </c>
      <c r="X1794" s="7">
        <v>339134</v>
      </c>
      <c r="Y1794" s="7">
        <v>394724</v>
      </c>
      <c r="Z1794" s="7">
        <v>395885</v>
      </c>
      <c r="AA1794" s="7">
        <v>401356</v>
      </c>
      <c r="AB1794" s="7">
        <v>407030</v>
      </c>
      <c r="AC1794" s="3" t="s">
        <v>2400</v>
      </c>
      <c r="AD1794" s="3" t="s">
        <v>2400</v>
      </c>
      <c r="AE1794" s="3" t="s">
        <v>2400</v>
      </c>
      <c r="AF1794" s="3" t="s">
        <v>2400</v>
      </c>
      <c r="AG1794" s="7">
        <v>38259730</v>
      </c>
      <c r="AH1794" s="7">
        <v>38256204</v>
      </c>
      <c r="AI1794" s="7">
        <v>38244309</v>
      </c>
      <c r="AJ1794" s="7">
        <v>37698729</v>
      </c>
      <c r="AK1794" s="4">
        <v>98.533699999999996</v>
      </c>
      <c r="AL1794" s="7">
        <v>242</v>
      </c>
      <c r="AM1794" s="7">
        <v>26948049</v>
      </c>
      <c r="AN1794" s="3">
        <v>70.430000000000007</v>
      </c>
      <c r="AO1794" s="3">
        <v>-2.9456579999999999</v>
      </c>
      <c r="AP1794" s="3">
        <v>-10.680065000000001</v>
      </c>
      <c r="AQ1794" s="3">
        <v>-8.9349539999999994</v>
      </c>
      <c r="AR1794" s="3">
        <v>12.411765000000001</v>
      </c>
      <c r="AS1794" s="3">
        <v>-10.680065000000001</v>
      </c>
      <c r="AT1794" s="3">
        <v>-8.9349539999999994</v>
      </c>
      <c r="AU1794" s="3">
        <v>14.362657</v>
      </c>
      <c r="AV1794" s="3">
        <v>1.3855351305406494</v>
      </c>
      <c r="AW1794" s="3">
        <v>2.3544040597349651</v>
      </c>
      <c r="AX1794" s="3">
        <v>2.1767981031833652</v>
      </c>
      <c r="AY1794" s="3">
        <v>64.680000000000007</v>
      </c>
      <c r="AZ1794" s="3">
        <v>109.91</v>
      </c>
      <c r="BA1794" s="3">
        <v>101.62</v>
      </c>
    </row>
    <row r="1795" spans="1:53" x14ac:dyDescent="0.3">
      <c r="A1795" s="1" t="s">
        <v>1494</v>
      </c>
      <c r="B1795" s="2">
        <v>4550347</v>
      </c>
      <c r="C1795" s="9" t="s">
        <v>2401</v>
      </c>
      <c r="D1795" s="9" t="s">
        <v>2491</v>
      </c>
      <c r="E1795" s="3">
        <v>1634.0420547199999</v>
      </c>
      <c r="F1795" s="5">
        <v>16709.042054000001</v>
      </c>
      <c r="G1795" s="5">
        <v>16709.042054720001</v>
      </c>
      <c r="H1795" s="3">
        <v>-0.43</v>
      </c>
      <c r="I1795" s="3" t="s">
        <v>2397</v>
      </c>
      <c r="J1795" s="4">
        <v>-0.43</v>
      </c>
      <c r="K1795" s="3">
        <v>8.1952119999999997</v>
      </c>
      <c r="L1795" s="3">
        <v>2.2964778699999999</v>
      </c>
      <c r="M1795" s="3">
        <v>0.48781824999999995</v>
      </c>
      <c r="N1795" s="3">
        <v>5.5091299999999999</v>
      </c>
      <c r="O1795" s="3">
        <v>13.591467770142099</v>
      </c>
      <c r="P1795" s="3">
        <v>5.7493540051679597</v>
      </c>
      <c r="Q1795" s="3">
        <v>14.344393999999999</v>
      </c>
      <c r="R1795" s="3">
        <v>20.340107</v>
      </c>
      <c r="S1795" s="3">
        <v>20.340107</v>
      </c>
      <c r="T1795" s="9" t="s">
        <v>3429</v>
      </c>
      <c r="U1795" s="7">
        <v>1078000</v>
      </c>
      <c r="V1795" s="7">
        <v>969000</v>
      </c>
      <c r="W1795" s="7">
        <v>722000</v>
      </c>
      <c r="X1795" s="7">
        <v>917000</v>
      </c>
      <c r="Y1795" s="7">
        <v>1167000</v>
      </c>
      <c r="Z1795" s="7">
        <v>1158000</v>
      </c>
      <c r="AA1795" s="7">
        <v>1090000</v>
      </c>
      <c r="AB1795" s="7">
        <v>1078000</v>
      </c>
      <c r="AC1795" s="3">
        <v>52.225999999999999</v>
      </c>
      <c r="AD1795" s="3">
        <v>55.954999999999998</v>
      </c>
      <c r="AE1795" s="3">
        <v>53.618000000000002</v>
      </c>
      <c r="AF1795" s="3">
        <v>56.726999999999997</v>
      </c>
      <c r="AG1795" s="7">
        <v>93534176</v>
      </c>
      <c r="AH1795" s="7">
        <v>93539258</v>
      </c>
      <c r="AI1795" s="7">
        <v>93432537</v>
      </c>
      <c r="AJ1795" s="7">
        <v>90925229</v>
      </c>
      <c r="AK1795" s="4">
        <v>97.210700000000003</v>
      </c>
      <c r="AL1795" s="7">
        <v>354</v>
      </c>
      <c r="AM1795" s="7">
        <v>48922906</v>
      </c>
      <c r="AN1795" s="3">
        <v>52.3</v>
      </c>
      <c r="AO1795" s="3">
        <v>0.112486</v>
      </c>
      <c r="AP1795" s="3">
        <v>1.8889530000000001</v>
      </c>
      <c r="AQ1795" s="3">
        <v>-35.553946000000003</v>
      </c>
      <c r="AR1795" s="3">
        <v>-42.338839999999998</v>
      </c>
      <c r="AS1795" s="3">
        <v>1.8889530000000001</v>
      </c>
      <c r="AT1795" s="3">
        <v>-35.553946000000003</v>
      </c>
      <c r="AU1795" s="3">
        <v>-41.466622999999998</v>
      </c>
      <c r="AV1795" s="3">
        <v>7.5155641505838462</v>
      </c>
      <c r="AW1795" s="3">
        <v>8.2875650519636626</v>
      </c>
      <c r="AX1795" s="3">
        <v>10.927650823423251</v>
      </c>
      <c r="AY1795" s="3">
        <v>89.32</v>
      </c>
      <c r="AZ1795" s="3">
        <v>98.49</v>
      </c>
      <c r="BA1795" s="3">
        <v>129.87</v>
      </c>
    </row>
    <row r="1796" spans="1:53" x14ac:dyDescent="0.3">
      <c r="A1796" s="1" t="s">
        <v>809</v>
      </c>
      <c r="B1796" s="2">
        <v>6330816</v>
      </c>
      <c r="C1796" s="9" t="s">
        <v>2401</v>
      </c>
      <c r="D1796" s="9" t="s">
        <v>2486</v>
      </c>
      <c r="E1796" s="3">
        <v>1632.0068001</v>
      </c>
      <c r="F1796" s="5">
        <v>1682.2488000000001</v>
      </c>
      <c r="G1796" s="5" t="s">
        <v>2400</v>
      </c>
      <c r="H1796" s="3">
        <v>0.13900000000000001</v>
      </c>
      <c r="I1796" s="3">
        <v>86.597222000000002</v>
      </c>
      <c r="J1796" s="3">
        <v>0.13900000000000001</v>
      </c>
      <c r="K1796" s="3">
        <v>86.597222000000002</v>
      </c>
      <c r="L1796" s="3">
        <v>1.76279333</v>
      </c>
      <c r="M1796" s="3">
        <v>0.98756632999999994</v>
      </c>
      <c r="N1796" s="3" t="s">
        <v>2397</v>
      </c>
      <c r="O1796" s="3" t="s">
        <v>2400</v>
      </c>
      <c r="P1796" s="3" t="s">
        <v>2400</v>
      </c>
      <c r="Q1796" s="3">
        <v>0.90057500000000001</v>
      </c>
      <c r="R1796" s="3">
        <v>3.2040510000000002</v>
      </c>
      <c r="S1796" s="3">
        <v>3.2040510000000002</v>
      </c>
      <c r="T1796" s="9" t="s">
        <v>3429</v>
      </c>
      <c r="U1796" s="7">
        <v>1512764</v>
      </c>
      <c r="V1796" s="7">
        <v>1279418</v>
      </c>
      <c r="W1796" s="7">
        <v>825762</v>
      </c>
      <c r="X1796" s="7">
        <v>675026</v>
      </c>
      <c r="Y1796" s="7">
        <v>1682709</v>
      </c>
      <c r="Z1796" s="7">
        <v>1629699</v>
      </c>
      <c r="AA1796" s="7">
        <v>1556974</v>
      </c>
      <c r="AB1796" s="7">
        <v>1512764</v>
      </c>
      <c r="AC1796" s="3">
        <v>17.945</v>
      </c>
      <c r="AD1796" s="4">
        <v>21.37</v>
      </c>
      <c r="AE1796" s="3">
        <v>13.797000000000001</v>
      </c>
      <c r="AF1796" s="4">
        <v>16.55</v>
      </c>
      <c r="AG1796" s="7">
        <v>117470113</v>
      </c>
      <c r="AH1796" s="7">
        <v>117380710</v>
      </c>
      <c r="AI1796" s="7">
        <v>108814536</v>
      </c>
      <c r="AJ1796" s="7">
        <v>104881569</v>
      </c>
      <c r="AK1796" s="3">
        <v>89.26464</v>
      </c>
      <c r="AL1796" s="7">
        <v>225</v>
      </c>
      <c r="AM1796" s="7">
        <v>103617615</v>
      </c>
      <c r="AN1796" s="3">
        <v>88.19</v>
      </c>
      <c r="AO1796" s="3">
        <v>6.1276599999999997</v>
      </c>
      <c r="AP1796" s="3">
        <v>-10.223182</v>
      </c>
      <c r="AQ1796" s="3">
        <v>-27.373325999999999</v>
      </c>
      <c r="AR1796" s="3">
        <v>-21.324921</v>
      </c>
      <c r="AS1796" s="3">
        <v>-10.223182</v>
      </c>
      <c r="AT1796" s="3">
        <v>-27.373325999999999</v>
      </c>
      <c r="AU1796" s="3">
        <v>-21.670853999999999</v>
      </c>
      <c r="AV1796" s="3">
        <v>3.3934881874638334</v>
      </c>
      <c r="AW1796" s="3">
        <v>5.6491846131225962</v>
      </c>
      <c r="AX1796" s="3">
        <v>5.4426435377656404</v>
      </c>
      <c r="AY1796" s="3">
        <v>72.209999999999994</v>
      </c>
      <c r="AZ1796" s="4">
        <v>120.2</v>
      </c>
      <c r="BA1796" s="3">
        <v>115.81</v>
      </c>
    </row>
    <row r="1797" spans="1:53" x14ac:dyDescent="0.3">
      <c r="A1797" s="1" t="s">
        <v>30</v>
      </c>
      <c r="B1797" s="2">
        <v>4915451</v>
      </c>
      <c r="C1797" s="9" t="s">
        <v>2401</v>
      </c>
      <c r="D1797" s="9" t="s">
        <v>2425</v>
      </c>
      <c r="E1797" s="3">
        <v>1631.98785249</v>
      </c>
      <c r="F1797" s="5">
        <v>3737.9878520000002</v>
      </c>
      <c r="G1797" s="5" t="s">
        <v>2400</v>
      </c>
      <c r="H1797" s="3">
        <v>0.91100000000000003</v>
      </c>
      <c r="I1797" s="3">
        <v>86.15</v>
      </c>
      <c r="J1797" s="3">
        <v>0.91100000000000003</v>
      </c>
      <c r="K1797" s="3">
        <v>86.15</v>
      </c>
      <c r="L1797" s="3" t="s">
        <v>2397</v>
      </c>
      <c r="M1797" s="3">
        <v>0.68522569</v>
      </c>
      <c r="N1797" s="3">
        <v>5.5670440000000001</v>
      </c>
      <c r="O1797" s="3" t="s">
        <v>2400</v>
      </c>
      <c r="P1797" s="3" t="s">
        <v>2400</v>
      </c>
      <c r="Q1797" s="3">
        <v>0.24293699999999999</v>
      </c>
      <c r="R1797" s="3">
        <v>3.7169319999999999</v>
      </c>
      <c r="S1797" s="3">
        <v>3.7169319999999999</v>
      </c>
      <c r="T1797" s="9" t="s">
        <v>3435</v>
      </c>
      <c r="U1797" s="7">
        <v>14688000</v>
      </c>
      <c r="V1797" s="7">
        <v>15395000</v>
      </c>
      <c r="W1797" s="7">
        <v>14121000</v>
      </c>
      <c r="X1797" s="7">
        <v>13680000</v>
      </c>
      <c r="Y1797" s="7">
        <v>14688000</v>
      </c>
      <c r="Z1797" s="7">
        <v>14855000</v>
      </c>
      <c r="AA1797" s="7">
        <v>15194000</v>
      </c>
      <c r="AB1797" s="7">
        <v>15356000</v>
      </c>
      <c r="AC1797" s="4">
        <v>6.3179999999999996</v>
      </c>
      <c r="AD1797" s="4">
        <v>6.3179999999999996</v>
      </c>
      <c r="AE1797" s="4">
        <v>4.99</v>
      </c>
      <c r="AF1797" s="4">
        <v>4.99</v>
      </c>
      <c r="AG1797" s="7">
        <v>84866763</v>
      </c>
      <c r="AH1797" s="7">
        <v>87189933</v>
      </c>
      <c r="AI1797" s="7">
        <v>93697704</v>
      </c>
      <c r="AJ1797" s="7">
        <v>83373152</v>
      </c>
      <c r="AK1797" s="3">
        <v>98.240049999999997</v>
      </c>
      <c r="AL1797" s="7">
        <v>321</v>
      </c>
      <c r="AM1797" s="7">
        <v>88702259</v>
      </c>
      <c r="AN1797" s="3">
        <v>104.52</v>
      </c>
      <c r="AO1797" s="3">
        <v>-0.34702100000000002</v>
      </c>
      <c r="AP1797" s="3">
        <v>-10.400416</v>
      </c>
      <c r="AQ1797" s="3">
        <v>-23.659725000000002</v>
      </c>
      <c r="AR1797" s="3">
        <v>-52.781584000000002</v>
      </c>
      <c r="AS1797" s="3">
        <v>-10.400416</v>
      </c>
      <c r="AT1797" s="3">
        <v>-23.659725000000002</v>
      </c>
      <c r="AU1797" s="3">
        <v>-52.612760999999999</v>
      </c>
      <c r="AV1797" s="3">
        <v>4.6972511488390341</v>
      </c>
      <c r="AW1797" s="3">
        <v>6.3380688428476564</v>
      </c>
      <c r="AX1797" s="3">
        <v>6.4512942662660704</v>
      </c>
      <c r="AY1797" s="3">
        <v>65.290000000000006</v>
      </c>
      <c r="AZ1797" s="4">
        <v>88.1</v>
      </c>
      <c r="BA1797" s="3">
        <v>89.67</v>
      </c>
    </row>
    <row r="1798" spans="1:53" x14ac:dyDescent="0.3">
      <c r="A1798" s="1" t="s">
        <v>308</v>
      </c>
      <c r="B1798" s="2">
        <v>5724532</v>
      </c>
      <c r="C1798" s="9" t="s">
        <v>2401</v>
      </c>
      <c r="D1798" s="9" t="s">
        <v>2407</v>
      </c>
      <c r="E1798" s="3">
        <v>1631.5207706799999</v>
      </c>
      <c r="F1798" s="5">
        <v>1631.2307800000001</v>
      </c>
      <c r="G1798" s="5" t="s">
        <v>2400</v>
      </c>
      <c r="H1798" s="3">
        <v>0.32500000000000001</v>
      </c>
      <c r="I1798" s="3">
        <v>8.0388350000000006</v>
      </c>
      <c r="J1798" s="3">
        <v>0.32500000000000001</v>
      </c>
      <c r="K1798" s="3">
        <v>8.0388350000000006</v>
      </c>
      <c r="L1798" s="3">
        <v>0.90660242999999996</v>
      </c>
      <c r="M1798" s="3">
        <v>0.90660242999999996</v>
      </c>
      <c r="N1798" s="3">
        <v>11.129032</v>
      </c>
      <c r="O1798" s="3" t="s">
        <v>2400</v>
      </c>
      <c r="P1798" s="3" t="s">
        <v>2400</v>
      </c>
      <c r="Q1798" s="3">
        <v>30.604517999999999</v>
      </c>
      <c r="R1798" s="3" t="s">
        <v>2400</v>
      </c>
      <c r="S1798" s="3" t="s">
        <v>2400</v>
      </c>
      <c r="T1798" s="9" t="s">
        <v>3429</v>
      </c>
      <c r="U1798" s="7">
        <v>48037.413</v>
      </c>
      <c r="V1798" s="7">
        <v>44888.544000000002</v>
      </c>
      <c r="W1798" s="7">
        <v>43648.025000000001</v>
      </c>
      <c r="X1798" s="7">
        <v>48319.743000000002</v>
      </c>
      <c r="Y1798" s="7">
        <v>49090.097000000002</v>
      </c>
      <c r="Z1798" s="7">
        <v>48563.754999999997</v>
      </c>
      <c r="AA1798" s="7">
        <v>48037.413</v>
      </c>
      <c r="AB1798" s="7">
        <v>46601.222000000002</v>
      </c>
      <c r="AC1798" s="4">
        <v>100</v>
      </c>
      <c r="AD1798" s="4">
        <v>100</v>
      </c>
      <c r="AE1798" s="3" t="s">
        <v>2400</v>
      </c>
      <c r="AF1798" s="3" t="s">
        <v>2400</v>
      </c>
      <c r="AG1798" s="7">
        <v>186135109</v>
      </c>
      <c r="AH1798" s="7">
        <v>186135109</v>
      </c>
      <c r="AI1798" s="7">
        <v>186494195</v>
      </c>
      <c r="AJ1798" s="7" t="s">
        <v>2400</v>
      </c>
      <c r="AK1798" s="3" t="s">
        <v>2400</v>
      </c>
      <c r="AL1798" s="7">
        <v>218</v>
      </c>
      <c r="AM1798" s="7">
        <v>36193565</v>
      </c>
      <c r="AN1798" s="3">
        <v>19.940000000000001</v>
      </c>
      <c r="AO1798" s="3">
        <v>-1.428571</v>
      </c>
      <c r="AP1798" s="3">
        <v>-7.8976639999999998</v>
      </c>
      <c r="AQ1798" s="3">
        <v>-4.2774570000000001</v>
      </c>
      <c r="AR1798" s="3">
        <v>6.9767440000000001</v>
      </c>
      <c r="AS1798" s="3">
        <v>-7.8976639999999998</v>
      </c>
      <c r="AT1798" s="3">
        <v>-4.2774570000000001</v>
      </c>
      <c r="AU1798" s="3">
        <v>7.6723020000000002</v>
      </c>
      <c r="AV1798" s="3">
        <v>1.7150469998820597</v>
      </c>
      <c r="AW1798" s="3">
        <v>1.4909766385041592</v>
      </c>
      <c r="AX1798" s="3">
        <v>1.3284578883208942</v>
      </c>
      <c r="AY1798" s="3">
        <v>126.17</v>
      </c>
      <c r="AZ1798" s="3">
        <v>109.68</v>
      </c>
      <c r="BA1798" s="3">
        <v>97.73</v>
      </c>
    </row>
    <row r="1799" spans="1:53" x14ac:dyDescent="0.3">
      <c r="A1799" s="1" t="s">
        <v>1676</v>
      </c>
      <c r="B1799" s="2">
        <v>5721315</v>
      </c>
      <c r="C1799" s="9" t="s">
        <v>2401</v>
      </c>
      <c r="D1799" s="9" t="s">
        <v>2407</v>
      </c>
      <c r="E1799" s="3">
        <v>1629.3841530300001</v>
      </c>
      <c r="F1799" s="5">
        <v>1925.9811529999999</v>
      </c>
      <c r="G1799" s="5" t="s">
        <v>2400</v>
      </c>
      <c r="H1799" s="3">
        <v>0.18</v>
      </c>
      <c r="I1799" s="3">
        <v>11.635628000000001</v>
      </c>
      <c r="J1799" s="4">
        <v>0.18</v>
      </c>
      <c r="K1799" s="3">
        <v>11.635628000000001</v>
      </c>
      <c r="L1799" s="3">
        <v>1.2865968299999999</v>
      </c>
      <c r="M1799" s="3">
        <v>1.2865968299999999</v>
      </c>
      <c r="N1799" s="3">
        <v>17.397093999999999</v>
      </c>
      <c r="O1799" s="3" t="s">
        <v>2400</v>
      </c>
      <c r="P1799" s="3" t="s">
        <v>2400</v>
      </c>
      <c r="Q1799" s="3">
        <v>9.2237679999999997</v>
      </c>
      <c r="R1799" s="3" t="s">
        <v>2400</v>
      </c>
      <c r="S1799" s="3" t="s">
        <v>2400</v>
      </c>
      <c r="T1799" s="9" t="s">
        <v>3438</v>
      </c>
      <c r="U1799" s="7">
        <v>204489</v>
      </c>
      <c r="V1799" s="7">
        <v>205528</v>
      </c>
      <c r="W1799" s="7">
        <v>173427.258</v>
      </c>
      <c r="X1799" s="7">
        <v>159709</v>
      </c>
      <c r="Y1799" s="7">
        <v>204489</v>
      </c>
      <c r="Z1799" s="7">
        <v>205261.5</v>
      </c>
      <c r="AA1799" s="7">
        <v>206034</v>
      </c>
      <c r="AB1799" s="7">
        <v>205781</v>
      </c>
      <c r="AC1799" s="4">
        <v>100</v>
      </c>
      <c r="AD1799" s="4">
        <v>100</v>
      </c>
      <c r="AE1799" s="3" t="s">
        <v>2400</v>
      </c>
      <c r="AF1799" s="3" t="s">
        <v>2400</v>
      </c>
      <c r="AG1799" s="7">
        <v>162714000</v>
      </c>
      <c r="AH1799" s="7">
        <v>162714000</v>
      </c>
      <c r="AI1799" s="7">
        <v>141522000</v>
      </c>
      <c r="AJ1799" s="7">
        <v>84375020</v>
      </c>
      <c r="AK1799" s="4">
        <v>100</v>
      </c>
      <c r="AL1799" s="7">
        <v>187</v>
      </c>
      <c r="AM1799" s="7">
        <v>20237026</v>
      </c>
      <c r="AN1799" s="3">
        <v>12.44</v>
      </c>
      <c r="AO1799" s="3">
        <v>-0.138985</v>
      </c>
      <c r="AP1799" s="3">
        <v>-2.4439920000000002</v>
      </c>
      <c r="AQ1799" s="3">
        <v>-0.138985</v>
      </c>
      <c r="AR1799" s="3">
        <v>7.5598799999999997</v>
      </c>
      <c r="AS1799" s="3">
        <v>-2.4439920000000002</v>
      </c>
      <c r="AT1799" s="3">
        <v>-0.138985</v>
      </c>
      <c r="AU1799" s="3">
        <v>8.5347430000000006</v>
      </c>
      <c r="AV1799" s="3">
        <v>1.7818771648926746</v>
      </c>
      <c r="AW1799" s="3">
        <v>2.038221861540078</v>
      </c>
      <c r="AX1799" s="3">
        <v>2.0175988154871884</v>
      </c>
      <c r="AY1799" s="3">
        <v>92.08</v>
      </c>
      <c r="AZ1799" s="3">
        <v>105.33</v>
      </c>
      <c r="BA1799" s="3">
        <v>104.26</v>
      </c>
    </row>
    <row r="1800" spans="1:53" x14ac:dyDescent="0.3">
      <c r="A1800" s="1" t="s">
        <v>1616</v>
      </c>
      <c r="B1800" s="2">
        <v>4070092</v>
      </c>
      <c r="C1800" s="9" t="s">
        <v>2395</v>
      </c>
      <c r="D1800" s="9" t="s">
        <v>2483</v>
      </c>
      <c r="E1800" s="3">
        <v>1626.5320740899999</v>
      </c>
      <c r="F1800" s="5">
        <v>2585.7380739999999</v>
      </c>
      <c r="G1800" s="5" t="s">
        <v>2400</v>
      </c>
      <c r="H1800" s="4">
        <v>1.27</v>
      </c>
      <c r="I1800" s="3">
        <v>14.196336000000001</v>
      </c>
      <c r="J1800" s="3">
        <v>1.27</v>
      </c>
      <c r="K1800" s="3">
        <v>14.196336000000001</v>
      </c>
      <c r="L1800" s="3" t="s">
        <v>2397</v>
      </c>
      <c r="M1800" s="3" t="s">
        <v>2397</v>
      </c>
      <c r="N1800" s="3">
        <v>27.180675000000001</v>
      </c>
      <c r="O1800" s="3" t="s">
        <v>2400</v>
      </c>
      <c r="P1800" s="3" t="s">
        <v>2400</v>
      </c>
      <c r="Q1800" s="3">
        <v>1.095173</v>
      </c>
      <c r="R1800" s="3">
        <v>7.3327600000000004</v>
      </c>
      <c r="S1800" s="3">
        <v>7.3327600000000004</v>
      </c>
      <c r="T1800" s="9" t="s">
        <v>3429</v>
      </c>
      <c r="U1800" s="7">
        <v>2135713</v>
      </c>
      <c r="V1800" s="7">
        <v>2102103</v>
      </c>
      <c r="W1800" s="7">
        <v>2068421</v>
      </c>
      <c r="X1800" s="7">
        <v>1813234</v>
      </c>
      <c r="Y1800" s="7">
        <v>2099939</v>
      </c>
      <c r="Z1800" s="7">
        <v>2115944</v>
      </c>
      <c r="AA1800" s="7">
        <v>2122580</v>
      </c>
      <c r="AB1800" s="7">
        <v>2135713</v>
      </c>
      <c r="AC1800" s="3">
        <v>30.765999999999998</v>
      </c>
      <c r="AD1800" s="3">
        <v>30.823</v>
      </c>
      <c r="AE1800" s="4">
        <v>10.323</v>
      </c>
      <c r="AF1800" s="4">
        <v>12.696999999999999</v>
      </c>
      <c r="AG1800" s="7">
        <v>32637000</v>
      </c>
      <c r="AH1800" s="7">
        <v>32622000</v>
      </c>
      <c r="AI1800" s="7">
        <v>32473000</v>
      </c>
      <c r="AJ1800" s="7">
        <v>32267762</v>
      </c>
      <c r="AK1800" s="3">
        <v>98.854650000000007</v>
      </c>
      <c r="AL1800" s="7">
        <v>315</v>
      </c>
      <c r="AM1800" s="7">
        <v>42699596</v>
      </c>
      <c r="AN1800" s="3">
        <v>130.81</v>
      </c>
      <c r="AO1800" s="3">
        <v>2.367896</v>
      </c>
      <c r="AP1800" s="3">
        <v>-17.579771000000001</v>
      </c>
      <c r="AQ1800" s="3">
        <v>-23.760905999999999</v>
      </c>
      <c r="AR1800" s="3">
        <v>-45.860796000000001</v>
      </c>
      <c r="AS1800" s="3">
        <v>-17.579771000000001</v>
      </c>
      <c r="AT1800" s="3">
        <v>-23.760905999999999</v>
      </c>
      <c r="AU1800" s="3">
        <v>-46.123573</v>
      </c>
      <c r="AV1800" s="3" t="s">
        <v>2400</v>
      </c>
      <c r="AW1800" s="3" t="s">
        <v>2400</v>
      </c>
      <c r="AX1800" s="3" t="s">
        <v>2400</v>
      </c>
      <c r="AY1800" s="3">
        <v>93.74</v>
      </c>
      <c r="AZ1800" s="3">
        <v>105.17</v>
      </c>
      <c r="BA1800" s="3">
        <v>105.69</v>
      </c>
    </row>
    <row r="1801" spans="1:53" x14ac:dyDescent="0.3">
      <c r="A1801" s="1" t="s">
        <v>1030</v>
      </c>
      <c r="B1801" s="2">
        <v>4277586</v>
      </c>
      <c r="C1801" s="9" t="s">
        <v>2401</v>
      </c>
      <c r="D1801" s="9" t="s">
        <v>2486</v>
      </c>
      <c r="E1801" s="3">
        <v>1625.98643638</v>
      </c>
      <c r="F1801" s="5">
        <v>1969.798436</v>
      </c>
      <c r="G1801" s="5" t="s">
        <v>2400</v>
      </c>
      <c r="H1801" s="3">
        <v>0.19</v>
      </c>
      <c r="I1801" s="3">
        <v>198.29787200000001</v>
      </c>
      <c r="J1801" s="3">
        <v>0.19</v>
      </c>
      <c r="K1801" s="3">
        <v>198.29787200000001</v>
      </c>
      <c r="L1801" s="3">
        <v>0.90476652999999996</v>
      </c>
      <c r="M1801" s="3">
        <v>0.90257602000000003</v>
      </c>
      <c r="N1801" s="3">
        <v>7.4979889999999996</v>
      </c>
      <c r="O1801" s="3" t="s">
        <v>2400</v>
      </c>
      <c r="P1801" s="3" t="s">
        <v>2400</v>
      </c>
      <c r="Q1801" s="3">
        <v>1.3158810000000001</v>
      </c>
      <c r="R1801" s="3">
        <v>4.1476329999999999</v>
      </c>
      <c r="S1801" s="3">
        <v>4.1476329999999999</v>
      </c>
      <c r="T1801" s="9" t="s">
        <v>3429</v>
      </c>
      <c r="U1801" s="7">
        <v>1289728</v>
      </c>
      <c r="V1801" s="7">
        <v>873100</v>
      </c>
      <c r="W1801" s="7">
        <v>674728</v>
      </c>
      <c r="X1801" s="7">
        <v>733555</v>
      </c>
      <c r="Y1801" s="7">
        <v>1338584</v>
      </c>
      <c r="Z1801" s="7">
        <v>1391835</v>
      </c>
      <c r="AA1801" s="7">
        <v>1335855</v>
      </c>
      <c r="AB1801" s="7">
        <v>1289728</v>
      </c>
      <c r="AC1801" s="3">
        <v>15.535</v>
      </c>
      <c r="AD1801" s="3">
        <v>15.686999999999999</v>
      </c>
      <c r="AE1801" s="3">
        <v>18.945</v>
      </c>
      <c r="AF1801" s="3">
        <v>20.472999999999999</v>
      </c>
      <c r="AG1801" s="7">
        <v>152101000</v>
      </c>
      <c r="AH1801" s="7">
        <v>152051000</v>
      </c>
      <c r="AI1801" s="7">
        <v>150706000</v>
      </c>
      <c r="AJ1801" s="7">
        <v>143024002</v>
      </c>
      <c r="AK1801" s="3">
        <v>94.030709999999999</v>
      </c>
      <c r="AL1801" s="7">
        <v>286</v>
      </c>
      <c r="AM1801" s="7">
        <v>136107882</v>
      </c>
      <c r="AN1801" s="3">
        <v>89.48</v>
      </c>
      <c r="AO1801" s="3">
        <v>0.64794799999999997</v>
      </c>
      <c r="AP1801" s="3">
        <v>-12.815716</v>
      </c>
      <c r="AQ1801" s="3">
        <v>-16.036035999999999</v>
      </c>
      <c r="AR1801" s="3">
        <v>-6.8931069999999997</v>
      </c>
      <c r="AS1801" s="3">
        <v>-12.815716</v>
      </c>
      <c r="AT1801" s="3">
        <v>-16.036035999999999</v>
      </c>
      <c r="AU1801" s="3">
        <v>-9.3385210000000001</v>
      </c>
      <c r="AV1801" s="3">
        <v>3.2429476870295861</v>
      </c>
      <c r="AW1801" s="3">
        <v>4.6871033969296176</v>
      </c>
      <c r="AX1801" s="3">
        <v>5.8875310090847517</v>
      </c>
      <c r="AY1801" s="3">
        <v>55.54</v>
      </c>
      <c r="AZ1801" s="3">
        <v>80.28</v>
      </c>
      <c r="BA1801" s="3">
        <v>100.84</v>
      </c>
    </row>
    <row r="1802" spans="1:53" x14ac:dyDescent="0.3">
      <c r="A1802" s="1" t="s">
        <v>675</v>
      </c>
      <c r="B1802" s="2">
        <v>4166546</v>
      </c>
      <c r="C1802" s="9" t="s">
        <v>2395</v>
      </c>
      <c r="D1802" s="9" t="s">
        <v>2478</v>
      </c>
      <c r="E1802" s="3">
        <v>1624.2354</v>
      </c>
      <c r="F1802" s="5">
        <v>1568.1084000000001</v>
      </c>
      <c r="G1802" s="5">
        <v>1568.1084000000001</v>
      </c>
      <c r="H1802" s="3">
        <v>0.875</v>
      </c>
      <c r="I1802" s="3">
        <v>11.967684</v>
      </c>
      <c r="J1802" s="4">
        <v>0.875</v>
      </c>
      <c r="K1802" s="3">
        <v>11.967684</v>
      </c>
      <c r="L1802" s="3">
        <v>3.9721129799999999</v>
      </c>
      <c r="M1802" s="3">
        <v>3.9721129799999999</v>
      </c>
      <c r="N1802" s="3">
        <v>9.5556190000000001</v>
      </c>
      <c r="O1802" s="3">
        <v>9.5065155247326807</v>
      </c>
      <c r="P1802" s="3">
        <v>7.6650355131261696</v>
      </c>
      <c r="Q1802" s="3">
        <v>9.1419560000000004</v>
      </c>
      <c r="R1802" s="3">
        <v>10.395153000000001</v>
      </c>
      <c r="S1802" s="3">
        <v>10.395153000000001</v>
      </c>
      <c r="T1802" s="9" t="s">
        <v>3429</v>
      </c>
      <c r="U1802" s="7">
        <v>158023</v>
      </c>
      <c r="V1802" s="7">
        <v>164218</v>
      </c>
      <c r="W1802" s="7">
        <v>89756</v>
      </c>
      <c r="X1802" s="7">
        <v>45115</v>
      </c>
      <c r="Y1802" s="7">
        <v>166454</v>
      </c>
      <c r="Z1802" s="7">
        <v>155576</v>
      </c>
      <c r="AA1802" s="7">
        <v>148835</v>
      </c>
      <c r="AB1802" s="7">
        <v>158023</v>
      </c>
      <c r="AC1802" s="3">
        <v>95.927999999999997</v>
      </c>
      <c r="AD1802" s="3">
        <v>95.480999999999995</v>
      </c>
      <c r="AE1802" s="3">
        <v>88.863</v>
      </c>
      <c r="AF1802" s="3">
        <v>87.787000000000006</v>
      </c>
      <c r="AG1802" s="7">
        <v>47340000</v>
      </c>
      <c r="AH1802" s="7">
        <v>40088000</v>
      </c>
      <c r="AI1802" s="7">
        <v>39583243</v>
      </c>
      <c r="AJ1802" s="7">
        <v>33545308</v>
      </c>
      <c r="AK1802" s="3">
        <v>83.677899999999994</v>
      </c>
      <c r="AL1802" s="7">
        <v>138</v>
      </c>
      <c r="AM1802" s="7">
        <v>9241393</v>
      </c>
      <c r="AN1802" s="3">
        <v>23.05</v>
      </c>
      <c r="AO1802" s="3">
        <v>2.7593649999999998</v>
      </c>
      <c r="AP1802" s="3">
        <v>-2.8563100000000001</v>
      </c>
      <c r="AQ1802" s="3">
        <v>10.547264</v>
      </c>
      <c r="AR1802" s="3">
        <v>3.6058439999999998</v>
      </c>
      <c r="AS1802" s="3">
        <v>-2.8563100000000001</v>
      </c>
      <c r="AT1802" s="3">
        <v>10.547264</v>
      </c>
      <c r="AU1802" s="3">
        <v>4.7125349999999999</v>
      </c>
      <c r="AV1802" s="3">
        <v>1.0222529031436658</v>
      </c>
      <c r="AW1802" s="3">
        <v>1.6401937515095537</v>
      </c>
      <c r="AX1802" s="3">
        <v>1.1863829596755846</v>
      </c>
      <c r="AY1802" s="3">
        <v>108.47</v>
      </c>
      <c r="AZ1802" s="4">
        <v>174.03</v>
      </c>
      <c r="BA1802" s="3">
        <v>125.88</v>
      </c>
    </row>
    <row r="1803" spans="1:53" x14ac:dyDescent="0.3">
      <c r="A1803" s="1" t="s">
        <v>894</v>
      </c>
      <c r="B1803" s="2">
        <v>4236392</v>
      </c>
      <c r="C1803" s="9" t="s">
        <v>2401</v>
      </c>
      <c r="D1803" s="9" t="s">
        <v>2485</v>
      </c>
      <c r="E1803" s="3">
        <v>1618.0378087500001</v>
      </c>
      <c r="F1803" s="5">
        <v>2029.2378080000001</v>
      </c>
      <c r="G1803" s="5" t="s">
        <v>2400</v>
      </c>
      <c r="H1803" s="3">
        <v>0.878</v>
      </c>
      <c r="I1803" s="3">
        <v>103.78125</v>
      </c>
      <c r="J1803" s="3">
        <v>0.878</v>
      </c>
      <c r="K1803" s="3">
        <v>103.78125</v>
      </c>
      <c r="L1803" s="3">
        <v>1.0232945100000002</v>
      </c>
      <c r="M1803" s="3">
        <v>0.79954738000000003</v>
      </c>
      <c r="N1803" s="3">
        <v>11.869192</v>
      </c>
      <c r="O1803" s="3" t="s">
        <v>2400</v>
      </c>
      <c r="P1803" s="3" t="s">
        <v>2400</v>
      </c>
      <c r="Q1803" s="3">
        <v>0.46855400000000003</v>
      </c>
      <c r="R1803" s="3">
        <v>6.187951</v>
      </c>
      <c r="S1803" s="3">
        <v>6.187951</v>
      </c>
      <c r="T1803" s="9" t="s">
        <v>3429</v>
      </c>
      <c r="U1803" s="7">
        <v>4320700</v>
      </c>
      <c r="V1803" s="7">
        <v>4442300</v>
      </c>
      <c r="W1803" s="7">
        <v>4252000</v>
      </c>
      <c r="X1803" s="7">
        <v>4202300</v>
      </c>
      <c r="Y1803" s="7">
        <v>4275600</v>
      </c>
      <c r="Z1803" s="7">
        <v>4259200</v>
      </c>
      <c r="AA1803" s="7">
        <v>4300100</v>
      </c>
      <c r="AB1803" s="7">
        <v>4320700</v>
      </c>
      <c r="AC1803" s="4">
        <v>8.1839999999999993</v>
      </c>
      <c r="AD1803" s="4">
        <v>8.1489999999999991</v>
      </c>
      <c r="AE1803" s="4">
        <v>5.7119999999999997</v>
      </c>
      <c r="AF1803" s="4">
        <v>5.3769999999999998</v>
      </c>
      <c r="AG1803" s="7">
        <v>47939120</v>
      </c>
      <c r="AH1803" s="7">
        <v>47935668</v>
      </c>
      <c r="AI1803" s="7">
        <v>48126478</v>
      </c>
      <c r="AJ1803" s="7">
        <v>39390697</v>
      </c>
      <c r="AK1803" s="3">
        <v>82.163470000000004</v>
      </c>
      <c r="AL1803" s="7">
        <v>268</v>
      </c>
      <c r="AM1803" s="7">
        <v>31550271</v>
      </c>
      <c r="AN1803" s="3">
        <v>65.81</v>
      </c>
      <c r="AO1803" s="3">
        <v>-0.41979</v>
      </c>
      <c r="AP1803" s="3">
        <v>-1.6</v>
      </c>
      <c r="AQ1803" s="3">
        <v>12.423832000000001</v>
      </c>
      <c r="AR1803" s="3">
        <v>20.326087000000001</v>
      </c>
      <c r="AS1803" s="3">
        <v>-1.6</v>
      </c>
      <c r="AT1803" s="3">
        <v>12.423832000000001</v>
      </c>
      <c r="AU1803" s="3">
        <v>26.514285999999998</v>
      </c>
      <c r="AV1803" s="3">
        <v>2.6408883042733784</v>
      </c>
      <c r="AW1803" s="3">
        <v>3.9834484484901798</v>
      </c>
      <c r="AX1803" s="3">
        <v>2.9527198498903626</v>
      </c>
      <c r="AY1803" s="3">
        <v>96.54</v>
      </c>
      <c r="AZ1803" s="3">
        <v>145.62</v>
      </c>
      <c r="BA1803" s="3">
        <v>107.94</v>
      </c>
    </row>
    <row r="1804" spans="1:53" x14ac:dyDescent="0.3">
      <c r="A1804" s="1" t="s">
        <v>1340</v>
      </c>
      <c r="B1804" s="2">
        <v>4412290</v>
      </c>
      <c r="C1804" s="9" t="s">
        <v>2401</v>
      </c>
      <c r="D1804" s="9" t="s">
        <v>2516</v>
      </c>
      <c r="E1804" s="3">
        <v>1614.8999534100001</v>
      </c>
      <c r="F1804" s="5">
        <v>1349.4569530000001</v>
      </c>
      <c r="G1804" s="5">
        <v>1527.0209534099999</v>
      </c>
      <c r="H1804" s="3">
        <v>-0.13900000000000001</v>
      </c>
      <c r="I1804" s="3" t="s">
        <v>2397</v>
      </c>
      <c r="J1804" s="3">
        <v>-0.13900000000000001</v>
      </c>
      <c r="K1804" s="3" t="s">
        <v>2397</v>
      </c>
      <c r="L1804" s="3">
        <v>2.60182046613629</v>
      </c>
      <c r="M1804" s="3">
        <v>2.40460998212806</v>
      </c>
      <c r="N1804" s="3" t="s">
        <v>2397</v>
      </c>
      <c r="O1804" s="3" t="s">
        <v>2400</v>
      </c>
      <c r="P1804" s="3" t="s">
        <v>2400</v>
      </c>
      <c r="Q1804" s="3">
        <v>1.9598089999999999</v>
      </c>
      <c r="R1804" s="3" t="s">
        <v>2397</v>
      </c>
      <c r="S1804" s="3" t="s">
        <v>2397</v>
      </c>
      <c r="T1804" s="9" t="s">
        <v>3429</v>
      </c>
      <c r="U1804" s="7">
        <v>665972</v>
      </c>
      <c r="V1804" s="7">
        <v>1306960</v>
      </c>
      <c r="W1804" s="7">
        <v>1300748</v>
      </c>
      <c r="X1804" s="7">
        <v>723364</v>
      </c>
      <c r="Y1804" s="7">
        <v>643826</v>
      </c>
      <c r="Z1804" s="7">
        <v>636442</v>
      </c>
      <c r="AA1804" s="7">
        <v>641042</v>
      </c>
      <c r="AB1804" s="7">
        <v>665972</v>
      </c>
      <c r="AC1804" s="3">
        <v>37.045000000000002</v>
      </c>
      <c r="AD1804" s="3">
        <v>38.103999999999999</v>
      </c>
      <c r="AE1804" s="3">
        <v>-7.0839999999999996</v>
      </c>
      <c r="AF1804" s="4">
        <v>-6.81</v>
      </c>
      <c r="AG1804" s="7">
        <v>38823704</v>
      </c>
      <c r="AH1804" s="7">
        <v>38729323</v>
      </c>
      <c r="AI1804" s="7">
        <v>38546059</v>
      </c>
      <c r="AJ1804" s="7">
        <v>24241142</v>
      </c>
      <c r="AK1804" s="3">
        <v>62.460459999999998</v>
      </c>
      <c r="AL1804" s="7">
        <v>212</v>
      </c>
      <c r="AM1804" s="7">
        <v>24354574</v>
      </c>
      <c r="AN1804" s="3">
        <v>62.75</v>
      </c>
      <c r="AO1804" s="3">
        <v>-0.36458299999999999</v>
      </c>
      <c r="AP1804" s="3">
        <v>-8.0509489999999992</v>
      </c>
      <c r="AQ1804" s="3">
        <v>-3.4569770000000002</v>
      </c>
      <c r="AR1804" s="3">
        <v>-10.544774</v>
      </c>
      <c r="AS1804" s="3">
        <v>-8.0509489999999992</v>
      </c>
      <c r="AT1804" s="3">
        <v>-3.4569770000000002</v>
      </c>
      <c r="AU1804" s="3">
        <v>-12.408424999999999</v>
      </c>
      <c r="AV1804" s="3">
        <v>0.69048278603603508</v>
      </c>
      <c r="AW1804" s="3">
        <v>1.1302294703995912</v>
      </c>
      <c r="AX1804" s="3">
        <v>1.090141915301555</v>
      </c>
      <c r="AY1804" s="3">
        <v>44.18</v>
      </c>
      <c r="AZ1804" s="3">
        <v>72.319999999999993</v>
      </c>
      <c r="BA1804" s="3">
        <v>69.760000000000005</v>
      </c>
    </row>
    <row r="1805" spans="1:53" x14ac:dyDescent="0.3">
      <c r="A1805" s="1" t="s">
        <v>1952</v>
      </c>
      <c r="B1805" s="2">
        <v>5720907</v>
      </c>
      <c r="C1805" s="9" t="s">
        <v>2401</v>
      </c>
      <c r="D1805" s="9" t="s">
        <v>2407</v>
      </c>
      <c r="E1805" s="3">
        <v>1614.5454803800001</v>
      </c>
      <c r="F1805" s="5">
        <v>1837.9999600000001</v>
      </c>
      <c r="G1805" s="5" t="s">
        <v>2400</v>
      </c>
      <c r="H1805" s="4">
        <v>1.1299999999999999</v>
      </c>
      <c r="I1805" s="3">
        <v>3.9594659999999999</v>
      </c>
      <c r="J1805" s="4">
        <v>1.1299999999999999</v>
      </c>
      <c r="K1805" s="3">
        <v>3.9594659999999999</v>
      </c>
      <c r="L1805" s="3">
        <v>0.85108644</v>
      </c>
      <c r="M1805" s="3">
        <v>0.85108644</v>
      </c>
      <c r="N1805" s="3">
        <v>26.176470999999999</v>
      </c>
      <c r="O1805" s="3" t="s">
        <v>2400</v>
      </c>
      <c r="P1805" s="3" t="s">
        <v>2400</v>
      </c>
      <c r="Q1805" s="3">
        <v>50.208827999999997</v>
      </c>
      <c r="R1805" s="3" t="s">
        <v>2400</v>
      </c>
      <c r="S1805" s="3" t="s">
        <v>2400</v>
      </c>
      <c r="T1805" s="9" t="s">
        <v>3438</v>
      </c>
      <c r="U1805" s="7">
        <v>36184.364999999998</v>
      </c>
      <c r="V1805" s="7">
        <v>35021.436000000002</v>
      </c>
      <c r="W1805" s="7">
        <v>25867.734</v>
      </c>
      <c r="X1805" s="7">
        <v>20756.66</v>
      </c>
      <c r="Y1805" s="7">
        <v>35242.421999999999</v>
      </c>
      <c r="Z1805" s="7">
        <v>35713.394</v>
      </c>
      <c r="AA1805" s="7">
        <v>36184.364999999998</v>
      </c>
      <c r="AB1805" s="7">
        <v>36544.936999999998</v>
      </c>
      <c r="AC1805" s="4">
        <v>100</v>
      </c>
      <c r="AD1805" s="4">
        <v>100</v>
      </c>
      <c r="AE1805" s="3" t="s">
        <v>2400</v>
      </c>
      <c r="AF1805" s="3" t="s">
        <v>2400</v>
      </c>
      <c r="AG1805" s="7">
        <v>96741348</v>
      </c>
      <c r="AH1805" s="7">
        <v>96741348</v>
      </c>
      <c r="AI1805" s="7">
        <v>97333118</v>
      </c>
      <c r="AJ1805" s="7" t="s">
        <v>2400</v>
      </c>
      <c r="AK1805" s="3" t="s">
        <v>2400</v>
      </c>
      <c r="AL1805" s="7">
        <v>118</v>
      </c>
      <c r="AM1805" s="7">
        <v>14478604</v>
      </c>
      <c r="AN1805" s="3">
        <v>14.97</v>
      </c>
      <c r="AO1805" s="3">
        <v>0.25031300000000001</v>
      </c>
      <c r="AP1805" s="3">
        <v>-4.2438729999999998</v>
      </c>
      <c r="AQ1805" s="3">
        <v>1.3924049999999999</v>
      </c>
      <c r="AR1805" s="3">
        <v>15.251799</v>
      </c>
      <c r="AS1805" s="3">
        <v>-4.2438729999999998</v>
      </c>
      <c r="AT1805" s="3">
        <v>1.3924049999999999</v>
      </c>
      <c r="AU1805" s="3">
        <v>15.501082</v>
      </c>
      <c r="AV1805" s="3">
        <v>0.47395452872953553</v>
      </c>
      <c r="AW1805" s="3">
        <v>0.46793402322467309</v>
      </c>
      <c r="AX1805" s="3">
        <v>0.4890949007656995</v>
      </c>
      <c r="AY1805" s="3">
        <v>113.66</v>
      </c>
      <c r="AZ1805" s="3">
        <v>112.22</v>
      </c>
      <c r="BA1805" s="3">
        <v>117.29</v>
      </c>
    </row>
    <row r="1806" spans="1:53" x14ac:dyDescent="0.3">
      <c r="A1806" s="1" t="s">
        <v>2052</v>
      </c>
      <c r="B1806" s="2">
        <v>4008568</v>
      </c>
      <c r="C1806" s="9" t="s">
        <v>2395</v>
      </c>
      <c r="D1806" s="9" t="s">
        <v>2552</v>
      </c>
      <c r="E1806" s="3">
        <v>1614.47146322</v>
      </c>
      <c r="F1806" s="5">
        <v>1933.2504630000001</v>
      </c>
      <c r="G1806" s="5" t="s">
        <v>2400</v>
      </c>
      <c r="H1806" s="3">
        <v>0.8</v>
      </c>
      <c r="I1806" s="3">
        <v>11.620304000000001</v>
      </c>
      <c r="J1806" s="3">
        <v>0.8</v>
      </c>
      <c r="K1806" s="3">
        <v>11.620304000000001</v>
      </c>
      <c r="L1806" s="3">
        <v>1.0309907899999999</v>
      </c>
      <c r="M1806" s="3">
        <v>1.0309907899999999</v>
      </c>
      <c r="N1806" s="3">
        <v>7.7122190000000002</v>
      </c>
      <c r="O1806" s="3" t="s">
        <v>2400</v>
      </c>
      <c r="P1806" s="3" t="s">
        <v>2400</v>
      </c>
      <c r="Q1806" s="3">
        <v>0.14885200000000001</v>
      </c>
      <c r="R1806" s="3">
        <v>5.1013409999999997</v>
      </c>
      <c r="S1806" s="3">
        <v>5.1013409999999997</v>
      </c>
      <c r="T1806" s="9" t="s">
        <v>3429</v>
      </c>
      <c r="U1806" s="7">
        <v>14750112</v>
      </c>
      <c r="V1806" s="7">
        <v>17325384</v>
      </c>
      <c r="W1806" s="7">
        <v>12612050</v>
      </c>
      <c r="X1806" s="7">
        <v>8064620</v>
      </c>
      <c r="Y1806" s="7">
        <v>11347410</v>
      </c>
      <c r="Z1806" s="7">
        <v>12362113</v>
      </c>
      <c r="AA1806" s="7">
        <v>13587091</v>
      </c>
      <c r="AB1806" s="7">
        <v>14750112</v>
      </c>
      <c r="AC1806" s="4">
        <v>5.0529999999999999</v>
      </c>
      <c r="AD1806" s="4">
        <v>6.1559999999999997</v>
      </c>
      <c r="AE1806" s="4">
        <v>2.5640000000000001</v>
      </c>
      <c r="AF1806" s="4">
        <v>2.9279999999999999</v>
      </c>
      <c r="AG1806" s="7">
        <v>33819000</v>
      </c>
      <c r="AH1806" s="7">
        <v>33821000</v>
      </c>
      <c r="AI1806" s="7">
        <v>33542000</v>
      </c>
      <c r="AJ1806" s="7">
        <v>32051841</v>
      </c>
      <c r="AK1806" s="3">
        <v>94.777450000000002</v>
      </c>
      <c r="AL1806" s="7">
        <v>299</v>
      </c>
      <c r="AM1806" s="7">
        <v>30854675</v>
      </c>
      <c r="AN1806" s="3">
        <v>91.24</v>
      </c>
      <c r="AO1806" s="3">
        <v>0.24740200000000001</v>
      </c>
      <c r="AP1806" s="3">
        <v>-15.123586</v>
      </c>
      <c r="AQ1806" s="3">
        <v>-19.186278000000001</v>
      </c>
      <c r="AR1806" s="3">
        <v>-29.701595999999999</v>
      </c>
      <c r="AS1806" s="3">
        <v>-15.123586</v>
      </c>
      <c r="AT1806" s="3">
        <v>-19.186278000000001</v>
      </c>
      <c r="AU1806" s="3">
        <v>-29.579422999999998</v>
      </c>
      <c r="AV1806" s="3">
        <v>2.8724108871833738</v>
      </c>
      <c r="AW1806" s="3">
        <v>6.8288358395701518</v>
      </c>
      <c r="AX1806" s="3">
        <v>4.0429744795079445</v>
      </c>
      <c r="AY1806" s="3">
        <v>97.36</v>
      </c>
      <c r="AZ1806" s="3">
        <v>231.47</v>
      </c>
      <c r="BA1806" s="4">
        <v>137.04</v>
      </c>
    </row>
    <row r="1807" spans="1:53" x14ac:dyDescent="0.3">
      <c r="A1807" s="1" t="s">
        <v>1792</v>
      </c>
      <c r="B1807" s="2">
        <v>6631637</v>
      </c>
      <c r="C1807" s="9" t="s">
        <v>2401</v>
      </c>
      <c r="D1807" s="9" t="s">
        <v>2459</v>
      </c>
      <c r="E1807" s="3">
        <v>1612.995052</v>
      </c>
      <c r="F1807" s="5">
        <v>1811.5950519999999</v>
      </c>
      <c r="G1807" s="5" t="s">
        <v>2400</v>
      </c>
      <c r="H1807" s="3">
        <v>0.80400000000000005</v>
      </c>
      <c r="I1807" s="3">
        <v>6.7521190000000004</v>
      </c>
      <c r="J1807" s="3">
        <v>0.80400000000000005</v>
      </c>
      <c r="K1807" s="3">
        <v>6.7521190000000004</v>
      </c>
      <c r="L1807" s="3">
        <v>8.2245161299999996</v>
      </c>
      <c r="M1807" s="3">
        <v>3.8185957300000002</v>
      </c>
      <c r="N1807" s="3">
        <v>66.534447</v>
      </c>
      <c r="O1807" s="3" t="s">
        <v>2400</v>
      </c>
      <c r="P1807" s="3" t="s">
        <v>2400</v>
      </c>
      <c r="Q1807" s="3">
        <v>0.737263</v>
      </c>
      <c r="R1807" s="3">
        <v>12.305989</v>
      </c>
      <c r="S1807" s="3">
        <v>12.305989</v>
      </c>
      <c r="T1807" s="9" t="s">
        <v>3434</v>
      </c>
      <c r="U1807" s="7">
        <v>2380200</v>
      </c>
      <c r="V1807" s="7">
        <v>2638000</v>
      </c>
      <c r="W1807" s="7">
        <v>2331600</v>
      </c>
      <c r="X1807" s="7">
        <v>2380800</v>
      </c>
      <c r="Y1807" s="7">
        <v>2380200</v>
      </c>
      <c r="Z1807" s="7">
        <v>2475600</v>
      </c>
      <c r="AA1807" s="7">
        <v>2576200</v>
      </c>
      <c r="AB1807" s="7">
        <v>2640500</v>
      </c>
      <c r="AC1807" s="4">
        <v>12.491</v>
      </c>
      <c r="AD1807" s="4">
        <v>12.491</v>
      </c>
      <c r="AE1807" s="4">
        <v>5.5369999999999999</v>
      </c>
      <c r="AF1807" s="4">
        <v>5.5369999999999999</v>
      </c>
      <c r="AG1807" s="7">
        <v>52131600</v>
      </c>
      <c r="AH1807" s="7">
        <v>51998551</v>
      </c>
      <c r="AI1807" s="7">
        <v>59505829</v>
      </c>
      <c r="AJ1807" s="7">
        <v>50870567</v>
      </c>
      <c r="AK1807" s="3">
        <v>97.581059999999994</v>
      </c>
      <c r="AL1807" s="7">
        <v>241</v>
      </c>
      <c r="AM1807" s="7">
        <v>53400738</v>
      </c>
      <c r="AN1807" s="3">
        <v>102.43</v>
      </c>
      <c r="AO1807" s="3">
        <v>1.1424939999999999</v>
      </c>
      <c r="AP1807" s="3">
        <v>2.7401680000000002</v>
      </c>
      <c r="AQ1807" s="3">
        <v>13.578047</v>
      </c>
      <c r="AR1807" s="3">
        <v>77.351140999999998</v>
      </c>
      <c r="AS1807" s="3">
        <v>2.7401680000000002</v>
      </c>
      <c r="AT1807" s="3">
        <v>13.578047</v>
      </c>
      <c r="AU1807" s="3">
        <v>75.399009000000007</v>
      </c>
      <c r="AV1807" s="3">
        <v>3.3897904533910332</v>
      </c>
      <c r="AW1807" s="3">
        <v>6.8474159626790652</v>
      </c>
      <c r="AX1807" s="3">
        <v>5.3767977432261675</v>
      </c>
      <c r="AY1807" s="3">
        <v>46.73</v>
      </c>
      <c r="AZ1807" s="3">
        <v>94.39</v>
      </c>
      <c r="BA1807" s="3">
        <v>74.12</v>
      </c>
    </row>
    <row r="1808" spans="1:53" x14ac:dyDescent="0.3">
      <c r="A1808" s="1" t="s">
        <v>1323</v>
      </c>
      <c r="B1808" s="2">
        <v>113594116</v>
      </c>
      <c r="C1808" s="9" t="s">
        <v>2401</v>
      </c>
      <c r="D1808" s="9" t="s">
        <v>2478</v>
      </c>
      <c r="E1808" s="3">
        <v>1612.3817251400001</v>
      </c>
      <c r="F1808" s="5">
        <v>2209.1587249999998</v>
      </c>
      <c r="G1808" s="5" t="s">
        <v>2400</v>
      </c>
      <c r="H1808" s="3">
        <v>0.69599999999999995</v>
      </c>
      <c r="I1808" s="3" t="s">
        <v>2397</v>
      </c>
      <c r="J1808" s="3">
        <v>0.69599999999999995</v>
      </c>
      <c r="K1808" s="3" t="s">
        <v>2397</v>
      </c>
      <c r="L1808" s="3">
        <v>1.4495443800000001</v>
      </c>
      <c r="M1808" s="3">
        <v>1.4495443800000001</v>
      </c>
      <c r="N1808" s="3" t="s">
        <v>2397</v>
      </c>
      <c r="O1808" s="3" t="s">
        <v>2400</v>
      </c>
      <c r="P1808" s="3" t="s">
        <v>2400</v>
      </c>
      <c r="Q1808" s="3">
        <v>2.7178249999999999</v>
      </c>
      <c r="R1808" s="3">
        <v>3.8548900000000001</v>
      </c>
      <c r="S1808" s="3">
        <v>3.8548900000000001</v>
      </c>
      <c r="T1808" s="9" t="s">
        <v>3429</v>
      </c>
      <c r="U1808" s="7">
        <v>673155</v>
      </c>
      <c r="V1808" s="7">
        <v>957042</v>
      </c>
      <c r="W1808" s="7">
        <v>438881</v>
      </c>
      <c r="X1808" s="7" t="s">
        <v>2400</v>
      </c>
      <c r="Y1808" s="7">
        <v>873766</v>
      </c>
      <c r="Z1808" s="7">
        <v>834327</v>
      </c>
      <c r="AA1808" s="7">
        <v>758381</v>
      </c>
      <c r="AB1808" s="7">
        <v>673155</v>
      </c>
      <c r="AC1808" s="3">
        <v>69.396000000000001</v>
      </c>
      <c r="AD1808" s="3">
        <v>65.971000000000004</v>
      </c>
      <c r="AE1808" s="3">
        <v>73.796000000000006</v>
      </c>
      <c r="AF1808" s="3">
        <v>66.278999999999996</v>
      </c>
      <c r="AG1808" s="7">
        <v>103330882</v>
      </c>
      <c r="AH1808" s="7">
        <v>95039689</v>
      </c>
      <c r="AI1808" s="7">
        <v>95000000</v>
      </c>
      <c r="AJ1808" s="7">
        <v>20207275</v>
      </c>
      <c r="AK1808" s="3">
        <v>19.525729999999999</v>
      </c>
      <c r="AL1808" s="7">
        <v>50</v>
      </c>
      <c r="AM1808" s="7">
        <v>11596079</v>
      </c>
      <c r="AN1808" s="4">
        <v>11.2</v>
      </c>
      <c r="AO1808" s="3">
        <v>7.442151</v>
      </c>
      <c r="AP1808" s="3">
        <v>10.269576000000001</v>
      </c>
      <c r="AQ1808" s="4">
        <v>7.375</v>
      </c>
      <c r="AR1808" s="3">
        <v>8.0503149999999994</v>
      </c>
      <c r="AS1808" s="3">
        <v>10.269576000000001</v>
      </c>
      <c r="AT1808" s="4">
        <v>7.375</v>
      </c>
      <c r="AU1808" s="3">
        <v>4.1843539999999999</v>
      </c>
      <c r="AV1808" s="3">
        <v>0.85326010122109486</v>
      </c>
      <c r="AW1808" s="3">
        <v>1.3614258002483537</v>
      </c>
      <c r="AX1808" s="3">
        <v>1.0172038271829824</v>
      </c>
      <c r="AY1808" s="3">
        <v>112.18</v>
      </c>
      <c r="AZ1808" s="3">
        <v>178.99</v>
      </c>
      <c r="BA1808" s="3">
        <v>133.72999999999999</v>
      </c>
    </row>
    <row r="1809" spans="1:53" x14ac:dyDescent="0.3">
      <c r="A1809" s="1" t="s">
        <v>1479</v>
      </c>
      <c r="B1809" s="2">
        <v>100416340</v>
      </c>
      <c r="C1809" s="9" t="s">
        <v>2395</v>
      </c>
      <c r="D1809" s="9" t="s">
        <v>2463</v>
      </c>
      <c r="E1809" s="3">
        <v>1605.9169761600001</v>
      </c>
      <c r="F1809" s="5">
        <v>1267.3549760000001</v>
      </c>
      <c r="G1809" s="5" t="s">
        <v>2400</v>
      </c>
      <c r="H1809" s="3">
        <v>-0.45500000000000002</v>
      </c>
      <c r="I1809" s="3" t="s">
        <v>2397</v>
      </c>
      <c r="J1809" s="3">
        <v>-0.45500000000000002</v>
      </c>
      <c r="K1809" s="3" t="s">
        <v>2397</v>
      </c>
      <c r="L1809" s="3">
        <v>5.3026513299999998</v>
      </c>
      <c r="M1809" s="3">
        <v>5.3026513299999998</v>
      </c>
      <c r="N1809" s="3" t="s">
        <v>2397</v>
      </c>
      <c r="O1809" s="3" t="s">
        <v>2400</v>
      </c>
      <c r="P1809" s="3" t="s">
        <v>2400</v>
      </c>
      <c r="Q1809" s="3" t="s">
        <v>2400</v>
      </c>
      <c r="R1809" s="3" t="s">
        <v>2397</v>
      </c>
      <c r="S1809" s="3">
        <v>-5.6057689999999996</v>
      </c>
      <c r="T1809" s="9" t="s">
        <v>3429</v>
      </c>
      <c r="U1809" s="7" t="s">
        <v>2400</v>
      </c>
      <c r="V1809" s="7" t="s">
        <v>2400</v>
      </c>
      <c r="W1809" s="7" t="s">
        <v>2400</v>
      </c>
      <c r="X1809" s="7" t="s">
        <v>2400</v>
      </c>
      <c r="Y1809" s="7" t="s">
        <v>2400</v>
      </c>
      <c r="Z1809" s="7" t="s">
        <v>2400</v>
      </c>
      <c r="AA1809" s="7" t="s">
        <v>2400</v>
      </c>
      <c r="AB1809" s="7" t="s">
        <v>2400</v>
      </c>
      <c r="AC1809" s="3" t="s">
        <v>2400</v>
      </c>
      <c r="AD1809" s="3" t="s">
        <v>2400</v>
      </c>
      <c r="AE1809" s="3" t="s">
        <v>2400</v>
      </c>
      <c r="AF1809" s="3" t="s">
        <v>2400</v>
      </c>
      <c r="AG1809" s="7">
        <v>160480449</v>
      </c>
      <c r="AH1809" s="7">
        <v>159950000</v>
      </c>
      <c r="AI1809" s="7">
        <v>152698000</v>
      </c>
      <c r="AJ1809" s="7">
        <v>84920165</v>
      </c>
      <c r="AK1809" s="3">
        <v>52.562269999999998</v>
      </c>
      <c r="AL1809" s="7">
        <v>130</v>
      </c>
      <c r="AM1809" s="7">
        <v>77023728</v>
      </c>
      <c r="AN1809" s="3">
        <v>47.67</v>
      </c>
      <c r="AO1809" s="3">
        <v>-0.28222000000000003</v>
      </c>
      <c r="AP1809" s="3">
        <v>6.6398390000000003</v>
      </c>
      <c r="AQ1809" s="3">
        <v>-19.757759</v>
      </c>
      <c r="AR1809" s="3">
        <v>-37.278106999999999</v>
      </c>
      <c r="AS1809" s="3">
        <v>6.6398390000000003</v>
      </c>
      <c r="AT1809" s="3">
        <v>-19.757759</v>
      </c>
      <c r="AU1809" s="3">
        <v>-37.829912</v>
      </c>
      <c r="AV1809" s="3">
        <v>2.4937400758885819</v>
      </c>
      <c r="AW1809" s="3">
        <v>2.8056145271599484</v>
      </c>
      <c r="AX1809" s="3">
        <v>3.3770165354654056</v>
      </c>
      <c r="AY1809" s="3">
        <v>107.45</v>
      </c>
      <c r="AZ1809" s="3">
        <v>120.88</v>
      </c>
      <c r="BA1809" s="4">
        <v>145.5</v>
      </c>
    </row>
    <row r="1810" spans="1:53" x14ac:dyDescent="0.3">
      <c r="A1810" s="1" t="s">
        <v>2144</v>
      </c>
      <c r="B1810" s="2">
        <v>100546</v>
      </c>
      <c r="C1810" s="9" t="s">
        <v>2395</v>
      </c>
      <c r="D1810" s="9" t="s">
        <v>2399</v>
      </c>
      <c r="E1810" s="3">
        <v>1595.4800691999999</v>
      </c>
      <c r="F1810" s="5" t="s">
        <v>2400</v>
      </c>
      <c r="G1810" s="5">
        <v>1669.9650692</v>
      </c>
      <c r="H1810" s="3">
        <v>0.88</v>
      </c>
      <c r="I1810" s="3">
        <v>13.005952380952399</v>
      </c>
      <c r="J1810" s="3">
        <v>0.88</v>
      </c>
      <c r="K1810" s="3">
        <v>13.005952380952399</v>
      </c>
      <c r="L1810" s="3">
        <v>1.5555011207935201</v>
      </c>
      <c r="M1810" s="3">
        <v>1.16392634439454</v>
      </c>
      <c r="N1810" s="3">
        <v>12.306393</v>
      </c>
      <c r="O1810" s="3" t="s">
        <v>2400</v>
      </c>
      <c r="P1810" s="3" t="s">
        <v>2400</v>
      </c>
      <c r="Q1810" s="3" t="s">
        <v>2400</v>
      </c>
      <c r="R1810" s="3" t="s">
        <v>2400</v>
      </c>
      <c r="S1810" s="3" t="s">
        <v>2400</v>
      </c>
      <c r="T1810" s="9" t="s">
        <v>3429</v>
      </c>
      <c r="U1810" s="7">
        <v>418077</v>
      </c>
      <c r="V1810" s="7">
        <v>408713</v>
      </c>
      <c r="W1810" s="7">
        <v>334501</v>
      </c>
      <c r="X1810" s="7">
        <v>312423</v>
      </c>
      <c r="Y1810" s="7">
        <v>398133</v>
      </c>
      <c r="Z1810" s="7">
        <v>403134</v>
      </c>
      <c r="AA1810" s="7">
        <v>409613</v>
      </c>
      <c r="AB1810" s="7">
        <v>418077</v>
      </c>
      <c r="AC1810" s="3" t="s">
        <v>2400</v>
      </c>
      <c r="AD1810" s="3" t="s">
        <v>2400</v>
      </c>
      <c r="AE1810" s="3" t="s">
        <v>2400</v>
      </c>
      <c r="AF1810" s="3" t="s">
        <v>2400</v>
      </c>
      <c r="AG1810" s="7">
        <v>33000508</v>
      </c>
      <c r="AH1810" s="7">
        <v>32989327</v>
      </c>
      <c r="AI1810" s="7">
        <v>33263324</v>
      </c>
      <c r="AJ1810" s="7">
        <v>31477966</v>
      </c>
      <c r="AK1810" s="3">
        <v>95.372230000000002</v>
      </c>
      <c r="AL1810" s="7">
        <v>188</v>
      </c>
      <c r="AM1810" s="7">
        <v>21145236</v>
      </c>
      <c r="AN1810" s="3">
        <v>64.069999999999993</v>
      </c>
      <c r="AO1810" s="3">
        <v>-1.7756799999999999</v>
      </c>
      <c r="AP1810" s="3">
        <v>-9.5986759999999993</v>
      </c>
      <c r="AQ1810" s="3">
        <v>2.4618989999999998</v>
      </c>
      <c r="AR1810" s="4">
        <v>1.0638300000000001</v>
      </c>
      <c r="AS1810" s="3">
        <v>-9.5986759999999993</v>
      </c>
      <c r="AT1810" s="3">
        <v>2.4618989999999998</v>
      </c>
      <c r="AU1810" s="3">
        <v>1.69886</v>
      </c>
      <c r="AV1810" s="3">
        <v>1.6489039059692692</v>
      </c>
      <c r="AW1810" s="3">
        <v>2.0041388293776237</v>
      </c>
      <c r="AX1810" s="3">
        <v>1.750252884180141</v>
      </c>
      <c r="AY1810" s="3">
        <v>92.08</v>
      </c>
      <c r="AZ1810" s="3">
        <v>111.92</v>
      </c>
      <c r="BA1810" s="3">
        <v>97.74</v>
      </c>
    </row>
    <row r="1811" spans="1:53" x14ac:dyDescent="0.3">
      <c r="A1811" s="1" t="s">
        <v>1221</v>
      </c>
      <c r="B1811" s="2">
        <v>10455656</v>
      </c>
      <c r="C1811" s="9" t="s">
        <v>2395</v>
      </c>
      <c r="D1811" s="9" t="s">
        <v>2403</v>
      </c>
      <c r="E1811" s="3">
        <v>1594.2105550000001</v>
      </c>
      <c r="F1811" s="5">
        <v>1381.0255549999999</v>
      </c>
      <c r="G1811" s="5" t="s">
        <v>2400</v>
      </c>
      <c r="H1811" s="3">
        <v>-0.17699999999999999</v>
      </c>
      <c r="I1811" s="3" t="s">
        <v>2397</v>
      </c>
      <c r="J1811" s="3">
        <v>-0.17699999999999999</v>
      </c>
      <c r="K1811" s="3" t="s">
        <v>2397</v>
      </c>
      <c r="L1811" s="3">
        <v>3.39396019</v>
      </c>
      <c r="M1811" s="3">
        <v>3.2661822999999996</v>
      </c>
      <c r="N1811" s="3">
        <v>125.987261</v>
      </c>
      <c r="O1811" s="3" t="s">
        <v>2400</v>
      </c>
      <c r="P1811" s="3" t="s">
        <v>2400</v>
      </c>
      <c r="Q1811" s="3">
        <v>3.1631559999999999</v>
      </c>
      <c r="R1811" s="3" t="s">
        <v>2397</v>
      </c>
      <c r="S1811" s="3">
        <v>-61.588785000000001</v>
      </c>
      <c r="T1811" s="9" t="s">
        <v>3429</v>
      </c>
      <c r="U1811" s="7">
        <v>270259</v>
      </c>
      <c r="V1811" s="7">
        <v>220180</v>
      </c>
      <c r="W1811" s="7">
        <v>38544</v>
      </c>
      <c r="X1811" s="7" t="s">
        <v>2400</v>
      </c>
      <c r="Y1811" s="7">
        <v>384098</v>
      </c>
      <c r="Z1811" s="7">
        <v>338930</v>
      </c>
      <c r="AA1811" s="7">
        <v>301772</v>
      </c>
      <c r="AB1811" s="7">
        <v>270259</v>
      </c>
      <c r="AC1811" s="3">
        <v>66.724000000000004</v>
      </c>
      <c r="AD1811" s="3">
        <v>61.036000000000001</v>
      </c>
      <c r="AE1811" s="3">
        <v>-8.4570000000000007</v>
      </c>
      <c r="AF1811" s="3">
        <v>-6.3529999999999998</v>
      </c>
      <c r="AG1811" s="7">
        <v>72158189</v>
      </c>
      <c r="AH1811" s="7">
        <v>71082278</v>
      </c>
      <c r="AI1811" s="7">
        <v>70316631</v>
      </c>
      <c r="AJ1811" s="7">
        <v>21123720</v>
      </c>
      <c r="AK1811" s="4">
        <v>29.256599999999999</v>
      </c>
      <c r="AL1811" s="7">
        <v>226</v>
      </c>
      <c r="AM1811" s="7">
        <v>36468966</v>
      </c>
      <c r="AN1811" s="3">
        <v>50.51</v>
      </c>
      <c r="AO1811" s="3">
        <v>-0.80240699999999998</v>
      </c>
      <c r="AP1811" s="3">
        <v>-10.416667</v>
      </c>
      <c r="AQ1811" s="3">
        <v>-20.848338999999999</v>
      </c>
      <c r="AR1811" s="3">
        <v>6.7458179999999999</v>
      </c>
      <c r="AS1811" s="3">
        <v>-10.416667</v>
      </c>
      <c r="AT1811" s="3">
        <v>-20.848338999999999</v>
      </c>
      <c r="AU1811" s="3">
        <v>12.770810000000001</v>
      </c>
      <c r="AV1811" s="3">
        <v>5.7731399980633586</v>
      </c>
      <c r="AW1811" s="3">
        <v>4.1758804264961524</v>
      </c>
      <c r="AX1811" s="3">
        <v>3.8886073578740148</v>
      </c>
      <c r="AY1811" s="3">
        <v>119.58</v>
      </c>
      <c r="AZ1811" s="3">
        <v>86.49</v>
      </c>
      <c r="BA1811" s="3">
        <v>80.540000000000006</v>
      </c>
    </row>
    <row r="1812" spans="1:53" x14ac:dyDescent="0.3">
      <c r="A1812" s="1" t="s">
        <v>662</v>
      </c>
      <c r="B1812" s="2">
        <v>4993797</v>
      </c>
      <c r="C1812" s="9" t="s">
        <v>2401</v>
      </c>
      <c r="D1812" s="9" t="s">
        <v>2434</v>
      </c>
      <c r="E1812" s="3">
        <v>1592.9846327499999</v>
      </c>
      <c r="F1812" s="5">
        <v>1400.9846319999999</v>
      </c>
      <c r="G1812" s="5" t="s">
        <v>2400</v>
      </c>
      <c r="H1812" s="3">
        <v>0.12</v>
      </c>
      <c r="I1812" s="3">
        <v>6.9165340000000004</v>
      </c>
      <c r="J1812" s="4">
        <v>0.12</v>
      </c>
      <c r="K1812" s="3">
        <v>6.9165340000000004</v>
      </c>
      <c r="L1812" s="3">
        <v>1.5908535100000001</v>
      </c>
      <c r="M1812" s="3">
        <v>1.23822214</v>
      </c>
      <c r="N1812" s="3">
        <v>5.074103</v>
      </c>
      <c r="O1812" s="3" t="s">
        <v>2400</v>
      </c>
      <c r="P1812" s="3" t="s">
        <v>2400</v>
      </c>
      <c r="Q1812" s="3">
        <v>0.50278299999999998</v>
      </c>
      <c r="R1812" s="4">
        <v>6.0002959999999996</v>
      </c>
      <c r="S1812" s="4">
        <v>6.0002959999999996</v>
      </c>
      <c r="T1812" s="9" t="s">
        <v>3429</v>
      </c>
      <c r="U1812" s="7">
        <v>2321000</v>
      </c>
      <c r="V1812" s="7">
        <v>2136000</v>
      </c>
      <c r="W1812" s="7">
        <v>1632000</v>
      </c>
      <c r="X1812" s="7">
        <v>1619000</v>
      </c>
      <c r="Y1812" s="7">
        <v>2357000</v>
      </c>
      <c r="Z1812" s="7">
        <v>2339000</v>
      </c>
      <c r="AA1812" s="7">
        <v>2300000</v>
      </c>
      <c r="AB1812" s="7">
        <v>2321000</v>
      </c>
      <c r="AC1812" s="4">
        <v>23.05</v>
      </c>
      <c r="AD1812" s="3">
        <v>22.867999999999999</v>
      </c>
      <c r="AE1812" s="4">
        <v>7.4539999999999997</v>
      </c>
      <c r="AF1812" s="4">
        <v>7.2969999999999997</v>
      </c>
      <c r="AG1812" s="7">
        <v>106022368</v>
      </c>
      <c r="AH1812" s="7">
        <v>106549496</v>
      </c>
      <c r="AI1812" s="7">
        <v>106329287</v>
      </c>
      <c r="AJ1812" s="7">
        <v>103678284</v>
      </c>
      <c r="AK1812" s="3">
        <v>97.95187</v>
      </c>
      <c r="AL1812" s="7">
        <v>329</v>
      </c>
      <c r="AM1812" s="7">
        <v>107798967</v>
      </c>
      <c r="AN1812" s="3">
        <v>101.84</v>
      </c>
      <c r="AO1812" s="3">
        <v>-0.76277700000000004</v>
      </c>
      <c r="AP1812" s="3">
        <v>-13.554817</v>
      </c>
      <c r="AQ1812" s="3">
        <v>0.61871600000000004</v>
      </c>
      <c r="AR1812" s="3">
        <v>16.891285</v>
      </c>
      <c r="AS1812" s="3">
        <v>-13.554817</v>
      </c>
      <c r="AT1812" s="3">
        <v>0.61871600000000004</v>
      </c>
      <c r="AU1812" s="3">
        <v>14.929328999999999</v>
      </c>
      <c r="AV1812" s="3">
        <v>1.7269658968717381</v>
      </c>
      <c r="AW1812" s="3">
        <v>3.5036382414045777</v>
      </c>
      <c r="AX1812" s="3">
        <v>3.455575979772064</v>
      </c>
      <c r="AY1812" s="3">
        <v>40.409999999999997</v>
      </c>
      <c r="AZ1812" s="3">
        <v>81.98</v>
      </c>
      <c r="BA1812" s="3">
        <v>80.86</v>
      </c>
    </row>
    <row r="1813" spans="1:53" x14ac:dyDescent="0.3">
      <c r="A1813" s="1" t="s">
        <v>1207</v>
      </c>
      <c r="B1813" s="2">
        <v>4261579</v>
      </c>
      <c r="C1813" s="9" t="s">
        <v>2401</v>
      </c>
      <c r="D1813" s="9" t="s">
        <v>2539</v>
      </c>
      <c r="E1813" s="3">
        <v>1591.2300683399999</v>
      </c>
      <c r="F1813" s="5">
        <v>7281.4300679999997</v>
      </c>
      <c r="G1813" s="5">
        <v>7410.1300683400004</v>
      </c>
      <c r="H1813" s="3">
        <v>-0.56299999999999994</v>
      </c>
      <c r="I1813" s="3" t="s">
        <v>2397</v>
      </c>
      <c r="J1813" s="3">
        <v>-0.56299999999999994</v>
      </c>
      <c r="K1813" s="3" t="s">
        <v>2397</v>
      </c>
      <c r="L1813" s="3">
        <v>1.74184127746479</v>
      </c>
      <c r="M1813" s="3">
        <v>1.6870408145139502</v>
      </c>
      <c r="N1813" s="3">
        <v>42.330508000000002</v>
      </c>
      <c r="O1813" s="3" t="s">
        <v>2400</v>
      </c>
      <c r="P1813" s="3" t="s">
        <v>2400</v>
      </c>
      <c r="Q1813" s="3">
        <v>14.617022</v>
      </c>
      <c r="R1813" s="3">
        <v>41.848289999999999</v>
      </c>
      <c r="S1813" s="3">
        <v>114.69928406331699</v>
      </c>
      <c r="T1813" s="9" t="s">
        <v>3429</v>
      </c>
      <c r="U1813" s="7">
        <v>311800</v>
      </c>
      <c r="V1813" s="7">
        <v>749600</v>
      </c>
      <c r="W1813" s="7">
        <v>840700</v>
      </c>
      <c r="X1813" s="7">
        <v>544200</v>
      </c>
      <c r="Y1813" s="7">
        <v>599100</v>
      </c>
      <c r="Z1813" s="7">
        <v>895200</v>
      </c>
      <c r="AA1813" s="7">
        <v>969400</v>
      </c>
      <c r="AB1813" s="7">
        <v>962200</v>
      </c>
      <c r="AC1813" s="3">
        <v>64.662999999999997</v>
      </c>
      <c r="AD1813" s="3">
        <v>64.775999999999996</v>
      </c>
      <c r="AE1813" s="3">
        <v>33.963999999999999</v>
      </c>
      <c r="AF1813" s="3">
        <v>34.768000000000001</v>
      </c>
      <c r="AG1813" s="7">
        <v>137411923</v>
      </c>
      <c r="AH1813" s="7">
        <v>137425743</v>
      </c>
      <c r="AI1813" s="7">
        <v>139390837</v>
      </c>
      <c r="AJ1813" s="7">
        <v>119102362</v>
      </c>
      <c r="AK1813" s="3">
        <v>86.675420000000003</v>
      </c>
      <c r="AL1813" s="7">
        <v>284</v>
      </c>
      <c r="AM1813" s="7">
        <v>123450087</v>
      </c>
      <c r="AN1813" s="3">
        <v>89.84</v>
      </c>
      <c r="AO1813" s="3">
        <v>-2.6315789999999999</v>
      </c>
      <c r="AP1813" s="3">
        <v>-13.73057</v>
      </c>
      <c r="AQ1813" s="3">
        <v>-9.5927600000000002</v>
      </c>
      <c r="AR1813" s="3">
        <v>-20.016013000000001</v>
      </c>
      <c r="AS1813" s="3">
        <v>-13.73057</v>
      </c>
      <c r="AT1813" s="3">
        <v>-9.5927600000000002</v>
      </c>
      <c r="AU1813" s="3">
        <v>-19.305330999999999</v>
      </c>
      <c r="AV1813" s="3">
        <v>1.4000320772746919</v>
      </c>
      <c r="AW1813" s="3">
        <v>2.1230870720929165</v>
      </c>
      <c r="AX1813" s="3">
        <v>1.9427740297660736</v>
      </c>
      <c r="AY1813" s="3">
        <v>43.01</v>
      </c>
      <c r="AZ1813" s="3">
        <v>65.22</v>
      </c>
      <c r="BA1813" s="3">
        <v>59.68</v>
      </c>
    </row>
    <row r="1814" spans="1:53" x14ac:dyDescent="0.3">
      <c r="A1814" s="1" t="s">
        <v>2</v>
      </c>
      <c r="B1814" s="2">
        <v>100444</v>
      </c>
      <c r="C1814" s="9" t="s">
        <v>2395</v>
      </c>
      <c r="D1814" s="9" t="s">
        <v>2399</v>
      </c>
      <c r="E1814" s="3">
        <v>1590.8622527699999</v>
      </c>
      <c r="F1814" s="5" t="s">
        <v>2400</v>
      </c>
      <c r="G1814" s="5">
        <v>1756.1142527699999</v>
      </c>
      <c r="H1814" s="3">
        <v>1.41</v>
      </c>
      <c r="I1814" s="3">
        <v>11.1412213740458</v>
      </c>
      <c r="J1814" s="4">
        <v>1.41</v>
      </c>
      <c r="K1814" s="3">
        <v>11.1412213740458</v>
      </c>
      <c r="L1814" s="3">
        <v>1.40260525989586</v>
      </c>
      <c r="M1814" s="3">
        <v>1.29603422362448</v>
      </c>
      <c r="N1814" s="3">
        <v>7.3176230000000002</v>
      </c>
      <c r="O1814" s="3" t="s">
        <v>2400</v>
      </c>
      <c r="P1814" s="3" t="s">
        <v>2400</v>
      </c>
      <c r="Q1814" s="3" t="s">
        <v>2400</v>
      </c>
      <c r="R1814" s="3" t="s">
        <v>2400</v>
      </c>
      <c r="S1814" s="3" t="s">
        <v>2400</v>
      </c>
      <c r="T1814" s="9" t="s">
        <v>3429</v>
      </c>
      <c r="U1814" s="7">
        <v>369270</v>
      </c>
      <c r="V1814" s="7">
        <v>355101</v>
      </c>
      <c r="W1814" s="7">
        <v>336730</v>
      </c>
      <c r="X1814" s="7">
        <v>329709</v>
      </c>
      <c r="Y1814" s="7">
        <v>380682</v>
      </c>
      <c r="Z1814" s="7">
        <v>376439</v>
      </c>
      <c r="AA1814" s="7">
        <v>370453</v>
      </c>
      <c r="AB1814" s="7">
        <v>369270</v>
      </c>
      <c r="AC1814" s="3" t="s">
        <v>2400</v>
      </c>
      <c r="AD1814" s="3" t="s">
        <v>2400</v>
      </c>
      <c r="AE1814" s="3" t="s">
        <v>2400</v>
      </c>
      <c r="AF1814" s="3" t="s">
        <v>2400</v>
      </c>
      <c r="AG1814" s="7">
        <v>24514383</v>
      </c>
      <c r="AH1814" s="7">
        <v>24507023</v>
      </c>
      <c r="AI1814" s="7">
        <v>24429083</v>
      </c>
      <c r="AJ1814" s="7">
        <v>17431928</v>
      </c>
      <c r="AK1814" s="3">
        <v>71.103440000000006</v>
      </c>
      <c r="AL1814" s="7">
        <v>223</v>
      </c>
      <c r="AM1814" s="7">
        <v>12244188</v>
      </c>
      <c r="AN1814" s="3">
        <v>49.94</v>
      </c>
      <c r="AO1814" s="3">
        <v>-1.7998320000000001</v>
      </c>
      <c r="AP1814" s="3">
        <v>-10.032363</v>
      </c>
      <c r="AQ1814" s="3">
        <v>-2.50501</v>
      </c>
      <c r="AR1814" s="3">
        <v>7.0603340000000001</v>
      </c>
      <c r="AS1814" s="3">
        <v>-10.032363</v>
      </c>
      <c r="AT1814" s="3">
        <v>-2.50501</v>
      </c>
      <c r="AU1814" s="3">
        <v>6.242038</v>
      </c>
      <c r="AV1814" s="3">
        <v>0.76436515096307589</v>
      </c>
      <c r="AW1814" s="3">
        <v>1.2873034716508363</v>
      </c>
      <c r="AX1814" s="3">
        <v>1.4699088228638555</v>
      </c>
      <c r="AY1814" s="3">
        <v>52.32</v>
      </c>
      <c r="AZ1814" s="3">
        <v>88.12</v>
      </c>
      <c r="BA1814" s="3">
        <v>100.62</v>
      </c>
    </row>
    <row r="1815" spans="1:53" x14ac:dyDescent="0.3">
      <c r="A1815" s="1" t="s">
        <v>2243</v>
      </c>
      <c r="B1815" s="2">
        <v>4965647</v>
      </c>
      <c r="C1815" s="9" t="s">
        <v>2395</v>
      </c>
      <c r="D1815" s="9" t="s">
        <v>2418</v>
      </c>
      <c r="E1815" s="3">
        <v>1582.4096045399999</v>
      </c>
      <c r="F1815" s="5">
        <v>1575.5456039999999</v>
      </c>
      <c r="G1815" s="5" t="s">
        <v>2400</v>
      </c>
      <c r="H1815" s="3">
        <v>0.35899999999999999</v>
      </c>
      <c r="I1815" s="3">
        <v>19.793205</v>
      </c>
      <c r="J1815" s="3">
        <v>0.35899999999999999</v>
      </c>
      <c r="K1815" s="3">
        <v>19.793205</v>
      </c>
      <c r="L1815" s="3">
        <v>3.0864908400000002</v>
      </c>
      <c r="M1815" s="3">
        <v>2.0383328299999999</v>
      </c>
      <c r="N1815" s="3">
        <v>36.512262</v>
      </c>
      <c r="O1815" s="3" t="s">
        <v>2400</v>
      </c>
      <c r="P1815" s="3" t="s">
        <v>2400</v>
      </c>
      <c r="Q1815" s="3">
        <v>2.1362369999999999</v>
      </c>
      <c r="R1815" s="3">
        <v>12.256102</v>
      </c>
      <c r="S1815" s="3">
        <v>12.256102</v>
      </c>
      <c r="T1815" s="9" t="s">
        <v>3429</v>
      </c>
      <c r="U1815" s="7">
        <v>666435</v>
      </c>
      <c r="V1815" s="7">
        <v>646137</v>
      </c>
      <c r="W1815" s="7">
        <v>583277</v>
      </c>
      <c r="X1815" s="7">
        <v>454163</v>
      </c>
      <c r="Y1815" s="7">
        <v>709094</v>
      </c>
      <c r="Z1815" s="7">
        <v>701653</v>
      </c>
      <c r="AA1815" s="7">
        <v>687415</v>
      </c>
      <c r="AB1815" s="7">
        <v>666435</v>
      </c>
      <c r="AC1815" s="3">
        <v>42.774000000000001</v>
      </c>
      <c r="AD1815" s="3">
        <v>43.530999999999999</v>
      </c>
      <c r="AE1815" s="3">
        <v>14.241</v>
      </c>
      <c r="AF1815" s="3">
        <v>16.584</v>
      </c>
      <c r="AG1815" s="7">
        <v>56778136</v>
      </c>
      <c r="AH1815" s="7">
        <v>56773294</v>
      </c>
      <c r="AI1815" s="7">
        <v>56336738</v>
      </c>
      <c r="AJ1815" s="7">
        <v>55410263</v>
      </c>
      <c r="AK1815" s="3">
        <v>97.59066</v>
      </c>
      <c r="AL1815" s="7">
        <v>311</v>
      </c>
      <c r="AM1815" s="7">
        <v>59766372</v>
      </c>
      <c r="AN1815" s="3">
        <v>105.26</v>
      </c>
      <c r="AO1815" s="3">
        <v>-3.7010420000000002</v>
      </c>
      <c r="AP1815" s="3">
        <v>-3.8392539999999999</v>
      </c>
      <c r="AQ1815" s="3">
        <v>-19.106549999999999</v>
      </c>
      <c r="AR1815" s="3">
        <v>-12.246233999999999</v>
      </c>
      <c r="AS1815" s="3">
        <v>-3.8392539999999999</v>
      </c>
      <c r="AT1815" s="3">
        <v>-19.106549999999999</v>
      </c>
      <c r="AU1815" s="3">
        <v>-13.631969</v>
      </c>
      <c r="AV1815" s="3">
        <v>2.512670258441605</v>
      </c>
      <c r="AW1815" s="3">
        <v>5.1593779372547166</v>
      </c>
      <c r="AX1815" s="3">
        <v>5.5046717475927593</v>
      </c>
      <c r="AY1815" s="3">
        <v>43.77</v>
      </c>
      <c r="AZ1815" s="3">
        <v>89.87</v>
      </c>
      <c r="BA1815" s="3">
        <v>95.89</v>
      </c>
    </row>
    <row r="1816" spans="1:53" x14ac:dyDescent="0.3">
      <c r="A1816" s="1" t="s">
        <v>570</v>
      </c>
      <c r="B1816" s="2">
        <v>4994908</v>
      </c>
      <c r="C1816" s="9" t="s">
        <v>2401</v>
      </c>
      <c r="D1816" s="9" t="s">
        <v>2515</v>
      </c>
      <c r="E1816" s="3">
        <v>1581.3412824</v>
      </c>
      <c r="F1816" s="5">
        <v>3272.045282</v>
      </c>
      <c r="G1816" s="5" t="s">
        <v>2400</v>
      </c>
      <c r="H1816" s="3">
        <v>0.63100000000000001</v>
      </c>
      <c r="I1816" s="3">
        <v>4.271941</v>
      </c>
      <c r="J1816" s="4">
        <v>0.63100000000000001</v>
      </c>
      <c r="K1816" s="3">
        <v>4.271941</v>
      </c>
      <c r="L1816" s="3">
        <v>0.61814508000000001</v>
      </c>
      <c r="M1816" s="3">
        <v>0.61811534999999995</v>
      </c>
      <c r="N1816" s="3">
        <v>4.9404079999999997</v>
      </c>
      <c r="O1816" s="3" t="s">
        <v>2400</v>
      </c>
      <c r="P1816" s="3" t="s">
        <v>2400</v>
      </c>
      <c r="Q1816" s="3">
        <v>1.5909249999999999</v>
      </c>
      <c r="R1816" s="3">
        <v>2.50725</v>
      </c>
      <c r="S1816" s="3">
        <v>2.50725</v>
      </c>
      <c r="T1816" s="9" t="s">
        <v>3429</v>
      </c>
      <c r="U1816" s="7">
        <v>1511406</v>
      </c>
      <c r="V1816" s="7">
        <v>1113859</v>
      </c>
      <c r="W1816" s="7">
        <v>793639</v>
      </c>
      <c r="X1816" s="7">
        <v>460319</v>
      </c>
      <c r="Y1816" s="7">
        <v>2030338</v>
      </c>
      <c r="Z1816" s="7">
        <v>1886067</v>
      </c>
      <c r="AA1816" s="7">
        <v>1738067</v>
      </c>
      <c r="AB1816" s="7">
        <v>1511406</v>
      </c>
      <c r="AC1816" s="3">
        <v>39.881</v>
      </c>
      <c r="AD1816" s="3">
        <v>33.948999999999998</v>
      </c>
      <c r="AE1816" s="3">
        <v>34.539000000000001</v>
      </c>
      <c r="AF1816" s="3">
        <v>29.577999999999999</v>
      </c>
      <c r="AG1816" s="7">
        <v>119798582</v>
      </c>
      <c r="AH1816" s="7">
        <v>119463224</v>
      </c>
      <c r="AI1816" s="7">
        <v>117745309</v>
      </c>
      <c r="AJ1816" s="7">
        <v>37562351</v>
      </c>
      <c r="AK1816" s="3">
        <v>31.354590000000002</v>
      </c>
      <c r="AL1816" s="7">
        <v>201</v>
      </c>
      <c r="AM1816" s="7">
        <v>34351691</v>
      </c>
      <c r="AN1816" s="3">
        <v>28.67</v>
      </c>
      <c r="AO1816" s="3">
        <v>-0.54179600000000006</v>
      </c>
      <c r="AP1816" s="3">
        <v>-2.6515149999999998</v>
      </c>
      <c r="AQ1816" s="3">
        <v>-18.256997999999999</v>
      </c>
      <c r="AR1816" s="3">
        <v>20.318352000000001</v>
      </c>
      <c r="AS1816" s="3">
        <v>-2.6515149999999998</v>
      </c>
      <c r="AT1816" s="3">
        <v>-18.256997999999999</v>
      </c>
      <c r="AU1816" s="3">
        <v>23.439001000000001</v>
      </c>
      <c r="AV1816" s="3">
        <v>0.88246203114490962</v>
      </c>
      <c r="AW1816" s="3">
        <v>1.057026284334484</v>
      </c>
      <c r="AX1816" s="3">
        <v>1.2271722240225873</v>
      </c>
      <c r="AY1816" s="3">
        <v>45.74</v>
      </c>
      <c r="AZ1816" s="3">
        <v>54.79</v>
      </c>
      <c r="BA1816" s="3">
        <v>63.61</v>
      </c>
    </row>
    <row r="1817" spans="1:53" x14ac:dyDescent="0.3">
      <c r="A1817" s="1" t="s">
        <v>987</v>
      </c>
      <c r="B1817" s="2">
        <v>5101543</v>
      </c>
      <c r="C1817" s="9" t="s">
        <v>2401</v>
      </c>
      <c r="D1817" s="9" t="s">
        <v>2544</v>
      </c>
      <c r="E1817" s="3">
        <v>1578.5581460799999</v>
      </c>
      <c r="F1817" s="5">
        <v>1622.569146</v>
      </c>
      <c r="G1817" s="5" t="s">
        <v>2400</v>
      </c>
      <c r="H1817" s="3">
        <v>-2</v>
      </c>
      <c r="I1817" s="3" t="s">
        <v>2397</v>
      </c>
      <c r="J1817" s="3">
        <v>-2</v>
      </c>
      <c r="K1817" s="3" t="s">
        <v>2397</v>
      </c>
      <c r="L1817" s="3">
        <v>29.15107914</v>
      </c>
      <c r="M1817" s="3">
        <v>10.05459057</v>
      </c>
      <c r="N1817" s="3">
        <v>36.049821999999999</v>
      </c>
      <c r="O1817" s="3" t="s">
        <v>2400</v>
      </c>
      <c r="P1817" s="3" t="s">
        <v>2400</v>
      </c>
      <c r="Q1817" s="3">
        <v>1.1327560000000001</v>
      </c>
      <c r="R1817" s="3" t="s">
        <v>2397</v>
      </c>
      <c r="S1817" s="3">
        <v>-37.878459999999997</v>
      </c>
      <c r="T1817" s="9" t="s">
        <v>3429</v>
      </c>
      <c r="U1817" s="7">
        <v>1046193</v>
      </c>
      <c r="V1817" s="7">
        <v>908909</v>
      </c>
      <c r="W1817" s="7">
        <v>792072</v>
      </c>
      <c r="X1817" s="7">
        <v>735958</v>
      </c>
      <c r="Y1817" s="7">
        <v>1170907</v>
      </c>
      <c r="Z1817" s="7">
        <v>1119255</v>
      </c>
      <c r="AA1817" s="7">
        <v>1084970.5</v>
      </c>
      <c r="AB1817" s="7">
        <v>1046193</v>
      </c>
      <c r="AC1817" s="3">
        <v>19.911000000000001</v>
      </c>
      <c r="AD1817" s="4">
        <v>19.8</v>
      </c>
      <c r="AE1817" s="4">
        <v>5.657</v>
      </c>
      <c r="AF1817" s="3">
        <v>-3.8279999999999998</v>
      </c>
      <c r="AG1817" s="7">
        <v>63294232</v>
      </c>
      <c r="AH1817" s="7">
        <v>61143311</v>
      </c>
      <c r="AI1817" s="7" t="s">
        <v>2400</v>
      </c>
      <c r="AJ1817" s="7">
        <v>9143002</v>
      </c>
      <c r="AK1817" s="3">
        <v>14.44524</v>
      </c>
      <c r="AL1817" s="7">
        <v>55</v>
      </c>
      <c r="AM1817" s="7">
        <v>11908027</v>
      </c>
      <c r="AN1817" s="3">
        <v>18.809999999999999</v>
      </c>
      <c r="AO1817" s="3">
        <v>-8.4914179999999995</v>
      </c>
      <c r="AP1817" s="3">
        <v>-18.765035999999998</v>
      </c>
      <c r="AQ1817" s="3">
        <v>20.595237999999998</v>
      </c>
      <c r="AR1817" s="3">
        <v>26.625</v>
      </c>
      <c r="AS1817" s="3">
        <v>-18.765035999999998</v>
      </c>
      <c r="AT1817" s="3">
        <v>20.595237999999998</v>
      </c>
      <c r="AU1817" s="3">
        <v>26.625</v>
      </c>
      <c r="AV1817" s="3">
        <v>9.3623043478260861</v>
      </c>
      <c r="AW1817" s="3">
        <v>13.854523221343873</v>
      </c>
      <c r="AX1817" s="3">
        <v>9.9222190635451497</v>
      </c>
      <c r="AY1817" s="3">
        <v>75.290000000000006</v>
      </c>
      <c r="AZ1817" s="3">
        <v>111.42</v>
      </c>
      <c r="BA1817" s="3">
        <v>79.790000000000006</v>
      </c>
    </row>
    <row r="1818" spans="1:53" x14ac:dyDescent="0.3">
      <c r="A1818" s="1" t="s">
        <v>1672</v>
      </c>
      <c r="B1818" s="2">
        <v>4964145</v>
      </c>
      <c r="C1818" s="9" t="s">
        <v>2395</v>
      </c>
      <c r="D1818" s="9" t="s">
        <v>2418</v>
      </c>
      <c r="E1818" s="3">
        <v>1578.14221142</v>
      </c>
      <c r="F1818" s="5">
        <v>1337.318211</v>
      </c>
      <c r="G1818" s="5" t="s">
        <v>2400</v>
      </c>
      <c r="H1818" s="3">
        <v>0.54</v>
      </c>
      <c r="I1818" s="3">
        <v>11.272727</v>
      </c>
      <c r="J1818" s="4">
        <v>0.54</v>
      </c>
      <c r="K1818" s="3">
        <v>11.272727</v>
      </c>
      <c r="L1818" s="3">
        <v>1.30216106</v>
      </c>
      <c r="M1818" s="3">
        <v>1.30216106</v>
      </c>
      <c r="N1818" s="3">
        <v>11.150024</v>
      </c>
      <c r="O1818" s="3" t="s">
        <v>2400</v>
      </c>
      <c r="P1818" s="3" t="s">
        <v>2400</v>
      </c>
      <c r="Q1818" s="3">
        <v>1.42381</v>
      </c>
      <c r="R1818" s="4">
        <v>4.0018890000000003</v>
      </c>
      <c r="S1818" s="4">
        <v>4.0018890000000003</v>
      </c>
      <c r="T1818" s="9" t="s">
        <v>3434</v>
      </c>
      <c r="U1818" s="7">
        <v>866946</v>
      </c>
      <c r="V1818" s="7">
        <v>892076</v>
      </c>
      <c r="W1818" s="7">
        <v>824549</v>
      </c>
      <c r="X1818" s="7">
        <v>663761</v>
      </c>
      <c r="Y1818" s="7">
        <v>866946</v>
      </c>
      <c r="Z1818" s="7">
        <v>871791</v>
      </c>
      <c r="AA1818" s="7">
        <v>885013</v>
      </c>
      <c r="AB1818" s="7">
        <v>897320</v>
      </c>
      <c r="AC1818" s="3">
        <v>36.444000000000003</v>
      </c>
      <c r="AD1818" s="3">
        <v>36.444000000000003</v>
      </c>
      <c r="AE1818" s="3">
        <v>35.103000000000002</v>
      </c>
      <c r="AF1818" s="3">
        <v>35.103000000000002</v>
      </c>
      <c r="AG1818" s="7">
        <v>61949000</v>
      </c>
      <c r="AH1818" s="7">
        <v>61839000</v>
      </c>
      <c r="AI1818" s="7">
        <v>61310000</v>
      </c>
      <c r="AJ1818" s="7">
        <v>61029859</v>
      </c>
      <c r="AK1818" s="3">
        <v>96.359809999999996</v>
      </c>
      <c r="AL1818" s="7">
        <v>329</v>
      </c>
      <c r="AM1818" s="7">
        <v>56351955</v>
      </c>
      <c r="AN1818" s="3">
        <v>88.97</v>
      </c>
      <c r="AO1818" s="3">
        <v>-2.6043820000000002</v>
      </c>
      <c r="AP1818" s="3">
        <v>-5.4195099999999998</v>
      </c>
      <c r="AQ1818" s="3">
        <v>-4.846527</v>
      </c>
      <c r="AR1818" s="3">
        <v>-23.655217</v>
      </c>
      <c r="AS1818" s="3">
        <v>-5.4195099999999998</v>
      </c>
      <c r="AT1818" s="3">
        <v>-4.846527</v>
      </c>
      <c r="AU1818" s="3">
        <v>-24.896398000000001</v>
      </c>
      <c r="AV1818" s="3">
        <v>2.8791644885794336</v>
      </c>
      <c r="AW1818" s="3">
        <v>4.9255994137116517</v>
      </c>
      <c r="AX1818" s="3">
        <v>3.649597550789093</v>
      </c>
      <c r="AY1818" s="4">
        <v>73.599999999999994</v>
      </c>
      <c r="AZ1818" s="3">
        <v>125.91</v>
      </c>
      <c r="BA1818" s="3">
        <v>93.29</v>
      </c>
    </row>
    <row r="1819" spans="1:53" x14ac:dyDescent="0.3">
      <c r="A1819" s="1" t="s">
        <v>2308</v>
      </c>
      <c r="B1819" s="2">
        <v>10362050</v>
      </c>
      <c r="C1819" s="9" t="s">
        <v>2395</v>
      </c>
      <c r="D1819" s="9" t="s">
        <v>2461</v>
      </c>
      <c r="E1819" s="3">
        <v>1575.6854080000001</v>
      </c>
      <c r="F1819" s="5">
        <v>1078.6234079999999</v>
      </c>
      <c r="G1819" s="5" t="s">
        <v>2400</v>
      </c>
      <c r="H1819" s="3">
        <v>0.151</v>
      </c>
      <c r="I1819" s="3" t="s">
        <v>2397</v>
      </c>
      <c r="J1819" s="3">
        <v>0.151</v>
      </c>
      <c r="K1819" s="3" t="s">
        <v>2397</v>
      </c>
      <c r="L1819" s="3">
        <v>2.65079055</v>
      </c>
      <c r="M1819" s="3">
        <v>1.0791481199999999</v>
      </c>
      <c r="N1819" s="3">
        <v>75.865921999999998</v>
      </c>
      <c r="O1819" s="3" t="s">
        <v>2400</v>
      </c>
      <c r="P1819" s="3" t="s">
        <v>2400</v>
      </c>
      <c r="Q1819" s="3">
        <v>0.93662900000000004</v>
      </c>
      <c r="R1819" s="3" t="s">
        <v>2397</v>
      </c>
      <c r="S1819" s="3">
        <v>-27.777467000000001</v>
      </c>
      <c r="T1819" s="9" t="s">
        <v>3429</v>
      </c>
      <c r="U1819" s="7">
        <v>1282748</v>
      </c>
      <c r="V1819" s="7">
        <v>1079388</v>
      </c>
      <c r="W1819" s="7" t="s">
        <v>2400</v>
      </c>
      <c r="X1819" s="7" t="s">
        <v>2400</v>
      </c>
      <c r="Y1819" s="7">
        <v>1329695</v>
      </c>
      <c r="Z1819" s="7">
        <v>1299544</v>
      </c>
      <c r="AA1819" s="7">
        <v>1299235</v>
      </c>
      <c r="AB1819" s="7">
        <v>1282748</v>
      </c>
      <c r="AC1819" s="3">
        <v>23.036000000000001</v>
      </c>
      <c r="AD1819" s="3">
        <v>25.058</v>
      </c>
      <c r="AE1819" s="3">
        <v>-3.9E-2</v>
      </c>
      <c r="AF1819" s="3">
        <v>-3.121</v>
      </c>
      <c r="AG1819" s="7">
        <v>128313144</v>
      </c>
      <c r="AH1819" s="7">
        <v>126886102</v>
      </c>
      <c r="AI1819" s="7">
        <v>109505150</v>
      </c>
      <c r="AJ1819" s="7">
        <v>15254615</v>
      </c>
      <c r="AK1819" s="3">
        <v>11.888579999999999</v>
      </c>
      <c r="AL1819" s="7">
        <v>64</v>
      </c>
      <c r="AM1819" s="7">
        <v>24175827</v>
      </c>
      <c r="AN1819" s="3">
        <v>18.84</v>
      </c>
      <c r="AO1819" s="3">
        <v>1.19225</v>
      </c>
      <c r="AP1819" s="3">
        <v>10.586319</v>
      </c>
      <c r="AQ1819" s="3">
        <v>18.706294</v>
      </c>
      <c r="AR1819" s="3">
        <v>-40.956522</v>
      </c>
      <c r="AS1819" s="3">
        <v>10.586319</v>
      </c>
      <c r="AT1819" s="3">
        <v>18.706294</v>
      </c>
      <c r="AU1819" s="3">
        <v>-40.956522</v>
      </c>
      <c r="AV1819" s="3">
        <v>1.0934990416882</v>
      </c>
      <c r="AW1819" s="3">
        <v>1.3298019428299424</v>
      </c>
      <c r="AX1819" s="3">
        <v>1.3266828988786517</v>
      </c>
      <c r="AY1819" s="3">
        <v>55.96</v>
      </c>
      <c r="AZ1819" s="3">
        <v>68.06</v>
      </c>
      <c r="BA1819" s="4">
        <v>67.900000000000006</v>
      </c>
    </row>
    <row r="1820" spans="1:53" x14ac:dyDescent="0.3">
      <c r="A1820" s="1" t="s">
        <v>1604</v>
      </c>
      <c r="B1820" s="2">
        <v>4185871</v>
      </c>
      <c r="C1820" s="9" t="s">
        <v>2401</v>
      </c>
      <c r="D1820" s="9" t="s">
        <v>2407</v>
      </c>
      <c r="E1820" s="3">
        <v>1573.8808455000001</v>
      </c>
      <c r="F1820" s="5">
        <v>1892.5668450000001</v>
      </c>
      <c r="G1820" s="5">
        <v>1892.5668455</v>
      </c>
      <c r="H1820" s="3">
        <v>1.0999999999999999E-2</v>
      </c>
      <c r="I1820" s="4">
        <v>124.851485</v>
      </c>
      <c r="J1820" s="3">
        <v>1.0999999999999999E-2</v>
      </c>
      <c r="K1820" s="4">
        <v>124.851485</v>
      </c>
      <c r="L1820" s="3" t="s">
        <v>2397</v>
      </c>
      <c r="M1820" s="3">
        <v>3.9566990900000003</v>
      </c>
      <c r="N1820" s="3">
        <v>20.208333</v>
      </c>
      <c r="O1820" s="3" t="s">
        <v>2400</v>
      </c>
      <c r="P1820" s="3" t="s">
        <v>2400</v>
      </c>
      <c r="Q1820" s="3">
        <v>6.2886800000000003</v>
      </c>
      <c r="R1820" s="3">
        <v>24.708704999999998</v>
      </c>
      <c r="S1820" s="3">
        <v>24.708704999999998</v>
      </c>
      <c r="T1820" s="9" t="s">
        <v>3429</v>
      </c>
      <c r="U1820" s="7">
        <v>241734</v>
      </c>
      <c r="V1820" s="7">
        <v>198360</v>
      </c>
      <c r="W1820" s="7">
        <v>150534</v>
      </c>
      <c r="X1820" s="7">
        <v>67368</v>
      </c>
      <c r="Y1820" s="7">
        <v>274501</v>
      </c>
      <c r="Z1820" s="7">
        <v>259200</v>
      </c>
      <c r="AA1820" s="7">
        <v>250596</v>
      </c>
      <c r="AB1820" s="7">
        <v>241734</v>
      </c>
      <c r="AC1820" s="3">
        <v>36.174999999999997</v>
      </c>
      <c r="AD1820" s="3">
        <v>38.811999999999998</v>
      </c>
      <c r="AE1820" s="3">
        <v>21.898</v>
      </c>
      <c r="AF1820" s="3">
        <v>23.539000000000001</v>
      </c>
      <c r="AG1820" s="7">
        <v>111221795</v>
      </c>
      <c r="AH1820" s="7">
        <v>111678898</v>
      </c>
      <c r="AI1820" s="7">
        <v>116275929</v>
      </c>
      <c r="AJ1820" s="7">
        <v>38391651</v>
      </c>
      <c r="AK1820" s="3">
        <v>34.394109999999998</v>
      </c>
      <c r="AL1820" s="7">
        <v>133</v>
      </c>
      <c r="AM1820" s="7">
        <v>40379306</v>
      </c>
      <c r="AN1820" s="3">
        <v>36.17</v>
      </c>
      <c r="AO1820" s="3">
        <v>-1.638066</v>
      </c>
      <c r="AP1820" s="3">
        <v>-10.567375999999999</v>
      </c>
      <c r="AQ1820" s="3">
        <v>17.74043</v>
      </c>
      <c r="AR1820" s="3">
        <v>31.217482</v>
      </c>
      <c r="AS1820" s="3">
        <v>-10.567375999999999</v>
      </c>
      <c r="AT1820" s="3">
        <v>17.74043</v>
      </c>
      <c r="AU1820" s="3">
        <v>23.385518999999999</v>
      </c>
      <c r="AV1820" s="3">
        <v>3.9742899336448194</v>
      </c>
      <c r="AW1820" s="3">
        <v>6.713730942402699</v>
      </c>
      <c r="AX1820" s="3">
        <v>5.8072859744101928</v>
      </c>
      <c r="AY1820" s="3">
        <v>68.17</v>
      </c>
      <c r="AZ1820" s="3">
        <v>115.16</v>
      </c>
      <c r="BA1820" s="3">
        <v>99.61</v>
      </c>
    </row>
    <row r="1821" spans="1:53" x14ac:dyDescent="0.3">
      <c r="A1821" s="1" t="s">
        <v>1477</v>
      </c>
      <c r="B1821" s="2">
        <v>4963468</v>
      </c>
      <c r="C1821" s="9" t="s">
        <v>2395</v>
      </c>
      <c r="D1821" s="9" t="s">
        <v>2428</v>
      </c>
      <c r="E1821" s="3">
        <v>1569.1743708399999</v>
      </c>
      <c r="F1821" s="5">
        <v>1287.70137</v>
      </c>
      <c r="G1821" s="5" t="s">
        <v>2400</v>
      </c>
      <c r="H1821" s="3">
        <v>0.126</v>
      </c>
      <c r="I1821" s="3" t="s">
        <v>2397</v>
      </c>
      <c r="J1821" s="3">
        <v>0.126</v>
      </c>
      <c r="K1821" s="3" t="s">
        <v>2397</v>
      </c>
      <c r="L1821" s="3">
        <v>15.47142857</v>
      </c>
      <c r="M1821" s="3">
        <v>1.0643734600000001</v>
      </c>
      <c r="N1821" s="3">
        <v>11.358154000000001</v>
      </c>
      <c r="O1821" s="3" t="s">
        <v>2400</v>
      </c>
      <c r="P1821" s="3" t="s">
        <v>2400</v>
      </c>
      <c r="Q1821" s="3">
        <v>1.6157809999999999</v>
      </c>
      <c r="R1821" s="3">
        <v>10.194881000000001</v>
      </c>
      <c r="S1821" s="3">
        <v>10.194881000000001</v>
      </c>
      <c r="T1821" s="9" t="s">
        <v>3431</v>
      </c>
      <c r="U1821" s="7">
        <v>829455</v>
      </c>
      <c r="V1821" s="7">
        <v>914530</v>
      </c>
      <c r="W1821" s="7">
        <v>855575</v>
      </c>
      <c r="X1821" s="7">
        <v>831282</v>
      </c>
      <c r="Y1821" s="7">
        <v>787188</v>
      </c>
      <c r="Z1821" s="7">
        <v>792882</v>
      </c>
      <c r="AA1821" s="7">
        <v>829455</v>
      </c>
      <c r="AB1821" s="7">
        <v>834105</v>
      </c>
      <c r="AC1821" s="3">
        <v>77.405000000000001</v>
      </c>
      <c r="AD1821" s="3">
        <v>77.084000000000003</v>
      </c>
      <c r="AE1821" s="3">
        <v>16.183</v>
      </c>
      <c r="AF1821" s="3">
        <v>13.628</v>
      </c>
      <c r="AG1821" s="7">
        <v>71715229</v>
      </c>
      <c r="AH1821" s="7">
        <v>71311409</v>
      </c>
      <c r="AI1821" s="7">
        <v>71697901</v>
      </c>
      <c r="AJ1821" s="7">
        <v>67840409</v>
      </c>
      <c r="AK1821" s="3">
        <v>94.594210000000004</v>
      </c>
      <c r="AL1821" s="7">
        <v>271</v>
      </c>
      <c r="AM1821" s="7">
        <v>65775942</v>
      </c>
      <c r="AN1821" s="3">
        <v>91.72</v>
      </c>
      <c r="AO1821" s="3">
        <v>-1.23119</v>
      </c>
      <c r="AP1821" s="3">
        <v>-1.005485</v>
      </c>
      <c r="AQ1821" s="3">
        <v>-0.41379300000000002</v>
      </c>
      <c r="AR1821" s="3">
        <v>1.2622720000000001</v>
      </c>
      <c r="AS1821" s="3">
        <v>-1.005485</v>
      </c>
      <c r="AT1821" s="3">
        <v>-0.41379300000000002</v>
      </c>
      <c r="AU1821" s="3">
        <v>-1.3211850000000001</v>
      </c>
      <c r="AV1821" s="3">
        <v>1.4788818088825522</v>
      </c>
      <c r="AW1821" s="3">
        <v>2.8413335400152375</v>
      </c>
      <c r="AX1821" s="3">
        <v>2.7620351567840773</v>
      </c>
      <c r="AY1821" s="3">
        <v>35.08</v>
      </c>
      <c r="AZ1821" s="4">
        <v>67.400000000000006</v>
      </c>
      <c r="BA1821" s="3">
        <v>65.52</v>
      </c>
    </row>
    <row r="1822" spans="1:53" x14ac:dyDescent="0.3">
      <c r="A1822" s="1" t="s">
        <v>2355</v>
      </c>
      <c r="B1822" s="2">
        <v>4552942</v>
      </c>
      <c r="C1822" s="9" t="s">
        <v>2401</v>
      </c>
      <c r="D1822" s="9" t="s">
        <v>2480</v>
      </c>
      <c r="E1822" s="3">
        <v>1565.94259932</v>
      </c>
      <c r="F1822" s="5">
        <v>2852.8545989999998</v>
      </c>
      <c r="G1822" s="5">
        <v>2896.9811825400002</v>
      </c>
      <c r="H1822" s="3">
        <v>-7.0999999999999994E-2</v>
      </c>
      <c r="I1822" s="3">
        <v>64.608695652173907</v>
      </c>
      <c r="J1822" s="3">
        <v>-7.0999999999999994E-2</v>
      </c>
      <c r="K1822" s="3">
        <v>64.608695652173907</v>
      </c>
      <c r="L1822" s="3">
        <v>1.20283581549283</v>
      </c>
      <c r="M1822" s="3">
        <v>1.19820344940533</v>
      </c>
      <c r="N1822" s="3">
        <v>59.44</v>
      </c>
      <c r="O1822" s="3" t="s">
        <v>2400</v>
      </c>
      <c r="P1822" s="3" t="s">
        <v>2400</v>
      </c>
      <c r="Q1822" s="3">
        <v>2.716834</v>
      </c>
      <c r="R1822" s="3">
        <v>12.540184999999999</v>
      </c>
      <c r="S1822" s="3">
        <v>12.5591308986514</v>
      </c>
      <c r="T1822" s="9" t="s">
        <v>3429</v>
      </c>
      <c r="U1822" s="7">
        <v>1034803</v>
      </c>
      <c r="V1822" s="7">
        <v>998235</v>
      </c>
      <c r="W1822" s="7">
        <v>613891</v>
      </c>
      <c r="X1822" s="7">
        <v>369937</v>
      </c>
      <c r="Y1822" s="7">
        <v>1039210</v>
      </c>
      <c r="Z1822" s="7">
        <v>1034435</v>
      </c>
      <c r="AA1822" s="7">
        <v>1033451</v>
      </c>
      <c r="AB1822" s="7">
        <v>1034803</v>
      </c>
      <c r="AC1822" s="3">
        <v>26.151</v>
      </c>
      <c r="AD1822" s="3">
        <v>24.494</v>
      </c>
      <c r="AE1822" s="3">
        <v>22.367000000000001</v>
      </c>
      <c r="AF1822" s="3">
        <v>20.794</v>
      </c>
      <c r="AG1822" s="7">
        <v>101816814</v>
      </c>
      <c r="AH1822" s="7">
        <v>101963677</v>
      </c>
      <c r="AI1822" s="7">
        <v>106050821</v>
      </c>
      <c r="AJ1822" s="7">
        <v>100789575</v>
      </c>
      <c r="AK1822" s="3">
        <v>98.99109</v>
      </c>
      <c r="AL1822" s="7">
        <v>287</v>
      </c>
      <c r="AM1822" s="7">
        <v>94436953</v>
      </c>
      <c r="AN1822" s="3">
        <v>92.75</v>
      </c>
      <c r="AO1822" s="3">
        <v>-2.3653089999999999</v>
      </c>
      <c r="AP1822" s="3">
        <v>-3.381014</v>
      </c>
      <c r="AQ1822" s="3">
        <v>0.60934299999999997</v>
      </c>
      <c r="AR1822" s="3">
        <v>9.2647060000000003</v>
      </c>
      <c r="AS1822" s="3">
        <v>-3.381014</v>
      </c>
      <c r="AT1822" s="3">
        <v>0.60934299999999997</v>
      </c>
      <c r="AU1822" s="3">
        <v>9.1042579999999997</v>
      </c>
      <c r="AV1822" s="3">
        <v>2.9419305931140212</v>
      </c>
      <c r="AW1822" s="3">
        <v>3.5241658701782876</v>
      </c>
      <c r="AX1822" s="3">
        <v>3.4246200995083944</v>
      </c>
      <c r="AY1822" s="3">
        <v>75.75</v>
      </c>
      <c r="AZ1822" s="3">
        <v>90.75</v>
      </c>
      <c r="BA1822" s="3">
        <v>88.18</v>
      </c>
    </row>
    <row r="1823" spans="1:53" x14ac:dyDescent="0.3">
      <c r="A1823" s="1" t="s">
        <v>656</v>
      </c>
      <c r="B1823" s="2">
        <v>102643</v>
      </c>
      <c r="C1823" s="9" t="s">
        <v>2395</v>
      </c>
      <c r="D1823" s="9" t="s">
        <v>2399</v>
      </c>
      <c r="E1823" s="3">
        <v>1565.94087156</v>
      </c>
      <c r="F1823" s="5" t="s">
        <v>2400</v>
      </c>
      <c r="G1823" s="5">
        <v>1888.0697298800001</v>
      </c>
      <c r="H1823" s="3">
        <v>0.28999999999999998</v>
      </c>
      <c r="I1823" s="3">
        <v>20.49</v>
      </c>
      <c r="J1823" s="4">
        <v>0.28999999999999998</v>
      </c>
      <c r="K1823" s="3">
        <v>20.49</v>
      </c>
      <c r="L1823" s="3">
        <v>1.21870356432465</v>
      </c>
      <c r="M1823" s="3">
        <v>1.0487780319603299</v>
      </c>
      <c r="N1823" s="3" t="s">
        <v>2397</v>
      </c>
      <c r="O1823" s="3" t="s">
        <v>2400</v>
      </c>
      <c r="P1823" s="3" t="s">
        <v>2400</v>
      </c>
      <c r="Q1823" s="3" t="s">
        <v>2400</v>
      </c>
      <c r="R1823" s="3" t="s">
        <v>2400</v>
      </c>
      <c r="S1823" s="3" t="s">
        <v>2400</v>
      </c>
      <c r="T1823" s="9" t="s">
        <v>3429</v>
      </c>
      <c r="U1823" s="7">
        <v>352132</v>
      </c>
      <c r="V1823" s="7">
        <v>414466</v>
      </c>
      <c r="W1823" s="7">
        <v>394585</v>
      </c>
      <c r="X1823" s="7">
        <v>204439</v>
      </c>
      <c r="Y1823" s="7">
        <v>333190</v>
      </c>
      <c r="Z1823" s="7">
        <v>330044</v>
      </c>
      <c r="AA1823" s="7">
        <v>336408</v>
      </c>
      <c r="AB1823" s="7">
        <v>352132</v>
      </c>
      <c r="AC1823" s="3" t="s">
        <v>2400</v>
      </c>
      <c r="AD1823" s="3" t="s">
        <v>2400</v>
      </c>
      <c r="AE1823" s="3" t="s">
        <v>2400</v>
      </c>
      <c r="AF1823" s="3" t="s">
        <v>2400</v>
      </c>
      <c r="AG1823" s="7">
        <v>39151650</v>
      </c>
      <c r="AH1823" s="7">
        <v>39147850</v>
      </c>
      <c r="AI1823" s="7">
        <v>38810546</v>
      </c>
      <c r="AJ1823" s="7">
        <v>41420614</v>
      </c>
      <c r="AK1823" s="3">
        <v>94.905990000000003</v>
      </c>
      <c r="AL1823" s="7">
        <v>211</v>
      </c>
      <c r="AM1823" s="7">
        <v>31043214</v>
      </c>
      <c r="AN1823" s="3">
        <v>71.13</v>
      </c>
      <c r="AO1823" s="3">
        <v>-1.742327</v>
      </c>
      <c r="AP1823" s="3">
        <v>-14.339465000000001</v>
      </c>
      <c r="AQ1823" s="3">
        <v>6.71875</v>
      </c>
      <c r="AR1823" s="3">
        <v>13.622921</v>
      </c>
      <c r="AS1823" s="3">
        <v>-14.339465000000001</v>
      </c>
      <c r="AT1823" s="3">
        <v>6.71875</v>
      </c>
      <c r="AU1823" s="3">
        <v>14.129224000000001</v>
      </c>
      <c r="AV1823" s="3">
        <v>1.9725167610721301</v>
      </c>
      <c r="AW1823" s="3">
        <v>3.6703437959324328</v>
      </c>
      <c r="AX1823" s="3">
        <v>3.3202166048712054</v>
      </c>
      <c r="AY1823" s="3">
        <v>70.81</v>
      </c>
      <c r="AZ1823" s="3">
        <v>131.76</v>
      </c>
      <c r="BA1823" s="3">
        <v>119.19</v>
      </c>
    </row>
    <row r="1824" spans="1:53" x14ac:dyDescent="0.3">
      <c r="A1824" s="1" t="s">
        <v>1104</v>
      </c>
      <c r="B1824" s="2">
        <v>4189608</v>
      </c>
      <c r="C1824" s="9" t="s">
        <v>2395</v>
      </c>
      <c r="D1824" s="9" t="s">
        <v>2428</v>
      </c>
      <c r="E1824" s="3">
        <v>1565.26336825</v>
      </c>
      <c r="F1824" s="5">
        <v>2189.286368</v>
      </c>
      <c r="G1824" s="5" t="s">
        <v>2400</v>
      </c>
      <c r="H1824" s="3">
        <v>-6.0999999999999999E-2</v>
      </c>
      <c r="I1824" s="3" t="s">
        <v>2397</v>
      </c>
      <c r="J1824" s="3">
        <v>-6.0999999999999999E-2</v>
      </c>
      <c r="K1824" s="3" t="s">
        <v>2397</v>
      </c>
      <c r="L1824" s="3" t="s">
        <v>2397</v>
      </c>
      <c r="M1824" s="3">
        <v>11.607773850000001</v>
      </c>
      <c r="N1824" s="3">
        <v>76.395348999999996</v>
      </c>
      <c r="O1824" s="3" t="s">
        <v>2400</v>
      </c>
      <c r="P1824" s="3" t="s">
        <v>2400</v>
      </c>
      <c r="Q1824" s="3">
        <v>1.4955689999999999</v>
      </c>
      <c r="R1824" s="3">
        <v>71.168313999999995</v>
      </c>
      <c r="S1824" s="3">
        <v>71.168313999999995</v>
      </c>
      <c r="T1824" s="9" t="s">
        <v>3429</v>
      </c>
      <c r="U1824" s="7">
        <v>1614128</v>
      </c>
      <c r="V1824" s="7">
        <v>1573242</v>
      </c>
      <c r="W1824" s="7">
        <v>1425205</v>
      </c>
      <c r="X1824" s="7">
        <v>1355596</v>
      </c>
      <c r="Y1824" s="7">
        <v>1457515</v>
      </c>
      <c r="Z1824" s="7">
        <v>1495486</v>
      </c>
      <c r="AA1824" s="7">
        <v>1528975</v>
      </c>
      <c r="AB1824" s="7">
        <v>1614128</v>
      </c>
      <c r="AC1824" s="3">
        <v>39.387</v>
      </c>
      <c r="AD1824" s="3">
        <v>38.765999999999998</v>
      </c>
      <c r="AE1824" s="4">
        <v>4.8280000000000003</v>
      </c>
      <c r="AF1824" s="4">
        <v>1.0589999999999999</v>
      </c>
      <c r="AG1824" s="7">
        <v>236296000</v>
      </c>
      <c r="AH1824" s="7">
        <v>235135000</v>
      </c>
      <c r="AI1824" s="7">
        <v>229442000</v>
      </c>
      <c r="AJ1824" s="7">
        <v>202901431</v>
      </c>
      <c r="AK1824" s="3">
        <v>85.683890000000005</v>
      </c>
      <c r="AL1824" s="7">
        <v>201</v>
      </c>
      <c r="AM1824" s="7">
        <v>186253453</v>
      </c>
      <c r="AN1824" s="3">
        <v>78.650000000000006</v>
      </c>
      <c r="AO1824" s="3">
        <v>-0.75528700000000004</v>
      </c>
      <c r="AP1824" s="3">
        <v>-0.60514400000000002</v>
      </c>
      <c r="AQ1824" s="3">
        <v>-2.6666669999999999</v>
      </c>
      <c r="AR1824" s="3">
        <v>39.490445999999999</v>
      </c>
      <c r="AS1824" s="3">
        <v>-0.60514400000000002</v>
      </c>
      <c r="AT1824" s="3">
        <v>-2.6666669999999999</v>
      </c>
      <c r="AU1824" s="3">
        <v>38.31579</v>
      </c>
      <c r="AV1824" s="3">
        <v>0.96779117350304733</v>
      </c>
      <c r="AW1824" s="3">
        <v>1.5710753492582705</v>
      </c>
      <c r="AX1824" s="3">
        <v>2.5839757664151701</v>
      </c>
      <c r="AY1824" s="3">
        <v>10.32</v>
      </c>
      <c r="AZ1824" s="3">
        <v>16.75</v>
      </c>
      <c r="BA1824" s="3">
        <v>27.55</v>
      </c>
    </row>
    <row r="1825" spans="1:53" x14ac:dyDescent="0.3">
      <c r="A1825" s="1" t="s">
        <v>2248</v>
      </c>
      <c r="B1825" s="2">
        <v>4409461</v>
      </c>
      <c r="C1825" s="9" t="s">
        <v>2395</v>
      </c>
      <c r="D1825" s="9" t="s">
        <v>2417</v>
      </c>
      <c r="E1825" s="3">
        <v>1562.5395324000001</v>
      </c>
      <c r="F1825" s="5">
        <v>2240.5685319999998</v>
      </c>
      <c r="G1825" s="5" t="s">
        <v>2400</v>
      </c>
      <c r="H1825" s="3">
        <v>0.39</v>
      </c>
      <c r="I1825" s="3">
        <v>28.773585000000001</v>
      </c>
      <c r="J1825" s="3">
        <v>0.39</v>
      </c>
      <c r="K1825" s="3">
        <v>28.773585000000001</v>
      </c>
      <c r="L1825" s="3" t="s">
        <v>2397</v>
      </c>
      <c r="M1825" s="3">
        <v>1.94487743</v>
      </c>
      <c r="N1825" s="3">
        <v>14.230171</v>
      </c>
      <c r="O1825" s="3" t="s">
        <v>2400</v>
      </c>
      <c r="P1825" s="3" t="s">
        <v>2400</v>
      </c>
      <c r="Q1825" s="3">
        <v>2.6203789999999998</v>
      </c>
      <c r="R1825" s="3">
        <v>16.651592000000001</v>
      </c>
      <c r="S1825" s="3">
        <v>16.651592000000001</v>
      </c>
      <c r="T1825" s="9" t="s">
        <v>3433</v>
      </c>
      <c r="U1825" s="7">
        <v>910387</v>
      </c>
      <c r="V1825" s="7">
        <v>902245</v>
      </c>
      <c r="W1825" s="7">
        <v>874509</v>
      </c>
      <c r="X1825" s="7">
        <v>830247</v>
      </c>
      <c r="Y1825" s="7">
        <v>920749</v>
      </c>
      <c r="Z1825" s="7">
        <v>915103</v>
      </c>
      <c r="AA1825" s="7">
        <v>915098</v>
      </c>
      <c r="AB1825" s="7">
        <v>910387</v>
      </c>
      <c r="AC1825" s="3">
        <v>70.344999999999999</v>
      </c>
      <c r="AD1825" s="3">
        <v>71.518000000000001</v>
      </c>
      <c r="AE1825" s="4">
        <v>13.87</v>
      </c>
      <c r="AF1825" s="3">
        <v>15.244999999999999</v>
      </c>
      <c r="AG1825" s="7">
        <v>62285000</v>
      </c>
      <c r="AH1825" s="7">
        <v>62006000</v>
      </c>
      <c r="AI1825" s="7">
        <v>63465000</v>
      </c>
      <c r="AJ1825" s="7">
        <v>58491053</v>
      </c>
      <c r="AK1825" s="4">
        <v>93.909199999999998</v>
      </c>
      <c r="AL1825" s="7">
        <v>297</v>
      </c>
      <c r="AM1825" s="7">
        <v>59005818</v>
      </c>
      <c r="AN1825" s="3">
        <v>94.74</v>
      </c>
      <c r="AO1825" s="3">
        <v>0.95623400000000003</v>
      </c>
      <c r="AP1825" s="3">
        <v>8.9285709999999998</v>
      </c>
      <c r="AQ1825" s="3">
        <v>8.3695219999999999</v>
      </c>
      <c r="AR1825" s="3">
        <v>4.4123239999999999</v>
      </c>
      <c r="AS1825" s="3">
        <v>8.9285709999999998</v>
      </c>
      <c r="AT1825" s="3">
        <v>8.3695219999999999</v>
      </c>
      <c r="AU1825" s="3">
        <v>1.5538289999999999</v>
      </c>
      <c r="AV1825" s="3">
        <v>4.3903071133729403</v>
      </c>
      <c r="AW1825" s="3">
        <v>9.4127201376887122</v>
      </c>
      <c r="AX1825" s="3">
        <v>6.9220298203984507</v>
      </c>
      <c r="AY1825" s="3">
        <v>76.790000000000006</v>
      </c>
      <c r="AZ1825" s="3">
        <v>164.63</v>
      </c>
      <c r="BA1825" s="4">
        <v>121.07</v>
      </c>
    </row>
    <row r="1826" spans="1:53" x14ac:dyDescent="0.3">
      <c r="A1826" s="1" t="s">
        <v>288</v>
      </c>
      <c r="B1826" s="2">
        <v>4812549</v>
      </c>
      <c r="C1826" s="9" t="s">
        <v>2395</v>
      </c>
      <c r="D1826" s="9" t="s">
        <v>2403</v>
      </c>
      <c r="E1826" s="3">
        <v>1553.4942825000001</v>
      </c>
      <c r="F1826" s="5">
        <v>2065.6192820000001</v>
      </c>
      <c r="G1826" s="5" t="s">
        <v>2400</v>
      </c>
      <c r="H1826" s="3">
        <v>-6.8000000000000005E-2</v>
      </c>
      <c r="I1826" s="3" t="s">
        <v>2397</v>
      </c>
      <c r="J1826" s="3">
        <v>-6.8000000000000005E-2</v>
      </c>
      <c r="K1826" s="3" t="s">
        <v>2397</v>
      </c>
      <c r="L1826" s="3" t="s">
        <v>2397</v>
      </c>
      <c r="M1826" s="3" t="s">
        <v>2397</v>
      </c>
      <c r="N1826" s="3" t="s">
        <v>2397</v>
      </c>
      <c r="O1826" s="3" t="s">
        <v>2400</v>
      </c>
      <c r="P1826" s="3" t="s">
        <v>2400</v>
      </c>
      <c r="Q1826" s="3">
        <v>5.0166440000000003</v>
      </c>
      <c r="R1826" s="3" t="s">
        <v>2397</v>
      </c>
      <c r="S1826" s="3">
        <v>-69.592883</v>
      </c>
      <c r="T1826" s="9" t="s">
        <v>3429</v>
      </c>
      <c r="U1826" s="7">
        <v>331412</v>
      </c>
      <c r="V1826" s="7">
        <v>270827</v>
      </c>
      <c r="W1826" s="7">
        <v>157170</v>
      </c>
      <c r="X1826" s="7">
        <v>17812</v>
      </c>
      <c r="Y1826" s="7">
        <v>412579</v>
      </c>
      <c r="Z1826" s="7">
        <v>382236</v>
      </c>
      <c r="AA1826" s="7">
        <v>355395</v>
      </c>
      <c r="AB1826" s="7">
        <v>331412</v>
      </c>
      <c r="AC1826" s="3">
        <v>34.627000000000002</v>
      </c>
      <c r="AD1826" s="3">
        <v>52.139000000000003</v>
      </c>
      <c r="AE1826" s="3">
        <v>-28.940999999999999</v>
      </c>
      <c r="AF1826" s="3">
        <v>-7.742</v>
      </c>
      <c r="AG1826" s="7">
        <v>207119000</v>
      </c>
      <c r="AH1826" s="7">
        <v>206629000</v>
      </c>
      <c r="AI1826" s="7">
        <v>189803000</v>
      </c>
      <c r="AJ1826" s="7">
        <v>193263126</v>
      </c>
      <c r="AK1826" s="3">
        <v>93.304069999999996</v>
      </c>
      <c r="AL1826" s="7">
        <v>307</v>
      </c>
      <c r="AM1826" s="7">
        <v>163151141</v>
      </c>
      <c r="AN1826" s="3">
        <v>78.77</v>
      </c>
      <c r="AO1826" s="3">
        <v>-1.9556709999999999</v>
      </c>
      <c r="AP1826" s="3">
        <v>0.26666699999999999</v>
      </c>
      <c r="AQ1826" s="3">
        <v>-1.052632</v>
      </c>
      <c r="AR1826" s="3">
        <v>23.887974</v>
      </c>
      <c r="AS1826" s="3">
        <v>0.26666699999999999</v>
      </c>
      <c r="AT1826" s="3">
        <v>-1.052632</v>
      </c>
      <c r="AU1826" s="3">
        <v>25.542570999999999</v>
      </c>
      <c r="AV1826" s="3">
        <v>2.8749008286099049</v>
      </c>
      <c r="AW1826" s="3">
        <v>4.2948683026599603</v>
      </c>
      <c r="AX1826" s="3">
        <v>4.7519812806263095</v>
      </c>
      <c r="AY1826" s="3">
        <v>42.37</v>
      </c>
      <c r="AZ1826" s="4">
        <v>63.3</v>
      </c>
      <c r="BA1826" s="3">
        <v>70.040000000000006</v>
      </c>
    </row>
    <row r="1827" spans="1:53" x14ac:dyDescent="0.3">
      <c r="A1827" s="1" t="s">
        <v>1804</v>
      </c>
      <c r="B1827" s="2">
        <v>4279712</v>
      </c>
      <c r="C1827" s="9" t="s">
        <v>2401</v>
      </c>
      <c r="D1827" s="9" t="s">
        <v>2480</v>
      </c>
      <c r="E1827" s="3">
        <v>1548.7826609900001</v>
      </c>
      <c r="F1827" s="5">
        <v>3872.6866599999998</v>
      </c>
      <c r="G1827" s="5">
        <v>3845.3320555</v>
      </c>
      <c r="H1827" s="3">
        <v>0.09</v>
      </c>
      <c r="I1827" s="3">
        <v>35.2068965517241</v>
      </c>
      <c r="J1827" s="3">
        <v>0.09</v>
      </c>
      <c r="K1827" s="3">
        <v>35.2068965517241</v>
      </c>
      <c r="L1827" s="3">
        <v>0.79478170552286198</v>
      </c>
      <c r="M1827" s="3">
        <v>0.79478170552286198</v>
      </c>
      <c r="N1827" s="3">
        <v>5.6222469999999998</v>
      </c>
      <c r="O1827" s="3" t="s">
        <v>2400</v>
      </c>
      <c r="P1827" s="3" t="s">
        <v>2400</v>
      </c>
      <c r="Q1827" s="3">
        <v>2.8486069999999999</v>
      </c>
      <c r="R1827" s="3">
        <v>11.092136999999999</v>
      </c>
      <c r="S1827" s="3">
        <v>10.711828111594</v>
      </c>
      <c r="T1827" s="9" t="s">
        <v>3429</v>
      </c>
      <c r="U1827" s="7">
        <v>1350103</v>
      </c>
      <c r="V1827" s="7">
        <v>1204566</v>
      </c>
      <c r="W1827" s="7">
        <v>790727</v>
      </c>
      <c r="X1827" s="7">
        <v>477357</v>
      </c>
      <c r="Y1827" s="7">
        <v>1383986</v>
      </c>
      <c r="Z1827" s="7">
        <v>1374757</v>
      </c>
      <c r="AA1827" s="7">
        <v>1363428</v>
      </c>
      <c r="AB1827" s="7">
        <v>1350103</v>
      </c>
      <c r="AC1827" s="3">
        <v>29.478000000000002</v>
      </c>
      <c r="AD1827" s="3">
        <v>28.254999999999999</v>
      </c>
      <c r="AE1827" s="3">
        <v>25.402999999999999</v>
      </c>
      <c r="AF1827" s="3">
        <v>24.408999999999999</v>
      </c>
      <c r="AG1827" s="7">
        <v>153628657</v>
      </c>
      <c r="AH1827" s="7">
        <v>155240677</v>
      </c>
      <c r="AI1827" s="7">
        <v>156172739</v>
      </c>
      <c r="AJ1827" s="7">
        <v>147250733</v>
      </c>
      <c r="AK1827" s="3">
        <v>97.071719999999999</v>
      </c>
      <c r="AL1827" s="7">
        <v>265</v>
      </c>
      <c r="AM1827" s="7">
        <v>139989139</v>
      </c>
      <c r="AN1827" s="3">
        <v>92.28</v>
      </c>
      <c r="AO1827" s="3">
        <v>-0.68093400000000004</v>
      </c>
      <c r="AP1827" s="3">
        <v>0</v>
      </c>
      <c r="AQ1827" s="3">
        <v>11.220044</v>
      </c>
      <c r="AR1827" s="3">
        <v>-13.032368</v>
      </c>
      <c r="AS1827" s="3">
        <v>0</v>
      </c>
      <c r="AT1827" s="3">
        <v>11.220044</v>
      </c>
      <c r="AU1827" s="3">
        <v>-12.883959000000001</v>
      </c>
      <c r="AV1827" s="3">
        <v>3.7575013735497742</v>
      </c>
      <c r="AW1827" s="3">
        <v>5.6807228529837692</v>
      </c>
      <c r="AX1827" s="3">
        <v>5.4738434236101483</v>
      </c>
      <c r="AY1827" s="3">
        <v>78.88</v>
      </c>
      <c r="AZ1827" s="3">
        <v>119.26</v>
      </c>
      <c r="BA1827" s="3">
        <v>114.91</v>
      </c>
    </row>
    <row r="1828" spans="1:53" x14ac:dyDescent="0.3">
      <c r="A1828" s="1" t="s">
        <v>1132</v>
      </c>
      <c r="B1828" s="2">
        <v>4994421</v>
      </c>
      <c r="C1828" s="9" t="s">
        <v>2395</v>
      </c>
      <c r="D1828" s="9" t="s">
        <v>2416</v>
      </c>
      <c r="E1828" s="3">
        <v>1547.95981005</v>
      </c>
      <c r="F1828" s="5">
        <v>1863.9598100000001</v>
      </c>
      <c r="G1828" s="5" t="s">
        <v>2400</v>
      </c>
      <c r="H1828" s="3">
        <v>0.48</v>
      </c>
      <c r="I1828" s="3">
        <v>16.921472999999999</v>
      </c>
      <c r="J1828" s="3">
        <v>0.48</v>
      </c>
      <c r="K1828" s="3">
        <v>16.921472999999999</v>
      </c>
      <c r="L1828" s="3">
        <v>4.1496250899999998</v>
      </c>
      <c r="M1828" s="3">
        <v>2.8304079999999998</v>
      </c>
      <c r="N1828" s="3">
        <v>12.979744</v>
      </c>
      <c r="O1828" s="3" t="s">
        <v>2400</v>
      </c>
      <c r="P1828" s="3" t="s">
        <v>2400</v>
      </c>
      <c r="Q1828" s="3">
        <v>1.3292520000000001</v>
      </c>
      <c r="R1828" s="3">
        <v>8.4723279999999992</v>
      </c>
      <c r="S1828" s="3">
        <v>8.4723279999999992</v>
      </c>
      <c r="T1828" s="9" t="s">
        <v>3429</v>
      </c>
      <c r="U1828" s="7">
        <v>1261498</v>
      </c>
      <c r="V1828" s="7">
        <v>1297919</v>
      </c>
      <c r="W1828" s="7">
        <v>1200398</v>
      </c>
      <c r="X1828" s="7">
        <v>1103262</v>
      </c>
      <c r="Y1828" s="7">
        <v>1305766</v>
      </c>
      <c r="Z1828" s="7">
        <v>1272502</v>
      </c>
      <c r="AA1828" s="7">
        <v>1255449</v>
      </c>
      <c r="AB1828" s="7">
        <v>1261498</v>
      </c>
      <c r="AC1828" s="3">
        <v>34.963999999999999</v>
      </c>
      <c r="AD1828" s="3">
        <v>37.051000000000002</v>
      </c>
      <c r="AE1828" s="4">
        <v>11.663</v>
      </c>
      <c r="AF1828" s="3">
        <v>13.933999999999999</v>
      </c>
      <c r="AG1828" s="7">
        <v>58304101</v>
      </c>
      <c r="AH1828" s="7">
        <v>58303000</v>
      </c>
      <c r="AI1828" s="7">
        <v>58107000</v>
      </c>
      <c r="AJ1828" s="7">
        <v>56997060</v>
      </c>
      <c r="AK1828" s="3">
        <v>97.759119999999996</v>
      </c>
      <c r="AL1828" s="7">
        <v>285</v>
      </c>
      <c r="AM1828" s="7">
        <v>55666376</v>
      </c>
      <c r="AN1828" s="3">
        <v>95.48</v>
      </c>
      <c r="AO1828" s="3">
        <v>-3.4113449999999998</v>
      </c>
      <c r="AP1828" s="3">
        <v>-8.2862519999999993</v>
      </c>
      <c r="AQ1828" s="3">
        <v>28.360569000000002</v>
      </c>
      <c r="AR1828" s="3">
        <v>93.407465999999999</v>
      </c>
      <c r="AS1828" s="3">
        <v>-8.2862519999999993</v>
      </c>
      <c r="AT1828" s="3">
        <v>28.360569000000002</v>
      </c>
      <c r="AU1828" s="3">
        <v>92.947702000000007</v>
      </c>
      <c r="AV1828" s="3">
        <v>2.8437160392799954</v>
      </c>
      <c r="AW1828" s="3">
        <v>4.8436117855690801</v>
      </c>
      <c r="AX1828" s="3">
        <v>4.4663332357991736</v>
      </c>
      <c r="AY1828" s="3">
        <v>71.55</v>
      </c>
      <c r="AZ1828" s="3">
        <v>121.87</v>
      </c>
      <c r="BA1828" s="3">
        <v>112.38</v>
      </c>
    </row>
    <row r="1829" spans="1:53" x14ac:dyDescent="0.3">
      <c r="A1829" s="1" t="s">
        <v>2129</v>
      </c>
      <c r="B1829" s="2">
        <v>4912974</v>
      </c>
      <c r="C1829" s="9" t="s">
        <v>2401</v>
      </c>
      <c r="D1829" s="9" t="s">
        <v>2420</v>
      </c>
      <c r="E1829" s="3">
        <v>1547.79754112</v>
      </c>
      <c r="F1829" s="5">
        <v>5555.8975410000003</v>
      </c>
      <c r="G1829" s="5" t="s">
        <v>2400</v>
      </c>
      <c r="H1829" s="3">
        <v>-0.02</v>
      </c>
      <c r="I1829" s="3" t="s">
        <v>2397</v>
      </c>
      <c r="J1829" s="3">
        <v>-0.02</v>
      </c>
      <c r="K1829" s="3" t="s">
        <v>2397</v>
      </c>
      <c r="L1829" s="3">
        <v>3.3150569399999998</v>
      </c>
      <c r="M1829" s="3">
        <v>0.36708387999999997</v>
      </c>
      <c r="N1829" s="3">
        <v>9.4927539999999997</v>
      </c>
      <c r="O1829" s="3" t="s">
        <v>2400</v>
      </c>
      <c r="P1829" s="3" t="s">
        <v>2400</v>
      </c>
      <c r="Q1829" s="3">
        <v>1.294624</v>
      </c>
      <c r="R1829" s="3">
        <v>8.4345800000000004</v>
      </c>
      <c r="S1829" s="3">
        <v>8.4345800000000004</v>
      </c>
      <c r="T1829" s="9" t="s">
        <v>3429</v>
      </c>
      <c r="U1829" s="7">
        <v>4284800</v>
      </c>
      <c r="V1829" s="7">
        <v>3995700</v>
      </c>
      <c r="W1829" s="7">
        <v>3133400</v>
      </c>
      <c r="X1829" s="7">
        <v>1589500</v>
      </c>
      <c r="Y1829" s="7">
        <v>4212000</v>
      </c>
      <c r="Z1829" s="7">
        <v>4239700</v>
      </c>
      <c r="AA1829" s="7">
        <v>4261600</v>
      </c>
      <c r="AB1829" s="7">
        <v>4284800</v>
      </c>
      <c r="AC1829" s="3">
        <v>32.716000000000001</v>
      </c>
      <c r="AD1829" s="3">
        <v>31.481000000000002</v>
      </c>
      <c r="AE1829" s="4">
        <v>11.414999999999999</v>
      </c>
      <c r="AF1829" s="4">
        <v>10.738</v>
      </c>
      <c r="AG1829" s="7">
        <v>183800000</v>
      </c>
      <c r="AH1829" s="7">
        <v>183800000</v>
      </c>
      <c r="AI1829" s="7">
        <v>184600000</v>
      </c>
      <c r="AJ1829" s="7">
        <v>140672679</v>
      </c>
      <c r="AK1829" s="3">
        <v>76.525769999999994</v>
      </c>
      <c r="AL1829" s="7">
        <v>355</v>
      </c>
      <c r="AM1829" s="7">
        <v>140970842</v>
      </c>
      <c r="AN1829" s="3">
        <v>76.69</v>
      </c>
      <c r="AO1829" s="3">
        <v>0.769231</v>
      </c>
      <c r="AP1829" s="3">
        <v>-6.6508310000000002</v>
      </c>
      <c r="AQ1829" s="3">
        <v>-28.415300999999999</v>
      </c>
      <c r="AR1829" s="3">
        <v>-44.764581999999997</v>
      </c>
      <c r="AS1829" s="3">
        <v>-6.6508310000000002</v>
      </c>
      <c r="AT1829" s="3">
        <v>-28.415300999999999</v>
      </c>
      <c r="AU1829" s="3">
        <v>-45.188285</v>
      </c>
      <c r="AV1829" s="3">
        <v>5.2369926642852409</v>
      </c>
      <c r="AW1829" s="3">
        <v>6.265551427994323</v>
      </c>
      <c r="AX1829" s="3">
        <v>6.5686435238626881</v>
      </c>
      <c r="AY1829" s="3">
        <v>77.19</v>
      </c>
      <c r="AZ1829" s="3">
        <v>92.35</v>
      </c>
      <c r="BA1829" s="3">
        <v>96.82</v>
      </c>
    </row>
    <row r="1830" spans="1:53" x14ac:dyDescent="0.3">
      <c r="A1830" s="1" t="s">
        <v>629</v>
      </c>
      <c r="B1830" s="2">
        <v>4915526</v>
      </c>
      <c r="C1830" s="9" t="s">
        <v>2395</v>
      </c>
      <c r="D1830" s="9" t="s">
        <v>2506</v>
      </c>
      <c r="E1830" s="3">
        <v>1545.3266048400001</v>
      </c>
      <c r="F1830" s="5">
        <v>4615.626604</v>
      </c>
      <c r="G1830" s="5" t="s">
        <v>2400</v>
      </c>
      <c r="H1830" s="3">
        <v>-0.84</v>
      </c>
      <c r="I1830" s="3">
        <v>13.906622</v>
      </c>
      <c r="J1830" s="3">
        <v>-0.84</v>
      </c>
      <c r="K1830" s="3">
        <v>13.906622</v>
      </c>
      <c r="L1830" s="3" t="s">
        <v>2397</v>
      </c>
      <c r="M1830" s="3">
        <v>4.9592252800000001</v>
      </c>
      <c r="N1830" s="3" t="s">
        <v>2397</v>
      </c>
      <c r="O1830" s="3" t="s">
        <v>2400</v>
      </c>
      <c r="P1830" s="3" t="s">
        <v>2400</v>
      </c>
      <c r="Q1830" s="3">
        <v>1.9975419999999999</v>
      </c>
      <c r="R1830" s="3">
        <v>5.7994180000000002</v>
      </c>
      <c r="S1830" s="3">
        <v>5.7994180000000002</v>
      </c>
      <c r="T1830" s="9" t="s">
        <v>3433</v>
      </c>
      <c r="U1830" s="7">
        <v>2205300</v>
      </c>
      <c r="V1830" s="7">
        <v>1964400</v>
      </c>
      <c r="W1830" s="7">
        <v>1304000</v>
      </c>
      <c r="X1830" s="7">
        <v>436512</v>
      </c>
      <c r="Y1830" s="7">
        <v>2197200</v>
      </c>
      <c r="Z1830" s="7">
        <v>2211100</v>
      </c>
      <c r="AA1830" s="7">
        <v>2196100</v>
      </c>
      <c r="AB1830" s="7">
        <v>2205300</v>
      </c>
      <c r="AC1830" s="3">
        <v>32.825000000000003</v>
      </c>
      <c r="AD1830" s="3">
        <v>32.058999999999997</v>
      </c>
      <c r="AE1830" s="3">
        <v>23.861000000000001</v>
      </c>
      <c r="AF1830" s="4">
        <v>23.18</v>
      </c>
      <c r="AG1830" s="7">
        <v>38500000</v>
      </c>
      <c r="AH1830" s="7">
        <v>39300000</v>
      </c>
      <c r="AI1830" s="7">
        <v>40190000</v>
      </c>
      <c r="AJ1830" s="7">
        <v>26979998</v>
      </c>
      <c r="AK1830" s="3">
        <v>70.072659999999999</v>
      </c>
      <c r="AL1830" s="7">
        <v>271</v>
      </c>
      <c r="AM1830" s="7">
        <v>38319888</v>
      </c>
      <c r="AN1830" s="3">
        <v>99.52</v>
      </c>
      <c r="AO1830" s="3">
        <v>-2.112676</v>
      </c>
      <c r="AP1830" s="3">
        <v>-25.762971</v>
      </c>
      <c r="AQ1830" s="3">
        <v>-14.273128</v>
      </c>
      <c r="AR1830" s="3">
        <v>-46.163777000000003</v>
      </c>
      <c r="AS1830" s="3">
        <v>-25.762971</v>
      </c>
      <c r="AT1830" s="3">
        <v>-14.273128</v>
      </c>
      <c r="AU1830" s="3">
        <v>-45.793872</v>
      </c>
      <c r="AV1830" s="3">
        <v>17.855986172049544</v>
      </c>
      <c r="AW1830" s="3">
        <v>31.833100180405367</v>
      </c>
      <c r="AX1830" s="3">
        <v>21.165903891344264</v>
      </c>
      <c r="AY1830" s="3">
        <v>101.42</v>
      </c>
      <c r="AZ1830" s="3">
        <v>180.81</v>
      </c>
      <c r="BA1830" s="3">
        <v>120.22</v>
      </c>
    </row>
    <row r="1831" spans="1:53" x14ac:dyDescent="0.3">
      <c r="A1831" s="1" t="s">
        <v>1420</v>
      </c>
      <c r="B1831" s="2">
        <v>4107863</v>
      </c>
      <c r="C1831" s="9" t="s">
        <v>2395</v>
      </c>
      <c r="D1831" s="9" t="s">
        <v>2414</v>
      </c>
      <c r="E1831" s="3">
        <v>1544.86467857</v>
      </c>
      <c r="F1831" s="5">
        <v>1526.785678</v>
      </c>
      <c r="G1831" s="5">
        <v>1526.7856785700001</v>
      </c>
      <c r="H1831" s="3">
        <v>1.47</v>
      </c>
      <c r="I1831" s="3">
        <v>17.440318000000001</v>
      </c>
      <c r="J1831" s="4">
        <v>1.47</v>
      </c>
      <c r="K1831" s="3">
        <v>17.440318000000001</v>
      </c>
      <c r="L1831" s="3">
        <v>2.9698498099999999</v>
      </c>
      <c r="M1831" s="3">
        <v>2.8235041499999998</v>
      </c>
      <c r="N1831" s="3">
        <v>16.723188</v>
      </c>
      <c r="O1831" s="3">
        <v>17.2945242186202</v>
      </c>
      <c r="P1831" s="3">
        <v>9.9599396838202896</v>
      </c>
      <c r="Q1831" s="3">
        <v>2.7775370000000001</v>
      </c>
      <c r="R1831" s="3">
        <v>8.4500109999999999</v>
      </c>
      <c r="S1831" s="3">
        <v>8.4500109999999999</v>
      </c>
      <c r="T1831" s="9" t="s">
        <v>3429</v>
      </c>
      <c r="U1831" s="7">
        <v>501478</v>
      </c>
      <c r="V1831" s="7">
        <v>477870</v>
      </c>
      <c r="W1831" s="7">
        <v>395377</v>
      </c>
      <c r="X1831" s="7">
        <v>184413</v>
      </c>
      <c r="Y1831" s="7">
        <v>515859</v>
      </c>
      <c r="Z1831" s="7">
        <v>510951</v>
      </c>
      <c r="AA1831" s="7">
        <v>506491</v>
      </c>
      <c r="AB1831" s="7">
        <v>501478</v>
      </c>
      <c r="AC1831" s="3">
        <v>66.218999999999994</v>
      </c>
      <c r="AD1831" s="3">
        <v>65.900999999999996</v>
      </c>
      <c r="AE1831" s="3">
        <v>32.533000000000001</v>
      </c>
      <c r="AF1831" s="3">
        <v>32.512999999999998</v>
      </c>
      <c r="AG1831" s="7">
        <v>18368473</v>
      </c>
      <c r="AH1831" s="7">
        <v>18409671</v>
      </c>
      <c r="AI1831" s="7">
        <v>19148691</v>
      </c>
      <c r="AJ1831" s="7">
        <v>12624703</v>
      </c>
      <c r="AK1831" s="3">
        <v>68.653350000000003</v>
      </c>
      <c r="AL1831" s="7">
        <v>232</v>
      </c>
      <c r="AM1831" s="7">
        <v>11647021</v>
      </c>
      <c r="AN1831" s="3">
        <v>63.34</v>
      </c>
      <c r="AO1831" s="3">
        <v>0.95969300000000002</v>
      </c>
      <c r="AP1831" s="3">
        <v>-6.0826089999999997</v>
      </c>
      <c r="AQ1831" s="3">
        <v>-0.46675899999999998</v>
      </c>
      <c r="AR1831" s="3">
        <v>14.897335</v>
      </c>
      <c r="AS1831" s="3">
        <v>-6.0826089999999997</v>
      </c>
      <c r="AT1831" s="3">
        <v>-0.46675899999999998</v>
      </c>
      <c r="AU1831" s="3">
        <v>14.099783</v>
      </c>
      <c r="AV1831" s="3">
        <v>1.522661004313598</v>
      </c>
      <c r="AW1831" s="3">
        <v>3.1816859638563599</v>
      </c>
      <c r="AX1831" s="3">
        <v>2.6718344167738119</v>
      </c>
      <c r="AY1831" s="3">
        <v>46.83</v>
      </c>
      <c r="AZ1831" s="3">
        <v>97.85</v>
      </c>
      <c r="BA1831" s="3">
        <v>82.17</v>
      </c>
    </row>
    <row r="1832" spans="1:53" x14ac:dyDescent="0.3">
      <c r="A1832" s="1" t="s">
        <v>1220</v>
      </c>
      <c r="B1832" s="2">
        <v>5288099</v>
      </c>
      <c r="C1832" s="9" t="s">
        <v>2395</v>
      </c>
      <c r="D1832" s="9" t="s">
        <v>2443</v>
      </c>
      <c r="E1832" s="3">
        <v>1541.38237557</v>
      </c>
      <c r="F1832" s="5">
        <v>1921.0432249999999</v>
      </c>
      <c r="G1832" s="5" t="s">
        <v>2400</v>
      </c>
      <c r="H1832" s="3">
        <v>-0.60545046916257761</v>
      </c>
      <c r="I1832" s="3" t="s">
        <v>2397</v>
      </c>
      <c r="J1832" s="3">
        <v>-0.60545046916257761</v>
      </c>
      <c r="K1832" s="3" t="s">
        <v>2397</v>
      </c>
      <c r="L1832" s="3" t="s">
        <v>2397</v>
      </c>
      <c r="M1832" s="3">
        <v>3.4289624400000003</v>
      </c>
      <c r="N1832" s="3" t="s">
        <v>2397</v>
      </c>
      <c r="O1832" s="3" t="s">
        <v>2400</v>
      </c>
      <c r="P1832" s="3" t="s">
        <v>2400</v>
      </c>
      <c r="Q1832" s="3">
        <v>2.6962480000000002</v>
      </c>
      <c r="R1832" s="3">
        <v>153.26003499999999</v>
      </c>
      <c r="S1832" s="3">
        <v>153.26003499999999</v>
      </c>
      <c r="T1832" s="9" t="s">
        <v>3429</v>
      </c>
      <c r="U1832" s="7">
        <v>995915.96513842908</v>
      </c>
      <c r="V1832" s="7">
        <v>1217541.745896731</v>
      </c>
      <c r="W1832" s="7">
        <v>1404735.3691160881</v>
      </c>
      <c r="X1832" s="7">
        <v>953919.58509960247</v>
      </c>
      <c r="Y1832" s="7">
        <v>1010353.1210327796</v>
      </c>
      <c r="Z1832" s="7">
        <v>971454.99413068022</v>
      </c>
      <c r="AA1832" s="7">
        <v>971404.22545015311</v>
      </c>
      <c r="AB1832" s="7">
        <v>995915.96513842908</v>
      </c>
      <c r="AC1832" s="4">
        <v>12.063000000000001</v>
      </c>
      <c r="AD1832" s="3">
        <v>16.055</v>
      </c>
      <c r="AE1832" s="3">
        <v>-7.2990000000000004</v>
      </c>
      <c r="AF1832" s="3">
        <v>-0.20699999999999999</v>
      </c>
      <c r="AG1832" s="7">
        <v>243725527</v>
      </c>
      <c r="AH1832" s="7">
        <v>239791623</v>
      </c>
      <c r="AI1832" s="7">
        <v>237642372</v>
      </c>
      <c r="AJ1832" s="7">
        <v>102783732</v>
      </c>
      <c r="AK1832" s="3">
        <v>44.588520000000003</v>
      </c>
      <c r="AL1832" s="7">
        <v>74</v>
      </c>
      <c r="AM1832" s="7">
        <v>26389355</v>
      </c>
      <c r="AN1832" s="3">
        <v>11.45</v>
      </c>
      <c r="AO1832" s="3">
        <v>17.600897</v>
      </c>
      <c r="AP1832" s="3">
        <v>56.801195999999997</v>
      </c>
      <c r="AQ1832" s="3">
        <v>256.80272100000002</v>
      </c>
      <c r="AR1832" s="3">
        <v>193.01676</v>
      </c>
      <c r="AS1832" s="3">
        <v>56.801195999999997</v>
      </c>
      <c r="AT1832" s="3">
        <v>256.80272100000002</v>
      </c>
      <c r="AU1832" s="3">
        <v>177.513228</v>
      </c>
      <c r="AV1832" s="3">
        <v>11.424577370877786</v>
      </c>
      <c r="AW1832" s="3">
        <v>8.268994465487129</v>
      </c>
      <c r="AX1832" s="3">
        <v>8.2741692001569351</v>
      </c>
      <c r="AY1832" s="3">
        <v>294.74</v>
      </c>
      <c r="AZ1832" s="3">
        <v>213.33</v>
      </c>
      <c r="BA1832" s="3">
        <v>213.47</v>
      </c>
    </row>
    <row r="1833" spans="1:53" x14ac:dyDescent="0.3">
      <c r="A1833" s="1" t="s">
        <v>2357</v>
      </c>
      <c r="B1833" s="2">
        <v>6578094</v>
      </c>
      <c r="C1833" s="9" t="s">
        <v>2395</v>
      </c>
      <c r="D1833" s="9" t="s">
        <v>2434</v>
      </c>
      <c r="E1833" s="3">
        <v>1538.969435</v>
      </c>
      <c r="F1833" s="5">
        <v>1602.5914339999999</v>
      </c>
      <c r="G1833" s="5" t="s">
        <v>2400</v>
      </c>
      <c r="H1833" s="3">
        <v>-0.20699999999999999</v>
      </c>
      <c r="I1833" s="3" t="s">
        <v>2397</v>
      </c>
      <c r="J1833" s="3">
        <v>-0.20699999999999999</v>
      </c>
      <c r="K1833" s="3" t="s">
        <v>2397</v>
      </c>
      <c r="L1833" s="3">
        <v>109.66580977</v>
      </c>
      <c r="M1833" s="3">
        <v>6.6917647100000002</v>
      </c>
      <c r="N1833" s="3" t="s">
        <v>2397</v>
      </c>
      <c r="O1833" s="3" t="s">
        <v>2400</v>
      </c>
      <c r="P1833" s="3" t="s">
        <v>2400</v>
      </c>
      <c r="Q1833" s="3">
        <v>4.147621</v>
      </c>
      <c r="R1833" s="3" t="s">
        <v>2397</v>
      </c>
      <c r="S1833" s="3">
        <v>-35.799345000000002</v>
      </c>
      <c r="T1833" s="9" t="s">
        <v>3429</v>
      </c>
      <c r="U1833" s="7">
        <v>463406</v>
      </c>
      <c r="V1833" s="7">
        <v>380921</v>
      </c>
      <c r="W1833" s="7">
        <v>218336</v>
      </c>
      <c r="X1833" s="7">
        <v>141406</v>
      </c>
      <c r="Y1833" s="7">
        <v>525128</v>
      </c>
      <c r="Z1833" s="7">
        <v>502357</v>
      </c>
      <c r="AA1833" s="7">
        <v>480770</v>
      </c>
      <c r="AB1833" s="7">
        <v>463406</v>
      </c>
      <c r="AC1833" s="3">
        <v>38.466999999999999</v>
      </c>
      <c r="AD1833" s="3">
        <v>39.131</v>
      </c>
      <c r="AE1833" s="3">
        <v>-13.192</v>
      </c>
      <c r="AF1833" s="3">
        <v>-11.680999999999999</v>
      </c>
      <c r="AG1833" s="7">
        <v>49444955</v>
      </c>
      <c r="AH1833" s="7">
        <v>48998964</v>
      </c>
      <c r="AI1833" s="7">
        <v>48022443</v>
      </c>
      <c r="AJ1833" s="7">
        <v>42410772</v>
      </c>
      <c r="AK1833" s="3">
        <v>85.56729</v>
      </c>
      <c r="AL1833" s="7">
        <v>180</v>
      </c>
      <c r="AM1833" s="7">
        <v>46821612</v>
      </c>
      <c r="AN1833" s="3">
        <v>94.47</v>
      </c>
      <c r="AO1833" s="3">
        <v>-2.3798629999999998</v>
      </c>
      <c r="AP1833" s="3">
        <v>37.391303999999998</v>
      </c>
      <c r="AQ1833" s="3">
        <v>132.22645600000001</v>
      </c>
      <c r="AR1833" s="3">
        <v>23.081361999999999</v>
      </c>
      <c r="AS1833" s="3">
        <v>37.391303999999998</v>
      </c>
      <c r="AT1833" s="3">
        <v>132.22645600000001</v>
      </c>
      <c r="AU1833" s="3">
        <v>18.796993000000001</v>
      </c>
      <c r="AV1833" s="3">
        <v>6.6467896882702311</v>
      </c>
      <c r="AW1833" s="3">
        <v>6.866301385863598</v>
      </c>
      <c r="AX1833" s="3">
        <v>6.0105707334398444</v>
      </c>
      <c r="AY1833" s="4">
        <v>103.07</v>
      </c>
      <c r="AZ1833" s="3">
        <v>106.47</v>
      </c>
      <c r="BA1833" s="4">
        <v>93.2</v>
      </c>
    </row>
    <row r="1834" spans="1:53" x14ac:dyDescent="0.3">
      <c r="A1834" s="1" t="s">
        <v>1966</v>
      </c>
      <c r="B1834" s="2">
        <v>4001605</v>
      </c>
      <c r="C1834" s="9" t="s">
        <v>2401</v>
      </c>
      <c r="D1834" s="9" t="s">
        <v>2416</v>
      </c>
      <c r="E1834" s="3">
        <v>1535.17615593</v>
      </c>
      <c r="F1834" s="5">
        <v>1810.1761550000001</v>
      </c>
      <c r="G1834" s="5" t="s">
        <v>2400</v>
      </c>
      <c r="H1834" s="3">
        <v>0.16</v>
      </c>
      <c r="I1834" s="3">
        <v>12.3125</v>
      </c>
      <c r="J1834" s="3">
        <v>0.16</v>
      </c>
      <c r="K1834" s="3">
        <v>12.3125</v>
      </c>
      <c r="L1834" s="3">
        <v>2.3281465400000001</v>
      </c>
      <c r="M1834" s="3">
        <v>1.44111192</v>
      </c>
      <c r="N1834" s="3">
        <v>8.4308130000000006</v>
      </c>
      <c r="O1834" s="3" t="s">
        <v>2400</v>
      </c>
      <c r="P1834" s="3" t="s">
        <v>2400</v>
      </c>
      <c r="Q1834" s="3">
        <v>0.48747099999999999</v>
      </c>
      <c r="R1834" s="3">
        <v>5.569178</v>
      </c>
      <c r="S1834" s="3">
        <v>5.569178</v>
      </c>
      <c r="T1834" s="9" t="s">
        <v>3437</v>
      </c>
      <c r="U1834" s="7">
        <v>3159600</v>
      </c>
      <c r="V1834" s="7">
        <v>3232600</v>
      </c>
      <c r="W1834" s="7">
        <v>2772700</v>
      </c>
      <c r="X1834" s="7">
        <v>2596200</v>
      </c>
      <c r="Y1834" s="7">
        <v>3153200</v>
      </c>
      <c r="Z1834" s="7">
        <v>3136200</v>
      </c>
      <c r="AA1834" s="7">
        <v>3135000</v>
      </c>
      <c r="AB1834" s="7">
        <v>3159600</v>
      </c>
      <c r="AC1834" s="3">
        <v>32.180999999999997</v>
      </c>
      <c r="AD1834" s="3">
        <v>33.271000000000001</v>
      </c>
      <c r="AE1834" s="4">
        <v>6.593</v>
      </c>
      <c r="AF1834" s="4">
        <v>6.8879999999999999</v>
      </c>
      <c r="AG1834" s="7">
        <v>113700141</v>
      </c>
      <c r="AH1834" s="7">
        <v>113952915</v>
      </c>
      <c r="AI1834" s="7">
        <v>114199328</v>
      </c>
      <c r="AJ1834" s="7">
        <v>84923817</v>
      </c>
      <c r="AK1834" s="3">
        <v>74.676730000000006</v>
      </c>
      <c r="AL1834" s="7">
        <v>277</v>
      </c>
      <c r="AM1834" s="7">
        <v>92832287</v>
      </c>
      <c r="AN1834" s="3">
        <v>81.63</v>
      </c>
      <c r="AO1834" s="3">
        <v>0.76726300000000003</v>
      </c>
      <c r="AP1834" s="3">
        <v>-12.249442999999999</v>
      </c>
      <c r="AQ1834" s="3">
        <v>-12.37954</v>
      </c>
      <c r="AR1834" s="3">
        <v>-10.993976</v>
      </c>
      <c r="AS1834" s="3">
        <v>-12.249442999999999</v>
      </c>
      <c r="AT1834" s="3">
        <v>-12.37954</v>
      </c>
      <c r="AU1834" s="3">
        <v>-12.573964999999999</v>
      </c>
      <c r="AV1834" s="3">
        <v>3.1172911048148739</v>
      </c>
      <c r="AW1834" s="3">
        <v>3.2991569973172754</v>
      </c>
      <c r="AX1834" s="3">
        <v>2.9048970850763363</v>
      </c>
      <c r="AY1834" s="3">
        <v>87.31</v>
      </c>
      <c r="AZ1834" s="4">
        <v>92.4</v>
      </c>
      <c r="BA1834" s="3">
        <v>81.36</v>
      </c>
    </row>
    <row r="1835" spans="1:53" x14ac:dyDescent="0.3">
      <c r="A1835" s="1" t="s">
        <v>624</v>
      </c>
      <c r="B1835" s="2">
        <v>4994762</v>
      </c>
      <c r="C1835" s="9" t="s">
        <v>2401</v>
      </c>
      <c r="D1835" s="9" t="s">
        <v>2515</v>
      </c>
      <c r="E1835" s="3">
        <v>1534.67965602</v>
      </c>
      <c r="F1835" s="5">
        <v>1732.9166560000001</v>
      </c>
      <c r="G1835" s="5" t="s">
        <v>2400</v>
      </c>
      <c r="H1835" s="4">
        <v>6.3</v>
      </c>
      <c r="I1835" s="3">
        <v>2.770492</v>
      </c>
      <c r="J1835" s="3">
        <v>6.3</v>
      </c>
      <c r="K1835" s="3">
        <v>2.770492</v>
      </c>
      <c r="L1835" s="3">
        <v>0.45712229999999998</v>
      </c>
      <c r="M1835" s="3">
        <v>0.45712229999999998</v>
      </c>
      <c r="N1835" s="3" t="s">
        <v>2397</v>
      </c>
      <c r="O1835" s="3" t="s">
        <v>2400</v>
      </c>
      <c r="P1835" s="3" t="s">
        <v>2400</v>
      </c>
      <c r="Q1835" s="3">
        <v>1.737144</v>
      </c>
      <c r="R1835" s="3">
        <v>2.615421</v>
      </c>
      <c r="S1835" s="3">
        <v>2.615421</v>
      </c>
      <c r="T1835" s="9" t="s">
        <v>3429</v>
      </c>
      <c r="U1835" s="7">
        <v>973583</v>
      </c>
      <c r="V1835" s="7">
        <v>993344</v>
      </c>
      <c r="W1835" s="7">
        <v>689505</v>
      </c>
      <c r="X1835" s="7">
        <v>461594</v>
      </c>
      <c r="Y1835" s="7">
        <v>1005246</v>
      </c>
      <c r="Z1835" s="7">
        <v>988285</v>
      </c>
      <c r="AA1835" s="7">
        <v>983458</v>
      </c>
      <c r="AB1835" s="7">
        <v>973583</v>
      </c>
      <c r="AC1835" s="3">
        <v>77.218999999999994</v>
      </c>
      <c r="AD1835" s="3">
        <v>72.997</v>
      </c>
      <c r="AE1835" s="3">
        <v>70.501000000000005</v>
      </c>
      <c r="AF1835" s="3">
        <v>66.575999999999993</v>
      </c>
      <c r="AG1835" s="7">
        <v>19333329</v>
      </c>
      <c r="AH1835" s="7">
        <v>19345643</v>
      </c>
      <c r="AI1835" s="7">
        <v>19497008</v>
      </c>
      <c r="AJ1835" s="7">
        <v>9737827</v>
      </c>
      <c r="AK1835" s="3">
        <v>50.368079999999999</v>
      </c>
      <c r="AL1835" s="7">
        <v>150</v>
      </c>
      <c r="AM1835" s="7">
        <v>3990879</v>
      </c>
      <c r="AN1835" s="3">
        <v>20.64</v>
      </c>
      <c r="AO1835" s="3">
        <v>0.288076</v>
      </c>
      <c r="AP1835" s="3">
        <v>0.86923700000000004</v>
      </c>
      <c r="AQ1835" s="3">
        <v>-7.6896469999999999</v>
      </c>
      <c r="AR1835" s="3">
        <v>7.4620860000000002</v>
      </c>
      <c r="AS1835" s="3">
        <v>0.86923700000000004</v>
      </c>
      <c r="AT1835" s="3">
        <v>-7.6896469999999999</v>
      </c>
      <c r="AU1835" s="3">
        <v>8.1150420000000008</v>
      </c>
      <c r="AV1835" s="3">
        <v>2.1460918603309342</v>
      </c>
      <c r="AW1835" s="3">
        <v>3.1830301021525154</v>
      </c>
      <c r="AX1835" s="3">
        <v>3.0872505593439583</v>
      </c>
      <c r="AY1835" s="3">
        <v>75.62</v>
      </c>
      <c r="AZ1835" s="3">
        <v>112.15</v>
      </c>
      <c r="BA1835" s="3">
        <v>108.78</v>
      </c>
    </row>
    <row r="1836" spans="1:53" x14ac:dyDescent="0.3">
      <c r="A1836" s="1" t="s">
        <v>963</v>
      </c>
      <c r="B1836" s="2">
        <v>4383959</v>
      </c>
      <c r="C1836" s="9" t="s">
        <v>2401</v>
      </c>
      <c r="D1836" s="9" t="s">
        <v>2407</v>
      </c>
      <c r="E1836" s="3">
        <v>1533.07469154</v>
      </c>
      <c r="F1836" s="5">
        <v>3360.6976909999998</v>
      </c>
      <c r="G1836" s="5">
        <v>3431.00584832</v>
      </c>
      <c r="H1836" s="3">
        <v>0.317</v>
      </c>
      <c r="I1836" s="3">
        <v>17.979198</v>
      </c>
      <c r="J1836" s="4">
        <v>0.317</v>
      </c>
      <c r="K1836" s="3">
        <v>17.979198</v>
      </c>
      <c r="L1836" s="3">
        <v>0.89378046999999994</v>
      </c>
      <c r="M1836" s="3">
        <v>0.89378046999999994</v>
      </c>
      <c r="N1836" s="3">
        <v>18.90625</v>
      </c>
      <c r="O1836" s="3" t="s">
        <v>2400</v>
      </c>
      <c r="P1836" s="3" t="s">
        <v>2400</v>
      </c>
      <c r="Q1836" s="3">
        <v>7.2810030000000001</v>
      </c>
      <c r="R1836" s="3" t="s">
        <v>2400</v>
      </c>
      <c r="S1836" s="3">
        <v>17.2355073823128</v>
      </c>
      <c r="T1836" s="9" t="s">
        <v>3429</v>
      </c>
      <c r="U1836" s="7">
        <v>454914</v>
      </c>
      <c r="V1836" s="7">
        <v>357452</v>
      </c>
      <c r="W1836" s="7">
        <v>346980</v>
      </c>
      <c r="X1836" s="7">
        <v>172959</v>
      </c>
      <c r="Y1836" s="7">
        <v>445944</v>
      </c>
      <c r="Z1836" s="7">
        <v>455587</v>
      </c>
      <c r="AA1836" s="7">
        <v>459053</v>
      </c>
      <c r="AB1836" s="7">
        <v>454914</v>
      </c>
      <c r="AC1836" s="4">
        <v>100</v>
      </c>
      <c r="AD1836" s="4">
        <v>100</v>
      </c>
      <c r="AE1836" s="3" t="s">
        <v>2400</v>
      </c>
      <c r="AF1836" s="3" t="s">
        <v>2400</v>
      </c>
      <c r="AG1836" s="7">
        <v>117161940</v>
      </c>
      <c r="AH1836" s="7">
        <v>116744389</v>
      </c>
      <c r="AI1836" s="7">
        <v>109563525</v>
      </c>
      <c r="AJ1836" s="7">
        <v>40108075</v>
      </c>
      <c r="AK1836" s="3">
        <v>99.702820000000003</v>
      </c>
      <c r="AL1836" s="7">
        <v>215</v>
      </c>
      <c r="AM1836" s="7">
        <v>33643936</v>
      </c>
      <c r="AN1836" s="3">
        <v>28.68</v>
      </c>
      <c r="AO1836" s="3">
        <v>-5.7632399999999997</v>
      </c>
      <c r="AP1836" s="3">
        <v>-7.421576</v>
      </c>
      <c r="AQ1836" s="3">
        <v>-12.063954000000001</v>
      </c>
      <c r="AR1836" s="3">
        <v>-17.123287999999999</v>
      </c>
      <c r="AS1836" s="3">
        <v>-7.421576</v>
      </c>
      <c r="AT1836" s="3">
        <v>-12.063954000000001</v>
      </c>
      <c r="AU1836" s="3">
        <v>-17.406143</v>
      </c>
      <c r="AV1836" s="3">
        <v>7.3658214574696599</v>
      </c>
      <c r="AW1836" s="3">
        <v>5.2864576284550022</v>
      </c>
      <c r="AX1836" s="3">
        <v>3.9106458606545802</v>
      </c>
      <c r="AY1836" s="3">
        <v>246.59</v>
      </c>
      <c r="AZ1836" s="3">
        <v>176.98</v>
      </c>
      <c r="BA1836" s="3">
        <v>130.91999999999999</v>
      </c>
    </row>
    <row r="1837" spans="1:53" x14ac:dyDescent="0.3">
      <c r="A1837" s="1" t="s">
        <v>1846</v>
      </c>
      <c r="B1837" s="2">
        <v>4257707</v>
      </c>
      <c r="C1837" s="9" t="s">
        <v>2395</v>
      </c>
      <c r="D1837" s="9" t="s">
        <v>2417</v>
      </c>
      <c r="E1837" s="3">
        <v>1527.386244</v>
      </c>
      <c r="F1837" s="5">
        <v>1404.4012439999999</v>
      </c>
      <c r="G1837" s="5">
        <v>1443.0159776600001</v>
      </c>
      <c r="H1837" s="3">
        <v>0.32800000000000001</v>
      </c>
      <c r="I1837" s="3">
        <v>21.15748</v>
      </c>
      <c r="J1837" s="4">
        <v>0.32800000000000001</v>
      </c>
      <c r="K1837" s="3">
        <v>21.15748</v>
      </c>
      <c r="L1837" s="3">
        <v>9.333101769999999</v>
      </c>
      <c r="M1837" s="3">
        <v>3.18440389</v>
      </c>
      <c r="N1837" s="3">
        <v>21.686844000000001</v>
      </c>
      <c r="O1837" s="3" t="s">
        <v>2400</v>
      </c>
      <c r="P1837" s="3" t="s">
        <v>2400</v>
      </c>
      <c r="Q1837" s="3">
        <v>2.5581909999999999</v>
      </c>
      <c r="R1837" s="3">
        <v>13.145687000000001</v>
      </c>
      <c r="S1837" s="3">
        <v>13.145687000000001</v>
      </c>
      <c r="T1837" s="9" t="s">
        <v>3429</v>
      </c>
      <c r="U1837" s="7">
        <v>514584</v>
      </c>
      <c r="V1837" s="7">
        <v>474736</v>
      </c>
      <c r="W1837" s="7">
        <v>461035</v>
      </c>
      <c r="X1837" s="7">
        <v>382903</v>
      </c>
      <c r="Y1837" s="7">
        <v>538933</v>
      </c>
      <c r="Z1837" s="7">
        <v>532613</v>
      </c>
      <c r="AA1837" s="7">
        <v>524112</v>
      </c>
      <c r="AB1837" s="7">
        <v>514584</v>
      </c>
      <c r="AC1837" s="3">
        <v>42.673999999999999</v>
      </c>
      <c r="AD1837" s="3">
        <v>43.402000000000001</v>
      </c>
      <c r="AE1837" s="3">
        <v>18.434000000000001</v>
      </c>
      <c r="AF1837" s="3">
        <v>18.472999999999999</v>
      </c>
      <c r="AG1837" s="7">
        <v>55854000</v>
      </c>
      <c r="AH1837" s="7">
        <v>55797000</v>
      </c>
      <c r="AI1837" s="7">
        <v>55397000</v>
      </c>
      <c r="AJ1837" s="7">
        <v>30617247</v>
      </c>
      <c r="AK1837" s="4">
        <v>54.784399999999998</v>
      </c>
      <c r="AL1837" s="7">
        <v>233</v>
      </c>
      <c r="AM1837" s="7">
        <v>20467946</v>
      </c>
      <c r="AN1837" s="3">
        <v>36.619999999999997</v>
      </c>
      <c r="AO1837" s="3">
        <v>-2.0772599999999999</v>
      </c>
      <c r="AP1837" s="3">
        <v>-1.6831320000000001</v>
      </c>
      <c r="AQ1837" s="3">
        <v>-27.904481000000001</v>
      </c>
      <c r="AR1837" s="3">
        <v>-4.2067740000000002</v>
      </c>
      <c r="AS1837" s="3">
        <v>-1.6831320000000001</v>
      </c>
      <c r="AT1837" s="3">
        <v>-27.904481000000001</v>
      </c>
      <c r="AU1837" s="3">
        <v>-7.15273</v>
      </c>
      <c r="AV1837" s="3">
        <v>0.70165405784550194</v>
      </c>
      <c r="AW1837" s="3">
        <v>1.4416617812500203</v>
      </c>
      <c r="AX1837" s="3">
        <v>1.2941428029516808</v>
      </c>
      <c r="AY1837" s="3">
        <v>58.23</v>
      </c>
      <c r="AZ1837" s="3">
        <v>119.65</v>
      </c>
      <c r="BA1837" s="4">
        <v>107.4</v>
      </c>
    </row>
    <row r="1838" spans="1:53" x14ac:dyDescent="0.3">
      <c r="A1838" s="1" t="s">
        <v>2318</v>
      </c>
      <c r="B1838" s="2">
        <v>100489</v>
      </c>
      <c r="C1838" s="9" t="s">
        <v>2395</v>
      </c>
      <c r="D1838" s="9" t="s">
        <v>2399</v>
      </c>
      <c r="E1838" s="3">
        <v>1527.24000892</v>
      </c>
      <c r="F1838" s="5" t="s">
        <v>2400</v>
      </c>
      <c r="G1838" s="5">
        <v>1175.7350089199999</v>
      </c>
      <c r="H1838" s="4">
        <v>1.31</v>
      </c>
      <c r="I1838" s="3">
        <v>9.5555555555555607</v>
      </c>
      <c r="J1838" s="4">
        <v>1.31</v>
      </c>
      <c r="K1838" s="3">
        <v>9.5555555555555607</v>
      </c>
      <c r="L1838" s="3">
        <v>1.77840678863653</v>
      </c>
      <c r="M1838" s="3">
        <v>1.54002272896682</v>
      </c>
      <c r="N1838" s="3">
        <v>13.654347</v>
      </c>
      <c r="O1838" s="3" t="s">
        <v>2400</v>
      </c>
      <c r="P1838" s="3" t="s">
        <v>2400</v>
      </c>
      <c r="Q1838" s="3" t="s">
        <v>2400</v>
      </c>
      <c r="R1838" s="3" t="s">
        <v>2400</v>
      </c>
      <c r="S1838" s="3" t="s">
        <v>2400</v>
      </c>
      <c r="T1838" s="9" t="s">
        <v>3429</v>
      </c>
      <c r="U1838" s="7">
        <v>323366</v>
      </c>
      <c r="V1838" s="7">
        <v>264022</v>
      </c>
      <c r="W1838" s="7">
        <v>214833</v>
      </c>
      <c r="X1838" s="7">
        <v>206133</v>
      </c>
      <c r="Y1838" s="7">
        <v>304343</v>
      </c>
      <c r="Z1838" s="7">
        <v>313189</v>
      </c>
      <c r="AA1838" s="7">
        <v>319506</v>
      </c>
      <c r="AB1838" s="7">
        <v>323366</v>
      </c>
      <c r="AC1838" s="3" t="s">
        <v>2400</v>
      </c>
      <c r="AD1838" s="3" t="s">
        <v>2400</v>
      </c>
      <c r="AE1838" s="3" t="s">
        <v>2400</v>
      </c>
      <c r="AF1838" s="3" t="s">
        <v>2400</v>
      </c>
      <c r="AG1838" s="7">
        <v>26685899</v>
      </c>
      <c r="AH1838" s="7">
        <v>26683436</v>
      </c>
      <c r="AI1838" s="7">
        <v>26648826</v>
      </c>
      <c r="AJ1838" s="7">
        <v>25430112</v>
      </c>
      <c r="AK1838" s="3">
        <v>95.293819999999997</v>
      </c>
      <c r="AL1838" s="7">
        <v>242</v>
      </c>
      <c r="AM1838" s="7">
        <v>20759768</v>
      </c>
      <c r="AN1838" s="3">
        <v>77.790000000000006</v>
      </c>
      <c r="AO1838" s="3">
        <v>-0.15226500000000001</v>
      </c>
      <c r="AP1838" s="3">
        <v>-8.3347890000000007</v>
      </c>
      <c r="AQ1838" s="3">
        <v>6.1513559999999998</v>
      </c>
      <c r="AR1838" s="3">
        <v>-6.8371519999999997</v>
      </c>
      <c r="AS1838" s="3">
        <v>-8.3347890000000007</v>
      </c>
      <c r="AT1838" s="3">
        <v>6.1513559999999998</v>
      </c>
      <c r="AU1838" s="3">
        <v>-7.0023049999999998</v>
      </c>
      <c r="AV1838" s="3" t="s">
        <v>2400</v>
      </c>
      <c r="AW1838" s="3" t="s">
        <v>2400</v>
      </c>
      <c r="AX1838" s="3" t="s">
        <v>2400</v>
      </c>
      <c r="AY1838" s="3">
        <v>64.37</v>
      </c>
      <c r="AZ1838" s="3">
        <v>89.07</v>
      </c>
      <c r="BA1838" s="3">
        <v>88.96</v>
      </c>
    </row>
    <row r="1839" spans="1:53" x14ac:dyDescent="0.3">
      <c r="A1839" s="1" t="s">
        <v>2383</v>
      </c>
      <c r="B1839" s="2">
        <v>5144414</v>
      </c>
      <c r="C1839" s="9" t="s">
        <v>2401</v>
      </c>
      <c r="D1839" s="9" t="s">
        <v>2405</v>
      </c>
      <c r="E1839" s="3">
        <v>1526.34349746</v>
      </c>
      <c r="F1839" s="5">
        <v>1388.183497</v>
      </c>
      <c r="G1839" s="5" t="s">
        <v>2400</v>
      </c>
      <c r="H1839" s="3">
        <v>-0.21199999999999999</v>
      </c>
      <c r="I1839" s="3" t="s">
        <v>2397</v>
      </c>
      <c r="J1839" s="3">
        <v>-0.21199999999999999</v>
      </c>
      <c r="K1839" s="3" t="s">
        <v>2397</v>
      </c>
      <c r="L1839" s="3">
        <v>17.495590830000001</v>
      </c>
      <c r="M1839" s="3">
        <v>8.2804674499999997</v>
      </c>
      <c r="N1839" s="3">
        <v>20.623701000000001</v>
      </c>
      <c r="O1839" s="3" t="s">
        <v>2400</v>
      </c>
      <c r="P1839" s="3" t="s">
        <v>2400</v>
      </c>
      <c r="Q1839" s="3">
        <v>3.03329</v>
      </c>
      <c r="R1839" s="3" t="s">
        <v>2397</v>
      </c>
      <c r="S1839" s="3" t="s">
        <v>2397</v>
      </c>
      <c r="T1839" s="9" t="s">
        <v>3433</v>
      </c>
      <c r="U1839" s="7">
        <v>431661</v>
      </c>
      <c r="V1839" s="7">
        <v>396087</v>
      </c>
      <c r="W1839" s="7">
        <v>346738</v>
      </c>
      <c r="X1839" s="7">
        <v>305420</v>
      </c>
      <c r="Y1839" s="7">
        <v>452763</v>
      </c>
      <c r="Z1839" s="7">
        <v>445683</v>
      </c>
      <c r="AA1839" s="7">
        <v>438335</v>
      </c>
      <c r="AB1839" s="7">
        <v>431661</v>
      </c>
      <c r="AC1839" s="3">
        <v>68.010999999999996</v>
      </c>
      <c r="AD1839" s="3">
        <v>69.472999999999999</v>
      </c>
      <c r="AE1839" s="4">
        <v>-8.64</v>
      </c>
      <c r="AF1839" s="3">
        <v>-3.093</v>
      </c>
      <c r="AG1839" s="7">
        <v>153717000</v>
      </c>
      <c r="AH1839" s="7">
        <v>151477000</v>
      </c>
      <c r="AI1839" s="7">
        <v>143094000</v>
      </c>
      <c r="AJ1839" s="7">
        <v>143311203</v>
      </c>
      <c r="AK1839" s="3">
        <v>93.230670000000003</v>
      </c>
      <c r="AL1839" s="7">
        <v>269</v>
      </c>
      <c r="AM1839" s="7">
        <v>112225665</v>
      </c>
      <c r="AN1839" s="3">
        <v>73.010000000000005</v>
      </c>
      <c r="AO1839" s="3">
        <v>0</v>
      </c>
      <c r="AP1839" s="3">
        <v>-0.100705</v>
      </c>
      <c r="AQ1839" s="3">
        <v>15.081206999999999</v>
      </c>
      <c r="AR1839" s="3">
        <v>13.371428999999999</v>
      </c>
      <c r="AS1839" s="3">
        <v>-0.100705</v>
      </c>
      <c r="AT1839" s="3">
        <v>15.081206999999999</v>
      </c>
      <c r="AU1839" s="3">
        <v>5.5319149999999997</v>
      </c>
      <c r="AV1839" s="3">
        <v>3.2984360029501572</v>
      </c>
      <c r="AW1839" s="3">
        <v>6.7382147223386699</v>
      </c>
      <c r="AX1839" s="3">
        <v>10.959485546402149</v>
      </c>
      <c r="AY1839" s="3">
        <v>51.92</v>
      </c>
      <c r="AZ1839" s="4">
        <v>106.07</v>
      </c>
      <c r="BA1839" s="3">
        <v>172.51</v>
      </c>
    </row>
    <row r="1840" spans="1:53" x14ac:dyDescent="0.3">
      <c r="A1840" s="1" t="s">
        <v>170</v>
      </c>
      <c r="B1840" s="2">
        <v>9768877</v>
      </c>
      <c r="C1840" s="9" t="s">
        <v>2395</v>
      </c>
      <c r="D1840" s="9" t="s">
        <v>2403</v>
      </c>
      <c r="E1840" s="3">
        <v>1526.261467</v>
      </c>
      <c r="F1840" s="5">
        <v>1403.8784659999999</v>
      </c>
      <c r="G1840" s="5" t="s">
        <v>2400</v>
      </c>
      <c r="H1840" s="3">
        <v>-0.33400000000000002</v>
      </c>
      <c r="I1840" s="3" t="s">
        <v>2397</v>
      </c>
      <c r="J1840" s="3">
        <v>-0.33400000000000002</v>
      </c>
      <c r="K1840" s="3" t="s">
        <v>2397</v>
      </c>
      <c r="L1840" s="3">
        <v>11.099601589999999</v>
      </c>
      <c r="M1840" s="3">
        <v>10.403286029999999</v>
      </c>
      <c r="N1840" s="3" t="s">
        <v>2397</v>
      </c>
      <c r="O1840" s="3" t="s">
        <v>2400</v>
      </c>
      <c r="P1840" s="3" t="s">
        <v>2400</v>
      </c>
      <c r="Q1840" s="3">
        <v>10.872107</v>
      </c>
      <c r="R1840" s="3" t="s">
        <v>2397</v>
      </c>
      <c r="S1840" s="3">
        <v>-8.4404459999999997</v>
      </c>
      <c r="T1840" s="9" t="s">
        <v>3429</v>
      </c>
      <c r="U1840" s="7">
        <v>59606</v>
      </c>
      <c r="V1840" s="7">
        <v>3686</v>
      </c>
      <c r="W1840" s="7" t="s">
        <v>2400</v>
      </c>
      <c r="X1840" s="7" t="s">
        <v>2400</v>
      </c>
      <c r="Y1840" s="7">
        <v>138708</v>
      </c>
      <c r="Z1840" s="7">
        <v>132062</v>
      </c>
      <c r="AA1840" s="7">
        <v>106394</v>
      </c>
      <c r="AB1840" s="7">
        <v>59606</v>
      </c>
      <c r="AC1840" s="3">
        <v>91.632999999999996</v>
      </c>
      <c r="AD1840" s="3">
        <v>89.569000000000003</v>
      </c>
      <c r="AE1840" s="3" t="s">
        <v>2397</v>
      </c>
      <c r="AF1840" s="3">
        <v>-129.34200000000001</v>
      </c>
      <c r="AG1840" s="7">
        <v>116998829</v>
      </c>
      <c r="AH1840" s="7">
        <v>116480267</v>
      </c>
      <c r="AI1840" s="7">
        <v>61858044</v>
      </c>
      <c r="AJ1840" s="7">
        <v>84302141</v>
      </c>
      <c r="AK1840" s="3">
        <v>72.025660000000002</v>
      </c>
      <c r="AL1840" s="7">
        <v>225</v>
      </c>
      <c r="AM1840" s="7">
        <v>100711732</v>
      </c>
      <c r="AN1840" s="3">
        <v>86.05</v>
      </c>
      <c r="AO1840" s="3">
        <v>-7.0713809999999997</v>
      </c>
      <c r="AP1840" s="3">
        <v>6.8251530000000002</v>
      </c>
      <c r="AQ1840" s="3">
        <v>49.784945999999998</v>
      </c>
      <c r="AR1840" s="3">
        <v>306.12244900000002</v>
      </c>
      <c r="AS1840" s="3">
        <v>6.8251530000000002</v>
      </c>
      <c r="AT1840" s="3">
        <v>49.784945999999998</v>
      </c>
      <c r="AU1840" s="3">
        <v>331.26934999999997</v>
      </c>
      <c r="AV1840" s="3">
        <v>6.2241406781454769</v>
      </c>
      <c r="AW1840" s="3">
        <v>9.0918923214642025</v>
      </c>
      <c r="AX1840" s="3">
        <v>8.7289175508792596</v>
      </c>
      <c r="AY1840" s="3">
        <v>46.78</v>
      </c>
      <c r="AZ1840" s="3">
        <v>68.33</v>
      </c>
      <c r="BA1840" s="4">
        <v>65.599999999999994</v>
      </c>
    </row>
    <row r="1841" spans="1:53" x14ac:dyDescent="0.3">
      <c r="A1841" s="1" t="s">
        <v>599</v>
      </c>
      <c r="B1841" s="2">
        <v>4090254</v>
      </c>
      <c r="C1841" s="9" t="s">
        <v>2395</v>
      </c>
      <c r="D1841" s="9" t="s">
        <v>2510</v>
      </c>
      <c r="E1841" s="3">
        <v>1526.22067941</v>
      </c>
      <c r="F1841" s="5">
        <v>1995.491679</v>
      </c>
      <c r="G1841" s="5">
        <v>1987.49167941</v>
      </c>
      <c r="H1841" s="3">
        <v>0.67</v>
      </c>
      <c r="I1841" s="3">
        <v>22.485702</v>
      </c>
      <c r="J1841" s="4">
        <v>0.67</v>
      </c>
      <c r="K1841" s="3">
        <v>22.485702</v>
      </c>
      <c r="L1841" s="3" t="s">
        <v>2397</v>
      </c>
      <c r="M1841" s="3">
        <v>4.9698560900000004</v>
      </c>
      <c r="N1841" s="3">
        <v>13.105128000000001</v>
      </c>
      <c r="O1841" s="3">
        <v>23.790103756043099</v>
      </c>
      <c r="P1841" s="3">
        <v>30.1670053643277</v>
      </c>
      <c r="Q1841" s="3">
        <v>1.606614</v>
      </c>
      <c r="R1841" s="3">
        <v>10.530443</v>
      </c>
      <c r="S1841" s="3">
        <v>10.530443</v>
      </c>
      <c r="T1841" s="9" t="s">
        <v>3429</v>
      </c>
      <c r="U1841" s="7">
        <v>1169258</v>
      </c>
      <c r="V1841" s="7">
        <v>1089752</v>
      </c>
      <c r="W1841" s="7">
        <v>1046487</v>
      </c>
      <c r="X1841" s="7">
        <v>990533</v>
      </c>
      <c r="Y1841" s="7">
        <v>1177920</v>
      </c>
      <c r="Z1841" s="7">
        <v>1169645</v>
      </c>
      <c r="AA1841" s="7">
        <v>1165654</v>
      </c>
      <c r="AB1841" s="7">
        <v>1169258</v>
      </c>
      <c r="AC1841" s="3">
        <v>47.399000000000001</v>
      </c>
      <c r="AD1841" s="4">
        <v>47.67</v>
      </c>
      <c r="AE1841" s="3">
        <v>14.833</v>
      </c>
      <c r="AF1841" s="3">
        <v>14.172000000000001</v>
      </c>
      <c r="AG1841" s="7">
        <v>28045000</v>
      </c>
      <c r="AH1841" s="7">
        <v>28344000</v>
      </c>
      <c r="AI1841" s="7">
        <v>28457000</v>
      </c>
      <c r="AJ1841" s="7">
        <v>26473457</v>
      </c>
      <c r="AK1841" s="3">
        <v>95.072109999999995</v>
      </c>
      <c r="AL1841" s="7">
        <v>320</v>
      </c>
      <c r="AM1841" s="7">
        <v>29901673</v>
      </c>
      <c r="AN1841" s="3">
        <v>107.38</v>
      </c>
      <c r="AO1841" s="3">
        <v>-1.083801</v>
      </c>
      <c r="AP1841" s="3">
        <v>-6.7505930000000003</v>
      </c>
      <c r="AQ1841" s="3">
        <v>5.0565259999999999</v>
      </c>
      <c r="AR1841" s="3">
        <v>-3.7838859999999999</v>
      </c>
      <c r="AS1841" s="3">
        <v>-6.7505930000000003</v>
      </c>
      <c r="AT1841" s="3">
        <v>5.0565259999999999</v>
      </c>
      <c r="AU1841" s="3">
        <v>-3.9466269999999999</v>
      </c>
      <c r="AV1841" s="3">
        <v>2.1943382848767712</v>
      </c>
      <c r="AW1841" s="3">
        <v>3.3130182048176851</v>
      </c>
      <c r="AX1841" s="3">
        <v>3.6950176076735155</v>
      </c>
      <c r="AY1841" s="3">
        <v>47.23</v>
      </c>
      <c r="AZ1841" s="3">
        <v>71.31</v>
      </c>
      <c r="BA1841" s="3">
        <v>79.53</v>
      </c>
    </row>
    <row r="1842" spans="1:53" x14ac:dyDescent="0.3">
      <c r="A1842" s="1" t="s">
        <v>1838</v>
      </c>
      <c r="B1842" s="2">
        <v>5429719</v>
      </c>
      <c r="C1842" s="9" t="s">
        <v>2401</v>
      </c>
      <c r="D1842" s="9" t="s">
        <v>2533</v>
      </c>
      <c r="E1842" s="3">
        <v>1525.8768050000001</v>
      </c>
      <c r="F1842" s="5">
        <v>5847.4158040000002</v>
      </c>
      <c r="G1842" s="5">
        <v>5847.4158047999999</v>
      </c>
      <c r="H1842" s="3">
        <v>0.27</v>
      </c>
      <c r="I1842" s="3">
        <v>10.8705882352941</v>
      </c>
      <c r="J1842" s="3">
        <v>0.27</v>
      </c>
      <c r="K1842" s="3">
        <v>10.8705882352941</v>
      </c>
      <c r="L1842" s="3">
        <v>0.63546646000000007</v>
      </c>
      <c r="M1842" s="3">
        <v>0.57702847251969203</v>
      </c>
      <c r="N1842" s="3">
        <v>24.838709999999999</v>
      </c>
      <c r="O1842" s="3" t="s">
        <v>2400</v>
      </c>
      <c r="P1842" s="3" t="s">
        <v>2400</v>
      </c>
      <c r="Q1842" s="3">
        <v>14.066606</v>
      </c>
      <c r="R1842" s="3">
        <v>17.740349999999999</v>
      </c>
      <c r="S1842" s="3">
        <v>17.077782505933101</v>
      </c>
      <c r="T1842" s="9" t="s">
        <v>3429</v>
      </c>
      <c r="U1842" s="7">
        <v>376707</v>
      </c>
      <c r="V1842" s="7">
        <v>279368</v>
      </c>
      <c r="W1842" s="7">
        <v>193293</v>
      </c>
      <c r="X1842" s="7">
        <v>158731</v>
      </c>
      <c r="Y1842" s="7">
        <v>402669</v>
      </c>
      <c r="Z1842" s="7">
        <v>400237</v>
      </c>
      <c r="AA1842" s="7">
        <v>396241</v>
      </c>
      <c r="AB1842" s="7">
        <v>376707</v>
      </c>
      <c r="AC1842" s="3">
        <v>98.093000000000004</v>
      </c>
      <c r="AD1842" s="3">
        <v>98.221000000000004</v>
      </c>
      <c r="AE1842" s="3">
        <v>76.968999999999994</v>
      </c>
      <c r="AF1842" s="3">
        <v>78.893000000000001</v>
      </c>
      <c r="AG1842" s="7">
        <v>71436000</v>
      </c>
      <c r="AH1842" s="7">
        <v>71435000</v>
      </c>
      <c r="AI1842" s="7">
        <v>71066000</v>
      </c>
      <c r="AJ1842" s="7">
        <v>55382611</v>
      </c>
      <c r="AK1842" s="4">
        <v>77.5274</v>
      </c>
      <c r="AL1842" s="7">
        <v>273</v>
      </c>
      <c r="AM1842" s="7">
        <v>55327992</v>
      </c>
      <c r="AN1842" s="3">
        <v>77.45</v>
      </c>
      <c r="AO1842" s="3">
        <v>-1.7021280000000001</v>
      </c>
      <c r="AP1842" s="3">
        <v>-13.483146</v>
      </c>
      <c r="AQ1842" s="3">
        <v>-29.546320999999999</v>
      </c>
      <c r="AR1842" s="3">
        <v>-22.025317000000001</v>
      </c>
      <c r="AS1842" s="3">
        <v>-13.483146</v>
      </c>
      <c r="AT1842" s="3">
        <v>-29.546320999999999</v>
      </c>
      <c r="AU1842" s="3">
        <v>-21.025641</v>
      </c>
      <c r="AV1842" s="3">
        <v>3.0427662845353711</v>
      </c>
      <c r="AW1842" s="3">
        <v>2.991498845542973</v>
      </c>
      <c r="AX1842" s="3">
        <v>2.7212772833899272</v>
      </c>
      <c r="AY1842" s="3">
        <v>121.98</v>
      </c>
      <c r="AZ1842" s="3">
        <v>119.92</v>
      </c>
      <c r="BA1842" s="4">
        <v>109.09</v>
      </c>
    </row>
    <row r="1843" spans="1:53" x14ac:dyDescent="0.3">
      <c r="A1843" s="1" t="s">
        <v>1867</v>
      </c>
      <c r="B1843" s="2">
        <v>6675765</v>
      </c>
      <c r="C1843" s="9" t="s">
        <v>2401</v>
      </c>
      <c r="D1843" s="9" t="s">
        <v>2486</v>
      </c>
      <c r="E1843" s="3">
        <v>1522.6196559</v>
      </c>
      <c r="F1843" s="5">
        <v>1766.3926550000001</v>
      </c>
      <c r="G1843" s="5" t="s">
        <v>2400</v>
      </c>
      <c r="H1843" s="3">
        <v>0.155</v>
      </c>
      <c r="I1843" s="3">
        <v>22.440677999999998</v>
      </c>
      <c r="J1843" s="3">
        <v>0.155</v>
      </c>
      <c r="K1843" s="3">
        <v>22.440677999999998</v>
      </c>
      <c r="L1843" s="3">
        <v>2.13238847</v>
      </c>
      <c r="M1843" s="3">
        <v>1.7088280800000002</v>
      </c>
      <c r="N1843" s="3">
        <v>13.373737</v>
      </c>
      <c r="O1843" s="3" t="s">
        <v>2400</v>
      </c>
      <c r="P1843" s="3" t="s">
        <v>2400</v>
      </c>
      <c r="Q1843" s="3">
        <v>1.08849</v>
      </c>
      <c r="R1843" s="3">
        <v>4.5081759999999997</v>
      </c>
      <c r="S1843" s="3">
        <v>4.5081759999999997</v>
      </c>
      <c r="T1843" s="9" t="s">
        <v>3429</v>
      </c>
      <c r="U1843" s="7">
        <v>1585353</v>
      </c>
      <c r="V1843" s="7">
        <v>1387420</v>
      </c>
      <c r="W1843" s="7">
        <v>764620</v>
      </c>
      <c r="X1843" s="7">
        <v>605105</v>
      </c>
      <c r="Y1843" s="7">
        <v>1477888</v>
      </c>
      <c r="Z1843" s="7">
        <v>1495812</v>
      </c>
      <c r="AA1843" s="7">
        <v>1535309</v>
      </c>
      <c r="AB1843" s="7">
        <v>1585353</v>
      </c>
      <c r="AC1843" s="3">
        <v>23.369</v>
      </c>
      <c r="AD1843" s="3">
        <v>25.652999999999999</v>
      </c>
      <c r="AE1843" s="3">
        <v>13.784000000000001</v>
      </c>
      <c r="AF1843" s="3">
        <v>14.597</v>
      </c>
      <c r="AG1843" s="7">
        <v>102797453</v>
      </c>
      <c r="AH1843" s="7">
        <v>102799602</v>
      </c>
      <c r="AI1843" s="7">
        <v>103917951</v>
      </c>
      <c r="AJ1843" s="7">
        <v>98267720</v>
      </c>
      <c r="AK1843" s="3">
        <v>95.323490000000007</v>
      </c>
      <c r="AL1843" s="7">
        <v>270</v>
      </c>
      <c r="AM1843" s="7">
        <v>94484117</v>
      </c>
      <c r="AN1843" s="3">
        <v>91.65</v>
      </c>
      <c r="AO1843" s="4">
        <v>3.4375</v>
      </c>
      <c r="AP1843" s="3">
        <v>-10.358836</v>
      </c>
      <c r="AQ1843" s="3">
        <v>18.957771999999999</v>
      </c>
      <c r="AR1843" s="3">
        <v>76.533332999999999</v>
      </c>
      <c r="AS1843" s="3">
        <v>-10.358836</v>
      </c>
      <c r="AT1843" s="3">
        <v>18.957771999999999</v>
      </c>
      <c r="AU1843" s="3">
        <v>74.440053000000006</v>
      </c>
      <c r="AV1843" s="3">
        <v>2.7912708544983653</v>
      </c>
      <c r="AW1843" s="3">
        <v>4.2532131892776475</v>
      </c>
      <c r="AX1843" s="3">
        <v>4.1897166331141475</v>
      </c>
      <c r="AY1843" s="3">
        <v>56.89</v>
      </c>
      <c r="AZ1843" s="3">
        <v>86.69</v>
      </c>
      <c r="BA1843" s="4">
        <v>85.4</v>
      </c>
    </row>
    <row r="1844" spans="1:53" x14ac:dyDescent="0.3">
      <c r="A1844" s="1" t="s">
        <v>645</v>
      </c>
      <c r="B1844" s="2">
        <v>4980475</v>
      </c>
      <c r="C1844" s="9" t="s">
        <v>2401</v>
      </c>
      <c r="D1844" s="9" t="s">
        <v>2477</v>
      </c>
      <c r="E1844" s="3">
        <v>1520.9954675399999</v>
      </c>
      <c r="F1844" s="5">
        <v>1859.732467</v>
      </c>
      <c r="G1844" s="5" t="s">
        <v>2400</v>
      </c>
      <c r="H1844" s="3">
        <v>0.218</v>
      </c>
      <c r="I1844" s="4">
        <v>9.2899999999999991</v>
      </c>
      <c r="J1844" s="3">
        <v>0.218</v>
      </c>
      <c r="K1844" s="4">
        <v>9.2899999999999991</v>
      </c>
      <c r="L1844" s="3">
        <v>1.4572549000000001</v>
      </c>
      <c r="M1844" s="3">
        <v>1.4552004999999999</v>
      </c>
      <c r="N1844" s="3">
        <v>7.9333900000000002</v>
      </c>
      <c r="O1844" s="3" t="s">
        <v>2400</v>
      </c>
      <c r="P1844" s="3" t="s">
        <v>2400</v>
      </c>
      <c r="Q1844" s="3">
        <v>3.1498360000000001</v>
      </c>
      <c r="R1844" s="3">
        <v>6.2091560000000001</v>
      </c>
      <c r="S1844" s="3">
        <v>6.2091560000000001</v>
      </c>
      <c r="T1844" s="9" t="s">
        <v>3429</v>
      </c>
      <c r="U1844" s="7">
        <v>560556</v>
      </c>
      <c r="V1844" s="7">
        <v>473658</v>
      </c>
      <c r="W1844" s="7">
        <v>311006</v>
      </c>
      <c r="X1844" s="7">
        <v>691039</v>
      </c>
      <c r="Y1844" s="7">
        <v>583758</v>
      </c>
      <c r="Z1844" s="7">
        <v>573216</v>
      </c>
      <c r="AA1844" s="7">
        <v>575026</v>
      </c>
      <c r="AB1844" s="7">
        <v>560556</v>
      </c>
      <c r="AC1844" s="4">
        <v>56.99</v>
      </c>
      <c r="AD1844" s="3">
        <v>55.548000000000002</v>
      </c>
      <c r="AE1844" s="3">
        <v>51.953000000000003</v>
      </c>
      <c r="AF1844" s="3">
        <v>50.728999999999999</v>
      </c>
      <c r="AG1844" s="7">
        <v>161464487</v>
      </c>
      <c r="AH1844" s="7">
        <v>161464487</v>
      </c>
      <c r="AI1844" s="7">
        <v>160999542</v>
      </c>
      <c r="AJ1844" s="7">
        <v>139272292</v>
      </c>
      <c r="AK1844" s="3">
        <v>86.255679999999998</v>
      </c>
      <c r="AL1844" s="7">
        <v>260</v>
      </c>
      <c r="AM1844" s="7">
        <v>99600595</v>
      </c>
      <c r="AN1844" s="4">
        <v>61.69</v>
      </c>
      <c r="AO1844" s="3">
        <v>-1.693122</v>
      </c>
      <c r="AP1844" s="3">
        <v>-1.3800429999999999</v>
      </c>
      <c r="AQ1844" s="3">
        <v>-15.775159</v>
      </c>
      <c r="AR1844" s="3">
        <v>-7.1928070000000002</v>
      </c>
      <c r="AS1844" s="3">
        <v>-1.3800429999999999</v>
      </c>
      <c r="AT1844" s="3">
        <v>-15.775159</v>
      </c>
      <c r="AU1844" s="3">
        <v>-5.3007140000000001</v>
      </c>
      <c r="AV1844" s="3">
        <v>3.0404314231648968</v>
      </c>
      <c r="AW1844" s="3">
        <v>5.5872609762958421</v>
      </c>
      <c r="AX1844" s="3">
        <v>5.0283077941562375</v>
      </c>
      <c r="AY1844" s="3">
        <v>54.06</v>
      </c>
      <c r="AZ1844" s="3">
        <v>99.35</v>
      </c>
      <c r="BA1844" s="3">
        <v>89.41</v>
      </c>
    </row>
    <row r="1845" spans="1:53" x14ac:dyDescent="0.3">
      <c r="A1845" s="1" t="s">
        <v>842</v>
      </c>
      <c r="B1845" s="2">
        <v>100703</v>
      </c>
      <c r="C1845" s="9" t="s">
        <v>2395</v>
      </c>
      <c r="D1845" s="9" t="s">
        <v>2399</v>
      </c>
      <c r="E1845" s="3">
        <v>1518.08001208</v>
      </c>
      <c r="F1845" s="5" t="s">
        <v>2400</v>
      </c>
      <c r="G1845" s="5">
        <v>1406.5060120799999</v>
      </c>
      <c r="H1845" s="3">
        <v>0.55000000000000004</v>
      </c>
      <c r="I1845" s="3">
        <v>12.1494845360825</v>
      </c>
      <c r="J1845" s="4">
        <v>0.55000000000000004</v>
      </c>
      <c r="K1845" s="3">
        <v>12.1494845360825</v>
      </c>
      <c r="L1845" s="3">
        <v>1.29746013222592</v>
      </c>
      <c r="M1845" s="3">
        <v>0.95551643640529094</v>
      </c>
      <c r="N1845" s="3">
        <v>8.0388809999999999</v>
      </c>
      <c r="O1845" s="3" t="s">
        <v>2400</v>
      </c>
      <c r="P1845" s="3" t="s">
        <v>2400</v>
      </c>
      <c r="Q1845" s="3" t="s">
        <v>2400</v>
      </c>
      <c r="R1845" s="3" t="s">
        <v>2400</v>
      </c>
      <c r="S1845" s="3" t="s">
        <v>2400</v>
      </c>
      <c r="T1845" s="9" t="s">
        <v>3429</v>
      </c>
      <c r="U1845" s="7">
        <v>441076</v>
      </c>
      <c r="V1845" s="7">
        <v>450042</v>
      </c>
      <c r="W1845" s="7">
        <v>402245</v>
      </c>
      <c r="X1845" s="7">
        <v>399930</v>
      </c>
      <c r="Y1845" s="7">
        <v>445524</v>
      </c>
      <c r="Z1845" s="7">
        <v>435927</v>
      </c>
      <c r="AA1845" s="7">
        <v>426986</v>
      </c>
      <c r="AB1845" s="7">
        <v>441076</v>
      </c>
      <c r="AC1845" s="3" t="s">
        <v>2400</v>
      </c>
      <c r="AD1845" s="3" t="s">
        <v>2400</v>
      </c>
      <c r="AE1845" s="3" t="s">
        <v>2400</v>
      </c>
      <c r="AF1845" s="3" t="s">
        <v>2400</v>
      </c>
      <c r="AG1845" s="7">
        <v>56872241</v>
      </c>
      <c r="AH1845" s="7">
        <v>56746937</v>
      </c>
      <c r="AI1845" s="7">
        <v>55342017</v>
      </c>
      <c r="AJ1845" s="7">
        <v>53342852</v>
      </c>
      <c r="AK1845" s="4">
        <v>93.784300000000002</v>
      </c>
      <c r="AL1845" s="7">
        <v>230</v>
      </c>
      <c r="AM1845" s="7">
        <v>33083933</v>
      </c>
      <c r="AN1845" s="3">
        <v>58.17</v>
      </c>
      <c r="AO1845" s="3">
        <v>-2.7640259999999999</v>
      </c>
      <c r="AP1845" s="3">
        <v>-11.689771</v>
      </c>
      <c r="AQ1845" s="3">
        <v>-9.4158340000000003</v>
      </c>
      <c r="AR1845" s="3">
        <v>-5.2652729999999996</v>
      </c>
      <c r="AS1845" s="3">
        <v>-11.689771</v>
      </c>
      <c r="AT1845" s="3">
        <v>-9.4158340000000003</v>
      </c>
      <c r="AU1845" s="3">
        <v>-5.0362609999999997</v>
      </c>
      <c r="AV1845" s="3">
        <v>1.2805162438945008</v>
      </c>
      <c r="AW1845" s="3">
        <v>1.9926759742397826</v>
      </c>
      <c r="AX1845" s="3">
        <v>2.3583261708437604</v>
      </c>
      <c r="AY1845" s="3">
        <v>64.12</v>
      </c>
      <c r="AZ1845" s="3">
        <v>99.78</v>
      </c>
      <c r="BA1845" s="4">
        <v>118.09</v>
      </c>
    </row>
    <row r="1846" spans="1:53" x14ac:dyDescent="0.3">
      <c r="A1846" s="1" t="s">
        <v>2187</v>
      </c>
      <c r="B1846" s="2">
        <v>103232</v>
      </c>
      <c r="C1846" s="9" t="s">
        <v>2401</v>
      </c>
      <c r="D1846" s="9" t="s">
        <v>2470</v>
      </c>
      <c r="E1846" s="3">
        <v>1514.8759488000001</v>
      </c>
      <c r="F1846" s="5">
        <v>2374.916948</v>
      </c>
      <c r="G1846" s="5">
        <v>2375.1169488</v>
      </c>
      <c r="H1846" s="3">
        <v>0.108</v>
      </c>
      <c r="I1846" s="3">
        <v>145.230769230769</v>
      </c>
      <c r="J1846" s="3">
        <v>0.108</v>
      </c>
      <c r="K1846" s="3">
        <v>145.230769230769</v>
      </c>
      <c r="L1846" s="3">
        <v>2.7030063818484802</v>
      </c>
      <c r="M1846" s="3">
        <v>2.7030063818484802</v>
      </c>
      <c r="N1846" s="3">
        <v>20.679079999999999</v>
      </c>
      <c r="O1846" s="3" t="s">
        <v>2400</v>
      </c>
      <c r="P1846" s="3" t="s">
        <v>2400</v>
      </c>
      <c r="Q1846" s="3">
        <v>9.9900470000000006</v>
      </c>
      <c r="R1846" s="3">
        <v>23.137139000000001</v>
      </c>
      <c r="S1846" s="3">
        <v>20.296159202618799</v>
      </c>
      <c r="T1846" s="9" t="s">
        <v>3429</v>
      </c>
      <c r="U1846" s="7">
        <v>228501</v>
      </c>
      <c r="V1846" s="7">
        <v>203333</v>
      </c>
      <c r="W1846" s="7">
        <v>195185</v>
      </c>
      <c r="X1846" s="7">
        <v>172973</v>
      </c>
      <c r="Y1846" s="7">
        <v>243806</v>
      </c>
      <c r="Z1846" s="7">
        <v>238815</v>
      </c>
      <c r="AA1846" s="7">
        <v>233657</v>
      </c>
      <c r="AB1846" s="7">
        <v>228501</v>
      </c>
      <c r="AC1846" s="3">
        <v>53.465000000000003</v>
      </c>
      <c r="AD1846" s="3">
        <v>54.402999999999999</v>
      </c>
      <c r="AE1846" s="4">
        <v>41.96</v>
      </c>
      <c r="AF1846" s="3">
        <v>43.177999999999997</v>
      </c>
      <c r="AG1846" s="7">
        <v>78697000</v>
      </c>
      <c r="AH1846" s="7">
        <v>72750000</v>
      </c>
      <c r="AI1846" s="7">
        <v>66172000</v>
      </c>
      <c r="AJ1846" s="7">
        <v>73894316</v>
      </c>
      <c r="AK1846" s="3">
        <v>93.655910000000006</v>
      </c>
      <c r="AL1846" s="7">
        <v>272</v>
      </c>
      <c r="AM1846" s="7">
        <v>60947773</v>
      </c>
      <c r="AN1846" s="3">
        <v>77.25</v>
      </c>
      <c r="AO1846" s="3">
        <v>-0.42194100000000001</v>
      </c>
      <c r="AP1846" s="3">
        <v>-1.6666669999999999</v>
      </c>
      <c r="AQ1846" s="3">
        <v>-4.0162680000000002</v>
      </c>
      <c r="AR1846" s="3">
        <v>24.456164000000001</v>
      </c>
      <c r="AS1846" s="3">
        <v>-1.6666669999999999</v>
      </c>
      <c r="AT1846" s="3">
        <v>-4.0162680000000002</v>
      </c>
      <c r="AU1846" s="3">
        <v>23.237597999999998</v>
      </c>
      <c r="AV1846" s="3" t="s">
        <v>2400</v>
      </c>
      <c r="AW1846" s="3" t="s">
        <v>2400</v>
      </c>
      <c r="AX1846" s="3" t="s">
        <v>2400</v>
      </c>
      <c r="AY1846" s="3">
        <v>63.17</v>
      </c>
      <c r="AZ1846" s="3">
        <v>145.52000000000001</v>
      </c>
      <c r="BA1846" s="3">
        <v>98.41</v>
      </c>
    </row>
    <row r="1847" spans="1:53" x14ac:dyDescent="0.3">
      <c r="A1847" s="1" t="s">
        <v>1247</v>
      </c>
      <c r="B1847" s="2">
        <v>4422251</v>
      </c>
      <c r="C1847" s="9" t="s">
        <v>2401</v>
      </c>
      <c r="D1847" s="9" t="s">
        <v>2438</v>
      </c>
      <c r="E1847" s="3">
        <v>1513.7864546599999</v>
      </c>
      <c r="F1847" s="5" t="s">
        <v>2400</v>
      </c>
      <c r="G1847" s="5">
        <v>3505.38745466</v>
      </c>
      <c r="H1847" s="3">
        <v>0.22</v>
      </c>
      <c r="I1847" s="3">
        <v>14.723684210526301</v>
      </c>
      <c r="J1847" s="3">
        <v>0.22</v>
      </c>
      <c r="K1847" s="3">
        <v>14.723684210526301</v>
      </c>
      <c r="L1847" s="3">
        <v>0.96708831017460695</v>
      </c>
      <c r="M1847" s="3">
        <v>0.93284310658422298</v>
      </c>
      <c r="N1847" s="3">
        <v>5.6148268776191301</v>
      </c>
      <c r="O1847" s="3" t="s">
        <v>2400</v>
      </c>
      <c r="P1847" s="3" t="s">
        <v>2400</v>
      </c>
      <c r="Q1847" s="3" t="s">
        <v>2400</v>
      </c>
      <c r="R1847" s="3" t="s">
        <v>2400</v>
      </c>
      <c r="S1847" s="3">
        <v>9.4934945088040195</v>
      </c>
      <c r="T1847" s="9" t="s">
        <v>3429</v>
      </c>
      <c r="U1847" s="7">
        <v>278592</v>
      </c>
      <c r="V1847" s="7">
        <v>348305</v>
      </c>
      <c r="W1847" s="7">
        <v>174899</v>
      </c>
      <c r="X1847" s="7">
        <v>148642</v>
      </c>
      <c r="Y1847" s="7">
        <v>276898</v>
      </c>
      <c r="Z1847" s="7">
        <v>284785</v>
      </c>
      <c r="AA1847" s="7">
        <v>281744</v>
      </c>
      <c r="AB1847" s="7">
        <v>278592</v>
      </c>
      <c r="AC1847" s="3">
        <v>74.856999999999999</v>
      </c>
      <c r="AD1847" s="4">
        <v>74.53</v>
      </c>
      <c r="AE1847" s="3" t="s">
        <v>2400</v>
      </c>
      <c r="AF1847" s="3" t="s">
        <v>2400</v>
      </c>
      <c r="AG1847" s="7">
        <v>127765243</v>
      </c>
      <c r="AH1847" s="7">
        <v>127866107</v>
      </c>
      <c r="AI1847" s="7">
        <v>126911689</v>
      </c>
      <c r="AJ1847" s="7">
        <v>112941618</v>
      </c>
      <c r="AK1847" s="4">
        <v>88.485900000000001</v>
      </c>
      <c r="AL1847" s="7">
        <v>247</v>
      </c>
      <c r="AM1847" s="7">
        <v>82495931</v>
      </c>
      <c r="AN1847" s="3">
        <v>64.63</v>
      </c>
      <c r="AO1847" s="3">
        <v>-2.2707419999999998</v>
      </c>
      <c r="AP1847" s="3">
        <v>-5.649241</v>
      </c>
      <c r="AQ1847" s="3">
        <v>-3.5344829999999998</v>
      </c>
      <c r="AR1847" s="3">
        <v>-1.5831139999999999</v>
      </c>
      <c r="AS1847" s="3">
        <v>-5.649241</v>
      </c>
      <c r="AT1847" s="3">
        <v>-3.5344829999999998</v>
      </c>
      <c r="AU1847" s="3">
        <v>-2.7801909999999999</v>
      </c>
      <c r="AV1847" s="3">
        <v>2.6051375726477528</v>
      </c>
      <c r="AW1847" s="3">
        <v>2.4962853195070371</v>
      </c>
      <c r="AX1847" s="3">
        <v>2.7554545973150537</v>
      </c>
      <c r="AY1847" s="4">
        <v>104.4</v>
      </c>
      <c r="AZ1847" s="4">
        <v>100.03</v>
      </c>
      <c r="BA1847" s="3">
        <v>110.42</v>
      </c>
    </row>
    <row r="1848" spans="1:53" x14ac:dyDescent="0.3">
      <c r="A1848" s="1" t="s">
        <v>879</v>
      </c>
      <c r="B1848" s="2">
        <v>4359623</v>
      </c>
      <c r="C1848" s="9" t="s">
        <v>2401</v>
      </c>
      <c r="D1848" s="9" t="s">
        <v>2536</v>
      </c>
      <c r="E1848" s="3">
        <v>1512.4978881</v>
      </c>
      <c r="F1848" s="5">
        <v>1748.897888</v>
      </c>
      <c r="G1848" s="5">
        <v>1748.8978881</v>
      </c>
      <c r="H1848" s="4">
        <v>1.597</v>
      </c>
      <c r="I1848" s="3">
        <v>6.48</v>
      </c>
      <c r="J1848" s="3">
        <v>1.597</v>
      </c>
      <c r="K1848" s="3">
        <v>6.48</v>
      </c>
      <c r="L1848" s="3">
        <v>0.82362604042406207</v>
      </c>
      <c r="M1848" s="3">
        <v>0.82362604042406207</v>
      </c>
      <c r="N1848" s="3" t="s">
        <v>2397</v>
      </c>
      <c r="O1848" s="3" t="s">
        <v>2400</v>
      </c>
      <c r="P1848" s="3" t="s">
        <v>2400</v>
      </c>
      <c r="Q1848" s="3">
        <v>1.026742</v>
      </c>
      <c r="R1848" s="3">
        <v>6.2616769999999997</v>
      </c>
      <c r="S1848" s="3">
        <v>5.6747162223361398</v>
      </c>
      <c r="T1848" s="9" t="s">
        <v>3435</v>
      </c>
      <c r="U1848" s="7" t="s">
        <v>2400</v>
      </c>
      <c r="V1848" s="7" t="s">
        <v>2400</v>
      </c>
      <c r="W1848" s="7" t="s">
        <v>2400</v>
      </c>
      <c r="X1848" s="7" t="s">
        <v>2400</v>
      </c>
      <c r="Y1848" s="7" t="s">
        <v>2400</v>
      </c>
      <c r="Z1848" s="7" t="s">
        <v>2400</v>
      </c>
      <c r="AA1848" s="7" t="s">
        <v>2400</v>
      </c>
      <c r="AB1848" s="7" t="s">
        <v>2400</v>
      </c>
      <c r="AC1848" s="3">
        <v>23.803999999999998</v>
      </c>
      <c r="AD1848" s="3">
        <v>23.803999999999998</v>
      </c>
      <c r="AE1848" s="3">
        <v>16.152000000000001</v>
      </c>
      <c r="AF1848" s="3">
        <v>16.152000000000001</v>
      </c>
      <c r="AG1848" s="7">
        <v>50653637</v>
      </c>
      <c r="AH1848" s="7">
        <v>50607995</v>
      </c>
      <c r="AI1848" s="7">
        <v>49903713</v>
      </c>
      <c r="AJ1848" s="7">
        <v>18987607</v>
      </c>
      <c r="AK1848" s="3">
        <v>37.473120000000002</v>
      </c>
      <c r="AL1848" s="7">
        <v>218</v>
      </c>
      <c r="AM1848" s="7">
        <v>18137469</v>
      </c>
      <c r="AN1848" s="4">
        <v>35.799999999999997</v>
      </c>
      <c r="AO1848" s="3">
        <v>-0.34602100000000002</v>
      </c>
      <c r="AP1848" s="3">
        <v>-13.165829</v>
      </c>
      <c r="AQ1848" s="3">
        <v>-19.925857000000001</v>
      </c>
      <c r="AR1848" s="3">
        <v>-19.950586999999999</v>
      </c>
      <c r="AS1848" s="3">
        <v>-13.165829</v>
      </c>
      <c r="AT1848" s="3">
        <v>-19.925857000000001</v>
      </c>
      <c r="AU1848" s="3">
        <v>-21.620804</v>
      </c>
      <c r="AV1848" s="3">
        <v>0.94021809298948134</v>
      </c>
      <c r="AW1848" s="3">
        <v>1.3118943058744061</v>
      </c>
      <c r="AX1848" s="3">
        <v>1.2219970212110167</v>
      </c>
      <c r="AY1848" s="3">
        <v>52.08</v>
      </c>
      <c r="AZ1848" s="3">
        <v>72.67</v>
      </c>
      <c r="BA1848" s="3">
        <v>67.69</v>
      </c>
    </row>
    <row r="1849" spans="1:53" x14ac:dyDescent="0.3">
      <c r="A1849" s="1" t="s">
        <v>1237</v>
      </c>
      <c r="B1849" s="2">
        <v>4992183</v>
      </c>
      <c r="C1849" s="9" t="s">
        <v>2395</v>
      </c>
      <c r="D1849" s="9" t="s">
        <v>2445</v>
      </c>
      <c r="E1849" s="3">
        <v>1512.1503882</v>
      </c>
      <c r="F1849" s="5">
        <v>969.86538800000005</v>
      </c>
      <c r="G1849" s="5" t="s">
        <v>2400</v>
      </c>
      <c r="H1849" s="3">
        <v>-0.02</v>
      </c>
      <c r="I1849" s="3" t="s">
        <v>2397</v>
      </c>
      <c r="J1849" s="3">
        <v>-0.02</v>
      </c>
      <c r="K1849" s="3" t="s">
        <v>2397</v>
      </c>
      <c r="L1849" s="3">
        <v>1.94324104</v>
      </c>
      <c r="M1849" s="3">
        <v>1.8567400599999999</v>
      </c>
      <c r="N1849" s="3">
        <v>72.995283000000001</v>
      </c>
      <c r="O1849" s="3" t="s">
        <v>2400</v>
      </c>
      <c r="P1849" s="3" t="s">
        <v>2400</v>
      </c>
      <c r="Q1849" s="3">
        <v>4.653886</v>
      </c>
      <c r="R1849" s="3" t="s">
        <v>2397</v>
      </c>
      <c r="S1849" s="3">
        <v>-40.956046000000001</v>
      </c>
      <c r="T1849" s="9" t="s">
        <v>3429</v>
      </c>
      <c r="U1849" s="7">
        <v>219786</v>
      </c>
      <c r="V1849" s="7">
        <v>271518</v>
      </c>
      <c r="W1849" s="7">
        <v>322006</v>
      </c>
      <c r="X1849" s="7">
        <v>193331</v>
      </c>
      <c r="Y1849" s="7">
        <v>199714</v>
      </c>
      <c r="Z1849" s="7">
        <v>208206</v>
      </c>
      <c r="AA1849" s="7">
        <v>215784</v>
      </c>
      <c r="AB1849" s="7">
        <v>219786</v>
      </c>
      <c r="AC1849" s="3">
        <v>35.737000000000002</v>
      </c>
      <c r="AD1849" s="3">
        <v>43.872</v>
      </c>
      <c r="AE1849" s="3">
        <v>-23.231999999999999</v>
      </c>
      <c r="AF1849" s="3">
        <v>-13.898</v>
      </c>
      <c r="AG1849" s="7">
        <v>47604224</v>
      </c>
      <c r="AH1849" s="7">
        <v>47535212</v>
      </c>
      <c r="AI1849" s="7">
        <v>48968244</v>
      </c>
      <c r="AJ1849" s="7">
        <v>42968729</v>
      </c>
      <c r="AK1849" s="3">
        <v>90.361750000000001</v>
      </c>
      <c r="AL1849" s="7">
        <v>195</v>
      </c>
      <c r="AM1849" s="7">
        <v>42597614</v>
      </c>
      <c r="AN1849" s="3">
        <v>89.58</v>
      </c>
      <c r="AO1849" s="3">
        <v>-2.6117059999999999</v>
      </c>
      <c r="AP1849" s="3">
        <v>-2.6729560000000001</v>
      </c>
      <c r="AQ1849" s="3">
        <v>19.798722999999999</v>
      </c>
      <c r="AR1849" s="3">
        <v>66.846361000000002</v>
      </c>
      <c r="AS1849" s="3">
        <v>-2.6729560000000001</v>
      </c>
      <c r="AT1849" s="3">
        <v>19.798722999999999</v>
      </c>
      <c r="AU1849" s="3">
        <v>61.534447</v>
      </c>
      <c r="AV1849" s="3">
        <v>1.7612861265540625</v>
      </c>
      <c r="AW1849" s="3">
        <v>2.5598839051431135</v>
      </c>
      <c r="AX1849" s="3">
        <v>3.3968105523544354</v>
      </c>
      <c r="AY1849" s="4">
        <v>46.8</v>
      </c>
      <c r="AZ1849" s="3">
        <v>68.02</v>
      </c>
      <c r="BA1849" s="3">
        <v>90.26</v>
      </c>
    </row>
    <row r="1850" spans="1:53" x14ac:dyDescent="0.3">
      <c r="A1850" s="1" t="s">
        <v>1658</v>
      </c>
      <c r="B1850" s="2">
        <v>4147480</v>
      </c>
      <c r="C1850" s="9" t="s">
        <v>2395</v>
      </c>
      <c r="D1850" s="9" t="s">
        <v>2502</v>
      </c>
      <c r="E1850" s="3">
        <v>1511.2529421300001</v>
      </c>
      <c r="F1850" s="5" t="s">
        <v>2400</v>
      </c>
      <c r="G1850" s="5">
        <v>2041.9539504214099</v>
      </c>
      <c r="H1850" s="3">
        <v>0.24299999999999999</v>
      </c>
      <c r="I1850" s="3" t="s">
        <v>2397</v>
      </c>
      <c r="J1850" s="3">
        <v>0.24299999999999999</v>
      </c>
      <c r="K1850" s="3" t="s">
        <v>2397</v>
      </c>
      <c r="L1850" s="3" t="s">
        <v>2397</v>
      </c>
      <c r="M1850" s="3" t="s">
        <v>2397</v>
      </c>
      <c r="N1850" s="3">
        <v>6.5220025733249498</v>
      </c>
      <c r="O1850" s="3" t="s">
        <v>2400</v>
      </c>
      <c r="P1850" s="3" t="s">
        <v>2400</v>
      </c>
      <c r="Q1850" s="3" t="s">
        <v>2400</v>
      </c>
      <c r="R1850" s="3" t="s">
        <v>2400</v>
      </c>
      <c r="S1850" s="3" t="s">
        <v>2400</v>
      </c>
      <c r="T1850" s="9" t="s">
        <v>3429</v>
      </c>
      <c r="U1850" s="7">
        <v>650932</v>
      </c>
      <c r="V1850" s="7">
        <v>657820</v>
      </c>
      <c r="W1850" s="7">
        <v>797436</v>
      </c>
      <c r="X1850" s="7">
        <v>512693</v>
      </c>
      <c r="Y1850" s="7">
        <v>868926</v>
      </c>
      <c r="Z1850" s="7">
        <v>731993</v>
      </c>
      <c r="AA1850" s="7">
        <v>623734</v>
      </c>
      <c r="AB1850" s="7">
        <v>650932</v>
      </c>
      <c r="AC1850" s="3">
        <v>97.064999999999998</v>
      </c>
      <c r="AD1850" s="3">
        <v>97.781999999999996</v>
      </c>
      <c r="AE1850" s="3" t="s">
        <v>2400</v>
      </c>
      <c r="AF1850" s="3" t="s">
        <v>2400</v>
      </c>
      <c r="AG1850" s="7">
        <v>98568790</v>
      </c>
      <c r="AH1850" s="7">
        <v>85839218</v>
      </c>
      <c r="AI1850" s="7">
        <v>86137864</v>
      </c>
      <c r="AJ1850" s="7">
        <v>57403861</v>
      </c>
      <c r="AK1850" s="3">
        <v>97.505660000000006</v>
      </c>
      <c r="AL1850" s="7">
        <v>195</v>
      </c>
      <c r="AM1850" s="7">
        <v>50970168</v>
      </c>
      <c r="AN1850" s="3">
        <v>86.58</v>
      </c>
      <c r="AO1850" s="3">
        <v>-2.0139749999999998</v>
      </c>
      <c r="AP1850" s="3">
        <v>-7.1289439999999997</v>
      </c>
      <c r="AQ1850" s="3">
        <v>23.459347999999999</v>
      </c>
      <c r="AR1850" s="3">
        <v>98.006645000000006</v>
      </c>
      <c r="AS1850" s="3">
        <v>-7.1289439999999997</v>
      </c>
      <c r="AT1850" s="3">
        <v>23.459347999999999</v>
      </c>
      <c r="AU1850" s="3">
        <v>94.930498999999998</v>
      </c>
      <c r="AV1850" s="3">
        <v>3.4984864899092445</v>
      </c>
      <c r="AW1850" s="3">
        <v>4.4784985045271162</v>
      </c>
      <c r="AX1850" s="3">
        <v>4.1824585051965801</v>
      </c>
      <c r="AY1850" s="3">
        <v>93.02</v>
      </c>
      <c r="AZ1850" s="4">
        <v>119.07</v>
      </c>
      <c r="BA1850" s="4">
        <v>111.2</v>
      </c>
    </row>
    <row r="1851" spans="1:53" x14ac:dyDescent="0.3">
      <c r="A1851" s="1" t="s">
        <v>2894</v>
      </c>
      <c r="B1851" s="2">
        <v>4993855</v>
      </c>
      <c r="C1851" s="9" t="s">
        <v>2395</v>
      </c>
      <c r="D1851" s="9" t="s">
        <v>2493</v>
      </c>
      <c r="E1851" s="3">
        <v>1508.91327</v>
      </c>
      <c r="F1851" s="5">
        <v>19983.913269000001</v>
      </c>
      <c r="G1851" s="5" t="s">
        <v>2400</v>
      </c>
      <c r="H1851" s="3">
        <v>-4.34</v>
      </c>
      <c r="I1851" s="3" t="s">
        <v>2397</v>
      </c>
      <c r="J1851" s="4">
        <v>-4.34</v>
      </c>
      <c r="K1851" s="3" t="s">
        <v>2397</v>
      </c>
      <c r="L1851" s="3" t="s">
        <v>2397</v>
      </c>
      <c r="M1851" s="3">
        <v>1.6471647200000001</v>
      </c>
      <c r="N1851" s="3" t="s">
        <v>2397</v>
      </c>
      <c r="O1851" s="3" t="s">
        <v>2400</v>
      </c>
      <c r="P1851" s="3" t="s">
        <v>2400</v>
      </c>
      <c r="Q1851" s="3">
        <v>2.131783</v>
      </c>
      <c r="R1851" s="3" t="s">
        <v>2397</v>
      </c>
      <c r="S1851" s="3" t="s">
        <v>2397</v>
      </c>
      <c r="T1851" s="9" t="s">
        <v>3429</v>
      </c>
      <c r="U1851" s="7">
        <v>9371000</v>
      </c>
      <c r="V1851" s="7">
        <v>8685000</v>
      </c>
      <c r="W1851" s="7">
        <v>7336000</v>
      </c>
      <c r="X1851" s="7">
        <v>5258000</v>
      </c>
      <c r="Y1851" s="7">
        <v>9193000</v>
      </c>
      <c r="Z1851" s="7">
        <v>9320000</v>
      </c>
      <c r="AA1851" s="7">
        <v>9404000</v>
      </c>
      <c r="AB1851" s="7">
        <v>9371000</v>
      </c>
      <c r="AC1851" s="4">
        <v>20.03</v>
      </c>
      <c r="AD1851" s="3">
        <v>-2.4910000000000001</v>
      </c>
      <c r="AE1851" s="4">
        <v>9.657</v>
      </c>
      <c r="AF1851" s="3">
        <v>-11.868</v>
      </c>
      <c r="AG1851" s="7">
        <v>306512268</v>
      </c>
      <c r="AH1851" s="7">
        <v>306438879</v>
      </c>
      <c r="AI1851" s="7">
        <v>308798093</v>
      </c>
      <c r="AJ1851" s="7">
        <v>120838135</v>
      </c>
      <c r="AK1851" s="3">
        <v>39.400779999999997</v>
      </c>
      <c r="AL1851" s="7">
        <v>293</v>
      </c>
      <c r="AM1851" s="7">
        <v>99005584</v>
      </c>
      <c r="AN1851" s="3">
        <v>32.28</v>
      </c>
      <c r="AO1851" s="3">
        <v>4.5714290000000002</v>
      </c>
      <c r="AP1851" s="3">
        <v>-25.609756000000001</v>
      </c>
      <c r="AQ1851" s="3">
        <v>10.909091</v>
      </c>
      <c r="AR1851" s="3">
        <v>-64.117647000000005</v>
      </c>
      <c r="AS1851" s="3">
        <v>-25.609756000000001</v>
      </c>
      <c r="AT1851" s="3">
        <v>10.909091</v>
      </c>
      <c r="AU1851" s="3">
        <v>-64.773820999999998</v>
      </c>
      <c r="AV1851" s="3">
        <v>7.3290012553946724</v>
      </c>
      <c r="AW1851" s="3">
        <v>8.7083180795438651</v>
      </c>
      <c r="AX1851" s="3">
        <v>9.1405793272104567</v>
      </c>
      <c r="AY1851" s="3">
        <v>69.83</v>
      </c>
      <c r="AZ1851" s="3">
        <v>82.97</v>
      </c>
      <c r="BA1851" s="3">
        <v>87.09</v>
      </c>
    </row>
    <row r="1852" spans="1:53" x14ac:dyDescent="0.3">
      <c r="A1852" s="1" t="s">
        <v>3201</v>
      </c>
      <c r="B1852" s="2">
        <v>4972868</v>
      </c>
      <c r="C1852" s="9" t="s">
        <v>2395</v>
      </c>
      <c r="D1852" s="9" t="s">
        <v>2442</v>
      </c>
      <c r="E1852" s="3">
        <v>1508.68908917</v>
      </c>
      <c r="F1852" s="5">
        <v>5908.3180890000003</v>
      </c>
      <c r="G1852" s="5" t="s">
        <v>2400</v>
      </c>
      <c r="H1852" s="3">
        <v>-0.16300000000000001</v>
      </c>
      <c r="I1852" s="3" t="s">
        <v>2397</v>
      </c>
      <c r="J1852" s="3">
        <v>-0.16300000000000001</v>
      </c>
      <c r="K1852" s="3" t="s">
        <v>2397</v>
      </c>
      <c r="L1852" s="3" t="s">
        <v>2397</v>
      </c>
      <c r="M1852" s="3" t="s">
        <v>2397</v>
      </c>
      <c r="N1852" s="3" t="s">
        <v>2397</v>
      </c>
      <c r="O1852" s="3" t="s">
        <v>2400</v>
      </c>
      <c r="P1852" s="3" t="s">
        <v>2400</v>
      </c>
      <c r="Q1852" s="3">
        <v>1.934777</v>
      </c>
      <c r="R1852" s="3">
        <v>13.05869</v>
      </c>
      <c r="S1852" s="3">
        <v>13.05869</v>
      </c>
      <c r="T1852" s="9" t="s">
        <v>3429</v>
      </c>
      <c r="U1852" s="7">
        <v>2907738</v>
      </c>
      <c r="V1852" s="7">
        <v>2537015</v>
      </c>
      <c r="W1852" s="7">
        <v>1688875</v>
      </c>
      <c r="X1852" s="7">
        <v>1334100</v>
      </c>
      <c r="Y1852" s="7">
        <v>3001894</v>
      </c>
      <c r="Z1852" s="7">
        <v>2977641</v>
      </c>
      <c r="AA1852" s="7">
        <v>2947929</v>
      </c>
      <c r="AB1852" s="7">
        <v>2907738</v>
      </c>
      <c r="AC1852" s="3">
        <v>59.534999999999997</v>
      </c>
      <c r="AD1852" s="3">
        <v>59.262</v>
      </c>
      <c r="AE1852" s="4">
        <v>6.6040000000000001</v>
      </c>
      <c r="AF1852" s="3">
        <v>14.148999999999999</v>
      </c>
      <c r="AG1852" s="7">
        <v>385831304</v>
      </c>
      <c r="AH1852" s="7">
        <v>385662873</v>
      </c>
      <c r="AI1852" s="7">
        <v>379458000</v>
      </c>
      <c r="AJ1852" s="7">
        <v>381991663</v>
      </c>
      <c r="AK1852" s="3">
        <v>98.999020000000002</v>
      </c>
      <c r="AL1852" s="7">
        <v>300</v>
      </c>
      <c r="AM1852" s="7">
        <v>361937922</v>
      </c>
      <c r="AN1852" s="4">
        <v>93.8</v>
      </c>
      <c r="AO1852" s="3">
        <v>-2.4064169999999998</v>
      </c>
      <c r="AP1852" s="3">
        <v>-6.649616</v>
      </c>
      <c r="AQ1852" s="3">
        <v>-0.54495899999999997</v>
      </c>
      <c r="AR1852" s="3">
        <v>-14.519906000000001</v>
      </c>
      <c r="AS1852" s="3">
        <v>-6.649616</v>
      </c>
      <c r="AT1852" s="3">
        <v>-0.54495899999999997</v>
      </c>
      <c r="AU1852" s="3">
        <v>-17.045455</v>
      </c>
      <c r="AV1852" s="3">
        <v>3.2150480279992544</v>
      </c>
      <c r="AW1852" s="3">
        <v>6.2067853826883912</v>
      </c>
      <c r="AX1852" s="3">
        <v>5.4744994669547005</v>
      </c>
      <c r="AY1852" s="3">
        <v>56.39</v>
      </c>
      <c r="AZ1852" s="3">
        <v>108.87</v>
      </c>
      <c r="BA1852" s="3">
        <v>96.02</v>
      </c>
    </row>
    <row r="1853" spans="1:53" x14ac:dyDescent="0.3">
      <c r="A1853" s="1" t="s">
        <v>1814</v>
      </c>
      <c r="B1853" s="2">
        <v>19273577</v>
      </c>
      <c r="C1853" s="9" t="s">
        <v>2395</v>
      </c>
      <c r="D1853" s="9" t="s">
        <v>2465</v>
      </c>
      <c r="E1853" s="3">
        <v>1507.1310000000001</v>
      </c>
      <c r="F1853" s="5">
        <v>1245.231</v>
      </c>
      <c r="G1853" s="5">
        <v>1244.231</v>
      </c>
      <c r="H1853" s="3">
        <v>1.35</v>
      </c>
      <c r="I1853" s="3" t="s">
        <v>2397</v>
      </c>
      <c r="J1853" s="3">
        <v>1.35</v>
      </c>
      <c r="K1853" s="3" t="s">
        <v>2397</v>
      </c>
      <c r="L1853" s="3">
        <v>5.9858167700000005</v>
      </c>
      <c r="M1853" s="3">
        <v>5.9859813084112004</v>
      </c>
      <c r="N1853" s="3">
        <v>6.4790076015357698</v>
      </c>
      <c r="O1853" s="3" t="s">
        <v>2400</v>
      </c>
      <c r="P1853" s="3" t="s">
        <v>2400</v>
      </c>
      <c r="Q1853" s="3">
        <v>0.79859199999999997</v>
      </c>
      <c r="R1853" s="3">
        <v>18.620736999999998</v>
      </c>
      <c r="S1853" s="3">
        <v>17.4311506276151</v>
      </c>
      <c r="T1853" s="9" t="s">
        <v>3429</v>
      </c>
      <c r="U1853" s="7">
        <v>455000</v>
      </c>
      <c r="V1853" s="7">
        <v>310800</v>
      </c>
      <c r="W1853" s="7">
        <v>345400</v>
      </c>
      <c r="X1853" s="7">
        <v>346800</v>
      </c>
      <c r="Y1853" s="7">
        <v>1044600</v>
      </c>
      <c r="Z1853" s="7">
        <v>854200</v>
      </c>
      <c r="AA1853" s="7">
        <v>639800</v>
      </c>
      <c r="AB1853" s="7">
        <v>455000</v>
      </c>
      <c r="AC1853" s="3">
        <v>27.187000000000001</v>
      </c>
      <c r="AD1853" s="3">
        <v>36.445</v>
      </c>
      <c r="AE1853" s="3">
        <v>-18.504999999999999</v>
      </c>
      <c r="AF1853" s="4">
        <v>4.1159999999999997</v>
      </c>
      <c r="AG1853" s="7">
        <v>15000000</v>
      </c>
      <c r="AH1853" s="7">
        <v>15000000</v>
      </c>
      <c r="AI1853" s="7">
        <v>14500000</v>
      </c>
      <c r="AJ1853" s="7">
        <v>9373851</v>
      </c>
      <c r="AK1853" s="3">
        <v>62.078479999999999</v>
      </c>
      <c r="AL1853" s="7">
        <v>131</v>
      </c>
      <c r="AM1853" s="7">
        <v>5955512</v>
      </c>
      <c r="AN1853" s="3">
        <v>39.44</v>
      </c>
      <c r="AO1853" s="3">
        <v>-0.24735499999999999</v>
      </c>
      <c r="AP1853" s="3">
        <v>-27.271816999999999</v>
      </c>
      <c r="AQ1853" s="3">
        <v>92.138698000000005</v>
      </c>
      <c r="AR1853" s="3">
        <v>593.31423099999995</v>
      </c>
      <c r="AS1853" s="3">
        <v>-27.271816999999999</v>
      </c>
      <c r="AT1853" s="3">
        <v>92.138698000000005</v>
      </c>
      <c r="AU1853" s="3">
        <v>592.65267200000005</v>
      </c>
      <c r="AV1853" s="3">
        <v>10.025289719626167</v>
      </c>
      <c r="AW1853" s="3">
        <v>15.215471537807984</v>
      </c>
      <c r="AX1853" s="3">
        <v>31.194702372393962</v>
      </c>
      <c r="AY1853" s="3">
        <v>40.32</v>
      </c>
      <c r="AZ1853" s="3">
        <v>61.19</v>
      </c>
      <c r="BA1853" s="3">
        <v>125.46</v>
      </c>
    </row>
    <row r="1854" spans="1:53" x14ac:dyDescent="0.3">
      <c r="A1854" s="1" t="s">
        <v>1849</v>
      </c>
      <c r="B1854" s="2">
        <v>10745099</v>
      </c>
      <c r="C1854" s="9" t="s">
        <v>2401</v>
      </c>
      <c r="D1854" s="9" t="s">
        <v>2453</v>
      </c>
      <c r="E1854" s="3">
        <v>1495.1498790000001</v>
      </c>
      <c r="F1854" s="5">
        <v>2651.8788789999999</v>
      </c>
      <c r="G1854" s="5" t="s">
        <v>2400</v>
      </c>
      <c r="H1854" s="3">
        <v>0.13</v>
      </c>
      <c r="I1854" s="3">
        <v>23.085585999999999</v>
      </c>
      <c r="J1854" s="3">
        <v>0.13</v>
      </c>
      <c r="K1854" s="3">
        <v>23.085585999999999</v>
      </c>
      <c r="L1854" s="3" t="s">
        <v>2397</v>
      </c>
      <c r="M1854" s="3">
        <v>3.7906804699999999</v>
      </c>
      <c r="N1854" s="3">
        <v>31.832298000000002</v>
      </c>
      <c r="O1854" s="3" t="s">
        <v>2400</v>
      </c>
      <c r="P1854" s="3" t="s">
        <v>2400</v>
      </c>
      <c r="Q1854" s="3">
        <v>1.8412820000000001</v>
      </c>
      <c r="R1854" s="3">
        <v>13.276356</v>
      </c>
      <c r="S1854" s="3">
        <v>13.276356</v>
      </c>
      <c r="T1854" s="9" t="s">
        <v>3429</v>
      </c>
      <c r="U1854" s="7">
        <v>1500249</v>
      </c>
      <c r="V1854" s="7">
        <v>1437229</v>
      </c>
      <c r="W1854" s="7">
        <v>1204124</v>
      </c>
      <c r="X1854" s="7">
        <v>834010</v>
      </c>
      <c r="Y1854" s="7">
        <v>1518397</v>
      </c>
      <c r="Z1854" s="7">
        <v>1516298</v>
      </c>
      <c r="AA1854" s="7">
        <v>1508737</v>
      </c>
      <c r="AB1854" s="7">
        <v>1500249</v>
      </c>
      <c r="AC1854" s="3">
        <v>56.390999999999998</v>
      </c>
      <c r="AD1854" s="3">
        <v>55.064999999999998</v>
      </c>
      <c r="AE1854" s="3">
        <v>13.531000000000001</v>
      </c>
      <c r="AF1854" s="3">
        <v>13.372</v>
      </c>
      <c r="AG1854" s="7">
        <v>160106000</v>
      </c>
      <c r="AH1854" s="7">
        <v>161702000</v>
      </c>
      <c r="AI1854" s="7">
        <v>160453000</v>
      </c>
      <c r="AJ1854" s="7">
        <v>25024013</v>
      </c>
      <c r="AK1854" s="4">
        <v>15.648899999999999</v>
      </c>
      <c r="AL1854" s="7">
        <v>141</v>
      </c>
      <c r="AM1854" s="7">
        <v>36306343</v>
      </c>
      <c r="AN1854" s="4">
        <v>22.7</v>
      </c>
      <c r="AO1854" s="3">
        <v>0</v>
      </c>
      <c r="AP1854" s="3">
        <v>9.6256679999999992</v>
      </c>
      <c r="AQ1854" s="3">
        <v>-2.5665399999999998</v>
      </c>
      <c r="AR1854" s="3">
        <v>-40.751444999999997</v>
      </c>
      <c r="AS1854" s="3">
        <v>9.6256679999999992</v>
      </c>
      <c r="AT1854" s="3">
        <v>-2.5665399999999998</v>
      </c>
      <c r="AU1854" s="3">
        <v>-41.024166000000001</v>
      </c>
      <c r="AV1854" s="3">
        <v>0.84692377502170313</v>
      </c>
      <c r="AW1854" s="3">
        <v>1.6346868858018975</v>
      </c>
      <c r="AX1854" s="3">
        <v>1.997129942130663</v>
      </c>
      <c r="AY1854" s="3">
        <v>37.68</v>
      </c>
      <c r="AZ1854" s="3">
        <v>72.72</v>
      </c>
      <c r="BA1854" s="3">
        <v>88.85</v>
      </c>
    </row>
    <row r="1855" spans="1:53" x14ac:dyDescent="0.3">
      <c r="A1855" s="1" t="s">
        <v>1707</v>
      </c>
      <c r="B1855" s="2">
        <v>5319641</v>
      </c>
      <c r="C1855" s="9" t="s">
        <v>2395</v>
      </c>
      <c r="D1855" s="9" t="s">
        <v>2403</v>
      </c>
      <c r="E1855" s="3">
        <v>1494.1905820899999</v>
      </c>
      <c r="F1855" s="5">
        <v>1084.677582</v>
      </c>
      <c r="G1855" s="5" t="s">
        <v>2400</v>
      </c>
      <c r="H1855" s="3">
        <v>-2.7490000000000001</v>
      </c>
      <c r="I1855" s="3" t="s">
        <v>2397</v>
      </c>
      <c r="J1855" s="3">
        <v>-2.7490000000000001</v>
      </c>
      <c r="K1855" s="3" t="s">
        <v>2397</v>
      </c>
      <c r="L1855" s="3">
        <v>3.5770392700000002</v>
      </c>
      <c r="M1855" s="3">
        <v>3.5770392700000002</v>
      </c>
      <c r="N1855" s="3" t="s">
        <v>2397</v>
      </c>
      <c r="O1855" s="3" t="s">
        <v>2400</v>
      </c>
      <c r="P1855" s="3" t="s">
        <v>2400</v>
      </c>
      <c r="Q1855" s="3" t="s">
        <v>2397</v>
      </c>
      <c r="R1855" s="3" t="s">
        <v>2397</v>
      </c>
      <c r="S1855" s="3">
        <v>-6.3069940000000004</v>
      </c>
      <c r="T1855" s="9" t="s">
        <v>3429</v>
      </c>
      <c r="U1855" s="7">
        <v>2447</v>
      </c>
      <c r="V1855" s="7" t="s">
        <v>2400</v>
      </c>
      <c r="W1855" s="7" t="s">
        <v>2400</v>
      </c>
      <c r="X1855" s="7" t="s">
        <v>2400</v>
      </c>
      <c r="Y1855" s="7">
        <v>1605</v>
      </c>
      <c r="Z1855" s="7">
        <v>1771</v>
      </c>
      <c r="AA1855" s="7">
        <v>2195</v>
      </c>
      <c r="AB1855" s="7">
        <v>2447</v>
      </c>
      <c r="AC1855" s="3" t="s">
        <v>2397</v>
      </c>
      <c r="AD1855" s="3" t="s">
        <v>2397</v>
      </c>
      <c r="AE1855" s="3" t="s">
        <v>2397</v>
      </c>
      <c r="AF1855" s="3" t="s">
        <v>2397</v>
      </c>
      <c r="AG1855" s="7">
        <v>17785697</v>
      </c>
      <c r="AH1855" s="7">
        <v>17755506</v>
      </c>
      <c r="AI1855" s="7">
        <v>8569827</v>
      </c>
      <c r="AJ1855" s="7">
        <v>15200522</v>
      </c>
      <c r="AK1855" s="3">
        <v>81.557590000000005</v>
      </c>
      <c r="AL1855" s="7">
        <v>162</v>
      </c>
      <c r="AM1855" s="7">
        <v>15840441</v>
      </c>
      <c r="AN1855" s="3">
        <v>84.99</v>
      </c>
      <c r="AO1855" s="3">
        <v>-0.37540499999999999</v>
      </c>
      <c r="AP1855" s="3">
        <v>-4.0039920000000002</v>
      </c>
      <c r="AQ1855" s="3">
        <v>33.750435000000003</v>
      </c>
      <c r="AR1855" s="3">
        <v>268.22966500000001</v>
      </c>
      <c r="AS1855" s="3">
        <v>-4.0039920000000002</v>
      </c>
      <c r="AT1855" s="3">
        <v>33.750435000000003</v>
      </c>
      <c r="AU1855" s="3">
        <v>245.42190299999999</v>
      </c>
      <c r="AV1855" s="3">
        <v>5.0487941775459593</v>
      </c>
      <c r="AW1855" s="3">
        <v>8.9548159974423793</v>
      </c>
      <c r="AX1855" s="3">
        <v>8.9091625366793803</v>
      </c>
      <c r="AY1855" s="3">
        <v>64.97</v>
      </c>
      <c r="AZ1855" s="3">
        <v>115.24</v>
      </c>
      <c r="BA1855" s="3">
        <v>114.65</v>
      </c>
    </row>
    <row r="1856" spans="1:53" x14ac:dyDescent="0.3">
      <c r="A1856" s="1" t="s">
        <v>1009</v>
      </c>
      <c r="B1856" s="2">
        <v>4228400</v>
      </c>
      <c r="C1856" s="9" t="s">
        <v>2395</v>
      </c>
      <c r="D1856" s="9" t="s">
        <v>2428</v>
      </c>
      <c r="E1856" s="3">
        <v>1493.8916778400001</v>
      </c>
      <c r="F1856" s="5">
        <v>1586.8416769999999</v>
      </c>
      <c r="G1856" s="5" t="s">
        <v>2400</v>
      </c>
      <c r="H1856" s="3">
        <v>0.187</v>
      </c>
      <c r="I1856" s="3">
        <v>18.098495</v>
      </c>
      <c r="J1856" s="3">
        <v>0.187</v>
      </c>
      <c r="K1856" s="3">
        <v>18.098495</v>
      </c>
      <c r="L1856" s="3">
        <v>8.1415384599999996</v>
      </c>
      <c r="M1856" s="3">
        <v>3.5931558899999998</v>
      </c>
      <c r="N1856" s="3">
        <v>150.34090900000001</v>
      </c>
      <c r="O1856" s="3" t="s">
        <v>2400</v>
      </c>
      <c r="P1856" s="3" t="s">
        <v>2400</v>
      </c>
      <c r="Q1856" s="3">
        <v>2.6210589999999998</v>
      </c>
      <c r="R1856" s="3">
        <v>22.225491999999999</v>
      </c>
      <c r="S1856" s="3">
        <v>22.225491999999999</v>
      </c>
      <c r="T1856" s="9" t="s">
        <v>3429</v>
      </c>
      <c r="U1856" s="7">
        <v>607907</v>
      </c>
      <c r="V1856" s="7">
        <v>624957</v>
      </c>
      <c r="W1856" s="7">
        <v>507149</v>
      </c>
      <c r="X1856" s="7">
        <v>378831</v>
      </c>
      <c r="Y1856" s="7">
        <v>623648</v>
      </c>
      <c r="Z1856" s="7">
        <v>555095</v>
      </c>
      <c r="AA1856" s="7">
        <v>572318</v>
      </c>
      <c r="AB1856" s="7">
        <v>607907</v>
      </c>
      <c r="AC1856" s="3">
        <v>51.526000000000003</v>
      </c>
      <c r="AD1856" s="3">
        <v>51.923999999999999</v>
      </c>
      <c r="AE1856" s="4">
        <v>6.7649999999999997</v>
      </c>
      <c r="AF1856" s="4">
        <v>10.413</v>
      </c>
      <c r="AG1856" s="7">
        <v>116511000</v>
      </c>
      <c r="AH1856" s="7">
        <v>115998000</v>
      </c>
      <c r="AI1856" s="7">
        <v>112171000</v>
      </c>
      <c r="AJ1856" s="7">
        <v>113595439</v>
      </c>
      <c r="AK1856" s="3">
        <v>97.48321</v>
      </c>
      <c r="AL1856" s="7">
        <v>275</v>
      </c>
      <c r="AM1856" s="7">
        <v>108493718</v>
      </c>
      <c r="AN1856" s="3">
        <v>93.11</v>
      </c>
      <c r="AO1856" s="3">
        <v>-1.5625</v>
      </c>
      <c r="AP1856" s="3">
        <v>3.1981280000000001</v>
      </c>
      <c r="AQ1856" s="3">
        <v>-9.1969799999999999</v>
      </c>
      <c r="AR1856" s="3">
        <v>0.37936300000000001</v>
      </c>
      <c r="AS1856" s="3">
        <v>3.1981280000000001</v>
      </c>
      <c r="AT1856" s="3">
        <v>-9.1969799999999999</v>
      </c>
      <c r="AU1856" s="3">
        <v>1.457055</v>
      </c>
      <c r="AV1856" s="3">
        <v>2.6419765198147895</v>
      </c>
      <c r="AW1856" s="3">
        <v>4.4240640431973048</v>
      </c>
      <c r="AX1856" s="3">
        <v>4.6719658821267309</v>
      </c>
      <c r="AY1856" s="3">
        <v>42.24</v>
      </c>
      <c r="AZ1856" s="3">
        <v>70.739999999999995</v>
      </c>
      <c r="BA1856" s="4">
        <v>74.7</v>
      </c>
    </row>
    <row r="1857" spans="1:53" x14ac:dyDescent="0.3">
      <c r="A1857" s="1" t="s">
        <v>735</v>
      </c>
      <c r="B1857" s="2">
        <v>103036</v>
      </c>
      <c r="C1857" s="9" t="s">
        <v>2401</v>
      </c>
      <c r="D1857" s="9" t="s">
        <v>2479</v>
      </c>
      <c r="E1857" s="3">
        <v>1490.8941093200001</v>
      </c>
      <c r="F1857" s="5">
        <v>2178.9101089999999</v>
      </c>
      <c r="G1857" s="5">
        <v>2177.4564898799999</v>
      </c>
      <c r="H1857" s="3">
        <v>-3.5000000000000003E-2</v>
      </c>
      <c r="I1857" s="3" t="s">
        <v>2397</v>
      </c>
      <c r="J1857" s="3">
        <v>-3.5000000000000003E-2</v>
      </c>
      <c r="K1857" s="3" t="s">
        <v>2397</v>
      </c>
      <c r="L1857" s="3">
        <v>1.2231656499999999</v>
      </c>
      <c r="M1857" s="3">
        <v>1.22319553286186</v>
      </c>
      <c r="N1857" s="3">
        <v>13.794038</v>
      </c>
      <c r="O1857" s="3" t="s">
        <v>2400</v>
      </c>
      <c r="P1857" s="3" t="s">
        <v>2400</v>
      </c>
      <c r="Q1857" s="3">
        <v>8.4832479999999997</v>
      </c>
      <c r="R1857" s="3">
        <v>16.965008000000001</v>
      </c>
      <c r="S1857" s="3">
        <v>16.689482073466401</v>
      </c>
      <c r="T1857" s="9" t="s">
        <v>3429</v>
      </c>
      <c r="U1857" s="7">
        <v>228480</v>
      </c>
      <c r="V1857" s="7">
        <v>210092</v>
      </c>
      <c r="W1857" s="7">
        <v>170950</v>
      </c>
      <c r="X1857" s="7">
        <v>176004</v>
      </c>
      <c r="Y1857" s="7">
        <v>240933</v>
      </c>
      <c r="Z1857" s="7">
        <v>236529</v>
      </c>
      <c r="AA1857" s="7">
        <v>233594</v>
      </c>
      <c r="AB1857" s="7">
        <v>228480</v>
      </c>
      <c r="AC1857" s="3">
        <v>61.415999999999997</v>
      </c>
      <c r="AD1857" s="4">
        <v>60.31</v>
      </c>
      <c r="AE1857" s="3">
        <v>50.057000000000002</v>
      </c>
      <c r="AF1857" s="3">
        <v>50.003999999999998</v>
      </c>
      <c r="AG1857" s="7">
        <v>88010000</v>
      </c>
      <c r="AH1857" s="7">
        <v>88011000</v>
      </c>
      <c r="AI1857" s="7">
        <v>87832000</v>
      </c>
      <c r="AJ1857" s="7">
        <v>87142820</v>
      </c>
      <c r="AK1857" s="3">
        <v>99.01437</v>
      </c>
      <c r="AL1857" s="7">
        <v>288</v>
      </c>
      <c r="AM1857" s="7">
        <v>78234224</v>
      </c>
      <c r="AN1857" s="3">
        <v>88.89</v>
      </c>
      <c r="AO1857" s="3">
        <v>1.461794</v>
      </c>
      <c r="AP1857" s="3">
        <v>-9.8583239999999996</v>
      </c>
      <c r="AQ1857" s="3">
        <v>-13.189311999999999</v>
      </c>
      <c r="AR1857" s="3">
        <v>4.445964</v>
      </c>
      <c r="AS1857" s="3">
        <v>-9.8583239999999996</v>
      </c>
      <c r="AT1857" s="3">
        <v>-13.189311999999999</v>
      </c>
      <c r="AU1857" s="3">
        <v>4.5890409999999999</v>
      </c>
      <c r="AV1857" s="3">
        <v>3.1109241581988867</v>
      </c>
      <c r="AW1857" s="3">
        <v>3.8414937380175282</v>
      </c>
      <c r="AX1857" s="3">
        <v>3.2206481436354344</v>
      </c>
      <c r="AY1857" s="3">
        <v>92.18</v>
      </c>
      <c r="AZ1857" s="3">
        <v>113.82</v>
      </c>
      <c r="BA1857" s="3">
        <v>95.43</v>
      </c>
    </row>
    <row r="1858" spans="1:53" x14ac:dyDescent="0.3">
      <c r="A1858" s="1" t="s">
        <v>2173</v>
      </c>
      <c r="B1858" s="2">
        <v>4812024</v>
      </c>
      <c r="C1858" s="9" t="s">
        <v>2401</v>
      </c>
      <c r="D1858" s="9" t="s">
        <v>2412</v>
      </c>
      <c r="E1858" s="3">
        <v>1490.78091612</v>
      </c>
      <c r="F1858" s="5">
        <v>1814.758916</v>
      </c>
      <c r="G1858" s="5" t="s">
        <v>2400</v>
      </c>
      <c r="H1858" s="3">
        <v>0.38500000000000001</v>
      </c>
      <c r="I1858" s="3">
        <v>94.674492999999998</v>
      </c>
      <c r="J1858" s="4">
        <v>0.38500000000000001</v>
      </c>
      <c r="K1858" s="3">
        <v>94.674492999999998</v>
      </c>
      <c r="L1858" s="3" t="s">
        <v>2397</v>
      </c>
      <c r="M1858" s="3">
        <v>2.77045597</v>
      </c>
      <c r="N1858" s="3">
        <v>18.167110000000001</v>
      </c>
      <c r="O1858" s="3" t="s">
        <v>2400</v>
      </c>
      <c r="P1858" s="3" t="s">
        <v>2400</v>
      </c>
      <c r="Q1858" s="3">
        <v>2.6023360000000002</v>
      </c>
      <c r="R1858" s="3">
        <v>11.988051</v>
      </c>
      <c r="S1858" s="3">
        <v>11.988051</v>
      </c>
      <c r="T1858" s="9" t="s">
        <v>3429</v>
      </c>
      <c r="U1858" s="7">
        <v>598630</v>
      </c>
      <c r="V1858" s="7">
        <v>547596</v>
      </c>
      <c r="W1858" s="7">
        <v>489717</v>
      </c>
      <c r="X1858" s="7">
        <v>418346</v>
      </c>
      <c r="Y1858" s="7">
        <v>639062</v>
      </c>
      <c r="Z1858" s="7">
        <v>621232</v>
      </c>
      <c r="AA1858" s="7">
        <v>605681</v>
      </c>
      <c r="AB1858" s="7">
        <v>598630</v>
      </c>
      <c r="AC1858" s="3">
        <v>20.297999999999998</v>
      </c>
      <c r="AD1858" s="3">
        <v>19.693999999999999</v>
      </c>
      <c r="AE1858" s="3">
        <v>14.241</v>
      </c>
      <c r="AF1858" s="3">
        <v>13.512</v>
      </c>
      <c r="AG1858" s="7">
        <v>15076629</v>
      </c>
      <c r="AH1858" s="7">
        <v>15076629</v>
      </c>
      <c r="AI1858" s="7">
        <v>14987316</v>
      </c>
      <c r="AJ1858" s="7">
        <v>14852536</v>
      </c>
      <c r="AK1858" s="3">
        <v>98.393829999999994</v>
      </c>
      <c r="AL1858" s="7">
        <v>309</v>
      </c>
      <c r="AM1858" s="7">
        <v>17046647</v>
      </c>
      <c r="AN1858" s="3">
        <v>112.93</v>
      </c>
      <c r="AO1858" s="3">
        <v>-1.7172609999999999</v>
      </c>
      <c r="AP1858" s="3">
        <v>-10.176185</v>
      </c>
      <c r="AQ1858" s="3">
        <v>4.8209860000000004</v>
      </c>
      <c r="AR1858" s="3">
        <v>-5.092543</v>
      </c>
      <c r="AS1858" s="3">
        <v>-10.176185</v>
      </c>
      <c r="AT1858" s="3">
        <v>4.8209860000000004</v>
      </c>
      <c r="AU1858" s="3">
        <v>-4.7562810000000004</v>
      </c>
      <c r="AV1858" s="3">
        <v>2.3291109823413558</v>
      </c>
      <c r="AW1858" s="3">
        <v>3.2959572484681052</v>
      </c>
      <c r="AX1858" s="3">
        <v>3.7167545449665864</v>
      </c>
      <c r="AY1858" s="4">
        <v>74.8</v>
      </c>
      <c r="AZ1858" s="3">
        <v>105.86</v>
      </c>
      <c r="BA1858" s="3">
        <v>119.37</v>
      </c>
    </row>
    <row r="1859" spans="1:53" x14ac:dyDescent="0.3">
      <c r="A1859" s="1" t="s">
        <v>2154</v>
      </c>
      <c r="B1859" s="2">
        <v>4286786</v>
      </c>
      <c r="C1859" s="9" t="s">
        <v>2401</v>
      </c>
      <c r="D1859" s="9" t="s">
        <v>2406</v>
      </c>
      <c r="E1859" s="3">
        <v>1488.9938525</v>
      </c>
      <c r="F1859" s="5">
        <v>2349.8468520000001</v>
      </c>
      <c r="G1859" s="5" t="s">
        <v>2400</v>
      </c>
      <c r="H1859" s="3">
        <v>0.15</v>
      </c>
      <c r="I1859" s="3" t="s">
        <v>2397</v>
      </c>
      <c r="J1859" s="3">
        <v>0.15</v>
      </c>
      <c r="K1859" s="3">
        <v>2.7161569999999999</v>
      </c>
      <c r="L1859" s="3" t="s">
        <v>2397</v>
      </c>
      <c r="M1859" s="3" t="s">
        <v>2397</v>
      </c>
      <c r="N1859" s="3" t="s">
        <v>2397</v>
      </c>
      <c r="O1859" s="3" t="s">
        <v>2400</v>
      </c>
      <c r="P1859" s="3" t="s">
        <v>2400</v>
      </c>
      <c r="Q1859" s="3">
        <v>1.9010800000000001</v>
      </c>
      <c r="R1859" s="3">
        <v>13.817523</v>
      </c>
      <c r="S1859" s="3">
        <v>13.817523</v>
      </c>
      <c r="T1859" s="9" t="s">
        <v>3431</v>
      </c>
      <c r="U1859" s="7">
        <v>1192043</v>
      </c>
      <c r="V1859" s="7">
        <v>1130562</v>
      </c>
      <c r="W1859" s="7">
        <v>1262704</v>
      </c>
      <c r="X1859" s="7">
        <v>1869719</v>
      </c>
      <c r="Y1859" s="7">
        <v>1212053</v>
      </c>
      <c r="Z1859" s="7">
        <v>1209236</v>
      </c>
      <c r="AA1859" s="7">
        <v>1192043</v>
      </c>
      <c r="AB1859" s="7">
        <v>1158914</v>
      </c>
      <c r="AC1859" s="3">
        <v>27.082999999999998</v>
      </c>
      <c r="AD1859" s="3">
        <v>28.600999999999999</v>
      </c>
      <c r="AE1859" s="4">
        <v>12.161</v>
      </c>
      <c r="AF1859" s="4">
        <v>12.933999999999999</v>
      </c>
      <c r="AG1859" s="7">
        <v>77334487</v>
      </c>
      <c r="AH1859" s="7">
        <v>77246802</v>
      </c>
      <c r="AI1859" s="7">
        <v>76835661</v>
      </c>
      <c r="AJ1859" s="7">
        <v>69731793</v>
      </c>
      <c r="AK1859" s="3">
        <v>90.15061</v>
      </c>
      <c r="AL1859" s="7">
        <v>213</v>
      </c>
      <c r="AM1859" s="7">
        <v>73983950</v>
      </c>
      <c r="AN1859" s="3">
        <v>95.65</v>
      </c>
      <c r="AO1859" s="3">
        <v>0.37654700000000002</v>
      </c>
      <c r="AP1859" s="3">
        <v>-3.0649350000000002</v>
      </c>
      <c r="AQ1859" s="3">
        <v>44.763382999999997</v>
      </c>
      <c r="AR1859" s="3">
        <v>15.900620999999999</v>
      </c>
      <c r="AS1859" s="3">
        <v>-3.0649350000000002</v>
      </c>
      <c r="AT1859" s="3">
        <v>44.763382999999997</v>
      </c>
      <c r="AU1859" s="3">
        <v>12.545235</v>
      </c>
      <c r="AV1859" s="3">
        <v>2.4818720269004952</v>
      </c>
      <c r="AW1859" s="3">
        <v>4.0737232207222824</v>
      </c>
      <c r="AX1859" s="3">
        <v>5.7773865245517566</v>
      </c>
      <c r="AY1859" s="3">
        <v>44.96</v>
      </c>
      <c r="AZ1859" s="4">
        <v>73.8</v>
      </c>
      <c r="BA1859" s="3">
        <v>104.67</v>
      </c>
    </row>
    <row r="1860" spans="1:53" x14ac:dyDescent="0.3">
      <c r="A1860" s="1" t="s">
        <v>2196</v>
      </c>
      <c r="B1860" s="2">
        <v>4204677</v>
      </c>
      <c r="C1860" s="9" t="s">
        <v>2401</v>
      </c>
      <c r="D1860" s="9" t="s">
        <v>2552</v>
      </c>
      <c r="E1860" s="3">
        <v>1487.5463547100001</v>
      </c>
      <c r="F1860" s="5">
        <v>4995.5463540000001</v>
      </c>
      <c r="G1860" s="5" t="s">
        <v>2400</v>
      </c>
      <c r="H1860" s="3">
        <v>-0.35199999999999998</v>
      </c>
      <c r="I1860" s="3" t="s">
        <v>2397</v>
      </c>
      <c r="J1860" s="3">
        <v>-0.35199999999999998</v>
      </c>
      <c r="K1860" s="3" t="s">
        <v>2397</v>
      </c>
      <c r="L1860" s="3">
        <v>1.67782761</v>
      </c>
      <c r="M1860" s="3">
        <v>1.0066718299999999</v>
      </c>
      <c r="N1860" s="3">
        <v>21.1051</v>
      </c>
      <c r="O1860" s="3" t="s">
        <v>2400</v>
      </c>
      <c r="P1860" s="3" t="s">
        <v>2400</v>
      </c>
      <c r="Q1860" s="3">
        <v>0.173596</v>
      </c>
      <c r="R1860" s="3">
        <v>6.1638010000000003</v>
      </c>
      <c r="S1860" s="3">
        <v>6.1638010000000003</v>
      </c>
      <c r="T1860" s="9" t="s">
        <v>3440</v>
      </c>
      <c r="U1860" s="7">
        <v>30980000</v>
      </c>
      <c r="V1860" s="7">
        <v>30272000</v>
      </c>
      <c r="W1860" s="7">
        <v>28928000</v>
      </c>
      <c r="X1860" s="7">
        <v>26950000</v>
      </c>
      <c r="Y1860" s="7">
        <v>31299000</v>
      </c>
      <c r="Z1860" s="7">
        <v>30980000</v>
      </c>
      <c r="AA1860" s="7">
        <v>30242000</v>
      </c>
      <c r="AB1860" s="7">
        <v>30251000</v>
      </c>
      <c r="AC1860" s="4">
        <v>13.56</v>
      </c>
      <c r="AD1860" s="3">
        <v>13.448</v>
      </c>
      <c r="AE1860" s="4">
        <v>1.504</v>
      </c>
      <c r="AF1860" s="4">
        <v>1.5620000000000001</v>
      </c>
      <c r="AG1860" s="7">
        <v>59900000</v>
      </c>
      <c r="AH1860" s="7">
        <v>59500000</v>
      </c>
      <c r="AI1860" s="7">
        <v>59400000</v>
      </c>
      <c r="AJ1860" s="7">
        <v>59127806</v>
      </c>
      <c r="AK1860" s="4">
        <v>98.679400000000001</v>
      </c>
      <c r="AL1860" s="7">
        <v>283</v>
      </c>
      <c r="AM1860" s="7">
        <v>53337111</v>
      </c>
      <c r="AN1860" s="3">
        <v>89.02</v>
      </c>
      <c r="AO1860" s="3">
        <v>1.864976</v>
      </c>
      <c r="AP1860" s="3">
        <v>9.9879180000000005</v>
      </c>
      <c r="AQ1860" s="3">
        <v>62.366230999999999</v>
      </c>
      <c r="AR1860" s="3">
        <v>65.015106000000003</v>
      </c>
      <c r="AS1860" s="3">
        <v>9.9879180000000005</v>
      </c>
      <c r="AT1860" s="3">
        <v>62.366230999999999</v>
      </c>
      <c r="AU1860" s="3">
        <v>68.268637999999996</v>
      </c>
      <c r="AV1860" s="3">
        <v>4.5427970227455692</v>
      </c>
      <c r="AW1860" s="3">
        <v>7.3429043365348141</v>
      </c>
      <c r="AX1860" s="3">
        <v>7.0655247385527931</v>
      </c>
      <c r="AY1860" s="3">
        <v>77.73</v>
      </c>
      <c r="AZ1860" s="3">
        <v>125.65</v>
      </c>
      <c r="BA1860" s="4">
        <v>120.9</v>
      </c>
    </row>
    <row r="1861" spans="1:53" x14ac:dyDescent="0.3">
      <c r="A1861" s="1" t="s">
        <v>800</v>
      </c>
      <c r="B1861" s="2">
        <v>4416726</v>
      </c>
      <c r="C1861" s="9" t="s">
        <v>2401</v>
      </c>
      <c r="D1861" s="9" t="s">
        <v>2519</v>
      </c>
      <c r="E1861" s="3">
        <v>1486.14015776</v>
      </c>
      <c r="F1861" s="5">
        <v>2211.929157</v>
      </c>
      <c r="G1861" s="5">
        <v>2211.9291577600002</v>
      </c>
      <c r="H1861" s="3">
        <v>-0.27200000000000002</v>
      </c>
      <c r="I1861" s="3" t="s">
        <v>2397</v>
      </c>
      <c r="J1861" s="3">
        <v>-0.27200000000000002</v>
      </c>
      <c r="K1861" s="3" t="s">
        <v>2397</v>
      </c>
      <c r="L1861" s="3" t="s">
        <v>2397</v>
      </c>
      <c r="M1861" s="3">
        <v>1.24570922</v>
      </c>
      <c r="N1861" s="3">
        <v>17.828842999999999</v>
      </c>
      <c r="O1861" s="3" t="s">
        <v>2397</v>
      </c>
      <c r="P1861" s="3" t="s">
        <v>2397</v>
      </c>
      <c r="Q1861" s="3">
        <v>0.81965399999999999</v>
      </c>
      <c r="R1861" s="3">
        <v>15.474107</v>
      </c>
      <c r="S1861" s="3">
        <v>15.474107</v>
      </c>
      <c r="T1861" s="9" t="s">
        <v>3429</v>
      </c>
      <c r="U1861" s="7">
        <v>1963896</v>
      </c>
      <c r="V1861" s="7">
        <v>1352013</v>
      </c>
      <c r="W1861" s="7">
        <v>907957</v>
      </c>
      <c r="X1861" s="7">
        <v>924639</v>
      </c>
      <c r="Y1861" s="7">
        <v>2464254</v>
      </c>
      <c r="Z1861" s="7">
        <v>2353868</v>
      </c>
      <c r="AA1861" s="7">
        <v>2175859</v>
      </c>
      <c r="AB1861" s="7">
        <v>1963896</v>
      </c>
      <c r="AC1861" s="3">
        <v>23.446999999999999</v>
      </c>
      <c r="AD1861" s="3">
        <v>15.959</v>
      </c>
      <c r="AE1861" s="4">
        <v>6.492</v>
      </c>
      <c r="AF1861" s="4">
        <v>4.9880000000000004</v>
      </c>
      <c r="AG1861" s="7">
        <v>115012681</v>
      </c>
      <c r="AH1861" s="7">
        <v>114724272</v>
      </c>
      <c r="AI1861" s="7">
        <v>113252381</v>
      </c>
      <c r="AJ1861" s="7">
        <v>105279145</v>
      </c>
      <c r="AK1861" s="3">
        <v>91.526129999999995</v>
      </c>
      <c r="AL1861" s="7">
        <v>330</v>
      </c>
      <c r="AM1861" s="7">
        <v>123096546</v>
      </c>
      <c r="AN1861" s="4">
        <v>107.02</v>
      </c>
      <c r="AO1861" s="3">
        <v>-0.17746200000000001</v>
      </c>
      <c r="AP1861" s="3">
        <v>-12.925697</v>
      </c>
      <c r="AQ1861" s="3">
        <v>-60.219236000000002</v>
      </c>
      <c r="AR1861" s="3">
        <v>-66.195914000000002</v>
      </c>
      <c r="AS1861" s="3">
        <v>-12.925697</v>
      </c>
      <c r="AT1861" s="3">
        <v>-60.219236000000002</v>
      </c>
      <c r="AU1861" s="3">
        <v>-65.940055000000001</v>
      </c>
      <c r="AV1861" s="3">
        <v>4.7078752266176842</v>
      </c>
      <c r="AW1861" s="3">
        <v>10.187843690880925</v>
      </c>
      <c r="AX1861" s="3">
        <v>10.937491097355888</v>
      </c>
      <c r="AY1861" s="3">
        <v>58.59</v>
      </c>
      <c r="AZ1861" s="4">
        <v>126.8</v>
      </c>
      <c r="BA1861" s="3">
        <v>136.13</v>
      </c>
    </row>
    <row r="1862" spans="1:53" x14ac:dyDescent="0.3">
      <c r="A1862" s="1" t="s">
        <v>90</v>
      </c>
      <c r="B1862" s="2">
        <v>4811748</v>
      </c>
      <c r="C1862" s="9" t="s">
        <v>2395</v>
      </c>
      <c r="D1862" s="9" t="s">
        <v>2409</v>
      </c>
      <c r="E1862" s="3">
        <v>1485.7272776</v>
      </c>
      <c r="F1862" s="5">
        <v>1992.208277</v>
      </c>
      <c r="G1862" s="5" t="s">
        <v>2400</v>
      </c>
      <c r="H1862" s="3">
        <v>-0.27600000000000002</v>
      </c>
      <c r="I1862" s="3" t="s">
        <v>2397</v>
      </c>
      <c r="J1862" s="3">
        <v>-0.27600000000000002</v>
      </c>
      <c r="K1862" s="3" t="s">
        <v>2397</v>
      </c>
      <c r="L1862" s="3" t="s">
        <v>2397</v>
      </c>
      <c r="M1862" s="3" t="s">
        <v>2397</v>
      </c>
      <c r="N1862" s="3" t="s">
        <v>2397</v>
      </c>
      <c r="O1862" s="3" t="s">
        <v>2400</v>
      </c>
      <c r="P1862" s="3" t="s">
        <v>2400</v>
      </c>
      <c r="Q1862" s="3">
        <v>3.1566040000000002</v>
      </c>
      <c r="R1862" s="3" t="s">
        <v>2397</v>
      </c>
      <c r="S1862" s="3">
        <v>-32.140051999999997</v>
      </c>
      <c r="T1862" s="9" t="s">
        <v>3429</v>
      </c>
      <c r="U1862" s="7">
        <v>482262</v>
      </c>
      <c r="V1862" s="7">
        <v>350867</v>
      </c>
      <c r="W1862" s="7">
        <v>243212</v>
      </c>
      <c r="X1862" s="7">
        <v>144861</v>
      </c>
      <c r="Y1862" s="7">
        <v>572739</v>
      </c>
      <c r="Z1862" s="7">
        <v>540282</v>
      </c>
      <c r="AA1862" s="7">
        <v>511629</v>
      </c>
      <c r="AB1862" s="7">
        <v>482262</v>
      </c>
      <c r="AC1862" s="3">
        <v>64.322999999999993</v>
      </c>
      <c r="AD1862" s="3">
        <v>69.466999999999999</v>
      </c>
      <c r="AE1862" s="3">
        <v>-19.105</v>
      </c>
      <c r="AF1862" s="3">
        <v>-10.930999999999999</v>
      </c>
      <c r="AG1862" s="7">
        <v>142099000</v>
      </c>
      <c r="AH1862" s="7">
        <v>143014000</v>
      </c>
      <c r="AI1862" s="7">
        <v>123311000</v>
      </c>
      <c r="AJ1862" s="7">
        <v>103719535</v>
      </c>
      <c r="AK1862" s="3">
        <v>73.161529999999999</v>
      </c>
      <c r="AL1862" s="7">
        <v>259</v>
      </c>
      <c r="AM1862" s="7">
        <v>84949092</v>
      </c>
      <c r="AN1862" s="3">
        <v>59.92</v>
      </c>
      <c r="AO1862" s="3">
        <v>-0.54171199999999997</v>
      </c>
      <c r="AP1862" s="3">
        <v>-12.404579999999999</v>
      </c>
      <c r="AQ1862" s="3">
        <v>65.107913999999994</v>
      </c>
      <c r="AR1862" s="3">
        <v>-38.181818</v>
      </c>
      <c r="AS1862" s="3">
        <v>-12.404579999999999</v>
      </c>
      <c r="AT1862" s="3">
        <v>65.107913999999994</v>
      </c>
      <c r="AU1862" s="3">
        <v>-39.245533000000002</v>
      </c>
      <c r="AV1862" s="3">
        <v>2.6666070386752656</v>
      </c>
      <c r="AW1862" s="3">
        <v>4.3845080245359096</v>
      </c>
      <c r="AX1862" s="3">
        <v>6.963940418939778</v>
      </c>
      <c r="AY1862" s="4">
        <v>40</v>
      </c>
      <c r="AZ1862" s="3">
        <v>65.77</v>
      </c>
      <c r="BA1862" s="3">
        <v>104.47</v>
      </c>
    </row>
    <row r="1863" spans="1:53" x14ac:dyDescent="0.3">
      <c r="A1863" s="1" t="s">
        <v>1786</v>
      </c>
      <c r="B1863" s="2">
        <v>1018438</v>
      </c>
      <c r="C1863" s="9" t="s">
        <v>2395</v>
      </c>
      <c r="D1863" s="9" t="s">
        <v>2399</v>
      </c>
      <c r="E1863" s="3">
        <v>1483.2312934500001</v>
      </c>
      <c r="F1863" s="5" t="s">
        <v>2400</v>
      </c>
      <c r="G1863" s="5">
        <v>1438.5462934499999</v>
      </c>
      <c r="H1863" s="4">
        <v>1.345</v>
      </c>
      <c r="I1863" s="3">
        <v>13.283269961977201</v>
      </c>
      <c r="J1863" s="4">
        <v>1.345</v>
      </c>
      <c r="K1863" s="3">
        <v>13.283269961977201</v>
      </c>
      <c r="L1863" s="3">
        <v>1.44966048477405</v>
      </c>
      <c r="M1863" s="3">
        <v>1.38664341256807</v>
      </c>
      <c r="N1863" s="3">
        <v>9.7082119999999996</v>
      </c>
      <c r="O1863" s="3" t="s">
        <v>2400</v>
      </c>
      <c r="P1863" s="3" t="s">
        <v>2400</v>
      </c>
      <c r="Q1863" s="3" t="s">
        <v>2400</v>
      </c>
      <c r="R1863" s="3" t="s">
        <v>2400</v>
      </c>
      <c r="S1863" s="3" t="s">
        <v>2400</v>
      </c>
      <c r="T1863" s="9" t="s">
        <v>3429</v>
      </c>
      <c r="U1863" s="7">
        <v>358718</v>
      </c>
      <c r="V1863" s="7">
        <v>308712</v>
      </c>
      <c r="W1863" s="7">
        <v>308097</v>
      </c>
      <c r="X1863" s="7">
        <v>277507</v>
      </c>
      <c r="Y1863" s="7">
        <v>377061</v>
      </c>
      <c r="Z1863" s="7">
        <v>368113</v>
      </c>
      <c r="AA1863" s="7">
        <v>363687</v>
      </c>
      <c r="AB1863" s="7">
        <v>358718</v>
      </c>
      <c r="AC1863" s="3" t="s">
        <v>2400</v>
      </c>
      <c r="AD1863" s="3" t="s">
        <v>2400</v>
      </c>
      <c r="AE1863" s="3" t="s">
        <v>2400</v>
      </c>
      <c r="AF1863" s="3" t="s">
        <v>2400</v>
      </c>
      <c r="AG1863" s="7">
        <v>19443273</v>
      </c>
      <c r="AH1863" s="7">
        <v>19424859</v>
      </c>
      <c r="AI1863" s="7">
        <v>19452630</v>
      </c>
      <c r="AJ1863" s="7">
        <v>8785496</v>
      </c>
      <c r="AK1863" s="3">
        <v>45.179310000000001</v>
      </c>
      <c r="AL1863" s="7">
        <v>144</v>
      </c>
      <c r="AM1863" s="7">
        <v>5201861</v>
      </c>
      <c r="AN1863" s="3">
        <v>26.75</v>
      </c>
      <c r="AO1863" s="3">
        <v>-2.4025699999999999</v>
      </c>
      <c r="AP1863" s="3">
        <v>-8.3972470000000001</v>
      </c>
      <c r="AQ1863" s="3">
        <v>6.9984690000000001</v>
      </c>
      <c r="AR1863" s="3">
        <v>27.105694</v>
      </c>
      <c r="AS1863" s="3">
        <v>-8.3972470000000001</v>
      </c>
      <c r="AT1863" s="3">
        <v>6.9984690000000001</v>
      </c>
      <c r="AU1863" s="3">
        <v>26.667874999999999</v>
      </c>
      <c r="AV1863" s="3">
        <v>0.35430673481135361</v>
      </c>
      <c r="AW1863" s="3">
        <v>0.55088158609324611</v>
      </c>
      <c r="AX1863" s="3">
        <v>0.51483840910583245</v>
      </c>
      <c r="AY1863" s="3">
        <v>69.150000000000006</v>
      </c>
      <c r="AZ1863" s="3">
        <v>107.52</v>
      </c>
      <c r="BA1863" s="3">
        <v>100.48</v>
      </c>
    </row>
    <row r="1864" spans="1:53" x14ac:dyDescent="0.3">
      <c r="A1864" s="1" t="s">
        <v>1446</v>
      </c>
      <c r="B1864" s="2">
        <v>4810311</v>
      </c>
      <c r="C1864" s="9" t="s">
        <v>2395</v>
      </c>
      <c r="D1864" s="9" t="s">
        <v>2403</v>
      </c>
      <c r="E1864" s="3">
        <v>1481.1431921000001</v>
      </c>
      <c r="F1864" s="5">
        <v>1524.343192</v>
      </c>
      <c r="G1864" s="5" t="s">
        <v>2400</v>
      </c>
      <c r="H1864" s="3">
        <v>-0.24299999999999999</v>
      </c>
      <c r="I1864" s="3" t="s">
        <v>2397</v>
      </c>
      <c r="J1864" s="3">
        <v>-0.24299999999999999</v>
      </c>
      <c r="K1864" s="3" t="s">
        <v>2397</v>
      </c>
      <c r="L1864" s="3">
        <v>9.3904109600000005</v>
      </c>
      <c r="M1864" s="3">
        <v>1.70501181</v>
      </c>
      <c r="N1864" s="3" t="s">
        <v>2397</v>
      </c>
      <c r="O1864" s="3" t="s">
        <v>2400</v>
      </c>
      <c r="P1864" s="3" t="s">
        <v>2400</v>
      </c>
      <c r="Q1864" s="3">
        <v>1.5678639999999999</v>
      </c>
      <c r="R1864" s="3" t="s">
        <v>2397</v>
      </c>
      <c r="S1864" s="3" t="s">
        <v>2397</v>
      </c>
      <c r="T1864" s="9" t="s">
        <v>3429</v>
      </c>
      <c r="U1864" s="7">
        <v>753200</v>
      </c>
      <c r="V1864" s="7">
        <v>678400</v>
      </c>
      <c r="W1864" s="7">
        <v>690600</v>
      </c>
      <c r="X1864" s="7">
        <v>638600</v>
      </c>
      <c r="Y1864" s="7">
        <v>823600</v>
      </c>
      <c r="Z1864" s="7">
        <v>802200</v>
      </c>
      <c r="AA1864" s="7">
        <v>774200</v>
      </c>
      <c r="AB1864" s="7">
        <v>753200</v>
      </c>
      <c r="AC1864" s="4">
        <v>68.64</v>
      </c>
      <c r="AD1864" s="3">
        <v>69.147999999999996</v>
      </c>
      <c r="AE1864" s="4">
        <v>-10.98</v>
      </c>
      <c r="AF1864" s="3">
        <v>-4.1159999999999997</v>
      </c>
      <c r="AG1864" s="7">
        <v>91000000</v>
      </c>
      <c r="AH1864" s="7">
        <v>90900000</v>
      </c>
      <c r="AI1864" s="7">
        <v>82100000</v>
      </c>
      <c r="AJ1864" s="7">
        <v>83949735</v>
      </c>
      <c r="AK1864" s="3">
        <v>92.216759999999994</v>
      </c>
      <c r="AL1864" s="7">
        <v>293</v>
      </c>
      <c r="AM1864" s="7">
        <v>85974257</v>
      </c>
      <c r="AN1864" s="3">
        <v>94.44</v>
      </c>
      <c r="AO1864" s="3">
        <v>-0.21834100000000001</v>
      </c>
      <c r="AP1864" s="3">
        <v>-15.734481000000001</v>
      </c>
      <c r="AQ1864" s="3">
        <v>-49.945236000000001</v>
      </c>
      <c r="AR1864" s="3">
        <v>-27.842105</v>
      </c>
      <c r="AS1864" s="3">
        <v>-15.734481000000001</v>
      </c>
      <c r="AT1864" s="3">
        <v>-49.945236000000001</v>
      </c>
      <c r="AU1864" s="3">
        <v>-28.369906</v>
      </c>
      <c r="AV1864" s="3">
        <v>3.2344543974898512</v>
      </c>
      <c r="AW1864" s="3">
        <v>5.6949376032273937</v>
      </c>
      <c r="AX1864" s="3">
        <v>5.0076145077190279</v>
      </c>
      <c r="AY1864" s="3">
        <v>76.44</v>
      </c>
      <c r="AZ1864" s="3">
        <v>134.59</v>
      </c>
      <c r="BA1864" s="3">
        <v>118.35</v>
      </c>
    </row>
    <row r="1865" spans="1:53" x14ac:dyDescent="0.3">
      <c r="A1865" s="1" t="s">
        <v>945</v>
      </c>
      <c r="B1865" s="2">
        <v>10976234</v>
      </c>
      <c r="C1865" s="9" t="s">
        <v>2401</v>
      </c>
      <c r="D1865" s="9" t="s">
        <v>2435</v>
      </c>
      <c r="E1865" s="3">
        <v>1480.1830516499999</v>
      </c>
      <c r="F1865" s="5">
        <v>2040.612451</v>
      </c>
      <c r="G1865" s="5" t="s">
        <v>2400</v>
      </c>
      <c r="H1865" s="3">
        <v>6.5912154712636534E-2</v>
      </c>
      <c r="I1865" s="3">
        <v>33.050201999999999</v>
      </c>
      <c r="J1865" s="3">
        <v>6.5912154712636534E-2</v>
      </c>
      <c r="K1865" s="3">
        <v>33.050201999999999</v>
      </c>
      <c r="L1865" s="3" t="s">
        <v>2397</v>
      </c>
      <c r="M1865" s="3">
        <v>15.810274810000001</v>
      </c>
      <c r="N1865" s="3">
        <v>13.507474</v>
      </c>
      <c r="O1865" s="3" t="s">
        <v>2400</v>
      </c>
      <c r="P1865" s="3" t="s">
        <v>2400</v>
      </c>
      <c r="Q1865" s="3">
        <v>4.3025690000000001</v>
      </c>
      <c r="R1865" s="3">
        <v>13.759675</v>
      </c>
      <c r="S1865" s="3">
        <v>13.759675</v>
      </c>
      <c r="T1865" s="9" t="s">
        <v>3431</v>
      </c>
      <c r="U1865" s="7">
        <v>458056.88089844491</v>
      </c>
      <c r="V1865" s="7">
        <v>324427.4406196365</v>
      </c>
      <c r="W1865" s="7">
        <v>146410.9831749342</v>
      </c>
      <c r="X1865" s="7">
        <v>52166.321441983877</v>
      </c>
      <c r="Y1865" s="7">
        <v>503507.66537042963</v>
      </c>
      <c r="Z1865" s="7">
        <v>481961.18033876742</v>
      </c>
      <c r="AA1865" s="7">
        <v>458056.88089844491</v>
      </c>
      <c r="AB1865" s="7">
        <v>436750.46742057917</v>
      </c>
      <c r="AC1865" s="3">
        <v>72.578000000000003</v>
      </c>
      <c r="AD1865" s="3">
        <v>74.126000000000005</v>
      </c>
      <c r="AE1865" s="3">
        <v>25.689</v>
      </c>
      <c r="AF1865" s="3">
        <v>29.047999999999998</v>
      </c>
      <c r="AG1865" s="7">
        <v>240680171</v>
      </c>
      <c r="AH1865" s="7">
        <v>239282371</v>
      </c>
      <c r="AI1865" s="7">
        <v>230191462</v>
      </c>
      <c r="AJ1865" s="7">
        <v>36807665</v>
      </c>
      <c r="AK1865" s="3">
        <v>15.293189999999999</v>
      </c>
      <c r="AL1865" s="7">
        <v>28</v>
      </c>
      <c r="AM1865" s="7">
        <v>34262481</v>
      </c>
      <c r="AN1865" s="3">
        <v>14.24</v>
      </c>
      <c r="AO1865" s="3">
        <v>4.2105259999999998</v>
      </c>
      <c r="AP1865" s="3">
        <v>12.682926999999999</v>
      </c>
      <c r="AQ1865" s="3">
        <v>26.691041999999999</v>
      </c>
      <c r="AR1865" s="3">
        <v>46.511628000000002</v>
      </c>
      <c r="AS1865" s="3">
        <v>12.682926999999999</v>
      </c>
      <c r="AT1865" s="3">
        <v>26.691041999999999</v>
      </c>
      <c r="AU1865" s="3">
        <v>46.511628000000002</v>
      </c>
      <c r="AV1865" s="3">
        <v>0.13536709180268855</v>
      </c>
      <c r="AW1865" s="3">
        <v>0.11539731192737945</v>
      </c>
      <c r="AX1865" s="3">
        <v>0.12305821103806507</v>
      </c>
      <c r="AY1865" s="3">
        <v>145.96</v>
      </c>
      <c r="AZ1865" s="3">
        <v>124.42</v>
      </c>
      <c r="BA1865" s="3">
        <v>132.69</v>
      </c>
    </row>
    <row r="1866" spans="1:53" x14ac:dyDescent="0.3">
      <c r="A1866" s="1" t="s">
        <v>105</v>
      </c>
      <c r="B1866" s="2">
        <v>4089956</v>
      </c>
      <c r="C1866" s="9" t="s">
        <v>2401</v>
      </c>
      <c r="D1866" s="9" t="s">
        <v>2433</v>
      </c>
      <c r="E1866" s="3">
        <v>1477.3122956699999</v>
      </c>
      <c r="F1866" s="5">
        <v>3702.8032950000002</v>
      </c>
      <c r="G1866" s="5" t="s">
        <v>2400</v>
      </c>
      <c r="H1866" s="3">
        <v>0.33</v>
      </c>
      <c r="I1866" s="3">
        <v>23.456543</v>
      </c>
      <c r="J1866" s="4">
        <v>0.33</v>
      </c>
      <c r="K1866" s="3">
        <v>23.456543</v>
      </c>
      <c r="L1866" s="3">
        <v>1.4384610699999998</v>
      </c>
      <c r="M1866" s="3">
        <v>1.31363992</v>
      </c>
      <c r="N1866" s="3" t="s">
        <v>2397</v>
      </c>
      <c r="O1866" s="3" t="s">
        <v>2400</v>
      </c>
      <c r="P1866" s="3" t="s">
        <v>2400</v>
      </c>
      <c r="Q1866" s="3">
        <v>2.0593270000000001</v>
      </c>
      <c r="R1866" s="3">
        <v>17.562512000000002</v>
      </c>
      <c r="S1866" s="3">
        <v>17.562512000000002</v>
      </c>
      <c r="T1866" s="9" t="s">
        <v>3429</v>
      </c>
      <c r="U1866" s="7">
        <v>1374633</v>
      </c>
      <c r="V1866" s="7">
        <v>1824422</v>
      </c>
      <c r="W1866" s="7">
        <v>1215697</v>
      </c>
      <c r="X1866" s="7">
        <v>1032275</v>
      </c>
      <c r="Y1866" s="7">
        <v>1678629</v>
      </c>
      <c r="Z1866" s="7">
        <v>1512905</v>
      </c>
      <c r="AA1866" s="7">
        <v>1401997</v>
      </c>
      <c r="AB1866" s="7">
        <v>1374633</v>
      </c>
      <c r="AC1866" s="3">
        <v>17.927</v>
      </c>
      <c r="AD1866" s="3">
        <v>15.696</v>
      </c>
      <c r="AE1866" s="4">
        <v>10.971</v>
      </c>
      <c r="AF1866" s="4">
        <v>10.885999999999999</v>
      </c>
      <c r="AG1866" s="7">
        <v>52442751</v>
      </c>
      <c r="AH1866" s="7">
        <v>52402515</v>
      </c>
      <c r="AI1866" s="7">
        <v>52234546</v>
      </c>
      <c r="AJ1866" s="7">
        <v>32082860</v>
      </c>
      <c r="AK1866" s="3">
        <v>61.176920000000003</v>
      </c>
      <c r="AL1866" s="7">
        <v>252</v>
      </c>
      <c r="AM1866" s="7">
        <v>33813473</v>
      </c>
      <c r="AN1866" s="3">
        <v>64.48</v>
      </c>
      <c r="AO1866" s="3">
        <v>-0.21249499999999999</v>
      </c>
      <c r="AP1866" s="3">
        <v>-16.648917000000001</v>
      </c>
      <c r="AQ1866" s="3">
        <v>-38.112810000000003</v>
      </c>
      <c r="AR1866" s="3">
        <v>-25.199107999999999</v>
      </c>
      <c r="AS1866" s="3">
        <v>-16.648917000000001</v>
      </c>
      <c r="AT1866" s="3">
        <v>-38.112810000000003</v>
      </c>
      <c r="AU1866" s="3">
        <v>-25.860436</v>
      </c>
      <c r="AV1866" s="3">
        <v>4.2417459627426393</v>
      </c>
      <c r="AW1866" s="3">
        <v>4.454942558819627</v>
      </c>
      <c r="AX1866" s="3">
        <v>5.1834352381077</v>
      </c>
      <c r="AY1866" s="3">
        <v>64.34</v>
      </c>
      <c r="AZ1866" s="3">
        <v>67.58</v>
      </c>
      <c r="BA1866" s="3">
        <v>78.63</v>
      </c>
    </row>
    <row r="1867" spans="1:53" x14ac:dyDescent="0.3">
      <c r="A1867" s="1" t="s">
        <v>1465</v>
      </c>
      <c r="B1867" s="2">
        <v>4994909</v>
      </c>
      <c r="C1867" s="9" t="s">
        <v>2401</v>
      </c>
      <c r="D1867" s="9" t="s">
        <v>2515</v>
      </c>
      <c r="E1867" s="3">
        <v>1473.9998453600001</v>
      </c>
      <c r="F1867" s="5">
        <v>3472.0288449999998</v>
      </c>
      <c r="G1867" s="5" t="s">
        <v>2400</v>
      </c>
      <c r="H1867" s="4">
        <v>3.2040000000000002</v>
      </c>
      <c r="I1867" s="3">
        <v>3.2615080000000001</v>
      </c>
      <c r="J1867" s="3">
        <v>3.2040000000000002</v>
      </c>
      <c r="K1867" s="3">
        <v>3.2615080000000001</v>
      </c>
      <c r="L1867" s="3">
        <v>0.44372239000000002</v>
      </c>
      <c r="M1867" s="3">
        <v>0.43685352</v>
      </c>
      <c r="N1867" s="3" t="s">
        <v>2397</v>
      </c>
      <c r="O1867" s="3" t="s">
        <v>2400</v>
      </c>
      <c r="P1867" s="3" t="s">
        <v>2400</v>
      </c>
      <c r="Q1867" s="3">
        <v>2.4949750000000002</v>
      </c>
      <c r="R1867" s="3">
        <v>4.5578969999999996</v>
      </c>
      <c r="S1867" s="3">
        <v>4.5578969999999996</v>
      </c>
      <c r="T1867" s="9" t="s">
        <v>3429</v>
      </c>
      <c r="U1867" s="7">
        <v>1306889</v>
      </c>
      <c r="V1867" s="7">
        <v>1210528</v>
      </c>
      <c r="W1867" s="7">
        <v>713175</v>
      </c>
      <c r="X1867" s="7">
        <v>226771</v>
      </c>
      <c r="Y1867" s="7">
        <v>1328798</v>
      </c>
      <c r="Z1867" s="7">
        <v>1311139</v>
      </c>
      <c r="AA1867" s="7">
        <v>1315922</v>
      </c>
      <c r="AB1867" s="7">
        <v>1306889</v>
      </c>
      <c r="AC1867" s="3">
        <v>82.424999999999997</v>
      </c>
      <c r="AD1867" s="3">
        <v>82.388999999999996</v>
      </c>
      <c r="AE1867" s="3">
        <v>48.255000000000003</v>
      </c>
      <c r="AF1867" s="3">
        <v>48.828000000000003</v>
      </c>
      <c r="AG1867" s="7">
        <v>30510229</v>
      </c>
      <c r="AH1867" s="7">
        <v>30706146</v>
      </c>
      <c r="AI1867" s="7">
        <v>30806684</v>
      </c>
      <c r="AJ1867" s="7">
        <v>17125248</v>
      </c>
      <c r="AK1867" s="3">
        <v>56.278640000000003</v>
      </c>
      <c r="AL1867" s="7">
        <v>94</v>
      </c>
      <c r="AM1867" s="7">
        <v>5713753</v>
      </c>
      <c r="AN1867" s="3">
        <v>18.78</v>
      </c>
      <c r="AO1867" s="3">
        <v>-2.7628029999999999</v>
      </c>
      <c r="AP1867" s="3">
        <v>-10.631709000000001</v>
      </c>
      <c r="AQ1867" s="3">
        <v>-30.879770000000001</v>
      </c>
      <c r="AR1867" s="3">
        <v>53.347503000000003</v>
      </c>
      <c r="AS1867" s="3">
        <v>-10.631709000000001</v>
      </c>
      <c r="AT1867" s="3">
        <v>-30.879770000000001</v>
      </c>
      <c r="AU1867" s="3">
        <v>54.828325999999997</v>
      </c>
      <c r="AV1867" s="3">
        <v>1.6666634235912532</v>
      </c>
      <c r="AW1867" s="3">
        <v>2.5687040595620427</v>
      </c>
      <c r="AX1867" s="3">
        <v>3.0045543566115076</v>
      </c>
      <c r="AY1867" s="3">
        <v>55.04</v>
      </c>
      <c r="AZ1867" s="3">
        <v>84.83</v>
      </c>
      <c r="BA1867" s="3">
        <v>99.23</v>
      </c>
    </row>
    <row r="1868" spans="1:53" x14ac:dyDescent="0.3">
      <c r="A1868" s="1" t="s">
        <v>1941</v>
      </c>
      <c r="B1868" s="2">
        <v>20034948</v>
      </c>
      <c r="C1868" s="9" t="s">
        <v>2401</v>
      </c>
      <c r="D1868" s="9" t="s">
        <v>2490</v>
      </c>
      <c r="E1868" s="3">
        <v>1472.8926899999999</v>
      </c>
      <c r="F1868" s="5">
        <v>2431.3426899999999</v>
      </c>
      <c r="G1868" s="5">
        <v>2431.3426901500002</v>
      </c>
      <c r="H1868" s="3">
        <v>-2.952</v>
      </c>
      <c r="I1868" s="3" t="s">
        <v>2397</v>
      </c>
      <c r="J1868" s="3">
        <v>-2.952</v>
      </c>
      <c r="K1868" s="3" t="s">
        <v>2397</v>
      </c>
      <c r="L1868" s="3">
        <v>0.79515648999999999</v>
      </c>
      <c r="M1868" s="3">
        <v>0.62326099000000001</v>
      </c>
      <c r="N1868" s="3" t="s">
        <v>2397</v>
      </c>
      <c r="O1868" s="3" t="s">
        <v>2397</v>
      </c>
      <c r="P1868" s="3" t="s">
        <v>2397</v>
      </c>
      <c r="Q1868" s="3">
        <v>2.1126360000000002</v>
      </c>
      <c r="R1868" s="3">
        <v>17.54936</v>
      </c>
      <c r="S1868" s="3">
        <v>17.54936</v>
      </c>
      <c r="T1868" s="9" t="s">
        <v>3430</v>
      </c>
      <c r="U1868" s="7">
        <v>1026889</v>
      </c>
      <c r="V1868" s="7">
        <v>573831</v>
      </c>
      <c r="W1868" s="7">
        <v>610055</v>
      </c>
      <c r="X1868" s="7">
        <v>647510</v>
      </c>
      <c r="Y1868" s="7">
        <v>1136795</v>
      </c>
      <c r="Z1868" s="7">
        <v>1026889</v>
      </c>
      <c r="AA1868" s="7">
        <v>882593</v>
      </c>
      <c r="AB1868" s="7">
        <v>723325</v>
      </c>
      <c r="AC1868" s="3">
        <v>47.209000000000003</v>
      </c>
      <c r="AD1868" s="3">
        <v>47.457999999999998</v>
      </c>
      <c r="AE1868" s="4">
        <v>10.093</v>
      </c>
      <c r="AF1868" s="4">
        <v>11.099</v>
      </c>
      <c r="AG1868" s="7">
        <v>35772000</v>
      </c>
      <c r="AH1868" s="7">
        <v>35360000</v>
      </c>
      <c r="AI1868" s="7">
        <v>35111000</v>
      </c>
      <c r="AJ1868" s="7">
        <v>24665363</v>
      </c>
      <c r="AK1868" s="3">
        <v>68.910629999999998</v>
      </c>
      <c r="AL1868" s="7">
        <v>263</v>
      </c>
      <c r="AM1868" s="7">
        <v>30207890</v>
      </c>
      <c r="AN1868" s="4">
        <v>84.4</v>
      </c>
      <c r="AO1868" s="3">
        <v>4.945341</v>
      </c>
      <c r="AP1868" s="3">
        <v>-2.0170110000000001</v>
      </c>
      <c r="AQ1868" s="3">
        <v>-8.7369850000000007</v>
      </c>
      <c r="AR1868" s="3">
        <v>20.322292000000001</v>
      </c>
      <c r="AS1868" s="3">
        <v>-2.0170110000000001</v>
      </c>
      <c r="AT1868" s="3">
        <v>-8.7369850000000007</v>
      </c>
      <c r="AU1868" s="3">
        <v>18.727914999999999</v>
      </c>
      <c r="AV1868" s="3">
        <v>10.494782519023122</v>
      </c>
      <c r="AW1868" s="3">
        <v>13.099794436104762</v>
      </c>
      <c r="AX1868" s="3">
        <v>14.474963954474221</v>
      </c>
      <c r="AY1868" s="3">
        <v>81.06</v>
      </c>
      <c r="AZ1868" s="3">
        <v>101.18</v>
      </c>
      <c r="BA1868" s="4">
        <v>111.8</v>
      </c>
    </row>
    <row r="1869" spans="1:53" x14ac:dyDescent="0.3">
      <c r="A1869" s="1" t="s">
        <v>404</v>
      </c>
      <c r="B1869" s="2">
        <v>4910526</v>
      </c>
      <c r="C1869" s="9" t="s">
        <v>2401</v>
      </c>
      <c r="D1869" s="9" t="s">
        <v>2429</v>
      </c>
      <c r="E1869" s="3">
        <v>1469.4715214400001</v>
      </c>
      <c r="F1869" s="5">
        <v>5078.0785210000004</v>
      </c>
      <c r="G1869" s="5" t="s">
        <v>2400</v>
      </c>
      <c r="H1869" s="3">
        <v>8.8999999999999996E-2</v>
      </c>
      <c r="I1869" s="3" t="s">
        <v>2397</v>
      </c>
      <c r="J1869" s="3">
        <v>8.8999999999999996E-2</v>
      </c>
      <c r="K1869" s="3" t="s">
        <v>2397</v>
      </c>
      <c r="L1869" s="3" t="s">
        <v>2397</v>
      </c>
      <c r="M1869" s="3">
        <v>8.8645920900000004</v>
      </c>
      <c r="N1869" s="3">
        <v>12.721786</v>
      </c>
      <c r="O1869" s="3" t="s">
        <v>2400</v>
      </c>
      <c r="P1869" s="3" t="s">
        <v>2400</v>
      </c>
      <c r="Q1869" s="3">
        <v>0.81202099999999999</v>
      </c>
      <c r="R1869" s="3">
        <v>12.487147</v>
      </c>
      <c r="S1869" s="3">
        <v>12.487147</v>
      </c>
      <c r="T1869" s="9" t="s">
        <v>3429</v>
      </c>
      <c r="U1869" s="7">
        <v>6226547</v>
      </c>
      <c r="V1869" s="7">
        <v>6967013</v>
      </c>
      <c r="W1869" s="7">
        <v>6913754</v>
      </c>
      <c r="X1869" s="7">
        <v>5446591</v>
      </c>
      <c r="Y1869" s="7">
        <v>6004843</v>
      </c>
      <c r="Z1869" s="7">
        <v>6009468</v>
      </c>
      <c r="AA1869" s="7">
        <v>6103684</v>
      </c>
      <c r="AB1869" s="7">
        <v>6226547</v>
      </c>
      <c r="AC1869" s="3">
        <v>30.172000000000001</v>
      </c>
      <c r="AD1869" s="3">
        <v>29.774999999999999</v>
      </c>
      <c r="AE1869" s="4">
        <v>5.5190000000000001</v>
      </c>
      <c r="AF1869" s="4">
        <v>4.1559999999999997</v>
      </c>
      <c r="AG1869" s="7">
        <v>45342000</v>
      </c>
      <c r="AH1869" s="7">
        <v>45115000</v>
      </c>
      <c r="AI1869" s="7">
        <v>44780000</v>
      </c>
      <c r="AJ1869" s="7">
        <v>52267660</v>
      </c>
      <c r="AK1869" s="3">
        <v>86.930679999999995</v>
      </c>
      <c r="AL1869" s="7">
        <v>240</v>
      </c>
      <c r="AM1869" s="7">
        <v>38969862</v>
      </c>
      <c r="AN1869" s="3">
        <v>64.81</v>
      </c>
      <c r="AO1869" s="3">
        <v>-0.33096900000000001</v>
      </c>
      <c r="AP1869" s="3">
        <v>-13.747954</v>
      </c>
      <c r="AQ1869" s="3">
        <v>-12.964492</v>
      </c>
      <c r="AR1869" s="3">
        <v>-20.272314999999999</v>
      </c>
      <c r="AS1869" s="3">
        <v>-13.747954</v>
      </c>
      <c r="AT1869" s="3">
        <v>-12.964492</v>
      </c>
      <c r="AU1869" s="3">
        <v>-19.725819000000001</v>
      </c>
      <c r="AV1869" s="3">
        <v>8.6411402675954943</v>
      </c>
      <c r="AW1869" s="3">
        <v>9.9941960811308856</v>
      </c>
      <c r="AX1869" s="3">
        <v>12.282632029719782</v>
      </c>
      <c r="AY1869" s="3">
        <v>94.14</v>
      </c>
      <c r="AZ1869" s="3">
        <v>108.88</v>
      </c>
      <c r="BA1869" s="3">
        <v>133.81</v>
      </c>
    </row>
    <row r="1870" spans="1:53" x14ac:dyDescent="0.3">
      <c r="A1870" s="1" t="s">
        <v>46</v>
      </c>
      <c r="B1870" s="2">
        <v>15170166</v>
      </c>
      <c r="C1870" s="9" t="s">
        <v>2395</v>
      </c>
      <c r="D1870" s="9" t="s">
        <v>2427</v>
      </c>
      <c r="E1870" s="3">
        <v>1467.5176967</v>
      </c>
      <c r="F1870" s="5">
        <v>1894.383746</v>
      </c>
      <c r="G1870" s="5" t="s">
        <v>2400</v>
      </c>
      <c r="H1870" s="3">
        <v>0.23623079485644694</v>
      </c>
      <c r="I1870" s="3">
        <v>13.566013999999999</v>
      </c>
      <c r="J1870" s="3">
        <v>0.23623079485644694</v>
      </c>
      <c r="K1870" s="3">
        <v>13.566013999999999</v>
      </c>
      <c r="L1870" s="3" t="s">
        <v>2397</v>
      </c>
      <c r="M1870" s="3">
        <v>1.89814018</v>
      </c>
      <c r="N1870" s="3">
        <v>8.7608689999999996</v>
      </c>
      <c r="O1870" s="3" t="s">
        <v>2400</v>
      </c>
      <c r="P1870" s="3" t="s">
        <v>2400</v>
      </c>
      <c r="Q1870" s="3">
        <v>3.185184</v>
      </c>
      <c r="R1870" s="3">
        <v>8.2833450000000006</v>
      </c>
      <c r="S1870" s="3">
        <v>8.2833450000000006</v>
      </c>
      <c r="T1870" s="9" t="s">
        <v>3429</v>
      </c>
      <c r="U1870" s="7">
        <v>576205.37650794943</v>
      </c>
      <c r="V1870" s="7">
        <v>451898.01203202672</v>
      </c>
      <c r="W1870" s="7">
        <v>319102.38489936653</v>
      </c>
      <c r="X1870" s="7">
        <v>235218.80909389874</v>
      </c>
      <c r="Y1870" s="7">
        <v>617987.39927563875</v>
      </c>
      <c r="Z1870" s="7">
        <v>614179.76915537799</v>
      </c>
      <c r="AA1870" s="7">
        <v>602162.89005809114</v>
      </c>
      <c r="AB1870" s="7">
        <v>576205.37650794943</v>
      </c>
      <c r="AC1870" s="4">
        <v>61.41</v>
      </c>
      <c r="AD1870" s="3">
        <v>62.384999999999998</v>
      </c>
      <c r="AE1870" s="3">
        <v>33.753999999999998</v>
      </c>
      <c r="AF1870" s="3">
        <v>35.963000000000001</v>
      </c>
      <c r="AG1870" s="7">
        <v>90229593</v>
      </c>
      <c r="AH1870" s="7">
        <v>90192887</v>
      </c>
      <c r="AI1870" s="7">
        <v>89812462</v>
      </c>
      <c r="AJ1870" s="7">
        <v>10841811</v>
      </c>
      <c r="AK1870" s="4">
        <v>11.986800000000001</v>
      </c>
      <c r="AL1870" s="7">
        <v>93</v>
      </c>
      <c r="AM1870" s="7">
        <v>12445975</v>
      </c>
      <c r="AN1870" s="3">
        <v>13.76</v>
      </c>
      <c r="AO1870" s="3">
        <v>1.9910079999999999</v>
      </c>
      <c r="AP1870" s="3">
        <v>-2.1263480000000001</v>
      </c>
      <c r="AQ1870" s="3">
        <v>-6.9712949999999996</v>
      </c>
      <c r="AR1870" s="3">
        <v>-25.410990999999999</v>
      </c>
      <c r="AS1870" s="3">
        <v>-2.1263480000000001</v>
      </c>
      <c r="AT1870" s="3">
        <v>-6.9712949999999996</v>
      </c>
      <c r="AU1870" s="3">
        <v>-27.587779000000001</v>
      </c>
      <c r="AV1870" s="3">
        <v>0.90407647574392969</v>
      </c>
      <c r="AW1870" s="3">
        <v>1.2699571018032678</v>
      </c>
      <c r="AX1870" s="3">
        <v>1.3163264395240852</v>
      </c>
      <c r="AY1870" s="3">
        <v>64.69</v>
      </c>
      <c r="AZ1870" s="3">
        <v>90.87</v>
      </c>
      <c r="BA1870" s="3">
        <v>94.19</v>
      </c>
    </row>
    <row r="1871" spans="1:53" x14ac:dyDescent="0.3">
      <c r="A1871" s="1" t="s">
        <v>928</v>
      </c>
      <c r="B1871" s="2">
        <v>4104850</v>
      </c>
      <c r="C1871" s="9" t="s">
        <v>2401</v>
      </c>
      <c r="D1871" s="9" t="s">
        <v>2477</v>
      </c>
      <c r="E1871" s="3">
        <v>1467.12252964</v>
      </c>
      <c r="F1871" s="5">
        <v>6690.581529</v>
      </c>
      <c r="G1871" s="5">
        <v>6690.6005296399999</v>
      </c>
      <c r="H1871" s="3">
        <v>-0.31900000000000001</v>
      </c>
      <c r="I1871" s="3" t="s">
        <v>2397</v>
      </c>
      <c r="J1871" s="3">
        <v>-0.31900000000000001</v>
      </c>
      <c r="K1871" s="3" t="s">
        <v>2397</v>
      </c>
      <c r="L1871" s="3" t="s">
        <v>2397</v>
      </c>
      <c r="M1871" s="3">
        <v>3.2612903200000001</v>
      </c>
      <c r="N1871" s="3" t="s">
        <v>2397</v>
      </c>
      <c r="O1871" s="3" t="s">
        <v>2397</v>
      </c>
      <c r="P1871" s="3" t="s">
        <v>2397</v>
      </c>
      <c r="Q1871" s="3">
        <v>2.1433080000000002</v>
      </c>
      <c r="R1871" s="3">
        <v>9.9672409999999996</v>
      </c>
      <c r="S1871" s="3">
        <v>9.9672409999999996</v>
      </c>
      <c r="T1871" s="9" t="s">
        <v>3429</v>
      </c>
      <c r="U1871" s="7">
        <v>3176996</v>
      </c>
      <c r="V1871" s="7">
        <v>2788957</v>
      </c>
      <c r="W1871" s="7">
        <v>2125476</v>
      </c>
      <c r="X1871" s="7">
        <v>1824655</v>
      </c>
      <c r="Y1871" s="7">
        <v>3014767</v>
      </c>
      <c r="Z1871" s="7">
        <v>3108088</v>
      </c>
      <c r="AA1871" s="7">
        <v>3156489</v>
      </c>
      <c r="AB1871" s="7">
        <v>3176996</v>
      </c>
      <c r="AC1871" s="3">
        <v>21.259</v>
      </c>
      <c r="AD1871" s="3">
        <v>20.437000000000001</v>
      </c>
      <c r="AE1871" s="3">
        <v>19.187999999999999</v>
      </c>
      <c r="AF1871" s="3">
        <v>18.244</v>
      </c>
      <c r="AG1871" s="7">
        <v>122464318</v>
      </c>
      <c r="AH1871" s="7">
        <v>122464318</v>
      </c>
      <c r="AI1871" s="7">
        <v>122464318</v>
      </c>
      <c r="AJ1871" s="7">
        <v>108317457</v>
      </c>
      <c r="AK1871" s="3">
        <v>88.448179999999994</v>
      </c>
      <c r="AL1871" s="7">
        <v>129</v>
      </c>
      <c r="AM1871" s="7">
        <v>87092458</v>
      </c>
      <c r="AN1871" s="3">
        <v>71.12</v>
      </c>
      <c r="AO1871" s="3">
        <v>-2.3188409999999999</v>
      </c>
      <c r="AP1871" s="3">
        <v>-15.609349</v>
      </c>
      <c r="AQ1871" s="3">
        <v>-24.382947000000001</v>
      </c>
      <c r="AR1871" s="3">
        <v>-14.249364</v>
      </c>
      <c r="AS1871" s="3">
        <v>-15.609349</v>
      </c>
      <c r="AT1871" s="3">
        <v>-24.382947000000001</v>
      </c>
      <c r="AU1871" s="3">
        <v>-12.694300999999999</v>
      </c>
      <c r="AV1871" s="3">
        <v>1.4371376419559641</v>
      </c>
      <c r="AW1871" s="3">
        <v>1.9141496996558978</v>
      </c>
      <c r="AX1871" s="3">
        <v>1.8884505548785271</v>
      </c>
      <c r="AY1871" s="3">
        <v>89.92</v>
      </c>
      <c r="AZ1871" s="3">
        <v>119.77</v>
      </c>
      <c r="BA1871" s="3">
        <v>118.16</v>
      </c>
    </row>
    <row r="1872" spans="1:53" x14ac:dyDescent="0.3">
      <c r="A1872" s="1" t="s">
        <v>1684</v>
      </c>
      <c r="B1872" s="2">
        <v>103699</v>
      </c>
      <c r="C1872" s="9" t="s">
        <v>2401</v>
      </c>
      <c r="D1872" s="9" t="s">
        <v>2416</v>
      </c>
      <c r="E1872" s="3">
        <v>1464.5086172599999</v>
      </c>
      <c r="F1872" s="5">
        <v>3144.7926170000001</v>
      </c>
      <c r="G1872" s="5" t="s">
        <v>2400</v>
      </c>
      <c r="H1872" s="3">
        <v>0.67</v>
      </c>
      <c r="I1872" s="3" t="s">
        <v>2397</v>
      </c>
      <c r="J1872" s="3">
        <v>-0.75</v>
      </c>
      <c r="K1872" s="3" t="s">
        <v>2397</v>
      </c>
      <c r="L1872" s="3" t="s">
        <v>2397</v>
      </c>
      <c r="M1872" s="3" t="s">
        <v>2397</v>
      </c>
      <c r="N1872" s="3">
        <v>15.146444000000001</v>
      </c>
      <c r="O1872" s="3" t="s">
        <v>2400</v>
      </c>
      <c r="P1872" s="3" t="s">
        <v>2400</v>
      </c>
      <c r="Q1872" s="3">
        <v>0.92912700000000004</v>
      </c>
      <c r="R1872" s="3">
        <v>7.2044290000000002</v>
      </c>
      <c r="S1872" s="3">
        <v>7.2044290000000002</v>
      </c>
      <c r="T1872" s="9" t="s">
        <v>3429</v>
      </c>
      <c r="U1872" s="7">
        <v>3266348</v>
      </c>
      <c r="V1872" s="7">
        <v>3538042</v>
      </c>
      <c r="W1872" s="7">
        <v>3673561</v>
      </c>
      <c r="X1872" s="7">
        <v>3554075</v>
      </c>
      <c r="Y1872" s="7">
        <v>3224316</v>
      </c>
      <c r="Z1872" s="7">
        <v>3227886</v>
      </c>
      <c r="AA1872" s="7">
        <v>3262319</v>
      </c>
      <c r="AB1872" s="7">
        <v>3266348</v>
      </c>
      <c r="AC1872" s="3">
        <v>31.291</v>
      </c>
      <c r="AD1872" s="3">
        <v>32.378</v>
      </c>
      <c r="AE1872" s="4">
        <v>7.7169999999999996</v>
      </c>
      <c r="AF1872" s="4">
        <v>8.7910000000000004</v>
      </c>
      <c r="AG1872" s="7">
        <v>181344000</v>
      </c>
      <c r="AH1872" s="7">
        <v>179121000</v>
      </c>
      <c r="AI1872" s="7">
        <v>176327000</v>
      </c>
      <c r="AJ1872" s="7">
        <v>162476317</v>
      </c>
      <c r="AK1872" s="3">
        <v>89.419690000000003</v>
      </c>
      <c r="AL1872" s="7">
        <v>311</v>
      </c>
      <c r="AM1872" s="7">
        <v>107118700</v>
      </c>
      <c r="AN1872" s="3">
        <v>58.95</v>
      </c>
      <c r="AO1872" s="3">
        <v>-1.6304350000000001</v>
      </c>
      <c r="AP1872" s="3">
        <v>-10.173697000000001</v>
      </c>
      <c r="AQ1872" s="3">
        <v>1.5427770000000001</v>
      </c>
      <c r="AR1872" s="3">
        <v>66.436781999999994</v>
      </c>
      <c r="AS1872" s="3">
        <v>-10.173697000000001</v>
      </c>
      <c r="AT1872" s="3">
        <v>1.5427770000000001</v>
      </c>
      <c r="AU1872" s="3">
        <v>64.545455000000004</v>
      </c>
      <c r="AV1872" s="3">
        <v>3.9696870714744872</v>
      </c>
      <c r="AW1872" s="3">
        <v>5.1753160863163181</v>
      </c>
      <c r="AX1872" s="3">
        <v>4.8719089801936653</v>
      </c>
      <c r="AY1872" s="3">
        <v>81.77</v>
      </c>
      <c r="AZ1872" s="3">
        <v>106.61</v>
      </c>
      <c r="BA1872" s="3">
        <v>100.36</v>
      </c>
    </row>
    <row r="1873" spans="1:53" x14ac:dyDescent="0.3">
      <c r="A1873" s="1" t="s">
        <v>1889</v>
      </c>
      <c r="B1873" s="2">
        <v>4415522</v>
      </c>
      <c r="C1873" s="9" t="s">
        <v>2401</v>
      </c>
      <c r="D1873" s="9" t="s">
        <v>2451</v>
      </c>
      <c r="E1873" s="3">
        <v>1464.0407416200001</v>
      </c>
      <c r="F1873" s="5">
        <v>1992.2887410000001</v>
      </c>
      <c r="G1873" s="5">
        <v>1998.27474162</v>
      </c>
      <c r="H1873" s="3">
        <v>0.21</v>
      </c>
      <c r="I1873" s="3">
        <v>62.3589743589744</v>
      </c>
      <c r="J1873" s="3">
        <v>0.21</v>
      </c>
      <c r="K1873" s="3">
        <v>62.3589743589744</v>
      </c>
      <c r="L1873" s="3">
        <v>1.0689055694032499</v>
      </c>
      <c r="M1873" s="3">
        <v>0.95542477333761699</v>
      </c>
      <c r="N1873" s="3">
        <v>10.746796</v>
      </c>
      <c r="O1873" s="3" t="s">
        <v>2400</v>
      </c>
      <c r="P1873" s="3" t="s">
        <v>2400</v>
      </c>
      <c r="Q1873" s="3">
        <v>10.021729000000001</v>
      </c>
      <c r="R1873" s="3">
        <v>12.961743</v>
      </c>
      <c r="S1873" s="3">
        <v>15.564092517893499</v>
      </c>
      <c r="T1873" s="9" t="s">
        <v>3429</v>
      </c>
      <c r="U1873" s="7">
        <v>189767</v>
      </c>
      <c r="V1873" s="7">
        <v>180203</v>
      </c>
      <c r="W1873" s="7">
        <v>176221</v>
      </c>
      <c r="X1873" s="7">
        <v>167599</v>
      </c>
      <c r="Y1873" s="7">
        <v>190646</v>
      </c>
      <c r="Z1873" s="7">
        <v>192496</v>
      </c>
      <c r="AA1873" s="7">
        <v>192997</v>
      </c>
      <c r="AB1873" s="7">
        <v>189767</v>
      </c>
      <c r="AC1873" s="3">
        <v>89.317999999999998</v>
      </c>
      <c r="AD1873" s="3">
        <v>87.813999999999993</v>
      </c>
      <c r="AE1873" s="3">
        <v>77.486999999999995</v>
      </c>
      <c r="AF1873" s="3">
        <v>75.448999999999998</v>
      </c>
      <c r="AG1873" s="7">
        <v>55018442</v>
      </c>
      <c r="AH1873" s="7">
        <v>57216478</v>
      </c>
      <c r="AI1873" s="7">
        <v>56889000</v>
      </c>
      <c r="AJ1873" s="7">
        <v>54562758</v>
      </c>
      <c r="AK1873" s="3">
        <v>99.171760000000006</v>
      </c>
      <c r="AL1873" s="7">
        <v>264</v>
      </c>
      <c r="AM1873" s="7">
        <v>24515725</v>
      </c>
      <c r="AN1873" s="3">
        <v>44.56</v>
      </c>
      <c r="AO1873" s="3">
        <v>-1.3387420000000001</v>
      </c>
      <c r="AP1873" s="3">
        <v>-8.6057869999999994</v>
      </c>
      <c r="AQ1873" s="3">
        <v>-3.8355079999999999</v>
      </c>
      <c r="AR1873" s="3">
        <v>11.559633</v>
      </c>
      <c r="AS1873" s="3">
        <v>-8.6057869999999994</v>
      </c>
      <c r="AT1873" s="3">
        <v>-3.8355079999999999</v>
      </c>
      <c r="AU1873" s="3">
        <v>11.559633</v>
      </c>
      <c r="AV1873" s="3">
        <v>2.2365591522929709</v>
      </c>
      <c r="AW1873" s="3">
        <v>3.432620911829066</v>
      </c>
      <c r="AX1873" s="3">
        <v>4.279798790712058</v>
      </c>
      <c r="AY1873" s="3">
        <v>62.13</v>
      </c>
      <c r="AZ1873" s="3">
        <v>95.36</v>
      </c>
      <c r="BA1873" s="3">
        <v>118.89</v>
      </c>
    </row>
    <row r="1874" spans="1:53" x14ac:dyDescent="0.3">
      <c r="A1874" s="1" t="s">
        <v>1544</v>
      </c>
      <c r="B1874" s="2">
        <v>5722001</v>
      </c>
      <c r="C1874" s="9" t="s">
        <v>2401</v>
      </c>
      <c r="D1874" s="9" t="s">
        <v>2407</v>
      </c>
      <c r="E1874" s="3">
        <v>1461.4389485500001</v>
      </c>
      <c r="F1874" s="5">
        <v>1461.733158</v>
      </c>
      <c r="G1874" s="5" t="s">
        <v>2400</v>
      </c>
      <c r="H1874" s="3">
        <v>0.67</v>
      </c>
      <c r="I1874" s="3">
        <v>7.0125310000000001</v>
      </c>
      <c r="J1874" s="4">
        <v>0.67</v>
      </c>
      <c r="K1874" s="3">
        <v>7.0125310000000001</v>
      </c>
      <c r="L1874" s="3">
        <v>0.94463200999999997</v>
      </c>
      <c r="M1874" s="3">
        <v>0.94463200999999997</v>
      </c>
      <c r="N1874" s="3" t="s">
        <v>2400</v>
      </c>
      <c r="O1874" s="3" t="s">
        <v>2400</v>
      </c>
      <c r="P1874" s="3" t="s">
        <v>2400</v>
      </c>
      <c r="Q1874" s="3">
        <v>60.632010000000001</v>
      </c>
      <c r="R1874" s="3" t="s">
        <v>2400</v>
      </c>
      <c r="S1874" s="3" t="s">
        <v>2400</v>
      </c>
      <c r="T1874" s="9" t="s">
        <v>3429</v>
      </c>
      <c r="U1874" s="7">
        <v>24653.279999999999</v>
      </c>
      <c r="V1874" s="7">
        <v>22388.962</v>
      </c>
      <c r="W1874" s="7">
        <v>18253.296999999999</v>
      </c>
      <c r="X1874" s="7">
        <v>27253.821</v>
      </c>
      <c r="Y1874" s="7">
        <v>24039.555</v>
      </c>
      <c r="Z1874" s="7">
        <v>24346.418000000001</v>
      </c>
      <c r="AA1874" s="7">
        <v>24653.279999999999</v>
      </c>
      <c r="AB1874" s="7">
        <v>24110.857</v>
      </c>
      <c r="AC1874" s="4">
        <v>100</v>
      </c>
      <c r="AD1874" s="4">
        <v>100</v>
      </c>
      <c r="AE1874" s="3" t="s">
        <v>2400</v>
      </c>
      <c r="AF1874" s="3" t="s">
        <v>2400</v>
      </c>
      <c r="AG1874" s="7">
        <v>104165286</v>
      </c>
      <c r="AH1874" s="7">
        <v>104165286</v>
      </c>
      <c r="AI1874" s="7">
        <v>104165286</v>
      </c>
      <c r="AJ1874" s="7" t="s">
        <v>2400</v>
      </c>
      <c r="AK1874" s="3" t="s">
        <v>2400</v>
      </c>
      <c r="AL1874" s="7">
        <v>160</v>
      </c>
      <c r="AM1874" s="7">
        <v>31673237</v>
      </c>
      <c r="AN1874" s="3">
        <v>30.41</v>
      </c>
      <c r="AO1874" s="3">
        <v>-0.14275499999999999</v>
      </c>
      <c r="AP1874" s="3">
        <v>-0.285103</v>
      </c>
      <c r="AQ1874" s="3">
        <v>1.96793</v>
      </c>
      <c r="AR1874" s="3">
        <v>9.1263649999999998</v>
      </c>
      <c r="AS1874" s="3">
        <v>-0.285103</v>
      </c>
      <c r="AT1874" s="3">
        <v>1.96793</v>
      </c>
      <c r="AU1874" s="3">
        <v>9.041309</v>
      </c>
      <c r="AV1874" s="3">
        <v>0.98533210944509975</v>
      </c>
      <c r="AW1874" s="3">
        <v>0.94114586517693755</v>
      </c>
      <c r="AX1874" s="3">
        <v>0.78445970968897394</v>
      </c>
      <c r="AY1874" s="4">
        <v>113.7</v>
      </c>
      <c r="AZ1874" s="4">
        <v>108.6</v>
      </c>
      <c r="BA1874" s="3">
        <v>90.52</v>
      </c>
    </row>
    <row r="1875" spans="1:53" x14ac:dyDescent="0.3">
      <c r="A1875" s="1" t="s">
        <v>716</v>
      </c>
      <c r="B1875" s="2">
        <v>5721756</v>
      </c>
      <c r="C1875" s="9" t="s">
        <v>2401</v>
      </c>
      <c r="D1875" s="9" t="s">
        <v>2407</v>
      </c>
      <c r="E1875" s="3">
        <v>1458.83688048</v>
      </c>
      <c r="F1875" s="5">
        <v>1828.49991</v>
      </c>
      <c r="G1875" s="5" t="s">
        <v>2400</v>
      </c>
      <c r="H1875" s="3">
        <v>0.80600000000000005</v>
      </c>
      <c r="I1875" s="3" t="s">
        <v>2400</v>
      </c>
      <c r="J1875" s="4">
        <v>0.80600000000000005</v>
      </c>
      <c r="K1875" s="3" t="s">
        <v>2400</v>
      </c>
      <c r="L1875" s="3" t="s">
        <v>2400</v>
      </c>
      <c r="M1875" s="3" t="s">
        <v>2400</v>
      </c>
      <c r="N1875" s="3" t="s">
        <v>2400</v>
      </c>
      <c r="O1875" s="3" t="s">
        <v>2400</v>
      </c>
      <c r="P1875" s="3" t="s">
        <v>2400</v>
      </c>
      <c r="Q1875" s="3" t="s">
        <v>2400</v>
      </c>
      <c r="R1875" s="3" t="s">
        <v>2400</v>
      </c>
      <c r="S1875" s="3" t="s">
        <v>2400</v>
      </c>
      <c r="T1875" s="9" t="s">
        <v>3434</v>
      </c>
      <c r="U1875" s="7">
        <v>77331.342000000004</v>
      </c>
      <c r="V1875" s="7">
        <v>100128.743</v>
      </c>
      <c r="W1875" s="7">
        <v>61819.964</v>
      </c>
      <c r="X1875" s="7">
        <v>83383.338000000003</v>
      </c>
      <c r="Y1875" s="7">
        <v>77331.342000000004</v>
      </c>
      <c r="Z1875" s="7">
        <v>95273.956000000006</v>
      </c>
      <c r="AA1875" s="7">
        <v>113216.571</v>
      </c>
      <c r="AB1875" s="7">
        <v>106672.65700000001</v>
      </c>
      <c r="AC1875" s="4">
        <v>100</v>
      </c>
      <c r="AD1875" s="4">
        <v>100</v>
      </c>
      <c r="AE1875" s="3" t="s">
        <v>2400</v>
      </c>
      <c r="AF1875" s="3" t="s">
        <v>2400</v>
      </c>
      <c r="AG1875" s="7">
        <v>76321908</v>
      </c>
      <c r="AH1875" s="7">
        <v>76321908</v>
      </c>
      <c r="AI1875" s="7">
        <v>76458956</v>
      </c>
      <c r="AJ1875" s="7" t="s">
        <v>2400</v>
      </c>
      <c r="AK1875" s="3" t="s">
        <v>2400</v>
      </c>
      <c r="AL1875" s="7">
        <v>95</v>
      </c>
      <c r="AM1875" s="7">
        <v>15705940</v>
      </c>
      <c r="AN1875" s="3">
        <v>20.58</v>
      </c>
      <c r="AO1875" s="3">
        <v>-1.6189960000000001</v>
      </c>
      <c r="AP1875" s="3">
        <v>-4.4549269999999996</v>
      </c>
      <c r="AQ1875" s="3">
        <v>-6.2242800000000003</v>
      </c>
      <c r="AR1875" s="3">
        <v>8.2541569999999993</v>
      </c>
      <c r="AS1875" s="3">
        <v>-4.4549269999999996</v>
      </c>
      <c r="AT1875" s="3">
        <v>-6.2242800000000003</v>
      </c>
      <c r="AU1875" s="3">
        <v>6.608187</v>
      </c>
      <c r="AV1875" s="3">
        <v>0.8320310860153024</v>
      </c>
      <c r="AW1875" s="3">
        <v>0.84078652512436947</v>
      </c>
      <c r="AX1875" s="3">
        <v>0.7897982279518968</v>
      </c>
      <c r="AY1875" s="4">
        <v>106.06</v>
      </c>
      <c r="AZ1875" s="3">
        <v>107.18</v>
      </c>
      <c r="BA1875" s="3">
        <v>100.68</v>
      </c>
    </row>
    <row r="1876" spans="1:53" x14ac:dyDescent="0.3">
      <c r="A1876" s="1" t="s">
        <v>1721</v>
      </c>
      <c r="B1876" s="2">
        <v>11067362</v>
      </c>
      <c r="C1876" s="9" t="s">
        <v>2395</v>
      </c>
      <c r="D1876" s="9" t="s">
        <v>2486</v>
      </c>
      <c r="E1876" s="3">
        <v>1452.5296800000001</v>
      </c>
      <c r="F1876" s="5">
        <v>2861.0296800000001</v>
      </c>
      <c r="G1876" s="5" t="s">
        <v>2400</v>
      </c>
      <c r="H1876" s="3">
        <v>-0.28999999999999998</v>
      </c>
      <c r="I1876" s="3" t="s">
        <v>2397</v>
      </c>
      <c r="J1876" s="3">
        <v>-0.28999999999999998</v>
      </c>
      <c r="K1876" s="3" t="s">
        <v>2397</v>
      </c>
      <c r="L1876" s="3">
        <v>1.9380619400000001</v>
      </c>
      <c r="M1876" s="3">
        <v>1.1285631199999999</v>
      </c>
      <c r="N1876" s="3">
        <v>11.428571</v>
      </c>
      <c r="O1876" s="3" t="s">
        <v>2400</v>
      </c>
      <c r="P1876" s="3" t="s">
        <v>2400</v>
      </c>
      <c r="Q1876" s="3">
        <v>1.1914070000000001</v>
      </c>
      <c r="R1876" s="3">
        <v>5.1440390000000003</v>
      </c>
      <c r="S1876" s="3">
        <v>5.1440390000000003</v>
      </c>
      <c r="T1876" s="9" t="s">
        <v>3429</v>
      </c>
      <c r="U1876" s="7">
        <v>2630000</v>
      </c>
      <c r="V1876" s="7">
        <v>2425600</v>
      </c>
      <c r="W1876" s="7">
        <v>768400</v>
      </c>
      <c r="X1876" s="7">
        <v>547700</v>
      </c>
      <c r="Y1876" s="7">
        <v>2225300</v>
      </c>
      <c r="Z1876" s="7">
        <v>2224200</v>
      </c>
      <c r="AA1876" s="7">
        <v>2354000</v>
      </c>
      <c r="AB1876" s="7">
        <v>2630000</v>
      </c>
      <c r="AC1876" s="3">
        <v>35.162999999999997</v>
      </c>
      <c r="AD1876" s="3">
        <v>34.512</v>
      </c>
      <c r="AE1876" s="3">
        <v>24.951000000000001</v>
      </c>
      <c r="AF1876" s="3">
        <v>23.161000000000001</v>
      </c>
      <c r="AG1876" s="7">
        <v>160200000</v>
      </c>
      <c r="AH1876" s="7">
        <v>160200000</v>
      </c>
      <c r="AI1876" s="7">
        <v>159400000</v>
      </c>
      <c r="AJ1876" s="7">
        <v>96825542</v>
      </c>
      <c r="AK1876" s="3">
        <v>60.460569999999997</v>
      </c>
      <c r="AL1876" s="7">
        <v>126</v>
      </c>
      <c r="AM1876" s="7">
        <v>95137071</v>
      </c>
      <c r="AN1876" s="3">
        <v>59.41</v>
      </c>
      <c r="AO1876" s="3">
        <v>5.5782309999999997</v>
      </c>
      <c r="AP1876" s="3">
        <v>-14.443218999999999</v>
      </c>
      <c r="AQ1876" s="3">
        <v>14.285714</v>
      </c>
      <c r="AR1876" s="3">
        <v>-2.7568920000000001</v>
      </c>
      <c r="AS1876" s="3">
        <v>-14.443218999999999</v>
      </c>
      <c r="AT1876" s="3">
        <v>14.285714</v>
      </c>
      <c r="AU1876" s="3">
        <v>-8.4905659999999994</v>
      </c>
      <c r="AV1876" s="3">
        <v>0.93584814244138637</v>
      </c>
      <c r="AW1876" s="3">
        <v>1.2349051504468613</v>
      </c>
      <c r="AX1876" s="3">
        <v>1.8153663594195637</v>
      </c>
      <c r="AY1876" s="3">
        <v>36.28</v>
      </c>
      <c r="AZ1876" s="3">
        <v>47.87</v>
      </c>
      <c r="BA1876" s="3">
        <v>70.37</v>
      </c>
    </row>
    <row r="1877" spans="1:53" x14ac:dyDescent="0.3">
      <c r="A1877" s="1" t="s">
        <v>76</v>
      </c>
      <c r="B1877" s="2">
        <v>4994472</v>
      </c>
      <c r="C1877" s="9" t="s">
        <v>2395</v>
      </c>
      <c r="D1877" s="9" t="s">
        <v>2444</v>
      </c>
      <c r="E1877" s="3">
        <v>1451.5594975199999</v>
      </c>
      <c r="F1877" s="5">
        <v>2969.009497</v>
      </c>
      <c r="G1877" s="5" t="s">
        <v>2400</v>
      </c>
      <c r="H1877" s="3">
        <v>-2.0539999999999998</v>
      </c>
      <c r="I1877" s="3" t="s">
        <v>2397</v>
      </c>
      <c r="J1877" s="4">
        <v>-2.0539999999999998</v>
      </c>
      <c r="K1877" s="3" t="s">
        <v>2397</v>
      </c>
      <c r="L1877" s="3">
        <v>1.2855289200000002</v>
      </c>
      <c r="M1877" s="3">
        <v>1.2855289200000002</v>
      </c>
      <c r="N1877" s="3" t="s">
        <v>2397</v>
      </c>
      <c r="O1877" s="3" t="s">
        <v>2400</v>
      </c>
      <c r="P1877" s="3" t="s">
        <v>2400</v>
      </c>
      <c r="Q1877" s="3">
        <v>1.2768269999999999</v>
      </c>
      <c r="R1877" s="3">
        <v>10.848176</v>
      </c>
      <c r="S1877" s="3">
        <v>10.848176</v>
      </c>
      <c r="T1877" s="9" t="s">
        <v>3429</v>
      </c>
      <c r="U1877" s="7">
        <v>2509857</v>
      </c>
      <c r="V1877" s="7">
        <v>2301829</v>
      </c>
      <c r="W1877" s="7">
        <v>1707910</v>
      </c>
      <c r="X1877" s="7">
        <v>990073</v>
      </c>
      <c r="Y1877" s="7">
        <v>2495886</v>
      </c>
      <c r="Z1877" s="7">
        <v>2499048</v>
      </c>
      <c r="AA1877" s="7">
        <v>2516576</v>
      </c>
      <c r="AB1877" s="7">
        <v>2509857</v>
      </c>
      <c r="AC1877" s="3">
        <v>26.471</v>
      </c>
      <c r="AD1877" s="3">
        <v>22.228000000000002</v>
      </c>
      <c r="AE1877" s="3">
        <v>16.167000000000002</v>
      </c>
      <c r="AF1877" s="4">
        <v>10.749000000000001</v>
      </c>
      <c r="AG1877" s="7">
        <v>17754607</v>
      </c>
      <c r="AH1877" s="7">
        <v>17710607</v>
      </c>
      <c r="AI1877" s="7">
        <v>17981132</v>
      </c>
      <c r="AJ1877" s="7">
        <v>14705658</v>
      </c>
      <c r="AK1877" s="3">
        <v>82.911590000000004</v>
      </c>
      <c r="AL1877" s="7">
        <v>256</v>
      </c>
      <c r="AM1877" s="7">
        <v>16432472</v>
      </c>
      <c r="AN1877" s="3">
        <v>92.65</v>
      </c>
      <c r="AO1877" s="3">
        <v>4.1841929999999996</v>
      </c>
      <c r="AP1877" s="3">
        <v>15.004887999999999</v>
      </c>
      <c r="AQ1877" s="3">
        <v>70.940792000000002</v>
      </c>
      <c r="AR1877" s="3">
        <v>16.068566000000001</v>
      </c>
      <c r="AS1877" s="3">
        <v>15.004887999999999</v>
      </c>
      <c r="AT1877" s="3">
        <v>70.940792000000002</v>
      </c>
      <c r="AU1877" s="3">
        <v>13.932938</v>
      </c>
      <c r="AV1877" s="3">
        <v>7.3507067579591148</v>
      </c>
      <c r="AW1877" s="3">
        <v>8.5366784628332226</v>
      </c>
      <c r="AX1877" s="3">
        <v>11.276305188239487</v>
      </c>
      <c r="AY1877" s="3">
        <v>71.33</v>
      </c>
      <c r="AZ1877" s="3">
        <v>82.84</v>
      </c>
      <c r="BA1877" s="3">
        <v>109.43</v>
      </c>
    </row>
    <row r="1878" spans="1:53" x14ac:dyDescent="0.3">
      <c r="A1878" s="1" t="s">
        <v>622</v>
      </c>
      <c r="B1878" s="2">
        <v>3009591</v>
      </c>
      <c r="C1878" s="9" t="s">
        <v>2401</v>
      </c>
      <c r="D1878" s="9" t="s">
        <v>2425</v>
      </c>
      <c r="E1878" s="3">
        <v>1449.7912699999999</v>
      </c>
      <c r="F1878" s="5">
        <v>4283.7912699999997</v>
      </c>
      <c r="G1878" s="5" t="s">
        <v>2400</v>
      </c>
      <c r="H1878" s="3">
        <v>2.8000000000000001E-2</v>
      </c>
      <c r="I1878" s="3" t="s">
        <v>2397</v>
      </c>
      <c r="J1878" s="3">
        <v>2.8000000000000001E-2</v>
      </c>
      <c r="K1878" s="3" t="s">
        <v>2397</v>
      </c>
      <c r="L1878" s="3">
        <v>1.58551639</v>
      </c>
      <c r="M1878" s="3">
        <v>1.13244514</v>
      </c>
      <c r="N1878" s="3">
        <v>29.414757999999999</v>
      </c>
      <c r="O1878" s="3" t="s">
        <v>2400</v>
      </c>
      <c r="P1878" s="3" t="s">
        <v>2400</v>
      </c>
      <c r="Q1878" s="3">
        <v>0.43186400000000003</v>
      </c>
      <c r="R1878" s="3">
        <v>5.4189949999999998</v>
      </c>
      <c r="S1878" s="3">
        <v>5.4189949999999998</v>
      </c>
      <c r="T1878" s="9" t="s">
        <v>3429</v>
      </c>
      <c r="U1878" s="7">
        <v>10555000</v>
      </c>
      <c r="V1878" s="7">
        <v>10156000</v>
      </c>
      <c r="W1878" s="7">
        <v>8945000</v>
      </c>
      <c r="X1878" s="7">
        <v>7106000</v>
      </c>
      <c r="Y1878" s="7">
        <v>10443000</v>
      </c>
      <c r="Z1878" s="7">
        <v>10636000</v>
      </c>
      <c r="AA1878" s="7">
        <v>10646000</v>
      </c>
      <c r="AB1878" s="7">
        <v>10555000</v>
      </c>
      <c r="AC1878" s="4">
        <v>8.5269999999999992</v>
      </c>
      <c r="AD1878" s="4">
        <v>8.6950000000000003</v>
      </c>
      <c r="AE1878" s="4">
        <v>7.02</v>
      </c>
      <c r="AF1878" s="4">
        <v>7.3730000000000002</v>
      </c>
      <c r="AG1878" s="7">
        <v>144978881</v>
      </c>
      <c r="AH1878" s="7">
        <v>144975329</v>
      </c>
      <c r="AI1878" s="7">
        <v>144337917</v>
      </c>
      <c r="AJ1878" s="7">
        <v>143585639</v>
      </c>
      <c r="AK1878" s="3">
        <v>99.038839999999993</v>
      </c>
      <c r="AL1878" s="7">
        <v>339</v>
      </c>
      <c r="AM1878" s="7">
        <v>148432934</v>
      </c>
      <c r="AN1878" s="3">
        <v>102.38</v>
      </c>
      <c r="AO1878" s="3">
        <v>-1.950806</v>
      </c>
      <c r="AP1878" s="3">
        <v>15.6</v>
      </c>
      <c r="AQ1878" s="3">
        <v>9.469697</v>
      </c>
      <c r="AR1878" s="3">
        <v>-20.549828000000002</v>
      </c>
      <c r="AS1878" s="3">
        <v>15.6</v>
      </c>
      <c r="AT1878" s="3">
        <v>9.469697</v>
      </c>
      <c r="AU1878" s="3">
        <v>-20.876111999999999</v>
      </c>
      <c r="AV1878" s="3">
        <v>2.8682273690336126</v>
      </c>
      <c r="AW1878" s="3">
        <v>7.7962377991143512</v>
      </c>
      <c r="AX1878" s="3">
        <v>8.109169079533455</v>
      </c>
      <c r="AY1878" s="3">
        <v>55.16</v>
      </c>
      <c r="AZ1878" s="3">
        <v>149.93</v>
      </c>
      <c r="BA1878" s="3">
        <v>155.94999999999999</v>
      </c>
    </row>
    <row r="1879" spans="1:53" x14ac:dyDescent="0.3">
      <c r="A1879" s="1" t="s">
        <v>1173</v>
      </c>
      <c r="B1879" s="2">
        <v>4899055</v>
      </c>
      <c r="C1879" s="9" t="s">
        <v>2401</v>
      </c>
      <c r="D1879" s="9" t="s">
        <v>2508</v>
      </c>
      <c r="E1879" s="3">
        <v>1443.72490131</v>
      </c>
      <c r="F1879" s="5">
        <v>4448.1009009999998</v>
      </c>
      <c r="G1879" s="5">
        <v>4226.9539013100002</v>
      </c>
      <c r="H1879" s="3">
        <v>-0.32100000000000001</v>
      </c>
      <c r="I1879" s="3" t="s">
        <v>2397</v>
      </c>
      <c r="J1879" s="3">
        <v>-0.32100000000000001</v>
      </c>
      <c r="K1879" s="3" t="s">
        <v>2397</v>
      </c>
      <c r="L1879" s="3">
        <v>0.70799538241553606</v>
      </c>
      <c r="M1879" s="3">
        <v>0.68954536518391296</v>
      </c>
      <c r="N1879" s="3">
        <v>8.9883039999999994</v>
      </c>
      <c r="O1879" s="3" t="s">
        <v>2400</v>
      </c>
      <c r="P1879" s="3" t="s">
        <v>2400</v>
      </c>
      <c r="Q1879" s="3">
        <v>7.5882560000000003</v>
      </c>
      <c r="R1879" s="3">
        <v>18.174173</v>
      </c>
      <c r="S1879" s="3">
        <v>20.767728435515199</v>
      </c>
      <c r="T1879" s="9" t="s">
        <v>3429</v>
      </c>
      <c r="U1879" s="7">
        <v>531241</v>
      </c>
      <c r="V1879" s="7">
        <v>510572</v>
      </c>
      <c r="W1879" s="7">
        <v>521788</v>
      </c>
      <c r="X1879" s="7">
        <v>475580</v>
      </c>
      <c r="Y1879" s="7">
        <v>493483</v>
      </c>
      <c r="Z1879" s="7">
        <v>510841</v>
      </c>
      <c r="AA1879" s="7">
        <v>524887</v>
      </c>
      <c r="AB1879" s="7">
        <v>531241</v>
      </c>
      <c r="AC1879" s="4">
        <v>52.02</v>
      </c>
      <c r="AD1879" s="3">
        <v>50.969000000000001</v>
      </c>
      <c r="AE1879" s="3">
        <v>42.718000000000004</v>
      </c>
      <c r="AF1879" s="3">
        <v>40.122999999999998</v>
      </c>
      <c r="AG1879" s="7">
        <v>84434000</v>
      </c>
      <c r="AH1879" s="7">
        <v>87306000</v>
      </c>
      <c r="AI1879" s="7">
        <v>97717000</v>
      </c>
      <c r="AJ1879" s="7">
        <v>77837431</v>
      </c>
      <c r="AK1879" s="3">
        <v>92.139560000000003</v>
      </c>
      <c r="AL1879" s="7">
        <v>270</v>
      </c>
      <c r="AM1879" s="7">
        <v>72554121</v>
      </c>
      <c r="AN1879" s="3">
        <v>85.89</v>
      </c>
      <c r="AO1879" s="3">
        <v>-1.347882</v>
      </c>
      <c r="AP1879" s="3">
        <v>-10.064365</v>
      </c>
      <c r="AQ1879" s="3">
        <v>-12.070938</v>
      </c>
      <c r="AR1879" s="3">
        <v>-10.691459</v>
      </c>
      <c r="AS1879" s="3">
        <v>-10.064365</v>
      </c>
      <c r="AT1879" s="3">
        <v>-12.070938</v>
      </c>
      <c r="AU1879" s="3">
        <v>-9.6413869999999999</v>
      </c>
      <c r="AV1879" s="3">
        <v>2.1903528477832843</v>
      </c>
      <c r="AW1879" s="3">
        <v>3.6969378262895529</v>
      </c>
      <c r="AX1879" s="3">
        <v>3.270613147192615</v>
      </c>
      <c r="AY1879" s="3">
        <v>43.87</v>
      </c>
      <c r="AZ1879" s="3">
        <v>74.05</v>
      </c>
      <c r="BA1879" s="3">
        <v>65.510000000000005</v>
      </c>
    </row>
    <row r="1880" spans="1:53" x14ac:dyDescent="0.3">
      <c r="A1880" s="1" t="s">
        <v>2205</v>
      </c>
      <c r="B1880" s="2">
        <v>4584941</v>
      </c>
      <c r="C1880" s="9" t="s">
        <v>2395</v>
      </c>
      <c r="D1880" s="9" t="s">
        <v>2533</v>
      </c>
      <c r="E1880" s="3">
        <v>1442.7169550399999</v>
      </c>
      <c r="F1880" s="5">
        <v>7288.6619549999996</v>
      </c>
      <c r="G1880" s="5">
        <v>7288.1769550400004</v>
      </c>
      <c r="H1880" s="3">
        <v>0.05</v>
      </c>
      <c r="I1880" s="3">
        <v>13.4146341463415</v>
      </c>
      <c r="J1880" s="3">
        <v>0.05</v>
      </c>
      <c r="K1880" s="3">
        <v>13.4146341463415</v>
      </c>
      <c r="L1880" s="3" t="s">
        <v>2397</v>
      </c>
      <c r="M1880" s="3" t="s">
        <v>2397</v>
      </c>
      <c r="N1880" s="3" t="s">
        <v>2397</v>
      </c>
      <c r="O1880" s="3" t="s">
        <v>2400</v>
      </c>
      <c r="P1880" s="3" t="s">
        <v>2400</v>
      </c>
      <c r="Q1880" s="3">
        <v>6.2009600000000002</v>
      </c>
      <c r="R1880" s="3">
        <v>8.040419</v>
      </c>
      <c r="S1880" s="3">
        <v>7.9695524245407698</v>
      </c>
      <c r="T1880" s="9" t="s">
        <v>3429</v>
      </c>
      <c r="U1880" s="7">
        <v>1150017</v>
      </c>
      <c r="V1880" s="7">
        <v>1130006</v>
      </c>
      <c r="W1880" s="7">
        <v>1102624</v>
      </c>
      <c r="X1880" s="7">
        <v>1067139</v>
      </c>
      <c r="Y1880" s="7">
        <v>1157464</v>
      </c>
      <c r="Z1880" s="7">
        <v>1156542</v>
      </c>
      <c r="AA1880" s="7">
        <v>1145952</v>
      </c>
      <c r="AB1880" s="7">
        <v>1150017</v>
      </c>
      <c r="AC1880" s="3">
        <v>86.355999999999995</v>
      </c>
      <c r="AD1880" s="3">
        <v>84.902000000000001</v>
      </c>
      <c r="AE1880" s="3">
        <v>77.421000000000006</v>
      </c>
      <c r="AF1880" s="3">
        <v>75.763000000000005</v>
      </c>
      <c r="AG1880" s="7">
        <v>237488131</v>
      </c>
      <c r="AH1880" s="7">
        <v>237353110</v>
      </c>
      <c r="AI1880" s="7">
        <v>236539716</v>
      </c>
      <c r="AJ1880" s="7">
        <v>237850495</v>
      </c>
      <c r="AK1880" s="3">
        <v>97.433970000000002</v>
      </c>
      <c r="AL1880" s="7">
        <v>376</v>
      </c>
      <c r="AM1880" s="7">
        <v>210171831</v>
      </c>
      <c r="AN1880" s="4">
        <v>86.1</v>
      </c>
      <c r="AO1880" s="3">
        <v>-0.362319</v>
      </c>
      <c r="AP1880" s="3">
        <v>-6.9373940000000003</v>
      </c>
      <c r="AQ1880" s="3">
        <v>-2.4822700000000002</v>
      </c>
      <c r="AR1880" s="3">
        <v>-6.4625849999999998</v>
      </c>
      <c r="AS1880" s="3">
        <v>-6.9373940000000003</v>
      </c>
      <c r="AT1880" s="3">
        <v>-2.4822700000000002</v>
      </c>
      <c r="AU1880" s="3">
        <v>-4.8442910000000001</v>
      </c>
      <c r="AV1880" s="3">
        <v>2.6471417450653822</v>
      </c>
      <c r="AW1880" s="3">
        <v>4.1326960205429408</v>
      </c>
      <c r="AX1880" s="3">
        <v>4.3811073504777465</v>
      </c>
      <c r="AY1880" s="3">
        <v>50.27</v>
      </c>
      <c r="AZ1880" s="3">
        <v>78.489999999999995</v>
      </c>
      <c r="BA1880" s="4">
        <v>83.2</v>
      </c>
    </row>
    <row r="1881" spans="1:53" x14ac:dyDescent="0.3">
      <c r="A1881" s="1" t="s">
        <v>1292</v>
      </c>
      <c r="B1881" s="2">
        <v>4996319</v>
      </c>
      <c r="C1881" s="9" t="s">
        <v>2401</v>
      </c>
      <c r="D1881" s="9" t="s">
        <v>2437</v>
      </c>
      <c r="E1881" s="3">
        <v>1441.36599024</v>
      </c>
      <c r="F1881" s="5">
        <v>1384.8729900000001</v>
      </c>
      <c r="G1881" s="5" t="s">
        <v>2400</v>
      </c>
      <c r="H1881" s="4">
        <v>1.165</v>
      </c>
      <c r="I1881" s="3">
        <v>19.685524000000001</v>
      </c>
      <c r="J1881" s="4">
        <v>1.165</v>
      </c>
      <c r="K1881" s="3">
        <v>19.685524000000001</v>
      </c>
      <c r="L1881" s="3">
        <v>3.45592101</v>
      </c>
      <c r="M1881" s="3">
        <v>2.6686064900000002</v>
      </c>
      <c r="N1881" s="3">
        <v>19.446088</v>
      </c>
      <c r="O1881" s="3" t="s">
        <v>2400</v>
      </c>
      <c r="P1881" s="3" t="s">
        <v>2400</v>
      </c>
      <c r="Q1881" s="3">
        <v>2.0226419999999998</v>
      </c>
      <c r="R1881" s="3">
        <v>11.998412999999999</v>
      </c>
      <c r="S1881" s="3">
        <v>11.998412999999999</v>
      </c>
      <c r="T1881" s="9" t="s">
        <v>3436</v>
      </c>
      <c r="U1881" s="7">
        <v>607074</v>
      </c>
      <c r="V1881" s="7">
        <v>674084</v>
      </c>
      <c r="W1881" s="7">
        <v>770743</v>
      </c>
      <c r="X1881" s="7">
        <v>567646</v>
      </c>
      <c r="Y1881" s="7">
        <v>607074</v>
      </c>
      <c r="Z1881" s="7">
        <v>619207</v>
      </c>
      <c r="AA1881" s="7">
        <v>644561</v>
      </c>
      <c r="AB1881" s="7">
        <v>659283</v>
      </c>
      <c r="AC1881" s="3">
        <v>31.471</v>
      </c>
      <c r="AD1881" s="3">
        <v>31.471</v>
      </c>
      <c r="AE1881" s="3">
        <v>16.042000000000002</v>
      </c>
      <c r="AF1881" s="3">
        <v>16.042000000000002</v>
      </c>
      <c r="AG1881" s="7">
        <v>10847000</v>
      </c>
      <c r="AH1881" s="7">
        <v>10886000</v>
      </c>
      <c r="AI1881" s="7">
        <v>11011000</v>
      </c>
      <c r="AJ1881" s="7">
        <v>10765772</v>
      </c>
      <c r="AK1881" s="3">
        <v>99.167839999999998</v>
      </c>
      <c r="AL1881" s="7">
        <v>265</v>
      </c>
      <c r="AM1881" s="7">
        <v>10759457</v>
      </c>
      <c r="AN1881" s="3">
        <v>99.11</v>
      </c>
      <c r="AO1881" s="3">
        <v>-3.3967499999999999</v>
      </c>
      <c r="AP1881" s="3">
        <v>-10.891014999999999</v>
      </c>
      <c r="AQ1881" s="3">
        <v>-5.0786259999999999</v>
      </c>
      <c r="AR1881" s="3">
        <v>-7.3459159999999999</v>
      </c>
      <c r="AS1881" s="3">
        <v>-10.891014999999999</v>
      </c>
      <c r="AT1881" s="3">
        <v>-5.0786259999999999</v>
      </c>
      <c r="AU1881" s="3">
        <v>-8.4004340000000006</v>
      </c>
      <c r="AV1881" s="3">
        <v>1.6423190917706081</v>
      </c>
      <c r="AW1881" s="3">
        <v>3.4131548116941786</v>
      </c>
      <c r="AX1881" s="3">
        <v>3.2866221775842459</v>
      </c>
      <c r="AY1881" s="3">
        <v>40.96</v>
      </c>
      <c r="AZ1881" s="3">
        <v>85.12</v>
      </c>
      <c r="BA1881" s="3">
        <v>81.96</v>
      </c>
    </row>
    <row r="1882" spans="1:53" x14ac:dyDescent="0.3">
      <c r="A1882" s="1" t="s">
        <v>704</v>
      </c>
      <c r="B1882" s="2">
        <v>103012</v>
      </c>
      <c r="C1882" s="9" t="s">
        <v>2401</v>
      </c>
      <c r="D1882" s="9" t="s">
        <v>2438</v>
      </c>
      <c r="E1882" s="3">
        <v>1440.3826262</v>
      </c>
      <c r="F1882" s="5" t="s">
        <v>2400</v>
      </c>
      <c r="G1882" s="5">
        <v>7707.4766262000003</v>
      </c>
      <c r="H1882" s="3">
        <v>0.38</v>
      </c>
      <c r="I1882" s="3">
        <v>10.0396825396825</v>
      </c>
      <c r="J1882" s="3">
        <v>0.38</v>
      </c>
      <c r="K1882" s="3">
        <v>10.0396825396825</v>
      </c>
      <c r="L1882" s="3">
        <v>0.97285628246659006</v>
      </c>
      <c r="M1882" s="3">
        <v>0.97285628246659006</v>
      </c>
      <c r="N1882" s="3">
        <v>99.954474589246203</v>
      </c>
      <c r="O1882" s="3" t="s">
        <v>2400</v>
      </c>
      <c r="P1882" s="3" t="s">
        <v>2400</v>
      </c>
      <c r="Q1882" s="3" t="s">
        <v>2400</v>
      </c>
      <c r="R1882" s="3" t="s">
        <v>2400</v>
      </c>
      <c r="S1882" s="3">
        <v>19.563348164800502</v>
      </c>
      <c r="T1882" s="9" t="s">
        <v>3429</v>
      </c>
      <c r="U1882" s="7">
        <v>26749</v>
      </c>
      <c r="V1882" s="7">
        <v>177001</v>
      </c>
      <c r="W1882" s="7">
        <v>127688</v>
      </c>
      <c r="X1882" s="7">
        <v>199667</v>
      </c>
      <c r="Y1882" s="7">
        <v>123174</v>
      </c>
      <c r="Z1882" s="7">
        <v>49061</v>
      </c>
      <c r="AA1882" s="7">
        <v>112091</v>
      </c>
      <c r="AB1882" s="7">
        <v>26749</v>
      </c>
      <c r="AC1882" s="4">
        <v>100</v>
      </c>
      <c r="AD1882" s="4">
        <v>100</v>
      </c>
      <c r="AE1882" s="3" t="s">
        <v>2400</v>
      </c>
      <c r="AF1882" s="3" t="s">
        <v>2400</v>
      </c>
      <c r="AG1882" s="7">
        <v>79294324</v>
      </c>
      <c r="AH1882" s="7">
        <v>74707776</v>
      </c>
      <c r="AI1882" s="7">
        <v>56555574</v>
      </c>
      <c r="AJ1882" s="7">
        <v>114083146</v>
      </c>
      <c r="AK1882" s="3">
        <v>99.400220000000004</v>
      </c>
      <c r="AL1882" s="7">
        <v>198</v>
      </c>
      <c r="AM1882" s="7">
        <v>40042507</v>
      </c>
      <c r="AN1882" s="3">
        <v>34.89</v>
      </c>
      <c r="AO1882" s="3">
        <v>0.15835299999999999</v>
      </c>
      <c r="AP1882" s="3">
        <v>0.79681299999999999</v>
      </c>
      <c r="AQ1882" s="3">
        <v>-0.86206899999999997</v>
      </c>
      <c r="AR1882" s="3">
        <v>1.6881029999999999</v>
      </c>
      <c r="AS1882" s="3">
        <v>0.79681299999999999</v>
      </c>
      <c r="AT1882" s="3">
        <v>-0.86206899999999997</v>
      </c>
      <c r="AU1882" s="3">
        <v>1.0383389999999999</v>
      </c>
      <c r="AV1882" s="3">
        <v>5.8848177358000404</v>
      </c>
      <c r="AW1882" s="3">
        <v>7.1963487135616413</v>
      </c>
      <c r="AX1882" s="3">
        <v>8.7502736171869469</v>
      </c>
      <c r="AY1882" s="3">
        <v>85.54</v>
      </c>
      <c r="AZ1882" s="4">
        <v>104.6</v>
      </c>
      <c r="BA1882" s="3">
        <v>127.19</v>
      </c>
    </row>
    <row r="1883" spans="1:53" x14ac:dyDescent="0.3">
      <c r="A1883" s="1" t="s">
        <v>1450</v>
      </c>
      <c r="B1883" s="2">
        <v>4964127</v>
      </c>
      <c r="C1883" s="9" t="s">
        <v>2395</v>
      </c>
      <c r="D1883" s="9" t="s">
        <v>2430</v>
      </c>
      <c r="E1883" s="3">
        <v>1439.11598764</v>
      </c>
      <c r="F1883" s="5">
        <v>1342.3879870000001</v>
      </c>
      <c r="G1883" s="5" t="s">
        <v>2400</v>
      </c>
      <c r="H1883" s="3">
        <v>0.3</v>
      </c>
      <c r="I1883" s="3">
        <v>26.147058999999999</v>
      </c>
      <c r="J1883" s="3">
        <v>0.3</v>
      </c>
      <c r="K1883" s="3">
        <v>26.147058999999999</v>
      </c>
      <c r="L1883" s="3">
        <v>7.4502409399999996</v>
      </c>
      <c r="M1883" s="3">
        <v>7.3033477100000006</v>
      </c>
      <c r="N1883" s="3">
        <v>29.658048000000001</v>
      </c>
      <c r="O1883" s="3" t="s">
        <v>2400</v>
      </c>
      <c r="P1883" s="3" t="s">
        <v>2400</v>
      </c>
      <c r="Q1883" s="3">
        <v>6.3184750000000003</v>
      </c>
      <c r="R1883" s="3">
        <v>20.656725999999999</v>
      </c>
      <c r="S1883" s="3">
        <v>20.656725999999999</v>
      </c>
      <c r="T1883" s="9" t="s">
        <v>3430</v>
      </c>
      <c r="U1883" s="7">
        <v>188820</v>
      </c>
      <c r="V1883" s="7">
        <v>169997</v>
      </c>
      <c r="W1883" s="7">
        <v>143593</v>
      </c>
      <c r="X1883" s="7">
        <v>114035</v>
      </c>
      <c r="Y1883" s="7">
        <v>191147</v>
      </c>
      <c r="Z1883" s="7">
        <v>188820</v>
      </c>
      <c r="AA1883" s="7">
        <v>183148</v>
      </c>
      <c r="AB1883" s="7">
        <v>177413</v>
      </c>
      <c r="AC1883" s="3">
        <v>54.784999999999997</v>
      </c>
      <c r="AD1883" s="3">
        <v>55.271000000000001</v>
      </c>
      <c r="AE1883" s="3">
        <v>30.542999999999999</v>
      </c>
      <c r="AF1883" s="3">
        <v>30.335000000000001</v>
      </c>
      <c r="AG1883" s="7">
        <v>36684068</v>
      </c>
      <c r="AH1883" s="7">
        <v>36874471</v>
      </c>
      <c r="AI1883" s="7">
        <v>36770097</v>
      </c>
      <c r="AJ1883" s="7">
        <v>35099256</v>
      </c>
      <c r="AK1883" s="3">
        <v>95.679839999999999</v>
      </c>
      <c r="AL1883" s="7">
        <v>324</v>
      </c>
      <c r="AM1883" s="7">
        <v>34358817</v>
      </c>
      <c r="AN1883" s="3">
        <v>93.66</v>
      </c>
      <c r="AO1883" s="3">
        <v>-1.4685509999999999</v>
      </c>
      <c r="AP1883" s="3">
        <v>-9.3550850000000008</v>
      </c>
      <c r="AQ1883" s="3">
        <v>-12.110727000000001</v>
      </c>
      <c r="AR1883" s="3">
        <v>5.4879860000000003</v>
      </c>
      <c r="AS1883" s="3">
        <v>-9.3550850000000008</v>
      </c>
      <c r="AT1883" s="3">
        <v>-12.110727000000001</v>
      </c>
      <c r="AU1883" s="3">
        <v>3.8248180000000001</v>
      </c>
      <c r="AV1883" s="3">
        <v>2.3397514147013356</v>
      </c>
      <c r="AW1883" s="3">
        <v>4.1322601854397298</v>
      </c>
      <c r="AX1883" s="3">
        <v>5.3137173671897351</v>
      </c>
      <c r="AY1883" s="3">
        <v>39.020000000000003</v>
      </c>
      <c r="AZ1883" s="3">
        <v>68.92</v>
      </c>
      <c r="BA1883" s="3">
        <v>88.62</v>
      </c>
    </row>
    <row r="1884" spans="1:53" x14ac:dyDescent="0.3">
      <c r="A1884" s="1" t="s">
        <v>2227</v>
      </c>
      <c r="B1884" s="2">
        <v>11139662</v>
      </c>
      <c r="C1884" s="9" t="s">
        <v>2401</v>
      </c>
      <c r="D1884" s="9" t="s">
        <v>2424</v>
      </c>
      <c r="E1884" s="3">
        <v>1436.9786059999999</v>
      </c>
      <c r="F1884" s="5">
        <v>2939.4606060000001</v>
      </c>
      <c r="G1884" s="5" t="s">
        <v>2400</v>
      </c>
      <c r="H1884" s="3">
        <v>-0.03</v>
      </c>
      <c r="I1884" s="3" t="s">
        <v>2397</v>
      </c>
      <c r="J1884" s="3">
        <v>-0.03</v>
      </c>
      <c r="K1884" s="3" t="s">
        <v>2397</v>
      </c>
      <c r="L1884" s="3" t="s">
        <v>2397</v>
      </c>
      <c r="M1884" s="3">
        <v>1.8849301899999999</v>
      </c>
      <c r="N1884" s="3">
        <v>49.400630999999997</v>
      </c>
      <c r="O1884" s="3" t="s">
        <v>2400</v>
      </c>
      <c r="P1884" s="3" t="s">
        <v>2400</v>
      </c>
      <c r="Q1884" s="3">
        <v>1.9678599999999999</v>
      </c>
      <c r="R1884" s="3">
        <v>17.889330000000001</v>
      </c>
      <c r="S1884" s="3">
        <v>17.889330000000001</v>
      </c>
      <c r="T1884" s="9" t="s">
        <v>3429</v>
      </c>
      <c r="U1884" s="7">
        <v>1438237</v>
      </c>
      <c r="V1884" s="7">
        <v>1408401</v>
      </c>
      <c r="W1884" s="7">
        <v>1180713</v>
      </c>
      <c r="X1884" s="7">
        <v>964310</v>
      </c>
      <c r="Y1884" s="7">
        <v>1420335</v>
      </c>
      <c r="Z1884" s="7">
        <v>1426664</v>
      </c>
      <c r="AA1884" s="7">
        <v>1433327</v>
      </c>
      <c r="AB1884" s="7">
        <v>1438237</v>
      </c>
      <c r="AC1884" s="3">
        <v>31.620999999999999</v>
      </c>
      <c r="AD1884" s="3">
        <v>34.335000000000001</v>
      </c>
      <c r="AE1884" s="4">
        <v>7.9020000000000001</v>
      </c>
      <c r="AF1884" s="4">
        <v>9.1159999999999997</v>
      </c>
      <c r="AG1884" s="7">
        <v>82537542</v>
      </c>
      <c r="AH1884" s="7">
        <v>81530122</v>
      </c>
      <c r="AI1884" s="7">
        <v>81141417</v>
      </c>
      <c r="AJ1884" s="7">
        <v>70985722</v>
      </c>
      <c r="AK1884" s="3">
        <v>86.004159999999999</v>
      </c>
      <c r="AL1884" s="7">
        <v>256</v>
      </c>
      <c r="AM1884" s="7">
        <v>77126557</v>
      </c>
      <c r="AN1884" s="3">
        <v>93.44</v>
      </c>
      <c r="AO1884" s="3">
        <v>0</v>
      </c>
      <c r="AP1884" s="3">
        <v>-10.051693999999999</v>
      </c>
      <c r="AQ1884" s="3">
        <v>-11.525423999999999</v>
      </c>
      <c r="AR1884" s="3">
        <v>-4.3372019999999996</v>
      </c>
      <c r="AS1884" s="3">
        <v>-10.051693999999999</v>
      </c>
      <c r="AT1884" s="3">
        <v>-11.525423999999999</v>
      </c>
      <c r="AU1884" s="3">
        <v>-3.5714290000000002</v>
      </c>
      <c r="AV1884" s="3">
        <v>3.7275740535137332</v>
      </c>
      <c r="AW1884" s="3">
        <v>3.5281617116068884</v>
      </c>
      <c r="AX1884" s="3">
        <v>3.7958736960616619</v>
      </c>
      <c r="AY1884" s="3">
        <v>82.98</v>
      </c>
      <c r="AZ1884" s="3">
        <v>78.540000000000006</v>
      </c>
      <c r="BA1884" s="4">
        <v>84.5</v>
      </c>
    </row>
    <row r="1885" spans="1:53" x14ac:dyDescent="0.3">
      <c r="A1885" s="1" t="s">
        <v>305</v>
      </c>
      <c r="B1885" s="2">
        <v>5721379</v>
      </c>
      <c r="C1885" s="9" t="s">
        <v>2401</v>
      </c>
      <c r="D1885" s="9" t="s">
        <v>2407</v>
      </c>
      <c r="E1885" s="3">
        <v>1434.6916893800001</v>
      </c>
      <c r="F1885" s="5">
        <v>1911.9184190000001</v>
      </c>
      <c r="G1885" s="5" t="s">
        <v>2400</v>
      </c>
      <c r="H1885" s="3">
        <v>0.16500000000000001</v>
      </c>
      <c r="I1885" s="3">
        <v>8.6737400000000004</v>
      </c>
      <c r="J1885" s="4">
        <v>0.16500000000000001</v>
      </c>
      <c r="K1885" s="3">
        <v>8.6737400000000004</v>
      </c>
      <c r="L1885" s="3">
        <v>1.02219444</v>
      </c>
      <c r="M1885" s="3">
        <v>1.02219444</v>
      </c>
      <c r="N1885" s="3">
        <v>7.61646</v>
      </c>
      <c r="O1885" s="3" t="s">
        <v>2400</v>
      </c>
      <c r="P1885" s="3" t="s">
        <v>2400</v>
      </c>
      <c r="Q1885" s="3">
        <v>12.659072999999999</v>
      </c>
      <c r="R1885" s="3" t="s">
        <v>2400</v>
      </c>
      <c r="S1885" s="3" t="s">
        <v>2400</v>
      </c>
      <c r="T1885" s="9" t="s">
        <v>3429</v>
      </c>
      <c r="U1885" s="7">
        <v>142743.073</v>
      </c>
      <c r="V1885" s="7">
        <v>109642.819</v>
      </c>
      <c r="W1885" s="7">
        <v>112839.23299999999</v>
      </c>
      <c r="X1885" s="7">
        <v>116597.211</v>
      </c>
      <c r="Y1885" s="7">
        <v>149887.845</v>
      </c>
      <c r="Z1885" s="7">
        <v>146315.459</v>
      </c>
      <c r="AA1885" s="7">
        <v>142743.073</v>
      </c>
      <c r="AB1885" s="7">
        <v>133370.894</v>
      </c>
      <c r="AC1885" s="4">
        <v>100</v>
      </c>
      <c r="AD1885" s="4">
        <v>100</v>
      </c>
      <c r="AE1885" s="3" t="s">
        <v>2400</v>
      </c>
      <c r="AF1885" s="3" t="s">
        <v>2400</v>
      </c>
      <c r="AG1885" s="7">
        <v>144772118</v>
      </c>
      <c r="AH1885" s="7">
        <v>144772118</v>
      </c>
      <c r="AI1885" s="7">
        <v>142699920</v>
      </c>
      <c r="AJ1885" s="7" t="s">
        <v>2400</v>
      </c>
      <c r="AK1885" s="3" t="s">
        <v>2400</v>
      </c>
      <c r="AL1885" s="7">
        <v>161</v>
      </c>
      <c r="AM1885" s="7">
        <v>24139815</v>
      </c>
      <c r="AN1885" s="3">
        <v>16.670000000000002</v>
      </c>
      <c r="AO1885" s="3">
        <v>0.10204100000000001</v>
      </c>
      <c r="AP1885" s="3">
        <v>-1.009082</v>
      </c>
      <c r="AQ1885" s="3">
        <v>-2.48509</v>
      </c>
      <c r="AR1885" s="3">
        <v>3.0462189999999998</v>
      </c>
      <c r="AS1885" s="3">
        <v>-1.009082</v>
      </c>
      <c r="AT1885" s="3">
        <v>-2.48509</v>
      </c>
      <c r="AU1885" s="3">
        <v>4.029693</v>
      </c>
      <c r="AV1885" s="3">
        <v>1.4922485993328289</v>
      </c>
      <c r="AW1885" s="3">
        <v>1.6937385841601249</v>
      </c>
      <c r="AX1885" s="3">
        <v>1.7217997055154775</v>
      </c>
      <c r="AY1885" s="3">
        <v>96.85</v>
      </c>
      <c r="AZ1885" s="3">
        <v>109.92</v>
      </c>
      <c r="BA1885" s="3">
        <v>111.75</v>
      </c>
    </row>
    <row r="1886" spans="1:53" x14ac:dyDescent="0.3">
      <c r="A1886" s="1" t="s">
        <v>56</v>
      </c>
      <c r="B1886" s="2">
        <v>4673706</v>
      </c>
      <c r="C1886" s="9" t="s">
        <v>2395</v>
      </c>
      <c r="D1886" s="9" t="s">
        <v>2441</v>
      </c>
      <c r="E1886" s="3">
        <v>1434.4110594000001</v>
      </c>
      <c r="F1886" s="5">
        <v>3014.1100590000001</v>
      </c>
      <c r="G1886" s="5" t="s">
        <v>2400</v>
      </c>
      <c r="H1886" s="3">
        <v>-5.0999999999999997E-2</v>
      </c>
      <c r="I1886" s="3" t="s">
        <v>2397</v>
      </c>
      <c r="J1886" s="3">
        <v>-5.0999999999999997E-2</v>
      </c>
      <c r="K1886" s="3" t="s">
        <v>2397</v>
      </c>
      <c r="L1886" s="3">
        <v>1.4432042</v>
      </c>
      <c r="M1886" s="3">
        <v>0.97784499999999996</v>
      </c>
      <c r="N1886" s="3">
        <v>15.200552999999999</v>
      </c>
      <c r="O1886" s="3" t="s">
        <v>2400</v>
      </c>
      <c r="P1886" s="3" t="s">
        <v>2400</v>
      </c>
      <c r="Q1886" s="3">
        <v>1.536737</v>
      </c>
      <c r="R1886" s="3">
        <v>6.0630639999999998</v>
      </c>
      <c r="S1886" s="3">
        <v>6.0630639999999998</v>
      </c>
      <c r="T1886" s="9" t="s">
        <v>3429</v>
      </c>
      <c r="U1886" s="7">
        <v>2070611</v>
      </c>
      <c r="V1886" s="7">
        <v>2045469</v>
      </c>
      <c r="W1886" s="7">
        <v>1734282</v>
      </c>
      <c r="X1886" s="7">
        <v>1570575</v>
      </c>
      <c r="Y1886" s="7">
        <v>1962220</v>
      </c>
      <c r="Z1886" s="7">
        <v>2014104</v>
      </c>
      <c r="AA1886" s="7">
        <v>2055033</v>
      </c>
      <c r="AB1886" s="7">
        <v>2070611</v>
      </c>
      <c r="AC1886" s="3">
        <v>35.395000000000003</v>
      </c>
      <c r="AD1886" s="3">
        <v>34.484999999999999</v>
      </c>
      <c r="AE1886" s="3">
        <v>24.516999999999999</v>
      </c>
      <c r="AF1886" s="3">
        <v>23.062000000000001</v>
      </c>
      <c r="AG1886" s="7">
        <v>65319265</v>
      </c>
      <c r="AH1886" s="7">
        <v>65320797</v>
      </c>
      <c r="AI1886" s="7">
        <v>64874427</v>
      </c>
      <c r="AJ1886" s="7">
        <v>50178116</v>
      </c>
      <c r="AK1886" s="3">
        <v>76.819779999999994</v>
      </c>
      <c r="AL1886" s="7">
        <v>214</v>
      </c>
      <c r="AM1886" s="7">
        <v>56531665</v>
      </c>
      <c r="AN1886" s="3">
        <v>86.55</v>
      </c>
      <c r="AO1886" s="3">
        <v>0.13667399999999999</v>
      </c>
      <c r="AP1886" s="3">
        <v>9.1075000000000003E-2</v>
      </c>
      <c r="AQ1886" s="3">
        <v>35.762816999999998</v>
      </c>
      <c r="AR1886" s="3">
        <v>33.050848000000002</v>
      </c>
      <c r="AS1886" s="3">
        <v>9.1075000000000003E-2</v>
      </c>
      <c r="AT1886" s="3">
        <v>35.762816999999998</v>
      </c>
      <c r="AU1886" s="3">
        <v>24.815446000000001</v>
      </c>
      <c r="AV1886" s="3">
        <v>10.185215648094019</v>
      </c>
      <c r="AW1886" s="3">
        <v>10.890556004210453</v>
      </c>
      <c r="AX1886" s="3">
        <v>9.577815036062308</v>
      </c>
      <c r="AY1886" s="3">
        <v>185.95</v>
      </c>
      <c r="AZ1886" s="3">
        <v>198.83</v>
      </c>
      <c r="BA1886" s="3">
        <v>174.86</v>
      </c>
    </row>
    <row r="1887" spans="1:53" x14ac:dyDescent="0.3">
      <c r="A1887" s="1" t="s">
        <v>666</v>
      </c>
      <c r="B1887" s="2">
        <v>4913589</v>
      </c>
      <c r="C1887" s="9" t="s">
        <v>2401</v>
      </c>
      <c r="D1887" s="9" t="s">
        <v>2424</v>
      </c>
      <c r="E1887" s="3">
        <v>1431.8308400000001</v>
      </c>
      <c r="F1887" s="5">
        <v>2618.87284</v>
      </c>
      <c r="G1887" s="5" t="s">
        <v>2400</v>
      </c>
      <c r="H1887" s="3">
        <v>0.08</v>
      </c>
      <c r="I1887" s="3">
        <v>8.6739270000000008</v>
      </c>
      <c r="J1887" s="4">
        <v>0.14699999999999999</v>
      </c>
      <c r="K1887" s="3">
        <v>6.9046399999999997</v>
      </c>
      <c r="L1887" s="3">
        <v>2.0930592100000003</v>
      </c>
      <c r="M1887" s="3">
        <v>0.92555882</v>
      </c>
      <c r="N1887" s="3">
        <v>7.4641679999999999</v>
      </c>
      <c r="O1887" s="3" t="s">
        <v>2400</v>
      </c>
      <c r="P1887" s="3" t="s">
        <v>2400</v>
      </c>
      <c r="Q1887" s="3">
        <v>0.29516300000000001</v>
      </c>
      <c r="R1887" s="3">
        <v>5.5312929999999998</v>
      </c>
      <c r="S1887" s="3">
        <v>5.5312929999999998</v>
      </c>
      <c r="T1887" s="9" t="s">
        <v>3429</v>
      </c>
      <c r="U1887" s="7">
        <v>8245268</v>
      </c>
      <c r="V1887" s="7">
        <v>8024403</v>
      </c>
      <c r="W1887" s="7">
        <v>5943739</v>
      </c>
      <c r="X1887" s="7">
        <v>4345939</v>
      </c>
      <c r="Y1887" s="7">
        <v>8380134</v>
      </c>
      <c r="Z1887" s="7">
        <v>8360392</v>
      </c>
      <c r="AA1887" s="7">
        <v>8377475</v>
      </c>
      <c r="AB1887" s="7">
        <v>8245268</v>
      </c>
      <c r="AC1887" s="4">
        <v>8.4190000000000005</v>
      </c>
      <c r="AD1887" s="4">
        <v>8.49</v>
      </c>
      <c r="AE1887" s="4">
        <v>3.9780000000000002</v>
      </c>
      <c r="AF1887" s="4">
        <v>4.0640000000000001</v>
      </c>
      <c r="AG1887" s="7">
        <v>95012000</v>
      </c>
      <c r="AH1887" s="7">
        <v>94952000</v>
      </c>
      <c r="AI1887" s="7">
        <v>94929000</v>
      </c>
      <c r="AJ1887" s="7">
        <v>58841686</v>
      </c>
      <c r="AK1887" s="3">
        <v>61.930790000000002</v>
      </c>
      <c r="AL1887" s="7">
        <v>226</v>
      </c>
      <c r="AM1887" s="7">
        <v>46368500</v>
      </c>
      <c r="AN1887" s="4">
        <v>48.8</v>
      </c>
      <c r="AO1887" s="3">
        <v>-0.51432800000000001</v>
      </c>
      <c r="AP1887" s="3">
        <v>-10.152621</v>
      </c>
      <c r="AQ1887" s="3">
        <v>-16.881522</v>
      </c>
      <c r="AR1887" s="3">
        <v>9.1055600000000005</v>
      </c>
      <c r="AS1887" s="3">
        <v>-10.152621</v>
      </c>
      <c r="AT1887" s="3">
        <v>-16.881522</v>
      </c>
      <c r="AU1887" s="3">
        <v>10.170871</v>
      </c>
      <c r="AV1887" s="3">
        <v>2.9598450722014062</v>
      </c>
      <c r="AW1887" s="3">
        <v>2.4260576654432167</v>
      </c>
      <c r="AX1887" s="3">
        <v>2.6527736577403984</v>
      </c>
      <c r="AY1887" s="3">
        <v>98.97</v>
      </c>
      <c r="AZ1887" s="3">
        <v>81.12</v>
      </c>
      <c r="BA1887" s="4">
        <v>88.7</v>
      </c>
    </row>
    <row r="1888" spans="1:53" x14ac:dyDescent="0.3">
      <c r="A1888" s="1" t="s">
        <v>67</v>
      </c>
      <c r="B1888" s="2">
        <v>4008292</v>
      </c>
      <c r="C1888" s="9" t="s">
        <v>2401</v>
      </c>
      <c r="D1888" s="9" t="s">
        <v>2450</v>
      </c>
      <c r="E1888" s="3">
        <v>1429.4163969599999</v>
      </c>
      <c r="F1888" s="5">
        <v>1883.9173960000001</v>
      </c>
      <c r="G1888" s="5">
        <v>1883.6763969599999</v>
      </c>
      <c r="H1888" s="3">
        <v>0.26600000000000001</v>
      </c>
      <c r="I1888" s="3">
        <v>21.3734939759036</v>
      </c>
      <c r="J1888" s="3">
        <v>0.26200000000000001</v>
      </c>
      <c r="K1888" s="3">
        <v>28.612903225806399</v>
      </c>
      <c r="L1888" s="3">
        <v>1.3022432392241001</v>
      </c>
      <c r="M1888" s="3">
        <v>1.2908552546329302</v>
      </c>
      <c r="N1888" s="3">
        <v>13.258595</v>
      </c>
      <c r="O1888" s="3" t="s">
        <v>2400</v>
      </c>
      <c r="P1888" s="3" t="s">
        <v>2400</v>
      </c>
      <c r="Q1888" s="3">
        <v>7.5471620000000001</v>
      </c>
      <c r="R1888" s="3">
        <v>14.433546</v>
      </c>
      <c r="S1888" s="3">
        <v>14.637118210893201</v>
      </c>
      <c r="T1888" s="9" t="s">
        <v>3429</v>
      </c>
      <c r="U1888" s="7">
        <v>208100</v>
      </c>
      <c r="V1888" s="7">
        <v>232500</v>
      </c>
      <c r="W1888" s="7">
        <v>270200</v>
      </c>
      <c r="X1888" s="7">
        <v>311500</v>
      </c>
      <c r="Y1888" s="7">
        <v>233231</v>
      </c>
      <c r="Z1888" s="7">
        <v>221881</v>
      </c>
      <c r="AA1888" s="7">
        <v>222903</v>
      </c>
      <c r="AB1888" s="7">
        <v>208100</v>
      </c>
      <c r="AC1888" s="3">
        <v>49.430999999999997</v>
      </c>
      <c r="AD1888" s="3">
        <v>49.744999999999997</v>
      </c>
      <c r="AE1888" s="3">
        <v>50.521999999999998</v>
      </c>
      <c r="AF1888" s="3">
        <v>52.289000000000001</v>
      </c>
      <c r="AG1888" s="7">
        <v>72632947</v>
      </c>
      <c r="AH1888" s="7">
        <v>72621777</v>
      </c>
      <c r="AI1888" s="7">
        <v>72536315</v>
      </c>
      <c r="AJ1888" s="7">
        <v>71645033</v>
      </c>
      <c r="AK1888" s="3">
        <v>98.639849999999996</v>
      </c>
      <c r="AL1888" s="7">
        <v>303</v>
      </c>
      <c r="AM1888" s="7">
        <v>62607373</v>
      </c>
      <c r="AN1888" s="4">
        <v>86.2</v>
      </c>
      <c r="AO1888" s="3">
        <v>0.91012499999999996</v>
      </c>
      <c r="AP1888" s="3">
        <v>-9.8577239999999993</v>
      </c>
      <c r="AQ1888" s="3">
        <v>-7.6041670000000003</v>
      </c>
      <c r="AR1888" s="3">
        <v>-7.0717650000000001</v>
      </c>
      <c r="AS1888" s="3">
        <v>-9.8577239999999993</v>
      </c>
      <c r="AT1888" s="3">
        <v>-7.6041670000000003</v>
      </c>
      <c r="AU1888" s="3">
        <v>-6.7297580000000004</v>
      </c>
      <c r="AV1888" s="3">
        <v>2.4472695566104457</v>
      </c>
      <c r="AW1888" s="3">
        <v>3.0214230965509863</v>
      </c>
      <c r="AX1888" s="3">
        <v>2.2583781646428522</v>
      </c>
      <c r="AY1888" s="3">
        <v>106.93</v>
      </c>
      <c r="AZ1888" s="4">
        <v>132.02000000000001</v>
      </c>
      <c r="BA1888" s="3">
        <v>98.68</v>
      </c>
    </row>
    <row r="1889" spans="1:53" x14ac:dyDescent="0.3">
      <c r="A1889" s="1" t="s">
        <v>1462</v>
      </c>
      <c r="B1889" s="2">
        <v>4098968</v>
      </c>
      <c r="C1889" s="9" t="s">
        <v>2401</v>
      </c>
      <c r="D1889" s="9" t="s">
        <v>2458</v>
      </c>
      <c r="E1889" s="3">
        <v>1428.74847727</v>
      </c>
      <c r="F1889" s="5">
        <v>1607.6024769999999</v>
      </c>
      <c r="G1889" s="5">
        <v>1604.10247727</v>
      </c>
      <c r="H1889" s="4">
        <v>2.0030000000000001</v>
      </c>
      <c r="I1889" s="3">
        <v>8.8095239999999997</v>
      </c>
      <c r="J1889" s="3">
        <v>2.0030000000000001</v>
      </c>
      <c r="K1889" s="3">
        <v>8.8095239999999997</v>
      </c>
      <c r="L1889" s="3">
        <v>2.9250553400000001</v>
      </c>
      <c r="M1889" s="3">
        <v>2.84958796</v>
      </c>
      <c r="N1889" s="3">
        <v>5.6876410000000002</v>
      </c>
      <c r="O1889" s="3" t="s">
        <v>2400</v>
      </c>
      <c r="P1889" s="3" t="s">
        <v>2400</v>
      </c>
      <c r="Q1889" s="3">
        <v>6.3401719999999999</v>
      </c>
      <c r="R1889" s="3">
        <v>6.9296629999999997</v>
      </c>
      <c r="S1889" s="3">
        <v>6.9296629999999997</v>
      </c>
      <c r="T1889" s="9" t="s">
        <v>3429</v>
      </c>
      <c r="U1889" s="7">
        <v>293656</v>
      </c>
      <c r="V1889" s="7">
        <v>328085</v>
      </c>
      <c r="W1889" s="7">
        <v>194248</v>
      </c>
      <c r="X1889" s="7">
        <v>129011</v>
      </c>
      <c r="Y1889" s="7">
        <v>256666</v>
      </c>
      <c r="Z1889" s="7">
        <v>277561</v>
      </c>
      <c r="AA1889" s="7">
        <v>284586</v>
      </c>
      <c r="AB1889" s="7">
        <v>293656</v>
      </c>
      <c r="AC1889" s="3">
        <v>88.995999999999995</v>
      </c>
      <c r="AD1889" s="3">
        <v>89.381</v>
      </c>
      <c r="AE1889" s="3">
        <v>80.103999999999999</v>
      </c>
      <c r="AF1889" s="3">
        <v>78.804000000000002</v>
      </c>
      <c r="AG1889" s="7">
        <v>13049123</v>
      </c>
      <c r="AH1889" s="7">
        <v>13049123</v>
      </c>
      <c r="AI1889" s="7">
        <v>12634642</v>
      </c>
      <c r="AJ1889" s="7">
        <v>9946735</v>
      </c>
      <c r="AK1889" s="3">
        <v>76.225309999999993</v>
      </c>
      <c r="AL1889" s="7">
        <v>69</v>
      </c>
      <c r="AM1889" s="7">
        <v>4831561</v>
      </c>
      <c r="AN1889" s="3">
        <v>37.03</v>
      </c>
      <c r="AO1889" s="3">
        <v>5.6137009999999998</v>
      </c>
      <c r="AP1889" s="3">
        <v>1.379121</v>
      </c>
      <c r="AQ1889" s="3">
        <v>13.496933</v>
      </c>
      <c r="AR1889" s="3">
        <v>21.937823000000002</v>
      </c>
      <c r="AS1889" s="3">
        <v>1.379121</v>
      </c>
      <c r="AT1889" s="3">
        <v>13.496933</v>
      </c>
      <c r="AU1889" s="3">
        <v>19.922212999999999</v>
      </c>
      <c r="AV1889" s="3">
        <v>0.95955107481169433</v>
      </c>
      <c r="AW1889" s="3">
        <v>1.4379597492002822</v>
      </c>
      <c r="AX1889" s="3">
        <v>1.2081613571920624</v>
      </c>
      <c r="AY1889" s="3">
        <v>89.75</v>
      </c>
      <c r="AZ1889" s="3">
        <v>134.49</v>
      </c>
      <c r="BA1889" s="4">
        <v>113</v>
      </c>
    </row>
    <row r="1890" spans="1:53" x14ac:dyDescent="0.3">
      <c r="A1890" s="1" t="s">
        <v>2004</v>
      </c>
      <c r="B1890" s="2">
        <v>4812070</v>
      </c>
      <c r="C1890" s="9" t="s">
        <v>2395</v>
      </c>
      <c r="D1890" s="9" t="s">
        <v>2403</v>
      </c>
      <c r="E1890" s="3">
        <v>1427.1803259999999</v>
      </c>
      <c r="F1890" s="5">
        <v>1021.639326</v>
      </c>
      <c r="G1890" s="5" t="s">
        <v>2400</v>
      </c>
      <c r="H1890" s="3">
        <v>-0.98499999999999999</v>
      </c>
      <c r="I1890" s="3" t="s">
        <v>2397</v>
      </c>
      <c r="J1890" s="3">
        <v>-0.98499999999999999</v>
      </c>
      <c r="K1890" s="3" t="s">
        <v>2397</v>
      </c>
      <c r="L1890" s="3">
        <v>3.0873423600000001</v>
      </c>
      <c r="M1890" s="3">
        <v>3.0873423600000001</v>
      </c>
      <c r="N1890" s="3" t="s">
        <v>2397</v>
      </c>
      <c r="O1890" s="3" t="s">
        <v>2400</v>
      </c>
      <c r="P1890" s="3" t="s">
        <v>2400</v>
      </c>
      <c r="Q1890" s="3">
        <v>45.180466000000003</v>
      </c>
      <c r="R1890" s="3" t="s">
        <v>2397</v>
      </c>
      <c r="S1890" s="3">
        <v>-2.257396</v>
      </c>
      <c r="T1890" s="9" t="s">
        <v>3429</v>
      </c>
      <c r="U1890" s="7" t="s">
        <v>2400</v>
      </c>
      <c r="V1890" s="7" t="s">
        <v>2400</v>
      </c>
      <c r="W1890" s="7">
        <v>139709</v>
      </c>
      <c r="X1890" s="7">
        <v>1517</v>
      </c>
      <c r="Y1890" s="7">
        <v>16000</v>
      </c>
      <c r="Z1890" s="7">
        <v>3500</v>
      </c>
      <c r="AA1890" s="7" t="s">
        <v>2400</v>
      </c>
      <c r="AB1890" s="7" t="s">
        <v>2400</v>
      </c>
      <c r="AC1890" s="3" t="s">
        <v>2400</v>
      </c>
      <c r="AD1890" s="3" t="s">
        <v>2397</v>
      </c>
      <c r="AE1890" s="3" t="s">
        <v>2400</v>
      </c>
      <c r="AF1890" s="3" t="s">
        <v>2397</v>
      </c>
      <c r="AG1890" s="7">
        <v>85571205</v>
      </c>
      <c r="AH1890" s="7">
        <v>85028629</v>
      </c>
      <c r="AI1890" s="7">
        <v>69638168</v>
      </c>
      <c r="AJ1890" s="7">
        <v>79175434</v>
      </c>
      <c r="AK1890" s="3">
        <v>92.757249999999999</v>
      </c>
      <c r="AL1890" s="7">
        <v>263</v>
      </c>
      <c r="AM1890" s="7">
        <v>84133957</v>
      </c>
      <c r="AN1890" s="3">
        <v>98.57</v>
      </c>
      <c r="AO1890" s="3">
        <v>1.1476660000000001</v>
      </c>
      <c r="AP1890" s="3">
        <v>-20.933014</v>
      </c>
      <c r="AQ1890" s="3">
        <v>-31.324674999999999</v>
      </c>
      <c r="AR1890" s="3">
        <v>-39.524245000000001</v>
      </c>
      <c r="AS1890" s="3">
        <v>-20.933014</v>
      </c>
      <c r="AT1890" s="3">
        <v>-31.324674999999999</v>
      </c>
      <c r="AU1890" s="3">
        <v>-38.824618000000001</v>
      </c>
      <c r="AV1890" s="3">
        <v>14.662248005232101</v>
      </c>
      <c r="AW1890" s="3">
        <v>15.292883472666368</v>
      </c>
      <c r="AX1890" s="3">
        <v>11.059154497643187</v>
      </c>
      <c r="AY1890" s="3">
        <v>193.28</v>
      </c>
      <c r="AZ1890" s="4">
        <v>201.6</v>
      </c>
      <c r="BA1890" s="3">
        <v>145.79</v>
      </c>
    </row>
    <row r="1891" spans="1:53" x14ac:dyDescent="0.3">
      <c r="A1891" s="1" t="s">
        <v>2162</v>
      </c>
      <c r="B1891" s="2">
        <v>4990006</v>
      </c>
      <c r="C1891" s="9" t="s">
        <v>2401</v>
      </c>
      <c r="D1891" s="9" t="s">
        <v>2433</v>
      </c>
      <c r="E1891" s="3">
        <v>1425.1779455400001</v>
      </c>
      <c r="F1891" s="5">
        <v>1894.3049450000001</v>
      </c>
      <c r="G1891" s="5" t="s">
        <v>2400</v>
      </c>
      <c r="H1891" s="3">
        <v>-1.925</v>
      </c>
      <c r="I1891" s="3" t="s">
        <v>2397</v>
      </c>
      <c r="J1891" s="3">
        <v>-1.925</v>
      </c>
      <c r="K1891" s="3" t="s">
        <v>2397</v>
      </c>
      <c r="L1891" s="3">
        <v>1.34743875</v>
      </c>
      <c r="M1891" s="3">
        <v>1.0456725600000001</v>
      </c>
      <c r="N1891" s="3">
        <v>4.7506870000000001</v>
      </c>
      <c r="O1891" s="3" t="s">
        <v>2400</v>
      </c>
      <c r="P1891" s="3" t="s">
        <v>2400</v>
      </c>
      <c r="Q1891" s="3">
        <v>0.40601599999999999</v>
      </c>
      <c r="R1891" s="3">
        <v>20.320456</v>
      </c>
      <c r="S1891" s="3">
        <v>20.320456</v>
      </c>
      <c r="T1891" s="9" t="s">
        <v>3429</v>
      </c>
      <c r="U1891" s="7">
        <v>3880227</v>
      </c>
      <c r="V1891" s="7">
        <v>3790755</v>
      </c>
      <c r="W1891" s="7">
        <v>4641830</v>
      </c>
      <c r="X1891" s="7">
        <v>5318763</v>
      </c>
      <c r="Y1891" s="7">
        <v>4280744</v>
      </c>
      <c r="Z1891" s="7">
        <v>4258633</v>
      </c>
      <c r="AA1891" s="7">
        <v>4152914</v>
      </c>
      <c r="AB1891" s="7">
        <v>3880227</v>
      </c>
      <c r="AC1891" s="4">
        <v>3.6240000000000001</v>
      </c>
      <c r="AD1891" s="4">
        <v>5.9669999999999996</v>
      </c>
      <c r="AE1891" s="3">
        <v>-1.744</v>
      </c>
      <c r="AF1891" s="3">
        <v>0.373</v>
      </c>
      <c r="AG1891" s="7">
        <v>52434803</v>
      </c>
      <c r="AH1891" s="7">
        <v>52389430</v>
      </c>
      <c r="AI1891" s="7">
        <v>52022169</v>
      </c>
      <c r="AJ1891" s="7">
        <v>43672622</v>
      </c>
      <c r="AK1891" s="3">
        <v>83.289379999999994</v>
      </c>
      <c r="AL1891" s="7">
        <v>229</v>
      </c>
      <c r="AM1891" s="7">
        <v>38799586</v>
      </c>
      <c r="AN1891" s="4">
        <v>74</v>
      </c>
      <c r="AO1891" s="3">
        <v>-0.57518499999999995</v>
      </c>
      <c r="AP1891" s="3">
        <v>-10.963944</v>
      </c>
      <c r="AQ1891" s="3">
        <v>-10.89838</v>
      </c>
      <c r="AR1891" s="3">
        <v>167.69911500000001</v>
      </c>
      <c r="AS1891" s="3">
        <v>-10.963944</v>
      </c>
      <c r="AT1891" s="3">
        <v>-10.89838</v>
      </c>
      <c r="AU1891" s="3">
        <v>165.934066</v>
      </c>
      <c r="AV1891" s="3">
        <v>3.7087733504024034</v>
      </c>
      <c r="AW1891" s="3">
        <v>3.9297767206604775</v>
      </c>
      <c r="AX1891" s="3">
        <v>4.0002821731266485</v>
      </c>
      <c r="AY1891" s="3">
        <v>87.32</v>
      </c>
      <c r="AZ1891" s="3">
        <v>92.52</v>
      </c>
      <c r="BA1891" s="3">
        <v>94.18</v>
      </c>
    </row>
    <row r="1892" spans="1:53" x14ac:dyDescent="0.3">
      <c r="A1892" s="1" t="s">
        <v>1842</v>
      </c>
      <c r="B1892" s="2">
        <v>4199608</v>
      </c>
      <c r="C1892" s="9" t="s">
        <v>2401</v>
      </c>
      <c r="D1892" s="9" t="s">
        <v>2398</v>
      </c>
      <c r="E1892" s="3">
        <v>1419.20184245</v>
      </c>
      <c r="F1892" s="5">
        <v>2909.9418420000002</v>
      </c>
      <c r="G1892" s="5" t="s">
        <v>2400</v>
      </c>
      <c r="H1892" s="3">
        <v>0.45400000000000001</v>
      </c>
      <c r="I1892" s="3">
        <v>7.3076920000000003</v>
      </c>
      <c r="J1892" s="3">
        <v>0.45400000000000001</v>
      </c>
      <c r="K1892" s="3">
        <v>7.3076920000000003</v>
      </c>
      <c r="L1892" s="3">
        <v>35.067114089999997</v>
      </c>
      <c r="M1892" s="3">
        <v>1.6934046300000001</v>
      </c>
      <c r="N1892" s="3">
        <v>7.4696210000000001</v>
      </c>
      <c r="O1892" s="3" t="s">
        <v>2400</v>
      </c>
      <c r="P1892" s="3" t="s">
        <v>2400</v>
      </c>
      <c r="Q1892" s="3">
        <v>0.68748299999999996</v>
      </c>
      <c r="R1892" s="3">
        <v>3.9756429999999998</v>
      </c>
      <c r="S1892" s="3">
        <v>3.9756429999999998</v>
      </c>
      <c r="T1892" s="9" t="s">
        <v>3435</v>
      </c>
      <c r="U1892" s="7">
        <v>3717031</v>
      </c>
      <c r="V1892" s="7">
        <v>3728131</v>
      </c>
      <c r="W1892" s="7">
        <v>3815565</v>
      </c>
      <c r="X1892" s="7">
        <v>3874997</v>
      </c>
      <c r="Y1892" s="7">
        <v>3717031</v>
      </c>
      <c r="Z1892" s="7">
        <v>3703359</v>
      </c>
      <c r="AA1892" s="7">
        <v>3692027</v>
      </c>
      <c r="AB1892" s="7">
        <v>3702378</v>
      </c>
      <c r="AC1892" s="3">
        <v>50.856000000000002</v>
      </c>
      <c r="AD1892" s="3">
        <v>50.856000000000002</v>
      </c>
      <c r="AE1892" s="4">
        <v>10.586</v>
      </c>
      <c r="AF1892" s="4">
        <v>10.586</v>
      </c>
      <c r="AG1892" s="7">
        <v>101854000</v>
      </c>
      <c r="AH1892" s="7">
        <v>102643000</v>
      </c>
      <c r="AI1892" s="7">
        <v>106266000</v>
      </c>
      <c r="AJ1892" s="7">
        <v>100961956</v>
      </c>
      <c r="AK1892" s="3">
        <v>99.09796</v>
      </c>
      <c r="AL1892" s="7">
        <v>289</v>
      </c>
      <c r="AM1892" s="7">
        <v>114008536</v>
      </c>
      <c r="AN1892" s="4">
        <v>111.9</v>
      </c>
      <c r="AO1892" s="3">
        <v>-7.1111110000000002</v>
      </c>
      <c r="AP1892" s="3">
        <v>-24.982053000000001</v>
      </c>
      <c r="AQ1892" s="3">
        <v>-22.991893999999998</v>
      </c>
      <c r="AR1892" s="3">
        <v>-21.369451000000002</v>
      </c>
      <c r="AS1892" s="3">
        <v>-24.982053000000001</v>
      </c>
      <c r="AT1892" s="3">
        <v>-22.991893999999998</v>
      </c>
      <c r="AU1892" s="3">
        <v>-21.310241000000001</v>
      </c>
      <c r="AV1892" s="3">
        <v>9.5798101244918517</v>
      </c>
      <c r="AW1892" s="3">
        <v>9.2411035315040966</v>
      </c>
      <c r="AX1892" s="3">
        <v>7.8097149943564039</v>
      </c>
      <c r="AY1892" s="3">
        <v>134.29</v>
      </c>
      <c r="AZ1892" s="3">
        <v>129.54</v>
      </c>
      <c r="BA1892" s="3">
        <v>109.48</v>
      </c>
    </row>
    <row r="1893" spans="1:53" x14ac:dyDescent="0.3">
      <c r="A1893" s="1" t="s">
        <v>1546</v>
      </c>
      <c r="B1893" s="2">
        <v>4990353</v>
      </c>
      <c r="C1893" s="9" t="s">
        <v>2395</v>
      </c>
      <c r="D1893" s="9" t="s">
        <v>2467</v>
      </c>
      <c r="E1893" s="3">
        <v>1415.9046604800001</v>
      </c>
      <c r="F1893" s="5">
        <v>1637.4516599999999</v>
      </c>
      <c r="G1893" s="5" t="s">
        <v>2400</v>
      </c>
      <c r="H1893" s="3">
        <v>0.27</v>
      </c>
      <c r="I1893" s="3">
        <v>34.888888999999999</v>
      </c>
      <c r="J1893" s="3">
        <v>0.27</v>
      </c>
      <c r="K1893" s="3">
        <v>34.888888999999999</v>
      </c>
      <c r="L1893" s="3">
        <v>29.20930233</v>
      </c>
      <c r="M1893" s="3">
        <v>1.49156836</v>
      </c>
      <c r="N1893" s="3">
        <v>20.085287999999998</v>
      </c>
      <c r="O1893" s="3" t="s">
        <v>2400</v>
      </c>
      <c r="P1893" s="3" t="s">
        <v>2400</v>
      </c>
      <c r="Q1893" s="3">
        <v>1.5833170000000001</v>
      </c>
      <c r="R1893" s="3">
        <v>9.9151939999999996</v>
      </c>
      <c r="S1893" s="3">
        <v>9.9151939999999996</v>
      </c>
      <c r="T1893" s="9" t="s">
        <v>3429</v>
      </c>
      <c r="U1893" s="7">
        <v>861739</v>
      </c>
      <c r="V1893" s="7">
        <v>786778</v>
      </c>
      <c r="W1893" s="7">
        <v>706706</v>
      </c>
      <c r="X1893" s="7">
        <v>659296</v>
      </c>
      <c r="Y1893" s="7">
        <v>914188</v>
      </c>
      <c r="Z1893" s="7">
        <v>900848</v>
      </c>
      <c r="AA1893" s="7">
        <v>890717</v>
      </c>
      <c r="AB1893" s="7">
        <v>861739</v>
      </c>
      <c r="AC1893" s="3">
        <v>49.941000000000003</v>
      </c>
      <c r="AD1893" s="3">
        <v>51.756</v>
      </c>
      <c r="AE1893" s="3">
        <v>13.403</v>
      </c>
      <c r="AF1893" s="3">
        <v>13.391999999999999</v>
      </c>
      <c r="AG1893" s="7">
        <v>65155904</v>
      </c>
      <c r="AH1893" s="7">
        <v>65122404</v>
      </c>
      <c r="AI1893" s="7">
        <v>63571648</v>
      </c>
      <c r="AJ1893" s="7">
        <v>51989896</v>
      </c>
      <c r="AK1893" s="3">
        <v>79.899460000000005</v>
      </c>
      <c r="AL1893" s="7">
        <v>261</v>
      </c>
      <c r="AM1893" s="7">
        <v>44305001</v>
      </c>
      <c r="AN1893" s="3">
        <v>68.09</v>
      </c>
      <c r="AO1893" s="3">
        <v>0.10627</v>
      </c>
      <c r="AP1893" s="3">
        <v>-13.419117999999999</v>
      </c>
      <c r="AQ1893" s="3">
        <v>-19.383825000000002</v>
      </c>
      <c r="AR1893" s="3">
        <v>-30.601344999999998</v>
      </c>
      <c r="AS1893" s="3">
        <v>-13.419117999999999</v>
      </c>
      <c r="AT1893" s="3">
        <v>-19.383825000000002</v>
      </c>
      <c r="AU1893" s="3">
        <v>-32.181426000000002</v>
      </c>
      <c r="AV1893" s="3">
        <v>2.0018293353738135</v>
      </c>
      <c r="AW1893" s="3">
        <v>3.1244702217343474</v>
      </c>
      <c r="AX1893" s="3">
        <v>3.0929962882683544</v>
      </c>
      <c r="AY1893" s="3">
        <v>75.540000000000006</v>
      </c>
      <c r="AZ1893" s="4">
        <v>117.9</v>
      </c>
      <c r="BA1893" s="3">
        <v>116.71</v>
      </c>
    </row>
    <row r="1894" spans="1:53" x14ac:dyDescent="0.3">
      <c r="A1894" s="1" t="s">
        <v>1348</v>
      </c>
      <c r="B1894" s="2">
        <v>4994073</v>
      </c>
      <c r="C1894" s="9" t="s">
        <v>2395</v>
      </c>
      <c r="D1894" s="9" t="s">
        <v>2484</v>
      </c>
      <c r="E1894" s="3">
        <v>1415.5634244400001</v>
      </c>
      <c r="F1894" s="5">
        <v>1373.2784240000001</v>
      </c>
      <c r="G1894" s="5" t="s">
        <v>2400</v>
      </c>
      <c r="H1894" s="3">
        <v>4.5999999999999999E-2</v>
      </c>
      <c r="I1894" s="3">
        <v>38.073171000000002</v>
      </c>
      <c r="J1894" s="3">
        <v>4.5999999999999999E-2</v>
      </c>
      <c r="K1894" s="3">
        <v>38.073171000000002</v>
      </c>
      <c r="L1894" s="3">
        <v>1.6588735399999999</v>
      </c>
      <c r="M1894" s="3">
        <v>1.6588735399999999</v>
      </c>
      <c r="N1894" s="3" t="s">
        <v>2397</v>
      </c>
      <c r="O1894" s="3" t="s">
        <v>2400</v>
      </c>
      <c r="P1894" s="3" t="s">
        <v>2400</v>
      </c>
      <c r="Q1894" s="3">
        <v>1.227277</v>
      </c>
      <c r="R1894" s="3">
        <v>7.5525880000000001</v>
      </c>
      <c r="S1894" s="3">
        <v>7.5525880000000001</v>
      </c>
      <c r="T1894" s="9" t="s">
        <v>3429</v>
      </c>
      <c r="U1894" s="7">
        <v>1131455</v>
      </c>
      <c r="V1894" s="7">
        <v>1263878</v>
      </c>
      <c r="W1894" s="7">
        <v>973644</v>
      </c>
      <c r="X1894" s="7">
        <v>874374</v>
      </c>
      <c r="Y1894" s="7">
        <v>1001498</v>
      </c>
      <c r="Z1894" s="7">
        <v>1043670</v>
      </c>
      <c r="AA1894" s="7">
        <v>1083104</v>
      </c>
      <c r="AB1894" s="7">
        <v>1131455</v>
      </c>
      <c r="AC1894" s="4">
        <v>26.1</v>
      </c>
      <c r="AD1894" s="3">
        <v>24.253</v>
      </c>
      <c r="AE1894" s="3">
        <v>17.710999999999999</v>
      </c>
      <c r="AF1894" s="3">
        <v>15.541</v>
      </c>
      <c r="AG1894" s="7">
        <v>81447838</v>
      </c>
      <c r="AH1894" s="7">
        <v>81414959</v>
      </c>
      <c r="AI1894" s="7">
        <v>81308968</v>
      </c>
      <c r="AJ1894" s="7">
        <v>57553713</v>
      </c>
      <c r="AK1894" s="3">
        <v>70.66328</v>
      </c>
      <c r="AL1894" s="7">
        <v>249</v>
      </c>
      <c r="AM1894" s="7">
        <v>57633329</v>
      </c>
      <c r="AN1894" s="3">
        <v>70.760000000000005</v>
      </c>
      <c r="AO1894" s="3">
        <v>-0.44642900000000002</v>
      </c>
      <c r="AP1894" s="3">
        <v>-10.18412</v>
      </c>
      <c r="AQ1894" s="3">
        <v>-11.80791</v>
      </c>
      <c r="AR1894" s="3">
        <v>-23.964929000000001</v>
      </c>
      <c r="AS1894" s="3">
        <v>-10.18412</v>
      </c>
      <c r="AT1894" s="3">
        <v>-11.80791</v>
      </c>
      <c r="AU1894" s="3">
        <v>-25.595806</v>
      </c>
      <c r="AV1894" s="3">
        <v>1.8238151392060278</v>
      </c>
      <c r="AW1894" s="3">
        <v>2.1016889696602226</v>
      </c>
      <c r="AX1894" s="3">
        <v>2.099704693110549</v>
      </c>
      <c r="AY1894" s="3">
        <v>74.98</v>
      </c>
      <c r="AZ1894" s="4">
        <v>86.4</v>
      </c>
      <c r="BA1894" s="3">
        <v>86.32</v>
      </c>
    </row>
    <row r="1895" spans="1:53" x14ac:dyDescent="0.3">
      <c r="A1895" s="1" t="s">
        <v>169</v>
      </c>
      <c r="B1895" s="2">
        <v>5323904</v>
      </c>
      <c r="C1895" s="9" t="s">
        <v>2401</v>
      </c>
      <c r="D1895" s="9" t="s">
        <v>2403</v>
      </c>
      <c r="E1895" s="3">
        <v>1412.939243</v>
      </c>
      <c r="F1895" s="5">
        <v>400.93924199999998</v>
      </c>
      <c r="G1895" s="5" t="s">
        <v>2400</v>
      </c>
      <c r="H1895" s="3">
        <v>-1.0069999999999999</v>
      </c>
      <c r="I1895" s="3" t="s">
        <v>2397</v>
      </c>
      <c r="J1895" s="3">
        <v>-1.0069999999999999</v>
      </c>
      <c r="K1895" s="3" t="s">
        <v>2397</v>
      </c>
      <c r="L1895" s="3">
        <v>2.4113360299999997</v>
      </c>
      <c r="M1895" s="3">
        <v>2.4113360299999997</v>
      </c>
      <c r="N1895" s="3" t="s">
        <v>2397</v>
      </c>
      <c r="O1895" s="3" t="s">
        <v>2400</v>
      </c>
      <c r="P1895" s="3" t="s">
        <v>2400</v>
      </c>
      <c r="Q1895" s="3">
        <v>1.33311</v>
      </c>
      <c r="R1895" s="3" t="s">
        <v>2397</v>
      </c>
      <c r="S1895" s="3">
        <v>-1.2901849999999999</v>
      </c>
      <c r="T1895" s="9" t="s">
        <v>3429</v>
      </c>
      <c r="U1895" s="7">
        <v>117000</v>
      </c>
      <c r="V1895" s="7">
        <v>112000</v>
      </c>
      <c r="W1895" s="7">
        <v>383000</v>
      </c>
      <c r="X1895" s="7">
        <v>78000</v>
      </c>
      <c r="Y1895" s="7">
        <v>263000</v>
      </c>
      <c r="Z1895" s="7">
        <v>247000</v>
      </c>
      <c r="AA1895" s="7">
        <v>237000</v>
      </c>
      <c r="AB1895" s="7">
        <v>117000</v>
      </c>
      <c r="AC1895" s="3">
        <v>-190.59800000000001</v>
      </c>
      <c r="AD1895" s="4">
        <v>-67.3</v>
      </c>
      <c r="AE1895" s="3">
        <v>-283.76100000000002</v>
      </c>
      <c r="AF1895" s="3">
        <v>-109.506</v>
      </c>
      <c r="AG1895" s="7">
        <v>91500000</v>
      </c>
      <c r="AH1895" s="7">
        <v>91300000</v>
      </c>
      <c r="AI1895" s="7">
        <v>74800000</v>
      </c>
      <c r="AJ1895" s="7">
        <v>52287684</v>
      </c>
      <c r="AK1895" s="3">
        <v>57.13776</v>
      </c>
      <c r="AL1895" s="7">
        <v>233</v>
      </c>
      <c r="AM1895" s="7">
        <v>53600053</v>
      </c>
      <c r="AN1895" s="3">
        <v>58.57</v>
      </c>
      <c r="AO1895" s="3">
        <v>-6.4110620000000003</v>
      </c>
      <c r="AP1895" s="3">
        <v>-3.562176</v>
      </c>
      <c r="AQ1895" s="3">
        <v>-2.6160890000000001</v>
      </c>
      <c r="AR1895" s="3">
        <v>-24.339431000000001</v>
      </c>
      <c r="AS1895" s="3">
        <v>-3.562176</v>
      </c>
      <c r="AT1895" s="3">
        <v>-2.6160890000000001</v>
      </c>
      <c r="AU1895" s="3">
        <v>-22.041885000000001</v>
      </c>
      <c r="AV1895" s="3">
        <v>2.2899335099659321</v>
      </c>
      <c r="AW1895" s="3">
        <v>3.6831367780591937</v>
      </c>
      <c r="AX1895" s="3">
        <v>4.1418424763001296</v>
      </c>
      <c r="AY1895" s="3">
        <v>57.64</v>
      </c>
      <c r="AZ1895" s="3">
        <v>92.71</v>
      </c>
      <c r="BA1895" s="3">
        <v>104.26</v>
      </c>
    </row>
    <row r="1896" spans="1:53" x14ac:dyDescent="0.3">
      <c r="A1896" s="1" t="s">
        <v>2208</v>
      </c>
      <c r="B1896" s="2">
        <v>4912929</v>
      </c>
      <c r="C1896" s="9" t="s">
        <v>2401</v>
      </c>
      <c r="D1896" s="9" t="s">
        <v>2462</v>
      </c>
      <c r="E1896" s="3">
        <v>1410.4497086399999</v>
      </c>
      <c r="F1896" s="5">
        <v>2564.4257080000002</v>
      </c>
      <c r="G1896" s="5" t="s">
        <v>2400</v>
      </c>
      <c r="H1896" s="3">
        <v>5.0000000000000001E-3</v>
      </c>
      <c r="I1896" s="3">
        <v>11.286273</v>
      </c>
      <c r="J1896" s="3">
        <v>5.0000000000000001E-3</v>
      </c>
      <c r="K1896" s="3">
        <v>11.286273</v>
      </c>
      <c r="L1896" s="3">
        <v>1.1937829200000001</v>
      </c>
      <c r="M1896" s="3">
        <v>0.95738551999999999</v>
      </c>
      <c r="N1896" s="3" t="s">
        <v>2397</v>
      </c>
      <c r="O1896" s="3" t="s">
        <v>2400</v>
      </c>
      <c r="P1896" s="3" t="s">
        <v>2400</v>
      </c>
      <c r="Q1896" s="3">
        <v>0.88692199999999999</v>
      </c>
      <c r="R1896" s="3">
        <v>7.8981240000000001</v>
      </c>
      <c r="S1896" s="3">
        <v>7.8981240000000001</v>
      </c>
      <c r="T1896" s="9" t="s">
        <v>3431</v>
      </c>
      <c r="U1896" s="7">
        <v>2748573</v>
      </c>
      <c r="V1896" s="7">
        <v>2569824</v>
      </c>
      <c r="W1896" s="7">
        <v>2103601</v>
      </c>
      <c r="X1896" s="7">
        <v>1983357</v>
      </c>
      <c r="Y1896" s="7">
        <v>2827901</v>
      </c>
      <c r="Z1896" s="7">
        <v>2748573</v>
      </c>
      <c r="AA1896" s="7">
        <v>2671692</v>
      </c>
      <c r="AB1896" s="7">
        <v>2645224</v>
      </c>
      <c r="AC1896" s="3">
        <v>19.934000000000001</v>
      </c>
      <c r="AD1896" s="3">
        <v>19.707999999999998</v>
      </c>
      <c r="AE1896" s="4">
        <v>10.327</v>
      </c>
      <c r="AF1896" s="4">
        <v>10.25</v>
      </c>
      <c r="AG1896" s="7">
        <v>24675988</v>
      </c>
      <c r="AH1896" s="7">
        <v>24573408</v>
      </c>
      <c r="AI1896" s="7">
        <v>24636600</v>
      </c>
      <c r="AJ1896" s="7">
        <v>24160730</v>
      </c>
      <c r="AK1896" s="3">
        <v>97.84545</v>
      </c>
      <c r="AL1896" s="7">
        <v>268</v>
      </c>
      <c r="AM1896" s="7">
        <v>19842776</v>
      </c>
      <c r="AN1896" s="3">
        <v>80.36</v>
      </c>
      <c r="AO1896" s="3">
        <v>7.2993000000000002E-2</v>
      </c>
      <c r="AP1896" s="3">
        <v>-3.9915970000000001</v>
      </c>
      <c r="AQ1896" s="3">
        <v>3.25739</v>
      </c>
      <c r="AR1896" s="3">
        <v>-18.368562000000001</v>
      </c>
      <c r="AS1896" s="3">
        <v>-3.9915970000000001</v>
      </c>
      <c r="AT1896" s="3">
        <v>3.25739</v>
      </c>
      <c r="AU1896" s="3">
        <v>-18.538323999999999</v>
      </c>
      <c r="AV1896" s="3">
        <v>1.7291393298607076</v>
      </c>
      <c r="AW1896" s="3">
        <v>2.8308533455004201</v>
      </c>
      <c r="AX1896" s="3">
        <v>2.8486440230342196</v>
      </c>
      <c r="AY1896" s="3">
        <v>44.76</v>
      </c>
      <c r="AZ1896" s="3">
        <v>73.27</v>
      </c>
      <c r="BA1896" s="3">
        <v>73.73</v>
      </c>
    </row>
    <row r="1897" spans="1:53" x14ac:dyDescent="0.3">
      <c r="A1897" s="1" t="s">
        <v>1879</v>
      </c>
      <c r="B1897" s="2">
        <v>4980638</v>
      </c>
      <c r="C1897" s="9" t="s">
        <v>2401</v>
      </c>
      <c r="D1897" s="9" t="s">
        <v>2477</v>
      </c>
      <c r="E1897" s="3">
        <v>1409.07701464</v>
      </c>
      <c r="F1897" s="5">
        <v>4063.1460139999999</v>
      </c>
      <c r="G1897" s="5" t="s">
        <v>2400</v>
      </c>
      <c r="H1897" s="3">
        <v>0.33800000000000002</v>
      </c>
      <c r="I1897" s="3">
        <v>9.3078319999999994</v>
      </c>
      <c r="J1897" s="3">
        <v>0.33800000000000002</v>
      </c>
      <c r="K1897" s="3">
        <v>9.3078319999999994</v>
      </c>
      <c r="L1897" s="3">
        <v>1.2012223799999999</v>
      </c>
      <c r="M1897" s="3">
        <v>1.2012223799999999</v>
      </c>
      <c r="N1897" s="3" t="s">
        <v>2397</v>
      </c>
      <c r="O1897" s="3" t="s">
        <v>2400</v>
      </c>
      <c r="P1897" s="3" t="s">
        <v>2400</v>
      </c>
      <c r="Q1897" s="3">
        <v>4.5920670000000001</v>
      </c>
      <c r="R1897" s="3">
        <v>7.29976</v>
      </c>
      <c r="S1897" s="3">
        <v>7.29976</v>
      </c>
      <c r="T1897" s="9" t="s">
        <v>3429</v>
      </c>
      <c r="U1897" s="7">
        <v>744326</v>
      </c>
      <c r="V1897" s="7">
        <v>664570</v>
      </c>
      <c r="W1897" s="7">
        <v>509043</v>
      </c>
      <c r="X1897" s="7">
        <v>466427</v>
      </c>
      <c r="Y1897" s="7">
        <v>876068</v>
      </c>
      <c r="Z1897" s="7">
        <v>826041</v>
      </c>
      <c r="AA1897" s="7">
        <v>799947</v>
      </c>
      <c r="AB1897" s="7">
        <v>744326</v>
      </c>
      <c r="AC1897" s="3">
        <v>60.533999999999999</v>
      </c>
      <c r="AD1897" s="3">
        <v>63.808999999999997</v>
      </c>
      <c r="AE1897" s="3">
        <v>59.512</v>
      </c>
      <c r="AF1897" s="3">
        <v>62.582999999999998</v>
      </c>
      <c r="AG1897" s="7">
        <v>133942682</v>
      </c>
      <c r="AH1897" s="7">
        <v>125943382</v>
      </c>
      <c r="AI1897" s="7">
        <v>125701236</v>
      </c>
      <c r="AJ1897" s="7">
        <v>108000237</v>
      </c>
      <c r="AK1897" s="3">
        <v>80.631680000000003</v>
      </c>
      <c r="AL1897" s="7">
        <v>249</v>
      </c>
      <c r="AM1897" s="7">
        <v>59585396</v>
      </c>
      <c r="AN1897" s="3">
        <v>44.49</v>
      </c>
      <c r="AO1897" s="3">
        <v>0.68965500000000002</v>
      </c>
      <c r="AP1897" s="3">
        <v>-2.8517109999999999</v>
      </c>
      <c r="AQ1897" s="3">
        <v>-11.668106999999999</v>
      </c>
      <c r="AR1897" s="3">
        <v>-10.114336</v>
      </c>
      <c r="AS1897" s="3">
        <v>-2.8517109999999999</v>
      </c>
      <c r="AT1897" s="3">
        <v>-11.668106999999999</v>
      </c>
      <c r="AU1897" s="3">
        <v>-9.3971630000000008</v>
      </c>
      <c r="AV1897" s="3">
        <v>3.0190436234508131</v>
      </c>
      <c r="AW1897" s="3">
        <v>3.4491030546660522</v>
      </c>
      <c r="AX1897" s="3">
        <v>3.1023267216529349</v>
      </c>
      <c r="AY1897" s="4">
        <v>95</v>
      </c>
      <c r="AZ1897" s="3">
        <v>108.53</v>
      </c>
      <c r="BA1897" s="3">
        <v>97.62</v>
      </c>
    </row>
    <row r="1898" spans="1:53" x14ac:dyDescent="0.3">
      <c r="A1898" s="1" t="s">
        <v>283</v>
      </c>
      <c r="B1898" s="2">
        <v>4865862</v>
      </c>
      <c r="C1898" s="9" t="s">
        <v>2395</v>
      </c>
      <c r="D1898" s="9" t="s">
        <v>2403</v>
      </c>
      <c r="E1898" s="3">
        <v>1408.5388284000001</v>
      </c>
      <c r="F1898" s="5">
        <v>528.76382799999999</v>
      </c>
      <c r="G1898" s="5" t="s">
        <v>2400</v>
      </c>
      <c r="H1898" s="3">
        <v>-0.73599999999999999</v>
      </c>
      <c r="I1898" s="3" t="s">
        <v>2397</v>
      </c>
      <c r="J1898" s="3">
        <v>-0.73599999999999999</v>
      </c>
      <c r="K1898" s="3" t="s">
        <v>2397</v>
      </c>
      <c r="L1898" s="3">
        <v>1.16269413</v>
      </c>
      <c r="M1898" s="3">
        <v>1.16269413</v>
      </c>
      <c r="N1898" s="3" t="s">
        <v>2397</v>
      </c>
      <c r="O1898" s="3" t="s">
        <v>2400</v>
      </c>
      <c r="P1898" s="3" t="s">
        <v>2400</v>
      </c>
      <c r="Q1898" s="3">
        <v>2.3543090000000002</v>
      </c>
      <c r="R1898" s="3" t="s">
        <v>2397</v>
      </c>
      <c r="S1898" s="3">
        <v>-0.47914099999999998</v>
      </c>
      <c r="T1898" s="9" t="s">
        <v>3429</v>
      </c>
      <c r="U1898" s="7">
        <v>26976</v>
      </c>
      <c r="V1898" s="7">
        <v>14463</v>
      </c>
      <c r="W1898" s="7">
        <v>11697</v>
      </c>
      <c r="X1898" s="7">
        <v>10390</v>
      </c>
      <c r="Y1898" s="7">
        <v>36898</v>
      </c>
      <c r="Z1898" s="7">
        <v>39574</v>
      </c>
      <c r="AA1898" s="7">
        <v>41610</v>
      </c>
      <c r="AB1898" s="7">
        <v>26976</v>
      </c>
      <c r="AC1898" s="3" t="s">
        <v>2397</v>
      </c>
      <c r="AD1898" s="3" t="s">
        <v>2397</v>
      </c>
      <c r="AE1898" s="3" t="s">
        <v>2397</v>
      </c>
      <c r="AF1898" s="3" t="s">
        <v>2397</v>
      </c>
      <c r="AG1898" s="7">
        <v>69015971</v>
      </c>
      <c r="AH1898" s="7">
        <v>68941242</v>
      </c>
      <c r="AI1898" s="7">
        <v>42384799</v>
      </c>
      <c r="AJ1898" s="7">
        <v>-20061835</v>
      </c>
      <c r="AK1898" s="3" t="s">
        <v>2397</v>
      </c>
      <c r="AL1898" s="7">
        <v>125</v>
      </c>
      <c r="AM1898" s="7">
        <v>27958054</v>
      </c>
      <c r="AN1898" s="3">
        <v>40.49</v>
      </c>
      <c r="AO1898" s="3">
        <v>-4.6970729999999996</v>
      </c>
      <c r="AP1898" s="3">
        <v>-31.372548999999999</v>
      </c>
      <c r="AQ1898" s="3">
        <v>-38.135218999999999</v>
      </c>
      <c r="AR1898" s="3">
        <v>-24.078091000000001</v>
      </c>
      <c r="AS1898" s="3">
        <v>-31.372548999999999</v>
      </c>
      <c r="AT1898" s="3">
        <v>-38.135218999999999</v>
      </c>
      <c r="AU1898" s="3">
        <v>-22.566372000000001</v>
      </c>
      <c r="AV1898" s="3" t="s">
        <v>2400</v>
      </c>
      <c r="AW1898" s="3" t="s">
        <v>2400</v>
      </c>
      <c r="AX1898" s="3" t="s">
        <v>2400</v>
      </c>
      <c r="AY1898" s="3">
        <v>110.82</v>
      </c>
      <c r="AZ1898" s="4">
        <v>209</v>
      </c>
      <c r="BA1898" s="3">
        <v>148.62</v>
      </c>
    </row>
    <row r="1899" spans="1:53" x14ac:dyDescent="0.3">
      <c r="A1899" s="1" t="s">
        <v>313</v>
      </c>
      <c r="B1899" s="2">
        <v>5733567</v>
      </c>
      <c r="C1899" s="9" t="s">
        <v>2401</v>
      </c>
      <c r="D1899" s="9" t="s">
        <v>2407</v>
      </c>
      <c r="E1899" s="3">
        <v>1406.0641313599999</v>
      </c>
      <c r="F1899" s="5">
        <v>2225.4561910000002</v>
      </c>
      <c r="G1899" s="5" t="s">
        <v>2400</v>
      </c>
      <c r="H1899" s="3">
        <v>7.2999999999999995E-2</v>
      </c>
      <c r="I1899" s="3">
        <v>28.959212000000001</v>
      </c>
      <c r="J1899" s="3">
        <v>7.2999999999999995E-2</v>
      </c>
      <c r="K1899" s="3">
        <v>28.959212000000001</v>
      </c>
      <c r="L1899" s="3">
        <v>0.86233614000000003</v>
      </c>
      <c r="M1899" s="3">
        <v>0.86233614000000003</v>
      </c>
      <c r="N1899" s="3">
        <v>9.8281620000000007</v>
      </c>
      <c r="O1899" s="3" t="s">
        <v>2400</v>
      </c>
      <c r="P1899" s="3" t="s">
        <v>2400</v>
      </c>
      <c r="Q1899" s="3">
        <v>25.763822000000001</v>
      </c>
      <c r="R1899" s="3" t="s">
        <v>2400</v>
      </c>
      <c r="S1899" s="3" t="s">
        <v>2400</v>
      </c>
      <c r="T1899" s="9" t="s">
        <v>3440</v>
      </c>
      <c r="U1899" s="7">
        <v>84239.913</v>
      </c>
      <c r="V1899" s="7">
        <v>83541.67</v>
      </c>
      <c r="W1899" s="7">
        <v>86689.482999999993</v>
      </c>
      <c r="X1899" s="7">
        <v>89422.762000000002</v>
      </c>
      <c r="Y1899" s="7">
        <v>84239.913</v>
      </c>
      <c r="Z1899" s="7">
        <v>84457.11</v>
      </c>
      <c r="AA1899" s="7">
        <v>84674.305999999997</v>
      </c>
      <c r="AB1899" s="7">
        <v>84107.987999999998</v>
      </c>
      <c r="AC1899" s="4">
        <v>100</v>
      </c>
      <c r="AD1899" s="4">
        <v>100</v>
      </c>
      <c r="AE1899" s="3" t="s">
        <v>2400</v>
      </c>
      <c r="AF1899" s="3" t="s">
        <v>2400</v>
      </c>
      <c r="AG1899" s="7">
        <v>65611952</v>
      </c>
      <c r="AH1899" s="7">
        <v>65611952</v>
      </c>
      <c r="AI1899" s="7">
        <v>70505571</v>
      </c>
      <c r="AJ1899" s="7" t="s">
        <v>2400</v>
      </c>
      <c r="AK1899" s="3" t="s">
        <v>2400</v>
      </c>
      <c r="AL1899" s="7">
        <v>134</v>
      </c>
      <c r="AM1899" s="7">
        <v>22034280</v>
      </c>
      <c r="AN1899" s="3">
        <v>33.58</v>
      </c>
      <c r="AO1899" s="3">
        <v>0.88192099999999995</v>
      </c>
      <c r="AP1899" s="3">
        <v>-3.9197389999999999</v>
      </c>
      <c r="AQ1899" s="3">
        <v>-4.7641070000000001</v>
      </c>
      <c r="AR1899" s="3">
        <v>-1.0571839999999999</v>
      </c>
      <c r="AS1899" s="3">
        <v>-3.9197389999999999</v>
      </c>
      <c r="AT1899" s="3">
        <v>-4.7641070000000001</v>
      </c>
      <c r="AU1899" s="3">
        <v>-1.0096149999999999</v>
      </c>
      <c r="AV1899" s="3">
        <v>3.2191375742029438</v>
      </c>
      <c r="AW1899" s="3">
        <v>2.1397161685641448</v>
      </c>
      <c r="AX1899" s="3">
        <v>1.567220674859783</v>
      </c>
      <c r="AY1899" s="3">
        <v>277.37</v>
      </c>
      <c r="AZ1899" s="3">
        <v>184.36</v>
      </c>
      <c r="BA1899" s="4">
        <v>135.04</v>
      </c>
    </row>
    <row r="1900" spans="1:53" x14ac:dyDescent="0.3">
      <c r="A1900" s="1" t="s">
        <v>631</v>
      </c>
      <c r="B1900" s="2">
        <v>27761804</v>
      </c>
      <c r="C1900" s="9" t="s">
        <v>2395</v>
      </c>
      <c r="D1900" s="9" t="s">
        <v>2403</v>
      </c>
      <c r="E1900" s="3">
        <v>1404.7888754200001</v>
      </c>
      <c r="F1900" s="5">
        <v>849.02087500000005</v>
      </c>
      <c r="G1900" s="5" t="s">
        <v>2400</v>
      </c>
      <c r="H1900" s="3">
        <v>0.38</v>
      </c>
      <c r="I1900" s="3" t="s">
        <v>2397</v>
      </c>
      <c r="J1900" s="3">
        <v>0.38</v>
      </c>
      <c r="K1900" s="3" t="s">
        <v>2397</v>
      </c>
      <c r="L1900" s="3">
        <v>2.3686670400000001</v>
      </c>
      <c r="M1900" s="3">
        <v>2.2994555399999999</v>
      </c>
      <c r="N1900" s="3" t="s">
        <v>2397</v>
      </c>
      <c r="O1900" s="3" t="s">
        <v>2400</v>
      </c>
      <c r="P1900" s="3" t="s">
        <v>2400</v>
      </c>
      <c r="Q1900" s="3">
        <v>7.0812489999999997</v>
      </c>
      <c r="R1900" s="3" t="s">
        <v>2397</v>
      </c>
      <c r="S1900" s="3">
        <v>-3.5216609999999999</v>
      </c>
      <c r="T1900" s="9" t="s">
        <v>3429</v>
      </c>
      <c r="U1900" s="7" t="s">
        <v>2400</v>
      </c>
      <c r="V1900" s="7" t="s">
        <v>2400</v>
      </c>
      <c r="W1900" s="7" t="s">
        <v>2400</v>
      </c>
      <c r="X1900" s="7" t="s">
        <v>2400</v>
      </c>
      <c r="Y1900" s="7">
        <v>101953</v>
      </c>
      <c r="Z1900" s="7">
        <v>8192</v>
      </c>
      <c r="AA1900" s="7" t="s">
        <v>2400</v>
      </c>
      <c r="AB1900" s="7" t="s">
        <v>2400</v>
      </c>
      <c r="AC1900" s="3" t="s">
        <v>2400</v>
      </c>
      <c r="AD1900" s="3">
        <v>97.747</v>
      </c>
      <c r="AE1900" s="3" t="s">
        <v>2400</v>
      </c>
      <c r="AF1900" s="3">
        <v>-201.56700000000001</v>
      </c>
      <c r="AG1900" s="7">
        <v>100810357</v>
      </c>
      <c r="AH1900" s="7">
        <v>87692916</v>
      </c>
      <c r="AI1900" s="7">
        <v>87042933</v>
      </c>
      <c r="AJ1900" s="7">
        <v>69416382</v>
      </c>
      <c r="AK1900" s="3">
        <v>68.833849999999998</v>
      </c>
      <c r="AL1900" s="7">
        <v>209</v>
      </c>
      <c r="AM1900" s="7">
        <v>83130411</v>
      </c>
      <c r="AN1900" s="3">
        <v>82.43</v>
      </c>
      <c r="AO1900" s="3">
        <v>0</v>
      </c>
      <c r="AP1900" s="3">
        <v>-9.0452259999999995</v>
      </c>
      <c r="AQ1900" s="3">
        <v>-9.0452259999999995</v>
      </c>
      <c r="AR1900" s="3">
        <v>-12.741047</v>
      </c>
      <c r="AS1900" s="3">
        <v>-9.0452259999999995</v>
      </c>
      <c r="AT1900" s="3">
        <v>-9.0452259999999995</v>
      </c>
      <c r="AU1900" s="3">
        <v>-13.219177999999999</v>
      </c>
      <c r="AV1900" s="3">
        <v>3.3844912535903404</v>
      </c>
      <c r="AW1900" s="3">
        <v>4.8628345322148467</v>
      </c>
      <c r="AX1900" s="3">
        <v>5.4720030739972536</v>
      </c>
      <c r="AY1900" s="3">
        <v>71.37</v>
      </c>
      <c r="AZ1900" s="3">
        <v>102.55</v>
      </c>
      <c r="BA1900" s="3">
        <v>115.39</v>
      </c>
    </row>
    <row r="1901" spans="1:53" x14ac:dyDescent="0.3">
      <c r="A1901" s="1" t="s">
        <v>1108</v>
      </c>
      <c r="B1901" s="2">
        <v>3009783</v>
      </c>
      <c r="C1901" s="9" t="s">
        <v>2395</v>
      </c>
      <c r="D1901" s="9" t="s">
        <v>2447</v>
      </c>
      <c r="E1901" s="3">
        <v>1403.6843864</v>
      </c>
      <c r="F1901" s="5">
        <v>1624.572246</v>
      </c>
      <c r="G1901" s="5" t="s">
        <v>2400</v>
      </c>
      <c r="H1901" s="3">
        <v>-7.8E-2</v>
      </c>
      <c r="I1901" s="3">
        <v>11.598272</v>
      </c>
      <c r="J1901" s="4">
        <v>-7.8E-2</v>
      </c>
      <c r="K1901" s="3">
        <v>11.598272</v>
      </c>
      <c r="L1901" s="3">
        <v>0.79185047999999991</v>
      </c>
      <c r="M1901" s="3">
        <v>0.79185047999999991</v>
      </c>
      <c r="N1901" s="3">
        <v>23.691175999999999</v>
      </c>
      <c r="O1901" s="3" t="s">
        <v>2400</v>
      </c>
      <c r="P1901" s="3" t="s">
        <v>2400</v>
      </c>
      <c r="Q1901" s="3">
        <v>0.25449699999999997</v>
      </c>
      <c r="R1901" s="3">
        <v>4.7172190000000001</v>
      </c>
      <c r="S1901" s="3">
        <v>4.7172190000000001</v>
      </c>
      <c r="T1901" s="9" t="s">
        <v>3435</v>
      </c>
      <c r="U1901" s="7">
        <v>5639609.4340000004</v>
      </c>
      <c r="V1901" s="7">
        <v>5892781.7319999998</v>
      </c>
      <c r="W1901" s="7">
        <v>5678835.0319999997</v>
      </c>
      <c r="X1901" s="7">
        <v>4987919.6030000001</v>
      </c>
      <c r="Y1901" s="7">
        <v>5639609.4340000004</v>
      </c>
      <c r="Z1901" s="7">
        <v>5827075.4840000002</v>
      </c>
      <c r="AA1901" s="7">
        <v>5867405.0159999998</v>
      </c>
      <c r="AB1901" s="7">
        <v>5880529.4550000001</v>
      </c>
      <c r="AC1901" s="3">
        <v>23.587</v>
      </c>
      <c r="AD1901" s="3">
        <v>23.587</v>
      </c>
      <c r="AE1901" s="4">
        <v>5.2229999999999999</v>
      </c>
      <c r="AF1901" s="4">
        <v>5.2229999999999999</v>
      </c>
      <c r="AG1901" s="7">
        <v>18994376</v>
      </c>
      <c r="AH1901" s="7">
        <v>18994376</v>
      </c>
      <c r="AI1901" s="7">
        <v>18994376</v>
      </c>
      <c r="AJ1901" s="7">
        <v>14528236</v>
      </c>
      <c r="AK1901" s="3">
        <v>76.487039999999993</v>
      </c>
      <c r="AL1901" s="7">
        <v>253</v>
      </c>
      <c r="AM1901" s="7">
        <v>12632187</v>
      </c>
      <c r="AN1901" s="4">
        <v>66.5</v>
      </c>
      <c r="AO1901" s="3">
        <v>-1.6633599999999999</v>
      </c>
      <c r="AP1901" s="3">
        <v>-12.801083</v>
      </c>
      <c r="AQ1901" s="3">
        <v>-13.619303</v>
      </c>
      <c r="AR1901" s="3">
        <v>-27.701111000000001</v>
      </c>
      <c r="AS1901" s="3">
        <v>-12.801083</v>
      </c>
      <c r="AT1901" s="3">
        <v>-13.619303</v>
      </c>
      <c r="AU1901" s="3">
        <v>-25.390761000000001</v>
      </c>
      <c r="AV1901" s="3">
        <v>4.632019662100614</v>
      </c>
      <c r="AW1901" s="3">
        <v>4.4659077237493614</v>
      </c>
      <c r="AX1901" s="3">
        <v>5.3879306538124405</v>
      </c>
      <c r="AY1901" s="3">
        <v>128.88999999999999</v>
      </c>
      <c r="AZ1901" s="3">
        <v>124.27</v>
      </c>
      <c r="BA1901" s="3">
        <v>149.91999999999999</v>
      </c>
    </row>
    <row r="1902" spans="1:53" x14ac:dyDescent="0.3">
      <c r="A1902" s="1" t="s">
        <v>1747</v>
      </c>
      <c r="B1902" s="2">
        <v>4987497</v>
      </c>
      <c r="C1902" s="9" t="s">
        <v>2401</v>
      </c>
      <c r="D1902" s="9" t="s">
        <v>2404</v>
      </c>
      <c r="E1902" s="3">
        <v>1399.1744352000001</v>
      </c>
      <c r="F1902" s="5">
        <v>1424.8384349999999</v>
      </c>
      <c r="G1902" s="5" t="s">
        <v>2400</v>
      </c>
      <c r="H1902" s="3">
        <v>-0.29799999999999999</v>
      </c>
      <c r="I1902" s="3">
        <v>26.933333000000001</v>
      </c>
      <c r="J1902" s="3">
        <v>-0.29799999999999999</v>
      </c>
      <c r="K1902" s="3">
        <v>26.933333000000001</v>
      </c>
      <c r="L1902" s="3" t="s">
        <v>2397</v>
      </c>
      <c r="M1902" s="3">
        <v>1.12754675</v>
      </c>
      <c r="N1902" s="3">
        <v>17.070423000000002</v>
      </c>
      <c r="O1902" s="3" t="s">
        <v>2400</v>
      </c>
      <c r="P1902" s="3" t="s">
        <v>2400</v>
      </c>
      <c r="Q1902" s="3">
        <v>1.5143340000000001</v>
      </c>
      <c r="R1902" s="3">
        <v>14.706602999999999</v>
      </c>
      <c r="S1902" s="3">
        <v>14.706602999999999</v>
      </c>
      <c r="T1902" s="9" t="s">
        <v>3434</v>
      </c>
      <c r="U1902" s="7">
        <v>1277862</v>
      </c>
      <c r="V1902" s="7">
        <v>1130583</v>
      </c>
      <c r="W1902" s="7">
        <v>1221502</v>
      </c>
      <c r="X1902" s="7">
        <v>1072149</v>
      </c>
      <c r="Y1902" s="7">
        <v>1277862</v>
      </c>
      <c r="Z1902" s="7">
        <v>1081193</v>
      </c>
      <c r="AA1902" s="7">
        <v>1100488</v>
      </c>
      <c r="AB1902" s="7">
        <v>1107822</v>
      </c>
      <c r="AC1902" s="3">
        <v>23.917000000000002</v>
      </c>
      <c r="AD1902" s="3">
        <v>23.917000000000002</v>
      </c>
      <c r="AE1902" s="4">
        <v>9.0820000000000007</v>
      </c>
      <c r="AF1902" s="4">
        <v>9.0820000000000007</v>
      </c>
      <c r="AG1902" s="7">
        <v>47015270</v>
      </c>
      <c r="AH1902" s="7">
        <v>32875793</v>
      </c>
      <c r="AI1902" s="7">
        <v>32768819</v>
      </c>
      <c r="AJ1902" s="7">
        <v>41905607</v>
      </c>
      <c r="AK1902" s="3">
        <v>89.114279999999994</v>
      </c>
      <c r="AL1902" s="7">
        <v>261</v>
      </c>
      <c r="AM1902" s="7">
        <v>42940099</v>
      </c>
      <c r="AN1902" s="3">
        <v>91.31</v>
      </c>
      <c r="AO1902" s="3">
        <v>-3.7331219999999998</v>
      </c>
      <c r="AP1902" s="3">
        <v>-18.548387000000002</v>
      </c>
      <c r="AQ1902" s="3">
        <v>-12.648649000000001</v>
      </c>
      <c r="AR1902" s="3">
        <v>-22.307691999999999</v>
      </c>
      <c r="AS1902" s="3">
        <v>-18.548387000000002</v>
      </c>
      <c r="AT1902" s="3">
        <v>-12.648649000000001</v>
      </c>
      <c r="AU1902" s="3">
        <v>-20.706575000000001</v>
      </c>
      <c r="AV1902" s="3">
        <v>3.2972677900084997</v>
      </c>
      <c r="AW1902" s="3">
        <v>7.2171434673792483</v>
      </c>
      <c r="AX1902" s="3">
        <v>4.9314288908313912</v>
      </c>
      <c r="AY1902" s="3">
        <v>81.61</v>
      </c>
      <c r="AZ1902" s="3">
        <v>178.64</v>
      </c>
      <c r="BA1902" s="4">
        <v>122.06</v>
      </c>
    </row>
    <row r="1903" spans="1:53" x14ac:dyDescent="0.3">
      <c r="A1903" s="1" t="s">
        <v>1520</v>
      </c>
      <c r="B1903" s="2">
        <v>4167942</v>
      </c>
      <c r="C1903" s="9" t="s">
        <v>2395</v>
      </c>
      <c r="D1903" s="9" t="s">
        <v>2403</v>
      </c>
      <c r="E1903" s="3">
        <v>1396.8131476799999</v>
      </c>
      <c r="F1903" s="5">
        <v>749.50714700000003</v>
      </c>
      <c r="G1903" s="5" t="s">
        <v>2400</v>
      </c>
      <c r="H1903" s="3">
        <v>-0.75800000000000001</v>
      </c>
      <c r="I1903" s="3" t="s">
        <v>2397</v>
      </c>
      <c r="J1903" s="3">
        <v>-0.75800000000000001</v>
      </c>
      <c r="K1903" s="3" t="s">
        <v>2397</v>
      </c>
      <c r="L1903" s="3" t="s">
        <v>2397</v>
      </c>
      <c r="M1903" s="3" t="s">
        <v>2397</v>
      </c>
      <c r="N1903" s="3" t="s">
        <v>2397</v>
      </c>
      <c r="O1903" s="3" t="s">
        <v>2400</v>
      </c>
      <c r="P1903" s="3" t="s">
        <v>2400</v>
      </c>
      <c r="Q1903" s="3">
        <v>0.72366299999999995</v>
      </c>
      <c r="R1903" s="3" t="s">
        <v>2397</v>
      </c>
      <c r="S1903" s="3">
        <v>-2.6334710000000001</v>
      </c>
      <c r="T1903" s="9" t="s">
        <v>3429</v>
      </c>
      <c r="U1903" s="7">
        <v>983705</v>
      </c>
      <c r="V1903" s="7">
        <v>1981872</v>
      </c>
      <c r="W1903" s="7">
        <v>1146290</v>
      </c>
      <c r="X1903" s="7">
        <v>475598</v>
      </c>
      <c r="Y1903" s="7">
        <v>885193</v>
      </c>
      <c r="Z1903" s="7">
        <v>987667</v>
      </c>
      <c r="AA1903" s="7">
        <v>996609</v>
      </c>
      <c r="AB1903" s="7">
        <v>983705</v>
      </c>
      <c r="AC1903" s="3">
        <v>-9.6329999999999991</v>
      </c>
      <c r="AD1903" s="3">
        <v>13.044</v>
      </c>
      <c r="AE1903" s="3">
        <v>-51.945</v>
      </c>
      <c r="AF1903" s="3">
        <v>-27.478999999999999</v>
      </c>
      <c r="AG1903" s="7">
        <v>160148088</v>
      </c>
      <c r="AH1903" s="7">
        <v>159891014</v>
      </c>
      <c r="AI1903" s="7">
        <v>118730398</v>
      </c>
      <c r="AJ1903" s="7">
        <v>143363241</v>
      </c>
      <c r="AK1903" s="3">
        <v>89.498549999999994</v>
      </c>
      <c r="AL1903" s="7">
        <v>286</v>
      </c>
      <c r="AM1903" s="7">
        <v>84609729</v>
      </c>
      <c r="AN1903" s="3">
        <v>52.82</v>
      </c>
      <c r="AO1903" s="3">
        <v>-5.5229140000000001</v>
      </c>
      <c r="AP1903" s="3">
        <v>-7.798165</v>
      </c>
      <c r="AQ1903" s="3">
        <v>-36.342042999999997</v>
      </c>
      <c r="AR1903" s="3">
        <v>59.840954000000004</v>
      </c>
      <c r="AS1903" s="3">
        <v>-7.798165</v>
      </c>
      <c r="AT1903" s="3">
        <v>-36.342042999999997</v>
      </c>
      <c r="AU1903" s="3">
        <v>67.5</v>
      </c>
      <c r="AV1903" s="3">
        <v>8.2710006985349374</v>
      </c>
      <c r="AW1903" s="3">
        <v>10.374042292949452</v>
      </c>
      <c r="AX1903" s="3">
        <v>16.720164916445221</v>
      </c>
      <c r="AY1903" s="3">
        <v>29.25</v>
      </c>
      <c r="AZ1903" s="3">
        <v>36.69</v>
      </c>
      <c r="BA1903" s="3">
        <v>59.14</v>
      </c>
    </row>
    <row r="1904" spans="1:53" x14ac:dyDescent="0.3">
      <c r="A1904" s="1" t="s">
        <v>611</v>
      </c>
      <c r="B1904" s="2">
        <v>14836300</v>
      </c>
      <c r="C1904" s="9" t="s">
        <v>2401</v>
      </c>
      <c r="D1904" s="9" t="s">
        <v>2434</v>
      </c>
      <c r="E1904" s="3">
        <v>1395.9261530000001</v>
      </c>
      <c r="F1904" s="5">
        <v>3930.0741520000001</v>
      </c>
      <c r="G1904" s="5" t="s">
        <v>2400</v>
      </c>
      <c r="H1904" s="3">
        <v>-7.3999999999999996E-2</v>
      </c>
      <c r="I1904" s="3" t="s">
        <v>2397</v>
      </c>
      <c r="J1904" s="3">
        <v>-7.3999999999999996E-2</v>
      </c>
      <c r="K1904" s="3" t="s">
        <v>2397</v>
      </c>
      <c r="L1904" s="3" t="s">
        <v>2397</v>
      </c>
      <c r="M1904" s="3">
        <v>1.3405797100000001</v>
      </c>
      <c r="N1904" s="3" t="s">
        <v>2397</v>
      </c>
      <c r="O1904" s="3" t="s">
        <v>2400</v>
      </c>
      <c r="P1904" s="3" t="s">
        <v>2400</v>
      </c>
      <c r="Q1904" s="3">
        <v>2.0279319999999998</v>
      </c>
      <c r="R1904" s="3">
        <v>18.799738999999999</v>
      </c>
      <c r="S1904" s="3">
        <v>18.799738999999999</v>
      </c>
      <c r="T1904" s="9" t="s">
        <v>3429</v>
      </c>
      <c r="U1904" s="7">
        <v>1865100</v>
      </c>
      <c r="V1904" s="7">
        <v>1573086</v>
      </c>
      <c r="W1904" s="7">
        <v>1167154</v>
      </c>
      <c r="X1904" s="7">
        <v>302739</v>
      </c>
      <c r="Y1904" s="7">
        <v>1803294</v>
      </c>
      <c r="Z1904" s="7">
        <v>1790427</v>
      </c>
      <c r="AA1904" s="7">
        <v>1824244</v>
      </c>
      <c r="AB1904" s="7">
        <v>1865100</v>
      </c>
      <c r="AC1904" s="3">
        <v>24.356000000000002</v>
      </c>
      <c r="AD1904" s="3">
        <v>22.106000000000002</v>
      </c>
      <c r="AE1904" s="4">
        <v>12.515000000000001</v>
      </c>
      <c r="AF1904" s="4">
        <v>10.147</v>
      </c>
      <c r="AG1904" s="7">
        <v>233432467</v>
      </c>
      <c r="AH1904" s="7">
        <v>237471728</v>
      </c>
      <c r="AI1904" s="7">
        <v>243907671</v>
      </c>
      <c r="AJ1904" s="7">
        <v>58889896</v>
      </c>
      <c r="AK1904" s="3">
        <v>25.227810000000002</v>
      </c>
      <c r="AL1904" s="7">
        <v>151</v>
      </c>
      <c r="AM1904" s="7">
        <v>49188740</v>
      </c>
      <c r="AN1904" s="3">
        <v>21.07</v>
      </c>
      <c r="AO1904" s="3">
        <v>-0.20746899999999999</v>
      </c>
      <c r="AP1904" s="3">
        <v>-19.565217000000001</v>
      </c>
      <c r="AQ1904" s="3">
        <v>39.420290000000001</v>
      </c>
      <c r="AR1904" s="3">
        <v>-23.162939000000001</v>
      </c>
      <c r="AS1904" s="3">
        <v>-19.565217000000001</v>
      </c>
      <c r="AT1904" s="3">
        <v>39.420290000000001</v>
      </c>
      <c r="AU1904" s="3">
        <v>-22.168285000000001</v>
      </c>
      <c r="AV1904" s="3">
        <v>0.8108216583257033</v>
      </c>
      <c r="AW1904" s="3">
        <v>1.2716185082109654</v>
      </c>
      <c r="AX1904" s="3">
        <v>1.2922419689341276</v>
      </c>
      <c r="AY1904" s="3">
        <v>62.29</v>
      </c>
      <c r="AZ1904" s="4">
        <v>97.7</v>
      </c>
      <c r="BA1904" s="3">
        <v>99.28</v>
      </c>
    </row>
    <row r="1905" spans="1:53" x14ac:dyDescent="0.3">
      <c r="A1905" s="1" t="s">
        <v>176</v>
      </c>
      <c r="B1905" s="2">
        <v>100401140</v>
      </c>
      <c r="C1905" s="9" t="s">
        <v>2395</v>
      </c>
      <c r="D1905" s="9" t="s">
        <v>2487</v>
      </c>
      <c r="E1905" s="3">
        <v>1395.4599805800001</v>
      </c>
      <c r="F1905" s="5">
        <v>1733.7479800000001</v>
      </c>
      <c r="G1905" s="5" t="s">
        <v>2400</v>
      </c>
      <c r="H1905" s="3">
        <v>7.0000000000000007E-2</v>
      </c>
      <c r="I1905" s="3">
        <v>16.785713999999999</v>
      </c>
      <c r="J1905" s="3">
        <v>7.0000000000000007E-2</v>
      </c>
      <c r="K1905" s="3">
        <v>16.785713999999999</v>
      </c>
      <c r="L1905" s="3">
        <v>4.2649727799999999</v>
      </c>
      <c r="M1905" s="3">
        <v>4.1191936900000004</v>
      </c>
      <c r="N1905" s="3">
        <v>102.173913</v>
      </c>
      <c r="O1905" s="3" t="s">
        <v>2400</v>
      </c>
      <c r="P1905" s="3" t="s">
        <v>2400</v>
      </c>
      <c r="Q1905" s="3">
        <v>1.3084629999999999</v>
      </c>
      <c r="R1905" s="3">
        <v>7.1557769999999996</v>
      </c>
      <c r="S1905" s="3">
        <v>7.1557769999999996</v>
      </c>
      <c r="T1905" s="9" t="s">
        <v>3429</v>
      </c>
      <c r="U1905" s="7">
        <v>1287704</v>
      </c>
      <c r="V1905" s="7">
        <v>1228928</v>
      </c>
      <c r="W1905" s="7">
        <v>796922</v>
      </c>
      <c r="X1905" s="7">
        <v>507429</v>
      </c>
      <c r="Y1905" s="7">
        <v>1268104</v>
      </c>
      <c r="Z1905" s="7">
        <v>1275200</v>
      </c>
      <c r="AA1905" s="7">
        <v>1278298</v>
      </c>
      <c r="AB1905" s="7">
        <v>1287704</v>
      </c>
      <c r="AC1905" s="3">
        <v>48.274999999999999</v>
      </c>
      <c r="AD1905" s="3">
        <v>46.552999999999997</v>
      </c>
      <c r="AE1905" s="3">
        <v>15.018000000000001</v>
      </c>
      <c r="AF1905" s="4">
        <v>10.64</v>
      </c>
      <c r="AG1905" s="7">
        <v>140528409</v>
      </c>
      <c r="AH1905" s="7">
        <v>140460601</v>
      </c>
      <c r="AI1905" s="7">
        <v>139781934</v>
      </c>
      <c r="AJ1905" s="7">
        <v>50866126</v>
      </c>
      <c r="AK1905" s="4">
        <v>36.195999999999998</v>
      </c>
      <c r="AL1905" s="7">
        <v>189</v>
      </c>
      <c r="AM1905" s="7">
        <v>61418350</v>
      </c>
      <c r="AN1905" s="4">
        <v>43.7</v>
      </c>
      <c r="AO1905" s="3">
        <v>-1.7763850000000001</v>
      </c>
      <c r="AP1905" s="3">
        <v>-5.3373619999999997</v>
      </c>
      <c r="AQ1905" s="3">
        <v>-23.639317999999999</v>
      </c>
      <c r="AR1905" s="3">
        <v>-19.451585000000001</v>
      </c>
      <c r="AS1905" s="3">
        <v>-5.3373619999999997</v>
      </c>
      <c r="AT1905" s="3">
        <v>-23.639317999999999</v>
      </c>
      <c r="AU1905" s="3">
        <v>-20.675106</v>
      </c>
      <c r="AV1905" s="3">
        <v>9.949293169860411</v>
      </c>
      <c r="AW1905" s="3">
        <v>10.355258283951503</v>
      </c>
      <c r="AX1905" s="3">
        <v>13.155583485179568</v>
      </c>
      <c r="AY1905" s="3">
        <v>83.24</v>
      </c>
      <c r="AZ1905" s="3">
        <v>86.64</v>
      </c>
      <c r="BA1905" s="4">
        <v>110.07</v>
      </c>
    </row>
    <row r="1906" spans="1:53" x14ac:dyDescent="0.3">
      <c r="A1906" s="1" t="s">
        <v>382</v>
      </c>
      <c r="B1906" s="2">
        <v>1021230</v>
      </c>
      <c r="C1906" s="9" t="s">
        <v>2401</v>
      </c>
      <c r="D1906" s="9" t="s">
        <v>2399</v>
      </c>
      <c r="E1906" s="3">
        <v>1394.58311</v>
      </c>
      <c r="F1906" s="5" t="s">
        <v>2400</v>
      </c>
      <c r="G1906" s="5">
        <v>1616.9141096799999</v>
      </c>
      <c r="H1906" s="3">
        <v>0.69</v>
      </c>
      <c r="I1906" s="3">
        <v>10.545454545454501</v>
      </c>
      <c r="J1906" s="3">
        <v>0.69</v>
      </c>
      <c r="K1906" s="3">
        <v>10.545454545454501</v>
      </c>
      <c r="L1906" s="3">
        <v>1.4498466683487499</v>
      </c>
      <c r="M1906" s="3">
        <v>1.1740786144820101</v>
      </c>
      <c r="N1906" s="3">
        <v>10.976533</v>
      </c>
      <c r="O1906" s="3" t="s">
        <v>2400</v>
      </c>
      <c r="P1906" s="3" t="s">
        <v>2400</v>
      </c>
      <c r="Q1906" s="3" t="s">
        <v>2400</v>
      </c>
      <c r="R1906" s="3" t="s">
        <v>2400</v>
      </c>
      <c r="S1906" s="3" t="s">
        <v>2400</v>
      </c>
      <c r="T1906" s="9" t="s">
        <v>3429</v>
      </c>
      <c r="U1906" s="7">
        <v>386936</v>
      </c>
      <c r="V1906" s="7">
        <v>322644</v>
      </c>
      <c r="W1906" s="7">
        <v>310640</v>
      </c>
      <c r="X1906" s="7">
        <v>277038</v>
      </c>
      <c r="Y1906" s="7">
        <v>403012</v>
      </c>
      <c r="Z1906" s="7">
        <v>406000</v>
      </c>
      <c r="AA1906" s="7">
        <v>397087</v>
      </c>
      <c r="AB1906" s="7">
        <v>386936</v>
      </c>
      <c r="AC1906" s="3" t="s">
        <v>2400</v>
      </c>
      <c r="AD1906" s="3" t="s">
        <v>2400</v>
      </c>
      <c r="AE1906" s="3" t="s">
        <v>2400</v>
      </c>
      <c r="AF1906" s="3" t="s">
        <v>2400</v>
      </c>
      <c r="AG1906" s="7">
        <v>44384706</v>
      </c>
      <c r="AH1906" s="7">
        <v>44180829</v>
      </c>
      <c r="AI1906" s="7">
        <v>43719203</v>
      </c>
      <c r="AJ1906" s="7">
        <v>25219463</v>
      </c>
      <c r="AK1906" s="3">
        <v>56.81953</v>
      </c>
      <c r="AL1906" s="7">
        <v>181</v>
      </c>
      <c r="AM1906" s="7">
        <v>19514226</v>
      </c>
      <c r="AN1906" s="3">
        <v>43.97</v>
      </c>
      <c r="AO1906" s="3">
        <v>-0.58279099999999995</v>
      </c>
      <c r="AP1906" s="3">
        <v>-7.7021009999999999</v>
      </c>
      <c r="AQ1906" s="3">
        <v>8.3302200000000006</v>
      </c>
      <c r="AR1906" s="3">
        <v>23.299320000000002</v>
      </c>
      <c r="AS1906" s="3">
        <v>-7.7021009999999999</v>
      </c>
      <c r="AT1906" s="3">
        <v>8.3302200000000006</v>
      </c>
      <c r="AU1906" s="3">
        <v>23.089983</v>
      </c>
      <c r="AV1906" s="3">
        <v>1.1040638677699892</v>
      </c>
      <c r="AW1906" s="3">
        <v>1.2617318886881148</v>
      </c>
      <c r="AX1906" s="3">
        <v>1.6869209561193133</v>
      </c>
      <c r="AY1906" s="3">
        <v>71.92</v>
      </c>
      <c r="AZ1906" s="3">
        <v>82.19</v>
      </c>
      <c r="BA1906" s="3">
        <v>109.89</v>
      </c>
    </row>
    <row r="1907" spans="1:53" x14ac:dyDescent="0.3">
      <c r="A1907" s="1" t="s">
        <v>2214</v>
      </c>
      <c r="B1907" s="2">
        <v>4911052</v>
      </c>
      <c r="C1907" s="9" t="s">
        <v>2401</v>
      </c>
      <c r="D1907" s="9" t="s">
        <v>2427</v>
      </c>
      <c r="E1907" s="3">
        <v>1392.2457899999999</v>
      </c>
      <c r="F1907" s="5">
        <v>1525.09079</v>
      </c>
      <c r="G1907" s="5" t="s">
        <v>2400</v>
      </c>
      <c r="H1907" s="3">
        <v>0.34300000000000003</v>
      </c>
      <c r="I1907" s="3">
        <v>34.28</v>
      </c>
      <c r="J1907" s="3">
        <v>0.34300000000000003</v>
      </c>
      <c r="K1907" s="3">
        <v>34.28</v>
      </c>
      <c r="L1907" s="3">
        <v>6.4793346799999991</v>
      </c>
      <c r="M1907" s="3">
        <v>5.3174767299999992</v>
      </c>
      <c r="N1907" s="3">
        <v>21.004902000000001</v>
      </c>
      <c r="O1907" s="3" t="s">
        <v>2400</v>
      </c>
      <c r="P1907" s="3" t="s">
        <v>2400</v>
      </c>
      <c r="Q1907" s="3">
        <v>2.0764420000000001</v>
      </c>
      <c r="R1907" s="3">
        <v>10.815794</v>
      </c>
      <c r="S1907" s="3">
        <v>10.815794</v>
      </c>
      <c r="T1907" s="9" t="s">
        <v>3435</v>
      </c>
      <c r="U1907" s="7">
        <v>732687</v>
      </c>
      <c r="V1907" s="7">
        <v>607408</v>
      </c>
      <c r="W1907" s="7">
        <v>418765</v>
      </c>
      <c r="X1907" s="7">
        <v>335083</v>
      </c>
      <c r="Y1907" s="7">
        <v>732687</v>
      </c>
      <c r="Z1907" s="7">
        <v>706627</v>
      </c>
      <c r="AA1907" s="7">
        <v>682455</v>
      </c>
      <c r="AB1907" s="7">
        <v>662099</v>
      </c>
      <c r="AC1907" s="3">
        <v>54.679000000000002</v>
      </c>
      <c r="AD1907" s="3">
        <v>54.679000000000002</v>
      </c>
      <c r="AE1907" s="4">
        <v>12.067</v>
      </c>
      <c r="AF1907" s="4">
        <v>12.067</v>
      </c>
      <c r="AG1907" s="7">
        <v>53817000</v>
      </c>
      <c r="AH1907" s="7">
        <v>53812000</v>
      </c>
      <c r="AI1907" s="7">
        <v>34075000</v>
      </c>
      <c r="AJ1907" s="7">
        <v>45481115</v>
      </c>
      <c r="AK1907" s="4">
        <v>84.182199999999995</v>
      </c>
      <c r="AL1907" s="7">
        <v>215</v>
      </c>
      <c r="AM1907" s="7">
        <v>38160095</v>
      </c>
      <c r="AN1907" s="3">
        <v>70.63</v>
      </c>
      <c r="AO1907" s="3">
        <v>-2.206162</v>
      </c>
      <c r="AP1907" s="3">
        <v>-0.61847700000000005</v>
      </c>
      <c r="AQ1907" s="3">
        <v>58.118080999999997</v>
      </c>
      <c r="AR1907" s="3">
        <v>105.51558799999999</v>
      </c>
      <c r="AS1907" s="3">
        <v>-0.61847700000000005</v>
      </c>
      <c r="AT1907" s="3">
        <v>58.118080999999997</v>
      </c>
      <c r="AU1907" s="3">
        <v>105.351438</v>
      </c>
      <c r="AV1907" s="3">
        <v>3.2758290554564438</v>
      </c>
      <c r="AW1907" s="3">
        <v>4.8854348393125271</v>
      </c>
      <c r="AX1907" s="3">
        <v>4.0421529445248048</v>
      </c>
      <c r="AY1907" s="3">
        <v>66.989999999999995</v>
      </c>
      <c r="AZ1907" s="3">
        <v>99.91</v>
      </c>
      <c r="BA1907" s="3">
        <v>82.66</v>
      </c>
    </row>
    <row r="1908" spans="1:53" x14ac:dyDescent="0.3">
      <c r="A1908" s="1" t="s">
        <v>642</v>
      </c>
      <c r="B1908" s="2">
        <v>4581278</v>
      </c>
      <c r="C1908" s="9" t="s">
        <v>2401</v>
      </c>
      <c r="D1908" s="9" t="s">
        <v>2442</v>
      </c>
      <c r="E1908" s="3">
        <v>1389.007562</v>
      </c>
      <c r="F1908" s="5">
        <v>1401.507562</v>
      </c>
      <c r="G1908" s="5" t="s">
        <v>2400</v>
      </c>
      <c r="H1908" s="3">
        <v>1.6E-2</v>
      </c>
      <c r="I1908" s="3" t="s">
        <v>2397</v>
      </c>
      <c r="J1908" s="3">
        <v>1.6E-2</v>
      </c>
      <c r="K1908" s="3" t="s">
        <v>2397</v>
      </c>
      <c r="L1908" s="3" t="s">
        <v>2397</v>
      </c>
      <c r="M1908" s="3" t="s">
        <v>2397</v>
      </c>
      <c r="N1908" s="3">
        <v>47.648515000000003</v>
      </c>
      <c r="O1908" s="3" t="s">
        <v>2400</v>
      </c>
      <c r="P1908" s="3" t="s">
        <v>2400</v>
      </c>
      <c r="Q1908" s="3">
        <v>1.9927379999999999</v>
      </c>
      <c r="R1908" s="3">
        <v>9.1177460000000004</v>
      </c>
      <c r="S1908" s="3">
        <v>9.1177460000000004</v>
      </c>
      <c r="T1908" s="9" t="s">
        <v>3429</v>
      </c>
      <c r="U1908" s="7">
        <v>706040</v>
      </c>
      <c r="V1908" s="7">
        <v>537972</v>
      </c>
      <c r="W1908" s="7">
        <v>322843</v>
      </c>
      <c r="X1908" s="7">
        <v>131334</v>
      </c>
      <c r="Y1908" s="7">
        <v>756296</v>
      </c>
      <c r="Z1908" s="7">
        <v>740516</v>
      </c>
      <c r="AA1908" s="7">
        <v>720993</v>
      </c>
      <c r="AB1908" s="7">
        <v>706040</v>
      </c>
      <c r="AC1908" s="3">
        <v>67.647000000000006</v>
      </c>
      <c r="AD1908" s="4">
        <v>71.069999999999993</v>
      </c>
      <c r="AE1908" s="3">
        <v>15.382999999999999</v>
      </c>
      <c r="AF1908" s="3">
        <v>20.456</v>
      </c>
      <c r="AG1908" s="7">
        <v>83071000</v>
      </c>
      <c r="AH1908" s="7">
        <v>83004000</v>
      </c>
      <c r="AI1908" s="7">
        <v>77166000</v>
      </c>
      <c r="AJ1908" s="7">
        <v>53846133</v>
      </c>
      <c r="AK1908" s="4">
        <v>69.352199999999996</v>
      </c>
      <c r="AL1908" s="7">
        <v>195</v>
      </c>
      <c r="AM1908" s="7">
        <v>56981004</v>
      </c>
      <c r="AN1908" s="3">
        <v>73.39</v>
      </c>
      <c r="AO1908" s="3">
        <v>-1.028278</v>
      </c>
      <c r="AP1908" s="3">
        <v>7.6020120000000002</v>
      </c>
      <c r="AQ1908" s="3">
        <v>55.241936000000003</v>
      </c>
      <c r="AR1908" s="3">
        <v>112.47240600000001</v>
      </c>
      <c r="AS1908" s="3">
        <v>7.6020120000000002</v>
      </c>
      <c r="AT1908" s="3">
        <v>55.241936000000003</v>
      </c>
      <c r="AU1908" s="3">
        <v>103.488372</v>
      </c>
      <c r="AV1908" s="3">
        <v>10.74445010850696</v>
      </c>
      <c r="AW1908" s="3">
        <v>11.283811352432458</v>
      </c>
      <c r="AX1908" s="3">
        <v>8.5240924572636629</v>
      </c>
      <c r="AY1908" s="3">
        <v>165.82</v>
      </c>
      <c r="AZ1908" s="3">
        <v>174.14</v>
      </c>
      <c r="BA1908" s="3">
        <v>131.55000000000001</v>
      </c>
    </row>
    <row r="1909" spans="1:53" x14ac:dyDescent="0.3">
      <c r="A1909" s="1" t="s">
        <v>1093</v>
      </c>
      <c r="B1909" s="2">
        <v>4121705</v>
      </c>
      <c r="C1909" s="9" t="s">
        <v>2401</v>
      </c>
      <c r="D1909" s="9" t="s">
        <v>2490</v>
      </c>
      <c r="E1909" s="3">
        <v>1386.6071111199999</v>
      </c>
      <c r="F1909" s="5">
        <v>1648.0581110000001</v>
      </c>
      <c r="G1909" s="5">
        <v>1648.0581111199999</v>
      </c>
      <c r="H1909" s="3">
        <v>0.26</v>
      </c>
      <c r="I1909" s="3">
        <v>58.447488999999997</v>
      </c>
      <c r="J1909" s="3">
        <v>0.26</v>
      </c>
      <c r="K1909" s="3">
        <v>58.447488999999997</v>
      </c>
      <c r="L1909" s="3">
        <v>6.6649310100000001</v>
      </c>
      <c r="M1909" s="3">
        <v>4.6596286899999999</v>
      </c>
      <c r="N1909" s="3">
        <v>71.910111999999998</v>
      </c>
      <c r="O1909" s="3">
        <v>16.619248110942902</v>
      </c>
      <c r="P1909" s="3">
        <v>11.801117288783299</v>
      </c>
      <c r="Q1909" s="3">
        <v>4.6595510000000004</v>
      </c>
      <c r="R1909" s="3">
        <v>20.280460999999999</v>
      </c>
      <c r="S1909" s="3">
        <v>20.280460999999999</v>
      </c>
      <c r="T1909" s="9" t="s">
        <v>3429</v>
      </c>
      <c r="U1909" s="7">
        <v>374839</v>
      </c>
      <c r="V1909" s="7">
        <v>300805</v>
      </c>
      <c r="W1909" s="7">
        <v>254883</v>
      </c>
      <c r="X1909" s="7">
        <v>137003</v>
      </c>
      <c r="Y1909" s="7">
        <v>345554</v>
      </c>
      <c r="Z1909" s="7">
        <v>357998</v>
      </c>
      <c r="AA1909" s="7">
        <v>367016</v>
      </c>
      <c r="AB1909" s="7">
        <v>374839</v>
      </c>
      <c r="AC1909" s="3">
        <v>57.384</v>
      </c>
      <c r="AD1909" s="3">
        <v>54.536000000000001</v>
      </c>
      <c r="AE1909" s="4">
        <v>24.25</v>
      </c>
      <c r="AF1909" s="3">
        <v>22.875</v>
      </c>
      <c r="AG1909" s="7">
        <v>52682641</v>
      </c>
      <c r="AH1909" s="7">
        <v>52676567</v>
      </c>
      <c r="AI1909" s="7">
        <v>54607095</v>
      </c>
      <c r="AJ1909" s="7">
        <v>39678945</v>
      </c>
      <c r="AK1909" s="3">
        <v>75.316929999999999</v>
      </c>
      <c r="AL1909" s="7">
        <v>206</v>
      </c>
      <c r="AM1909" s="7">
        <v>44760143</v>
      </c>
      <c r="AN1909" s="3">
        <v>84.96</v>
      </c>
      <c r="AO1909" s="3">
        <v>1.3460019999999999</v>
      </c>
      <c r="AP1909" s="3">
        <v>-2.7355619999999998</v>
      </c>
      <c r="AQ1909" s="3">
        <v>24.817162</v>
      </c>
      <c r="AR1909" s="3">
        <v>70.894525999999999</v>
      </c>
      <c r="AS1909" s="3">
        <v>-2.7355619999999998</v>
      </c>
      <c r="AT1909" s="3">
        <v>24.817162</v>
      </c>
      <c r="AU1909" s="3">
        <v>70.439413999999999</v>
      </c>
      <c r="AV1909" s="3">
        <v>5.4571087277116579</v>
      </c>
      <c r="AW1909" s="3">
        <v>5.1383524465435837</v>
      </c>
      <c r="AX1909" s="3">
        <v>5.8289807452895159</v>
      </c>
      <c r="AY1909" s="3">
        <v>77.61</v>
      </c>
      <c r="AZ1909" s="3">
        <v>73.08</v>
      </c>
      <c r="BA1909" s="4">
        <v>82.9</v>
      </c>
    </row>
    <row r="1910" spans="1:53" x14ac:dyDescent="0.3">
      <c r="A1910" s="1" t="s">
        <v>1308</v>
      </c>
      <c r="B1910" s="2">
        <v>6621839</v>
      </c>
      <c r="C1910" s="9" t="s">
        <v>2401</v>
      </c>
      <c r="D1910" s="9" t="s">
        <v>2525</v>
      </c>
      <c r="E1910" s="3">
        <v>1385.1889980999999</v>
      </c>
      <c r="F1910" s="5">
        <v>1565.637898</v>
      </c>
      <c r="G1910" s="5" t="s">
        <v>2400</v>
      </c>
      <c r="H1910" s="3">
        <v>0.19066874415709659</v>
      </c>
      <c r="I1910" s="3">
        <v>18.957252</v>
      </c>
      <c r="J1910" s="3">
        <v>0.19066874415709659</v>
      </c>
      <c r="K1910" s="3">
        <v>18.957252</v>
      </c>
      <c r="L1910" s="3">
        <v>1.89971209</v>
      </c>
      <c r="M1910" s="3">
        <v>1.89095031</v>
      </c>
      <c r="N1910" s="3" t="s">
        <v>2397</v>
      </c>
      <c r="O1910" s="3" t="s">
        <v>2400</v>
      </c>
      <c r="P1910" s="3" t="s">
        <v>2400</v>
      </c>
      <c r="Q1910" s="3">
        <v>5.9267649999999996</v>
      </c>
      <c r="R1910" s="3">
        <v>24.805816</v>
      </c>
      <c r="S1910" s="3">
        <v>24.805816</v>
      </c>
      <c r="T1910" s="9" t="s">
        <v>3429</v>
      </c>
      <c r="U1910" s="7">
        <v>1612931.5005938606</v>
      </c>
      <c r="V1910" s="7">
        <v>3545702.9191656862</v>
      </c>
      <c r="W1910" s="7">
        <v>4707660.5530996462</v>
      </c>
      <c r="X1910" s="7">
        <v>898073.86638848542</v>
      </c>
      <c r="Y1910" s="7">
        <v>379658.2152089423</v>
      </c>
      <c r="Z1910" s="7">
        <v>619206.90127672872</v>
      </c>
      <c r="AA1910" s="7">
        <v>1048085.3039945345</v>
      </c>
      <c r="AB1910" s="7">
        <v>1612931.5005938606</v>
      </c>
      <c r="AC1910" s="3">
        <v>25.059000000000001</v>
      </c>
      <c r="AD1910" s="3">
        <v>25.388999999999999</v>
      </c>
      <c r="AE1910" s="3">
        <v>22.439</v>
      </c>
      <c r="AF1910" s="3">
        <v>23.433</v>
      </c>
      <c r="AG1910" s="7">
        <v>116696630</v>
      </c>
      <c r="AH1910" s="7">
        <v>116696630</v>
      </c>
      <c r="AI1910" s="7">
        <v>116696630</v>
      </c>
      <c r="AJ1910" s="7">
        <v>49809583</v>
      </c>
      <c r="AK1910" s="3">
        <v>42.682969999999997</v>
      </c>
      <c r="AL1910" s="7">
        <v>56</v>
      </c>
      <c r="AM1910" s="7">
        <v>32853749</v>
      </c>
      <c r="AN1910" s="3">
        <v>28.15</v>
      </c>
      <c r="AO1910" s="3">
        <v>0.759494</v>
      </c>
      <c r="AP1910" s="3">
        <v>0.58972199999999997</v>
      </c>
      <c r="AQ1910" s="3">
        <v>48.138958000000002</v>
      </c>
      <c r="AR1910" s="3">
        <v>70.571428999999995</v>
      </c>
      <c r="AS1910" s="3">
        <v>0.58972199999999997</v>
      </c>
      <c r="AT1910" s="3">
        <v>48.138958000000002</v>
      </c>
      <c r="AU1910" s="3">
        <v>68.406205999999997</v>
      </c>
      <c r="AV1910" s="3">
        <v>3.4245566783887069</v>
      </c>
      <c r="AW1910" s="3">
        <v>6.6810098776467512</v>
      </c>
      <c r="AX1910" s="3">
        <v>6.3232907480831866</v>
      </c>
      <c r="AY1910" s="3">
        <v>73.64</v>
      </c>
      <c r="AZ1910" s="3">
        <v>143.66999999999999</v>
      </c>
      <c r="BA1910" s="3">
        <v>135.97999999999999</v>
      </c>
    </row>
    <row r="1911" spans="1:53" x14ac:dyDescent="0.3">
      <c r="A1911" s="1" t="s">
        <v>2025</v>
      </c>
      <c r="B1911" s="2">
        <v>4980481</v>
      </c>
      <c r="C1911" s="9" t="s">
        <v>2401</v>
      </c>
      <c r="D1911" s="9" t="s">
        <v>2477</v>
      </c>
      <c r="E1911" s="3">
        <v>1382.8393442500001</v>
      </c>
      <c r="F1911" s="5">
        <v>973.98834399999998</v>
      </c>
      <c r="G1911" s="5" t="s">
        <v>2400</v>
      </c>
      <c r="H1911" s="3">
        <v>1.69</v>
      </c>
      <c r="I1911" s="3">
        <v>3.2668309999999998</v>
      </c>
      <c r="J1911" s="3">
        <v>1.69</v>
      </c>
      <c r="K1911" s="3">
        <v>3.2668309999999998</v>
      </c>
      <c r="L1911" s="3">
        <v>0.78468881000000001</v>
      </c>
      <c r="M1911" s="3">
        <v>0.78342192999999993</v>
      </c>
      <c r="N1911" s="3">
        <v>3.1234790000000001</v>
      </c>
      <c r="O1911" s="3" t="s">
        <v>2400</v>
      </c>
      <c r="P1911" s="3" t="s">
        <v>2400</v>
      </c>
      <c r="Q1911" s="3">
        <v>0.80418199999999995</v>
      </c>
      <c r="R1911" s="3">
        <v>1.776376</v>
      </c>
      <c r="S1911" s="3">
        <v>1.776376</v>
      </c>
      <c r="T1911" s="9" t="s">
        <v>3429</v>
      </c>
      <c r="U1911" s="7">
        <v>1364452</v>
      </c>
      <c r="V1911" s="7">
        <v>1063111</v>
      </c>
      <c r="W1911" s="7">
        <v>542367</v>
      </c>
      <c r="X1911" s="7">
        <v>886434</v>
      </c>
      <c r="Y1911" s="7">
        <v>1191502</v>
      </c>
      <c r="Z1911" s="7">
        <v>1234082</v>
      </c>
      <c r="AA1911" s="7">
        <v>1308138</v>
      </c>
      <c r="AB1911" s="7">
        <v>1364452</v>
      </c>
      <c r="AC1911" s="3">
        <v>49.125</v>
      </c>
      <c r="AD1911" s="4">
        <v>44.82</v>
      </c>
      <c r="AE1911" s="3">
        <v>43.908000000000001</v>
      </c>
      <c r="AF1911" s="3">
        <v>38.545000000000002</v>
      </c>
      <c r="AG1911" s="7">
        <v>34356257</v>
      </c>
      <c r="AH1911" s="7">
        <v>34317589</v>
      </c>
      <c r="AI1911" s="7">
        <v>34079721</v>
      </c>
      <c r="AJ1911" s="7">
        <v>23312216</v>
      </c>
      <c r="AK1911" s="3">
        <v>67.854349999999997</v>
      </c>
      <c r="AL1911" s="7">
        <v>227</v>
      </c>
      <c r="AM1911" s="7">
        <v>18310843</v>
      </c>
      <c r="AN1911" s="4">
        <v>53.3</v>
      </c>
      <c r="AO1911" s="3">
        <v>0.100629</v>
      </c>
      <c r="AP1911" s="3">
        <v>-1.142857</v>
      </c>
      <c r="AQ1911" s="3">
        <v>-31.690987</v>
      </c>
      <c r="AR1911" s="3">
        <v>-22.557414999999999</v>
      </c>
      <c r="AS1911" s="3">
        <v>-1.142857</v>
      </c>
      <c r="AT1911" s="3">
        <v>-31.690987</v>
      </c>
      <c r="AU1911" s="3">
        <v>-20.372223000000002</v>
      </c>
      <c r="AV1911" s="3">
        <v>5.848838859801428</v>
      </c>
      <c r="AW1911" s="3">
        <v>6.4785737433235306</v>
      </c>
      <c r="AX1911" s="3">
        <v>6.2602169279070186</v>
      </c>
      <c r="AY1911" s="3">
        <v>96.87</v>
      </c>
      <c r="AZ1911" s="4">
        <v>107.3</v>
      </c>
      <c r="BA1911" s="3">
        <v>103.68</v>
      </c>
    </row>
    <row r="1912" spans="1:53" x14ac:dyDescent="0.3">
      <c r="A1912" s="1" t="s">
        <v>2213</v>
      </c>
      <c r="B1912" s="2">
        <v>4994108</v>
      </c>
      <c r="C1912" s="9" t="s">
        <v>2395</v>
      </c>
      <c r="D1912" s="9" t="s">
        <v>2484</v>
      </c>
      <c r="E1912" s="3">
        <v>1371.42040167</v>
      </c>
      <c r="F1912" s="5">
        <v>1980.166401</v>
      </c>
      <c r="G1912" s="5" t="s">
        <v>2400</v>
      </c>
      <c r="H1912" s="4">
        <v>1.008</v>
      </c>
      <c r="I1912" s="3">
        <v>9.2230480000000004</v>
      </c>
      <c r="J1912" s="3">
        <v>1.008</v>
      </c>
      <c r="K1912" s="3">
        <v>9.2230480000000004</v>
      </c>
      <c r="L1912" s="3">
        <v>2.95814552</v>
      </c>
      <c r="M1912" s="3">
        <v>1.9161626699999998</v>
      </c>
      <c r="N1912" s="3" t="s">
        <v>2397</v>
      </c>
      <c r="O1912" s="3" t="s">
        <v>2400</v>
      </c>
      <c r="P1912" s="3" t="s">
        <v>2400</v>
      </c>
      <c r="Q1912" s="3">
        <v>1.0259400000000001</v>
      </c>
      <c r="R1912" s="3">
        <v>5.0090680000000001</v>
      </c>
      <c r="S1912" s="3">
        <v>5.0090680000000001</v>
      </c>
      <c r="T1912" s="9" t="s">
        <v>3429</v>
      </c>
      <c r="U1912" s="7">
        <v>1662139</v>
      </c>
      <c r="V1912" s="7">
        <v>2015456</v>
      </c>
      <c r="W1912" s="7">
        <v>1750980</v>
      </c>
      <c r="X1912" s="7">
        <v>1391083</v>
      </c>
      <c r="Y1912" s="7">
        <v>1771824</v>
      </c>
      <c r="Z1912" s="7">
        <v>1766241</v>
      </c>
      <c r="AA1912" s="7">
        <v>1716650</v>
      </c>
      <c r="AB1912" s="7">
        <v>1662139</v>
      </c>
      <c r="AC1912" s="3">
        <v>20.026</v>
      </c>
      <c r="AD1912" s="3">
        <v>23.779</v>
      </c>
      <c r="AE1912" s="3">
        <v>13.385</v>
      </c>
      <c r="AF1912" s="3">
        <v>17.518999999999998</v>
      </c>
      <c r="AG1912" s="7">
        <v>26317797</v>
      </c>
      <c r="AH1912" s="7">
        <v>26317326</v>
      </c>
      <c r="AI1912" s="7">
        <v>26284223</v>
      </c>
      <c r="AJ1912" s="7">
        <v>6750882</v>
      </c>
      <c r="AK1912" s="4">
        <v>25.651399999999999</v>
      </c>
      <c r="AL1912" s="7">
        <v>120</v>
      </c>
      <c r="AM1912" s="7">
        <v>7193813</v>
      </c>
      <c r="AN1912" s="3">
        <v>27.33</v>
      </c>
      <c r="AO1912" s="3">
        <v>-2.5662780000000001</v>
      </c>
      <c r="AP1912" s="3">
        <v>-11.840337999999999</v>
      </c>
      <c r="AQ1912" s="3">
        <v>6.5646019999999998</v>
      </c>
      <c r="AR1912" s="3">
        <v>61.136443</v>
      </c>
      <c r="AS1912" s="3">
        <v>-11.840337999999999</v>
      </c>
      <c r="AT1912" s="3">
        <v>6.5646019999999998</v>
      </c>
      <c r="AU1912" s="3">
        <v>63.954318000000001</v>
      </c>
      <c r="AV1912" s="3">
        <v>1.2274317641404409</v>
      </c>
      <c r="AW1912" s="3">
        <v>0.93218029678478853</v>
      </c>
      <c r="AX1912" s="3">
        <v>0.91927351845421734</v>
      </c>
      <c r="AY1912" s="3">
        <v>159.76</v>
      </c>
      <c r="AZ1912" s="3">
        <v>121.33</v>
      </c>
      <c r="BA1912" s="3">
        <v>119.65</v>
      </c>
    </row>
    <row r="1913" spans="1:53" x14ac:dyDescent="0.3">
      <c r="A1913" s="1" t="s">
        <v>1264</v>
      </c>
      <c r="B1913" s="2">
        <v>5077131</v>
      </c>
      <c r="C1913" s="9" t="s">
        <v>2395</v>
      </c>
      <c r="D1913" s="9" t="s">
        <v>2467</v>
      </c>
      <c r="E1913" s="3">
        <v>1370.480125</v>
      </c>
      <c r="F1913" s="5">
        <v>1266.050125</v>
      </c>
      <c r="G1913" s="5" t="s">
        <v>2400</v>
      </c>
      <c r="H1913" s="3">
        <v>0.06</v>
      </c>
      <c r="I1913" s="3">
        <v>57.328243999999998</v>
      </c>
      <c r="J1913" s="3">
        <v>0.06</v>
      </c>
      <c r="K1913" s="3">
        <v>57.328243999999998</v>
      </c>
      <c r="L1913" s="3" t="s">
        <v>2397</v>
      </c>
      <c r="M1913" s="3">
        <v>21.642651300000001</v>
      </c>
      <c r="N1913" s="3">
        <v>17.670587999999999</v>
      </c>
      <c r="O1913" s="3" t="s">
        <v>2400</v>
      </c>
      <c r="P1913" s="3" t="s">
        <v>2400</v>
      </c>
      <c r="Q1913" s="3">
        <v>1.7581</v>
      </c>
      <c r="R1913" s="3">
        <v>20.574584999999999</v>
      </c>
      <c r="S1913" s="3">
        <v>20.574584999999999</v>
      </c>
      <c r="T1913" s="9" t="s">
        <v>3429</v>
      </c>
      <c r="U1913" s="7">
        <v>660727</v>
      </c>
      <c r="V1913" s="7">
        <v>619979</v>
      </c>
      <c r="W1913" s="7">
        <v>575080</v>
      </c>
      <c r="X1913" s="7">
        <v>470636</v>
      </c>
      <c r="Y1913" s="7">
        <v>678838</v>
      </c>
      <c r="Z1913" s="7">
        <v>677513</v>
      </c>
      <c r="AA1913" s="7">
        <v>669005</v>
      </c>
      <c r="AB1913" s="7">
        <v>660727</v>
      </c>
      <c r="AC1913" s="3">
        <v>63.661000000000001</v>
      </c>
      <c r="AD1913" s="3">
        <v>64.137</v>
      </c>
      <c r="AE1913" s="4">
        <v>4.9450000000000003</v>
      </c>
      <c r="AF1913" s="4">
        <v>7.9589999999999996</v>
      </c>
      <c r="AG1913" s="7">
        <v>173174000</v>
      </c>
      <c r="AH1913" s="7">
        <v>176108000</v>
      </c>
      <c r="AI1913" s="7">
        <v>187776000</v>
      </c>
      <c r="AJ1913" s="7">
        <v>110173514</v>
      </c>
      <c r="AK1913" s="3">
        <v>63.749630000000003</v>
      </c>
      <c r="AL1913" s="7">
        <v>225</v>
      </c>
      <c r="AM1913" s="7">
        <v>83357100</v>
      </c>
      <c r="AN1913" s="3">
        <v>48.23</v>
      </c>
      <c r="AO1913" s="3">
        <v>-4.0868460000000004</v>
      </c>
      <c r="AP1913" s="3">
        <v>-5.2963430000000002</v>
      </c>
      <c r="AQ1913" s="3">
        <v>18.267717000000001</v>
      </c>
      <c r="AR1913" s="3">
        <v>-31.227105999999999</v>
      </c>
      <c r="AS1913" s="3">
        <v>-5.2963430000000002</v>
      </c>
      <c r="AT1913" s="3">
        <v>18.267717000000001</v>
      </c>
      <c r="AU1913" s="3">
        <v>-33.539822999999998</v>
      </c>
      <c r="AV1913" s="3">
        <v>2.7520091312337689</v>
      </c>
      <c r="AW1913" s="3">
        <v>3.3150433247923612</v>
      </c>
      <c r="AX1913" s="3">
        <v>3.320350434125336</v>
      </c>
      <c r="AY1913" s="3">
        <v>61.82</v>
      </c>
      <c r="AZ1913" s="3">
        <v>74.459999999999994</v>
      </c>
      <c r="BA1913" s="3">
        <v>74.58</v>
      </c>
    </row>
    <row r="1914" spans="1:53" x14ac:dyDescent="0.3">
      <c r="A1914" s="1" t="s">
        <v>120</v>
      </c>
      <c r="B1914" s="2">
        <v>4580151</v>
      </c>
      <c r="C1914" s="9" t="s">
        <v>2395</v>
      </c>
      <c r="D1914" s="9" t="s">
        <v>2404</v>
      </c>
      <c r="E1914" s="3">
        <v>1366.6087469399999</v>
      </c>
      <c r="F1914" s="5">
        <v>1832.017746</v>
      </c>
      <c r="G1914" s="5" t="s">
        <v>2400</v>
      </c>
      <c r="H1914" s="3">
        <v>1.79</v>
      </c>
      <c r="I1914" s="3">
        <v>11.918177999999999</v>
      </c>
      <c r="J1914" s="4">
        <v>1.79</v>
      </c>
      <c r="K1914" s="3">
        <v>11.918177999999999</v>
      </c>
      <c r="L1914" s="3">
        <v>8.1778920300000006</v>
      </c>
      <c r="M1914" s="3">
        <v>1.31770359</v>
      </c>
      <c r="N1914" s="3">
        <v>20.781291</v>
      </c>
      <c r="O1914" s="3" t="s">
        <v>2400</v>
      </c>
      <c r="P1914" s="3" t="s">
        <v>2400</v>
      </c>
      <c r="Q1914" s="3">
        <v>0.93042499999999995</v>
      </c>
      <c r="R1914" s="3">
        <v>6.7991169999999999</v>
      </c>
      <c r="S1914" s="3">
        <v>6.7991169999999999</v>
      </c>
      <c r="T1914" s="9" t="s">
        <v>3439</v>
      </c>
      <c r="U1914" s="7">
        <v>1847502</v>
      </c>
      <c r="V1914" s="7">
        <v>2066200</v>
      </c>
      <c r="W1914" s="7">
        <v>1857186</v>
      </c>
      <c r="X1914" s="7">
        <v>1744014</v>
      </c>
      <c r="Y1914" s="7">
        <v>1786990</v>
      </c>
      <c r="Z1914" s="7">
        <v>1808375</v>
      </c>
      <c r="AA1914" s="7">
        <v>1847502</v>
      </c>
      <c r="AB1914" s="7">
        <v>1875319</v>
      </c>
      <c r="AC1914" s="4">
        <v>20.45</v>
      </c>
      <c r="AD1914" s="3">
        <v>19.228999999999999</v>
      </c>
      <c r="AE1914" s="4">
        <v>12.724</v>
      </c>
      <c r="AF1914" s="4">
        <v>11.795999999999999</v>
      </c>
      <c r="AG1914" s="7">
        <v>15161275</v>
      </c>
      <c r="AH1914" s="7">
        <v>15428962</v>
      </c>
      <c r="AI1914" s="7">
        <v>16026398</v>
      </c>
      <c r="AJ1914" s="7">
        <v>14867059</v>
      </c>
      <c r="AK1914" s="3">
        <v>98.757720000000006</v>
      </c>
      <c r="AL1914" s="7">
        <v>289</v>
      </c>
      <c r="AM1914" s="7">
        <v>14892381</v>
      </c>
      <c r="AN1914" s="3">
        <v>98.93</v>
      </c>
      <c r="AO1914" s="3">
        <v>-2.2972969999999999</v>
      </c>
      <c r="AP1914" s="3">
        <v>-12.392598</v>
      </c>
      <c r="AQ1914" s="3">
        <v>-14.895666</v>
      </c>
      <c r="AR1914" s="3">
        <v>-13.620072</v>
      </c>
      <c r="AS1914" s="3">
        <v>-12.392598</v>
      </c>
      <c r="AT1914" s="3">
        <v>-14.895666</v>
      </c>
      <c r="AU1914" s="3">
        <v>-14.345719000000001</v>
      </c>
      <c r="AV1914" s="3">
        <v>3.354069028361959</v>
      </c>
      <c r="AW1914" s="3">
        <v>5.320805569000858</v>
      </c>
      <c r="AX1914" s="3">
        <v>5.085511511632868</v>
      </c>
      <c r="AY1914" s="3">
        <v>65.67</v>
      </c>
      <c r="AZ1914" s="3">
        <v>104.17</v>
      </c>
      <c r="BA1914" s="3">
        <v>99.57</v>
      </c>
    </row>
    <row r="1915" spans="1:53" x14ac:dyDescent="0.3">
      <c r="A1915" s="1" t="s">
        <v>1282</v>
      </c>
      <c r="B1915" s="2">
        <v>4317767</v>
      </c>
      <c r="C1915" s="9" t="s">
        <v>2395</v>
      </c>
      <c r="D1915" s="9" t="s">
        <v>2476</v>
      </c>
      <c r="E1915" s="3">
        <v>1365.345</v>
      </c>
      <c r="F1915" s="5">
        <v>9981.8449999999993</v>
      </c>
      <c r="G1915" s="5">
        <v>10014.344999999999</v>
      </c>
      <c r="H1915" s="3">
        <v>-2.2200000000000002</v>
      </c>
      <c r="I1915" s="3" t="s">
        <v>2397</v>
      </c>
      <c r="J1915" s="3">
        <v>-2.2200000000000002</v>
      </c>
      <c r="K1915" s="3" t="s">
        <v>2397</v>
      </c>
      <c r="L1915" s="3" t="s">
        <v>2397</v>
      </c>
      <c r="M1915" s="3">
        <v>1.01972102</v>
      </c>
      <c r="N1915" s="3">
        <v>6.0861239999999999</v>
      </c>
      <c r="O1915" s="3" t="s">
        <v>2397</v>
      </c>
      <c r="P1915" s="3" t="s">
        <v>2397</v>
      </c>
      <c r="Q1915" s="3">
        <v>2.206264</v>
      </c>
      <c r="R1915" s="3">
        <v>5.8792499999999999</v>
      </c>
      <c r="S1915" s="3">
        <v>5.8792499999999999</v>
      </c>
      <c r="T1915" s="9" t="s">
        <v>3429</v>
      </c>
      <c r="U1915" s="7">
        <v>4511100</v>
      </c>
      <c r="V1915" s="7">
        <v>4808600</v>
      </c>
      <c r="W1915" s="7">
        <v>4811300</v>
      </c>
      <c r="X1915" s="7">
        <v>3782400</v>
      </c>
      <c r="Y1915" s="7">
        <v>4470200</v>
      </c>
      <c r="Z1915" s="7">
        <v>4506800</v>
      </c>
      <c r="AA1915" s="7">
        <v>4509000</v>
      </c>
      <c r="AB1915" s="7">
        <v>4511100</v>
      </c>
      <c r="AC1915" s="4">
        <v>77.38</v>
      </c>
      <c r="AD1915" s="3">
        <v>77.683000000000007</v>
      </c>
      <c r="AE1915" s="3">
        <v>36.058</v>
      </c>
      <c r="AF1915" s="3">
        <v>34.253999999999998</v>
      </c>
      <c r="AG1915" s="7">
        <v>196700000</v>
      </c>
      <c r="AH1915" s="7">
        <v>196200000</v>
      </c>
      <c r="AI1915" s="7">
        <v>205642534</v>
      </c>
      <c r="AJ1915" s="7">
        <v>162564545</v>
      </c>
      <c r="AK1915" s="3">
        <v>82.645930000000007</v>
      </c>
      <c r="AL1915" s="7">
        <v>185</v>
      </c>
      <c r="AM1915" s="7">
        <v>126091033</v>
      </c>
      <c r="AN1915" s="4">
        <v>64.099999999999994</v>
      </c>
      <c r="AO1915" s="3">
        <v>-0.46948400000000001</v>
      </c>
      <c r="AP1915" s="3">
        <v>-8.6206899999999997</v>
      </c>
      <c r="AQ1915" s="3">
        <v>-33.611691</v>
      </c>
      <c r="AR1915" s="3">
        <v>-12.995896</v>
      </c>
      <c r="AS1915" s="3">
        <v>-8.6206899999999997</v>
      </c>
      <c r="AT1915" s="3">
        <v>-33.611691</v>
      </c>
      <c r="AU1915" s="3">
        <v>-12.995896</v>
      </c>
      <c r="AV1915" s="3">
        <v>3.7012657894736845</v>
      </c>
      <c r="AW1915" s="3">
        <v>4.6611943779904301</v>
      </c>
      <c r="AX1915" s="3">
        <v>4.3926967611336032</v>
      </c>
      <c r="AY1915" s="3">
        <v>76.510000000000005</v>
      </c>
      <c r="AZ1915" s="3">
        <v>96.35</v>
      </c>
      <c r="BA1915" s="4">
        <v>90.8</v>
      </c>
    </row>
    <row r="1916" spans="1:53" x14ac:dyDescent="0.3">
      <c r="A1916" s="1" t="s">
        <v>1822</v>
      </c>
      <c r="B1916" s="2">
        <v>4978055</v>
      </c>
      <c r="C1916" s="9" t="s">
        <v>2401</v>
      </c>
      <c r="D1916" s="9" t="s">
        <v>2486</v>
      </c>
      <c r="E1916" s="3">
        <v>1363.9786305600001</v>
      </c>
      <c r="F1916" s="5">
        <v>1121.4266299999999</v>
      </c>
      <c r="G1916" s="5" t="s">
        <v>2400</v>
      </c>
      <c r="H1916" s="3">
        <v>8.7999999999999995E-2</v>
      </c>
      <c r="I1916" s="3">
        <v>10.74141</v>
      </c>
      <c r="J1916" s="3">
        <v>8.7999999999999995E-2</v>
      </c>
      <c r="K1916" s="3">
        <v>10.74141</v>
      </c>
      <c r="L1916" s="3">
        <v>1.2492113600000001</v>
      </c>
      <c r="M1916" s="3">
        <v>1.17321746</v>
      </c>
      <c r="N1916" s="3">
        <v>9.0410959999999996</v>
      </c>
      <c r="O1916" s="3" t="s">
        <v>2400</v>
      </c>
      <c r="P1916" s="3" t="s">
        <v>2400</v>
      </c>
      <c r="Q1916" s="3">
        <v>0.68888099999999997</v>
      </c>
      <c r="R1916" s="3">
        <v>3.7531759999999998</v>
      </c>
      <c r="S1916" s="3">
        <v>3.7531759999999998</v>
      </c>
      <c r="T1916" s="9" t="s">
        <v>3429</v>
      </c>
      <c r="U1916" s="7">
        <v>1617474</v>
      </c>
      <c r="V1916" s="7">
        <v>1601762</v>
      </c>
      <c r="W1916" s="7">
        <v>864929</v>
      </c>
      <c r="X1916" s="7">
        <v>598302</v>
      </c>
      <c r="Y1916" s="7">
        <v>1474169</v>
      </c>
      <c r="Z1916" s="7">
        <v>1466934</v>
      </c>
      <c r="AA1916" s="7">
        <v>1518639</v>
      </c>
      <c r="AB1916" s="7">
        <v>1617474</v>
      </c>
      <c r="AC1916" s="3">
        <v>32.640999999999998</v>
      </c>
      <c r="AD1916" s="3">
        <v>27.702000000000002</v>
      </c>
      <c r="AE1916" s="3">
        <v>22.428999999999998</v>
      </c>
      <c r="AF1916" s="3">
        <v>17.353999999999999</v>
      </c>
      <c r="AG1916" s="7">
        <v>211797924</v>
      </c>
      <c r="AH1916" s="7">
        <v>211834537</v>
      </c>
      <c r="AI1916" s="7">
        <v>212693527</v>
      </c>
      <c r="AJ1916" s="7">
        <v>83185451</v>
      </c>
      <c r="AK1916" s="3">
        <v>39.275860000000002</v>
      </c>
      <c r="AL1916" s="7">
        <v>253</v>
      </c>
      <c r="AM1916" s="7">
        <v>115170380</v>
      </c>
      <c r="AN1916" s="3">
        <v>54.38</v>
      </c>
      <c r="AO1916" s="3">
        <v>3.6649219999999998</v>
      </c>
      <c r="AP1916" s="3">
        <v>-7.7639750000000003</v>
      </c>
      <c r="AQ1916" s="3">
        <v>-6.6037739999999996</v>
      </c>
      <c r="AR1916" s="3">
        <v>-16.690041999999998</v>
      </c>
      <c r="AS1916" s="3">
        <v>-7.7639750000000003</v>
      </c>
      <c r="AT1916" s="3">
        <v>-6.6037739999999996</v>
      </c>
      <c r="AU1916" s="3">
        <v>-18.406593000000001</v>
      </c>
      <c r="AV1916" s="3">
        <v>2.1233923898139815</v>
      </c>
      <c r="AW1916" s="3">
        <v>3.7754902640122197</v>
      </c>
      <c r="AX1916" s="3">
        <v>3.7491498808952519</v>
      </c>
      <c r="AY1916" s="3">
        <v>53.34</v>
      </c>
      <c r="AZ1916" s="3">
        <v>94.84</v>
      </c>
      <c r="BA1916" s="3">
        <v>94.18</v>
      </c>
    </row>
    <row r="1917" spans="1:53" x14ac:dyDescent="0.3">
      <c r="A1917" s="1" t="s">
        <v>406</v>
      </c>
      <c r="B1917" s="2">
        <v>4772238</v>
      </c>
      <c r="C1917" s="9" t="s">
        <v>2401</v>
      </c>
      <c r="D1917" s="9" t="s">
        <v>2499</v>
      </c>
      <c r="E1917" s="3">
        <v>1361.4507088</v>
      </c>
      <c r="F1917" s="5">
        <v>1500.8507079999999</v>
      </c>
      <c r="G1917" s="5" t="s">
        <v>2400</v>
      </c>
      <c r="H1917" s="3">
        <v>-0.22</v>
      </c>
      <c r="I1917" s="3" t="s">
        <v>2400</v>
      </c>
      <c r="J1917" s="3">
        <v>-0.22</v>
      </c>
      <c r="K1917" s="3" t="s">
        <v>2400</v>
      </c>
      <c r="L1917" s="3" t="s">
        <v>2400</v>
      </c>
      <c r="M1917" s="3" t="s">
        <v>2400</v>
      </c>
      <c r="N1917" s="3" t="s">
        <v>2400</v>
      </c>
      <c r="O1917" s="3" t="s">
        <v>2400</v>
      </c>
      <c r="P1917" s="3" t="s">
        <v>2400</v>
      </c>
      <c r="Q1917" s="3">
        <v>2.9993720000000001</v>
      </c>
      <c r="R1917" s="3" t="s">
        <v>2397</v>
      </c>
      <c r="S1917" s="3" t="s">
        <v>2400</v>
      </c>
      <c r="T1917" s="9" t="s">
        <v>3429</v>
      </c>
      <c r="U1917" s="7">
        <v>570000</v>
      </c>
      <c r="V1917" s="7">
        <v>662100</v>
      </c>
      <c r="W1917" s="7">
        <v>742200</v>
      </c>
      <c r="X1917" s="7">
        <v>585700</v>
      </c>
      <c r="Y1917" s="7">
        <v>461900</v>
      </c>
      <c r="Z1917" s="7">
        <v>491600</v>
      </c>
      <c r="AA1917" s="7">
        <v>526400</v>
      </c>
      <c r="AB1917" s="7">
        <v>570000</v>
      </c>
      <c r="AC1917" s="4">
        <v>7.5439999999999996</v>
      </c>
      <c r="AD1917" s="4">
        <v>3.0310000000000001</v>
      </c>
      <c r="AE1917" s="3">
        <v>-17.526</v>
      </c>
      <c r="AF1917" s="3">
        <v>-26.369</v>
      </c>
      <c r="AG1917" s="7">
        <v>62734645</v>
      </c>
      <c r="AH1917" s="7">
        <v>62470771</v>
      </c>
      <c r="AI1917" s="7">
        <v>70761454</v>
      </c>
      <c r="AJ1917" s="7">
        <v>56829238</v>
      </c>
      <c r="AK1917" s="3">
        <v>90.579440000000005</v>
      </c>
      <c r="AL1917" s="7">
        <v>252</v>
      </c>
      <c r="AM1917" s="7">
        <v>53022192</v>
      </c>
      <c r="AN1917" s="3">
        <v>84.51</v>
      </c>
      <c r="AO1917" s="3">
        <v>-0.55082600000000004</v>
      </c>
      <c r="AP1917" s="3">
        <v>-8.4792629999999996</v>
      </c>
      <c r="AQ1917" s="3">
        <v>4.1972719999999999</v>
      </c>
      <c r="AR1917" s="3">
        <v>0.55696199999999996</v>
      </c>
      <c r="AS1917" s="3">
        <v>-8.4792629999999996</v>
      </c>
      <c r="AT1917" s="3">
        <v>4.1972719999999999</v>
      </c>
      <c r="AU1917" s="3">
        <v>1.793952</v>
      </c>
      <c r="AV1917" s="3">
        <v>1.5967827665239835</v>
      </c>
      <c r="AW1917" s="3">
        <v>2.1953064806100797</v>
      </c>
      <c r="AX1917" s="3">
        <v>2.7774364915541057</v>
      </c>
      <c r="AY1917" s="3">
        <v>39.78</v>
      </c>
      <c r="AZ1917" s="3">
        <v>54.69</v>
      </c>
      <c r="BA1917" s="3">
        <v>69.19</v>
      </c>
    </row>
    <row r="1918" spans="1:53" x14ac:dyDescent="0.3">
      <c r="A1918" s="1" t="s">
        <v>391</v>
      </c>
      <c r="B1918" s="2">
        <v>29388582</v>
      </c>
      <c r="C1918" s="9" t="s">
        <v>2401</v>
      </c>
      <c r="D1918" s="9" t="s">
        <v>2406</v>
      </c>
      <c r="E1918" s="3">
        <v>1355.900719</v>
      </c>
      <c r="F1918" s="5">
        <v>1485.563719</v>
      </c>
      <c r="G1918" s="5" t="s">
        <v>2400</v>
      </c>
      <c r="H1918" s="3">
        <v>0.09</v>
      </c>
      <c r="I1918" s="3">
        <v>39.009661999999999</v>
      </c>
      <c r="J1918" s="4">
        <v>0.09</v>
      </c>
      <c r="K1918" s="3">
        <v>39.009661999999999</v>
      </c>
      <c r="L1918" s="3">
        <v>32.527693859999999</v>
      </c>
      <c r="M1918" s="3">
        <v>4.3678160899999998</v>
      </c>
      <c r="N1918" s="3">
        <v>44.986072</v>
      </c>
      <c r="O1918" s="3" t="s">
        <v>2400</v>
      </c>
      <c r="P1918" s="3" t="s">
        <v>2400</v>
      </c>
      <c r="Q1918" s="3">
        <v>2.7923529999999999</v>
      </c>
      <c r="R1918" s="3">
        <v>17.337081999999999</v>
      </c>
      <c r="S1918" s="3">
        <v>17.337081999999999</v>
      </c>
      <c r="T1918" s="9" t="s">
        <v>3429</v>
      </c>
      <c r="U1918" s="7">
        <v>482532</v>
      </c>
      <c r="V1918" s="7">
        <v>457837</v>
      </c>
      <c r="W1918" s="7">
        <v>427288</v>
      </c>
      <c r="X1918" s="7">
        <v>404642</v>
      </c>
      <c r="Y1918" s="7">
        <v>516160</v>
      </c>
      <c r="Z1918" s="7">
        <v>531866</v>
      </c>
      <c r="AA1918" s="7">
        <v>508644</v>
      </c>
      <c r="AB1918" s="7">
        <v>482532</v>
      </c>
      <c r="AC1918" s="3">
        <v>41.597999999999999</v>
      </c>
      <c r="AD1918" s="3">
        <v>40.665999999999997</v>
      </c>
      <c r="AE1918" s="3">
        <v>15.635999999999999</v>
      </c>
      <c r="AF1918" s="3">
        <v>14.917</v>
      </c>
      <c r="AG1918" s="7">
        <v>40607988</v>
      </c>
      <c r="AH1918" s="7">
        <v>40607988</v>
      </c>
      <c r="AI1918" s="7">
        <v>37586031</v>
      </c>
      <c r="AJ1918" s="7">
        <v>24057335</v>
      </c>
      <c r="AK1918" s="3">
        <v>59.24286</v>
      </c>
      <c r="AL1918" s="7">
        <v>170</v>
      </c>
      <c r="AM1918" s="7">
        <v>22314515</v>
      </c>
      <c r="AN1918" s="3">
        <v>54.95</v>
      </c>
      <c r="AO1918" s="3">
        <v>0</v>
      </c>
      <c r="AP1918" s="3">
        <v>-3.2644500000000001</v>
      </c>
      <c r="AQ1918" s="3">
        <v>-14.888011000000001</v>
      </c>
      <c r="AR1918" s="3">
        <v>-9.2793E-2</v>
      </c>
      <c r="AS1918" s="3">
        <v>-3.2644500000000001</v>
      </c>
      <c r="AT1918" s="3">
        <v>-14.888011000000001</v>
      </c>
      <c r="AU1918" s="3">
        <v>-1.793858</v>
      </c>
      <c r="AV1918" s="3">
        <v>3.9234719040992627</v>
      </c>
      <c r="AW1918" s="3">
        <v>4.25295130245176</v>
      </c>
      <c r="AX1918" s="3">
        <v>3.0613158406931396</v>
      </c>
      <c r="AY1918" s="3">
        <v>131.78</v>
      </c>
      <c r="AZ1918" s="3">
        <v>142.85</v>
      </c>
      <c r="BA1918" s="3">
        <v>102.82</v>
      </c>
    </row>
    <row r="1919" spans="1:53" x14ac:dyDescent="0.3">
      <c r="A1919" s="1" t="s">
        <v>889</v>
      </c>
      <c r="B1919" s="2">
        <v>4910403</v>
      </c>
      <c r="C1919" s="9" t="s">
        <v>2395</v>
      </c>
      <c r="D1919" s="9" t="s">
        <v>2425</v>
      </c>
      <c r="E1919" s="3">
        <v>1353.8767020800001</v>
      </c>
      <c r="F1919" s="5">
        <v>2144.0457019999999</v>
      </c>
      <c r="G1919" s="5" t="s">
        <v>2400</v>
      </c>
      <c r="H1919" s="3">
        <v>0.11</v>
      </c>
      <c r="I1919" s="3">
        <v>117.782101</v>
      </c>
      <c r="J1919" s="3">
        <v>0.11</v>
      </c>
      <c r="K1919" s="3">
        <v>117.782101</v>
      </c>
      <c r="L1919" s="3">
        <v>11.959699720000001</v>
      </c>
      <c r="M1919" s="3">
        <v>1.05404276</v>
      </c>
      <c r="N1919" s="3">
        <v>22.879819000000001</v>
      </c>
      <c r="O1919" s="3" t="s">
        <v>2400</v>
      </c>
      <c r="P1919" s="3" t="s">
        <v>2400</v>
      </c>
      <c r="Q1919" s="3">
        <v>1.4938530000000001</v>
      </c>
      <c r="R1919" s="3">
        <v>12.293733</v>
      </c>
      <c r="S1919" s="3">
        <v>12.293733</v>
      </c>
      <c r="T1919" s="9" t="s">
        <v>3429</v>
      </c>
      <c r="U1919" s="7">
        <v>1464178</v>
      </c>
      <c r="V1919" s="7">
        <v>1602491</v>
      </c>
      <c r="W1919" s="7">
        <v>1299064</v>
      </c>
      <c r="X1919" s="7">
        <v>890554</v>
      </c>
      <c r="Y1919" s="7">
        <v>1373579</v>
      </c>
      <c r="Z1919" s="7">
        <v>1345575</v>
      </c>
      <c r="AA1919" s="7">
        <v>1397799</v>
      </c>
      <c r="AB1919" s="7">
        <v>1464178</v>
      </c>
      <c r="AC1919" s="3">
        <v>32.634</v>
      </c>
      <c r="AD1919" s="3">
        <v>30.683</v>
      </c>
      <c r="AE1919" s="3">
        <v>15.907</v>
      </c>
      <c r="AF1919" s="4">
        <v>10.477</v>
      </c>
      <c r="AG1919" s="7">
        <v>41683000</v>
      </c>
      <c r="AH1919" s="7">
        <v>41682000</v>
      </c>
      <c r="AI1919" s="7">
        <v>42380363</v>
      </c>
      <c r="AJ1919" s="7">
        <v>41511651</v>
      </c>
      <c r="AK1919" s="3">
        <v>99.587980000000002</v>
      </c>
      <c r="AL1919" s="7">
        <v>330</v>
      </c>
      <c r="AM1919" s="7">
        <v>45887396</v>
      </c>
      <c r="AN1919" s="4">
        <v>110.09</v>
      </c>
      <c r="AO1919" s="3">
        <v>3.7709980000000001</v>
      </c>
      <c r="AP1919" s="3">
        <v>-6.8041869999999998</v>
      </c>
      <c r="AQ1919" s="3">
        <v>-27.060241000000001</v>
      </c>
      <c r="AR1919" s="3">
        <v>-55.687308000000002</v>
      </c>
      <c r="AS1919" s="3">
        <v>-6.8041869999999998</v>
      </c>
      <c r="AT1919" s="3">
        <v>-27.060241000000001</v>
      </c>
      <c r="AU1919" s="3">
        <v>-55.142263999999997</v>
      </c>
      <c r="AV1919" s="3">
        <v>5.4789585762158151</v>
      </c>
      <c r="AW1919" s="3">
        <v>10.976968884903018</v>
      </c>
      <c r="AX1919" s="3">
        <v>8.3022087222968555</v>
      </c>
      <c r="AY1919" s="3">
        <v>73.55</v>
      </c>
      <c r="AZ1919" s="3">
        <v>147.35</v>
      </c>
      <c r="BA1919" s="3">
        <v>111.45</v>
      </c>
    </row>
    <row r="1920" spans="1:53" x14ac:dyDescent="0.3">
      <c r="A1920" s="1" t="s">
        <v>1551</v>
      </c>
      <c r="B1920" s="2">
        <v>4183607</v>
      </c>
      <c r="C1920" s="9" t="s">
        <v>2395</v>
      </c>
      <c r="D1920" s="9" t="s">
        <v>2407</v>
      </c>
      <c r="E1920" s="3">
        <v>1343.8885124599999</v>
      </c>
      <c r="F1920" s="5">
        <v>2935.4585120000002</v>
      </c>
      <c r="G1920" s="5">
        <v>2918.61551246</v>
      </c>
      <c r="H1920" s="3" t="s">
        <v>2400</v>
      </c>
      <c r="I1920" s="3">
        <v>21.2222222222222</v>
      </c>
      <c r="J1920" s="3" t="s">
        <v>2400</v>
      </c>
      <c r="K1920" s="3">
        <v>21.2222222222222</v>
      </c>
      <c r="L1920" s="3">
        <v>0.84466943336216604</v>
      </c>
      <c r="M1920" s="3">
        <v>0.84466943336216604</v>
      </c>
      <c r="N1920" s="3">
        <v>64.419835278768005</v>
      </c>
      <c r="O1920" s="3" t="s">
        <v>2400</v>
      </c>
      <c r="P1920" s="3" t="s">
        <v>2400</v>
      </c>
      <c r="Q1920" s="3" t="s">
        <v>2400</v>
      </c>
      <c r="R1920" s="3" t="s">
        <v>2400</v>
      </c>
      <c r="S1920" s="3">
        <v>15.188556286215499</v>
      </c>
      <c r="T1920" s="9" t="s">
        <v>3435</v>
      </c>
      <c r="U1920" s="7">
        <v>135788</v>
      </c>
      <c r="V1920" s="7">
        <v>205934</v>
      </c>
      <c r="W1920" s="7">
        <v>96522</v>
      </c>
      <c r="X1920" s="7">
        <v>319806</v>
      </c>
      <c r="Y1920" s="7">
        <v>135788</v>
      </c>
      <c r="Z1920" s="7">
        <v>151916</v>
      </c>
      <c r="AA1920" s="7">
        <v>192181</v>
      </c>
      <c r="AB1920" s="7">
        <v>205996</v>
      </c>
      <c r="AC1920" s="3" t="s">
        <v>2400</v>
      </c>
      <c r="AD1920" s="3" t="s">
        <v>2400</v>
      </c>
      <c r="AE1920" s="3" t="s">
        <v>2400</v>
      </c>
      <c r="AF1920" s="3" t="s">
        <v>2400</v>
      </c>
      <c r="AG1920" s="7">
        <v>82245319</v>
      </c>
      <c r="AH1920" s="7">
        <v>82245000</v>
      </c>
      <c r="AI1920" s="7">
        <v>77225329</v>
      </c>
      <c r="AJ1920" s="7" t="s">
        <v>2400</v>
      </c>
      <c r="AK1920" s="3" t="s">
        <v>2400</v>
      </c>
      <c r="AL1920" s="7">
        <v>217</v>
      </c>
      <c r="AM1920" s="7">
        <v>29234914</v>
      </c>
      <c r="AN1920" s="3">
        <v>35.549999999999997</v>
      </c>
      <c r="AO1920" s="3">
        <v>0.26246700000000001</v>
      </c>
      <c r="AP1920" s="3">
        <v>-6.4871480000000004</v>
      </c>
      <c r="AQ1920" s="3">
        <v>-6.3151440000000001</v>
      </c>
      <c r="AR1920" s="3">
        <v>-25.098039</v>
      </c>
      <c r="AS1920" s="3">
        <v>-6.4871480000000004</v>
      </c>
      <c r="AT1920" s="3">
        <v>-6.3151440000000001</v>
      </c>
      <c r="AU1920" s="3">
        <v>-25.171400999999999</v>
      </c>
      <c r="AV1920" s="3">
        <v>6.0527566316570551</v>
      </c>
      <c r="AW1920" s="3">
        <v>6.6116164009285434</v>
      </c>
      <c r="AX1920" s="3">
        <v>4.7542894671750719</v>
      </c>
      <c r="AY1920" s="3">
        <v>141.84</v>
      </c>
      <c r="AZ1920" s="3">
        <v>154.94</v>
      </c>
      <c r="BA1920" s="3">
        <v>111.41</v>
      </c>
    </row>
    <row r="1921" spans="1:53" x14ac:dyDescent="0.3">
      <c r="A1921" s="1" t="s">
        <v>117</v>
      </c>
      <c r="B1921" s="2">
        <v>4991374</v>
      </c>
      <c r="C1921" s="9" t="s">
        <v>2395</v>
      </c>
      <c r="D1921" s="9" t="s">
        <v>2419</v>
      </c>
      <c r="E1921" s="3">
        <v>1343.7765029</v>
      </c>
      <c r="F1921" s="5">
        <v>1275.014502</v>
      </c>
      <c r="G1921" s="5">
        <v>1275.0145029</v>
      </c>
      <c r="H1921" s="3">
        <v>0.13</v>
      </c>
      <c r="I1921" s="3" t="s">
        <v>2397</v>
      </c>
      <c r="J1921" s="3">
        <v>0.13</v>
      </c>
      <c r="K1921" s="3" t="s">
        <v>2397</v>
      </c>
      <c r="L1921" s="3">
        <v>7.4321062199999997</v>
      </c>
      <c r="M1921" s="3">
        <v>5.1962025300000008</v>
      </c>
      <c r="N1921" s="3">
        <v>45.526802000000004</v>
      </c>
      <c r="O1921" s="3" t="s">
        <v>2397</v>
      </c>
      <c r="P1921" s="3" t="s">
        <v>2397</v>
      </c>
      <c r="Q1921" s="3">
        <v>5.126379</v>
      </c>
      <c r="R1921" s="3">
        <v>98.074365999999998</v>
      </c>
      <c r="S1921" s="3">
        <v>98.074365999999998</v>
      </c>
      <c r="T1921" s="9" t="s">
        <v>3431</v>
      </c>
      <c r="U1921" s="7">
        <v>145639</v>
      </c>
      <c r="V1921" s="7">
        <v>105984</v>
      </c>
      <c r="W1921" s="7">
        <v>108435</v>
      </c>
      <c r="X1921" s="7">
        <v>87125</v>
      </c>
      <c r="Y1921" s="7">
        <v>176142</v>
      </c>
      <c r="Z1921" s="7">
        <v>155675</v>
      </c>
      <c r="AA1921" s="7">
        <v>145639</v>
      </c>
      <c r="AB1921" s="7">
        <v>135354</v>
      </c>
      <c r="AC1921" s="3">
        <v>24.225999999999999</v>
      </c>
      <c r="AD1921" s="3">
        <v>27.565000000000001</v>
      </c>
      <c r="AE1921" s="4">
        <v>-1.35</v>
      </c>
      <c r="AF1921" s="4">
        <v>4.3890000000000002</v>
      </c>
      <c r="AG1921" s="7">
        <v>39453215</v>
      </c>
      <c r="AH1921" s="7">
        <v>38295761</v>
      </c>
      <c r="AI1921" s="7">
        <v>30318511</v>
      </c>
      <c r="AJ1921" s="7">
        <v>37715245</v>
      </c>
      <c r="AK1921" s="3">
        <v>95.594859999999997</v>
      </c>
      <c r="AL1921" s="7">
        <v>206</v>
      </c>
      <c r="AM1921" s="7">
        <v>27874562</v>
      </c>
      <c r="AN1921" s="3">
        <v>70.650000000000006</v>
      </c>
      <c r="AO1921" s="3">
        <v>-1.5587530000000001</v>
      </c>
      <c r="AP1921" s="3">
        <v>-27.686436</v>
      </c>
      <c r="AQ1921" s="3">
        <v>4.3644069999999999</v>
      </c>
      <c r="AR1921" s="3">
        <v>127.214022</v>
      </c>
      <c r="AS1921" s="3">
        <v>-27.686436</v>
      </c>
      <c r="AT1921" s="3">
        <v>4.3644069999999999</v>
      </c>
      <c r="AU1921" s="3">
        <v>121.095153</v>
      </c>
      <c r="AV1921" s="3">
        <v>12.473089962376957</v>
      </c>
      <c r="AW1921" s="3">
        <v>17.138774944634363</v>
      </c>
      <c r="AX1921" s="3">
        <v>17.493834347652218</v>
      </c>
      <c r="AY1921" s="3">
        <v>91.14</v>
      </c>
      <c r="AZ1921" s="3">
        <v>125.23</v>
      </c>
      <c r="BA1921" s="3">
        <v>127.82</v>
      </c>
    </row>
    <row r="1922" spans="1:53" x14ac:dyDescent="0.3">
      <c r="A1922" s="1" t="s">
        <v>935</v>
      </c>
      <c r="B1922" s="2">
        <v>100551</v>
      </c>
      <c r="C1922" s="9" t="s">
        <v>2395</v>
      </c>
      <c r="D1922" s="9" t="s">
        <v>2399</v>
      </c>
      <c r="E1922" s="3">
        <v>1334.92808982</v>
      </c>
      <c r="F1922" s="5" t="s">
        <v>2400</v>
      </c>
      <c r="G1922" s="5">
        <v>1347.6120898199999</v>
      </c>
      <c r="H1922" s="3">
        <v>0.70899999999999996</v>
      </c>
      <c r="I1922" s="3">
        <v>14.519855595667901</v>
      </c>
      <c r="J1922" s="4">
        <v>0.70899999999999996</v>
      </c>
      <c r="K1922" s="3">
        <v>14.519855595667901</v>
      </c>
      <c r="L1922" s="3">
        <v>2.1277650731620401</v>
      </c>
      <c r="M1922" s="3">
        <v>1.6032332019184401</v>
      </c>
      <c r="N1922" s="3">
        <v>12.953301</v>
      </c>
      <c r="O1922" s="3" t="s">
        <v>2400</v>
      </c>
      <c r="P1922" s="3" t="s">
        <v>2400</v>
      </c>
      <c r="Q1922" s="3" t="s">
        <v>2400</v>
      </c>
      <c r="R1922" s="3" t="s">
        <v>2400</v>
      </c>
      <c r="S1922" s="3" t="s">
        <v>2400</v>
      </c>
      <c r="T1922" s="9" t="s">
        <v>3429</v>
      </c>
      <c r="U1922" s="7">
        <v>250611</v>
      </c>
      <c r="V1922" s="7">
        <v>259699</v>
      </c>
      <c r="W1922" s="7">
        <v>218216</v>
      </c>
      <c r="X1922" s="7">
        <v>208907</v>
      </c>
      <c r="Y1922" s="7">
        <v>210918</v>
      </c>
      <c r="Z1922" s="7">
        <v>210868</v>
      </c>
      <c r="AA1922" s="7">
        <v>247451</v>
      </c>
      <c r="AB1922" s="7">
        <v>250611</v>
      </c>
      <c r="AC1922" s="3" t="s">
        <v>2400</v>
      </c>
      <c r="AD1922" s="3" t="s">
        <v>2400</v>
      </c>
      <c r="AE1922" s="3" t="s">
        <v>2400</v>
      </c>
      <c r="AF1922" s="3" t="s">
        <v>2400</v>
      </c>
      <c r="AG1922" s="7">
        <v>29679466</v>
      </c>
      <c r="AH1922" s="7">
        <v>29679248</v>
      </c>
      <c r="AI1922" s="7">
        <v>29575451</v>
      </c>
      <c r="AJ1922" s="7">
        <v>28231547</v>
      </c>
      <c r="AK1922" s="3">
        <v>95.125349999999997</v>
      </c>
      <c r="AL1922" s="7">
        <v>167</v>
      </c>
      <c r="AM1922" s="7">
        <v>15923527</v>
      </c>
      <c r="AN1922" s="3">
        <v>53.65</v>
      </c>
      <c r="AO1922" s="3">
        <v>-1.8066409999999999</v>
      </c>
      <c r="AP1922" s="3">
        <v>-10.582481</v>
      </c>
      <c r="AQ1922" s="3">
        <v>3.7935479999999999</v>
      </c>
      <c r="AR1922" s="3">
        <v>23.109887000000001</v>
      </c>
      <c r="AS1922" s="3">
        <v>-10.582481</v>
      </c>
      <c r="AT1922" s="3">
        <v>3.7935479999999999</v>
      </c>
      <c r="AU1922" s="3">
        <v>24.097501000000001</v>
      </c>
      <c r="AV1922" s="3">
        <v>2.7335397268417934</v>
      </c>
      <c r="AW1922" s="3">
        <v>1.8780261151621278</v>
      </c>
      <c r="AX1922" s="3">
        <v>1.5147451877146838</v>
      </c>
      <c r="AY1922" s="3">
        <v>157.13</v>
      </c>
      <c r="AZ1922" s="3">
        <v>107.95</v>
      </c>
      <c r="BA1922" s="3">
        <v>87.07</v>
      </c>
    </row>
    <row r="1923" spans="1:53" x14ac:dyDescent="0.3">
      <c r="A1923" s="1" t="s">
        <v>1398</v>
      </c>
      <c r="B1923" s="2">
        <v>4092328</v>
      </c>
      <c r="C1923" s="9" t="s">
        <v>2395</v>
      </c>
      <c r="D1923" s="9" t="s">
        <v>2407</v>
      </c>
      <c r="E1923" s="3">
        <v>1328.8665392600001</v>
      </c>
      <c r="F1923" s="5">
        <v>3016.8945389999999</v>
      </c>
      <c r="G1923" s="5">
        <v>3016.8945392599999</v>
      </c>
      <c r="H1923" s="3">
        <v>0.30599999999999999</v>
      </c>
      <c r="I1923" s="3">
        <v>8.8401049999999994</v>
      </c>
      <c r="J1923" s="4">
        <v>0.30599999999999999</v>
      </c>
      <c r="K1923" s="3">
        <v>8.8401049999999994</v>
      </c>
      <c r="L1923" s="3">
        <v>0.89325916999999999</v>
      </c>
      <c r="M1923" s="3">
        <v>0.89325916999999999</v>
      </c>
      <c r="N1923" s="3">
        <v>67.788944999999998</v>
      </c>
      <c r="O1923" s="3" t="s">
        <v>2400</v>
      </c>
      <c r="P1923" s="3" t="s">
        <v>2400</v>
      </c>
      <c r="Q1923" s="3">
        <v>10.128145</v>
      </c>
      <c r="R1923" s="3" t="s">
        <v>2400</v>
      </c>
      <c r="S1923" s="3">
        <v>13.6302851495668</v>
      </c>
      <c r="T1923" s="9" t="s">
        <v>3429</v>
      </c>
      <c r="U1923" s="7">
        <v>276522</v>
      </c>
      <c r="V1923" s="7">
        <v>230349</v>
      </c>
      <c r="W1923" s="7">
        <v>216749</v>
      </c>
      <c r="X1923" s="7">
        <v>276916</v>
      </c>
      <c r="Y1923" s="7">
        <v>291576</v>
      </c>
      <c r="Z1923" s="7">
        <v>277613</v>
      </c>
      <c r="AA1923" s="7">
        <v>277075</v>
      </c>
      <c r="AB1923" s="7">
        <v>276522</v>
      </c>
      <c r="AC1923" s="4">
        <v>100</v>
      </c>
      <c r="AD1923" s="4">
        <v>100</v>
      </c>
      <c r="AE1923" s="3" t="s">
        <v>2400</v>
      </c>
      <c r="AF1923" s="3" t="s">
        <v>2400</v>
      </c>
      <c r="AG1923" s="7">
        <v>93780278</v>
      </c>
      <c r="AH1923" s="7">
        <v>65253275</v>
      </c>
      <c r="AI1923" s="7">
        <v>65253275</v>
      </c>
      <c r="AJ1923" s="7" t="s">
        <v>2400</v>
      </c>
      <c r="AK1923" s="3" t="s">
        <v>2400</v>
      </c>
      <c r="AL1923" s="7">
        <v>195</v>
      </c>
      <c r="AM1923" s="7">
        <v>25737620</v>
      </c>
      <c r="AN1923" s="3">
        <v>27.44</v>
      </c>
      <c r="AO1923" s="3">
        <v>-1.5328470000000001</v>
      </c>
      <c r="AP1923" s="3">
        <v>-4.7988710000000001</v>
      </c>
      <c r="AQ1923" s="3">
        <v>0.74682599999999999</v>
      </c>
      <c r="AR1923" s="3">
        <v>-0.29563899999999999</v>
      </c>
      <c r="AS1923" s="3">
        <v>-4.7988710000000001</v>
      </c>
      <c r="AT1923" s="3">
        <v>0.74682599999999999</v>
      </c>
      <c r="AU1923" s="3">
        <v>-1.388889</v>
      </c>
      <c r="AV1923" s="3">
        <v>2.4787215921880721</v>
      </c>
      <c r="AW1923" s="3">
        <v>2.3339490032609662</v>
      </c>
      <c r="AX1923" s="3">
        <v>2.029690654640135</v>
      </c>
      <c r="AY1923" s="3">
        <v>138.82</v>
      </c>
      <c r="AZ1923" s="3">
        <v>130.72</v>
      </c>
      <c r="BA1923" s="3">
        <v>113.68</v>
      </c>
    </row>
    <row r="1924" spans="1:53" x14ac:dyDescent="0.3">
      <c r="A1924" s="1" t="s">
        <v>1724</v>
      </c>
      <c r="B1924" s="2">
        <v>5208131</v>
      </c>
      <c r="C1924" s="9" t="s">
        <v>2395</v>
      </c>
      <c r="D1924" s="9" t="s">
        <v>2456</v>
      </c>
      <c r="E1924" s="3">
        <v>1325.8363670000001</v>
      </c>
      <c r="F1924" s="5">
        <v>1109.6133669999999</v>
      </c>
      <c r="G1924" s="5" t="s">
        <v>2400</v>
      </c>
      <c r="H1924" s="3">
        <v>0.11</v>
      </c>
      <c r="I1924" s="3">
        <v>28.75</v>
      </c>
      <c r="J1924" s="3">
        <v>0.11</v>
      </c>
      <c r="K1924" s="3">
        <v>28.75</v>
      </c>
      <c r="L1924" s="3">
        <v>3.6492489999999997</v>
      </c>
      <c r="M1924" s="3">
        <v>3.5039609999999999</v>
      </c>
      <c r="N1924" s="3">
        <v>9.9710979999999996</v>
      </c>
      <c r="O1924" s="3" t="s">
        <v>2400</v>
      </c>
      <c r="P1924" s="3" t="s">
        <v>2400</v>
      </c>
      <c r="Q1924" s="3">
        <v>1.10006</v>
      </c>
      <c r="R1924" s="3">
        <v>17.616206999999999</v>
      </c>
      <c r="S1924" s="3">
        <v>17.616206999999999</v>
      </c>
      <c r="T1924" s="9" t="s">
        <v>3429</v>
      </c>
      <c r="U1924" s="7">
        <v>1088598</v>
      </c>
      <c r="V1924" s="7">
        <v>786913</v>
      </c>
      <c r="W1924" s="7">
        <v>500621</v>
      </c>
      <c r="X1924" s="7">
        <v>344858</v>
      </c>
      <c r="Y1924" s="7">
        <v>1138730</v>
      </c>
      <c r="Z1924" s="7">
        <v>1132996</v>
      </c>
      <c r="AA1924" s="7">
        <v>1108282</v>
      </c>
      <c r="AB1924" s="7">
        <v>1088598</v>
      </c>
      <c r="AC1924" s="3">
        <v>21.936</v>
      </c>
      <c r="AD1924" s="3">
        <v>21.675000000000001</v>
      </c>
      <c r="AE1924" s="4">
        <v>5.9219999999999997</v>
      </c>
      <c r="AF1924" s="4">
        <v>6.0069999999999997</v>
      </c>
      <c r="AG1924" s="7">
        <v>88343258</v>
      </c>
      <c r="AH1924" s="7">
        <v>90711413</v>
      </c>
      <c r="AI1924" s="7">
        <v>95764690</v>
      </c>
      <c r="AJ1924" s="7">
        <v>71709067</v>
      </c>
      <c r="AK1924" s="3">
        <v>84.211759999999998</v>
      </c>
      <c r="AL1924" s="7">
        <v>356</v>
      </c>
      <c r="AM1924" s="7">
        <v>78398983</v>
      </c>
      <c r="AN1924" s="3">
        <v>92.07</v>
      </c>
      <c r="AO1924" s="3">
        <v>18.719889999999999</v>
      </c>
      <c r="AP1924" s="3">
        <v>10.789980999999999</v>
      </c>
      <c r="AQ1924" s="3">
        <v>2.9236279999999999</v>
      </c>
      <c r="AR1924" s="3">
        <v>-53.641494000000002</v>
      </c>
      <c r="AS1924" s="3">
        <v>10.789980999999999</v>
      </c>
      <c r="AT1924" s="3">
        <v>2.9236279999999999</v>
      </c>
      <c r="AU1924" s="3">
        <v>-53.604087999999997</v>
      </c>
      <c r="AV1924" s="3">
        <v>11.571697735791481</v>
      </c>
      <c r="AW1924" s="3">
        <v>9.9423090234591367</v>
      </c>
      <c r="AX1924" s="3">
        <v>9.6530475254913739</v>
      </c>
      <c r="AY1924" s="3">
        <v>145.66</v>
      </c>
      <c r="AZ1924" s="3">
        <v>125.15</v>
      </c>
      <c r="BA1924" s="3">
        <v>121.51</v>
      </c>
    </row>
    <row r="1925" spans="1:53" x14ac:dyDescent="0.3">
      <c r="A1925" s="1" t="s">
        <v>29</v>
      </c>
      <c r="B1925" s="2">
        <v>4968288</v>
      </c>
      <c r="C1925" s="9" t="s">
        <v>2395</v>
      </c>
      <c r="D1925" s="9" t="s">
        <v>2405</v>
      </c>
      <c r="E1925" s="3">
        <v>1324.29103644</v>
      </c>
      <c r="F1925" s="5">
        <v>1769.0310360000001</v>
      </c>
      <c r="G1925" s="5" t="s">
        <v>2400</v>
      </c>
      <c r="H1925" s="3">
        <v>0.17</v>
      </c>
      <c r="I1925" s="3">
        <v>37.783783999999997</v>
      </c>
      <c r="J1925" s="3">
        <v>0.17</v>
      </c>
      <c r="K1925" s="3">
        <v>37.783783999999997</v>
      </c>
      <c r="L1925" s="3" t="s">
        <v>2397</v>
      </c>
      <c r="M1925" s="3">
        <v>4.0357967700000001</v>
      </c>
      <c r="N1925" s="3">
        <v>11.601660000000001</v>
      </c>
      <c r="O1925" s="3" t="s">
        <v>2400</v>
      </c>
      <c r="P1925" s="3" t="s">
        <v>2400</v>
      </c>
      <c r="Q1925" s="3">
        <v>5.7379449999999999</v>
      </c>
      <c r="R1925" s="3">
        <v>10.323935000000001</v>
      </c>
      <c r="S1925" s="3">
        <v>10.323935000000001</v>
      </c>
      <c r="T1925" s="9" t="s">
        <v>3429</v>
      </c>
      <c r="U1925" s="7">
        <v>388788</v>
      </c>
      <c r="V1925" s="7">
        <v>438933</v>
      </c>
      <c r="W1925" s="7">
        <v>391212</v>
      </c>
      <c r="X1925" s="7">
        <v>515919</v>
      </c>
      <c r="Y1925" s="7">
        <v>343723</v>
      </c>
      <c r="Z1925" s="7">
        <v>359019</v>
      </c>
      <c r="AA1925" s="7">
        <v>354886</v>
      </c>
      <c r="AB1925" s="7">
        <v>388788</v>
      </c>
      <c r="AC1925" s="4">
        <v>100</v>
      </c>
      <c r="AD1925" s="4">
        <v>100</v>
      </c>
      <c r="AE1925" s="3">
        <v>61.945999999999998</v>
      </c>
      <c r="AF1925" s="3">
        <v>54.732999999999997</v>
      </c>
      <c r="AG1925" s="7">
        <v>109193000</v>
      </c>
      <c r="AH1925" s="7">
        <v>108854000</v>
      </c>
      <c r="AI1925" s="7">
        <v>107096000</v>
      </c>
      <c r="AJ1925" s="7">
        <v>107513489</v>
      </c>
      <c r="AK1925" s="3">
        <v>98.397059999999996</v>
      </c>
      <c r="AL1925" s="7">
        <v>265</v>
      </c>
      <c r="AM1925" s="7">
        <v>107019201</v>
      </c>
      <c r="AN1925" s="3">
        <v>97.94</v>
      </c>
      <c r="AO1925" s="3">
        <v>1.7467250000000001</v>
      </c>
      <c r="AP1925" s="3">
        <v>15.346534999999999</v>
      </c>
      <c r="AQ1925" s="3">
        <v>17.380352999999999</v>
      </c>
      <c r="AR1925" s="3">
        <v>11.572227</v>
      </c>
      <c r="AS1925" s="3">
        <v>15.346534999999999</v>
      </c>
      <c r="AT1925" s="3">
        <v>17.380352999999999</v>
      </c>
      <c r="AU1925" s="3">
        <v>12.832929999999999</v>
      </c>
      <c r="AV1925" s="3">
        <v>1.7428425109109642</v>
      </c>
      <c r="AW1925" s="3">
        <v>2.8641449527446472</v>
      </c>
      <c r="AX1925" s="3">
        <v>2.2290919954301045</v>
      </c>
      <c r="AY1925" s="3">
        <v>76.959999999999994</v>
      </c>
      <c r="AZ1925" s="3">
        <v>126.48</v>
      </c>
      <c r="BA1925" s="3">
        <v>98.43</v>
      </c>
    </row>
    <row r="1926" spans="1:53" x14ac:dyDescent="0.3">
      <c r="A1926" s="1" t="s">
        <v>1478</v>
      </c>
      <c r="B1926" s="2">
        <v>19574131</v>
      </c>
      <c r="C1926" s="9" t="s">
        <v>2401</v>
      </c>
      <c r="D1926" s="9" t="s">
        <v>2413</v>
      </c>
      <c r="E1926" s="3">
        <v>1322.47529457</v>
      </c>
      <c r="F1926" s="5">
        <v>2085.842294</v>
      </c>
      <c r="G1926" s="5">
        <v>2088.3788313300001</v>
      </c>
      <c r="H1926" s="3">
        <v>-6.9000000000000006E-2</v>
      </c>
      <c r="I1926" s="3" t="s">
        <v>2397</v>
      </c>
      <c r="J1926" s="3">
        <v>-6.9000000000000006E-2</v>
      </c>
      <c r="K1926" s="3" t="s">
        <v>2397</v>
      </c>
      <c r="L1926" s="3">
        <v>0.98230560705476</v>
      </c>
      <c r="M1926" s="3">
        <v>0.86142981000841601</v>
      </c>
      <c r="N1926" s="3">
        <v>11.448219999999999</v>
      </c>
      <c r="O1926" s="3" t="s">
        <v>2400</v>
      </c>
      <c r="P1926" s="3" t="s">
        <v>2400</v>
      </c>
      <c r="Q1926" s="3">
        <v>12.32926</v>
      </c>
      <c r="R1926" s="3">
        <v>15.945618</v>
      </c>
      <c r="S1926" s="3">
        <v>19.906459588998501</v>
      </c>
      <c r="T1926" s="9" t="s">
        <v>3429</v>
      </c>
      <c r="U1926" s="7">
        <v>132055</v>
      </c>
      <c r="V1926" s="7">
        <v>96279</v>
      </c>
      <c r="W1926" s="7">
        <v>59140</v>
      </c>
      <c r="X1926" s="7">
        <v>33727</v>
      </c>
      <c r="Y1926" s="7">
        <v>155646</v>
      </c>
      <c r="Z1926" s="7">
        <v>148013</v>
      </c>
      <c r="AA1926" s="7">
        <v>140176</v>
      </c>
      <c r="AB1926" s="7">
        <v>132055</v>
      </c>
      <c r="AC1926" s="3">
        <v>87.158000000000001</v>
      </c>
      <c r="AD1926" s="3">
        <v>88.408000000000001</v>
      </c>
      <c r="AE1926" s="3">
        <v>72.072999999999993</v>
      </c>
      <c r="AF1926" s="3">
        <v>76.766999999999996</v>
      </c>
      <c r="AG1926" s="7">
        <v>81583917</v>
      </c>
      <c r="AH1926" s="7">
        <v>77377679</v>
      </c>
      <c r="AI1926" s="7">
        <v>68701223</v>
      </c>
      <c r="AJ1926" s="7">
        <v>81207395</v>
      </c>
      <c r="AK1926" s="3">
        <v>99.538489999999996</v>
      </c>
      <c r="AL1926" s="7">
        <v>247</v>
      </c>
      <c r="AM1926" s="7">
        <v>94922697</v>
      </c>
      <c r="AN1926" s="3">
        <v>116.35</v>
      </c>
      <c r="AO1926" s="3">
        <v>0.28348699999999999</v>
      </c>
      <c r="AP1926" s="3">
        <v>-12.708205</v>
      </c>
      <c r="AQ1926" s="3">
        <v>-14.398064</v>
      </c>
      <c r="AR1926" s="3">
        <v>-22.63532</v>
      </c>
      <c r="AS1926" s="3">
        <v>-12.708205</v>
      </c>
      <c r="AT1926" s="3">
        <v>-14.398064</v>
      </c>
      <c r="AU1926" s="3">
        <v>-20.728290999999999</v>
      </c>
      <c r="AV1926" s="3">
        <v>3.3682533286554501</v>
      </c>
      <c r="AW1926" s="3">
        <v>4.5900454419666596</v>
      </c>
      <c r="AX1926" s="3">
        <v>5.7314384647650591</v>
      </c>
      <c r="AY1926" s="3">
        <v>56.11</v>
      </c>
      <c r="AZ1926" s="3">
        <v>76.459999999999994</v>
      </c>
      <c r="BA1926" s="3">
        <v>95.47</v>
      </c>
    </row>
    <row r="1927" spans="1:53" x14ac:dyDescent="0.3">
      <c r="A1927" s="1" t="s">
        <v>580</v>
      </c>
      <c r="B1927" s="2">
        <v>4081644</v>
      </c>
      <c r="C1927" s="9" t="s">
        <v>2395</v>
      </c>
      <c r="D1927" s="9" t="s">
        <v>2467</v>
      </c>
      <c r="E1927" s="3">
        <v>1322.2468412999999</v>
      </c>
      <c r="F1927" s="5">
        <v>1465.8038409999999</v>
      </c>
      <c r="G1927" s="5" t="s">
        <v>2400</v>
      </c>
      <c r="H1927" s="3">
        <v>1.67</v>
      </c>
      <c r="I1927" s="3">
        <v>30.271668999999999</v>
      </c>
      <c r="J1927" s="3">
        <v>1.67</v>
      </c>
      <c r="K1927" s="3">
        <v>30.271668999999999</v>
      </c>
      <c r="L1927" s="3">
        <v>12.368681859999999</v>
      </c>
      <c r="M1927" s="3">
        <v>6.1892481699999999</v>
      </c>
      <c r="N1927" s="3">
        <v>53.531599</v>
      </c>
      <c r="O1927" s="3" t="s">
        <v>2400</v>
      </c>
      <c r="P1927" s="3" t="s">
        <v>2400</v>
      </c>
      <c r="Q1927" s="3">
        <v>2.1004100000000001</v>
      </c>
      <c r="R1927" s="3">
        <v>13.591708000000001</v>
      </c>
      <c r="S1927" s="3">
        <v>13.591708000000001</v>
      </c>
      <c r="T1927" s="9" t="s">
        <v>3429</v>
      </c>
      <c r="U1927" s="7">
        <v>623976</v>
      </c>
      <c r="V1927" s="7">
        <v>590901</v>
      </c>
      <c r="W1927" s="7">
        <v>565933</v>
      </c>
      <c r="X1927" s="7">
        <v>508373</v>
      </c>
      <c r="Y1927" s="7">
        <v>672592</v>
      </c>
      <c r="Z1927" s="7">
        <v>652396</v>
      </c>
      <c r="AA1927" s="7">
        <v>642920</v>
      </c>
      <c r="AB1927" s="7">
        <v>623976</v>
      </c>
      <c r="AC1927" s="3">
        <v>29.375</v>
      </c>
      <c r="AD1927" s="3">
        <v>29.672999999999998</v>
      </c>
      <c r="AE1927" s="4">
        <v>10.926</v>
      </c>
      <c r="AF1927" s="4">
        <v>11.420999999999999</v>
      </c>
      <c r="AG1927" s="7">
        <v>6761582</v>
      </c>
      <c r="AH1927" s="7">
        <v>6752604</v>
      </c>
      <c r="AI1927" s="7">
        <v>6978941</v>
      </c>
      <c r="AJ1927" s="7">
        <v>6132150</v>
      </c>
      <c r="AK1927" s="3">
        <v>90.448560000000001</v>
      </c>
      <c r="AL1927" s="7">
        <v>223</v>
      </c>
      <c r="AM1927" s="7">
        <v>5682673</v>
      </c>
      <c r="AN1927" s="3">
        <v>83.82</v>
      </c>
      <c r="AO1927" s="3">
        <v>-0.81068200000000001</v>
      </c>
      <c r="AP1927" s="3">
        <v>-4.014767</v>
      </c>
      <c r="AQ1927" s="3">
        <v>6.7761810000000002</v>
      </c>
      <c r="AR1927" s="3">
        <v>88.861986000000002</v>
      </c>
      <c r="AS1927" s="3">
        <v>-4.014767</v>
      </c>
      <c r="AT1927" s="3">
        <v>6.7761810000000002</v>
      </c>
      <c r="AU1927" s="3">
        <v>89.377844999999994</v>
      </c>
      <c r="AV1927" s="3">
        <v>2.2825312587116557</v>
      </c>
      <c r="AW1927" s="3">
        <v>2.8065259160320752</v>
      </c>
      <c r="AX1927" s="3">
        <v>2.737452010370764</v>
      </c>
      <c r="AY1927" s="3">
        <v>82.77</v>
      </c>
      <c r="AZ1927" s="3">
        <v>101.78</v>
      </c>
      <c r="BA1927" s="3">
        <v>99.27</v>
      </c>
    </row>
    <row r="1928" spans="1:53" x14ac:dyDescent="0.3">
      <c r="A1928" s="1" t="s">
        <v>625</v>
      </c>
      <c r="B1928" s="2">
        <v>4971908</v>
      </c>
      <c r="C1928" s="9" t="s">
        <v>2401</v>
      </c>
      <c r="D1928" s="9" t="s">
        <v>2418</v>
      </c>
      <c r="E1928" s="3">
        <v>1322.1292435299999</v>
      </c>
      <c r="F1928" s="5">
        <v>627.17024300000003</v>
      </c>
      <c r="G1928" s="5" t="s">
        <v>2400</v>
      </c>
      <c r="H1928" s="3">
        <v>-0.91600000000000004</v>
      </c>
      <c r="I1928" s="3" t="s">
        <v>2397</v>
      </c>
      <c r="J1928" s="4">
        <v>-0.91600000000000004</v>
      </c>
      <c r="K1928" s="3" t="s">
        <v>2397</v>
      </c>
      <c r="L1928" s="3">
        <v>0.28354725999999997</v>
      </c>
      <c r="M1928" s="3">
        <v>0.27391470000000001</v>
      </c>
      <c r="N1928" s="3" t="s">
        <v>2397</v>
      </c>
      <c r="O1928" s="3" t="s">
        <v>2400</v>
      </c>
      <c r="P1928" s="3" t="s">
        <v>2400</v>
      </c>
      <c r="Q1928" s="3">
        <v>0.449021</v>
      </c>
      <c r="R1928" s="3">
        <v>59.579241000000003</v>
      </c>
      <c r="S1928" s="3">
        <v>59.579241000000003</v>
      </c>
      <c r="T1928" s="9" t="s">
        <v>3429</v>
      </c>
      <c r="U1928" s="7">
        <v>2307695</v>
      </c>
      <c r="V1928" s="7">
        <v>4608350</v>
      </c>
      <c r="W1928" s="7">
        <v>1678793</v>
      </c>
      <c r="X1928" s="7">
        <v>675602</v>
      </c>
      <c r="Y1928" s="7">
        <v>1310019</v>
      </c>
      <c r="Z1928" s="7">
        <v>1596362</v>
      </c>
      <c r="AA1928" s="7">
        <v>2013172</v>
      </c>
      <c r="AB1928" s="7">
        <v>2307695</v>
      </c>
      <c r="AC1928" s="3">
        <v>39.895000000000003</v>
      </c>
      <c r="AD1928" s="3">
        <v>-4.6159999999999997</v>
      </c>
      <c r="AE1928" s="4">
        <v>40.4</v>
      </c>
      <c r="AF1928" s="3">
        <v>0.754</v>
      </c>
      <c r="AG1928" s="7">
        <v>66306870</v>
      </c>
      <c r="AH1928" s="7">
        <v>66002970</v>
      </c>
      <c r="AI1928" s="7">
        <v>74038122</v>
      </c>
      <c r="AJ1928" s="7">
        <v>50754112</v>
      </c>
      <c r="AK1928" s="3">
        <v>76.891490000000005</v>
      </c>
      <c r="AL1928" s="7">
        <v>160</v>
      </c>
      <c r="AM1928" s="7">
        <v>28818263</v>
      </c>
      <c r="AN1928" s="3">
        <v>43.66</v>
      </c>
      <c r="AO1928" s="4">
        <v>1.25</v>
      </c>
      <c r="AP1928" s="3">
        <v>-2.9455819999999999</v>
      </c>
      <c r="AQ1928" s="3">
        <v>-4.5655380000000001</v>
      </c>
      <c r="AR1928" s="3">
        <v>-22.795870000000001</v>
      </c>
      <c r="AS1928" s="3">
        <v>-2.9455819999999999</v>
      </c>
      <c r="AT1928" s="3">
        <v>-4.5655380000000001</v>
      </c>
      <c r="AU1928" s="3">
        <v>-26.917293000000001</v>
      </c>
      <c r="AV1928" s="3" t="s">
        <v>2400</v>
      </c>
      <c r="AW1928" s="3" t="s">
        <v>2400</v>
      </c>
      <c r="AX1928" s="3" t="s">
        <v>2400</v>
      </c>
      <c r="AY1928" s="4">
        <v>105.9</v>
      </c>
      <c r="AZ1928" s="3">
        <v>86.02</v>
      </c>
      <c r="BA1928" s="3">
        <v>131.84</v>
      </c>
    </row>
    <row r="1929" spans="1:53" x14ac:dyDescent="0.3">
      <c r="A1929" s="1" t="s">
        <v>742</v>
      </c>
      <c r="B1929" s="2">
        <v>4142896</v>
      </c>
      <c r="C1929" s="9" t="s">
        <v>2401</v>
      </c>
      <c r="D1929" s="9" t="s">
        <v>2465</v>
      </c>
      <c r="E1929" s="3">
        <v>1318.85130944</v>
      </c>
      <c r="F1929" s="5">
        <v>1180.3513089999999</v>
      </c>
      <c r="G1929" s="5">
        <v>1180.15130944</v>
      </c>
      <c r="H1929" s="4">
        <v>1.21</v>
      </c>
      <c r="I1929" s="3">
        <v>9.5936329588014999</v>
      </c>
      <c r="J1929" s="3">
        <v>1.21</v>
      </c>
      <c r="K1929" s="3">
        <v>9.5936329588014999</v>
      </c>
      <c r="L1929" s="3">
        <v>1.2365852708723701</v>
      </c>
      <c r="M1929" s="3">
        <v>1.15900181597768</v>
      </c>
      <c r="N1929" s="3">
        <v>14.895445778332</v>
      </c>
      <c r="O1929" s="3" t="s">
        <v>2400</v>
      </c>
      <c r="P1929" s="3" t="s">
        <v>2400</v>
      </c>
      <c r="Q1929" s="3">
        <v>1.2673700000000001</v>
      </c>
      <c r="R1929" s="3">
        <v>6.3568550000000004</v>
      </c>
      <c r="S1929" s="3">
        <v>6.4576518208476497</v>
      </c>
      <c r="T1929" s="9" t="s">
        <v>3429</v>
      </c>
      <c r="U1929" s="7">
        <v>850900</v>
      </c>
      <c r="V1929" s="7">
        <v>713500</v>
      </c>
      <c r="W1929" s="7">
        <v>703100</v>
      </c>
      <c r="X1929" s="7">
        <v>711400</v>
      </c>
      <c r="Y1929" s="7">
        <v>889900</v>
      </c>
      <c r="Z1929" s="7">
        <v>869400</v>
      </c>
      <c r="AA1929" s="7">
        <v>867600</v>
      </c>
      <c r="AB1929" s="7">
        <v>850900</v>
      </c>
      <c r="AC1929" s="3">
        <v>19.414999999999999</v>
      </c>
      <c r="AD1929" s="3">
        <v>19.385999999999999</v>
      </c>
      <c r="AE1929" s="3">
        <v>19.978999999999999</v>
      </c>
      <c r="AF1929" s="3">
        <v>19.812999999999999</v>
      </c>
      <c r="AG1929" s="7">
        <v>24736533</v>
      </c>
      <c r="AH1929" s="7">
        <v>24896116</v>
      </c>
      <c r="AI1929" s="7">
        <v>25719074</v>
      </c>
      <c r="AJ1929" s="7">
        <v>24356446</v>
      </c>
      <c r="AK1929" s="3">
        <v>98.544839999999994</v>
      </c>
      <c r="AL1929" s="7">
        <v>243</v>
      </c>
      <c r="AM1929" s="7">
        <v>20304859</v>
      </c>
      <c r="AN1929" s="3">
        <v>82.15</v>
      </c>
      <c r="AO1929" s="3">
        <v>-3.9024000000000003E-2</v>
      </c>
      <c r="AP1929" s="3">
        <v>-3.9917539999999998</v>
      </c>
      <c r="AQ1929" s="3">
        <v>6.7959139999999998</v>
      </c>
      <c r="AR1929" s="3">
        <v>28.945381000000001</v>
      </c>
      <c r="AS1929" s="3">
        <v>-3.9917539999999998</v>
      </c>
      <c r="AT1929" s="3">
        <v>6.7959139999999998</v>
      </c>
      <c r="AU1929" s="3">
        <v>30.025380999999999</v>
      </c>
      <c r="AV1929" s="3">
        <v>1.502554771577268</v>
      </c>
      <c r="AW1929" s="3">
        <v>2.7565005611505171</v>
      </c>
      <c r="AX1929" s="3">
        <v>2.3277355462719305</v>
      </c>
      <c r="AY1929" s="3">
        <v>57.42</v>
      </c>
      <c r="AZ1929" s="3">
        <v>105.34</v>
      </c>
      <c r="BA1929" s="3">
        <v>88.96</v>
      </c>
    </row>
    <row r="1930" spans="1:53" x14ac:dyDescent="0.3">
      <c r="A1930" s="1" t="s">
        <v>898</v>
      </c>
      <c r="B1930" s="2">
        <v>6617593</v>
      </c>
      <c r="C1930" s="9" t="s">
        <v>2395</v>
      </c>
      <c r="D1930" s="9" t="s">
        <v>2444</v>
      </c>
      <c r="E1930" s="3">
        <v>1313.9205731300001</v>
      </c>
      <c r="F1930" s="5">
        <v>4964.9205730000003</v>
      </c>
      <c r="G1930" s="5" t="s">
        <v>2400</v>
      </c>
      <c r="H1930" s="3">
        <v>0.11</v>
      </c>
      <c r="I1930" s="3" t="s">
        <v>2397</v>
      </c>
      <c r="J1930" s="3">
        <v>0.11</v>
      </c>
      <c r="K1930" s="3" t="s">
        <v>2397</v>
      </c>
      <c r="L1930" s="3">
        <v>3.0580645199999998</v>
      </c>
      <c r="M1930" s="3">
        <v>2.9079754600000003</v>
      </c>
      <c r="N1930" s="3" t="s">
        <v>2397</v>
      </c>
      <c r="O1930" s="3" t="s">
        <v>2400</v>
      </c>
      <c r="P1930" s="3" t="s">
        <v>2400</v>
      </c>
      <c r="Q1930" s="3">
        <v>1.4337869999999999</v>
      </c>
      <c r="R1930" s="3">
        <v>7.2063059999999997</v>
      </c>
      <c r="S1930" s="3">
        <v>7.2063059999999997</v>
      </c>
      <c r="T1930" s="9" t="s">
        <v>3429</v>
      </c>
      <c r="U1930" s="7">
        <v>3589000</v>
      </c>
      <c r="V1930" s="7">
        <v>3326000</v>
      </c>
      <c r="W1930" s="7">
        <v>2060000</v>
      </c>
      <c r="X1930" s="7">
        <v>1250000</v>
      </c>
      <c r="Y1930" s="7">
        <v>3664000</v>
      </c>
      <c r="Z1930" s="7">
        <v>3612000</v>
      </c>
      <c r="AA1930" s="7">
        <v>3606000</v>
      </c>
      <c r="AB1930" s="7">
        <v>3589000</v>
      </c>
      <c r="AC1930" s="4">
        <v>9.8079999999999998</v>
      </c>
      <c r="AD1930" s="4">
        <v>6.2229999999999999</v>
      </c>
      <c r="AE1930" s="3">
        <v>-2.758</v>
      </c>
      <c r="AF1930" s="3">
        <v>-6.3049999999999997</v>
      </c>
      <c r="AG1930" s="7">
        <v>224518145</v>
      </c>
      <c r="AH1930" s="7">
        <v>224471666</v>
      </c>
      <c r="AI1930" s="7">
        <v>221054287</v>
      </c>
      <c r="AJ1930" s="7">
        <v>52957436</v>
      </c>
      <c r="AK1930" s="3">
        <v>23.49776</v>
      </c>
      <c r="AL1930" s="7">
        <v>174</v>
      </c>
      <c r="AM1930" s="7">
        <v>56603850</v>
      </c>
      <c r="AN1930" s="3">
        <v>25.12</v>
      </c>
      <c r="AO1930" s="3">
        <v>-0.42016799999999999</v>
      </c>
      <c r="AP1930" s="3">
        <v>21.955403</v>
      </c>
      <c r="AQ1930" s="3">
        <v>32.897196000000001</v>
      </c>
      <c r="AR1930" s="3">
        <v>33.898305000000001</v>
      </c>
      <c r="AS1930" s="3">
        <v>21.955403</v>
      </c>
      <c r="AT1930" s="3">
        <v>32.897196000000001</v>
      </c>
      <c r="AU1930" s="3">
        <v>30.21978</v>
      </c>
      <c r="AV1930" s="3">
        <v>3.6059163452426062</v>
      </c>
      <c r="AW1930" s="3">
        <v>5.413159629243653</v>
      </c>
      <c r="AX1930" s="3">
        <v>5.690138046898146</v>
      </c>
      <c r="AY1930" s="3">
        <v>74.89</v>
      </c>
      <c r="AZ1930" s="3">
        <v>112.42</v>
      </c>
      <c r="BA1930" s="3">
        <v>118.17</v>
      </c>
    </row>
    <row r="1931" spans="1:53" x14ac:dyDescent="0.3">
      <c r="A1931" s="1" t="s">
        <v>1214</v>
      </c>
      <c r="B1931" s="2">
        <v>6642859</v>
      </c>
      <c r="C1931" s="9" t="s">
        <v>2401</v>
      </c>
      <c r="D1931" s="9" t="s">
        <v>2478</v>
      </c>
      <c r="E1931" s="3">
        <v>1310.0889531800001</v>
      </c>
      <c r="F1931" s="5">
        <v>1940.5603229999999</v>
      </c>
      <c r="G1931" s="5" t="s">
        <v>2400</v>
      </c>
      <c r="H1931" s="3">
        <v>0.22</v>
      </c>
      <c r="I1931" s="3">
        <v>31.211538000000001</v>
      </c>
      <c r="J1931" s="3">
        <v>0.22</v>
      </c>
      <c r="K1931" s="3">
        <v>31.211538000000001</v>
      </c>
      <c r="L1931" s="3">
        <v>2.46994369</v>
      </c>
      <c r="M1931" s="3">
        <v>2.46994369</v>
      </c>
      <c r="N1931" s="3">
        <v>5.0925640000000003</v>
      </c>
      <c r="O1931" s="3" t="s">
        <v>2400</v>
      </c>
      <c r="P1931" s="3" t="s">
        <v>2400</v>
      </c>
      <c r="Q1931" s="3">
        <v>5.9831979999999998</v>
      </c>
      <c r="R1931" s="3">
        <v>7.2749319999999997</v>
      </c>
      <c r="S1931" s="3">
        <v>7.2749319999999997</v>
      </c>
      <c r="T1931" s="9" t="s">
        <v>3429</v>
      </c>
      <c r="U1931" s="7">
        <v>273179.64</v>
      </c>
      <c r="V1931" s="7">
        <v>285037.73499999999</v>
      </c>
      <c r="W1931" s="7">
        <v>178407.125</v>
      </c>
      <c r="X1931" s="7">
        <v>92932.456000000006</v>
      </c>
      <c r="Y1931" s="7">
        <v>325011.60499999998</v>
      </c>
      <c r="Z1931" s="7">
        <v>322560.19900000002</v>
      </c>
      <c r="AA1931" s="7">
        <v>303263.84899999999</v>
      </c>
      <c r="AB1931" s="7">
        <v>273179.64</v>
      </c>
      <c r="AC1931" s="3">
        <v>92.558999999999997</v>
      </c>
      <c r="AD1931" s="3">
        <v>93.195999999999998</v>
      </c>
      <c r="AE1931" s="3">
        <v>82.206999999999994</v>
      </c>
      <c r="AF1931" s="3">
        <v>82.058999999999997</v>
      </c>
      <c r="AG1931" s="7">
        <v>80969651</v>
      </c>
      <c r="AH1931" s="7">
        <v>80969651</v>
      </c>
      <c r="AI1931" s="7">
        <v>73851458</v>
      </c>
      <c r="AJ1931" s="7">
        <v>65810554</v>
      </c>
      <c r="AK1931" s="3">
        <v>81.278049999999993</v>
      </c>
      <c r="AL1931" s="7">
        <v>167</v>
      </c>
      <c r="AM1931" s="7">
        <v>20388216</v>
      </c>
      <c r="AN1931" s="3">
        <v>25.18</v>
      </c>
      <c r="AO1931" s="3">
        <v>2.5268480000000002</v>
      </c>
      <c r="AP1931" s="3">
        <v>0.30902400000000002</v>
      </c>
      <c r="AQ1931" s="3">
        <v>0.87010600000000005</v>
      </c>
      <c r="AR1931" s="3">
        <v>6.9874749999999999</v>
      </c>
      <c r="AS1931" s="3">
        <v>0.30902400000000002</v>
      </c>
      <c r="AT1931" s="3">
        <v>0.87010600000000005</v>
      </c>
      <c r="AU1931" s="3">
        <v>7.8405319999999996</v>
      </c>
      <c r="AV1931" s="3">
        <v>2.3335175299199449</v>
      </c>
      <c r="AW1931" s="3">
        <v>3.2090281130597473</v>
      </c>
      <c r="AX1931" s="3">
        <v>2.9422728732313259</v>
      </c>
      <c r="AY1931" s="3">
        <v>96.24</v>
      </c>
      <c r="AZ1931" s="3">
        <v>132.35</v>
      </c>
      <c r="BA1931" s="3">
        <v>121.35</v>
      </c>
    </row>
    <row r="1932" spans="1:53" x14ac:dyDescent="0.3">
      <c r="A1932" s="1" t="s">
        <v>2018</v>
      </c>
      <c r="B1932" s="2">
        <v>5269261</v>
      </c>
      <c r="C1932" s="9" t="s">
        <v>2395</v>
      </c>
      <c r="D1932" s="9" t="s">
        <v>2510</v>
      </c>
      <c r="E1932" s="3">
        <v>1309.2488295999999</v>
      </c>
      <c r="F1932" s="5">
        <v>1438.107829</v>
      </c>
      <c r="G1932" s="5" t="s">
        <v>2400</v>
      </c>
      <c r="H1932" s="3">
        <v>0.14000000000000001</v>
      </c>
      <c r="I1932" s="3">
        <v>29.006848999999999</v>
      </c>
      <c r="J1932" s="3">
        <v>0.14000000000000001</v>
      </c>
      <c r="K1932" s="3">
        <v>29.006848999999999</v>
      </c>
      <c r="L1932" s="3">
        <v>16.22605364</v>
      </c>
      <c r="M1932" s="3">
        <v>3.0934989000000002</v>
      </c>
      <c r="N1932" s="3">
        <v>13.541167</v>
      </c>
      <c r="O1932" s="3" t="s">
        <v>2400</v>
      </c>
      <c r="P1932" s="3" t="s">
        <v>2400</v>
      </c>
      <c r="Q1932" s="3">
        <v>1.7190749999999999</v>
      </c>
      <c r="R1932" s="3">
        <v>8.6254259999999991</v>
      </c>
      <c r="S1932" s="3">
        <v>8.6254259999999991</v>
      </c>
      <c r="T1932" s="9" t="s">
        <v>3429</v>
      </c>
      <c r="U1932" s="7">
        <v>924365</v>
      </c>
      <c r="V1932" s="7">
        <v>960489</v>
      </c>
      <c r="W1932" s="7">
        <v>760703</v>
      </c>
      <c r="X1932" s="7">
        <v>478046</v>
      </c>
      <c r="Y1932" s="7">
        <v>955007</v>
      </c>
      <c r="Z1932" s="7">
        <v>925288</v>
      </c>
      <c r="AA1932" s="7">
        <v>916529</v>
      </c>
      <c r="AB1932" s="7">
        <v>924365</v>
      </c>
      <c r="AC1932" s="3">
        <v>41.716999999999999</v>
      </c>
      <c r="AD1932" s="3">
        <v>40.423999999999999</v>
      </c>
      <c r="AE1932" s="3">
        <v>18.073</v>
      </c>
      <c r="AF1932" s="3">
        <v>17.998000000000001</v>
      </c>
      <c r="AG1932" s="7">
        <v>89448124</v>
      </c>
      <c r="AH1932" s="7">
        <v>88629103</v>
      </c>
      <c r="AI1932" s="7">
        <v>90556578</v>
      </c>
      <c r="AJ1932" s="7">
        <v>17225101</v>
      </c>
      <c r="AK1932" s="3">
        <v>19.287389999999998</v>
      </c>
      <c r="AL1932" s="7">
        <v>122</v>
      </c>
      <c r="AM1932" s="7">
        <v>19134703</v>
      </c>
      <c r="AN1932" s="3">
        <v>21.43</v>
      </c>
      <c r="AO1932" s="3">
        <v>3.2926829999999998</v>
      </c>
      <c r="AP1932" s="3">
        <v>15.552524</v>
      </c>
      <c r="AQ1932" s="3">
        <v>31.114550999999999</v>
      </c>
      <c r="AR1932" s="3">
        <v>32.137286000000003</v>
      </c>
      <c r="AS1932" s="3">
        <v>15.552524</v>
      </c>
      <c r="AT1932" s="3">
        <v>31.114550999999999</v>
      </c>
      <c r="AU1932" s="3">
        <v>29.609793</v>
      </c>
      <c r="AV1932" s="3">
        <v>4.0889570905447536</v>
      </c>
      <c r="AW1932" s="3">
        <v>5.9823384882298392</v>
      </c>
      <c r="AX1932" s="3">
        <v>6.1418098335138387</v>
      </c>
      <c r="AY1932" s="3">
        <v>70.260000000000005</v>
      </c>
      <c r="AZ1932" s="4">
        <v>102.8</v>
      </c>
      <c r="BA1932" s="3">
        <v>105.54</v>
      </c>
    </row>
    <row r="1933" spans="1:53" x14ac:dyDescent="0.3">
      <c r="A1933" s="1" t="s">
        <v>327</v>
      </c>
      <c r="B1933" s="2">
        <v>5270726</v>
      </c>
      <c r="C1933" s="9" t="s">
        <v>2401</v>
      </c>
      <c r="D1933" s="9" t="s">
        <v>2417</v>
      </c>
      <c r="E1933" s="3">
        <v>1307.8026474799999</v>
      </c>
      <c r="F1933" s="5">
        <v>1384.5276469999999</v>
      </c>
      <c r="G1933" s="5" t="s">
        <v>2400</v>
      </c>
      <c r="H1933" s="3">
        <v>-3.2000000000000001E-2</v>
      </c>
      <c r="I1933" s="3" t="s">
        <v>2397</v>
      </c>
      <c r="J1933" s="3">
        <v>-3.2000000000000001E-2</v>
      </c>
      <c r="K1933" s="3" t="s">
        <v>2397</v>
      </c>
      <c r="L1933" s="3" t="s">
        <v>2397</v>
      </c>
      <c r="M1933" s="3" t="s">
        <v>2397</v>
      </c>
      <c r="N1933" s="3" t="s">
        <v>2397</v>
      </c>
      <c r="O1933" s="3" t="s">
        <v>2400</v>
      </c>
      <c r="P1933" s="3" t="s">
        <v>2400</v>
      </c>
      <c r="Q1933" s="3">
        <v>7.3649019999999998</v>
      </c>
      <c r="R1933" s="3" t="s">
        <v>2397</v>
      </c>
      <c r="S1933" s="3">
        <v>-22.481313</v>
      </c>
      <c r="T1933" s="9" t="s">
        <v>3429</v>
      </c>
      <c r="U1933" s="7">
        <v>156846</v>
      </c>
      <c r="V1933" s="7">
        <v>235201</v>
      </c>
      <c r="W1933" s="7">
        <v>234495</v>
      </c>
      <c r="X1933" s="7">
        <v>96029</v>
      </c>
      <c r="Y1933" s="7">
        <v>156715</v>
      </c>
      <c r="Z1933" s="7">
        <v>152122</v>
      </c>
      <c r="AA1933" s="7">
        <v>154457</v>
      </c>
      <c r="AB1933" s="7">
        <v>156846</v>
      </c>
      <c r="AC1933" s="3">
        <v>51.728999999999999</v>
      </c>
      <c r="AD1933" s="3">
        <v>54.584000000000003</v>
      </c>
      <c r="AE1933" s="3">
        <v>-82.125</v>
      </c>
      <c r="AF1933" s="3">
        <v>-37.801000000000002</v>
      </c>
      <c r="AG1933" s="7">
        <v>255881000</v>
      </c>
      <c r="AH1933" s="7">
        <v>254207000</v>
      </c>
      <c r="AI1933" s="7">
        <v>247946000</v>
      </c>
      <c r="AJ1933" s="7">
        <v>222146335</v>
      </c>
      <c r="AK1933" s="3">
        <v>86.799620000000004</v>
      </c>
      <c r="AL1933" s="7">
        <v>199</v>
      </c>
      <c r="AM1933" s="7">
        <v>126036387</v>
      </c>
      <c r="AN1933" s="3">
        <v>49.25</v>
      </c>
      <c r="AO1933" s="3">
        <v>-6.4444439999999998</v>
      </c>
      <c r="AP1933" s="3">
        <v>-17.612525000000002</v>
      </c>
      <c r="AQ1933" s="3">
        <v>12.266667</v>
      </c>
      <c r="AR1933" s="3">
        <v>65.748031999999995</v>
      </c>
      <c r="AS1933" s="3">
        <v>-17.612525000000002</v>
      </c>
      <c r="AT1933" s="3">
        <v>12.266667</v>
      </c>
      <c r="AU1933" s="3">
        <v>65.098039</v>
      </c>
      <c r="AV1933" s="3">
        <v>6.3449144454650481</v>
      </c>
      <c r="AW1933" s="3">
        <v>6.356564452657179</v>
      </c>
      <c r="AX1933" s="3">
        <v>5.0130052636484157</v>
      </c>
      <c r="AY1933" s="4">
        <v>133.01</v>
      </c>
      <c r="AZ1933" s="3">
        <v>133.25</v>
      </c>
      <c r="BA1933" s="4">
        <v>105.09</v>
      </c>
    </row>
    <row r="1934" spans="1:53" x14ac:dyDescent="0.3">
      <c r="A1934" s="1" t="s">
        <v>1602</v>
      </c>
      <c r="B1934" s="2">
        <v>4913840</v>
      </c>
      <c r="C1934" s="9" t="s">
        <v>2401</v>
      </c>
      <c r="D1934" s="9" t="s">
        <v>2468</v>
      </c>
      <c r="E1934" s="3">
        <v>1305.37710296</v>
      </c>
      <c r="F1934" s="5">
        <v>1652.5141020000001</v>
      </c>
      <c r="G1934" s="5" t="s">
        <v>2400</v>
      </c>
      <c r="H1934" s="3">
        <v>-0.251</v>
      </c>
      <c r="I1934" s="3">
        <v>82.752100999999996</v>
      </c>
      <c r="J1934" s="3">
        <v>-0.251</v>
      </c>
      <c r="K1934" s="3">
        <v>82.752100999999996</v>
      </c>
      <c r="L1934" s="3">
        <v>3.7311736300000002</v>
      </c>
      <c r="M1934" s="3">
        <v>2.0205698999999999</v>
      </c>
      <c r="N1934" s="3">
        <v>18.505990000000001</v>
      </c>
      <c r="O1934" s="3" t="s">
        <v>2400</v>
      </c>
      <c r="P1934" s="3" t="s">
        <v>2400</v>
      </c>
      <c r="Q1934" s="3">
        <v>1.087456</v>
      </c>
      <c r="R1934" s="3">
        <v>5.0531839999999999</v>
      </c>
      <c r="S1934" s="3">
        <v>5.0531839999999999</v>
      </c>
      <c r="T1934" s="9" t="s">
        <v>3433</v>
      </c>
      <c r="U1934" s="7">
        <v>1571475</v>
      </c>
      <c r="V1934" s="7">
        <v>1411528</v>
      </c>
      <c r="W1934" s="7">
        <v>1142079</v>
      </c>
      <c r="X1934" s="7">
        <v>748833</v>
      </c>
      <c r="Y1934" s="7">
        <v>1530524</v>
      </c>
      <c r="Z1934" s="7">
        <v>1549129</v>
      </c>
      <c r="AA1934" s="7">
        <v>1549562</v>
      </c>
      <c r="AB1934" s="7">
        <v>1571475</v>
      </c>
      <c r="AC1934" s="3">
        <v>62.972000000000001</v>
      </c>
      <c r="AD1934" s="3">
        <v>62.606000000000002</v>
      </c>
      <c r="AE1934" s="3">
        <v>16.347999999999999</v>
      </c>
      <c r="AF1934" s="3">
        <v>13.092000000000001</v>
      </c>
      <c r="AG1934" s="7">
        <v>15701000</v>
      </c>
      <c r="AH1934" s="7">
        <v>15695000</v>
      </c>
      <c r="AI1934" s="7">
        <v>15625000</v>
      </c>
      <c r="AJ1934" s="7">
        <v>15148372</v>
      </c>
      <c r="AK1934" s="4">
        <v>96.480099999999993</v>
      </c>
      <c r="AL1934" s="7">
        <v>286</v>
      </c>
      <c r="AM1934" s="7">
        <v>16520078</v>
      </c>
      <c r="AN1934" s="3">
        <v>105.22</v>
      </c>
      <c r="AO1934" s="3">
        <v>-1.253447</v>
      </c>
      <c r="AP1934" s="3">
        <v>-5.278346</v>
      </c>
      <c r="AQ1934" s="3">
        <v>-9.1977869999999999</v>
      </c>
      <c r="AR1934" s="3">
        <v>-21.235752999999999</v>
      </c>
      <c r="AS1934" s="3">
        <v>-5.278346</v>
      </c>
      <c r="AT1934" s="3">
        <v>-9.1977869999999999</v>
      </c>
      <c r="AU1934" s="3">
        <v>-21.22</v>
      </c>
      <c r="AV1934" s="3">
        <v>9.2622249758980821</v>
      </c>
      <c r="AW1934" s="3">
        <v>13.976829364724544</v>
      </c>
      <c r="AX1934" s="3">
        <v>11.337499503768562</v>
      </c>
      <c r="AY1934" s="3">
        <v>100.94</v>
      </c>
      <c r="AZ1934" s="3">
        <v>152.33000000000001</v>
      </c>
      <c r="BA1934" s="3">
        <v>123.56</v>
      </c>
    </row>
    <row r="1935" spans="1:53" x14ac:dyDescent="0.3">
      <c r="A1935" s="1" t="s">
        <v>932</v>
      </c>
      <c r="B1935" s="2">
        <v>4911079</v>
      </c>
      <c r="C1935" s="9" t="s">
        <v>2395</v>
      </c>
      <c r="D1935" s="9" t="s">
        <v>2425</v>
      </c>
      <c r="E1935" s="3">
        <v>1304.2481906999999</v>
      </c>
      <c r="F1935" s="5">
        <v>1404.04719</v>
      </c>
      <c r="G1935" s="5" t="s">
        <v>2400</v>
      </c>
      <c r="H1935" s="3">
        <v>0.51</v>
      </c>
      <c r="I1935" s="3">
        <v>18.761748000000001</v>
      </c>
      <c r="J1935" s="4">
        <v>0.51</v>
      </c>
      <c r="K1935" s="3">
        <v>18.761748000000001</v>
      </c>
      <c r="L1935" s="3">
        <v>2.4985919000000001</v>
      </c>
      <c r="M1935" s="3">
        <v>1.8718646000000001</v>
      </c>
      <c r="N1935" s="3">
        <v>25.141687999999998</v>
      </c>
      <c r="O1935" s="3" t="s">
        <v>2400</v>
      </c>
      <c r="P1935" s="3" t="s">
        <v>2400</v>
      </c>
      <c r="Q1935" s="3">
        <v>0.90920800000000002</v>
      </c>
      <c r="R1935" s="3">
        <v>6.8468679999999997</v>
      </c>
      <c r="S1935" s="3">
        <v>6.8468679999999997</v>
      </c>
      <c r="T1935" s="9" t="s">
        <v>3429</v>
      </c>
      <c r="U1935" s="7">
        <v>1469076</v>
      </c>
      <c r="V1935" s="7">
        <v>1204656</v>
      </c>
      <c r="W1935" s="7">
        <v>1046150</v>
      </c>
      <c r="X1935" s="7">
        <v>913098</v>
      </c>
      <c r="Y1935" s="7">
        <v>1470143</v>
      </c>
      <c r="Z1935" s="7">
        <v>1464826</v>
      </c>
      <c r="AA1935" s="7">
        <v>1461466</v>
      </c>
      <c r="AB1935" s="7">
        <v>1469076</v>
      </c>
      <c r="AC1935" s="3">
        <v>23.934999999999999</v>
      </c>
      <c r="AD1935" s="3">
        <v>25.617999999999999</v>
      </c>
      <c r="AE1935" s="4">
        <v>10.382</v>
      </c>
      <c r="AF1935" s="4">
        <v>12.321</v>
      </c>
      <c r="AG1935" s="7">
        <v>30976821</v>
      </c>
      <c r="AH1935" s="7">
        <v>31318444</v>
      </c>
      <c r="AI1935" s="7">
        <v>32795093</v>
      </c>
      <c r="AJ1935" s="7">
        <v>28741092</v>
      </c>
      <c r="AK1935" s="3">
        <v>92.773750000000007</v>
      </c>
      <c r="AL1935" s="7">
        <v>297</v>
      </c>
      <c r="AM1935" s="7">
        <v>29718841</v>
      </c>
      <c r="AN1935" s="3">
        <v>95.93</v>
      </c>
      <c r="AO1935" s="3">
        <v>2.3717950000000001</v>
      </c>
      <c r="AP1935" s="3">
        <v>-5.1662710000000001</v>
      </c>
      <c r="AQ1935" s="3">
        <v>-14.232009</v>
      </c>
      <c r="AR1935" s="3">
        <v>-23.412621999999999</v>
      </c>
      <c r="AS1935" s="3">
        <v>-5.1662710000000001</v>
      </c>
      <c r="AT1935" s="3">
        <v>-14.232009</v>
      </c>
      <c r="AU1935" s="3">
        <v>-23.749044999999999</v>
      </c>
      <c r="AV1935" s="3">
        <v>2.6895166771267194</v>
      </c>
      <c r="AW1935" s="3">
        <v>3.9497237899585471</v>
      </c>
      <c r="AX1935" s="3">
        <v>3.9937018843993837</v>
      </c>
      <c r="AY1935" s="3">
        <v>86.73</v>
      </c>
      <c r="AZ1935" s="3">
        <v>127.36</v>
      </c>
      <c r="BA1935" s="3">
        <v>128.78</v>
      </c>
    </row>
    <row r="1936" spans="1:53" x14ac:dyDescent="0.3">
      <c r="A1936" s="1" t="s">
        <v>1089</v>
      </c>
      <c r="B1936" s="2">
        <v>4120081</v>
      </c>
      <c r="C1936" s="9" t="s">
        <v>2401</v>
      </c>
      <c r="D1936" s="9" t="s">
        <v>2489</v>
      </c>
      <c r="E1936" s="3">
        <v>1303.80728804</v>
      </c>
      <c r="F1936" s="5">
        <v>1134.575288</v>
      </c>
      <c r="G1936" s="5">
        <v>1163.0222880399999</v>
      </c>
      <c r="H1936" s="3">
        <v>0.68</v>
      </c>
      <c r="I1936" s="3">
        <v>16.285126999999999</v>
      </c>
      <c r="J1936" s="3">
        <v>0.68</v>
      </c>
      <c r="K1936" s="3">
        <v>16.285126999999999</v>
      </c>
      <c r="L1936" s="3">
        <v>5.2548932900000001</v>
      </c>
      <c r="M1936" s="3">
        <v>4.6042050200000002</v>
      </c>
      <c r="N1936" s="3">
        <v>27.515923999999998</v>
      </c>
      <c r="O1936" s="3">
        <v>20.929775106608201</v>
      </c>
      <c r="P1936" s="3" t="s">
        <v>2400</v>
      </c>
      <c r="Q1936" s="3">
        <v>0.86010799999999998</v>
      </c>
      <c r="R1936" s="3">
        <v>12.475692</v>
      </c>
      <c r="S1936" s="3">
        <v>12.475692</v>
      </c>
      <c r="T1936" s="9" t="s">
        <v>3440</v>
      </c>
      <c r="U1936" s="7">
        <v>1205778</v>
      </c>
      <c r="V1936" s="7">
        <v>1238854</v>
      </c>
      <c r="W1936" s="7">
        <v>1364057</v>
      </c>
      <c r="X1936" s="7">
        <v>1446990</v>
      </c>
      <c r="Y1936" s="7">
        <v>1214139</v>
      </c>
      <c r="Z1936" s="7">
        <v>1205778</v>
      </c>
      <c r="AA1936" s="7">
        <v>1200753</v>
      </c>
      <c r="AB1936" s="7">
        <v>1200405</v>
      </c>
      <c r="AC1936" s="3">
        <v>32.356999999999999</v>
      </c>
      <c r="AD1936" s="3">
        <v>33.256999999999998</v>
      </c>
      <c r="AE1936" s="4">
        <v>6.3769999999999998</v>
      </c>
      <c r="AF1936" s="4">
        <v>6.8920000000000003</v>
      </c>
      <c r="AG1936" s="7">
        <v>25248000</v>
      </c>
      <c r="AH1936" s="7">
        <v>25258000</v>
      </c>
      <c r="AI1936" s="7">
        <v>25160000</v>
      </c>
      <c r="AJ1936" s="7">
        <v>17048563</v>
      </c>
      <c r="AK1936" s="3">
        <v>67.521240000000006</v>
      </c>
      <c r="AL1936" s="7">
        <v>187</v>
      </c>
      <c r="AM1936" s="7">
        <v>12161210</v>
      </c>
      <c r="AN1936" s="3">
        <v>48.16</v>
      </c>
      <c r="AO1936" s="3">
        <v>-0.33557100000000001</v>
      </c>
      <c r="AP1936" s="3">
        <v>-7.9783109999999997</v>
      </c>
      <c r="AQ1936" s="3">
        <v>24.495677000000001</v>
      </c>
      <c r="AR1936" s="3">
        <v>40.967072000000002</v>
      </c>
      <c r="AS1936" s="3">
        <v>-7.9783109999999997</v>
      </c>
      <c r="AT1936" s="3">
        <v>24.495677000000001</v>
      </c>
      <c r="AU1936" s="3">
        <v>39.395716999999998</v>
      </c>
      <c r="AV1936" s="3">
        <v>1.7910687451190312</v>
      </c>
      <c r="AW1936" s="3">
        <v>2.2691015431563533</v>
      </c>
      <c r="AX1936" s="3">
        <v>2.3680254750733352</v>
      </c>
      <c r="AY1936" s="3">
        <v>98.52</v>
      </c>
      <c r="AZ1936" s="3">
        <v>124.82</v>
      </c>
      <c r="BA1936" s="3">
        <v>130.26</v>
      </c>
    </row>
    <row r="1937" spans="1:53" x14ac:dyDescent="0.3">
      <c r="A1937" s="1" t="s">
        <v>866</v>
      </c>
      <c r="B1937" s="2">
        <v>4979947</v>
      </c>
      <c r="C1937" s="9" t="s">
        <v>2401</v>
      </c>
      <c r="D1937" s="9" t="s">
        <v>2477</v>
      </c>
      <c r="E1937" s="3">
        <v>1302.1059995200001</v>
      </c>
      <c r="F1937" s="5">
        <v>2686.014999</v>
      </c>
      <c r="G1937" s="5" t="s">
        <v>2400</v>
      </c>
      <c r="H1937" s="3">
        <v>0.32</v>
      </c>
      <c r="I1937" s="3">
        <v>13.573964</v>
      </c>
      <c r="J1937" s="4">
        <v>0.32</v>
      </c>
      <c r="K1937" s="3">
        <v>13.573964</v>
      </c>
      <c r="L1937" s="3">
        <v>1.5472818000000002</v>
      </c>
      <c r="M1937" s="3">
        <v>1.5472818000000002</v>
      </c>
      <c r="N1937" s="3">
        <v>6.680256</v>
      </c>
      <c r="O1937" s="3" t="s">
        <v>2400</v>
      </c>
      <c r="P1937" s="3" t="s">
        <v>2400</v>
      </c>
      <c r="Q1937" s="3">
        <v>7.2281659999999999</v>
      </c>
      <c r="R1937" s="3">
        <v>9.850797</v>
      </c>
      <c r="S1937" s="3">
        <v>9.850797</v>
      </c>
      <c r="T1937" s="9" t="s">
        <v>3429</v>
      </c>
      <c r="U1937" s="7">
        <v>371022</v>
      </c>
      <c r="V1937" s="7">
        <v>347917</v>
      </c>
      <c r="W1937" s="7">
        <v>343448</v>
      </c>
      <c r="X1937" s="7">
        <v>164464</v>
      </c>
      <c r="Y1937" s="7">
        <v>362649</v>
      </c>
      <c r="Z1937" s="7">
        <v>366750</v>
      </c>
      <c r="AA1937" s="7">
        <v>368780</v>
      </c>
      <c r="AB1937" s="7">
        <v>371022</v>
      </c>
      <c r="AC1937" s="3">
        <v>81.123999999999995</v>
      </c>
      <c r="AD1937" s="3">
        <v>79.997</v>
      </c>
      <c r="AE1937" s="3">
        <v>76.245000000000005</v>
      </c>
      <c r="AF1937" s="3">
        <v>73.376000000000005</v>
      </c>
      <c r="AG1937" s="7">
        <v>54087768</v>
      </c>
      <c r="AH1937" s="7">
        <v>53870832</v>
      </c>
      <c r="AI1937" s="7">
        <v>53736318</v>
      </c>
      <c r="AJ1937" s="7">
        <v>30446949</v>
      </c>
      <c r="AK1937" s="4">
        <v>56.446199999999997</v>
      </c>
      <c r="AL1937" s="7">
        <v>215</v>
      </c>
      <c r="AM1937" s="7">
        <v>12163917</v>
      </c>
      <c r="AN1937" s="3">
        <v>22.55</v>
      </c>
      <c r="AO1937" s="3">
        <v>4.6055630000000001</v>
      </c>
      <c r="AP1937" s="3">
        <v>-4.9710029999999996</v>
      </c>
      <c r="AQ1937" s="3">
        <v>-9.8270440000000008</v>
      </c>
      <c r="AR1937" s="3">
        <v>-23.584277</v>
      </c>
      <c r="AS1937" s="3">
        <v>-4.9710029999999996</v>
      </c>
      <c r="AT1937" s="3">
        <v>-9.8270440000000008</v>
      </c>
      <c r="AU1937" s="3">
        <v>-21.059875999999999</v>
      </c>
      <c r="AV1937" s="3">
        <v>3.6436122602529548</v>
      </c>
      <c r="AW1937" s="3">
        <v>4.178341529523685</v>
      </c>
      <c r="AX1937" s="3">
        <v>3.399394701483728</v>
      </c>
      <c r="AY1937" s="3">
        <v>123.44</v>
      </c>
      <c r="AZ1937" s="3">
        <v>141.55000000000001</v>
      </c>
      <c r="BA1937" s="3">
        <v>115.16</v>
      </c>
    </row>
    <row r="1938" spans="1:53" x14ac:dyDescent="0.3">
      <c r="A1938" s="1" t="s">
        <v>709</v>
      </c>
      <c r="B1938" s="2">
        <v>4573867</v>
      </c>
      <c r="C1938" s="9" t="s">
        <v>2401</v>
      </c>
      <c r="D1938" s="9" t="s">
        <v>2508</v>
      </c>
      <c r="E1938" s="3">
        <v>1301.2648263999999</v>
      </c>
      <c r="F1938" s="5">
        <v>2813.0628259999999</v>
      </c>
      <c r="G1938" s="5">
        <v>2898.5914871999998</v>
      </c>
      <c r="H1938" s="3">
        <v>4.5999999999999999E-2</v>
      </c>
      <c r="I1938" s="3">
        <v>66.823529411764696</v>
      </c>
      <c r="J1938" s="3">
        <v>4.5999999999999999E-2</v>
      </c>
      <c r="K1938" s="3">
        <v>66.823529411764696</v>
      </c>
      <c r="L1938" s="3">
        <v>1.0268599455760701</v>
      </c>
      <c r="M1938" s="3">
        <v>0.91270705224780202</v>
      </c>
      <c r="N1938" s="3">
        <v>7.4296930000000003</v>
      </c>
      <c r="O1938" s="3" t="s">
        <v>2400</v>
      </c>
      <c r="P1938" s="3" t="s">
        <v>2400</v>
      </c>
      <c r="Q1938" s="3">
        <v>8.9754290000000001</v>
      </c>
      <c r="R1938" s="3">
        <v>15.772834</v>
      </c>
      <c r="S1938" s="3">
        <v>16.096525635824602</v>
      </c>
      <c r="T1938" s="9" t="s">
        <v>3429</v>
      </c>
      <c r="U1938" s="7">
        <v>292725</v>
      </c>
      <c r="V1938" s="7">
        <v>296980</v>
      </c>
      <c r="W1938" s="7">
        <v>275131</v>
      </c>
      <c r="X1938" s="7">
        <v>245078</v>
      </c>
      <c r="Y1938" s="7">
        <v>302121</v>
      </c>
      <c r="Z1938" s="7">
        <v>299125</v>
      </c>
      <c r="AA1938" s="7">
        <v>294318</v>
      </c>
      <c r="AB1938" s="7">
        <v>292725</v>
      </c>
      <c r="AC1938" s="3">
        <v>64.441999999999993</v>
      </c>
      <c r="AD1938" s="3">
        <v>66.034999999999997</v>
      </c>
      <c r="AE1938" s="3">
        <v>54.246000000000002</v>
      </c>
      <c r="AF1938" s="3">
        <v>56.652999999999999</v>
      </c>
      <c r="AG1938" s="7">
        <v>105666329</v>
      </c>
      <c r="AH1938" s="7">
        <v>103034602</v>
      </c>
      <c r="AI1938" s="7">
        <v>95117527</v>
      </c>
      <c r="AJ1938" s="7">
        <v>99233384</v>
      </c>
      <c r="AK1938" s="3">
        <v>93.951310000000007</v>
      </c>
      <c r="AL1938" s="7">
        <v>334</v>
      </c>
      <c r="AM1938" s="7">
        <v>80215697</v>
      </c>
      <c r="AN1938" s="3">
        <v>75.95</v>
      </c>
      <c r="AO1938" s="3">
        <v>1.3380909999999999</v>
      </c>
      <c r="AP1938" s="3">
        <v>-7.7922079999999996</v>
      </c>
      <c r="AQ1938" s="3">
        <v>-16.347570000000001</v>
      </c>
      <c r="AR1938" s="3">
        <v>-16.959064000000001</v>
      </c>
      <c r="AS1938" s="3">
        <v>-7.7922079999999996</v>
      </c>
      <c r="AT1938" s="3">
        <v>-16.347570000000001</v>
      </c>
      <c r="AU1938" s="3">
        <v>-15.476191</v>
      </c>
      <c r="AV1938" s="3">
        <v>5.3760922957964929</v>
      </c>
      <c r="AW1938" s="3">
        <v>7.319305530104506</v>
      </c>
      <c r="AX1938" s="3">
        <v>5.9765683534524809</v>
      </c>
      <c r="AY1938" s="3">
        <v>115.27</v>
      </c>
      <c r="AZ1938" s="3">
        <v>156.93</v>
      </c>
      <c r="BA1938" s="3">
        <v>128.13999999999999</v>
      </c>
    </row>
    <row r="1939" spans="1:53" x14ac:dyDescent="0.3">
      <c r="A1939" s="1" t="s">
        <v>1240</v>
      </c>
      <c r="B1939" s="2">
        <v>4492668</v>
      </c>
      <c r="C1939" s="9" t="s">
        <v>2401</v>
      </c>
      <c r="D1939" s="9" t="s">
        <v>2432</v>
      </c>
      <c r="E1939" s="3">
        <v>1301.0607339600001</v>
      </c>
      <c r="F1939" s="5">
        <v>1777.560733</v>
      </c>
      <c r="G1939" s="5" t="s">
        <v>2400</v>
      </c>
      <c r="H1939" s="3">
        <v>0.624</v>
      </c>
      <c r="I1939" s="3">
        <v>11.919314999999999</v>
      </c>
      <c r="J1939" s="3">
        <v>0.624</v>
      </c>
      <c r="K1939" s="3">
        <v>11.919314999999999</v>
      </c>
      <c r="L1939" s="3">
        <v>1.32761438</v>
      </c>
      <c r="M1939" s="3">
        <v>1.3236492000000002</v>
      </c>
      <c r="N1939" s="3">
        <v>17.226147999999998</v>
      </c>
      <c r="O1939" s="3" t="s">
        <v>2400</v>
      </c>
      <c r="P1939" s="3" t="s">
        <v>2400</v>
      </c>
      <c r="Q1939" s="3">
        <v>0.85730600000000001</v>
      </c>
      <c r="R1939" s="3">
        <v>10.460508000000001</v>
      </c>
      <c r="S1939" s="3">
        <v>10.460508000000001</v>
      </c>
      <c r="T1939" s="9" t="s">
        <v>3429</v>
      </c>
      <c r="U1939" s="7">
        <v>1666500</v>
      </c>
      <c r="V1939" s="7">
        <v>1930200</v>
      </c>
      <c r="W1939" s="7">
        <v>1939400</v>
      </c>
      <c r="X1939" s="7">
        <v>1638800</v>
      </c>
      <c r="Y1939" s="7">
        <v>1864100</v>
      </c>
      <c r="Z1939" s="7">
        <v>1776300</v>
      </c>
      <c r="AA1939" s="7">
        <v>1719000</v>
      </c>
      <c r="AB1939" s="7">
        <v>1666500</v>
      </c>
      <c r="AC1939" s="4">
        <v>9.8949999999999996</v>
      </c>
      <c r="AD1939" s="3">
        <v>17.622</v>
      </c>
      <c r="AE1939" s="3">
        <v>-0.67200000000000004</v>
      </c>
      <c r="AF1939" s="4">
        <v>7.891</v>
      </c>
      <c r="AG1939" s="7">
        <v>115036316</v>
      </c>
      <c r="AH1939" s="7">
        <v>115036316</v>
      </c>
      <c r="AI1939" s="7">
        <v>115027016</v>
      </c>
      <c r="AJ1939" s="7">
        <v>21562049</v>
      </c>
      <c r="AK1939" s="3">
        <v>18.743690000000001</v>
      </c>
      <c r="AL1939" s="7">
        <v>177</v>
      </c>
      <c r="AM1939" s="7">
        <v>17966753</v>
      </c>
      <c r="AN1939" s="3">
        <v>15.62</v>
      </c>
      <c r="AO1939" s="3">
        <v>-0.204708</v>
      </c>
      <c r="AP1939" s="3">
        <v>-13.793103</v>
      </c>
      <c r="AQ1939" s="3">
        <v>-21.686747</v>
      </c>
      <c r="AR1939" s="3">
        <v>-0.40858</v>
      </c>
      <c r="AS1939" s="3">
        <v>-13.793103</v>
      </c>
      <c r="AT1939" s="3">
        <v>-21.686747</v>
      </c>
      <c r="AU1939" s="3">
        <v>-1.9114690000000001</v>
      </c>
      <c r="AV1939" s="3">
        <v>0.67634206922968565</v>
      </c>
      <c r="AW1939" s="3">
        <v>0.97962522785176187</v>
      </c>
      <c r="AX1939" s="3">
        <v>0.74123468707314744</v>
      </c>
      <c r="AY1939" s="3">
        <v>70.59</v>
      </c>
      <c r="AZ1939" s="3">
        <v>102.25</v>
      </c>
      <c r="BA1939" s="3">
        <v>77.36</v>
      </c>
    </row>
    <row r="1940" spans="1:53" x14ac:dyDescent="0.3">
      <c r="A1940" s="1" t="s">
        <v>938</v>
      </c>
      <c r="B1940" s="2">
        <v>4431300</v>
      </c>
      <c r="C1940" s="9" t="s">
        <v>2395</v>
      </c>
      <c r="D1940" s="9" t="s">
        <v>2468</v>
      </c>
      <c r="E1940" s="3">
        <v>1300.29903872</v>
      </c>
      <c r="F1940" s="5">
        <v>1518.209038</v>
      </c>
      <c r="G1940" s="5" t="s">
        <v>2400</v>
      </c>
      <c r="H1940" s="3">
        <v>2.5499999999999998</v>
      </c>
      <c r="I1940" s="3">
        <v>8.6273470000000003</v>
      </c>
      <c r="J1940" s="3">
        <v>2.5499999999999998</v>
      </c>
      <c r="K1940" s="3">
        <v>8.6273470000000003</v>
      </c>
      <c r="L1940" s="3">
        <v>1.4504224099999998</v>
      </c>
      <c r="M1940" s="3">
        <v>0.86826904999999999</v>
      </c>
      <c r="N1940" s="3">
        <v>4.8268719999999998</v>
      </c>
      <c r="O1940" s="3" t="s">
        <v>2400</v>
      </c>
      <c r="P1940" s="3" t="s">
        <v>2400</v>
      </c>
      <c r="Q1940" s="3">
        <v>0.59670299999999998</v>
      </c>
      <c r="R1940" s="3">
        <v>4.7119910000000003</v>
      </c>
      <c r="S1940" s="3">
        <v>4.7119910000000003</v>
      </c>
      <c r="T1940" s="9" t="s">
        <v>3433</v>
      </c>
      <c r="U1940" s="7">
        <v>3098242</v>
      </c>
      <c r="V1940" s="7">
        <v>3226728</v>
      </c>
      <c r="W1940" s="7">
        <v>2766538</v>
      </c>
      <c r="X1940" s="7">
        <v>2055146</v>
      </c>
      <c r="Y1940" s="7">
        <v>3106043</v>
      </c>
      <c r="Z1940" s="7">
        <v>3086394</v>
      </c>
      <c r="AA1940" s="7">
        <v>3101400</v>
      </c>
      <c r="AB1940" s="7">
        <v>3098242</v>
      </c>
      <c r="AC1940" s="3">
        <v>40.082000000000001</v>
      </c>
      <c r="AD1940" s="3">
        <v>40.207999999999998</v>
      </c>
      <c r="AE1940" s="4">
        <v>10.252000000000001</v>
      </c>
      <c r="AF1940" s="4">
        <v>9.7629999999999999</v>
      </c>
      <c r="AG1940" s="7">
        <v>43885000</v>
      </c>
      <c r="AH1940" s="7">
        <v>43885000</v>
      </c>
      <c r="AI1940" s="7">
        <v>45726000</v>
      </c>
      <c r="AJ1940" s="7">
        <v>38577800</v>
      </c>
      <c r="AK1940" s="3">
        <v>87.90316</v>
      </c>
      <c r="AL1940" s="7">
        <v>291</v>
      </c>
      <c r="AM1940" s="7">
        <v>44734235</v>
      </c>
      <c r="AN1940" s="3">
        <v>101.93</v>
      </c>
      <c r="AO1940" s="3">
        <v>-1.6581250000000001</v>
      </c>
      <c r="AP1940" s="3">
        <v>10.091124000000001</v>
      </c>
      <c r="AQ1940" s="3">
        <v>6.8807340000000003</v>
      </c>
      <c r="AR1940" s="3">
        <v>-2.7429929999999998</v>
      </c>
      <c r="AS1940" s="3">
        <v>10.091124000000001</v>
      </c>
      <c r="AT1940" s="3">
        <v>6.8807340000000003</v>
      </c>
      <c r="AU1940" s="3">
        <v>-4.0023540000000004</v>
      </c>
      <c r="AV1940" s="3">
        <v>2.5989897123062797</v>
      </c>
      <c r="AW1940" s="3">
        <v>7.349323131240876</v>
      </c>
      <c r="AX1940" s="3">
        <v>5.3090791250298182</v>
      </c>
      <c r="AY1940" s="3">
        <v>40.119999999999997</v>
      </c>
      <c r="AZ1940" s="3">
        <v>113.46</v>
      </c>
      <c r="BA1940" s="3">
        <v>81.96</v>
      </c>
    </row>
    <row r="1941" spans="1:53" x14ac:dyDescent="0.3">
      <c r="A1941" s="1" t="s">
        <v>1194</v>
      </c>
      <c r="B1941" s="2">
        <v>4187983</v>
      </c>
      <c r="C1941" s="9" t="s">
        <v>2395</v>
      </c>
      <c r="D1941" s="9" t="s">
        <v>2448</v>
      </c>
      <c r="E1941" s="3">
        <v>1295.62205696</v>
      </c>
      <c r="F1941" s="5">
        <v>2325.4220559999999</v>
      </c>
      <c r="G1941" s="5" t="s">
        <v>2400</v>
      </c>
      <c r="H1941" s="3">
        <v>0.74</v>
      </c>
      <c r="I1941" s="3">
        <v>24.205994</v>
      </c>
      <c r="J1941" s="3">
        <v>0.74</v>
      </c>
      <c r="K1941" s="3">
        <v>24.205994</v>
      </c>
      <c r="L1941" s="3">
        <v>1.8618515199999999</v>
      </c>
      <c r="M1941" s="3">
        <v>1.6793327600000001</v>
      </c>
      <c r="N1941" s="3">
        <v>22.573080999999998</v>
      </c>
      <c r="O1941" s="3" t="s">
        <v>2400</v>
      </c>
      <c r="P1941" s="3" t="s">
        <v>2400</v>
      </c>
      <c r="Q1941" s="3">
        <v>0.72137700000000005</v>
      </c>
      <c r="R1941" s="3">
        <v>9.7050900000000002</v>
      </c>
      <c r="S1941" s="3">
        <v>9.7050900000000002</v>
      </c>
      <c r="T1941" s="9" t="s">
        <v>3429</v>
      </c>
      <c r="U1941" s="7">
        <v>3087000</v>
      </c>
      <c r="V1941" s="7">
        <v>3427900</v>
      </c>
      <c r="W1941" s="7">
        <v>2622000</v>
      </c>
      <c r="X1941" s="7">
        <v>1172700</v>
      </c>
      <c r="Y1941" s="7">
        <v>2980300</v>
      </c>
      <c r="Z1941" s="7">
        <v>2976200</v>
      </c>
      <c r="AA1941" s="7">
        <v>3016900</v>
      </c>
      <c r="AB1941" s="7">
        <v>3087000</v>
      </c>
      <c r="AC1941" s="4">
        <v>10.757999999999999</v>
      </c>
      <c r="AD1941" s="4">
        <v>11.237</v>
      </c>
      <c r="AE1941" s="4">
        <v>6.5110000000000001</v>
      </c>
      <c r="AF1941" s="4">
        <v>6.9119999999999999</v>
      </c>
      <c r="AG1941" s="7">
        <v>15939982</v>
      </c>
      <c r="AH1941" s="7">
        <v>15939339</v>
      </c>
      <c r="AI1941" s="7">
        <v>15894242</v>
      </c>
      <c r="AJ1941" s="7">
        <v>15672524</v>
      </c>
      <c r="AK1941" s="3">
        <v>98.32056</v>
      </c>
      <c r="AL1941" s="7">
        <v>264</v>
      </c>
      <c r="AM1941" s="7">
        <v>16445161</v>
      </c>
      <c r="AN1941" s="3">
        <v>103.17</v>
      </c>
      <c r="AO1941" s="3">
        <v>-0.17047899999999999</v>
      </c>
      <c r="AP1941" s="3">
        <v>-13.545768000000001</v>
      </c>
      <c r="AQ1941" s="3">
        <v>-3.102592</v>
      </c>
      <c r="AR1941" s="3">
        <v>-4.2673999999999997E-2</v>
      </c>
      <c r="AS1941" s="3">
        <v>-13.545768000000001</v>
      </c>
      <c r="AT1941" s="3">
        <v>-3.102592</v>
      </c>
      <c r="AU1941" s="3">
        <v>-1.292316</v>
      </c>
      <c r="AV1941" s="3">
        <v>2.3158947749317575</v>
      </c>
      <c r="AW1941" s="3">
        <v>2.8979845120538683</v>
      </c>
      <c r="AX1941" s="3">
        <v>4.2399551794960839</v>
      </c>
      <c r="AY1941" s="3">
        <v>52.77</v>
      </c>
      <c r="AZ1941" s="3">
        <v>66.03</v>
      </c>
      <c r="BA1941" s="3">
        <v>96.61</v>
      </c>
    </row>
    <row r="1942" spans="1:53" x14ac:dyDescent="0.3">
      <c r="A1942" s="1" t="s">
        <v>1483</v>
      </c>
      <c r="B1942" s="2">
        <v>4296505</v>
      </c>
      <c r="C1942" s="9" t="s">
        <v>2395</v>
      </c>
      <c r="D1942" s="9" t="s">
        <v>2407</v>
      </c>
      <c r="E1942" s="3">
        <v>1287.7458951000001</v>
      </c>
      <c r="F1942" s="5">
        <v>3225.8368949999999</v>
      </c>
      <c r="G1942" s="5">
        <v>3225.0558950999998</v>
      </c>
      <c r="H1942" s="3">
        <v>0.219</v>
      </c>
      <c r="I1942" s="3">
        <v>10.837344</v>
      </c>
      <c r="J1942" s="4">
        <v>0.219</v>
      </c>
      <c r="K1942" s="3">
        <v>10.837344</v>
      </c>
      <c r="L1942" s="3">
        <v>0.89209316999999999</v>
      </c>
      <c r="M1942" s="3">
        <v>0.89209316999999999</v>
      </c>
      <c r="N1942" s="3" t="s">
        <v>2397</v>
      </c>
      <c r="O1942" s="3" t="s">
        <v>2400</v>
      </c>
      <c r="P1942" s="3" t="s">
        <v>2400</v>
      </c>
      <c r="Q1942" s="3">
        <v>8.4401290000000007</v>
      </c>
      <c r="R1942" s="3" t="s">
        <v>2400</v>
      </c>
      <c r="S1942" s="3">
        <v>12.712585593394699</v>
      </c>
      <c r="T1942" s="9" t="s">
        <v>3429</v>
      </c>
      <c r="U1942" s="7">
        <v>374836</v>
      </c>
      <c r="V1942" s="7">
        <v>294630</v>
      </c>
      <c r="W1942" s="7">
        <v>270959</v>
      </c>
      <c r="X1942" s="7">
        <v>273711</v>
      </c>
      <c r="Y1942" s="7">
        <v>373513</v>
      </c>
      <c r="Z1942" s="7">
        <v>372535</v>
      </c>
      <c r="AA1942" s="7">
        <v>373439</v>
      </c>
      <c r="AB1942" s="7">
        <v>374836</v>
      </c>
      <c r="AC1942" s="4">
        <v>100</v>
      </c>
      <c r="AD1942" s="4">
        <v>100</v>
      </c>
      <c r="AE1942" s="3" t="s">
        <v>2400</v>
      </c>
      <c r="AF1942" s="3" t="s">
        <v>2400</v>
      </c>
      <c r="AG1942" s="7">
        <v>107851415</v>
      </c>
      <c r="AH1942" s="7">
        <v>107851415</v>
      </c>
      <c r="AI1942" s="7">
        <v>101439649</v>
      </c>
      <c r="AJ1942" s="7" t="s">
        <v>2400</v>
      </c>
      <c r="AK1942" s="3" t="s">
        <v>2400</v>
      </c>
      <c r="AL1942" s="7">
        <v>184</v>
      </c>
      <c r="AM1942" s="7">
        <v>38799029</v>
      </c>
      <c r="AN1942" s="3">
        <v>35.97</v>
      </c>
      <c r="AO1942" s="3">
        <v>0.26714199999999999</v>
      </c>
      <c r="AP1942" s="3">
        <v>-5.6951419999999997</v>
      </c>
      <c r="AQ1942" s="3">
        <v>-6.0100170000000004</v>
      </c>
      <c r="AR1942" s="3">
        <v>-12.305296</v>
      </c>
      <c r="AS1942" s="3">
        <v>-5.6951419999999997</v>
      </c>
      <c r="AT1942" s="3">
        <v>-6.0100170000000004</v>
      </c>
      <c r="AU1942" s="3">
        <v>-11.477987000000001</v>
      </c>
      <c r="AV1942" s="3">
        <v>2.6692232086152972</v>
      </c>
      <c r="AW1942" s="3">
        <v>2.8493186246517532</v>
      </c>
      <c r="AX1942" s="3">
        <v>2.6432803229973674</v>
      </c>
      <c r="AY1942" s="4">
        <v>131</v>
      </c>
      <c r="AZ1942" s="3">
        <v>139.83000000000001</v>
      </c>
      <c r="BA1942" s="3">
        <v>129.72</v>
      </c>
    </row>
    <row r="1943" spans="1:53" x14ac:dyDescent="0.3">
      <c r="A1943" s="1" t="s">
        <v>425</v>
      </c>
      <c r="B1943" s="2">
        <v>4206401</v>
      </c>
      <c r="C1943" s="9" t="s">
        <v>2401</v>
      </c>
      <c r="D1943" s="9" t="s">
        <v>2461</v>
      </c>
      <c r="E1943" s="3">
        <v>1286.36935451</v>
      </c>
      <c r="F1943" s="5">
        <v>1701.7753540000001</v>
      </c>
      <c r="G1943" s="5" t="s">
        <v>2400</v>
      </c>
      <c r="H1943" s="3">
        <v>0.28000000000000003</v>
      </c>
      <c r="I1943" s="3">
        <v>29.372881</v>
      </c>
      <c r="J1943" s="3">
        <v>0.28000000000000003</v>
      </c>
      <c r="K1943" s="3">
        <v>29.372881</v>
      </c>
      <c r="L1943" s="3" t="s">
        <v>2397</v>
      </c>
      <c r="M1943" s="3">
        <v>2.2427850399999998</v>
      </c>
      <c r="N1943" s="3">
        <v>8.0120199999999997</v>
      </c>
      <c r="O1943" s="3" t="s">
        <v>2400</v>
      </c>
      <c r="P1943" s="3" t="s">
        <v>2400</v>
      </c>
      <c r="Q1943" s="3">
        <v>2.140164</v>
      </c>
      <c r="R1943" s="3">
        <v>9.2753180000000004</v>
      </c>
      <c r="S1943" s="3">
        <v>9.2753180000000004</v>
      </c>
      <c r="T1943" s="9" t="s">
        <v>3429</v>
      </c>
      <c r="U1943" s="7">
        <v>689183</v>
      </c>
      <c r="V1943" s="7">
        <v>653876</v>
      </c>
      <c r="W1943" s="7">
        <v>623683</v>
      </c>
      <c r="X1943" s="7">
        <v>547503</v>
      </c>
      <c r="Y1943" s="7">
        <v>718327</v>
      </c>
      <c r="Z1943" s="7">
        <v>713009</v>
      </c>
      <c r="AA1943" s="7">
        <v>702291</v>
      </c>
      <c r="AB1943" s="7">
        <v>689183</v>
      </c>
      <c r="AC1943" s="3">
        <v>67.819000000000003</v>
      </c>
      <c r="AD1943" s="3">
        <v>67.474000000000004</v>
      </c>
      <c r="AE1943" s="4">
        <v>22.71</v>
      </c>
      <c r="AF1943" s="3">
        <v>22.158000000000001</v>
      </c>
      <c r="AG1943" s="7">
        <v>65022000</v>
      </c>
      <c r="AH1943" s="7">
        <v>66169000</v>
      </c>
      <c r="AI1943" s="7">
        <v>66189000</v>
      </c>
      <c r="AJ1943" s="7">
        <v>60221943</v>
      </c>
      <c r="AK1943" s="3">
        <v>93.022270000000006</v>
      </c>
      <c r="AL1943" s="7">
        <v>252</v>
      </c>
      <c r="AM1943" s="7">
        <v>59106695</v>
      </c>
      <c r="AN1943" s="4">
        <v>91.3</v>
      </c>
      <c r="AO1943" s="3">
        <v>-0.17281099999999999</v>
      </c>
      <c r="AP1943" s="3">
        <v>-12.78309</v>
      </c>
      <c r="AQ1943" s="3">
        <v>3.4009550000000002</v>
      </c>
      <c r="AR1943" s="3">
        <v>-5.6614050000000002</v>
      </c>
      <c r="AS1943" s="3">
        <v>-12.78309</v>
      </c>
      <c r="AT1943" s="3">
        <v>3.4009550000000002</v>
      </c>
      <c r="AU1943" s="3">
        <v>-8.6452290000000005</v>
      </c>
      <c r="AV1943" s="3">
        <v>2.5397149578741796</v>
      </c>
      <c r="AW1943" s="3">
        <v>4.3283888900019001</v>
      </c>
      <c r="AX1943" s="3">
        <v>4.3323149933568619</v>
      </c>
      <c r="AY1943" s="3">
        <v>66.58</v>
      </c>
      <c r="AZ1943" s="3">
        <v>113.48</v>
      </c>
      <c r="BA1943" s="3">
        <v>113.58</v>
      </c>
    </row>
    <row r="1944" spans="1:53" x14ac:dyDescent="0.3">
      <c r="A1944" s="1" t="s">
        <v>278</v>
      </c>
      <c r="B1944" s="2">
        <v>4054645</v>
      </c>
      <c r="C1944" s="9" t="s">
        <v>2401</v>
      </c>
      <c r="D1944" s="9" t="s">
        <v>2399</v>
      </c>
      <c r="E1944" s="3">
        <v>1284.99150672</v>
      </c>
      <c r="F1944" s="5" t="s">
        <v>2400</v>
      </c>
      <c r="G1944" s="5">
        <v>1471.7805067199999</v>
      </c>
      <c r="H1944" s="3">
        <v>0.88</v>
      </c>
      <c r="I1944" s="3">
        <v>29.926315789473701</v>
      </c>
      <c r="J1944" s="4">
        <v>0.88</v>
      </c>
      <c r="K1944" s="3">
        <v>29.926315789473701</v>
      </c>
      <c r="L1944" s="3">
        <v>1.1590770386973199</v>
      </c>
      <c r="M1944" s="3">
        <v>1.14154445158162</v>
      </c>
      <c r="N1944" s="3">
        <v>8.7128409999999992</v>
      </c>
      <c r="O1944" s="3" t="s">
        <v>2400</v>
      </c>
      <c r="P1944" s="3" t="s">
        <v>2400</v>
      </c>
      <c r="Q1944" s="3" t="s">
        <v>2400</v>
      </c>
      <c r="R1944" s="3" t="s">
        <v>2400</v>
      </c>
      <c r="S1944" s="3" t="s">
        <v>2400</v>
      </c>
      <c r="T1944" s="9" t="s">
        <v>3429</v>
      </c>
      <c r="U1944" s="7">
        <v>411829</v>
      </c>
      <c r="V1944" s="7">
        <v>413534</v>
      </c>
      <c r="W1944" s="7">
        <v>381472</v>
      </c>
      <c r="X1944" s="7">
        <v>381849</v>
      </c>
      <c r="Y1944" s="7">
        <v>353810</v>
      </c>
      <c r="Z1944" s="7">
        <v>352043</v>
      </c>
      <c r="AA1944" s="7">
        <v>353231</v>
      </c>
      <c r="AB1944" s="7">
        <v>411829</v>
      </c>
      <c r="AC1944" s="3" t="s">
        <v>2400</v>
      </c>
      <c r="AD1944" s="3" t="s">
        <v>2400</v>
      </c>
      <c r="AE1944" s="3" t="s">
        <v>2400</v>
      </c>
      <c r="AF1944" s="3" t="s">
        <v>2400</v>
      </c>
      <c r="AG1944" s="7">
        <v>42981618</v>
      </c>
      <c r="AH1944" s="7">
        <v>42959249</v>
      </c>
      <c r="AI1944" s="7">
        <v>43822473</v>
      </c>
      <c r="AJ1944" s="7">
        <v>41590842</v>
      </c>
      <c r="AK1944" s="3">
        <v>98.653480000000002</v>
      </c>
      <c r="AL1944" s="7">
        <v>238</v>
      </c>
      <c r="AM1944" s="7">
        <v>36482608</v>
      </c>
      <c r="AN1944" s="3">
        <v>86.54</v>
      </c>
      <c r="AO1944" s="3">
        <v>-0.802512</v>
      </c>
      <c r="AP1944" s="3">
        <v>-6.7257220000000002</v>
      </c>
      <c r="AQ1944" s="3">
        <v>5.5699959999999997</v>
      </c>
      <c r="AR1944" s="3">
        <v>14.544722</v>
      </c>
      <c r="AS1944" s="3">
        <v>-6.7257220000000002</v>
      </c>
      <c r="AT1944" s="3">
        <v>5.5699959999999997</v>
      </c>
      <c r="AU1944" s="3">
        <v>14.49859</v>
      </c>
      <c r="AV1944" s="3">
        <v>3.5811390316081826</v>
      </c>
      <c r="AW1944" s="3">
        <v>6.1217554688090683</v>
      </c>
      <c r="AX1944" s="3">
        <v>3.9246006339130162</v>
      </c>
      <c r="AY1944" s="3">
        <v>108.49</v>
      </c>
      <c r="AZ1944" s="3">
        <v>185.46</v>
      </c>
      <c r="BA1944" s="4">
        <v>118.9</v>
      </c>
    </row>
    <row r="1945" spans="1:53" x14ac:dyDescent="0.3">
      <c r="A1945" s="1" t="s">
        <v>1017</v>
      </c>
      <c r="B1945" s="2">
        <v>4189837</v>
      </c>
      <c r="C1945" s="9" t="s">
        <v>2401</v>
      </c>
      <c r="D1945" s="9" t="s">
        <v>2465</v>
      </c>
      <c r="E1945" s="3">
        <v>1284.17538872</v>
      </c>
      <c r="F1945" s="5">
        <v>1010.536388</v>
      </c>
      <c r="G1945" s="5">
        <v>1007.22638872</v>
      </c>
      <c r="H1945" s="3">
        <v>0.52</v>
      </c>
      <c r="I1945" s="3">
        <v>9.73517126148705</v>
      </c>
      <c r="J1945" s="4">
        <v>0.52</v>
      </c>
      <c r="K1945" s="3">
        <v>9.73517126148705</v>
      </c>
      <c r="L1945" s="3">
        <v>2.71648838833966</v>
      </c>
      <c r="M1945" s="3">
        <v>2.6817674687269402</v>
      </c>
      <c r="N1945" s="3">
        <v>3.3180044549911001</v>
      </c>
      <c r="O1945" s="3" t="s">
        <v>2400</v>
      </c>
      <c r="P1945" s="3" t="s">
        <v>2400</v>
      </c>
      <c r="Q1945" s="3">
        <v>1.270923</v>
      </c>
      <c r="R1945" s="4">
        <v>4.008483</v>
      </c>
      <c r="S1945" s="3">
        <v>3.9849538909724802</v>
      </c>
      <c r="T1945" s="9" t="s">
        <v>3429</v>
      </c>
      <c r="U1945" s="7">
        <v>550670</v>
      </c>
      <c r="V1945" s="7">
        <v>496446</v>
      </c>
      <c r="W1945" s="7">
        <v>407915</v>
      </c>
      <c r="X1945" s="7">
        <v>273468</v>
      </c>
      <c r="Y1945" s="7">
        <v>750846</v>
      </c>
      <c r="Z1945" s="7">
        <v>707173</v>
      </c>
      <c r="AA1945" s="7">
        <v>628255</v>
      </c>
      <c r="AB1945" s="7">
        <v>550670</v>
      </c>
      <c r="AC1945" s="3">
        <v>37.276000000000003</v>
      </c>
      <c r="AD1945" s="3">
        <v>43.558</v>
      </c>
      <c r="AE1945" s="4">
        <v>24.65</v>
      </c>
      <c r="AF1945" s="3">
        <v>31.620999999999999</v>
      </c>
      <c r="AG1945" s="7">
        <v>10479076</v>
      </c>
      <c r="AH1945" s="7">
        <v>10472741</v>
      </c>
      <c r="AI1945" s="7">
        <v>8590824</v>
      </c>
      <c r="AJ1945" s="7">
        <v>7572423</v>
      </c>
      <c r="AK1945" s="3">
        <v>71.863330000000005</v>
      </c>
      <c r="AL1945" s="7">
        <v>248</v>
      </c>
      <c r="AM1945" s="7">
        <v>7954484</v>
      </c>
      <c r="AN1945" s="3">
        <v>75.489999999999995</v>
      </c>
      <c r="AO1945" s="3">
        <v>-0.73260099999999995</v>
      </c>
      <c r="AP1945" s="3">
        <v>-4.3817180000000002</v>
      </c>
      <c r="AQ1945" s="3">
        <v>8.8455069999999996</v>
      </c>
      <c r="AR1945" s="3">
        <v>31.761645999999999</v>
      </c>
      <c r="AS1945" s="3">
        <v>-4.3817180000000002</v>
      </c>
      <c r="AT1945" s="3">
        <v>8.8455069999999996</v>
      </c>
      <c r="AU1945" s="3">
        <v>33.329520000000002</v>
      </c>
      <c r="AV1945" s="3">
        <v>5.2047990482531699</v>
      </c>
      <c r="AW1945" s="3">
        <v>5.9665524790411197</v>
      </c>
      <c r="AX1945" s="3">
        <v>7.7913876396137809</v>
      </c>
      <c r="AY1945" s="3">
        <v>75.650000000000006</v>
      </c>
      <c r="AZ1945" s="3">
        <v>86.73</v>
      </c>
      <c r="BA1945" s="3">
        <v>113.25</v>
      </c>
    </row>
    <row r="1946" spans="1:53" x14ac:dyDescent="0.3">
      <c r="A1946" s="1" t="s">
        <v>1752</v>
      </c>
      <c r="B1946" s="2">
        <v>4088672</v>
      </c>
      <c r="C1946" s="9" t="s">
        <v>2395</v>
      </c>
      <c r="D1946" s="9" t="s">
        <v>2461</v>
      </c>
      <c r="E1946" s="3">
        <v>1281.6704566000001</v>
      </c>
      <c r="F1946" s="5">
        <v>1266.5254560000001</v>
      </c>
      <c r="G1946" s="5">
        <v>1266.5254566000001</v>
      </c>
      <c r="H1946" s="3">
        <v>-2.4E-2</v>
      </c>
      <c r="I1946" s="3" t="s">
        <v>2397</v>
      </c>
      <c r="J1946" s="3">
        <v>-2.4E-2</v>
      </c>
      <c r="K1946" s="3" t="s">
        <v>2397</v>
      </c>
      <c r="L1946" s="3">
        <v>21.86729858</v>
      </c>
      <c r="M1946" s="3">
        <v>5.8912155299999993</v>
      </c>
      <c r="N1946" s="3" t="s">
        <v>2397</v>
      </c>
      <c r="O1946" s="3" t="s">
        <v>2397</v>
      </c>
      <c r="P1946" s="3">
        <v>161.04670891251001</v>
      </c>
      <c r="Q1946" s="3">
        <v>1.668607</v>
      </c>
      <c r="R1946" s="3" t="s">
        <v>2397</v>
      </c>
      <c r="S1946" s="3" t="s">
        <v>2397</v>
      </c>
      <c r="T1946" s="9" t="s">
        <v>3430</v>
      </c>
      <c r="U1946" s="7">
        <v>613514</v>
      </c>
      <c r="V1946" s="7">
        <v>580624</v>
      </c>
      <c r="W1946" s="7">
        <v>582099</v>
      </c>
      <c r="X1946" s="7">
        <v>578487</v>
      </c>
      <c r="Y1946" s="7">
        <v>768810</v>
      </c>
      <c r="Z1946" s="7">
        <v>613514</v>
      </c>
      <c r="AA1946" s="7">
        <v>545505</v>
      </c>
      <c r="AB1946" s="7">
        <v>549589</v>
      </c>
      <c r="AC1946" s="4">
        <v>7.5380000000000003</v>
      </c>
      <c r="AD1946" s="4">
        <v>8.7149999999999999</v>
      </c>
      <c r="AE1946" s="3">
        <v>-2.3319999999999999</v>
      </c>
      <c r="AF1946" s="3">
        <v>-0.58699999999999997</v>
      </c>
      <c r="AG1946" s="7">
        <v>56127603</v>
      </c>
      <c r="AH1946" s="7">
        <v>55473439</v>
      </c>
      <c r="AI1946" s="7">
        <v>54648886</v>
      </c>
      <c r="AJ1946" s="7">
        <v>53707444</v>
      </c>
      <c r="AK1946" s="3">
        <v>95.457890000000006</v>
      </c>
      <c r="AL1946" s="7">
        <v>212</v>
      </c>
      <c r="AM1946" s="7">
        <v>51916669</v>
      </c>
      <c r="AN1946" s="3">
        <v>92.28</v>
      </c>
      <c r="AO1946" s="3">
        <v>-1.6204689999999999</v>
      </c>
      <c r="AP1946" s="3">
        <v>1.273047</v>
      </c>
      <c r="AQ1946" s="3">
        <v>20.595922999999999</v>
      </c>
      <c r="AR1946" s="3">
        <v>80.093677</v>
      </c>
      <c r="AS1946" s="3">
        <v>1.273047</v>
      </c>
      <c r="AT1946" s="3">
        <v>20.595922999999999</v>
      </c>
      <c r="AU1946" s="3">
        <v>79.953198</v>
      </c>
      <c r="AV1946" s="3">
        <v>5.5391796771482209</v>
      </c>
      <c r="AW1946" s="3">
        <v>4.148263300646299</v>
      </c>
      <c r="AX1946" s="3">
        <v>3.9935329236427273</v>
      </c>
      <c r="AY1946" s="3">
        <v>148.78</v>
      </c>
      <c r="AZ1946" s="3">
        <v>111.42</v>
      </c>
      <c r="BA1946" s="3">
        <v>107.27</v>
      </c>
    </row>
    <row r="1947" spans="1:53" x14ac:dyDescent="0.3">
      <c r="A1947" s="1" t="s">
        <v>1986</v>
      </c>
      <c r="B1947" s="2">
        <v>4084137</v>
      </c>
      <c r="C1947" s="9" t="s">
        <v>2401</v>
      </c>
      <c r="D1947" s="9" t="s">
        <v>2492</v>
      </c>
      <c r="E1947" s="3">
        <v>1280.1284056</v>
      </c>
      <c r="F1947" s="5">
        <v>2626.6484049999999</v>
      </c>
      <c r="G1947" s="5">
        <v>2626.6484055999999</v>
      </c>
      <c r="H1947" s="3">
        <v>-0.69199999999999995</v>
      </c>
      <c r="I1947" s="3">
        <v>15.087719</v>
      </c>
      <c r="J1947" s="4">
        <v>-0.69199999999999995</v>
      </c>
      <c r="K1947" s="3">
        <v>15.087719</v>
      </c>
      <c r="L1947" s="3" t="s">
        <v>2397</v>
      </c>
      <c r="M1947" s="3">
        <v>2.01452331</v>
      </c>
      <c r="N1947" s="3">
        <v>10.934519999999999</v>
      </c>
      <c r="O1947" s="3">
        <v>13.522759023031799</v>
      </c>
      <c r="P1947" s="3" t="s">
        <v>2397</v>
      </c>
      <c r="Q1947" s="3">
        <v>1.850363</v>
      </c>
      <c r="R1947" s="3">
        <v>9.2890630000000005</v>
      </c>
      <c r="S1947" s="3">
        <v>9.2890630000000005</v>
      </c>
      <c r="T1947" s="9" t="s">
        <v>3435</v>
      </c>
      <c r="U1947" s="7">
        <v>1327172</v>
      </c>
      <c r="V1947" s="7">
        <v>1429194</v>
      </c>
      <c r="W1947" s="7">
        <v>1501465</v>
      </c>
      <c r="X1947" s="7">
        <v>1288755</v>
      </c>
      <c r="Y1947" s="7">
        <v>1327172</v>
      </c>
      <c r="Z1947" s="7">
        <v>1345126</v>
      </c>
      <c r="AA1947" s="7">
        <v>1369144</v>
      </c>
      <c r="AB1947" s="7">
        <v>1397558</v>
      </c>
      <c r="AC1947" s="3">
        <v>24.722999999999999</v>
      </c>
      <c r="AD1947" s="3">
        <v>24.722999999999999</v>
      </c>
      <c r="AE1947" s="4">
        <v>17.95</v>
      </c>
      <c r="AF1947" s="4">
        <v>17.95</v>
      </c>
      <c r="AG1947" s="7">
        <v>64071854</v>
      </c>
      <c r="AH1947" s="7">
        <v>64048139</v>
      </c>
      <c r="AI1947" s="7">
        <v>63521402</v>
      </c>
      <c r="AJ1947" s="7">
        <v>62241084</v>
      </c>
      <c r="AK1947" s="3">
        <v>96.512619999999998</v>
      </c>
      <c r="AL1947" s="7">
        <v>137</v>
      </c>
      <c r="AM1947" s="7">
        <v>22460510</v>
      </c>
      <c r="AN1947" s="3">
        <v>34.83</v>
      </c>
      <c r="AO1947" s="3">
        <v>-1.376147</v>
      </c>
      <c r="AP1947" s="3">
        <v>-13.350125999999999</v>
      </c>
      <c r="AQ1947" s="3">
        <v>-4.1248610000000001</v>
      </c>
      <c r="AR1947" s="3">
        <v>0.64365099999999997</v>
      </c>
      <c r="AS1947" s="3">
        <v>-13.350125999999999</v>
      </c>
      <c r="AT1947" s="3">
        <v>-4.1248610000000001</v>
      </c>
      <c r="AU1947" s="3">
        <v>-3.1531530000000001</v>
      </c>
      <c r="AV1947" s="3">
        <v>1.1955386141772839</v>
      </c>
      <c r="AW1947" s="3">
        <v>1.5722361320552085</v>
      </c>
      <c r="AX1947" s="3">
        <v>1.3409961311077785</v>
      </c>
      <c r="AY1947" s="3">
        <v>69.94</v>
      </c>
      <c r="AZ1947" s="3">
        <v>91.98</v>
      </c>
      <c r="BA1947" s="3">
        <v>78.45</v>
      </c>
    </row>
    <row r="1948" spans="1:53" x14ac:dyDescent="0.3">
      <c r="A1948" s="1" t="s">
        <v>3091</v>
      </c>
      <c r="B1948" s="2">
        <v>29719375</v>
      </c>
      <c r="C1948" s="9" t="s">
        <v>2395</v>
      </c>
      <c r="D1948" s="9" t="s">
        <v>2497</v>
      </c>
      <c r="E1948" s="3">
        <v>1279.441006</v>
      </c>
      <c r="F1948" s="5">
        <v>1392.4020049999999</v>
      </c>
      <c r="G1948" s="5" t="s">
        <v>2400</v>
      </c>
      <c r="H1948" s="3">
        <v>0.02</v>
      </c>
      <c r="I1948" s="3">
        <v>28.833333</v>
      </c>
      <c r="J1948" s="3">
        <v>0.02</v>
      </c>
      <c r="K1948" s="3">
        <v>28.833333</v>
      </c>
      <c r="L1948" s="3" t="s">
        <v>2397</v>
      </c>
      <c r="M1948" s="3">
        <v>1.30271084</v>
      </c>
      <c r="N1948" s="3">
        <v>8.2775119999999998</v>
      </c>
      <c r="O1948" s="3" t="s">
        <v>2400</v>
      </c>
      <c r="P1948" s="3" t="s">
        <v>2400</v>
      </c>
      <c r="Q1948" s="3">
        <v>2.9051749999999998</v>
      </c>
      <c r="R1948" s="3">
        <v>8.9911879999999993</v>
      </c>
      <c r="S1948" s="3">
        <v>8.9911879999999993</v>
      </c>
      <c r="T1948" s="9" t="s">
        <v>3429</v>
      </c>
      <c r="U1948" s="7">
        <v>458300</v>
      </c>
      <c r="V1948" s="7">
        <v>704274</v>
      </c>
      <c r="W1948" s="7">
        <v>598365</v>
      </c>
      <c r="X1948" s="7">
        <v>282250</v>
      </c>
      <c r="Y1948" s="7">
        <v>433646</v>
      </c>
      <c r="Z1948" s="7">
        <v>438121</v>
      </c>
      <c r="AA1948" s="7">
        <v>443419</v>
      </c>
      <c r="AB1948" s="7">
        <v>458300</v>
      </c>
      <c r="AC1948" s="3">
        <v>71.346000000000004</v>
      </c>
      <c r="AD1948" s="3">
        <v>71.808000000000007</v>
      </c>
      <c r="AE1948" s="3">
        <v>36.325000000000003</v>
      </c>
      <c r="AF1948" s="3">
        <v>32.311</v>
      </c>
      <c r="AG1948" s="7">
        <v>662479324</v>
      </c>
      <c r="AH1948" s="7">
        <v>661830220</v>
      </c>
      <c r="AI1948" s="7">
        <v>654724366</v>
      </c>
      <c r="AJ1948" s="7">
        <v>154861321</v>
      </c>
      <c r="AK1948" s="3">
        <v>23.360389999999999</v>
      </c>
      <c r="AL1948" s="7">
        <v>204</v>
      </c>
      <c r="AM1948" s="7">
        <v>151271067</v>
      </c>
      <c r="AN1948" s="3">
        <v>22.82</v>
      </c>
      <c r="AO1948" s="3">
        <v>-2.808989</v>
      </c>
      <c r="AP1948" s="3">
        <v>-10.362693999999999</v>
      </c>
      <c r="AQ1948" s="3">
        <v>-26.382978999999999</v>
      </c>
      <c r="AR1948" s="3">
        <v>-30.8</v>
      </c>
      <c r="AS1948" s="3">
        <v>-10.362693999999999</v>
      </c>
      <c r="AT1948" s="3">
        <v>-26.382978999999999</v>
      </c>
      <c r="AU1948" s="3">
        <v>-31.889764</v>
      </c>
      <c r="AV1948" s="3">
        <v>0.85259640963835248</v>
      </c>
      <c r="AW1948" s="3">
        <v>1.1897787394786781</v>
      </c>
      <c r="AX1948" s="3">
        <v>1.6215416821153417</v>
      </c>
      <c r="AY1948" s="4">
        <v>48.1</v>
      </c>
      <c r="AZ1948" s="3">
        <v>67.12</v>
      </c>
      <c r="BA1948" s="3">
        <v>91.48</v>
      </c>
    </row>
    <row r="1949" spans="1:53" x14ac:dyDescent="0.3">
      <c r="A1949" s="1" t="s">
        <v>147</v>
      </c>
      <c r="B1949" s="2">
        <v>4237285</v>
      </c>
      <c r="C1949" s="9" t="s">
        <v>2401</v>
      </c>
      <c r="D1949" s="9" t="s">
        <v>2438</v>
      </c>
      <c r="E1949" s="3">
        <v>1278.1153830000001</v>
      </c>
      <c r="F1949" s="5" t="s">
        <v>2400</v>
      </c>
      <c r="G1949" s="5">
        <v>8018.7073829999999</v>
      </c>
      <c r="H1949" s="3">
        <v>-0.69</v>
      </c>
      <c r="I1949" s="3" t="s">
        <v>2397</v>
      </c>
      <c r="J1949" s="3">
        <v>-0.69</v>
      </c>
      <c r="K1949" s="3" t="s">
        <v>2397</v>
      </c>
      <c r="L1949" s="3">
        <v>0.70421119553088207</v>
      </c>
      <c r="M1949" s="3">
        <v>0.70421119553088207</v>
      </c>
      <c r="N1949" s="3">
        <v>7.17200707021399</v>
      </c>
      <c r="O1949" s="3" t="s">
        <v>2400</v>
      </c>
      <c r="P1949" s="3" t="s">
        <v>2400</v>
      </c>
      <c r="Q1949" s="3" t="s">
        <v>2400</v>
      </c>
      <c r="R1949" s="3" t="s">
        <v>2400</v>
      </c>
      <c r="S1949" s="3">
        <v>19.8404312144202</v>
      </c>
      <c r="T1949" s="9" t="s">
        <v>3429</v>
      </c>
      <c r="U1949" s="7">
        <v>266007</v>
      </c>
      <c r="V1949" s="7">
        <v>368762</v>
      </c>
      <c r="W1949" s="7">
        <v>278865</v>
      </c>
      <c r="X1949" s="7">
        <v>210576</v>
      </c>
      <c r="Y1949" s="7">
        <v>201155</v>
      </c>
      <c r="Z1949" s="7">
        <v>332845</v>
      </c>
      <c r="AA1949" s="7">
        <v>263686</v>
      </c>
      <c r="AB1949" s="7">
        <v>266007</v>
      </c>
      <c r="AC1949" s="3">
        <v>74.484999999999999</v>
      </c>
      <c r="AD1949" s="3">
        <v>49.484999999999999</v>
      </c>
      <c r="AE1949" s="3" t="s">
        <v>2400</v>
      </c>
      <c r="AF1949" s="3" t="s">
        <v>2400</v>
      </c>
      <c r="AG1949" s="7">
        <v>138169164</v>
      </c>
      <c r="AH1949" s="7">
        <v>138438433</v>
      </c>
      <c r="AI1949" s="7">
        <v>141353133</v>
      </c>
      <c r="AJ1949" s="7">
        <v>128840832</v>
      </c>
      <c r="AK1949" s="3">
        <v>93.244919999999993</v>
      </c>
      <c r="AL1949" s="7">
        <v>274</v>
      </c>
      <c r="AM1949" s="7">
        <v>81243035</v>
      </c>
      <c r="AN1949" s="4">
        <v>58.8</v>
      </c>
      <c r="AO1949" s="3">
        <v>-4.7304729999999999</v>
      </c>
      <c r="AP1949" s="3">
        <v>-6.3783779999999997</v>
      </c>
      <c r="AQ1949" s="3">
        <v>-5.7671380000000001</v>
      </c>
      <c r="AR1949" s="3">
        <v>-25.601375000000001</v>
      </c>
      <c r="AS1949" s="3">
        <v>-6.3783779999999997</v>
      </c>
      <c r="AT1949" s="3">
        <v>-5.7671380000000001</v>
      </c>
      <c r="AU1949" s="3">
        <v>-26.235094</v>
      </c>
      <c r="AV1949" s="3">
        <v>3.2780328800721432</v>
      </c>
      <c r="AW1949" s="3">
        <v>5.4849278494998828</v>
      </c>
      <c r="AX1949" s="3">
        <v>4.629434806188085</v>
      </c>
      <c r="AY1949" s="3">
        <v>90.76</v>
      </c>
      <c r="AZ1949" s="3">
        <v>151.86000000000001</v>
      </c>
      <c r="BA1949" s="3">
        <v>128.16999999999999</v>
      </c>
    </row>
    <row r="1950" spans="1:53" x14ac:dyDescent="0.3">
      <c r="A1950" s="1" t="s">
        <v>1827</v>
      </c>
      <c r="B1950" s="2">
        <v>22795226</v>
      </c>
      <c r="C1950" s="9" t="s">
        <v>2401</v>
      </c>
      <c r="D1950" s="9" t="s">
        <v>2414</v>
      </c>
      <c r="E1950" s="3">
        <v>1277.71343</v>
      </c>
      <c r="F1950" s="5">
        <v>1181.21443</v>
      </c>
      <c r="G1950" s="5" t="s">
        <v>2400</v>
      </c>
      <c r="H1950" s="3">
        <v>1.4E-2</v>
      </c>
      <c r="I1950" s="3" t="s">
        <v>2397</v>
      </c>
      <c r="J1950" s="3">
        <v>1.4E-2</v>
      </c>
      <c r="K1950" s="3" t="s">
        <v>2397</v>
      </c>
      <c r="L1950" s="3" t="s">
        <v>2397</v>
      </c>
      <c r="M1950" s="3">
        <v>16.431137719999999</v>
      </c>
      <c r="N1950" s="3">
        <v>21.042945</v>
      </c>
      <c r="O1950" s="3" t="s">
        <v>2400</v>
      </c>
      <c r="P1950" s="3" t="s">
        <v>2400</v>
      </c>
      <c r="Q1950" s="3">
        <v>1.2957080000000001</v>
      </c>
      <c r="R1950" s="3">
        <v>26.839238000000002</v>
      </c>
      <c r="S1950" s="3">
        <v>26.839238000000002</v>
      </c>
      <c r="T1950" s="9" t="s">
        <v>3429</v>
      </c>
      <c r="U1950" s="7">
        <v>691161</v>
      </c>
      <c r="V1950" s="7">
        <v>592212</v>
      </c>
      <c r="W1950" s="7">
        <v>488105</v>
      </c>
      <c r="X1950" s="7">
        <v>278500</v>
      </c>
      <c r="Y1950" s="7">
        <v>863767</v>
      </c>
      <c r="Z1950" s="7">
        <v>801545</v>
      </c>
      <c r="AA1950" s="7">
        <v>746228</v>
      </c>
      <c r="AB1950" s="7">
        <v>691161</v>
      </c>
      <c r="AC1950" s="4">
        <v>32.72</v>
      </c>
      <c r="AD1950" s="3">
        <v>33.747999999999998</v>
      </c>
      <c r="AE1950" s="3">
        <v>-3.1619999999999999</v>
      </c>
      <c r="AF1950" s="4">
        <v>4.5620000000000003</v>
      </c>
      <c r="AG1950" s="7">
        <v>83583534</v>
      </c>
      <c r="AH1950" s="7">
        <v>80481719</v>
      </c>
      <c r="AI1950" s="7">
        <v>70829206</v>
      </c>
      <c r="AJ1950" s="7">
        <v>78549665</v>
      </c>
      <c r="AK1950" s="3">
        <v>88.649469999999994</v>
      </c>
      <c r="AL1950" s="7">
        <v>212</v>
      </c>
      <c r="AM1950" s="7">
        <v>60204190</v>
      </c>
      <c r="AN1950" s="3">
        <v>67.95</v>
      </c>
      <c r="AO1950" s="3">
        <v>0.73421400000000003</v>
      </c>
      <c r="AP1950" s="3">
        <v>-4.8543690000000002</v>
      </c>
      <c r="AQ1950" s="3">
        <v>26.451612999999998</v>
      </c>
      <c r="AR1950" s="3">
        <v>225.890736</v>
      </c>
      <c r="AS1950" s="3">
        <v>-4.8543690000000002</v>
      </c>
      <c r="AT1950" s="3">
        <v>26.451612999999998</v>
      </c>
      <c r="AU1950" s="3">
        <v>205.56792899999999</v>
      </c>
      <c r="AV1950" s="3">
        <v>7.2788927795506622</v>
      </c>
      <c r="AW1950" s="3">
        <v>8.2813620848451119</v>
      </c>
      <c r="AX1950" s="3">
        <v>10.675333674368941</v>
      </c>
      <c r="AY1950" s="3">
        <v>77.17</v>
      </c>
      <c r="AZ1950" s="3">
        <v>87.79</v>
      </c>
      <c r="BA1950" s="3">
        <v>113.17</v>
      </c>
    </row>
    <row r="1951" spans="1:53" x14ac:dyDescent="0.3">
      <c r="A1951" s="1" t="s">
        <v>1364</v>
      </c>
      <c r="B1951" s="2">
        <v>4421052</v>
      </c>
      <c r="C1951" s="9" t="s">
        <v>2395</v>
      </c>
      <c r="D1951" s="9" t="s">
        <v>2431</v>
      </c>
      <c r="E1951" s="3">
        <v>1276.3937011400001</v>
      </c>
      <c r="F1951" s="5">
        <v>1279.989701</v>
      </c>
      <c r="G1951" s="5" t="s">
        <v>2400</v>
      </c>
      <c r="H1951" s="3">
        <v>-0.90100000000000002</v>
      </c>
      <c r="I1951" s="3" t="s">
        <v>2397</v>
      </c>
      <c r="J1951" s="3">
        <v>-0.90100000000000002</v>
      </c>
      <c r="K1951" s="3" t="s">
        <v>2397</v>
      </c>
      <c r="L1951" s="3">
        <v>9.2559663099999998</v>
      </c>
      <c r="M1951" s="3">
        <v>2.9965156799999999</v>
      </c>
      <c r="N1951" s="3" t="s">
        <v>2397</v>
      </c>
      <c r="O1951" s="3" t="s">
        <v>2400</v>
      </c>
      <c r="P1951" s="3" t="s">
        <v>2400</v>
      </c>
      <c r="Q1951" s="3">
        <v>4.2474280000000002</v>
      </c>
      <c r="R1951" s="3" t="s">
        <v>2397</v>
      </c>
      <c r="S1951" s="3">
        <v>-16.786508000000001</v>
      </c>
      <c r="T1951" s="9" t="s">
        <v>3429</v>
      </c>
      <c r="U1951" s="7">
        <v>693263</v>
      </c>
      <c r="V1951" s="7">
        <v>1120252</v>
      </c>
      <c r="W1951" s="7">
        <v>892398</v>
      </c>
      <c r="X1951" s="7">
        <v>478596</v>
      </c>
      <c r="Y1951" s="7">
        <v>393714</v>
      </c>
      <c r="Z1951" s="7">
        <v>448142</v>
      </c>
      <c r="AA1951" s="7">
        <v>540090</v>
      </c>
      <c r="AB1951" s="7">
        <v>693263</v>
      </c>
      <c r="AC1951" s="4">
        <v>55.63</v>
      </c>
      <c r="AD1951" s="3">
        <v>53.865000000000002</v>
      </c>
      <c r="AE1951" s="4">
        <v>6.7270000000000003</v>
      </c>
      <c r="AF1951" s="3">
        <v>-27.919</v>
      </c>
      <c r="AG1951" s="7">
        <v>84362000</v>
      </c>
      <c r="AH1951" s="7">
        <v>83898000</v>
      </c>
      <c r="AI1951" s="7">
        <v>81561000</v>
      </c>
      <c r="AJ1951" s="7">
        <v>78484533</v>
      </c>
      <c r="AK1951" s="3">
        <v>93.033289999999994</v>
      </c>
      <c r="AL1951" s="7">
        <v>268</v>
      </c>
      <c r="AM1951" s="7">
        <v>70644900</v>
      </c>
      <c r="AN1951" s="3">
        <v>83.74</v>
      </c>
      <c r="AO1951" s="3">
        <v>-2.5135540000000001</v>
      </c>
      <c r="AP1951" s="3">
        <v>30.733642</v>
      </c>
      <c r="AQ1951" s="3">
        <v>36.602209999999999</v>
      </c>
      <c r="AR1951" s="3">
        <v>-13.962592000000001</v>
      </c>
      <c r="AS1951" s="3">
        <v>30.733642</v>
      </c>
      <c r="AT1951" s="3">
        <v>36.602209999999999</v>
      </c>
      <c r="AU1951" s="3">
        <v>-16.785865000000001</v>
      </c>
      <c r="AV1951" s="3">
        <v>5.211671807106768</v>
      </c>
      <c r="AW1951" s="3">
        <v>9.281127128018051</v>
      </c>
      <c r="AX1951" s="3">
        <v>8.6620000241925084</v>
      </c>
      <c r="AY1951" s="4">
        <v>84</v>
      </c>
      <c r="AZ1951" s="3">
        <v>149.59</v>
      </c>
      <c r="BA1951" s="3">
        <v>139.61000000000001</v>
      </c>
    </row>
    <row r="1952" spans="1:53" x14ac:dyDescent="0.3">
      <c r="A1952" s="1" t="s">
        <v>1839</v>
      </c>
      <c r="B1952" s="2">
        <v>4074760</v>
      </c>
      <c r="C1952" s="9" t="s">
        <v>2395</v>
      </c>
      <c r="D1952" s="9" t="s">
        <v>2465</v>
      </c>
      <c r="E1952" s="3">
        <v>1273.69452088</v>
      </c>
      <c r="F1952" s="5">
        <v>1257.9415200000001</v>
      </c>
      <c r="G1952" s="5">
        <v>1257.9415208800001</v>
      </c>
      <c r="H1952" s="3">
        <v>1.73</v>
      </c>
      <c r="I1952" s="3">
        <v>16.316831683168299</v>
      </c>
      <c r="J1952" s="4">
        <v>1.73</v>
      </c>
      <c r="K1952" s="3">
        <v>16.316831683168299</v>
      </c>
      <c r="L1952" s="3">
        <v>1.4795255176486402</v>
      </c>
      <c r="M1952" s="3">
        <v>1.4359794475483301</v>
      </c>
      <c r="N1952" s="3">
        <v>11.2368208319576</v>
      </c>
      <c r="O1952" s="3" t="s">
        <v>2400</v>
      </c>
      <c r="P1952" s="3" t="s">
        <v>2400</v>
      </c>
      <c r="Q1952" s="3">
        <v>1.1055280000000001</v>
      </c>
      <c r="R1952" s="3">
        <v>11.079784999999999</v>
      </c>
      <c r="S1952" s="3">
        <v>11.4466342631145</v>
      </c>
      <c r="T1952" s="9" t="s">
        <v>3429</v>
      </c>
      <c r="U1952" s="7">
        <v>930956</v>
      </c>
      <c r="V1952" s="7">
        <v>797559</v>
      </c>
      <c r="W1952" s="7">
        <v>884911</v>
      </c>
      <c r="X1952" s="7">
        <v>846248</v>
      </c>
      <c r="Y1952" s="7">
        <v>1091694</v>
      </c>
      <c r="Z1952" s="7">
        <v>1025770</v>
      </c>
      <c r="AA1952" s="7">
        <v>985430</v>
      </c>
      <c r="AB1952" s="7">
        <v>930956</v>
      </c>
      <c r="AC1952" s="4">
        <v>3.4449999999999998</v>
      </c>
      <c r="AD1952" s="4">
        <v>9.4730000000000008</v>
      </c>
      <c r="AE1952" s="4">
        <v>3.4569999999999999</v>
      </c>
      <c r="AF1952" s="4">
        <v>9.6080000000000005</v>
      </c>
      <c r="AG1952" s="7">
        <v>14838007</v>
      </c>
      <c r="AH1952" s="7">
        <v>14836370</v>
      </c>
      <c r="AI1952" s="7">
        <v>14791907</v>
      </c>
      <c r="AJ1952" s="7">
        <v>14512947</v>
      </c>
      <c r="AK1952" s="3">
        <v>97.809280000000001</v>
      </c>
      <c r="AL1952" s="7">
        <v>225</v>
      </c>
      <c r="AM1952" s="7">
        <v>12424864</v>
      </c>
      <c r="AN1952" s="3">
        <v>83.74</v>
      </c>
      <c r="AO1952" s="3">
        <v>0.63507599999999997</v>
      </c>
      <c r="AP1952" s="3">
        <v>-4.0074560000000004</v>
      </c>
      <c r="AQ1952" s="3">
        <v>0.75813200000000003</v>
      </c>
      <c r="AR1952" s="3">
        <v>7.0964390000000002</v>
      </c>
      <c r="AS1952" s="3">
        <v>-4.0074560000000004</v>
      </c>
      <c r="AT1952" s="3">
        <v>0.75813200000000003</v>
      </c>
      <c r="AU1952" s="3">
        <v>8.4353200000000008</v>
      </c>
      <c r="AV1952" s="3">
        <v>1.5625481238821359</v>
      </c>
      <c r="AW1952" s="3">
        <v>2.0970256866829766</v>
      </c>
      <c r="AX1952" s="3">
        <v>1.8392113421452603</v>
      </c>
      <c r="AY1952" s="3">
        <v>85.88</v>
      </c>
      <c r="AZ1952" s="3">
        <v>115.26</v>
      </c>
      <c r="BA1952" s="4">
        <v>101.09</v>
      </c>
    </row>
    <row r="1953" spans="1:53" x14ac:dyDescent="0.3">
      <c r="A1953" s="1" t="s">
        <v>1984</v>
      </c>
      <c r="B1953" s="2">
        <v>7267828</v>
      </c>
      <c r="C1953" s="9" t="s">
        <v>2401</v>
      </c>
      <c r="D1953" s="9" t="s">
        <v>2414</v>
      </c>
      <c r="E1953" s="3">
        <v>1271.0819550000001</v>
      </c>
      <c r="F1953" s="5">
        <v>3403.0649549999998</v>
      </c>
      <c r="G1953" s="5" t="s">
        <v>2400</v>
      </c>
      <c r="H1953" s="3">
        <v>-0.109</v>
      </c>
      <c r="I1953" s="3" t="s">
        <v>2397</v>
      </c>
      <c r="J1953" s="3">
        <v>-0.109</v>
      </c>
      <c r="K1953" s="3" t="s">
        <v>2397</v>
      </c>
      <c r="L1953" s="3">
        <v>2.1312712200000004</v>
      </c>
      <c r="M1953" s="3">
        <v>1.7728271100000002</v>
      </c>
      <c r="N1953" s="3" t="s">
        <v>2400</v>
      </c>
      <c r="O1953" s="3" t="s">
        <v>2400</v>
      </c>
      <c r="P1953" s="3" t="s">
        <v>2400</v>
      </c>
      <c r="Q1953" s="3">
        <v>5.131373</v>
      </c>
      <c r="R1953" s="3">
        <v>14.232875</v>
      </c>
      <c r="S1953" s="3">
        <v>14.232875</v>
      </c>
      <c r="T1953" s="9" t="s">
        <v>3429</v>
      </c>
      <c r="U1953" s="7">
        <v>445538</v>
      </c>
      <c r="V1953" s="7">
        <v>11548</v>
      </c>
      <c r="W1953" s="7">
        <v>106868</v>
      </c>
      <c r="X1953" s="7">
        <v>49208</v>
      </c>
      <c r="Y1953" s="7">
        <v>627533</v>
      </c>
      <c r="Z1953" s="7">
        <v>590489</v>
      </c>
      <c r="AA1953" s="7">
        <v>544228</v>
      </c>
      <c r="AB1953" s="7">
        <v>445538</v>
      </c>
      <c r="AC1953" s="3">
        <v>61.591999999999999</v>
      </c>
      <c r="AD1953" s="3">
        <v>66.501000000000005</v>
      </c>
      <c r="AE1953" s="3">
        <v>30.771000000000001</v>
      </c>
      <c r="AF1953" s="3">
        <v>35.354999999999997</v>
      </c>
      <c r="AG1953" s="7">
        <v>192588175</v>
      </c>
      <c r="AH1953" s="7">
        <v>192588175</v>
      </c>
      <c r="AI1953" s="7">
        <v>192588175</v>
      </c>
      <c r="AJ1953" s="7">
        <v>16961997</v>
      </c>
      <c r="AK1953" s="3">
        <v>8.8073899999999998</v>
      </c>
      <c r="AL1953" s="7">
        <v>14</v>
      </c>
      <c r="AM1953" s="7">
        <v>10606751</v>
      </c>
      <c r="AN1953" s="3">
        <v>5.51</v>
      </c>
      <c r="AO1953" s="3">
        <v>-13.634974</v>
      </c>
      <c r="AP1953" s="3">
        <v>-14.393939</v>
      </c>
      <c r="AQ1953" s="3">
        <v>-24.666667</v>
      </c>
      <c r="AR1953" s="3">
        <v>-17.276720000000001</v>
      </c>
      <c r="AS1953" s="3">
        <v>-14.393939</v>
      </c>
      <c r="AT1953" s="3">
        <v>-24.666667</v>
      </c>
      <c r="AU1953" s="3">
        <v>-12.808642000000001</v>
      </c>
      <c r="AV1953" s="3">
        <v>0.25037834311806911</v>
      </c>
      <c r="AW1953" s="3">
        <v>0.19479629959082012</v>
      </c>
      <c r="AX1953" s="3">
        <v>0.22851071303126094</v>
      </c>
      <c r="AY1953" s="4">
        <v>139.05000000000001</v>
      </c>
      <c r="AZ1953" s="3">
        <v>108.17</v>
      </c>
      <c r="BA1953" s="4">
        <v>126.9</v>
      </c>
    </row>
    <row r="1954" spans="1:53" x14ac:dyDescent="0.3">
      <c r="A1954" s="1" t="s">
        <v>1538</v>
      </c>
      <c r="B1954" s="2">
        <v>5721699</v>
      </c>
      <c r="C1954" s="9" t="s">
        <v>2401</v>
      </c>
      <c r="D1954" s="9" t="s">
        <v>2407</v>
      </c>
      <c r="E1954" s="3">
        <v>1268.99158876</v>
      </c>
      <c r="F1954" s="5">
        <v>1681.3918980000001</v>
      </c>
      <c r="G1954" s="5" t="s">
        <v>2400</v>
      </c>
      <c r="H1954" s="3">
        <v>-0.70499999999999996</v>
      </c>
      <c r="I1954" s="3">
        <v>163.787879</v>
      </c>
      <c r="J1954" s="3">
        <v>-0.70499999999999996</v>
      </c>
      <c r="K1954" s="3">
        <v>163.787879</v>
      </c>
      <c r="L1954" s="3">
        <v>1.1400548399999999</v>
      </c>
      <c r="M1954" s="3">
        <v>1.1400548399999999</v>
      </c>
      <c r="N1954" s="3">
        <v>15.333333</v>
      </c>
      <c r="O1954" s="3" t="s">
        <v>2400</v>
      </c>
      <c r="P1954" s="3" t="s">
        <v>2400</v>
      </c>
      <c r="Q1954" s="3">
        <v>15.792344</v>
      </c>
      <c r="R1954" s="3" t="s">
        <v>2400</v>
      </c>
      <c r="S1954" s="3" t="s">
        <v>2400</v>
      </c>
      <c r="T1954" s="9" t="s">
        <v>3434</v>
      </c>
      <c r="U1954" s="7">
        <v>101779.1</v>
      </c>
      <c r="V1954" s="7">
        <v>99980.04</v>
      </c>
      <c r="W1954" s="7">
        <v>83387.588000000003</v>
      </c>
      <c r="X1954" s="7">
        <v>72552.073999999993</v>
      </c>
      <c r="Y1954" s="7">
        <v>101779.1</v>
      </c>
      <c r="Z1954" s="7">
        <v>103431.44500000001</v>
      </c>
      <c r="AA1954" s="7">
        <v>105083.79</v>
      </c>
      <c r="AB1954" s="7">
        <v>102531.91499999999</v>
      </c>
      <c r="AC1954" s="4">
        <v>100</v>
      </c>
      <c r="AD1954" s="4">
        <v>100</v>
      </c>
      <c r="AE1954" s="3" t="s">
        <v>2400</v>
      </c>
      <c r="AF1954" s="3" t="s">
        <v>2400</v>
      </c>
      <c r="AG1954" s="7">
        <v>110539338</v>
      </c>
      <c r="AH1954" s="7">
        <v>110539338</v>
      </c>
      <c r="AI1954" s="7">
        <v>109625304</v>
      </c>
      <c r="AJ1954" s="7">
        <v>64074352</v>
      </c>
      <c r="AK1954" s="3">
        <v>99.992850000000004</v>
      </c>
      <c r="AL1954" s="7">
        <v>121</v>
      </c>
      <c r="AM1954" s="7">
        <v>16364470</v>
      </c>
      <c r="AN1954" s="4">
        <v>14.8</v>
      </c>
      <c r="AO1954" s="3">
        <v>0.37140200000000001</v>
      </c>
      <c r="AP1954" s="3">
        <v>-5.8362369999999997</v>
      </c>
      <c r="AQ1954" s="3">
        <v>-7.2898800000000001</v>
      </c>
      <c r="AR1954" s="3">
        <v>8.7525150000000007</v>
      </c>
      <c r="AS1954" s="3">
        <v>-5.8362369999999997</v>
      </c>
      <c r="AT1954" s="3">
        <v>-7.2898800000000001</v>
      </c>
      <c r="AU1954" s="3">
        <v>9.4129559999999994</v>
      </c>
      <c r="AV1954" s="3">
        <v>2.5461524163113083</v>
      </c>
      <c r="AW1954" s="3">
        <v>1.8856018814205646</v>
      </c>
      <c r="AX1954" s="3">
        <v>1.5995343045929571</v>
      </c>
      <c r="AY1954" s="3">
        <v>161.68</v>
      </c>
      <c r="AZ1954" s="3">
        <v>119.73</v>
      </c>
      <c r="BA1954" s="3">
        <v>101.57</v>
      </c>
    </row>
    <row r="1955" spans="1:53" x14ac:dyDescent="0.3">
      <c r="A1955" s="1" t="s">
        <v>1643</v>
      </c>
      <c r="B1955" s="2">
        <v>4766940</v>
      </c>
      <c r="C1955" s="9" t="s">
        <v>2401</v>
      </c>
      <c r="D1955" s="9" t="s">
        <v>2423</v>
      </c>
      <c r="E1955" s="3">
        <v>1264.47003408</v>
      </c>
      <c r="F1955" s="5">
        <v>1727.671034</v>
      </c>
      <c r="G1955" s="5" t="s">
        <v>2400</v>
      </c>
      <c r="H1955" s="3">
        <v>0.23</v>
      </c>
      <c r="I1955" s="3" t="s">
        <v>2397</v>
      </c>
      <c r="J1955" s="3">
        <v>0.23</v>
      </c>
      <c r="K1955" s="3" t="s">
        <v>2397</v>
      </c>
      <c r="L1955" s="3" t="s">
        <v>2397</v>
      </c>
      <c r="M1955" s="3">
        <v>1.5136132900000001</v>
      </c>
      <c r="N1955" s="3">
        <v>9.4592650000000003</v>
      </c>
      <c r="O1955" s="3" t="s">
        <v>2400</v>
      </c>
      <c r="P1955" s="3" t="s">
        <v>2400</v>
      </c>
      <c r="Q1955" s="3">
        <v>0.78333299999999995</v>
      </c>
      <c r="R1955" s="3">
        <v>6.7402709999999999</v>
      </c>
      <c r="S1955" s="3">
        <v>6.7402709999999999</v>
      </c>
      <c r="T1955" s="9" t="s">
        <v>3429</v>
      </c>
      <c r="U1955" s="7">
        <v>1994640</v>
      </c>
      <c r="V1955" s="7">
        <v>1972021</v>
      </c>
      <c r="W1955" s="7">
        <v>1911191</v>
      </c>
      <c r="X1955" s="7">
        <v>1733951</v>
      </c>
      <c r="Y1955" s="7">
        <v>2006998</v>
      </c>
      <c r="Z1955" s="7">
        <v>2002452</v>
      </c>
      <c r="AA1955" s="7">
        <v>1998733</v>
      </c>
      <c r="AB1955" s="7">
        <v>1994640</v>
      </c>
      <c r="AC1955" s="3">
        <v>21.135000000000002</v>
      </c>
      <c r="AD1955" s="3">
        <v>21.274999999999999</v>
      </c>
      <c r="AE1955" s="4">
        <v>9.7270000000000003</v>
      </c>
      <c r="AF1955" s="4">
        <v>9.9169999999999998</v>
      </c>
      <c r="AG1955" s="7">
        <v>84508752</v>
      </c>
      <c r="AH1955" s="7">
        <v>84396169</v>
      </c>
      <c r="AI1955" s="7">
        <v>82733603</v>
      </c>
      <c r="AJ1955" s="7">
        <v>74899953</v>
      </c>
      <c r="AK1955" s="3">
        <v>88.614459999999994</v>
      </c>
      <c r="AL1955" s="7">
        <v>264</v>
      </c>
      <c r="AM1955" s="7">
        <v>78348971</v>
      </c>
      <c r="AN1955" s="4">
        <v>92.7</v>
      </c>
      <c r="AO1955" s="3">
        <v>-4.3034280000000003</v>
      </c>
      <c r="AP1955" s="3">
        <v>-12.299465</v>
      </c>
      <c r="AQ1955" s="3">
        <v>13.201034999999999</v>
      </c>
      <c r="AR1955" s="3">
        <v>39.872067999999999</v>
      </c>
      <c r="AS1955" s="3">
        <v>-12.299465</v>
      </c>
      <c r="AT1955" s="3">
        <v>13.201034999999999</v>
      </c>
      <c r="AU1955" s="3">
        <v>41.075268999999999</v>
      </c>
      <c r="AV1955" s="3">
        <v>2.1538509372280563</v>
      </c>
      <c r="AW1955" s="3">
        <v>4.6705176562739785</v>
      </c>
      <c r="AX1955" s="3">
        <v>4.3839046246651776</v>
      </c>
      <c r="AY1955" s="3">
        <v>42.52</v>
      </c>
      <c r="AZ1955" s="4">
        <v>92.2</v>
      </c>
      <c r="BA1955" s="3">
        <v>86.54</v>
      </c>
    </row>
    <row r="1956" spans="1:53" x14ac:dyDescent="0.3">
      <c r="A1956" s="1" t="s">
        <v>577</v>
      </c>
      <c r="B1956" s="2">
        <v>6517750</v>
      </c>
      <c r="C1956" s="9" t="s">
        <v>2401</v>
      </c>
      <c r="D1956" s="9" t="s">
        <v>2427</v>
      </c>
      <c r="E1956" s="3">
        <v>1259.2785213</v>
      </c>
      <c r="F1956" s="5">
        <v>543.56652099999997</v>
      </c>
      <c r="G1956" s="5" t="s">
        <v>2400</v>
      </c>
      <c r="H1956" s="3">
        <v>-8.6999999999999994E-2</v>
      </c>
      <c r="I1956" s="3" t="s">
        <v>2397</v>
      </c>
      <c r="J1956" s="3">
        <v>-8.6999999999999994E-2</v>
      </c>
      <c r="K1956" s="3" t="s">
        <v>2397</v>
      </c>
      <c r="L1956" s="3">
        <v>2.35066372</v>
      </c>
      <c r="M1956" s="3">
        <v>2.2690870300000001</v>
      </c>
      <c r="N1956" s="3">
        <v>23.035229999999999</v>
      </c>
      <c r="O1956" s="3" t="s">
        <v>2400</v>
      </c>
      <c r="P1956" s="3" t="s">
        <v>2400</v>
      </c>
      <c r="Q1956" s="3">
        <v>0.92155200000000004</v>
      </c>
      <c r="R1956" s="3" t="s">
        <v>2397</v>
      </c>
      <c r="S1956" s="3">
        <v>-6.7750360000000001</v>
      </c>
      <c r="T1956" s="9" t="s">
        <v>3429</v>
      </c>
      <c r="U1956" s="7">
        <v>635764</v>
      </c>
      <c r="V1956" s="7">
        <v>523756</v>
      </c>
      <c r="W1956" s="7">
        <v>415287</v>
      </c>
      <c r="X1956" s="7">
        <v>293511</v>
      </c>
      <c r="Y1956" s="7">
        <v>684374</v>
      </c>
      <c r="Z1956" s="7">
        <v>673825</v>
      </c>
      <c r="AA1956" s="7">
        <v>657190</v>
      </c>
      <c r="AB1956" s="7">
        <v>635764</v>
      </c>
      <c r="AC1956" s="3">
        <v>51.887999999999998</v>
      </c>
      <c r="AD1956" s="3">
        <v>53.381999999999998</v>
      </c>
      <c r="AE1956" s="3">
        <v>-22.213999999999999</v>
      </c>
      <c r="AF1956" s="4">
        <v>-14.28</v>
      </c>
      <c r="AG1956" s="7">
        <v>158371436</v>
      </c>
      <c r="AH1956" s="7">
        <v>156792969</v>
      </c>
      <c r="AI1956" s="7">
        <v>152258980</v>
      </c>
      <c r="AJ1956" s="7">
        <v>128165520</v>
      </c>
      <c r="AK1956" s="3">
        <v>80.912670000000006</v>
      </c>
      <c r="AL1956" s="7">
        <v>260</v>
      </c>
      <c r="AM1956" s="7">
        <v>98618215</v>
      </c>
      <c r="AN1956" s="3">
        <v>62.26</v>
      </c>
      <c r="AO1956" s="3">
        <v>1.4319809999999999</v>
      </c>
      <c r="AP1956" s="3">
        <v>6.9182389999999998</v>
      </c>
      <c r="AQ1956" s="3">
        <v>7.0528969999999997</v>
      </c>
      <c r="AR1956" s="3">
        <v>-55.935718000000001</v>
      </c>
      <c r="AS1956" s="3">
        <v>6.9182389999999998</v>
      </c>
      <c r="AT1956" s="3">
        <v>7.0528969999999997</v>
      </c>
      <c r="AU1956" s="3">
        <v>-56.117708</v>
      </c>
      <c r="AV1956" s="3">
        <v>4.6278848534506487</v>
      </c>
      <c r="AW1956" s="3">
        <v>6.9713012300747916</v>
      </c>
      <c r="AX1956" s="3">
        <v>8.0225853237234421</v>
      </c>
      <c r="AY1956" s="3">
        <v>64.069999999999993</v>
      </c>
      <c r="AZ1956" s="3">
        <v>96.52</v>
      </c>
      <c r="BA1956" s="4">
        <v>111.07</v>
      </c>
    </row>
    <row r="1957" spans="1:53" x14ac:dyDescent="0.3">
      <c r="A1957" s="1" t="s">
        <v>5</v>
      </c>
      <c r="B1957" s="2">
        <v>4433033</v>
      </c>
      <c r="C1957" s="9" t="s">
        <v>2401</v>
      </c>
      <c r="D1957" s="9" t="s">
        <v>2405</v>
      </c>
      <c r="E1957" s="3">
        <v>1258.2712279499999</v>
      </c>
      <c r="F1957" s="5">
        <v>1089.392227</v>
      </c>
      <c r="G1957" s="5" t="s">
        <v>2400</v>
      </c>
      <c r="H1957" s="3">
        <v>0.17</v>
      </c>
      <c r="I1957" s="3">
        <v>27.836611000000001</v>
      </c>
      <c r="J1957" s="3">
        <v>0.17</v>
      </c>
      <c r="K1957" s="3">
        <v>27.836611000000001</v>
      </c>
      <c r="L1957" s="3">
        <v>6.3382707500000004</v>
      </c>
      <c r="M1957" s="3">
        <v>6.2478777599999997</v>
      </c>
      <c r="N1957" s="3">
        <v>25.06812</v>
      </c>
      <c r="O1957" s="3" t="s">
        <v>2400</v>
      </c>
      <c r="P1957" s="3" t="s">
        <v>2400</v>
      </c>
      <c r="Q1957" s="3">
        <v>4.6102340000000002</v>
      </c>
      <c r="R1957" s="3">
        <v>20.226600999999999</v>
      </c>
      <c r="S1957" s="3">
        <v>20.226600999999999</v>
      </c>
      <c r="T1957" s="9" t="s">
        <v>3429</v>
      </c>
      <c r="U1957" s="7">
        <v>251700</v>
      </c>
      <c r="V1957" s="7">
        <v>280338</v>
      </c>
      <c r="W1957" s="7">
        <v>250042</v>
      </c>
      <c r="X1957" s="7">
        <v>225527</v>
      </c>
      <c r="Y1957" s="7">
        <v>257909</v>
      </c>
      <c r="Z1957" s="7">
        <v>248963</v>
      </c>
      <c r="AA1957" s="7">
        <v>254684</v>
      </c>
      <c r="AB1957" s="7">
        <v>251700</v>
      </c>
      <c r="AC1957" s="3">
        <v>80.944999999999993</v>
      </c>
      <c r="AD1957" s="3">
        <v>80.692999999999998</v>
      </c>
      <c r="AE1957" s="3">
        <v>18.949000000000002</v>
      </c>
      <c r="AF1957" s="3">
        <v>20.908999999999999</v>
      </c>
      <c r="AG1957" s="7">
        <v>73783000</v>
      </c>
      <c r="AH1957" s="7">
        <v>73860000</v>
      </c>
      <c r="AI1957" s="7">
        <v>74750000</v>
      </c>
      <c r="AJ1957" s="7">
        <v>73073919</v>
      </c>
      <c r="AK1957" s="3">
        <v>99.017629999999997</v>
      </c>
      <c r="AL1957" s="7">
        <v>278</v>
      </c>
      <c r="AM1957" s="7">
        <v>67596895</v>
      </c>
      <c r="AN1957" s="4">
        <v>91.6</v>
      </c>
      <c r="AO1957" s="3">
        <v>-1.1284259999999999</v>
      </c>
      <c r="AP1957" s="3">
        <v>7.9178889999999997</v>
      </c>
      <c r="AQ1957" s="3">
        <v>27.423822999999999</v>
      </c>
      <c r="AR1957" s="3">
        <v>41.212586000000002</v>
      </c>
      <c r="AS1957" s="3">
        <v>7.9178889999999997</v>
      </c>
      <c r="AT1957" s="3">
        <v>27.423822999999999</v>
      </c>
      <c r="AU1957" s="3">
        <v>39.711466000000001</v>
      </c>
      <c r="AV1957" s="3">
        <v>2.2723902696705545</v>
      </c>
      <c r="AW1957" s="3">
        <v>5.2938896455992834</v>
      </c>
      <c r="AX1957" s="3">
        <v>4.1109628311559332</v>
      </c>
      <c r="AY1957" s="3">
        <v>46.37</v>
      </c>
      <c r="AZ1957" s="4">
        <v>108.04</v>
      </c>
      <c r="BA1957" s="3">
        <v>83.89</v>
      </c>
    </row>
    <row r="1958" spans="1:53" x14ac:dyDescent="0.3">
      <c r="A1958" s="1" t="s">
        <v>2270</v>
      </c>
      <c r="B1958" s="2">
        <v>5724200</v>
      </c>
      <c r="C1958" s="9" t="s">
        <v>2401</v>
      </c>
      <c r="D1958" s="9" t="s">
        <v>2407</v>
      </c>
      <c r="E1958" s="3">
        <v>1254.2249166300001</v>
      </c>
      <c r="F1958" s="5">
        <v>1215.6289159999999</v>
      </c>
      <c r="G1958" s="5" t="s">
        <v>2400</v>
      </c>
      <c r="H1958" s="3">
        <v>-9.7000000000000003E-2</v>
      </c>
      <c r="I1958" s="3">
        <v>12.542204999999999</v>
      </c>
      <c r="J1958" s="4">
        <v>-9.7000000000000003E-2</v>
      </c>
      <c r="K1958" s="3">
        <v>12.542204999999999</v>
      </c>
      <c r="L1958" s="3">
        <v>0.88831059000000001</v>
      </c>
      <c r="M1958" s="3">
        <v>0.88831059000000001</v>
      </c>
      <c r="N1958" s="3" t="s">
        <v>2400</v>
      </c>
      <c r="O1958" s="3" t="s">
        <v>2400</v>
      </c>
      <c r="P1958" s="3" t="s">
        <v>2400</v>
      </c>
      <c r="Q1958" s="3">
        <v>37.553407999999997</v>
      </c>
      <c r="R1958" s="3" t="s">
        <v>2400</v>
      </c>
      <c r="S1958" s="3" t="s">
        <v>2400</v>
      </c>
      <c r="T1958" s="9" t="s">
        <v>3433</v>
      </c>
      <c r="U1958" s="7">
        <v>30856</v>
      </c>
      <c r="V1958" s="7">
        <v>20623</v>
      </c>
      <c r="W1958" s="7">
        <v>19454</v>
      </c>
      <c r="X1958" s="7">
        <v>24679.41</v>
      </c>
      <c r="Y1958" s="7">
        <v>30856</v>
      </c>
      <c r="Z1958" s="7">
        <v>27904</v>
      </c>
      <c r="AA1958" s="7">
        <v>24952</v>
      </c>
      <c r="AB1958" s="7">
        <v>22787.5</v>
      </c>
      <c r="AC1958" s="4">
        <v>100</v>
      </c>
      <c r="AD1958" s="4">
        <v>100</v>
      </c>
      <c r="AE1958" s="3" t="s">
        <v>2400</v>
      </c>
      <c r="AF1958" s="3" t="s">
        <v>2400</v>
      </c>
      <c r="AG1958" s="7">
        <v>94801581</v>
      </c>
      <c r="AH1958" s="7">
        <v>94801581</v>
      </c>
      <c r="AI1958" s="7">
        <v>94801581</v>
      </c>
      <c r="AJ1958" s="7" t="s">
        <v>2400</v>
      </c>
      <c r="AK1958" s="3" t="s">
        <v>2400</v>
      </c>
      <c r="AL1958" s="7">
        <v>141</v>
      </c>
      <c r="AM1958" s="7">
        <v>36642395</v>
      </c>
      <c r="AN1958" s="3">
        <v>38.65</v>
      </c>
      <c r="AO1958" s="3">
        <v>0.55732499999999996</v>
      </c>
      <c r="AP1958" s="3">
        <v>-4.5351470000000003</v>
      </c>
      <c r="AQ1958" s="3">
        <v>-3.1441720000000002</v>
      </c>
      <c r="AR1958" s="3">
        <v>0.87859399999999999</v>
      </c>
      <c r="AS1958" s="3">
        <v>-4.5351470000000003</v>
      </c>
      <c r="AT1958" s="3">
        <v>-3.1441720000000002</v>
      </c>
      <c r="AU1958" s="3">
        <v>0.238095</v>
      </c>
      <c r="AV1958" s="3">
        <v>2.2205431363006487</v>
      </c>
      <c r="AW1958" s="3">
        <v>1.3555935221260613</v>
      </c>
      <c r="AX1958" s="3">
        <v>1.0694837056973359</v>
      </c>
      <c r="AY1958" s="4">
        <v>201.05</v>
      </c>
      <c r="AZ1958" s="3">
        <v>122.74</v>
      </c>
      <c r="BA1958" s="3">
        <v>96.83</v>
      </c>
    </row>
    <row r="1959" spans="1:53" x14ac:dyDescent="0.3">
      <c r="A1959" s="1" t="s">
        <v>252</v>
      </c>
      <c r="B1959" s="2">
        <v>4093941</v>
      </c>
      <c r="C1959" s="9" t="s">
        <v>2401</v>
      </c>
      <c r="D1959" s="9" t="s">
        <v>2494</v>
      </c>
      <c r="E1959" s="3">
        <v>1253.3330900000001</v>
      </c>
      <c r="F1959" s="5" t="s">
        <v>2400</v>
      </c>
      <c r="G1959" s="5">
        <v>3468.9800642700002</v>
      </c>
      <c r="H1959" s="4">
        <v>1.4410000000000001</v>
      </c>
      <c r="I1959" s="3">
        <v>6.4979909999999999</v>
      </c>
      <c r="J1959" s="4">
        <v>1.4410000000000001</v>
      </c>
      <c r="K1959" s="3">
        <v>6.4979909999999999</v>
      </c>
      <c r="L1959" s="3">
        <v>1.00135128</v>
      </c>
      <c r="M1959" s="3">
        <v>0.99898893</v>
      </c>
      <c r="N1959" s="3" t="s">
        <v>2397</v>
      </c>
      <c r="O1959" s="3" t="s">
        <v>2400</v>
      </c>
      <c r="P1959" s="3" t="s">
        <v>2400</v>
      </c>
      <c r="Q1959" s="3" t="s">
        <v>2400</v>
      </c>
      <c r="R1959" s="3" t="s">
        <v>2400</v>
      </c>
      <c r="S1959" s="3">
        <v>4.8411952801988303</v>
      </c>
      <c r="T1959" s="9" t="s">
        <v>3429</v>
      </c>
      <c r="U1959" s="7">
        <v>238653</v>
      </c>
      <c r="V1959" s="7">
        <v>147145</v>
      </c>
      <c r="W1959" s="7">
        <v>101623</v>
      </c>
      <c r="X1959" s="7">
        <v>100887</v>
      </c>
      <c r="Y1959" s="7">
        <v>279781</v>
      </c>
      <c r="Z1959" s="7">
        <v>271035</v>
      </c>
      <c r="AA1959" s="7">
        <v>255368</v>
      </c>
      <c r="AB1959" s="7">
        <v>238653</v>
      </c>
      <c r="AC1959" s="3" t="s">
        <v>2400</v>
      </c>
      <c r="AD1959" s="3" t="s">
        <v>2400</v>
      </c>
      <c r="AE1959" s="3" t="s">
        <v>2400</v>
      </c>
      <c r="AF1959" s="3" t="s">
        <v>2400</v>
      </c>
      <c r="AG1959" s="7">
        <v>36786978</v>
      </c>
      <c r="AH1959" s="7">
        <v>36786978</v>
      </c>
      <c r="AI1959" s="7">
        <v>36539978</v>
      </c>
      <c r="AJ1959" s="7">
        <v>27313175</v>
      </c>
      <c r="AK1959" s="3">
        <v>74.246809999999996</v>
      </c>
      <c r="AL1959" s="7">
        <v>58</v>
      </c>
      <c r="AM1959" s="7">
        <v>15322561</v>
      </c>
      <c r="AN1959" s="3">
        <v>41.65</v>
      </c>
      <c r="AO1959" s="3">
        <v>-0.61469700000000005</v>
      </c>
      <c r="AP1959" s="4">
        <v>4.4027000000000003</v>
      </c>
      <c r="AQ1959" s="3">
        <v>9.4798399999999994</v>
      </c>
      <c r="AR1959" s="3">
        <v>42.622293999999997</v>
      </c>
      <c r="AS1959" s="4">
        <v>4.4027000000000003</v>
      </c>
      <c r="AT1959" s="3">
        <v>9.4798399999999994</v>
      </c>
      <c r="AU1959" s="3">
        <v>43.775263000000002</v>
      </c>
      <c r="AV1959" s="3">
        <v>1.7192675963158175</v>
      </c>
      <c r="AW1959" s="3">
        <v>2.4859379239998098</v>
      </c>
      <c r="AX1959" s="3">
        <v>2.1027399279576002</v>
      </c>
      <c r="AY1959" s="3">
        <v>76.92</v>
      </c>
      <c r="AZ1959" s="3">
        <v>111.22</v>
      </c>
      <c r="BA1959" s="3">
        <v>94.08</v>
      </c>
    </row>
    <row r="1960" spans="1:53" x14ac:dyDescent="0.3">
      <c r="A1960" s="1" t="s">
        <v>1708</v>
      </c>
      <c r="B1960" s="2">
        <v>1023519</v>
      </c>
      <c r="C1960" s="9" t="s">
        <v>2395</v>
      </c>
      <c r="D1960" s="9" t="s">
        <v>2399</v>
      </c>
      <c r="E1960" s="3">
        <v>1251.55647916</v>
      </c>
      <c r="F1960" s="5" t="s">
        <v>2400</v>
      </c>
      <c r="G1960" s="5">
        <v>621.70247916000005</v>
      </c>
      <c r="H1960" s="3">
        <v>2.46</v>
      </c>
      <c r="I1960" s="3">
        <v>8.6553106212424797</v>
      </c>
      <c r="J1960" s="3">
        <v>2.46</v>
      </c>
      <c r="K1960" s="3">
        <v>8.6553106212424797</v>
      </c>
      <c r="L1960" s="3">
        <v>1.52875500981752</v>
      </c>
      <c r="M1960" s="3">
        <v>1.5278643941678398</v>
      </c>
      <c r="N1960" s="3" t="s">
        <v>2400</v>
      </c>
      <c r="O1960" s="3" t="s">
        <v>2400</v>
      </c>
      <c r="P1960" s="3" t="s">
        <v>2400</v>
      </c>
      <c r="Q1960" s="3" t="s">
        <v>2400</v>
      </c>
      <c r="R1960" s="3" t="s">
        <v>2400</v>
      </c>
      <c r="S1960" s="3" t="s">
        <v>2400</v>
      </c>
      <c r="T1960" s="9" t="s">
        <v>3429</v>
      </c>
      <c r="U1960" s="7">
        <v>296487</v>
      </c>
      <c r="V1960" s="7">
        <v>257220</v>
      </c>
      <c r="W1960" s="7">
        <v>193620</v>
      </c>
      <c r="X1960" s="7">
        <v>180217</v>
      </c>
      <c r="Y1960" s="7">
        <v>284885</v>
      </c>
      <c r="Z1960" s="7">
        <v>288504</v>
      </c>
      <c r="AA1960" s="7">
        <v>295403</v>
      </c>
      <c r="AB1960" s="7">
        <v>296487</v>
      </c>
      <c r="AC1960" s="3" t="s">
        <v>2400</v>
      </c>
      <c r="AD1960" s="3" t="s">
        <v>2400</v>
      </c>
      <c r="AE1960" s="3" t="s">
        <v>2400</v>
      </c>
      <c r="AF1960" s="3" t="s">
        <v>2400</v>
      </c>
      <c r="AG1960" s="7">
        <v>13267852</v>
      </c>
      <c r="AH1960" s="7">
        <v>13334752</v>
      </c>
      <c r="AI1960" s="7">
        <v>13753246</v>
      </c>
      <c r="AJ1960" s="7">
        <v>12229973</v>
      </c>
      <c r="AK1960" s="3">
        <v>92.177490000000006</v>
      </c>
      <c r="AL1960" s="7">
        <v>265</v>
      </c>
      <c r="AM1960" s="7">
        <v>11345937</v>
      </c>
      <c r="AN1960" s="3">
        <v>85.51</v>
      </c>
      <c r="AO1960" s="3">
        <v>-0.41503299999999999</v>
      </c>
      <c r="AP1960" s="3">
        <v>-8.4278600000000008</v>
      </c>
      <c r="AQ1960" s="3">
        <v>7.6386289999999999</v>
      </c>
      <c r="AR1960" s="3">
        <v>17.587803000000001</v>
      </c>
      <c r="AS1960" s="3">
        <v>-8.4278600000000008</v>
      </c>
      <c r="AT1960" s="3">
        <v>7.6386289999999999</v>
      </c>
      <c r="AU1960" s="3">
        <v>18.247776000000002</v>
      </c>
      <c r="AV1960" s="3">
        <v>2.4493716089085105</v>
      </c>
      <c r="AW1960" s="3">
        <v>3.0456563867171704</v>
      </c>
      <c r="AX1960" s="3">
        <v>2.697111553782551</v>
      </c>
      <c r="AY1960" s="3">
        <v>79.84</v>
      </c>
      <c r="AZ1960" s="3">
        <v>99.28</v>
      </c>
      <c r="BA1960" s="3">
        <v>87.92</v>
      </c>
    </row>
    <row r="1961" spans="1:53" x14ac:dyDescent="0.3">
      <c r="A1961" s="1" t="s">
        <v>143</v>
      </c>
      <c r="B1961" s="2">
        <v>25685256</v>
      </c>
      <c r="C1961" s="9" t="s">
        <v>2401</v>
      </c>
      <c r="D1961" s="9" t="s">
        <v>2479</v>
      </c>
      <c r="E1961" s="3">
        <v>1248.8212129999999</v>
      </c>
      <c r="F1961" s="5">
        <v>2783.7642129999999</v>
      </c>
      <c r="G1961" s="5">
        <v>2877.5258486399998</v>
      </c>
      <c r="H1961" s="3">
        <v>-0.16</v>
      </c>
      <c r="I1961" s="3" t="s">
        <v>2397</v>
      </c>
      <c r="J1961" s="3">
        <v>-0.16</v>
      </c>
      <c r="K1961" s="3" t="s">
        <v>2397</v>
      </c>
      <c r="L1961" s="3">
        <v>5.7514558403153604</v>
      </c>
      <c r="M1961" s="3">
        <v>5.4166054935455996</v>
      </c>
      <c r="N1961" s="3" t="s">
        <v>2397</v>
      </c>
      <c r="O1961" s="3" t="s">
        <v>2400</v>
      </c>
      <c r="P1961" s="3" t="s">
        <v>2400</v>
      </c>
      <c r="Q1961" s="3">
        <v>13.769417000000001</v>
      </c>
      <c r="R1961" s="3">
        <v>32.619574999999998</v>
      </c>
      <c r="S1961" s="3" t="s">
        <v>2397</v>
      </c>
      <c r="T1961" s="9" t="s">
        <v>3429</v>
      </c>
      <c r="U1961" s="7">
        <v>200906</v>
      </c>
      <c r="V1961" s="7">
        <v>483704</v>
      </c>
      <c r="W1961" s="7">
        <v>210031</v>
      </c>
      <c r="X1961" s="7">
        <v>181003</v>
      </c>
      <c r="Y1961" s="7">
        <v>212924</v>
      </c>
      <c r="Z1961" s="7">
        <v>212225</v>
      </c>
      <c r="AA1961" s="7">
        <v>209800</v>
      </c>
      <c r="AB1961" s="7">
        <v>200906</v>
      </c>
      <c r="AC1961" s="3">
        <v>60.764000000000003</v>
      </c>
      <c r="AD1961" s="3">
        <v>57.917999999999999</v>
      </c>
      <c r="AE1961" s="3">
        <v>43.271000000000001</v>
      </c>
      <c r="AF1961" s="3">
        <v>42.164000000000001</v>
      </c>
      <c r="AG1961" s="7">
        <v>136914387</v>
      </c>
      <c r="AH1961" s="7">
        <v>137167349</v>
      </c>
      <c r="AI1961" s="7">
        <v>141994719</v>
      </c>
      <c r="AJ1961" s="7">
        <v>129111852</v>
      </c>
      <c r="AK1961" s="3">
        <v>91.394090000000006</v>
      </c>
      <c r="AL1961" s="7">
        <v>243</v>
      </c>
      <c r="AM1961" s="7">
        <v>120016129</v>
      </c>
      <c r="AN1961" s="3">
        <v>84.96</v>
      </c>
      <c r="AO1961" s="3">
        <v>9.9153570000000002</v>
      </c>
      <c r="AP1961" s="3">
        <v>2.8280539999999998</v>
      </c>
      <c r="AQ1961" s="3">
        <v>0.55309699999999995</v>
      </c>
      <c r="AR1961" s="3">
        <v>16.091954000000001</v>
      </c>
      <c r="AS1961" s="3">
        <v>2.8280539999999998</v>
      </c>
      <c r="AT1961" s="3">
        <v>0.55309699999999995</v>
      </c>
      <c r="AU1961" s="3">
        <v>16.091954000000001</v>
      </c>
      <c r="AV1961" s="3">
        <v>4.0374230314387756</v>
      </c>
      <c r="AW1961" s="3">
        <v>3.0141054550995987</v>
      </c>
      <c r="AX1961" s="3">
        <v>3.0119936436718433</v>
      </c>
      <c r="AY1961" s="3">
        <v>120.55</v>
      </c>
      <c r="AZ1961" s="3">
        <v>89.99</v>
      </c>
      <c r="BA1961" s="3">
        <v>89.93</v>
      </c>
    </row>
    <row r="1962" spans="1:53" x14ac:dyDescent="0.3">
      <c r="A1962" s="1" t="s">
        <v>2821</v>
      </c>
      <c r="B1962" s="2">
        <v>101393009</v>
      </c>
      <c r="C1962" s="9" t="s">
        <v>2401</v>
      </c>
      <c r="D1962" s="9" t="s">
        <v>2406</v>
      </c>
      <c r="E1962" s="3">
        <v>1247.12960862</v>
      </c>
      <c r="F1962" s="5">
        <v>1036.840608</v>
      </c>
      <c r="G1962" s="5" t="s">
        <v>2400</v>
      </c>
      <c r="H1962" s="3">
        <v>-0.12</v>
      </c>
      <c r="I1962" s="3" t="s">
        <v>2397</v>
      </c>
      <c r="J1962" s="3">
        <v>-0.12</v>
      </c>
      <c r="K1962" s="3" t="s">
        <v>2397</v>
      </c>
      <c r="L1962" s="3">
        <v>9.890909090000001</v>
      </c>
      <c r="M1962" s="3">
        <v>9.890909090000001</v>
      </c>
      <c r="N1962" s="3" t="s">
        <v>2397</v>
      </c>
      <c r="O1962" s="3" t="s">
        <v>2400</v>
      </c>
      <c r="P1962" s="3" t="s">
        <v>2400</v>
      </c>
      <c r="Q1962" s="3" t="s">
        <v>2400</v>
      </c>
      <c r="R1962" s="3" t="s">
        <v>2397</v>
      </c>
      <c r="S1962" s="3">
        <v>-9.0819170000000007</v>
      </c>
      <c r="T1962" s="9" t="s">
        <v>3429</v>
      </c>
      <c r="U1962" s="7" t="s">
        <v>2400</v>
      </c>
      <c r="V1962" s="7" t="s">
        <v>2400</v>
      </c>
      <c r="W1962" s="7" t="s">
        <v>2400</v>
      </c>
      <c r="X1962" s="7" t="s">
        <v>2400</v>
      </c>
      <c r="Y1962" s="7" t="s">
        <v>2400</v>
      </c>
      <c r="Z1962" s="7" t="s">
        <v>2400</v>
      </c>
      <c r="AA1962" s="7" t="s">
        <v>2400</v>
      </c>
      <c r="AB1962" s="7" t="s">
        <v>2400</v>
      </c>
      <c r="AC1962" s="3" t="s">
        <v>2400</v>
      </c>
      <c r="AD1962" s="3" t="s">
        <v>2400</v>
      </c>
      <c r="AE1962" s="3" t="s">
        <v>2400</v>
      </c>
      <c r="AF1962" s="3" t="s">
        <v>2400</v>
      </c>
      <c r="AG1962" s="7">
        <v>297644298</v>
      </c>
      <c r="AH1962" s="7">
        <v>269526000</v>
      </c>
      <c r="AI1962" s="7">
        <v>269209021</v>
      </c>
      <c r="AJ1962" s="7">
        <v>47667566</v>
      </c>
      <c r="AK1962" s="3">
        <v>16.014939999999999</v>
      </c>
      <c r="AL1962" s="7">
        <v>76</v>
      </c>
      <c r="AM1962" s="7">
        <v>18529872</v>
      </c>
      <c r="AN1962" s="4">
        <v>6.23</v>
      </c>
      <c r="AO1962" s="3">
        <v>1.1152420000000001</v>
      </c>
      <c r="AP1962" s="3">
        <v>29.832936</v>
      </c>
      <c r="AQ1962" s="3">
        <v>67.901235</v>
      </c>
      <c r="AR1962" s="3">
        <v>-25.479451999999998</v>
      </c>
      <c r="AS1962" s="3">
        <v>29.832936</v>
      </c>
      <c r="AT1962" s="3">
        <v>67.901235</v>
      </c>
      <c r="AU1962" s="3">
        <v>-25.683060000000001</v>
      </c>
      <c r="AV1962" s="3">
        <v>0.45083847028710761</v>
      </c>
      <c r="AW1962" s="3">
        <v>0.79641630738470504</v>
      </c>
      <c r="AX1962" s="3">
        <v>0.60292705489691589</v>
      </c>
      <c r="AY1962" s="4">
        <v>152.02000000000001</v>
      </c>
      <c r="AZ1962" s="3">
        <v>268.55</v>
      </c>
      <c r="BA1962" s="3">
        <v>203.31</v>
      </c>
    </row>
    <row r="1963" spans="1:53" x14ac:dyDescent="0.3">
      <c r="A1963" s="1" t="s">
        <v>1766</v>
      </c>
      <c r="B1963" s="2">
        <v>4347641</v>
      </c>
      <c r="C1963" s="9" t="s">
        <v>2401</v>
      </c>
      <c r="D1963" s="9" t="s">
        <v>2438</v>
      </c>
      <c r="E1963" s="3">
        <v>1242.07128848</v>
      </c>
      <c r="F1963" s="5" t="s">
        <v>2400</v>
      </c>
      <c r="G1963" s="5">
        <v>9422.0642778199999</v>
      </c>
      <c r="H1963" s="3">
        <v>-7.0000000000000007E-2</v>
      </c>
      <c r="I1963" s="3" t="s">
        <v>2397</v>
      </c>
      <c r="J1963" s="4">
        <v>-6.9000000000000006E-2</v>
      </c>
      <c r="K1963" s="3" t="s">
        <v>2397</v>
      </c>
      <c r="L1963" s="3">
        <v>0.56541992370088701</v>
      </c>
      <c r="M1963" s="3">
        <v>0.54257239878039298</v>
      </c>
      <c r="N1963" s="3">
        <v>5.2846193743762901</v>
      </c>
      <c r="O1963" s="3" t="s">
        <v>2400</v>
      </c>
      <c r="P1963" s="3" t="s">
        <v>2400</v>
      </c>
      <c r="Q1963" s="3" t="s">
        <v>2400</v>
      </c>
      <c r="R1963" s="3" t="s">
        <v>2400</v>
      </c>
      <c r="S1963" s="3" t="s">
        <v>2400</v>
      </c>
      <c r="T1963" s="9" t="s">
        <v>3429</v>
      </c>
      <c r="U1963" s="7">
        <v>438831</v>
      </c>
      <c r="V1963" s="7">
        <v>429165</v>
      </c>
      <c r="W1963" s="7">
        <v>325114</v>
      </c>
      <c r="X1963" s="7">
        <v>429681</v>
      </c>
      <c r="Y1963" s="7">
        <v>131668</v>
      </c>
      <c r="Z1963" s="7">
        <v>173819</v>
      </c>
      <c r="AA1963" s="7">
        <v>295634</v>
      </c>
      <c r="AB1963" s="7">
        <v>438831</v>
      </c>
      <c r="AC1963" s="3">
        <v>90.494</v>
      </c>
      <c r="AD1963" s="3">
        <v>69.272999999999996</v>
      </c>
      <c r="AE1963" s="3" t="s">
        <v>2400</v>
      </c>
      <c r="AF1963" s="3" t="s">
        <v>2400</v>
      </c>
      <c r="AG1963" s="7">
        <v>168530704</v>
      </c>
      <c r="AH1963" s="7">
        <v>168167272</v>
      </c>
      <c r="AI1963" s="7">
        <v>172023871</v>
      </c>
      <c r="AJ1963" s="7">
        <v>166846651</v>
      </c>
      <c r="AK1963" s="3">
        <v>99.000739999999993</v>
      </c>
      <c r="AL1963" s="7">
        <v>314</v>
      </c>
      <c r="AM1963" s="7">
        <v>102779527</v>
      </c>
      <c r="AN1963" s="3">
        <v>60.99</v>
      </c>
      <c r="AO1963" s="3">
        <v>-7.7131259999999999</v>
      </c>
      <c r="AP1963" s="3">
        <v>-7.4626869999999998</v>
      </c>
      <c r="AQ1963" s="3">
        <v>-10.61599</v>
      </c>
      <c r="AR1963" s="3">
        <v>-33.333333000000003</v>
      </c>
      <c r="AS1963" s="3">
        <v>-7.4626869999999998</v>
      </c>
      <c r="AT1963" s="3">
        <v>-10.61599</v>
      </c>
      <c r="AU1963" s="3">
        <v>-33.463414999999998</v>
      </c>
      <c r="AV1963" s="3">
        <v>5.8606246610113253</v>
      </c>
      <c r="AW1963" s="3">
        <v>6.3618686630861916</v>
      </c>
      <c r="AX1963" s="3">
        <v>5.157292881183241</v>
      </c>
      <c r="AY1963" s="4">
        <v>123.03</v>
      </c>
      <c r="AZ1963" s="3">
        <v>133.55000000000001</v>
      </c>
      <c r="BA1963" s="3">
        <v>108.27</v>
      </c>
    </row>
    <row r="1964" spans="1:53" x14ac:dyDescent="0.3">
      <c r="A1964" s="1" t="s">
        <v>188</v>
      </c>
      <c r="B1964" s="2">
        <v>4811690</v>
      </c>
      <c r="C1964" s="9" t="s">
        <v>2401</v>
      </c>
      <c r="D1964" s="9" t="s">
        <v>2409</v>
      </c>
      <c r="E1964" s="3">
        <v>1237.4753299199999</v>
      </c>
      <c r="F1964" s="5">
        <v>1545.067329</v>
      </c>
      <c r="G1964" s="5" t="s">
        <v>2400</v>
      </c>
      <c r="H1964" s="3">
        <v>-5.5E-2</v>
      </c>
      <c r="I1964" s="3" t="s">
        <v>2397</v>
      </c>
      <c r="J1964" s="3">
        <v>-5.5E-2</v>
      </c>
      <c r="K1964" s="3" t="s">
        <v>2397</v>
      </c>
      <c r="L1964" s="3" t="s">
        <v>2397</v>
      </c>
      <c r="M1964" s="3">
        <v>3.93151815</v>
      </c>
      <c r="N1964" s="3">
        <v>202.76595699999999</v>
      </c>
      <c r="O1964" s="3" t="s">
        <v>2400</v>
      </c>
      <c r="P1964" s="3" t="s">
        <v>2400</v>
      </c>
      <c r="Q1964" s="3">
        <v>3.9129269999999998</v>
      </c>
      <c r="R1964" s="3">
        <v>25.164273999999999</v>
      </c>
      <c r="S1964" s="3">
        <v>25.164273999999999</v>
      </c>
      <c r="T1964" s="9" t="s">
        <v>3429</v>
      </c>
      <c r="U1964" s="7">
        <v>354004</v>
      </c>
      <c r="V1964" s="7">
        <v>313789</v>
      </c>
      <c r="W1964" s="7">
        <v>298836</v>
      </c>
      <c r="X1964" s="7">
        <v>253227</v>
      </c>
      <c r="Y1964" s="7">
        <v>384899</v>
      </c>
      <c r="Z1964" s="7">
        <v>376974</v>
      </c>
      <c r="AA1964" s="7">
        <v>368206</v>
      </c>
      <c r="AB1964" s="7">
        <v>354004</v>
      </c>
      <c r="AC1964" s="3">
        <v>64.738</v>
      </c>
      <c r="AD1964" s="4">
        <v>64.53</v>
      </c>
      <c r="AE1964" s="4">
        <v>10.773999999999999</v>
      </c>
      <c r="AF1964" s="3">
        <v>13.669</v>
      </c>
      <c r="AG1964" s="7">
        <v>41905000</v>
      </c>
      <c r="AH1964" s="7">
        <v>41792000</v>
      </c>
      <c r="AI1964" s="7">
        <v>41050000</v>
      </c>
      <c r="AJ1964" s="7">
        <v>34553221</v>
      </c>
      <c r="AK1964" s="3">
        <v>82.426779999999994</v>
      </c>
      <c r="AL1964" s="7">
        <v>217</v>
      </c>
      <c r="AM1964" s="7">
        <v>31509549</v>
      </c>
      <c r="AN1964" s="3">
        <v>75.17</v>
      </c>
      <c r="AO1964" s="3">
        <v>0.14010500000000001</v>
      </c>
      <c r="AP1964" s="3">
        <v>-3.150407</v>
      </c>
      <c r="AQ1964" s="3">
        <v>7.4004510000000003</v>
      </c>
      <c r="AR1964" s="3">
        <v>59.187081999999997</v>
      </c>
      <c r="AS1964" s="3">
        <v>-3.150407</v>
      </c>
      <c r="AT1964" s="3">
        <v>7.4004510000000003</v>
      </c>
      <c r="AU1964" s="3">
        <v>59.899329000000002</v>
      </c>
      <c r="AV1964" s="3">
        <v>1.7141144624977123</v>
      </c>
      <c r="AW1964" s="3">
        <v>3.0554372948912762</v>
      </c>
      <c r="AX1964" s="3">
        <v>2.7573255429832173</v>
      </c>
      <c r="AY1964" s="3">
        <v>63.16</v>
      </c>
      <c r="AZ1964" s="3">
        <v>112.59</v>
      </c>
      <c r="BA1964" s="3">
        <v>101.61</v>
      </c>
    </row>
    <row r="1965" spans="1:53" x14ac:dyDescent="0.3">
      <c r="A1965" s="1" t="s">
        <v>581</v>
      </c>
      <c r="B1965" s="2">
        <v>4202114</v>
      </c>
      <c r="C1965" s="9" t="s">
        <v>2395</v>
      </c>
      <c r="D1965" s="9" t="s">
        <v>2483</v>
      </c>
      <c r="E1965" s="3">
        <v>1233.6715747200001</v>
      </c>
      <c r="F1965" s="5">
        <v>2424.122574</v>
      </c>
      <c r="G1965" s="5" t="s">
        <v>2400</v>
      </c>
      <c r="H1965" s="3">
        <v>0.218</v>
      </c>
      <c r="I1965" s="3">
        <v>29.382991000000001</v>
      </c>
      <c r="J1965" s="3">
        <v>0.218</v>
      </c>
      <c r="K1965" s="3">
        <v>29.382991000000001</v>
      </c>
      <c r="L1965" s="3">
        <v>2.8243214399999998</v>
      </c>
      <c r="M1965" s="3">
        <v>2.6678106400000003</v>
      </c>
      <c r="N1965" s="3">
        <v>31.002932999999999</v>
      </c>
      <c r="O1965" s="3" t="s">
        <v>2400</v>
      </c>
      <c r="P1965" s="3" t="s">
        <v>2400</v>
      </c>
      <c r="Q1965" s="3">
        <v>0.692075</v>
      </c>
      <c r="R1965" s="3">
        <v>8.0189520000000005</v>
      </c>
      <c r="S1965" s="3">
        <v>8.0189520000000005</v>
      </c>
      <c r="T1965" s="9" t="s">
        <v>3440</v>
      </c>
      <c r="U1965" s="7">
        <v>3470762</v>
      </c>
      <c r="V1965" s="7">
        <v>3442808</v>
      </c>
      <c r="W1965" s="7">
        <v>3267786</v>
      </c>
      <c r="X1965" s="7">
        <v>2821444</v>
      </c>
      <c r="Y1965" s="7">
        <v>3492012</v>
      </c>
      <c r="Z1965" s="7">
        <v>3470762</v>
      </c>
      <c r="AA1965" s="7">
        <v>3413107</v>
      </c>
      <c r="AB1965" s="7">
        <v>3428661</v>
      </c>
      <c r="AC1965" s="3">
        <v>32.027000000000001</v>
      </c>
      <c r="AD1965" s="3">
        <v>32.265000000000001</v>
      </c>
      <c r="AE1965" s="4">
        <v>5.3159999999999998</v>
      </c>
      <c r="AF1965" s="4">
        <v>5.25</v>
      </c>
      <c r="AG1965" s="7">
        <v>22242228</v>
      </c>
      <c r="AH1965" s="7">
        <v>22203043</v>
      </c>
      <c r="AI1965" s="7">
        <v>22185112</v>
      </c>
      <c r="AJ1965" s="7">
        <v>19866787</v>
      </c>
      <c r="AK1965" s="3">
        <v>89.25215</v>
      </c>
      <c r="AL1965" s="7">
        <v>311</v>
      </c>
      <c r="AM1965" s="7">
        <v>17900090</v>
      </c>
      <c r="AN1965" s="3">
        <v>80.42</v>
      </c>
      <c r="AO1965" s="3">
        <v>-2.5083000000000002</v>
      </c>
      <c r="AP1965" s="3">
        <v>-4.8596110000000001</v>
      </c>
      <c r="AQ1965" s="3">
        <v>16.560088</v>
      </c>
      <c r="AR1965" s="3">
        <v>-31.643605000000001</v>
      </c>
      <c r="AS1965" s="3">
        <v>-4.8596110000000001</v>
      </c>
      <c r="AT1965" s="3">
        <v>16.560088</v>
      </c>
      <c r="AU1965" s="3">
        <v>-31.421899</v>
      </c>
      <c r="AV1965" s="3">
        <v>13.319855441137781</v>
      </c>
      <c r="AW1965" s="3">
        <v>18.446256310290583</v>
      </c>
      <c r="AX1965" s="3">
        <v>15.248212470336856</v>
      </c>
      <c r="AY1965" s="3">
        <v>80.37</v>
      </c>
      <c r="AZ1965" s="4">
        <v>111.3</v>
      </c>
      <c r="BA1965" s="3">
        <v>92.01</v>
      </c>
    </row>
    <row r="1966" spans="1:53" x14ac:dyDescent="0.3">
      <c r="A1966" s="1" t="s">
        <v>521</v>
      </c>
      <c r="B1966" s="2">
        <v>4655036</v>
      </c>
      <c r="C1966" s="9" t="s">
        <v>2395</v>
      </c>
      <c r="D1966" s="9" t="s">
        <v>2418</v>
      </c>
      <c r="E1966" s="3">
        <v>1230.6026304</v>
      </c>
      <c r="F1966" s="5">
        <v>996.41663000000005</v>
      </c>
      <c r="G1966" s="5" t="s">
        <v>2400</v>
      </c>
      <c r="H1966" s="3">
        <v>-0.39</v>
      </c>
      <c r="I1966" s="3" t="s">
        <v>2397</v>
      </c>
      <c r="J1966" s="3">
        <v>-0.39</v>
      </c>
      <c r="K1966" s="3" t="s">
        <v>2397</v>
      </c>
      <c r="L1966" s="3">
        <v>2.3978446299999998</v>
      </c>
      <c r="M1966" s="3">
        <v>1.4070404700000001</v>
      </c>
      <c r="N1966" s="3" t="s">
        <v>2397</v>
      </c>
      <c r="O1966" s="3" t="s">
        <v>2400</v>
      </c>
      <c r="P1966" s="3" t="s">
        <v>2400</v>
      </c>
      <c r="Q1966" s="3">
        <v>2.2711610000000002</v>
      </c>
      <c r="R1966" s="3">
        <v>82.765461000000002</v>
      </c>
      <c r="S1966" s="3">
        <v>82.765461000000002</v>
      </c>
      <c r="T1966" s="9" t="s">
        <v>3429</v>
      </c>
      <c r="U1966" s="7">
        <v>636322</v>
      </c>
      <c r="V1966" s="7">
        <v>812775</v>
      </c>
      <c r="W1966" s="7">
        <v>887214</v>
      </c>
      <c r="X1966" s="7">
        <v>636007</v>
      </c>
      <c r="Y1966" s="7">
        <v>444883</v>
      </c>
      <c r="Z1966" s="7">
        <v>500345</v>
      </c>
      <c r="AA1966" s="7">
        <v>564565</v>
      </c>
      <c r="AB1966" s="7">
        <v>636322</v>
      </c>
      <c r="AC1966" s="3">
        <v>47.587000000000003</v>
      </c>
      <c r="AD1966" s="3">
        <v>46.006</v>
      </c>
      <c r="AE1966" s="4">
        <v>15.24</v>
      </c>
      <c r="AF1966" s="3">
        <v>0.76100000000000001</v>
      </c>
      <c r="AG1966" s="7">
        <v>46614000</v>
      </c>
      <c r="AH1966" s="7">
        <v>46920000</v>
      </c>
      <c r="AI1966" s="7">
        <v>47485000</v>
      </c>
      <c r="AJ1966" s="7">
        <v>45423265</v>
      </c>
      <c r="AK1966" s="3">
        <v>97.446089999999998</v>
      </c>
      <c r="AL1966" s="7">
        <v>259</v>
      </c>
      <c r="AM1966" s="7">
        <v>43105304</v>
      </c>
      <c r="AN1966" s="3">
        <v>92.47</v>
      </c>
      <c r="AO1966" s="3">
        <v>-0.48453200000000002</v>
      </c>
      <c r="AP1966" s="3">
        <v>1.1363639999999999</v>
      </c>
      <c r="AQ1966" s="3">
        <v>3.891051</v>
      </c>
      <c r="AR1966" s="3">
        <v>-22.854666000000002</v>
      </c>
      <c r="AS1966" s="3">
        <v>1.1363639999999999</v>
      </c>
      <c r="AT1966" s="3">
        <v>3.891051</v>
      </c>
      <c r="AU1966" s="3">
        <v>-24.554959</v>
      </c>
      <c r="AV1966" s="3">
        <v>2.4401219417383753</v>
      </c>
      <c r="AW1966" s="3">
        <v>3.2393982440166251</v>
      </c>
      <c r="AX1966" s="3">
        <v>3.2248355027631939</v>
      </c>
      <c r="AY1966" s="3">
        <v>73.489999999999995</v>
      </c>
      <c r="AZ1966" s="3">
        <v>97.56</v>
      </c>
      <c r="BA1966" s="3">
        <v>97.13</v>
      </c>
    </row>
    <row r="1967" spans="1:53" x14ac:dyDescent="0.3">
      <c r="A1967" s="1" t="s">
        <v>714</v>
      </c>
      <c r="B1967" s="2">
        <v>5722042</v>
      </c>
      <c r="C1967" s="9" t="s">
        <v>2401</v>
      </c>
      <c r="D1967" s="9" t="s">
        <v>2407</v>
      </c>
      <c r="E1967" s="3">
        <v>1228.70117835</v>
      </c>
      <c r="F1967" s="5">
        <v>1228.6692680000001</v>
      </c>
      <c r="G1967" s="5" t="s">
        <v>2400</v>
      </c>
      <c r="H1967" s="4">
        <v>1.8580000000000001</v>
      </c>
      <c r="I1967" s="3">
        <v>4.3442769999999999</v>
      </c>
      <c r="J1967" s="4">
        <v>1.8580000000000001</v>
      </c>
      <c r="K1967" s="3">
        <v>4.3442769999999999</v>
      </c>
      <c r="L1967" s="3">
        <v>1.05846997</v>
      </c>
      <c r="M1967" s="3">
        <v>1.05846997</v>
      </c>
      <c r="N1967" s="3" t="s">
        <v>2400</v>
      </c>
      <c r="O1967" s="3" t="s">
        <v>2400</v>
      </c>
      <c r="P1967" s="3" t="s">
        <v>2400</v>
      </c>
      <c r="Q1967" s="3">
        <v>178.947619</v>
      </c>
      <c r="R1967" s="3" t="s">
        <v>2400</v>
      </c>
      <c r="S1967" s="3" t="s">
        <v>2400</v>
      </c>
      <c r="T1967" s="9" t="s">
        <v>3429</v>
      </c>
      <c r="U1967" s="7">
        <v>7596.9260000000004</v>
      </c>
      <c r="V1967" s="7">
        <v>9201.1550000000007</v>
      </c>
      <c r="W1967" s="7">
        <v>8241.0310000000009</v>
      </c>
      <c r="X1967" s="7">
        <v>6596.7049999999999</v>
      </c>
      <c r="Y1967" s="7">
        <v>7000.5439999999999</v>
      </c>
      <c r="Z1967" s="7">
        <v>7298.7349999999997</v>
      </c>
      <c r="AA1967" s="7">
        <v>7596.9260000000004</v>
      </c>
      <c r="AB1967" s="7">
        <v>8090.1540000000005</v>
      </c>
      <c r="AC1967" s="4">
        <v>100</v>
      </c>
      <c r="AD1967" s="4">
        <v>100</v>
      </c>
      <c r="AE1967" s="3" t="s">
        <v>2400</v>
      </c>
      <c r="AF1967" s="3" t="s">
        <v>2400</v>
      </c>
      <c r="AG1967" s="7">
        <v>52307415</v>
      </c>
      <c r="AH1967" s="7">
        <v>52307415</v>
      </c>
      <c r="AI1967" s="7">
        <v>52307415</v>
      </c>
      <c r="AJ1967" s="7" t="s">
        <v>2400</v>
      </c>
      <c r="AK1967" s="3" t="s">
        <v>2400</v>
      </c>
      <c r="AL1967" s="7">
        <v>120</v>
      </c>
      <c r="AM1967" s="7">
        <v>10396392</v>
      </c>
      <c r="AN1967" s="3">
        <v>19.88</v>
      </c>
      <c r="AO1967" s="3">
        <v>-4.0849019999999996</v>
      </c>
      <c r="AP1967" s="3">
        <v>1.95828</v>
      </c>
      <c r="AQ1967" s="3">
        <v>10.368664000000001</v>
      </c>
      <c r="AR1967" s="3">
        <v>30.163043999999999</v>
      </c>
      <c r="AS1967" s="3">
        <v>1.95828</v>
      </c>
      <c r="AT1967" s="3">
        <v>10.368664000000001</v>
      </c>
      <c r="AU1967" s="3">
        <v>27.938033999999998</v>
      </c>
      <c r="AV1967" s="3">
        <v>1.7560359272198789</v>
      </c>
      <c r="AW1967" s="3">
        <v>1.2130411234152072</v>
      </c>
      <c r="AX1967" s="3">
        <v>1.0801876383477005</v>
      </c>
      <c r="AY1967" s="3">
        <v>197.99</v>
      </c>
      <c r="AZ1967" s="3">
        <v>136.77000000000001</v>
      </c>
      <c r="BA1967" s="3">
        <v>121.79</v>
      </c>
    </row>
    <row r="1968" spans="1:53" x14ac:dyDescent="0.3">
      <c r="A1968" s="1" t="s">
        <v>1639</v>
      </c>
      <c r="B1968" s="2">
        <v>4963492</v>
      </c>
      <c r="C1968" s="9" t="s">
        <v>2395</v>
      </c>
      <c r="D1968" s="9" t="s">
        <v>2418</v>
      </c>
      <c r="E1968" s="3">
        <v>1225.2225023999999</v>
      </c>
      <c r="F1968" s="5">
        <v>1110.6465020000001</v>
      </c>
      <c r="G1968" s="5" t="s">
        <v>2400</v>
      </c>
      <c r="H1968" s="3">
        <v>5.7000000000000002E-2</v>
      </c>
      <c r="I1968" s="3">
        <v>246.18181799999999</v>
      </c>
      <c r="J1968" s="3">
        <v>5.7000000000000002E-2</v>
      </c>
      <c r="K1968" s="3">
        <v>246.18181799999999</v>
      </c>
      <c r="L1968" s="3">
        <v>4.9443125800000001</v>
      </c>
      <c r="M1968" s="3">
        <v>4.3656295299999996</v>
      </c>
      <c r="N1968" s="3" t="s">
        <v>2397</v>
      </c>
      <c r="O1968" s="3" t="s">
        <v>2400</v>
      </c>
      <c r="P1968" s="3" t="s">
        <v>2400</v>
      </c>
      <c r="Q1968" s="3">
        <v>5.4860160000000002</v>
      </c>
      <c r="R1968" s="3">
        <v>98.659756999999999</v>
      </c>
      <c r="S1968" s="3">
        <v>98.659756999999999</v>
      </c>
      <c r="T1968" s="9" t="s">
        <v>3429</v>
      </c>
      <c r="U1968" s="7">
        <v>165835</v>
      </c>
      <c r="V1968" s="7">
        <v>148549</v>
      </c>
      <c r="W1968" s="7">
        <v>111060</v>
      </c>
      <c r="X1968" s="7">
        <v>88046</v>
      </c>
      <c r="Y1968" s="7">
        <v>170505</v>
      </c>
      <c r="Z1968" s="7">
        <v>166446</v>
      </c>
      <c r="AA1968" s="7">
        <v>166386</v>
      </c>
      <c r="AB1968" s="7">
        <v>165835</v>
      </c>
      <c r="AC1968" s="3">
        <v>68.795000000000002</v>
      </c>
      <c r="AD1968" s="3">
        <v>69.832999999999998</v>
      </c>
      <c r="AE1968" s="4">
        <v>5.0570000000000004</v>
      </c>
      <c r="AF1968" s="4">
        <v>4.0670000000000002</v>
      </c>
      <c r="AG1968" s="7">
        <v>38763000</v>
      </c>
      <c r="AH1968" s="7">
        <v>38431000</v>
      </c>
      <c r="AI1968" s="7">
        <v>38245000</v>
      </c>
      <c r="AJ1968" s="7">
        <v>28681640</v>
      </c>
      <c r="AK1968" s="3">
        <v>73.973489999999998</v>
      </c>
      <c r="AL1968" s="7">
        <v>224</v>
      </c>
      <c r="AM1968" s="7">
        <v>28574879</v>
      </c>
      <c r="AN1968" s="4">
        <v>73.7</v>
      </c>
      <c r="AO1968" s="3">
        <v>-5.3477810000000003</v>
      </c>
      <c r="AP1968" s="3">
        <v>-14.303798</v>
      </c>
      <c r="AQ1968" s="3">
        <v>-14.520201999999999</v>
      </c>
      <c r="AR1968" s="3">
        <v>-12.616973</v>
      </c>
      <c r="AS1968" s="3">
        <v>-14.303798</v>
      </c>
      <c r="AT1968" s="3">
        <v>-14.520201999999999</v>
      </c>
      <c r="AU1968" s="3">
        <v>-15.743622</v>
      </c>
      <c r="AV1968" s="3">
        <v>1.6237773923535801</v>
      </c>
      <c r="AW1968" s="3">
        <v>1.9932245068941183</v>
      </c>
      <c r="AX1968" s="3">
        <v>1.9369486389719921</v>
      </c>
      <c r="AY1968" s="3">
        <v>77.709999999999994</v>
      </c>
      <c r="AZ1968" s="3">
        <v>95.39</v>
      </c>
      <c r="BA1968" s="4">
        <v>92.7</v>
      </c>
    </row>
    <row r="1969" spans="1:53" x14ac:dyDescent="0.3">
      <c r="A1969" s="1" t="s">
        <v>2342</v>
      </c>
      <c r="B1969" s="2">
        <v>4963899</v>
      </c>
      <c r="C1969" s="9" t="s">
        <v>2401</v>
      </c>
      <c r="D1969" s="9" t="s">
        <v>2431</v>
      </c>
      <c r="E1969" s="3">
        <v>1223.4934619000001</v>
      </c>
      <c r="F1969" s="5">
        <v>5845.1934609999998</v>
      </c>
      <c r="G1969" s="5" t="s">
        <v>2400</v>
      </c>
      <c r="H1969" s="3">
        <v>-2.23</v>
      </c>
      <c r="I1969" s="3" t="s">
        <v>2397</v>
      </c>
      <c r="J1969" s="3">
        <v>-2.23</v>
      </c>
      <c r="K1969" s="3" t="s">
        <v>2397</v>
      </c>
      <c r="L1969" s="3">
        <v>3.43476019</v>
      </c>
      <c r="M1969" s="3">
        <v>1.34382567</v>
      </c>
      <c r="N1969" s="3" t="s">
        <v>2397</v>
      </c>
      <c r="O1969" s="3" t="s">
        <v>2400</v>
      </c>
      <c r="P1969" s="3" t="s">
        <v>2400</v>
      </c>
      <c r="Q1969" s="3">
        <v>6.8020769999999997</v>
      </c>
      <c r="R1969" s="3" t="s">
        <v>2397</v>
      </c>
      <c r="S1969" s="3">
        <v>-27.568114000000001</v>
      </c>
      <c r="T1969" s="9" t="s">
        <v>3430</v>
      </c>
      <c r="U1969" s="7">
        <v>807200</v>
      </c>
      <c r="V1969" s="7">
        <v>758500</v>
      </c>
      <c r="W1969" s="7">
        <v>572100</v>
      </c>
      <c r="X1969" s="7">
        <v>525600</v>
      </c>
      <c r="Y1969" s="7">
        <v>804500</v>
      </c>
      <c r="Z1969" s="7">
        <v>807200</v>
      </c>
      <c r="AA1969" s="7">
        <v>972600</v>
      </c>
      <c r="AB1969" s="7">
        <v>964500</v>
      </c>
      <c r="AC1969" s="4">
        <v>9.5890000000000004</v>
      </c>
      <c r="AD1969" s="4">
        <v>6.3140000000000001</v>
      </c>
      <c r="AE1969" s="3">
        <v>-23.797999999999998</v>
      </c>
      <c r="AF1969" s="3">
        <v>-26.451000000000001</v>
      </c>
      <c r="AG1969" s="7">
        <v>126888000</v>
      </c>
      <c r="AH1969" s="7">
        <v>126409000</v>
      </c>
      <c r="AI1969" s="7">
        <v>125321000</v>
      </c>
      <c r="AJ1969" s="7">
        <v>126426913</v>
      </c>
      <c r="AK1969" s="3">
        <v>98.992750000000001</v>
      </c>
      <c r="AL1969" s="7">
        <v>413</v>
      </c>
      <c r="AM1969" s="7">
        <v>140067145</v>
      </c>
      <c r="AN1969" s="3">
        <v>109.67</v>
      </c>
      <c r="AO1969" s="3">
        <v>-14.064515999999999</v>
      </c>
      <c r="AP1969" s="3">
        <v>-30.480167000000002</v>
      </c>
      <c r="AQ1969" s="3">
        <v>-31.340205999999998</v>
      </c>
      <c r="AR1969" s="3">
        <v>-84.597594999999998</v>
      </c>
      <c r="AS1969" s="3">
        <v>-30.480167000000002</v>
      </c>
      <c r="AT1969" s="3">
        <v>-31.340205999999998</v>
      </c>
      <c r="AU1969" s="3">
        <v>-84.693173999999999</v>
      </c>
      <c r="AV1969" s="3">
        <v>42.335821627981517</v>
      </c>
      <c r="AW1969" s="3">
        <v>41.433662686906423</v>
      </c>
      <c r="AX1969" s="3">
        <v>51.667895766766279</v>
      </c>
      <c r="AY1969" s="3">
        <v>144.51</v>
      </c>
      <c r="AZ1969" s="3">
        <v>141.43</v>
      </c>
      <c r="BA1969" s="3">
        <v>176.37</v>
      </c>
    </row>
    <row r="1970" spans="1:53" x14ac:dyDescent="0.3">
      <c r="A1970" s="1" t="s">
        <v>1535</v>
      </c>
      <c r="B1970" s="2">
        <v>5721930</v>
      </c>
      <c r="C1970" s="9" t="s">
        <v>2401</v>
      </c>
      <c r="D1970" s="9" t="s">
        <v>2407</v>
      </c>
      <c r="E1970" s="3">
        <v>1222.5924254399999</v>
      </c>
      <c r="F1970" s="5">
        <v>1697.612455</v>
      </c>
      <c r="G1970" s="5" t="s">
        <v>2400</v>
      </c>
      <c r="H1970" s="3">
        <v>0.26500000000000001</v>
      </c>
      <c r="I1970" s="3">
        <v>7.6566520000000002</v>
      </c>
      <c r="J1970" s="4">
        <v>0.26500000000000001</v>
      </c>
      <c r="K1970" s="3">
        <v>7.6566520000000002</v>
      </c>
      <c r="L1970" s="3">
        <v>0.96120689999999998</v>
      </c>
      <c r="M1970" s="3">
        <v>0.96120689999999998</v>
      </c>
      <c r="N1970" s="3">
        <v>8.902196</v>
      </c>
      <c r="O1970" s="3" t="s">
        <v>2400</v>
      </c>
      <c r="P1970" s="3" t="s">
        <v>2400</v>
      </c>
      <c r="Q1970" s="3">
        <v>8.9180379999999992</v>
      </c>
      <c r="R1970" s="3" t="s">
        <v>2400</v>
      </c>
      <c r="S1970" s="3" t="s">
        <v>2400</v>
      </c>
      <c r="T1970" s="9" t="s">
        <v>3440</v>
      </c>
      <c r="U1970" s="7">
        <v>187350.76</v>
      </c>
      <c r="V1970" s="7">
        <v>44274.534</v>
      </c>
      <c r="W1970" s="7">
        <v>43408.101000000002</v>
      </c>
      <c r="X1970" s="7">
        <v>51446.218999999997</v>
      </c>
      <c r="Y1970" s="7">
        <v>187350.76</v>
      </c>
      <c r="Z1970" s="7">
        <v>57620.542999999998</v>
      </c>
      <c r="AA1970" s="7">
        <v>50947.538999999997</v>
      </c>
      <c r="AB1970" s="7">
        <v>44274.534</v>
      </c>
      <c r="AC1970" s="4">
        <v>100</v>
      </c>
      <c r="AD1970" s="4">
        <v>100</v>
      </c>
      <c r="AE1970" s="3" t="s">
        <v>2400</v>
      </c>
      <c r="AF1970" s="3" t="s">
        <v>2400</v>
      </c>
      <c r="AG1970" s="7">
        <v>134056187</v>
      </c>
      <c r="AH1970" s="7">
        <v>134056187</v>
      </c>
      <c r="AI1970" s="7">
        <v>56918468</v>
      </c>
      <c r="AJ1970" s="7" t="s">
        <v>2400</v>
      </c>
      <c r="AK1970" s="3" t="s">
        <v>2400</v>
      </c>
      <c r="AL1970" s="7">
        <v>172</v>
      </c>
      <c r="AM1970" s="7">
        <v>37774608</v>
      </c>
      <c r="AN1970" s="3">
        <v>28.18</v>
      </c>
      <c r="AO1970" s="3">
        <v>-0.88888900000000004</v>
      </c>
      <c r="AP1970" s="3">
        <v>-2.1929829999999999</v>
      </c>
      <c r="AQ1970" s="3">
        <v>1.1337870000000001</v>
      </c>
      <c r="AR1970" s="3">
        <v>7.340554</v>
      </c>
      <c r="AS1970" s="3">
        <v>-2.1929829999999999</v>
      </c>
      <c r="AT1970" s="3">
        <v>1.1337870000000001</v>
      </c>
      <c r="AU1970" s="3">
        <v>8.5158149999999999</v>
      </c>
      <c r="AV1970" s="3">
        <v>2.5280451994356667</v>
      </c>
      <c r="AW1970" s="3">
        <v>2.334209515243987</v>
      </c>
      <c r="AX1970" s="3">
        <v>1.9203096132771893</v>
      </c>
      <c r="AY1970" s="3">
        <v>124.58</v>
      </c>
      <c r="AZ1970" s="4">
        <v>115.03</v>
      </c>
      <c r="BA1970" s="3">
        <v>94.63</v>
      </c>
    </row>
    <row r="1971" spans="1:53" x14ac:dyDescent="0.3">
      <c r="A1971" s="1" t="s">
        <v>1654</v>
      </c>
      <c r="B1971" s="2">
        <v>100532</v>
      </c>
      <c r="C1971" s="9" t="s">
        <v>2395</v>
      </c>
      <c r="D1971" s="9" t="s">
        <v>2399</v>
      </c>
      <c r="E1971" s="3">
        <v>1221.2868367200001</v>
      </c>
      <c r="F1971" s="5" t="s">
        <v>2400</v>
      </c>
      <c r="G1971" s="5">
        <v>1361.53383672</v>
      </c>
      <c r="H1971" s="3">
        <v>0.89</v>
      </c>
      <c r="I1971" s="3">
        <v>9.0284900284900296</v>
      </c>
      <c r="J1971" s="3">
        <v>0.89</v>
      </c>
      <c r="K1971" s="3">
        <v>9.0284900284900296</v>
      </c>
      <c r="L1971" s="3">
        <v>1.55920932662421</v>
      </c>
      <c r="M1971" s="3">
        <v>1.0011079883143699</v>
      </c>
      <c r="N1971" s="3">
        <v>8.8643359999999998</v>
      </c>
      <c r="O1971" s="3" t="s">
        <v>2400</v>
      </c>
      <c r="P1971" s="3" t="s">
        <v>2400</v>
      </c>
      <c r="Q1971" s="3" t="s">
        <v>2400</v>
      </c>
      <c r="R1971" s="3" t="s">
        <v>2400</v>
      </c>
      <c r="S1971" s="3" t="s">
        <v>2400</v>
      </c>
      <c r="T1971" s="9" t="s">
        <v>3429</v>
      </c>
      <c r="U1971" s="7">
        <v>428410</v>
      </c>
      <c r="V1971" s="7">
        <v>332169</v>
      </c>
      <c r="W1971" s="7">
        <v>241382</v>
      </c>
      <c r="X1971" s="7">
        <v>201926</v>
      </c>
      <c r="Y1971" s="7">
        <v>447361</v>
      </c>
      <c r="Z1971" s="7">
        <v>451231</v>
      </c>
      <c r="AA1971" s="7">
        <v>448395</v>
      </c>
      <c r="AB1971" s="7">
        <v>428410</v>
      </c>
      <c r="AC1971" s="3" t="s">
        <v>2400</v>
      </c>
      <c r="AD1971" s="3" t="s">
        <v>2400</v>
      </c>
      <c r="AE1971" s="3" t="s">
        <v>2400</v>
      </c>
      <c r="AF1971" s="3" t="s">
        <v>2400</v>
      </c>
      <c r="AG1971" s="7">
        <v>35538607</v>
      </c>
      <c r="AH1971" s="7">
        <v>35498977</v>
      </c>
      <c r="AI1971" s="7">
        <v>35395990</v>
      </c>
      <c r="AJ1971" s="7">
        <v>33505216</v>
      </c>
      <c r="AK1971" s="3">
        <v>96.239720000000005</v>
      </c>
      <c r="AL1971" s="7">
        <v>212</v>
      </c>
      <c r="AM1971" s="7">
        <v>20334441</v>
      </c>
      <c r="AN1971" s="3">
        <v>58.41</v>
      </c>
      <c r="AO1971" s="3">
        <v>-2.37215</v>
      </c>
      <c r="AP1971" s="3">
        <v>-9.6636260000000007</v>
      </c>
      <c r="AQ1971" s="3">
        <v>5.3173810000000001</v>
      </c>
      <c r="AR1971" s="3">
        <v>-5.1481589999999997</v>
      </c>
      <c r="AS1971" s="3">
        <v>-9.6636260000000007</v>
      </c>
      <c r="AT1971" s="3">
        <v>5.3173810000000001</v>
      </c>
      <c r="AU1971" s="3">
        <v>-6.1315169999999997</v>
      </c>
      <c r="AV1971" s="3">
        <v>1.2107627852366787</v>
      </c>
      <c r="AW1971" s="3">
        <v>1.6174620383765961</v>
      </c>
      <c r="AX1971" s="3">
        <v>1.8184145733677488</v>
      </c>
      <c r="AY1971" s="3">
        <v>67.06</v>
      </c>
      <c r="AZ1971" s="3">
        <v>89.58</v>
      </c>
      <c r="BA1971" s="3">
        <v>100.71</v>
      </c>
    </row>
    <row r="1972" spans="1:53" x14ac:dyDescent="0.3">
      <c r="A1972" s="1" t="s">
        <v>1303</v>
      </c>
      <c r="B1972" s="2">
        <v>101352435</v>
      </c>
      <c r="C1972" s="9" t="s">
        <v>2401</v>
      </c>
      <c r="D1972" s="9" t="s">
        <v>2545</v>
      </c>
      <c r="E1972" s="3">
        <v>1219.5014880000001</v>
      </c>
      <c r="F1972" s="5">
        <v>1132.062488</v>
      </c>
      <c r="G1972" s="5" t="s">
        <v>2400</v>
      </c>
      <c r="H1972" s="3">
        <v>-0.112</v>
      </c>
      <c r="I1972" s="3" t="s">
        <v>2397</v>
      </c>
      <c r="J1972" s="3">
        <v>-0.112</v>
      </c>
      <c r="K1972" s="3" t="s">
        <v>2397</v>
      </c>
      <c r="L1972" s="3">
        <v>7.6228209200000006</v>
      </c>
      <c r="M1972" s="3">
        <v>7.1048744499999996</v>
      </c>
      <c r="N1972" s="3" t="s">
        <v>2397</v>
      </c>
      <c r="O1972" s="3" t="s">
        <v>2400</v>
      </c>
      <c r="P1972" s="3" t="s">
        <v>2400</v>
      </c>
      <c r="Q1972" s="3">
        <v>28.750273</v>
      </c>
      <c r="R1972" s="3" t="s">
        <v>2397</v>
      </c>
      <c r="S1972" s="3">
        <v>-8.8075299999999999</v>
      </c>
      <c r="T1972" s="9" t="s">
        <v>3429</v>
      </c>
      <c r="U1972" s="7">
        <v>38023</v>
      </c>
      <c r="V1972" s="7">
        <v>46833</v>
      </c>
      <c r="W1972" s="7">
        <v>35806</v>
      </c>
      <c r="X1972" s="7">
        <v>30863</v>
      </c>
      <c r="Y1972" s="7">
        <v>30963</v>
      </c>
      <c r="Z1972" s="7">
        <v>34662</v>
      </c>
      <c r="AA1972" s="7">
        <v>35239</v>
      </c>
      <c r="AB1972" s="7">
        <v>38023</v>
      </c>
      <c r="AC1972" s="4">
        <v>-15.18</v>
      </c>
      <c r="AD1972" s="3">
        <v>-40.749000000000002</v>
      </c>
      <c r="AE1972" s="3">
        <v>-289.71100000000001</v>
      </c>
      <c r="AF1972" s="3" t="s">
        <v>2397</v>
      </c>
      <c r="AG1972" s="7">
        <v>203250000</v>
      </c>
      <c r="AH1972" s="7">
        <v>203250000</v>
      </c>
      <c r="AI1972" s="7">
        <v>202544000</v>
      </c>
      <c r="AJ1972" s="7">
        <v>11300540</v>
      </c>
      <c r="AK1972" s="3">
        <v>5.5599100000000004</v>
      </c>
      <c r="AL1972" s="7">
        <v>49</v>
      </c>
      <c r="AM1972" s="7">
        <v>1887935</v>
      </c>
      <c r="AN1972" s="3">
        <v>0.93</v>
      </c>
      <c r="AO1972" s="3">
        <v>-1.434426</v>
      </c>
      <c r="AP1972" s="3">
        <v>-19.833333</v>
      </c>
      <c r="AQ1972" s="3">
        <v>-21.147541</v>
      </c>
      <c r="AR1972" s="3">
        <v>-55.831037999999999</v>
      </c>
      <c r="AS1972" s="3">
        <v>-19.833333</v>
      </c>
      <c r="AT1972" s="3">
        <v>-21.147541</v>
      </c>
      <c r="AU1972" s="3">
        <v>-57.471263999999998</v>
      </c>
      <c r="AV1972" s="3">
        <v>4.7797235652081466E-2</v>
      </c>
      <c r="AW1972" s="3">
        <v>8.2910667033299926E-2</v>
      </c>
      <c r="AX1972" s="3">
        <v>6.1794228697287047E-2</v>
      </c>
      <c r="AY1972" s="3">
        <v>72.86</v>
      </c>
      <c r="AZ1972" s="3">
        <v>126.38</v>
      </c>
      <c r="BA1972" s="4">
        <v>94.2</v>
      </c>
    </row>
    <row r="1973" spans="1:53" x14ac:dyDescent="0.3">
      <c r="A1973" s="1" t="s">
        <v>2166</v>
      </c>
      <c r="B1973" s="2">
        <v>4244702</v>
      </c>
      <c r="C1973" s="9" t="s">
        <v>2401</v>
      </c>
      <c r="D1973" s="9" t="s">
        <v>2438</v>
      </c>
      <c r="E1973" s="3">
        <v>1217.8889804999999</v>
      </c>
      <c r="F1973" s="5" t="s">
        <v>2400</v>
      </c>
      <c r="G1973" s="5">
        <v>11342.4809805</v>
      </c>
      <c r="H1973" s="3">
        <v>-2.42</v>
      </c>
      <c r="I1973" s="3" t="s">
        <v>2397</v>
      </c>
      <c r="J1973" s="3">
        <v>-2.42</v>
      </c>
      <c r="K1973" s="3" t="s">
        <v>2397</v>
      </c>
      <c r="L1973" s="3">
        <v>0.78204535000000008</v>
      </c>
      <c r="M1973" s="3">
        <v>0.792309266827947</v>
      </c>
      <c r="N1973" s="3">
        <v>4.2230131300085496</v>
      </c>
      <c r="O1973" s="3" t="s">
        <v>2400</v>
      </c>
      <c r="P1973" s="3" t="s">
        <v>2400</v>
      </c>
      <c r="Q1973" s="3" t="s">
        <v>2400</v>
      </c>
      <c r="R1973" s="3" t="s">
        <v>2400</v>
      </c>
      <c r="S1973" s="3" t="s">
        <v>2400</v>
      </c>
      <c r="T1973" s="9" t="s">
        <v>3429</v>
      </c>
      <c r="U1973" s="7">
        <v>126728</v>
      </c>
      <c r="V1973" s="7">
        <v>504029</v>
      </c>
      <c r="W1973" s="7">
        <v>351232</v>
      </c>
      <c r="X1973" s="7">
        <v>-1409324</v>
      </c>
      <c r="Y1973" s="7">
        <v>-227771</v>
      </c>
      <c r="Z1973" s="7">
        <v>375926</v>
      </c>
      <c r="AA1973" s="7">
        <v>524992</v>
      </c>
      <c r="AB1973" s="7">
        <v>126728</v>
      </c>
      <c r="AC1973" s="3">
        <v>62.856000000000002</v>
      </c>
      <c r="AD1973" s="3">
        <v>76.963999999999999</v>
      </c>
      <c r="AE1973" s="3" t="s">
        <v>2400</v>
      </c>
      <c r="AF1973" s="3" t="s">
        <v>2400</v>
      </c>
      <c r="AG1973" s="7">
        <v>103650126</v>
      </c>
      <c r="AH1973" s="7">
        <v>103622239</v>
      </c>
      <c r="AI1973" s="7">
        <v>96186425</v>
      </c>
      <c r="AJ1973" s="7">
        <v>102968006</v>
      </c>
      <c r="AK1973" s="4">
        <v>99.341899999999995</v>
      </c>
      <c r="AL1973" s="7">
        <v>252</v>
      </c>
      <c r="AM1973" s="7">
        <v>70585971</v>
      </c>
      <c r="AN1973" s="4">
        <v>68.099999999999994</v>
      </c>
      <c r="AO1973" s="3">
        <v>-8.4459999999999993E-2</v>
      </c>
      <c r="AP1973" s="3">
        <v>0.68085099999999998</v>
      </c>
      <c r="AQ1973" s="3">
        <v>-14.769451999999999</v>
      </c>
      <c r="AR1973" s="3">
        <v>-14.892086000000001</v>
      </c>
      <c r="AS1973" s="3">
        <v>0.68085099999999998</v>
      </c>
      <c r="AT1973" s="3">
        <v>-14.769451999999999</v>
      </c>
      <c r="AU1973" s="3">
        <v>-15.075377</v>
      </c>
      <c r="AV1973" s="3">
        <v>4.7244621776919011</v>
      </c>
      <c r="AW1973" s="3">
        <v>6.1983507951460757</v>
      </c>
      <c r="AX1973" s="3">
        <v>6.1328552112383869</v>
      </c>
      <c r="AY1973" s="3">
        <v>87.34</v>
      </c>
      <c r="AZ1973" s="3">
        <v>114.58</v>
      </c>
      <c r="BA1973" s="3">
        <v>113.37</v>
      </c>
    </row>
    <row r="1974" spans="1:53" x14ac:dyDescent="0.3">
      <c r="A1974" s="1" t="s">
        <v>1898</v>
      </c>
      <c r="B1974" s="2">
        <v>4121692</v>
      </c>
      <c r="C1974" s="9" t="s">
        <v>2395</v>
      </c>
      <c r="D1974" s="9" t="s">
        <v>2537</v>
      </c>
      <c r="E1974" s="3">
        <v>1216.825392</v>
      </c>
      <c r="F1974" s="5">
        <v>4902.8253919999997</v>
      </c>
      <c r="G1974" s="5">
        <v>4902.8253919999997</v>
      </c>
      <c r="H1974" s="4">
        <v>1.417</v>
      </c>
      <c r="I1974" s="3" t="s">
        <v>2397</v>
      </c>
      <c r="J1974" s="3">
        <v>1.417</v>
      </c>
      <c r="K1974" s="3" t="s">
        <v>2397</v>
      </c>
      <c r="L1974" s="3" t="s">
        <v>2397</v>
      </c>
      <c r="M1974" s="3">
        <v>2.5807483200000001</v>
      </c>
      <c r="N1974" s="3" t="s">
        <v>2397</v>
      </c>
      <c r="O1974" s="3" t="s">
        <v>2397</v>
      </c>
      <c r="P1974" s="3">
        <v>1.6173034282790399</v>
      </c>
      <c r="Q1974" s="3">
        <v>1.411878</v>
      </c>
      <c r="R1974" s="3">
        <v>16.112524000000001</v>
      </c>
      <c r="S1974" s="3">
        <v>16.112524000000001</v>
      </c>
      <c r="T1974" s="9" t="s">
        <v>3429</v>
      </c>
      <c r="U1974" s="7">
        <v>3134000</v>
      </c>
      <c r="V1974" s="7">
        <v>3928000</v>
      </c>
      <c r="W1974" s="7">
        <v>6134000</v>
      </c>
      <c r="X1974" s="7">
        <v>5943000</v>
      </c>
      <c r="Y1974" s="7">
        <v>3370000</v>
      </c>
      <c r="Z1974" s="7">
        <v>3220000</v>
      </c>
      <c r="AA1974" s="7">
        <v>3159000</v>
      </c>
      <c r="AB1974" s="7">
        <v>3134000</v>
      </c>
      <c r="AC1974" s="4">
        <v>44.48</v>
      </c>
      <c r="AD1974" s="3">
        <v>47.329000000000001</v>
      </c>
      <c r="AE1974" s="3">
        <v>-1.4359999999999999</v>
      </c>
      <c r="AF1974" s="4">
        <v>4.0949999999999998</v>
      </c>
      <c r="AG1974" s="7">
        <v>66359146</v>
      </c>
      <c r="AH1974" s="7">
        <v>66280827</v>
      </c>
      <c r="AI1974" s="7">
        <v>63424315</v>
      </c>
      <c r="AJ1974" s="7">
        <v>35754378</v>
      </c>
      <c r="AK1974" s="3">
        <v>53.830249999999999</v>
      </c>
      <c r="AL1974" s="7">
        <v>192</v>
      </c>
      <c r="AM1974" s="7">
        <v>27692380</v>
      </c>
      <c r="AN1974" s="3">
        <v>41.69</v>
      </c>
      <c r="AO1974" s="3">
        <v>1.445632</v>
      </c>
      <c r="AP1974" s="3">
        <v>-11.899563000000001</v>
      </c>
      <c r="AQ1974" s="3">
        <v>5.4901960000000001</v>
      </c>
      <c r="AR1974" s="3">
        <v>19.555555999999999</v>
      </c>
      <c r="AS1974" s="3">
        <v>-11.899563000000001</v>
      </c>
      <c r="AT1974" s="3">
        <v>5.4901960000000001</v>
      </c>
      <c r="AU1974" s="3">
        <v>23.867996999999999</v>
      </c>
      <c r="AV1974" s="3">
        <v>2.0299049298093137</v>
      </c>
      <c r="AW1974" s="3">
        <v>2.7197901806149276</v>
      </c>
      <c r="AX1974" s="3">
        <v>3.5336167289203226</v>
      </c>
      <c r="AY1974" s="4">
        <v>44.1</v>
      </c>
      <c r="AZ1974" s="3">
        <v>59.09</v>
      </c>
      <c r="BA1974" s="3">
        <v>76.760000000000005</v>
      </c>
    </row>
    <row r="1975" spans="1:53" x14ac:dyDescent="0.3">
      <c r="A1975" s="1" t="s">
        <v>650</v>
      </c>
      <c r="B1975" s="2">
        <v>4964032</v>
      </c>
      <c r="C1975" s="9" t="s">
        <v>2395</v>
      </c>
      <c r="D1975" s="9" t="s">
        <v>2428</v>
      </c>
      <c r="E1975" s="3">
        <v>1215.2838051199999</v>
      </c>
      <c r="F1975" s="5">
        <v>1325.159805</v>
      </c>
      <c r="G1975" s="5" t="s">
        <v>2400</v>
      </c>
      <c r="H1975" s="3">
        <v>0.31900000000000001</v>
      </c>
      <c r="I1975" s="3">
        <v>49.557377000000002</v>
      </c>
      <c r="J1975" s="3">
        <v>0.31900000000000001</v>
      </c>
      <c r="K1975" s="3">
        <v>49.557377000000002</v>
      </c>
      <c r="L1975" s="3" t="s">
        <v>2397</v>
      </c>
      <c r="M1975" s="3">
        <v>1.9014970400000002</v>
      </c>
      <c r="N1975" s="3">
        <v>13.212413</v>
      </c>
      <c r="O1975" s="3" t="s">
        <v>2400</v>
      </c>
      <c r="P1975" s="3" t="s">
        <v>2400</v>
      </c>
      <c r="Q1975" s="3">
        <v>2.8670870000000002</v>
      </c>
      <c r="R1975" s="3">
        <v>14.036726</v>
      </c>
      <c r="S1975" s="3">
        <v>14.036726</v>
      </c>
      <c r="T1975" s="9" t="s">
        <v>3435</v>
      </c>
      <c r="U1975" s="7">
        <v>424046</v>
      </c>
      <c r="V1975" s="7">
        <v>444849</v>
      </c>
      <c r="W1975" s="7">
        <v>388225</v>
      </c>
      <c r="X1975" s="7">
        <v>308632</v>
      </c>
      <c r="Y1975" s="7">
        <v>424046</v>
      </c>
      <c r="Z1975" s="7">
        <v>431157</v>
      </c>
      <c r="AA1975" s="7">
        <v>438190</v>
      </c>
      <c r="AB1975" s="7">
        <v>441632</v>
      </c>
      <c r="AC1975" s="3">
        <v>59.832999999999998</v>
      </c>
      <c r="AD1975" s="3">
        <v>59.832999999999998</v>
      </c>
      <c r="AE1975" s="3">
        <v>19.268000000000001</v>
      </c>
      <c r="AF1975" s="3">
        <v>19.268000000000001</v>
      </c>
      <c r="AG1975" s="7">
        <v>36547361</v>
      </c>
      <c r="AH1975" s="7">
        <v>36407314</v>
      </c>
      <c r="AI1975" s="7">
        <v>36064946</v>
      </c>
      <c r="AJ1975" s="7">
        <v>35879991</v>
      </c>
      <c r="AK1975" s="4">
        <v>98.078599999999994</v>
      </c>
      <c r="AL1975" s="7">
        <v>238</v>
      </c>
      <c r="AM1975" s="7">
        <v>36974989</v>
      </c>
      <c r="AN1975" s="4">
        <v>101.07</v>
      </c>
      <c r="AO1975" s="3">
        <v>-1.723017</v>
      </c>
      <c r="AP1975" s="3">
        <v>-9.0006020000000007</v>
      </c>
      <c r="AQ1975" s="3">
        <v>9.8074829999999995</v>
      </c>
      <c r="AR1975" s="3">
        <v>17.695153000000001</v>
      </c>
      <c r="AS1975" s="3">
        <v>-9.0006020000000007</v>
      </c>
      <c r="AT1975" s="3">
        <v>9.8074829999999995</v>
      </c>
      <c r="AU1975" s="3">
        <v>16.269231000000001</v>
      </c>
      <c r="AV1975" s="3">
        <v>1.7198693072303515</v>
      </c>
      <c r="AW1975" s="3">
        <v>3.248182752349126</v>
      </c>
      <c r="AX1975" s="3">
        <v>2.8636842074630051</v>
      </c>
      <c r="AY1975" s="3">
        <v>62.68</v>
      </c>
      <c r="AZ1975" s="3">
        <v>118.38</v>
      </c>
      <c r="BA1975" s="3">
        <v>104.37</v>
      </c>
    </row>
    <row r="1976" spans="1:53" x14ac:dyDescent="0.3">
      <c r="A1976" s="1" t="s">
        <v>1673</v>
      </c>
      <c r="B1976" s="2">
        <v>5116714</v>
      </c>
      <c r="C1976" s="9" t="s">
        <v>2401</v>
      </c>
      <c r="D1976" s="9" t="s">
        <v>2519</v>
      </c>
      <c r="E1976" s="3">
        <v>1214.9719729999999</v>
      </c>
      <c r="F1976" s="5">
        <v>1149.6959730000001</v>
      </c>
      <c r="G1976" s="5" t="s">
        <v>2400</v>
      </c>
      <c r="H1976" s="3">
        <v>-0.249</v>
      </c>
      <c r="I1976" s="3" t="s">
        <v>2397</v>
      </c>
      <c r="J1976" s="3">
        <v>-0.249</v>
      </c>
      <c r="K1976" s="3" t="s">
        <v>2397</v>
      </c>
      <c r="L1976" s="3">
        <v>14.852420309999999</v>
      </c>
      <c r="M1976" s="3">
        <v>5.7403604800000005</v>
      </c>
      <c r="N1976" s="3" t="s">
        <v>2397</v>
      </c>
      <c r="O1976" s="3" t="s">
        <v>2400</v>
      </c>
      <c r="P1976" s="3" t="s">
        <v>2400</v>
      </c>
      <c r="Q1976" s="3">
        <v>3.4597699999999998</v>
      </c>
      <c r="R1976" s="3" t="s">
        <v>2397</v>
      </c>
      <c r="S1976" s="3">
        <v>-25.213716000000002</v>
      </c>
      <c r="T1976" s="9" t="s">
        <v>3433</v>
      </c>
      <c r="U1976" s="7">
        <v>356299</v>
      </c>
      <c r="V1976" s="7">
        <v>280910</v>
      </c>
      <c r="W1976" s="7">
        <v>213233</v>
      </c>
      <c r="X1976" s="7">
        <v>148677</v>
      </c>
      <c r="Y1976" s="7">
        <v>405137</v>
      </c>
      <c r="Z1976" s="7">
        <v>389956</v>
      </c>
      <c r="AA1976" s="7">
        <v>373671</v>
      </c>
      <c r="AB1976" s="7">
        <v>356299</v>
      </c>
      <c r="AC1976" s="3">
        <v>65.194999999999993</v>
      </c>
      <c r="AD1976" s="3">
        <v>67.137</v>
      </c>
      <c r="AE1976" s="3">
        <v>-31.382000000000001</v>
      </c>
      <c r="AF1976" s="3">
        <v>-13.946</v>
      </c>
      <c r="AG1976" s="7">
        <v>58084028</v>
      </c>
      <c r="AH1976" s="7">
        <v>57702001</v>
      </c>
      <c r="AI1976" s="7">
        <v>55609110</v>
      </c>
      <c r="AJ1976" s="7">
        <v>55109613</v>
      </c>
      <c r="AK1976" s="3">
        <v>94.813739999999996</v>
      </c>
      <c r="AL1976" s="7">
        <v>250</v>
      </c>
      <c r="AM1976" s="7">
        <v>56750902</v>
      </c>
      <c r="AN1976" s="3">
        <v>97.64</v>
      </c>
      <c r="AO1976" s="3">
        <v>-0.11909500000000001</v>
      </c>
      <c r="AP1976" s="3">
        <v>19.638611999999998</v>
      </c>
      <c r="AQ1976" s="3">
        <v>10.399298</v>
      </c>
      <c r="AR1976" s="3">
        <v>9.6774190000000004</v>
      </c>
      <c r="AS1976" s="3">
        <v>19.638611999999998</v>
      </c>
      <c r="AT1976" s="3">
        <v>10.399298</v>
      </c>
      <c r="AU1976" s="3">
        <v>8.6825050000000008</v>
      </c>
      <c r="AV1976" s="3">
        <v>1.7770482809517749</v>
      </c>
      <c r="AW1976" s="3">
        <v>3.8275783396067617</v>
      </c>
      <c r="AX1976" s="3">
        <v>3.4346604324070809</v>
      </c>
      <c r="AY1976" s="3">
        <v>46.23</v>
      </c>
      <c r="AZ1976" s="3">
        <v>99.57</v>
      </c>
      <c r="BA1976" s="3">
        <v>89.35</v>
      </c>
    </row>
    <row r="1977" spans="1:53" x14ac:dyDescent="0.3">
      <c r="A1977" s="1" t="s">
        <v>195</v>
      </c>
      <c r="B1977" s="2">
        <v>4977885</v>
      </c>
      <c r="C1977" s="9" t="s">
        <v>2401</v>
      </c>
      <c r="D1977" s="9" t="s">
        <v>2446</v>
      </c>
      <c r="E1977" s="3">
        <v>1214.2998623999999</v>
      </c>
      <c r="F1977" s="5">
        <v>1304.531862</v>
      </c>
      <c r="G1977" s="5" t="s">
        <v>2400</v>
      </c>
      <c r="H1977" s="3">
        <v>-0.17</v>
      </c>
      <c r="I1977" s="3" t="s">
        <v>2397</v>
      </c>
      <c r="J1977" s="3">
        <v>-0.17</v>
      </c>
      <c r="K1977" s="3" t="s">
        <v>2397</v>
      </c>
      <c r="L1977" s="3">
        <v>1.80547112</v>
      </c>
      <c r="M1977" s="3">
        <v>1.80547112</v>
      </c>
      <c r="N1977" s="3" t="s">
        <v>2397</v>
      </c>
      <c r="O1977" s="3" t="s">
        <v>2400</v>
      </c>
      <c r="P1977" s="3" t="s">
        <v>2400</v>
      </c>
      <c r="Q1977" s="3">
        <v>2.5734089999999998</v>
      </c>
      <c r="R1977" s="3">
        <v>14.186332</v>
      </c>
      <c r="S1977" s="3">
        <v>14.186332</v>
      </c>
      <c r="T1977" s="9" t="s">
        <v>3429</v>
      </c>
      <c r="U1977" s="7">
        <v>238718</v>
      </c>
      <c r="V1977" s="7">
        <v>180364</v>
      </c>
      <c r="W1977" s="7">
        <v>121622</v>
      </c>
      <c r="X1977" s="7">
        <v>100273</v>
      </c>
      <c r="Y1977" s="7">
        <v>413830</v>
      </c>
      <c r="Z1977" s="7">
        <v>357245</v>
      </c>
      <c r="AA1977" s="7">
        <v>287633</v>
      </c>
      <c r="AB1977" s="7">
        <v>238718</v>
      </c>
      <c r="AC1977" s="3">
        <v>23.844000000000001</v>
      </c>
      <c r="AD1977" s="3">
        <v>40.956000000000003</v>
      </c>
      <c r="AE1977" s="3">
        <v>-14.195</v>
      </c>
      <c r="AF1977" s="3">
        <v>16.835000000000001</v>
      </c>
      <c r="AG1977" s="7">
        <v>77155896</v>
      </c>
      <c r="AH1977" s="7">
        <v>77081039</v>
      </c>
      <c r="AI1977" s="7">
        <v>70226633</v>
      </c>
      <c r="AJ1977" s="7">
        <v>80907173</v>
      </c>
      <c r="AK1977" s="3">
        <v>98.610420000000005</v>
      </c>
      <c r="AL1977" s="7">
        <v>297</v>
      </c>
      <c r="AM1977" s="7">
        <v>70875528</v>
      </c>
      <c r="AN1977" s="3">
        <v>86.38</v>
      </c>
      <c r="AO1977" s="3">
        <v>-0.16806699999999999</v>
      </c>
      <c r="AP1977" s="3">
        <v>-19.72973</v>
      </c>
      <c r="AQ1977" s="3">
        <v>-57.096425000000004</v>
      </c>
      <c r="AR1977" s="3">
        <v>-22.504892000000002</v>
      </c>
      <c r="AS1977" s="3">
        <v>-19.72973</v>
      </c>
      <c r="AT1977" s="3">
        <v>-57.096425000000004</v>
      </c>
      <c r="AU1977" s="3">
        <v>-24.714829000000002</v>
      </c>
      <c r="AV1977" s="3">
        <v>8.5295165392913415</v>
      </c>
      <c r="AW1977" s="3">
        <v>9.6220201585567224</v>
      </c>
      <c r="AX1977" s="3">
        <v>15.428634933626981</v>
      </c>
      <c r="AY1977" s="3">
        <v>86.03</v>
      </c>
      <c r="AZ1977" s="3">
        <v>97.05</v>
      </c>
      <c r="BA1977" s="3">
        <v>155.62</v>
      </c>
    </row>
    <row r="1978" spans="1:53" x14ac:dyDescent="0.3">
      <c r="A1978" s="1" t="s">
        <v>1851</v>
      </c>
      <c r="B1978" s="2">
        <v>4844747</v>
      </c>
      <c r="C1978" s="9" t="s">
        <v>2395</v>
      </c>
      <c r="D1978" s="9" t="s">
        <v>2488</v>
      </c>
      <c r="E1978" s="3">
        <v>1210.93626627</v>
      </c>
      <c r="F1978" s="5">
        <v>1220.925266</v>
      </c>
      <c r="G1978" s="5" t="s">
        <v>2400</v>
      </c>
      <c r="H1978" s="3">
        <v>0.69</v>
      </c>
      <c r="I1978" s="3">
        <v>15.101846</v>
      </c>
      <c r="J1978" s="4">
        <v>0.69</v>
      </c>
      <c r="K1978" s="3">
        <v>15.101846</v>
      </c>
      <c r="L1978" s="3">
        <v>1.86656701</v>
      </c>
      <c r="M1978" s="3">
        <v>1.2369011000000001</v>
      </c>
      <c r="N1978" s="3">
        <v>3.7259519999999999</v>
      </c>
      <c r="O1978" s="3" t="s">
        <v>2400</v>
      </c>
      <c r="P1978" s="3" t="s">
        <v>2400</v>
      </c>
      <c r="Q1978" s="3">
        <v>0.36397299999999999</v>
      </c>
      <c r="R1978" s="3">
        <v>8.795992</v>
      </c>
      <c r="S1978" s="3">
        <v>8.795992</v>
      </c>
      <c r="T1978" s="9" t="s">
        <v>3430</v>
      </c>
      <c r="U1978" s="7">
        <v>3259809</v>
      </c>
      <c r="V1978" s="7">
        <v>3787721</v>
      </c>
      <c r="W1978" s="7">
        <v>3529935</v>
      </c>
      <c r="X1978" s="7">
        <v>3150806</v>
      </c>
      <c r="Y1978" s="7">
        <v>3159084</v>
      </c>
      <c r="Z1978" s="7">
        <v>3259809</v>
      </c>
      <c r="AA1978" s="7">
        <v>3460844</v>
      </c>
      <c r="AB1978" s="7">
        <v>3593764</v>
      </c>
      <c r="AC1978" s="4">
        <v>12.242000000000001</v>
      </c>
      <c r="AD1978" s="4">
        <v>12.477</v>
      </c>
      <c r="AE1978" s="4">
        <v>3.843</v>
      </c>
      <c r="AF1978" s="4">
        <v>3.9420000000000002</v>
      </c>
      <c r="AG1978" s="7">
        <v>24005107</v>
      </c>
      <c r="AH1978" s="7">
        <v>24243848</v>
      </c>
      <c r="AI1978" s="7">
        <v>24960231</v>
      </c>
      <c r="AJ1978" s="7">
        <v>22003650</v>
      </c>
      <c r="AK1978" s="3">
        <v>91.598879999999994</v>
      </c>
      <c r="AL1978" s="7">
        <v>250</v>
      </c>
      <c r="AM1978" s="7">
        <v>24576162</v>
      </c>
      <c r="AN1978" s="3">
        <v>102.31</v>
      </c>
      <c r="AO1978" s="3">
        <v>-2.3059500000000002</v>
      </c>
      <c r="AP1978" s="3">
        <v>-5.8718510000000004</v>
      </c>
      <c r="AQ1978" s="3">
        <v>-1.207579</v>
      </c>
      <c r="AR1978" s="3">
        <v>18.981946000000001</v>
      </c>
      <c r="AS1978" s="3">
        <v>-5.8718510000000004</v>
      </c>
      <c r="AT1978" s="3">
        <v>-1.207579</v>
      </c>
      <c r="AU1978" s="3">
        <v>19.792981999999999</v>
      </c>
      <c r="AV1978" s="3">
        <v>3.1045035983436176</v>
      </c>
      <c r="AW1978" s="3">
        <v>5.6255720361145327</v>
      </c>
      <c r="AX1978" s="3">
        <v>4.2019217003659222</v>
      </c>
      <c r="AY1978" s="3">
        <v>69.489999999999995</v>
      </c>
      <c r="AZ1978" s="3">
        <v>125.93</v>
      </c>
      <c r="BA1978" s="3">
        <v>94.06</v>
      </c>
    </row>
    <row r="1979" spans="1:53" x14ac:dyDescent="0.3">
      <c r="A1979" s="1" t="s">
        <v>3300</v>
      </c>
      <c r="B1979" s="2">
        <v>4810709</v>
      </c>
      <c r="C1979" s="9" t="s">
        <v>2395</v>
      </c>
      <c r="D1979" s="9" t="s">
        <v>2463</v>
      </c>
      <c r="E1979" s="3">
        <v>1210.40358438</v>
      </c>
      <c r="F1979" s="5">
        <v>1324.092584</v>
      </c>
      <c r="G1979" s="5" t="s">
        <v>2400</v>
      </c>
      <c r="H1979" s="3">
        <v>-4.4999999999999998E-2</v>
      </c>
      <c r="I1979" s="3" t="s">
        <v>2397</v>
      </c>
      <c r="J1979" s="3">
        <v>-4.4999999999999998E-2</v>
      </c>
      <c r="K1979" s="3" t="s">
        <v>2397</v>
      </c>
      <c r="L1979" s="3">
        <v>2.0813771499999998</v>
      </c>
      <c r="M1979" s="3">
        <v>0.33475962999999997</v>
      </c>
      <c r="N1979" s="3" t="s">
        <v>2397</v>
      </c>
      <c r="O1979" s="3" t="s">
        <v>2400</v>
      </c>
      <c r="P1979" s="3" t="s">
        <v>2400</v>
      </c>
      <c r="Q1979" s="3">
        <v>1.6194580000000001</v>
      </c>
      <c r="R1979" s="3">
        <v>36.409084</v>
      </c>
      <c r="S1979" s="3">
        <v>36.409084</v>
      </c>
      <c r="T1979" s="9" t="s">
        <v>3432</v>
      </c>
      <c r="U1979" s="7">
        <v>788942</v>
      </c>
      <c r="V1979" s="7">
        <v>627124</v>
      </c>
      <c r="W1979" s="7">
        <v>628372</v>
      </c>
      <c r="X1979" s="7">
        <v>513085</v>
      </c>
      <c r="Y1979" s="7">
        <v>812037</v>
      </c>
      <c r="Z1979" s="7">
        <v>788942</v>
      </c>
      <c r="AA1979" s="7">
        <v>743248</v>
      </c>
      <c r="AB1979" s="7">
        <v>700497</v>
      </c>
      <c r="AC1979" s="4">
        <v>29.86</v>
      </c>
      <c r="AD1979" s="3">
        <v>30.314</v>
      </c>
      <c r="AE1979" s="4">
        <v>3.8759999999999999</v>
      </c>
      <c r="AF1979" s="4">
        <v>3.8330000000000002</v>
      </c>
      <c r="AG1979" s="7">
        <v>875444828</v>
      </c>
      <c r="AH1979" s="7">
        <v>831925373</v>
      </c>
      <c r="AI1979" s="7">
        <v>723292600</v>
      </c>
      <c r="AJ1979" s="7">
        <v>897213791</v>
      </c>
      <c r="AK1979" s="3">
        <v>99.327740000000006</v>
      </c>
      <c r="AL1979" s="7">
        <v>375</v>
      </c>
      <c r="AM1979" s="7">
        <v>92077429</v>
      </c>
      <c r="AN1979" s="4">
        <v>10.19</v>
      </c>
      <c r="AO1979" s="3">
        <v>-5.6737590000000004</v>
      </c>
      <c r="AP1979" s="3">
        <v>-0.74626899999999996</v>
      </c>
      <c r="AQ1979" s="3">
        <v>-24.431818</v>
      </c>
      <c r="AR1979" s="3">
        <v>-40.090089999999996</v>
      </c>
      <c r="AS1979" s="3">
        <v>-0.74626899999999996</v>
      </c>
      <c r="AT1979" s="3">
        <v>-24.431818</v>
      </c>
      <c r="AU1979" s="3">
        <v>-42.173912999999999</v>
      </c>
      <c r="AV1979" s="3">
        <v>22.96761878001206</v>
      </c>
      <c r="AW1979" s="3">
        <v>19.976826253912954</v>
      </c>
      <c r="AX1979" s="3">
        <v>16.832220927348327</v>
      </c>
      <c r="AY1979" s="3">
        <v>156.86000000000001</v>
      </c>
      <c r="AZ1979" s="3">
        <v>136.44</v>
      </c>
      <c r="BA1979" s="3">
        <v>114.96</v>
      </c>
    </row>
    <row r="1980" spans="1:53" x14ac:dyDescent="0.3">
      <c r="A1980" s="1" t="s">
        <v>1554</v>
      </c>
      <c r="B1980" s="2">
        <v>102614</v>
      </c>
      <c r="C1980" s="9" t="s">
        <v>2395</v>
      </c>
      <c r="D1980" s="9" t="s">
        <v>2399</v>
      </c>
      <c r="E1980" s="3">
        <v>1209.0399455199999</v>
      </c>
      <c r="F1980" s="5" t="s">
        <v>2400</v>
      </c>
      <c r="G1980" s="5">
        <v>2462.0309455199999</v>
      </c>
      <c r="H1980" s="3">
        <v>0.41499999999999998</v>
      </c>
      <c r="I1980" s="3">
        <v>10.342857142857101</v>
      </c>
      <c r="J1980" s="4">
        <v>0.41499999999999998</v>
      </c>
      <c r="K1980" s="3">
        <v>10.342857142857101</v>
      </c>
      <c r="L1980" s="3">
        <v>0.939606997266484</v>
      </c>
      <c r="M1980" s="3">
        <v>0.64524142597002498</v>
      </c>
      <c r="N1980" s="3">
        <v>117.53246799999999</v>
      </c>
      <c r="O1980" s="3" t="s">
        <v>2400</v>
      </c>
      <c r="P1980" s="3" t="s">
        <v>2400</v>
      </c>
      <c r="Q1980" s="3" t="s">
        <v>2400</v>
      </c>
      <c r="R1980" s="3" t="s">
        <v>2400</v>
      </c>
      <c r="S1980" s="3" t="s">
        <v>2400</v>
      </c>
      <c r="T1980" s="9" t="s">
        <v>3429</v>
      </c>
      <c r="U1980" s="7">
        <v>403355</v>
      </c>
      <c r="V1980" s="7">
        <v>436523</v>
      </c>
      <c r="W1980" s="7">
        <v>357284</v>
      </c>
      <c r="X1980" s="7">
        <v>381741</v>
      </c>
      <c r="Y1980" s="7">
        <v>385401</v>
      </c>
      <c r="Z1980" s="7">
        <v>391694</v>
      </c>
      <c r="AA1980" s="7">
        <v>399483</v>
      </c>
      <c r="AB1980" s="7">
        <v>403355</v>
      </c>
      <c r="AC1980" s="3" t="s">
        <v>2400</v>
      </c>
      <c r="AD1980" s="3" t="s">
        <v>2400</v>
      </c>
      <c r="AE1980" s="3" t="s">
        <v>2400</v>
      </c>
      <c r="AF1980" s="3" t="s">
        <v>2400</v>
      </c>
      <c r="AG1980" s="7">
        <v>58397094</v>
      </c>
      <c r="AH1980" s="7">
        <v>58481418</v>
      </c>
      <c r="AI1980" s="7">
        <v>59421498</v>
      </c>
      <c r="AJ1980" s="7">
        <v>56604184</v>
      </c>
      <c r="AK1980" s="3">
        <v>96.818520000000007</v>
      </c>
      <c r="AL1980" s="7">
        <v>233</v>
      </c>
      <c r="AM1980" s="7">
        <v>42216716</v>
      </c>
      <c r="AN1980" s="3">
        <v>72.209999999999994</v>
      </c>
      <c r="AO1980" s="3">
        <v>0.667408</v>
      </c>
      <c r="AP1980" s="3">
        <v>-12.475822000000001</v>
      </c>
      <c r="AQ1980" s="3">
        <v>-2.6358259999999998</v>
      </c>
      <c r="AR1980" s="3">
        <v>3.1339030000000001</v>
      </c>
      <c r="AS1980" s="3">
        <v>-12.475822000000001</v>
      </c>
      <c r="AT1980" s="3">
        <v>-2.6358259999999998</v>
      </c>
      <c r="AU1980" s="3">
        <v>4.2626730000000004</v>
      </c>
      <c r="AV1980" s="3">
        <v>1.665812183842923</v>
      </c>
      <c r="AW1980" s="3">
        <v>2.3866172996947257</v>
      </c>
      <c r="AX1980" s="3">
        <v>2.1778124359577005</v>
      </c>
      <c r="AY1980" s="3">
        <v>65.31</v>
      </c>
      <c r="AZ1980" s="3">
        <v>93.57</v>
      </c>
      <c r="BA1980" s="3">
        <v>85.39</v>
      </c>
    </row>
    <row r="1981" spans="1:53" x14ac:dyDescent="0.3">
      <c r="A1981" s="1" t="s">
        <v>1635</v>
      </c>
      <c r="B1981" s="2">
        <v>10409085</v>
      </c>
      <c r="C1981" s="9" t="s">
        <v>2401</v>
      </c>
      <c r="D1981" s="9" t="s">
        <v>2435</v>
      </c>
      <c r="E1981" s="3">
        <v>1208.1666829999999</v>
      </c>
      <c r="F1981" s="5">
        <v>3440.8976830000001</v>
      </c>
      <c r="G1981" s="5">
        <v>3440.52068336</v>
      </c>
      <c r="H1981" s="3">
        <v>-0.214</v>
      </c>
      <c r="I1981" s="3" t="s">
        <v>2397</v>
      </c>
      <c r="J1981" s="3">
        <v>-0.214</v>
      </c>
      <c r="K1981" s="3" t="s">
        <v>2397</v>
      </c>
      <c r="L1981" s="3" t="s">
        <v>2397</v>
      </c>
      <c r="M1981" s="3">
        <v>1.18494907</v>
      </c>
      <c r="N1981" s="3">
        <v>7.2273880000000004</v>
      </c>
      <c r="O1981" s="3">
        <v>5.9342666988161898</v>
      </c>
      <c r="P1981" s="3">
        <v>6.0234083372963401</v>
      </c>
      <c r="Q1981" s="3">
        <v>1.925462</v>
      </c>
      <c r="R1981" s="3">
        <v>7.4203060000000001</v>
      </c>
      <c r="S1981" s="3">
        <v>7.4203060000000001</v>
      </c>
      <c r="T1981" s="9" t="s">
        <v>3429</v>
      </c>
      <c r="U1981" s="7">
        <v>1601138</v>
      </c>
      <c r="V1981" s="7">
        <v>1496137</v>
      </c>
      <c r="W1981" s="7">
        <v>1487013</v>
      </c>
      <c r="X1981" s="7">
        <v>1426489</v>
      </c>
      <c r="Y1981" s="7">
        <v>1699306</v>
      </c>
      <c r="Z1981" s="7">
        <v>1668613</v>
      </c>
      <c r="AA1981" s="7">
        <v>1631027</v>
      </c>
      <c r="AB1981" s="7">
        <v>1601138</v>
      </c>
      <c r="AC1981" s="3">
        <v>58.579000000000001</v>
      </c>
      <c r="AD1981" s="3">
        <v>58.460999999999999</v>
      </c>
      <c r="AE1981" s="3">
        <v>26.707000000000001</v>
      </c>
      <c r="AF1981" s="3">
        <v>25.338999999999999</v>
      </c>
      <c r="AG1981" s="7">
        <v>60772972</v>
      </c>
      <c r="AH1981" s="7">
        <v>60714503</v>
      </c>
      <c r="AI1981" s="7">
        <v>61652633</v>
      </c>
      <c r="AJ1981" s="7">
        <v>35216788</v>
      </c>
      <c r="AK1981" s="3">
        <v>57.94811</v>
      </c>
      <c r="AL1981" s="7">
        <v>170</v>
      </c>
      <c r="AM1981" s="7">
        <v>20917957</v>
      </c>
      <c r="AN1981" s="3">
        <v>34.42</v>
      </c>
      <c r="AO1981" s="3">
        <v>-2.0618560000000001</v>
      </c>
      <c r="AP1981" s="3">
        <v>-13.983903</v>
      </c>
      <c r="AQ1981" s="3">
        <v>-23.762817999999999</v>
      </c>
      <c r="AR1981" s="3">
        <v>35.930047999999999</v>
      </c>
      <c r="AS1981" s="3">
        <v>-13.983903</v>
      </c>
      <c r="AT1981" s="3">
        <v>-23.762817999999999</v>
      </c>
      <c r="AU1981" s="3">
        <v>33.698202000000002</v>
      </c>
      <c r="AV1981" s="3">
        <v>1.9396040068601548</v>
      </c>
      <c r="AW1981" s="3">
        <v>2.6205167472983044</v>
      </c>
      <c r="AX1981" s="3">
        <v>2.7891625902383055</v>
      </c>
      <c r="AY1981" s="3">
        <v>66.27</v>
      </c>
      <c r="AZ1981" s="3">
        <v>89.54</v>
      </c>
      <c r="BA1981" s="4">
        <v>95.3</v>
      </c>
    </row>
    <row r="1982" spans="1:53" x14ac:dyDescent="0.3">
      <c r="A1982" s="1" t="s">
        <v>87</v>
      </c>
      <c r="B1982" s="2">
        <v>4968391</v>
      </c>
      <c r="C1982" s="9" t="s">
        <v>2395</v>
      </c>
      <c r="D1982" s="9" t="s">
        <v>2431</v>
      </c>
      <c r="E1982" s="3">
        <v>1203.9088518599999</v>
      </c>
      <c r="F1982" s="5">
        <v>1091.6958509999999</v>
      </c>
      <c r="G1982" s="5" t="s">
        <v>2400</v>
      </c>
      <c r="H1982" s="3">
        <v>-0.09</v>
      </c>
      <c r="I1982" s="3" t="s">
        <v>2397</v>
      </c>
      <c r="J1982" s="3">
        <v>-0.09</v>
      </c>
      <c r="K1982" s="3" t="s">
        <v>2397</v>
      </c>
      <c r="L1982" s="3">
        <v>1.2041101700000001</v>
      </c>
      <c r="M1982" s="3">
        <v>1.2004797999999999</v>
      </c>
      <c r="N1982" s="3" t="s">
        <v>2397</v>
      </c>
      <c r="O1982" s="3" t="s">
        <v>2400</v>
      </c>
      <c r="P1982" s="3" t="s">
        <v>2400</v>
      </c>
      <c r="Q1982" s="3">
        <v>1.4620470000000001</v>
      </c>
      <c r="R1982" s="3">
        <v>21.334372999999999</v>
      </c>
      <c r="S1982" s="3">
        <v>21.334372999999999</v>
      </c>
      <c r="T1982" s="9" t="s">
        <v>3430</v>
      </c>
      <c r="U1982" s="7">
        <v>657274</v>
      </c>
      <c r="V1982" s="7">
        <v>691321</v>
      </c>
      <c r="W1982" s="7">
        <v>777552</v>
      </c>
      <c r="X1982" s="7">
        <v>656902</v>
      </c>
      <c r="Y1982" s="7">
        <v>658528</v>
      </c>
      <c r="Z1982" s="7">
        <v>657274</v>
      </c>
      <c r="AA1982" s="7">
        <v>657503</v>
      </c>
      <c r="AB1982" s="7">
        <v>640003</v>
      </c>
      <c r="AC1982" s="3">
        <v>26.155999999999999</v>
      </c>
      <c r="AD1982" s="3">
        <v>25.135000000000002</v>
      </c>
      <c r="AE1982" s="4">
        <v>7.516</v>
      </c>
      <c r="AF1982" s="4">
        <v>6.2839999999999998</v>
      </c>
      <c r="AG1982" s="7">
        <v>29024000</v>
      </c>
      <c r="AH1982" s="7">
        <v>28969000</v>
      </c>
      <c r="AI1982" s="7">
        <v>27746000</v>
      </c>
      <c r="AJ1982" s="7">
        <v>24192413</v>
      </c>
      <c r="AK1982" s="4">
        <v>83.333500000000001</v>
      </c>
      <c r="AL1982" s="7">
        <v>220</v>
      </c>
      <c r="AM1982" s="7">
        <v>19879426</v>
      </c>
      <c r="AN1982" s="3">
        <v>68.48</v>
      </c>
      <c r="AO1982" s="3">
        <v>-6.9247199999999998</v>
      </c>
      <c r="AP1982" s="3">
        <v>-10.706535000000001</v>
      </c>
      <c r="AQ1982" s="3">
        <v>-0.24245700000000001</v>
      </c>
      <c r="AR1982" s="3">
        <v>35.244703999999999</v>
      </c>
      <c r="AS1982" s="3">
        <v>-10.706535000000001</v>
      </c>
      <c r="AT1982" s="3">
        <v>-0.24245700000000001</v>
      </c>
      <c r="AU1982" s="3">
        <v>42.095165000000001</v>
      </c>
      <c r="AV1982" s="3">
        <v>6.3329277646067261</v>
      </c>
      <c r="AW1982" s="3">
        <v>16.438273798240466</v>
      </c>
      <c r="AX1982" s="3">
        <v>10.324089216386435</v>
      </c>
      <c r="AY1982" s="3">
        <v>107.76</v>
      </c>
      <c r="AZ1982" s="4">
        <v>279.7</v>
      </c>
      <c r="BA1982" s="3">
        <v>175.67</v>
      </c>
    </row>
    <row r="1983" spans="1:53" x14ac:dyDescent="0.3">
      <c r="A1983" s="1" t="s">
        <v>636</v>
      </c>
      <c r="B1983" s="2">
        <v>4122365</v>
      </c>
      <c r="C1983" s="9" t="s">
        <v>2401</v>
      </c>
      <c r="D1983" s="9" t="s">
        <v>2514</v>
      </c>
      <c r="E1983" s="3">
        <v>1203.86789325</v>
      </c>
      <c r="F1983" s="5">
        <v>3471.1678929999998</v>
      </c>
      <c r="G1983" s="5" t="s">
        <v>2400</v>
      </c>
      <c r="H1983" s="3">
        <v>-2.6890000000000001</v>
      </c>
      <c r="I1983" s="3" t="s">
        <v>2397</v>
      </c>
      <c r="J1983" s="3">
        <v>-1.2</v>
      </c>
      <c r="K1983" s="3" t="s">
        <v>2397</v>
      </c>
      <c r="L1983" s="3" t="s">
        <v>2397</v>
      </c>
      <c r="M1983" s="3">
        <v>1.6749660499999999</v>
      </c>
      <c r="N1983" s="3" t="s">
        <v>2397</v>
      </c>
      <c r="O1983" s="3" t="s">
        <v>2400</v>
      </c>
      <c r="P1983" s="3" t="s">
        <v>2400</v>
      </c>
      <c r="Q1983" s="3">
        <v>0.24774399999999999</v>
      </c>
      <c r="R1983" s="3">
        <v>8.6838350000000002</v>
      </c>
      <c r="S1983" s="3">
        <v>8.6838350000000002</v>
      </c>
      <c r="T1983" s="9" t="s">
        <v>3429</v>
      </c>
      <c r="U1983" s="7">
        <v>16917400</v>
      </c>
      <c r="V1983" s="7">
        <v>20245800</v>
      </c>
      <c r="W1983" s="7">
        <v>10648200</v>
      </c>
      <c r="X1983" s="7">
        <v>7301800</v>
      </c>
      <c r="Y1983" s="7">
        <v>13870800</v>
      </c>
      <c r="Z1983" s="7">
        <v>15457200</v>
      </c>
      <c r="AA1983" s="7">
        <v>16220700</v>
      </c>
      <c r="AB1983" s="7">
        <v>16917400</v>
      </c>
      <c r="AC1983" s="4">
        <v>6.1239999999999997</v>
      </c>
      <c r="AD1983" s="4">
        <v>3.968</v>
      </c>
      <c r="AE1983" s="4">
        <v>3.9249999999999998</v>
      </c>
      <c r="AF1983" s="4">
        <v>1.3029999999999999</v>
      </c>
      <c r="AG1983" s="7">
        <v>63655781</v>
      </c>
      <c r="AH1983" s="7">
        <v>64510043</v>
      </c>
      <c r="AI1983" s="7">
        <v>64665992</v>
      </c>
      <c r="AJ1983" s="7">
        <v>58289211</v>
      </c>
      <c r="AK1983" s="3">
        <v>92.236819999999994</v>
      </c>
      <c r="AL1983" s="7">
        <v>262</v>
      </c>
      <c r="AM1983" s="7">
        <v>66188661</v>
      </c>
      <c r="AN1983" s="3">
        <v>104.74</v>
      </c>
      <c r="AO1983" s="3">
        <v>11.044418</v>
      </c>
      <c r="AP1983" s="3">
        <v>-2.8871389999999999</v>
      </c>
      <c r="AQ1983" s="3">
        <v>-1.3333330000000001</v>
      </c>
      <c r="AR1983" s="3">
        <v>-29.844519999999999</v>
      </c>
      <c r="AS1983" s="3">
        <v>-2.8871389999999999</v>
      </c>
      <c r="AT1983" s="3">
        <v>-1.3333330000000001</v>
      </c>
      <c r="AU1983" s="3">
        <v>-28.294574000000001</v>
      </c>
      <c r="AV1983" s="3">
        <v>7.8988052329636291</v>
      </c>
      <c r="AW1983" s="3">
        <v>8.5096444698520255</v>
      </c>
      <c r="AX1983" s="3">
        <v>9.4302526028813958</v>
      </c>
      <c r="AY1983" s="3">
        <v>92.57</v>
      </c>
      <c r="AZ1983" s="3">
        <v>99.73</v>
      </c>
      <c r="BA1983" s="3">
        <v>110.52</v>
      </c>
    </row>
    <row r="1984" spans="1:53" x14ac:dyDescent="0.3">
      <c r="A1984" s="1" t="s">
        <v>343</v>
      </c>
      <c r="B1984" s="2">
        <v>117245140</v>
      </c>
      <c r="C1984" s="9" t="s">
        <v>2401</v>
      </c>
      <c r="D1984" s="9" t="s">
        <v>2465</v>
      </c>
      <c r="E1984" s="3">
        <v>1203.1510393200001</v>
      </c>
      <c r="F1984" s="5">
        <v>1074.4010390000001</v>
      </c>
      <c r="G1984" s="5">
        <v>1045.73403932</v>
      </c>
      <c r="H1984" s="3">
        <v>0.36</v>
      </c>
      <c r="I1984" s="3">
        <v>32.858463999999998</v>
      </c>
      <c r="J1984" s="4">
        <v>0.36</v>
      </c>
      <c r="K1984" s="3">
        <v>32.858463999999998</v>
      </c>
      <c r="L1984" s="3">
        <v>3.1810629113913702</v>
      </c>
      <c r="M1984" s="3">
        <v>3.1810629113913702</v>
      </c>
      <c r="N1984" s="3">
        <v>3.3097279999999998</v>
      </c>
      <c r="O1984" s="3" t="s">
        <v>2400</v>
      </c>
      <c r="P1984" s="3" t="s">
        <v>2400</v>
      </c>
      <c r="Q1984" s="3">
        <v>2.6502150000000002</v>
      </c>
      <c r="R1984" s="3">
        <v>21.665786000000001</v>
      </c>
      <c r="S1984" s="3">
        <v>21.665786000000001</v>
      </c>
      <c r="T1984" s="9" t="s">
        <v>3429</v>
      </c>
      <c r="U1984" s="7">
        <v>283398</v>
      </c>
      <c r="V1984" s="7">
        <v>187602</v>
      </c>
      <c r="W1984" s="7" t="s">
        <v>2400</v>
      </c>
      <c r="X1984" s="7" t="s">
        <v>2400</v>
      </c>
      <c r="Y1984" s="7">
        <v>389136</v>
      </c>
      <c r="Z1984" s="7">
        <v>348468</v>
      </c>
      <c r="AA1984" s="7">
        <v>315023</v>
      </c>
      <c r="AB1984" s="7">
        <v>283398</v>
      </c>
      <c r="AC1984" s="3">
        <v>33.938000000000002</v>
      </c>
      <c r="AD1984" s="3">
        <v>32.457000000000001</v>
      </c>
      <c r="AE1984" s="4">
        <v>11.606999999999999</v>
      </c>
      <c r="AF1984" s="4">
        <v>11.988</v>
      </c>
      <c r="AG1984" s="7">
        <v>32658823</v>
      </c>
      <c r="AH1984" s="7">
        <v>32658823</v>
      </c>
      <c r="AI1984" s="7" t="s">
        <v>2400</v>
      </c>
      <c r="AJ1984" s="7">
        <v>20371561</v>
      </c>
      <c r="AK1984" s="4">
        <v>62.376899999999999</v>
      </c>
      <c r="AL1984" s="7">
        <v>100</v>
      </c>
      <c r="AM1984" s="7">
        <v>14180683</v>
      </c>
      <c r="AN1984" s="3">
        <v>43.42</v>
      </c>
      <c r="AO1984" s="3">
        <v>2.0689660000000001</v>
      </c>
      <c r="AP1984" s="3">
        <v>-3.583062</v>
      </c>
      <c r="AQ1984" s="3">
        <v>26.811852999999999</v>
      </c>
      <c r="AR1984" s="3">
        <v>49.243698000000002</v>
      </c>
      <c r="AS1984" s="3">
        <v>-3.583062</v>
      </c>
      <c r="AT1984" s="3">
        <v>26.811852999999999</v>
      </c>
      <c r="AU1984" s="3">
        <v>49.243698000000002</v>
      </c>
      <c r="AV1984" s="3">
        <v>1.9567086052060114</v>
      </c>
      <c r="AW1984" s="3">
        <v>2.5549903397537408</v>
      </c>
      <c r="AX1984" s="3">
        <v>3.2527522972417455</v>
      </c>
      <c r="AY1984" s="3">
        <v>62.03</v>
      </c>
      <c r="AZ1984" s="3">
        <v>80.989999999999995</v>
      </c>
      <c r="BA1984" s="4">
        <v>103.11</v>
      </c>
    </row>
    <row r="1985" spans="1:53" x14ac:dyDescent="0.3">
      <c r="A1985" s="1" t="s">
        <v>736</v>
      </c>
      <c r="B1985" s="2">
        <v>101376177</v>
      </c>
      <c r="C1985" s="9" t="s">
        <v>2395</v>
      </c>
      <c r="D1985" s="9" t="s">
        <v>2455</v>
      </c>
      <c r="E1985" s="3">
        <v>1202.0427465499999</v>
      </c>
      <c r="F1985" s="5">
        <v>2542.9427460000002</v>
      </c>
      <c r="G1985" s="5" t="s">
        <v>2400</v>
      </c>
      <c r="H1985" s="3">
        <v>0.24299999999999999</v>
      </c>
      <c r="I1985" s="3">
        <v>15.410448000000001</v>
      </c>
      <c r="J1985" s="3">
        <v>0.24299999999999999</v>
      </c>
      <c r="K1985" s="3">
        <v>15.410448000000001</v>
      </c>
      <c r="L1985" s="3" t="s">
        <v>2397</v>
      </c>
      <c r="M1985" s="3" t="s">
        <v>2397</v>
      </c>
      <c r="N1985" s="3">
        <v>59.855072</v>
      </c>
      <c r="O1985" s="3" t="s">
        <v>2400</v>
      </c>
      <c r="P1985" s="3" t="s">
        <v>2400</v>
      </c>
      <c r="Q1985" s="3">
        <v>2.278689</v>
      </c>
      <c r="R1985" s="3">
        <v>27.726935000000001</v>
      </c>
      <c r="S1985" s="3">
        <v>27.726935000000001</v>
      </c>
      <c r="T1985" s="9" t="s">
        <v>3435</v>
      </c>
      <c r="U1985" s="7">
        <v>1123100</v>
      </c>
      <c r="V1985" s="7">
        <v>1120800</v>
      </c>
      <c r="W1985" s="7">
        <v>1129500</v>
      </c>
      <c r="X1985" s="7">
        <v>1165300</v>
      </c>
      <c r="Y1985" s="7">
        <v>1123100</v>
      </c>
      <c r="Z1985" s="7">
        <v>1118900</v>
      </c>
      <c r="AA1985" s="7">
        <v>1132500</v>
      </c>
      <c r="AB1985" s="7">
        <v>1122400</v>
      </c>
      <c r="AC1985" s="3">
        <v>65.462000000000003</v>
      </c>
      <c r="AD1985" s="3">
        <v>65.462000000000003</v>
      </c>
      <c r="AE1985" s="4">
        <v>7.5510000000000002</v>
      </c>
      <c r="AF1985" s="4">
        <v>7.5510000000000002</v>
      </c>
      <c r="AG1985" s="7">
        <v>57707285</v>
      </c>
      <c r="AH1985" s="7">
        <v>57676467</v>
      </c>
      <c r="AI1985" s="7">
        <v>57333353</v>
      </c>
      <c r="AJ1985" s="7">
        <v>54746578</v>
      </c>
      <c r="AK1985" s="3">
        <v>94.178650000000005</v>
      </c>
      <c r="AL1985" s="7">
        <v>438</v>
      </c>
      <c r="AM1985" s="7">
        <v>53305439</v>
      </c>
      <c r="AN1985" s="4">
        <v>91.7</v>
      </c>
      <c r="AO1985" s="3">
        <v>1.8244579999999999</v>
      </c>
      <c r="AP1985" s="3">
        <v>-0.86413799999999996</v>
      </c>
      <c r="AQ1985" s="3">
        <v>46.453901000000002</v>
      </c>
      <c r="AR1985" s="3">
        <v>8.2852650000000008</v>
      </c>
      <c r="AS1985" s="3">
        <v>-0.86413799999999996</v>
      </c>
      <c r="AT1985" s="3">
        <v>46.453901000000002</v>
      </c>
      <c r="AU1985" s="3">
        <v>9.0861070000000002</v>
      </c>
      <c r="AV1985" s="3">
        <v>2.6056810289513637</v>
      </c>
      <c r="AW1985" s="3">
        <v>3.7889340795517814</v>
      </c>
      <c r="AX1985" s="3">
        <v>3.2835298246860329</v>
      </c>
      <c r="AY1985" s="3">
        <v>73.430000000000007</v>
      </c>
      <c r="AZ1985" s="3">
        <v>106.77</v>
      </c>
      <c r="BA1985" s="3">
        <v>92.53</v>
      </c>
    </row>
    <row r="1986" spans="1:53" x14ac:dyDescent="0.3">
      <c r="A1986" s="1" t="s">
        <v>447</v>
      </c>
      <c r="B1986" s="2">
        <v>107231</v>
      </c>
      <c r="C1986" s="9" t="s">
        <v>2401</v>
      </c>
      <c r="D1986" s="9" t="s">
        <v>2479</v>
      </c>
      <c r="E1986" s="3">
        <v>1201.4681875000001</v>
      </c>
      <c r="F1986" s="5">
        <v>2340.966187</v>
      </c>
      <c r="G1986" s="5">
        <v>2184.1746874999999</v>
      </c>
      <c r="H1986" s="3">
        <v>-0.4</v>
      </c>
      <c r="I1986" s="3" t="s">
        <v>2397</v>
      </c>
      <c r="J1986" s="4">
        <v>-0.4</v>
      </c>
      <c r="K1986" s="3" t="s">
        <v>2397</v>
      </c>
      <c r="L1986" s="3">
        <v>1.62979206</v>
      </c>
      <c r="M1986" s="3">
        <v>1.6298114071743199</v>
      </c>
      <c r="N1986" s="4">
        <v>11.8125</v>
      </c>
      <c r="O1986" s="3" t="s">
        <v>2400</v>
      </c>
      <c r="P1986" s="3" t="s">
        <v>2400</v>
      </c>
      <c r="Q1986" s="3">
        <v>8.644126</v>
      </c>
      <c r="R1986" s="3">
        <v>17.452356999999999</v>
      </c>
      <c r="S1986" s="3">
        <v>16.787325726115899</v>
      </c>
      <c r="T1986" s="9" t="s">
        <v>3429</v>
      </c>
      <c r="U1986" s="7">
        <v>262516</v>
      </c>
      <c r="V1986" s="7">
        <v>257969</v>
      </c>
      <c r="W1986" s="7">
        <v>199325</v>
      </c>
      <c r="X1986" s="7">
        <v>179820</v>
      </c>
      <c r="Y1986" s="7">
        <v>260637</v>
      </c>
      <c r="Z1986" s="7">
        <v>259865</v>
      </c>
      <c r="AA1986" s="7">
        <v>259416</v>
      </c>
      <c r="AB1986" s="7">
        <v>262516</v>
      </c>
      <c r="AC1986" s="3">
        <v>57.152000000000001</v>
      </c>
      <c r="AD1986" s="3">
        <v>58.301000000000002</v>
      </c>
      <c r="AE1986" s="3">
        <v>48.814999999999998</v>
      </c>
      <c r="AF1986" s="4">
        <v>49.53</v>
      </c>
      <c r="AG1986" s="7">
        <v>16568000</v>
      </c>
      <c r="AH1986" s="7">
        <v>15057000</v>
      </c>
      <c r="AI1986" s="7">
        <v>15052000</v>
      </c>
      <c r="AJ1986" s="7">
        <v>16427965</v>
      </c>
      <c r="AK1986" s="4">
        <v>99.131</v>
      </c>
      <c r="AL1986" s="7">
        <v>245</v>
      </c>
      <c r="AM1986" s="7">
        <v>13776562</v>
      </c>
      <c r="AN1986" s="3">
        <v>83.13</v>
      </c>
      <c r="AO1986" s="3">
        <v>-0.42149599999999998</v>
      </c>
      <c r="AP1986" s="3">
        <v>-8.7586209999999998</v>
      </c>
      <c r="AQ1986" s="3">
        <v>-6.1302680000000001</v>
      </c>
      <c r="AR1986" s="3">
        <v>15.525672</v>
      </c>
      <c r="AS1986" s="3">
        <v>-8.7586209999999998</v>
      </c>
      <c r="AT1986" s="3">
        <v>-6.1302680000000001</v>
      </c>
      <c r="AU1986" s="3">
        <v>13.659794</v>
      </c>
      <c r="AV1986" s="3">
        <v>2.0589338325697448</v>
      </c>
      <c r="AW1986" s="3">
        <v>3.902711436846626</v>
      </c>
      <c r="AX1986" s="3">
        <v>3.5205589789156324</v>
      </c>
      <c r="AY1986" s="3">
        <v>63.75</v>
      </c>
      <c r="AZ1986" s="3">
        <v>120.84</v>
      </c>
      <c r="BA1986" s="4">
        <v>109.01</v>
      </c>
    </row>
    <row r="1987" spans="1:53" x14ac:dyDescent="0.3">
      <c r="A1987" s="1" t="s">
        <v>2865</v>
      </c>
      <c r="B1987" s="2">
        <v>4121873</v>
      </c>
      <c r="C1987" s="9" t="s">
        <v>2401</v>
      </c>
      <c r="D1987" s="9" t="s">
        <v>2461</v>
      </c>
      <c r="E1987" s="3">
        <v>1200.3385269600001</v>
      </c>
      <c r="F1987" s="5">
        <v>2530.7575259999999</v>
      </c>
      <c r="G1987" s="5" t="s">
        <v>2400</v>
      </c>
      <c r="H1987" s="3">
        <v>-0.01</v>
      </c>
      <c r="I1987" s="3">
        <v>16.240601999999999</v>
      </c>
      <c r="J1987" s="3">
        <v>-0.01</v>
      </c>
      <c r="K1987" s="3">
        <v>16.240601999999999</v>
      </c>
      <c r="L1987" s="3" t="s">
        <v>2397</v>
      </c>
      <c r="M1987" s="3">
        <v>1.2988574900000001</v>
      </c>
      <c r="N1987" s="3">
        <v>16</v>
      </c>
      <c r="O1987" s="3" t="s">
        <v>2400</v>
      </c>
      <c r="P1987" s="3" t="s">
        <v>2400</v>
      </c>
      <c r="Q1987" s="3">
        <v>2.4167510000000001</v>
      </c>
      <c r="R1987" s="3">
        <v>8.2582550000000001</v>
      </c>
      <c r="S1987" s="3">
        <v>8.2582550000000001</v>
      </c>
      <c r="T1987" s="9" t="s">
        <v>3429</v>
      </c>
      <c r="U1987" s="7">
        <v>916555</v>
      </c>
      <c r="V1987" s="7">
        <v>926244</v>
      </c>
      <c r="W1987" s="7">
        <v>918688</v>
      </c>
      <c r="X1987" s="7">
        <v>815401</v>
      </c>
      <c r="Y1987" s="7">
        <v>917902</v>
      </c>
      <c r="Z1987" s="7">
        <v>906656</v>
      </c>
      <c r="AA1987" s="7">
        <v>903191</v>
      </c>
      <c r="AB1987" s="7">
        <v>916555</v>
      </c>
      <c r="AC1987" s="3">
        <v>72.697000000000003</v>
      </c>
      <c r="AD1987" s="3">
        <v>72.751000000000005</v>
      </c>
      <c r="AE1987" s="3">
        <v>28.638000000000002</v>
      </c>
      <c r="AF1987" s="3">
        <v>28.385000000000002</v>
      </c>
      <c r="AG1987" s="7">
        <v>411064838</v>
      </c>
      <c r="AH1987" s="7">
        <v>410148296</v>
      </c>
      <c r="AI1987" s="7">
        <v>402686738</v>
      </c>
      <c r="AJ1987" s="7">
        <v>206489599</v>
      </c>
      <c r="AK1987" s="3">
        <v>50.231630000000003</v>
      </c>
      <c r="AL1987" s="7">
        <v>104</v>
      </c>
      <c r="AM1987" s="7">
        <v>112131854</v>
      </c>
      <c r="AN1987" s="3">
        <v>27.28</v>
      </c>
      <c r="AO1987" s="3">
        <v>-3.5714290000000002</v>
      </c>
      <c r="AP1987" s="3">
        <v>-26.027397000000001</v>
      </c>
      <c r="AQ1987" s="3">
        <v>-43.307087000000003</v>
      </c>
      <c r="AR1987" s="3">
        <v>-56.972112000000003</v>
      </c>
      <c r="AS1987" s="3">
        <v>-26.027397000000001</v>
      </c>
      <c r="AT1987" s="3">
        <v>-43.307087000000003</v>
      </c>
      <c r="AU1987" s="3">
        <v>-58.857143000000001</v>
      </c>
      <c r="AV1987" s="3">
        <v>0.77928559568026878</v>
      </c>
      <c r="AW1987" s="3">
        <v>0.72793060261561071</v>
      </c>
      <c r="AX1987" s="3">
        <v>0.52855408439128204</v>
      </c>
      <c r="AY1987" s="3">
        <v>130.84</v>
      </c>
      <c r="AZ1987" s="3">
        <v>122.22</v>
      </c>
      <c r="BA1987" s="3">
        <v>88.74</v>
      </c>
    </row>
    <row r="1988" spans="1:53" x14ac:dyDescent="0.3">
      <c r="A1988" s="1" t="s">
        <v>471</v>
      </c>
      <c r="B1988" s="2">
        <v>4168892</v>
      </c>
      <c r="C1988" s="9" t="s">
        <v>2401</v>
      </c>
      <c r="D1988" s="9" t="s">
        <v>2438</v>
      </c>
      <c r="E1988" s="3">
        <v>1200.1899862400001</v>
      </c>
      <c r="F1988" s="5" t="s">
        <v>2400</v>
      </c>
      <c r="G1988" s="5">
        <v>12782.63398624</v>
      </c>
      <c r="H1988" s="3">
        <v>1.39</v>
      </c>
      <c r="I1988" s="3">
        <v>4.2424242424242404</v>
      </c>
      <c r="J1988" s="3">
        <v>1.39</v>
      </c>
      <c r="K1988" s="3">
        <v>4.2424242424242404</v>
      </c>
      <c r="L1988" s="3">
        <v>0.62648333768602205</v>
      </c>
      <c r="M1988" s="3">
        <v>0.62648333768602205</v>
      </c>
      <c r="N1988" s="3">
        <v>9.8639168686956804</v>
      </c>
      <c r="O1988" s="3" t="s">
        <v>2400</v>
      </c>
      <c r="P1988" s="3" t="s">
        <v>2400</v>
      </c>
      <c r="Q1988" s="3" t="s">
        <v>2400</v>
      </c>
      <c r="R1988" s="3" t="s">
        <v>2400</v>
      </c>
      <c r="S1988" s="3">
        <v>14.967890029606901</v>
      </c>
      <c r="T1988" s="9" t="s">
        <v>3429</v>
      </c>
      <c r="U1988" s="7">
        <v>237392</v>
      </c>
      <c r="V1988" s="7">
        <v>-379205</v>
      </c>
      <c r="W1988" s="7">
        <v>1093588</v>
      </c>
      <c r="X1988" s="7">
        <v>266299</v>
      </c>
      <c r="Y1988" s="7">
        <v>450058</v>
      </c>
      <c r="Z1988" s="7">
        <v>317003</v>
      </c>
      <c r="AA1988" s="7">
        <v>301651</v>
      </c>
      <c r="AB1988" s="7">
        <v>237392</v>
      </c>
      <c r="AC1988" s="3">
        <v>85.566000000000003</v>
      </c>
      <c r="AD1988" s="3">
        <v>93.188999999999993</v>
      </c>
      <c r="AE1988" s="3" t="s">
        <v>2400</v>
      </c>
      <c r="AF1988" s="3" t="s">
        <v>2400</v>
      </c>
      <c r="AG1988" s="7">
        <v>80875061</v>
      </c>
      <c r="AH1988" s="7">
        <v>80472871</v>
      </c>
      <c r="AI1988" s="7">
        <v>75586716</v>
      </c>
      <c r="AJ1988" s="7">
        <v>79938536</v>
      </c>
      <c r="AK1988" s="3">
        <v>98.841669999999993</v>
      </c>
      <c r="AL1988" s="7">
        <v>235</v>
      </c>
      <c r="AM1988" s="7">
        <v>45847265</v>
      </c>
      <c r="AN1988" s="3">
        <v>56.69</v>
      </c>
      <c r="AO1988" s="3">
        <v>-2.5748090000000001</v>
      </c>
      <c r="AP1988" s="3">
        <v>-5.6603770000000004</v>
      </c>
      <c r="AQ1988" s="3">
        <v>-11.560328999999999</v>
      </c>
      <c r="AR1988" s="3">
        <v>-5.9139790000000003</v>
      </c>
      <c r="AS1988" s="3">
        <v>-5.6603770000000004</v>
      </c>
      <c r="AT1988" s="3">
        <v>-11.560328999999999</v>
      </c>
      <c r="AU1988" s="3">
        <v>-6.4796259999999997</v>
      </c>
      <c r="AV1988" s="3">
        <v>4.0024266483418387</v>
      </c>
      <c r="AW1988" s="3">
        <v>3.5372889432964065</v>
      </c>
      <c r="AX1988" s="3">
        <v>3.2170807255179081</v>
      </c>
      <c r="AY1988" s="4">
        <v>108.11</v>
      </c>
      <c r="AZ1988" s="3">
        <v>95.55</v>
      </c>
      <c r="BA1988" s="4">
        <v>86.9</v>
      </c>
    </row>
    <row r="1989" spans="1:53" x14ac:dyDescent="0.3">
      <c r="A1989" s="1" t="s">
        <v>923</v>
      </c>
      <c r="B1989" s="2">
        <v>109838</v>
      </c>
      <c r="C1989" s="9" t="s">
        <v>2401</v>
      </c>
      <c r="D1989" s="9" t="s">
        <v>2407</v>
      </c>
      <c r="E1989" s="3">
        <v>1198.5636404300001</v>
      </c>
      <c r="F1989" s="5">
        <v>1385.3801599999999</v>
      </c>
      <c r="G1989" s="5" t="s">
        <v>2400</v>
      </c>
      <c r="H1989" s="4">
        <v>2.9369999999999998</v>
      </c>
      <c r="I1989" s="3">
        <v>4.1959359999999997</v>
      </c>
      <c r="J1989" s="4">
        <v>2.9369999999999998</v>
      </c>
      <c r="K1989" s="3">
        <v>4.1959359999999997</v>
      </c>
      <c r="L1989" s="3">
        <v>0.8446762699999999</v>
      </c>
      <c r="M1989" s="3">
        <v>0.8446762699999999</v>
      </c>
      <c r="N1989" s="3" t="s">
        <v>2400</v>
      </c>
      <c r="O1989" s="3" t="s">
        <v>2400</v>
      </c>
      <c r="P1989" s="3" t="s">
        <v>2400</v>
      </c>
      <c r="Q1989" s="3">
        <v>51.444602000000003</v>
      </c>
      <c r="R1989" s="3">
        <v>115.466097</v>
      </c>
      <c r="S1989" s="3">
        <v>115.466097</v>
      </c>
      <c r="T1989" s="9" t="s">
        <v>3429</v>
      </c>
      <c r="U1989" s="7">
        <v>26110.344000000001</v>
      </c>
      <c r="V1989" s="7">
        <v>18097.352999999999</v>
      </c>
      <c r="W1989" s="7">
        <v>15354.67</v>
      </c>
      <c r="X1989" s="7">
        <v>15206.24</v>
      </c>
      <c r="Y1989" s="7">
        <v>26748.28</v>
      </c>
      <c r="Z1989" s="7">
        <v>26666.940999999999</v>
      </c>
      <c r="AA1989" s="7">
        <v>26110.344000000001</v>
      </c>
      <c r="AB1989" s="7">
        <v>24070.286</v>
      </c>
      <c r="AC1989" s="4">
        <v>100</v>
      </c>
      <c r="AD1989" s="4">
        <v>100</v>
      </c>
      <c r="AE1989" s="3" t="s">
        <v>2400</v>
      </c>
      <c r="AF1989" s="3" t="s">
        <v>2400</v>
      </c>
      <c r="AG1989" s="7" t="s">
        <v>2400</v>
      </c>
      <c r="AH1989" s="7">
        <v>23584493</v>
      </c>
      <c r="AI1989" s="7">
        <v>23775433</v>
      </c>
      <c r="AJ1989" s="7">
        <v>20684494</v>
      </c>
      <c r="AK1989" s="3">
        <v>88.722020000000001</v>
      </c>
      <c r="AL1989" s="7">
        <v>97</v>
      </c>
      <c r="AM1989" s="7">
        <v>5890931</v>
      </c>
      <c r="AN1989" s="3">
        <v>25.27</v>
      </c>
      <c r="AO1989" s="3">
        <v>-1.657991</v>
      </c>
      <c r="AP1989" s="3">
        <v>-0.77805899999999995</v>
      </c>
      <c r="AQ1989" s="3">
        <v>-4.8498409999999996</v>
      </c>
      <c r="AR1989" s="3">
        <v>19.657518</v>
      </c>
      <c r="AS1989" s="3">
        <v>-0.77805899999999995</v>
      </c>
      <c r="AT1989" s="3">
        <v>-4.8498409999999996</v>
      </c>
      <c r="AU1989" s="3">
        <v>18.766006999999998</v>
      </c>
      <c r="AV1989" s="3">
        <v>0.50720553209999064</v>
      </c>
      <c r="AW1989" s="3">
        <v>0.59934692743520368</v>
      </c>
      <c r="AX1989" s="3">
        <v>0.71144982891117348</v>
      </c>
      <c r="AY1989" s="4">
        <v>83.4</v>
      </c>
      <c r="AZ1989" s="3">
        <v>98.55</v>
      </c>
      <c r="BA1989" s="3">
        <v>116.98</v>
      </c>
    </row>
    <row r="1990" spans="1:53" x14ac:dyDescent="0.3">
      <c r="A1990" s="1" t="s">
        <v>2256</v>
      </c>
      <c r="B1990" s="2">
        <v>4242781</v>
      </c>
      <c r="C1990" s="9" t="s">
        <v>2395</v>
      </c>
      <c r="D1990" s="9" t="s">
        <v>2428</v>
      </c>
      <c r="E1990" s="3">
        <v>1197.91959339</v>
      </c>
      <c r="F1990" s="5">
        <v>7005.4235930000004</v>
      </c>
      <c r="G1990" s="5">
        <v>7005.42359339</v>
      </c>
      <c r="H1990" s="3">
        <v>-1.0720000000000001</v>
      </c>
      <c r="I1990" s="3" t="s">
        <v>2397</v>
      </c>
      <c r="J1990" s="3">
        <v>-1.0720000000000001</v>
      </c>
      <c r="K1990" s="3" t="s">
        <v>2397</v>
      </c>
      <c r="L1990" s="3">
        <v>2.0432172899999999</v>
      </c>
      <c r="M1990" s="3">
        <v>0.22138397999999998</v>
      </c>
      <c r="N1990" s="3" t="s">
        <v>2397</v>
      </c>
      <c r="O1990" s="3" t="s">
        <v>2397</v>
      </c>
      <c r="P1990" s="3" t="s">
        <v>2397</v>
      </c>
      <c r="Q1990" s="3">
        <v>1.524127</v>
      </c>
      <c r="R1990" s="3">
        <v>4.8373780000000002</v>
      </c>
      <c r="S1990" s="3">
        <v>4.8373780000000002</v>
      </c>
      <c r="T1990" s="9" t="s">
        <v>3431</v>
      </c>
      <c r="U1990" s="7">
        <v>4283758</v>
      </c>
      <c r="V1990" s="7">
        <v>2556158</v>
      </c>
      <c r="W1990" s="7">
        <v>2417179</v>
      </c>
      <c r="X1990" s="7">
        <v>1920878</v>
      </c>
      <c r="Y1990" s="7">
        <v>4527274</v>
      </c>
      <c r="Z1990" s="7">
        <v>4630427</v>
      </c>
      <c r="AA1990" s="7">
        <v>4283758</v>
      </c>
      <c r="AB1990" s="7">
        <v>3799844</v>
      </c>
      <c r="AC1990" s="3">
        <v>32.253999999999998</v>
      </c>
      <c r="AD1990" s="3">
        <v>32.039000000000001</v>
      </c>
      <c r="AE1990" s="4">
        <v>8.3409999999999993</v>
      </c>
      <c r="AF1990" s="3">
        <v>28.126999999999999</v>
      </c>
      <c r="AG1990" s="7">
        <v>128394327</v>
      </c>
      <c r="AH1990" s="7">
        <v>127738637</v>
      </c>
      <c r="AI1990" s="7">
        <v>124481293</v>
      </c>
      <c r="AJ1990" s="7">
        <v>95085638</v>
      </c>
      <c r="AK1990" s="3">
        <v>74.057479999999998</v>
      </c>
      <c r="AL1990" s="7">
        <v>276</v>
      </c>
      <c r="AM1990" s="7">
        <v>90717074</v>
      </c>
      <c r="AN1990" s="3">
        <v>70.66</v>
      </c>
      <c r="AO1990" s="3">
        <v>-7.1973830000000003</v>
      </c>
      <c r="AP1990" s="3">
        <v>-8.7888529999999996</v>
      </c>
      <c r="AQ1990" s="3">
        <v>-28.726967999999999</v>
      </c>
      <c r="AR1990" s="3">
        <v>-69.650498999999996</v>
      </c>
      <c r="AS1990" s="3">
        <v>-8.7888529999999996</v>
      </c>
      <c r="AT1990" s="3">
        <v>-28.726967999999999</v>
      </c>
      <c r="AU1990" s="3">
        <v>-69.552773000000002</v>
      </c>
      <c r="AV1990" s="3">
        <v>9.0612390730519721</v>
      </c>
      <c r="AW1990" s="3">
        <v>10.391058681919271</v>
      </c>
      <c r="AX1990" s="3">
        <v>10.637772693985076</v>
      </c>
      <c r="AY1990" s="3">
        <v>117.97</v>
      </c>
      <c r="AZ1990" s="3">
        <v>135.28</v>
      </c>
      <c r="BA1990" s="3">
        <v>138.49</v>
      </c>
    </row>
    <row r="1991" spans="1:53" x14ac:dyDescent="0.3">
      <c r="A1991" s="1" t="s">
        <v>3262</v>
      </c>
      <c r="B1991" s="2">
        <v>13090422</v>
      </c>
      <c r="C1991" s="9" t="s">
        <v>2395</v>
      </c>
      <c r="D1991" s="9" t="s">
        <v>2461</v>
      </c>
      <c r="E1991" s="3">
        <v>1196.90121692</v>
      </c>
      <c r="F1991" s="5">
        <v>1192.584216</v>
      </c>
      <c r="G1991" s="5">
        <v>1192.58421692</v>
      </c>
      <c r="H1991" s="3">
        <v>-1.9E-2</v>
      </c>
      <c r="I1991" s="3" t="s">
        <v>2397</v>
      </c>
      <c r="J1991" s="3">
        <v>-1.9E-2</v>
      </c>
      <c r="K1991" s="3" t="s">
        <v>2397</v>
      </c>
      <c r="L1991" s="3">
        <v>13.77358491</v>
      </c>
      <c r="M1991" s="3">
        <v>1.2150466</v>
      </c>
      <c r="N1991" s="3">
        <v>11.698718</v>
      </c>
      <c r="O1991" s="3">
        <v>77.455813633763995</v>
      </c>
      <c r="P1991" s="3">
        <v>19.779925438301898</v>
      </c>
      <c r="Q1991" s="3">
        <v>0.72146100000000002</v>
      </c>
      <c r="R1991" s="3">
        <v>10.712104</v>
      </c>
      <c r="S1991" s="3">
        <v>10.712104</v>
      </c>
      <c r="T1991" s="9" t="s">
        <v>3429</v>
      </c>
      <c r="U1991" s="7">
        <v>1439685</v>
      </c>
      <c r="V1991" s="7">
        <v>1401150</v>
      </c>
      <c r="W1991" s="7">
        <v>1378458</v>
      </c>
      <c r="X1991" s="7">
        <v>1188893</v>
      </c>
      <c r="Y1991" s="7">
        <v>1694954</v>
      </c>
      <c r="Z1991" s="7">
        <v>1622163</v>
      </c>
      <c r="AA1991" s="7">
        <v>1526007</v>
      </c>
      <c r="AB1991" s="7">
        <v>1439685</v>
      </c>
      <c r="AC1991" s="3">
        <v>29.559000000000001</v>
      </c>
      <c r="AD1991" s="3">
        <v>29.196000000000002</v>
      </c>
      <c r="AE1991" s="4">
        <v>2.2770000000000001</v>
      </c>
      <c r="AF1991" s="4">
        <v>5.2670000000000003</v>
      </c>
      <c r="AG1991" s="7">
        <v>336844103</v>
      </c>
      <c r="AH1991" s="7">
        <v>335925615</v>
      </c>
      <c r="AI1991" s="7">
        <v>339218715</v>
      </c>
      <c r="AJ1991" s="7">
        <v>181856223</v>
      </c>
      <c r="AK1991" s="3">
        <v>54.090359999999997</v>
      </c>
      <c r="AL1991" s="7">
        <v>154</v>
      </c>
      <c r="AM1991" s="7">
        <v>98059240</v>
      </c>
      <c r="AN1991" s="3">
        <v>29.17</v>
      </c>
      <c r="AO1991" s="3">
        <v>-5.1948049999999997</v>
      </c>
      <c r="AP1991" s="3">
        <v>2.5280900000000002</v>
      </c>
      <c r="AQ1991" s="3">
        <v>8.6309520000000006</v>
      </c>
      <c r="AR1991" s="3">
        <v>-13.095238</v>
      </c>
      <c r="AS1991" s="3">
        <v>2.5280900000000002</v>
      </c>
      <c r="AT1991" s="3">
        <v>8.6309520000000006</v>
      </c>
      <c r="AU1991" s="3">
        <v>-15.704388</v>
      </c>
      <c r="AV1991" s="3">
        <v>1.24015728460914</v>
      </c>
      <c r="AW1991" s="3">
        <v>2.269776900259477</v>
      </c>
      <c r="AX1991" s="3">
        <v>1.8651134662799422</v>
      </c>
      <c r="AY1991" s="3">
        <v>66.61</v>
      </c>
      <c r="AZ1991" s="3">
        <v>121.91</v>
      </c>
      <c r="BA1991" s="3">
        <v>100.18</v>
      </c>
    </row>
    <row r="1992" spans="1:53" x14ac:dyDescent="0.3">
      <c r="A1992" s="1" t="s">
        <v>1492</v>
      </c>
      <c r="B1992" s="2">
        <v>4561930</v>
      </c>
      <c r="C1992" s="9" t="s">
        <v>2401</v>
      </c>
      <c r="D1992" s="9" t="s">
        <v>2479</v>
      </c>
      <c r="E1992" s="3">
        <v>1195.74448659</v>
      </c>
      <c r="F1992" s="5">
        <v>2597.0904860000001</v>
      </c>
      <c r="G1992" s="5">
        <v>2637.9078829700002</v>
      </c>
      <c r="H1992" s="3">
        <v>-0.35</v>
      </c>
      <c r="I1992" s="3">
        <v>23.8571428571429</v>
      </c>
      <c r="J1992" s="3">
        <v>-0.35</v>
      </c>
      <c r="K1992" s="3">
        <v>23.8571428571429</v>
      </c>
      <c r="L1992" s="3">
        <v>2.37191638953992</v>
      </c>
      <c r="M1992" s="3">
        <v>2.37191638953992</v>
      </c>
      <c r="N1992" s="3">
        <v>13.030587000000001</v>
      </c>
      <c r="O1992" s="3" t="s">
        <v>2400</v>
      </c>
      <c r="P1992" s="3" t="s">
        <v>2400</v>
      </c>
      <c r="Q1992" s="3">
        <v>9.2912649999999992</v>
      </c>
      <c r="R1992" s="3">
        <v>18.580846999999999</v>
      </c>
      <c r="S1992" s="3">
        <v>12.181618085137501</v>
      </c>
      <c r="T1992" s="9" t="s">
        <v>3429</v>
      </c>
      <c r="U1992" s="7">
        <v>277731</v>
      </c>
      <c r="V1992" s="7">
        <v>263952</v>
      </c>
      <c r="W1992" s="7">
        <v>219240</v>
      </c>
      <c r="X1992" s="7">
        <v>204800</v>
      </c>
      <c r="Y1992" s="7">
        <v>264645</v>
      </c>
      <c r="Z1992" s="7">
        <v>270512</v>
      </c>
      <c r="AA1992" s="7">
        <v>275790</v>
      </c>
      <c r="AB1992" s="7">
        <v>277731</v>
      </c>
      <c r="AC1992" s="4">
        <v>60.25</v>
      </c>
      <c r="AD1992" s="3">
        <v>60.506</v>
      </c>
      <c r="AE1992" s="4">
        <v>50.64</v>
      </c>
      <c r="AF1992" s="3">
        <v>50.005000000000003</v>
      </c>
      <c r="AG1992" s="7">
        <v>25403537</v>
      </c>
      <c r="AH1992" s="7">
        <v>25403537</v>
      </c>
      <c r="AI1992" s="7">
        <v>25674313</v>
      </c>
      <c r="AJ1992" s="7">
        <v>22165918</v>
      </c>
      <c r="AK1992" s="3">
        <v>87.255240000000001</v>
      </c>
      <c r="AL1992" s="7">
        <v>287</v>
      </c>
      <c r="AM1992" s="7">
        <v>19664414</v>
      </c>
      <c r="AN1992" s="3">
        <v>77.41</v>
      </c>
      <c r="AO1992" s="3">
        <v>-1.393481</v>
      </c>
      <c r="AP1992" s="3">
        <v>-11.302315999999999</v>
      </c>
      <c r="AQ1992" s="3">
        <v>-5.1351969999999998</v>
      </c>
      <c r="AR1992" s="3">
        <v>20.664739999999998</v>
      </c>
      <c r="AS1992" s="3">
        <v>-11.302315999999999</v>
      </c>
      <c r="AT1992" s="3">
        <v>-5.1351969999999998</v>
      </c>
      <c r="AU1992" s="3">
        <v>21.260528999999998</v>
      </c>
      <c r="AV1992" s="3">
        <v>1.4340877020392868</v>
      </c>
      <c r="AW1992" s="3">
        <v>2.4934850965474187</v>
      </c>
      <c r="AX1992" s="3">
        <v>2.3870516080557542</v>
      </c>
      <c r="AY1992" s="3">
        <v>52.66</v>
      </c>
      <c r="AZ1992" s="3">
        <v>91.55</v>
      </c>
      <c r="BA1992" s="3">
        <v>87.65</v>
      </c>
    </row>
    <row r="1993" spans="1:53" x14ac:dyDescent="0.3">
      <c r="A1993" s="1" t="s">
        <v>1567</v>
      </c>
      <c r="B1993" s="2">
        <v>5218729</v>
      </c>
      <c r="C1993" s="9" t="s">
        <v>2401</v>
      </c>
      <c r="D1993" s="9" t="s">
        <v>2417</v>
      </c>
      <c r="E1993" s="3">
        <v>1193.1523239999999</v>
      </c>
      <c r="F1993" s="5">
        <v>858.15032399999996</v>
      </c>
      <c r="G1993" s="5" t="s">
        <v>2400</v>
      </c>
      <c r="H1993" s="3">
        <v>-2.1999999999999999E-2</v>
      </c>
      <c r="I1993" s="3" t="s">
        <v>2397</v>
      </c>
      <c r="J1993" s="3">
        <v>-2.1999999999999999E-2</v>
      </c>
      <c r="K1993" s="3" t="s">
        <v>2397</v>
      </c>
      <c r="L1993" s="3">
        <v>2.8214548100000001</v>
      </c>
      <c r="M1993" s="3">
        <v>1.8800489600000001</v>
      </c>
      <c r="N1993" s="3">
        <v>54.468085000000002</v>
      </c>
      <c r="O1993" s="3" t="s">
        <v>2400</v>
      </c>
      <c r="P1993" s="3" t="s">
        <v>2400</v>
      </c>
      <c r="Q1993" s="3">
        <v>3.3912339999999999</v>
      </c>
      <c r="R1993" s="3" t="s">
        <v>2397</v>
      </c>
      <c r="S1993" s="3">
        <v>-40.498178000000003</v>
      </c>
      <c r="T1993" s="9" t="s">
        <v>3429</v>
      </c>
      <c r="U1993" s="7">
        <v>228289</v>
      </c>
      <c r="V1993" s="7">
        <v>185404</v>
      </c>
      <c r="W1993" s="7">
        <v>149368</v>
      </c>
      <c r="X1993" s="7">
        <v>98424</v>
      </c>
      <c r="Y1993" s="7">
        <v>271872</v>
      </c>
      <c r="Z1993" s="7">
        <v>257813</v>
      </c>
      <c r="AA1993" s="7">
        <v>242560</v>
      </c>
      <c r="AB1993" s="7">
        <v>228289</v>
      </c>
      <c r="AC1993" s="3">
        <v>60.872999999999998</v>
      </c>
      <c r="AD1993" s="3">
        <v>56.115000000000002</v>
      </c>
      <c r="AE1993" s="4">
        <v>-18.510000000000002</v>
      </c>
      <c r="AF1993" s="3">
        <v>-8.3740000000000006</v>
      </c>
      <c r="AG1993" s="7">
        <v>163269276</v>
      </c>
      <c r="AH1993" s="7">
        <v>162033803</v>
      </c>
      <c r="AI1993" s="7">
        <v>164749814</v>
      </c>
      <c r="AJ1993" s="7">
        <v>106195001</v>
      </c>
      <c r="AK1993" s="3">
        <v>64.883719999999997</v>
      </c>
      <c r="AL1993" s="7">
        <v>224</v>
      </c>
      <c r="AM1993" s="7">
        <v>96257203</v>
      </c>
      <c r="AN1993" s="3">
        <v>58.81</v>
      </c>
      <c r="AO1993" s="3">
        <v>-0.51813500000000001</v>
      </c>
      <c r="AP1993" s="3">
        <v>5.3497940000000002</v>
      </c>
      <c r="AQ1993" s="3">
        <v>54.838709999999999</v>
      </c>
      <c r="AR1993" s="3">
        <v>41.697417000000002</v>
      </c>
      <c r="AS1993" s="3">
        <v>5.3497940000000002</v>
      </c>
      <c r="AT1993" s="3">
        <v>54.838709999999999</v>
      </c>
      <c r="AU1993" s="3">
        <v>34.265734000000002</v>
      </c>
      <c r="AV1993" s="3">
        <v>3.6034423944495555</v>
      </c>
      <c r="AW1993" s="3">
        <v>6.7462160941952369</v>
      </c>
      <c r="AX1993" s="3">
        <v>5.9233343322075704</v>
      </c>
      <c r="AY1993" s="4">
        <v>74.7</v>
      </c>
      <c r="AZ1993" s="3">
        <v>139.85</v>
      </c>
      <c r="BA1993" s="3">
        <v>122.79</v>
      </c>
    </row>
    <row r="1994" spans="1:53" x14ac:dyDescent="0.3">
      <c r="A1994" s="1" t="s">
        <v>2276</v>
      </c>
      <c r="B1994" s="2">
        <v>4208319</v>
      </c>
      <c r="C1994" s="9" t="s">
        <v>2401</v>
      </c>
      <c r="D1994" s="9" t="s">
        <v>2478</v>
      </c>
      <c r="E1994" s="3">
        <v>1192.3906558199999</v>
      </c>
      <c r="F1994" s="5">
        <v>3731.8306550000002</v>
      </c>
      <c r="G1994" s="5" t="s">
        <v>2400</v>
      </c>
      <c r="H1994" s="3">
        <v>5.73</v>
      </c>
      <c r="I1994" s="3">
        <v>2.3495439999999999</v>
      </c>
      <c r="J1994" s="3">
        <v>5.73</v>
      </c>
      <c r="K1994" s="3">
        <v>2.3495439999999999</v>
      </c>
      <c r="L1994" s="3">
        <v>0.36765755</v>
      </c>
      <c r="M1994" s="3">
        <v>0.36765755</v>
      </c>
      <c r="N1994" s="3" t="s">
        <v>2397</v>
      </c>
      <c r="O1994" s="3" t="s">
        <v>2400</v>
      </c>
      <c r="P1994" s="3" t="s">
        <v>2400</v>
      </c>
      <c r="Q1994" s="3">
        <v>1.966458</v>
      </c>
      <c r="R1994" s="3">
        <v>2.0699920000000001</v>
      </c>
      <c r="S1994" s="3">
        <v>2.0699920000000001</v>
      </c>
      <c r="T1994" s="9" t="s">
        <v>3429</v>
      </c>
      <c r="U1994" s="7">
        <v>1547604</v>
      </c>
      <c r="V1994" s="7">
        <v>1920796</v>
      </c>
      <c r="W1994" s="7">
        <v>1394075</v>
      </c>
      <c r="X1994" s="7">
        <v>677192</v>
      </c>
      <c r="Y1994" s="7">
        <v>1862465</v>
      </c>
      <c r="Z1994" s="7">
        <v>1838745</v>
      </c>
      <c r="AA1994" s="7">
        <v>1697436</v>
      </c>
      <c r="AB1994" s="7">
        <v>1547604</v>
      </c>
      <c r="AC1994" s="3">
        <v>73.331999999999994</v>
      </c>
      <c r="AD1994" s="3">
        <v>68.341999999999999</v>
      </c>
      <c r="AE1994" s="3">
        <v>73.328999999999994</v>
      </c>
      <c r="AF1994" s="3">
        <v>79.733999999999995</v>
      </c>
      <c r="AG1994" s="7">
        <v>36335935</v>
      </c>
      <c r="AH1994" s="7">
        <v>36320115</v>
      </c>
      <c r="AI1994" s="7">
        <v>21257758</v>
      </c>
      <c r="AJ1994" s="7">
        <v>27982311</v>
      </c>
      <c r="AK1994" s="3">
        <v>77.043480000000002</v>
      </c>
      <c r="AL1994" s="7">
        <v>270</v>
      </c>
      <c r="AM1994" s="7">
        <v>28303403</v>
      </c>
      <c r="AN1994" s="3">
        <v>77.930000000000007</v>
      </c>
      <c r="AO1994" s="3">
        <v>5.6371710000000004</v>
      </c>
      <c r="AP1994" s="3">
        <v>-5.81785</v>
      </c>
      <c r="AQ1994" s="3">
        <v>14.944238</v>
      </c>
      <c r="AR1994" s="3">
        <v>-31.608051</v>
      </c>
      <c r="AS1994" s="3">
        <v>-5.81785</v>
      </c>
      <c r="AT1994" s="3">
        <v>14.944238</v>
      </c>
      <c r="AU1994" s="3">
        <v>-32.029017000000003</v>
      </c>
      <c r="AV1994" s="3">
        <v>8.5503850011208655</v>
      </c>
      <c r="AW1994" s="3">
        <v>10.890219643491999</v>
      </c>
      <c r="AX1994" s="3">
        <v>12.275956293492673</v>
      </c>
      <c r="AY1994" s="3">
        <v>69.150000000000006</v>
      </c>
      <c r="AZ1994" s="3">
        <v>88.08</v>
      </c>
      <c r="BA1994" s="3">
        <v>99.28</v>
      </c>
    </row>
    <row r="1995" spans="1:53" x14ac:dyDescent="0.3">
      <c r="A1995" s="1" t="s">
        <v>1197</v>
      </c>
      <c r="B1995" s="2">
        <v>26431320</v>
      </c>
      <c r="C1995" s="9" t="s">
        <v>2401</v>
      </c>
      <c r="D1995" s="9" t="s">
        <v>2407</v>
      </c>
      <c r="E1995" s="3">
        <v>1191.20068825</v>
      </c>
      <c r="F1995" s="5" t="s">
        <v>2400</v>
      </c>
      <c r="G1995" s="5">
        <v>1931.6066882499999</v>
      </c>
      <c r="H1995" s="3" t="s">
        <v>2400</v>
      </c>
      <c r="I1995" s="3">
        <v>7.7012187853864997</v>
      </c>
      <c r="J1995" s="3" t="s">
        <v>2400</v>
      </c>
      <c r="K1995" s="3">
        <v>7.7012187853864997</v>
      </c>
      <c r="L1995" s="3">
        <v>0.99066372562921401</v>
      </c>
      <c r="M1995" s="3">
        <v>0.99066372562921401</v>
      </c>
      <c r="N1995" s="3" t="s">
        <v>2397</v>
      </c>
      <c r="O1995" s="3" t="s">
        <v>2400</v>
      </c>
      <c r="P1995" s="3" t="s">
        <v>2400</v>
      </c>
      <c r="Q1995" s="3" t="s">
        <v>2400</v>
      </c>
      <c r="R1995" s="3" t="s">
        <v>2400</v>
      </c>
      <c r="S1995" s="3">
        <v>10.751633674355499</v>
      </c>
      <c r="T1995" s="9" t="s">
        <v>3429</v>
      </c>
      <c r="U1995" s="7">
        <v>100948</v>
      </c>
      <c r="V1995" s="7">
        <v>60123</v>
      </c>
      <c r="W1995" s="7">
        <v>26461</v>
      </c>
      <c r="X1995" s="7" t="s">
        <v>2400</v>
      </c>
      <c r="Y1995" s="7">
        <v>142182</v>
      </c>
      <c r="Z1995" s="7">
        <v>119758</v>
      </c>
      <c r="AA1995" s="7">
        <v>110770</v>
      </c>
      <c r="AB1995" s="7">
        <v>100948</v>
      </c>
      <c r="AC1995" s="3" t="s">
        <v>2400</v>
      </c>
      <c r="AD1995" s="3" t="s">
        <v>2400</v>
      </c>
      <c r="AE1995" s="3" t="s">
        <v>2400</v>
      </c>
      <c r="AF1995" s="3" t="s">
        <v>2400</v>
      </c>
      <c r="AG1995" s="7">
        <v>71047779</v>
      </c>
      <c r="AH1995" s="7">
        <v>71116459</v>
      </c>
      <c r="AI1995" s="7">
        <v>41506935</v>
      </c>
      <c r="AJ1995" s="7" t="s">
        <v>2400</v>
      </c>
      <c r="AK1995" s="3" t="s">
        <v>2400</v>
      </c>
      <c r="AL1995" s="7">
        <v>26</v>
      </c>
      <c r="AM1995" s="7">
        <v>25973570</v>
      </c>
      <c r="AN1995" s="3">
        <v>36.520000000000003</v>
      </c>
      <c r="AO1995" s="3">
        <v>-0.241255</v>
      </c>
      <c r="AP1995" s="3">
        <v>-1.2537309999999999</v>
      </c>
      <c r="AQ1995" s="4">
        <v>2.0357799999999999</v>
      </c>
      <c r="AR1995" s="3">
        <v>1.4723930000000001</v>
      </c>
      <c r="AS1995" s="3">
        <v>-1.2537309999999999</v>
      </c>
      <c r="AT1995" s="4">
        <v>2.0357799999999999</v>
      </c>
      <c r="AU1995" s="3">
        <v>1.4723930000000001</v>
      </c>
      <c r="AV1995" s="3">
        <v>0.47311832553417771</v>
      </c>
      <c r="AW1995" s="3">
        <v>0.67169465586785548</v>
      </c>
      <c r="AX1995" s="3">
        <v>0.42858097783610882</v>
      </c>
      <c r="AY1995" s="3">
        <v>111.93</v>
      </c>
      <c r="AZ1995" s="3">
        <v>158.91</v>
      </c>
      <c r="BA1995" s="4">
        <v>101.4</v>
      </c>
    </row>
    <row r="1996" spans="1:53" x14ac:dyDescent="0.3">
      <c r="A1996" s="1" t="s">
        <v>755</v>
      </c>
      <c r="B1996" s="2">
        <v>26484129</v>
      </c>
      <c r="C1996" s="9" t="s">
        <v>2395</v>
      </c>
      <c r="D1996" s="9" t="s">
        <v>2463</v>
      </c>
      <c r="E1996" s="3">
        <v>1191.1864670800001</v>
      </c>
      <c r="F1996" s="5">
        <v>899.43746699999997</v>
      </c>
      <c r="G1996" s="5" t="s">
        <v>2400</v>
      </c>
      <c r="H1996" s="3">
        <v>-0.48</v>
      </c>
      <c r="I1996" s="3" t="s">
        <v>2397</v>
      </c>
      <c r="J1996" s="3">
        <v>-0.48</v>
      </c>
      <c r="K1996" s="3" t="s">
        <v>2397</v>
      </c>
      <c r="L1996" s="3">
        <v>3.6867114500000002</v>
      </c>
      <c r="M1996" s="3">
        <v>3.6867114500000002</v>
      </c>
      <c r="N1996" s="3" t="s">
        <v>2397</v>
      </c>
      <c r="O1996" s="3" t="s">
        <v>2400</v>
      </c>
      <c r="P1996" s="3" t="s">
        <v>2400</v>
      </c>
      <c r="Q1996" s="3" t="s">
        <v>2400</v>
      </c>
      <c r="R1996" s="3" t="s">
        <v>2397</v>
      </c>
      <c r="S1996" s="3">
        <v>-8.2261970000000009</v>
      </c>
      <c r="T1996" s="9" t="s">
        <v>3429</v>
      </c>
      <c r="U1996" s="7" t="s">
        <v>2400</v>
      </c>
      <c r="V1996" s="7" t="s">
        <v>2400</v>
      </c>
      <c r="W1996" s="7" t="s">
        <v>2400</v>
      </c>
      <c r="X1996" s="7" t="s">
        <v>2400</v>
      </c>
      <c r="Y1996" s="7" t="s">
        <v>2400</v>
      </c>
      <c r="Z1996" s="7" t="s">
        <v>2400</v>
      </c>
      <c r="AA1996" s="7" t="s">
        <v>2400</v>
      </c>
      <c r="AB1996" s="7" t="s">
        <v>2400</v>
      </c>
      <c r="AC1996" s="3" t="s">
        <v>2400</v>
      </c>
      <c r="AD1996" s="3" t="s">
        <v>2400</v>
      </c>
      <c r="AE1996" s="3" t="s">
        <v>2400</v>
      </c>
      <c r="AF1996" s="3" t="s">
        <v>2400</v>
      </c>
      <c r="AG1996" s="7">
        <v>47254280</v>
      </c>
      <c r="AH1996" s="7">
        <v>47173466</v>
      </c>
      <c r="AI1996" s="7">
        <v>41204973</v>
      </c>
      <c r="AJ1996" s="7">
        <v>26475795</v>
      </c>
      <c r="AK1996" s="3">
        <v>54.187980000000003</v>
      </c>
      <c r="AL1996" s="7">
        <v>130</v>
      </c>
      <c r="AM1996" s="7">
        <v>28929922</v>
      </c>
      <c r="AN1996" s="3">
        <v>59.21</v>
      </c>
      <c r="AO1996" s="3">
        <v>-2.8077749999999999</v>
      </c>
      <c r="AP1996" s="3">
        <v>-7.711239</v>
      </c>
      <c r="AQ1996" s="3">
        <v>-11.902896999999999</v>
      </c>
      <c r="AR1996" s="3">
        <v>51.006711000000003</v>
      </c>
      <c r="AS1996" s="3">
        <v>-7.711239</v>
      </c>
      <c r="AT1996" s="3">
        <v>-11.902896999999999</v>
      </c>
      <c r="AU1996" s="3">
        <v>62.572254000000001</v>
      </c>
      <c r="AV1996" s="3">
        <v>1.5698303159738747</v>
      </c>
      <c r="AW1996" s="3">
        <v>1.9309608429181204</v>
      </c>
      <c r="AX1996" s="3">
        <v>2.6121672929213613</v>
      </c>
      <c r="AY1996" s="3">
        <v>60.91</v>
      </c>
      <c r="AZ1996" s="3">
        <v>74.92</v>
      </c>
      <c r="BA1996" s="3">
        <v>101.35</v>
      </c>
    </row>
    <row r="1997" spans="1:53" x14ac:dyDescent="0.3">
      <c r="A1997" s="1" t="s">
        <v>1437</v>
      </c>
      <c r="B1997" s="2">
        <v>4326704</v>
      </c>
      <c r="C1997" s="9" t="s">
        <v>2401</v>
      </c>
      <c r="D1997" s="9" t="s">
        <v>2434</v>
      </c>
      <c r="E1997" s="3">
        <v>1190.84473794</v>
      </c>
      <c r="F1997" s="5">
        <v>1778.8447369999999</v>
      </c>
      <c r="G1997" s="5" t="s">
        <v>2400</v>
      </c>
      <c r="H1997" s="3">
        <v>0.27</v>
      </c>
      <c r="I1997" s="3">
        <v>18.961424000000001</v>
      </c>
      <c r="J1997" s="4">
        <v>0.27</v>
      </c>
      <c r="K1997" s="3">
        <v>18.961424000000001</v>
      </c>
      <c r="L1997" s="3">
        <v>7.5132275100000001</v>
      </c>
      <c r="M1997" s="3">
        <v>1.95562357</v>
      </c>
      <c r="N1997" s="3">
        <v>4.6321130000000004</v>
      </c>
      <c r="O1997" s="3" t="s">
        <v>2400</v>
      </c>
      <c r="P1997" s="3" t="s">
        <v>2400</v>
      </c>
      <c r="Q1997" s="3">
        <v>0.523698</v>
      </c>
      <c r="R1997" s="3">
        <v>7.0479229999999999</v>
      </c>
      <c r="S1997" s="3">
        <v>7.0479229999999999</v>
      </c>
      <c r="T1997" s="9" t="s">
        <v>3429</v>
      </c>
      <c r="U1997" s="7">
        <v>3412000</v>
      </c>
      <c r="V1997" s="7">
        <v>3363000</v>
      </c>
      <c r="W1997" s="7">
        <v>2666000</v>
      </c>
      <c r="X1997" s="7">
        <v>2560000</v>
      </c>
      <c r="Y1997" s="7">
        <v>3203000</v>
      </c>
      <c r="Z1997" s="7">
        <v>3294000</v>
      </c>
      <c r="AA1997" s="7">
        <v>3333000</v>
      </c>
      <c r="AB1997" s="7">
        <v>3412000</v>
      </c>
      <c r="AC1997" s="3">
        <v>20.222999999999999</v>
      </c>
      <c r="AD1997" s="3">
        <v>20.262</v>
      </c>
      <c r="AE1997" s="4">
        <v>6.6529999999999996</v>
      </c>
      <c r="AF1997" s="4">
        <v>5.9630000000000001</v>
      </c>
      <c r="AG1997" s="7">
        <v>85236533</v>
      </c>
      <c r="AH1997" s="7">
        <v>85233760</v>
      </c>
      <c r="AI1997" s="7">
        <v>84296608</v>
      </c>
      <c r="AJ1997" s="7">
        <v>83442593</v>
      </c>
      <c r="AK1997" s="3">
        <v>97.887910000000005</v>
      </c>
      <c r="AL1997" s="7">
        <v>243</v>
      </c>
      <c r="AM1997" s="7">
        <v>82073048</v>
      </c>
      <c r="AN1997" s="3">
        <v>96.28</v>
      </c>
      <c r="AO1997" s="3">
        <v>-0.15625</v>
      </c>
      <c r="AP1997" s="3">
        <v>-8.5182529999999996</v>
      </c>
      <c r="AQ1997" s="3">
        <v>0.31397199999999997</v>
      </c>
      <c r="AR1997" s="3">
        <v>13.903743</v>
      </c>
      <c r="AS1997" s="3">
        <v>-8.5182529999999996</v>
      </c>
      <c r="AT1997" s="3">
        <v>0.31397199999999997</v>
      </c>
      <c r="AU1997" s="3">
        <v>16.076294000000001</v>
      </c>
      <c r="AV1997" s="3">
        <v>1.8857172580571482</v>
      </c>
      <c r="AW1997" s="3">
        <v>2.4264255200039231</v>
      </c>
      <c r="AX1997" s="3">
        <v>3.0376601381397759</v>
      </c>
      <c r="AY1997" s="3">
        <v>56.21</v>
      </c>
      <c r="AZ1997" s="3">
        <v>72.33</v>
      </c>
      <c r="BA1997" s="3">
        <v>90.55</v>
      </c>
    </row>
    <row r="1998" spans="1:53" x14ac:dyDescent="0.3">
      <c r="A1998" s="1" t="s">
        <v>1689</v>
      </c>
      <c r="B1998" s="2">
        <v>4839136</v>
      </c>
      <c r="C1998" s="9" t="s">
        <v>2395</v>
      </c>
      <c r="D1998" s="9" t="s">
        <v>2442</v>
      </c>
      <c r="E1998" s="3">
        <v>1190.0197004300001</v>
      </c>
      <c r="F1998" s="5">
        <v>2056.0356999999999</v>
      </c>
      <c r="G1998" s="5">
        <v>2056.0357004299999</v>
      </c>
      <c r="H1998" s="3">
        <v>-2.1000000000000001E-2</v>
      </c>
      <c r="I1998" s="3">
        <v>25.922131</v>
      </c>
      <c r="J1998" s="3">
        <v>-2.1000000000000001E-2</v>
      </c>
      <c r="K1998" s="3">
        <v>25.922131</v>
      </c>
      <c r="L1998" s="3">
        <v>3.6319265000000001</v>
      </c>
      <c r="M1998" s="3">
        <v>3.1728116399999999</v>
      </c>
      <c r="N1998" s="3">
        <v>31.625</v>
      </c>
      <c r="O1998" s="3" t="s">
        <v>2400</v>
      </c>
      <c r="P1998" s="3" t="s">
        <v>2400</v>
      </c>
      <c r="Q1998" s="3">
        <v>2.5310730000000001</v>
      </c>
      <c r="R1998" s="3">
        <v>9.9591139999999996</v>
      </c>
      <c r="S1998" s="3">
        <v>9.9591139999999996</v>
      </c>
      <c r="T1998" s="9" t="s">
        <v>3429</v>
      </c>
      <c r="U1998" s="7">
        <v>965029</v>
      </c>
      <c r="V1998" s="7">
        <v>846557</v>
      </c>
      <c r="W1998" s="7">
        <v>528833</v>
      </c>
      <c r="X1998" s="7">
        <v>271000</v>
      </c>
      <c r="Y1998" s="7">
        <v>949669</v>
      </c>
      <c r="Z1998" s="7">
        <v>979297</v>
      </c>
      <c r="AA1998" s="7">
        <v>992507</v>
      </c>
      <c r="AB1998" s="7">
        <v>965029</v>
      </c>
      <c r="AC1998" s="3">
        <v>47.128999999999998</v>
      </c>
      <c r="AD1998" s="3">
        <v>46.930999999999997</v>
      </c>
      <c r="AE1998" s="3">
        <v>26.277999999999999</v>
      </c>
      <c r="AF1998" s="3">
        <v>24.751000000000001</v>
      </c>
      <c r="AG1998" s="7">
        <v>124554587</v>
      </c>
      <c r="AH1998" s="7">
        <v>130960095</v>
      </c>
      <c r="AI1998" s="7">
        <v>140637412</v>
      </c>
      <c r="AJ1998" s="7">
        <v>55404373</v>
      </c>
      <c r="AK1998" s="3">
        <v>45.579819999999998</v>
      </c>
      <c r="AL1998" s="7">
        <v>154</v>
      </c>
      <c r="AM1998" s="7">
        <v>62663283</v>
      </c>
      <c r="AN1998" s="3">
        <v>51.55</v>
      </c>
      <c r="AO1998" s="3">
        <v>3.2653059999999998</v>
      </c>
      <c r="AP1998" s="3">
        <v>29.213483</v>
      </c>
      <c r="AQ1998" s="3">
        <v>63.225807000000003</v>
      </c>
      <c r="AR1998" s="3">
        <v>47.435896999999997</v>
      </c>
      <c r="AS1998" s="3">
        <v>29.213483</v>
      </c>
      <c r="AT1998" s="3">
        <v>63.225807000000003</v>
      </c>
      <c r="AU1998" s="3">
        <v>46.242775000000002</v>
      </c>
      <c r="AV1998" s="3">
        <v>4.3479549608551684</v>
      </c>
      <c r="AW1998" s="3">
        <v>5.1884125470939537</v>
      </c>
      <c r="AX1998" s="3">
        <v>4.7479464123712205</v>
      </c>
      <c r="AY1998" s="4">
        <v>132.07</v>
      </c>
      <c r="AZ1998" s="4">
        <v>157.6</v>
      </c>
      <c r="BA1998" s="3">
        <v>144.22</v>
      </c>
    </row>
    <row r="1999" spans="1:53" x14ac:dyDescent="0.3">
      <c r="A1999" s="1" t="s">
        <v>823</v>
      </c>
      <c r="B1999" s="2">
        <v>5231027</v>
      </c>
      <c r="C1999" s="9" t="s">
        <v>2401</v>
      </c>
      <c r="D1999" s="9" t="s">
        <v>2443</v>
      </c>
      <c r="E1999" s="3">
        <v>1189.7439999999999</v>
      </c>
      <c r="F1999" s="5">
        <v>1295.299</v>
      </c>
      <c r="G1999" s="5" t="s">
        <v>2400</v>
      </c>
      <c r="H1999" s="3">
        <v>-0.27300000000000002</v>
      </c>
      <c r="I1999" s="3" t="s">
        <v>2397</v>
      </c>
      <c r="J1999" s="3">
        <v>-0.27300000000000002</v>
      </c>
      <c r="K1999" s="3" t="s">
        <v>2397</v>
      </c>
      <c r="L1999" s="3">
        <v>7.5580464400000009</v>
      </c>
      <c r="M1999" s="3">
        <v>1.3639647400000001</v>
      </c>
      <c r="N1999" s="3" t="s">
        <v>2397</v>
      </c>
      <c r="O1999" s="3" t="s">
        <v>2400</v>
      </c>
      <c r="P1999" s="3" t="s">
        <v>2400</v>
      </c>
      <c r="Q1999" s="3">
        <v>2.6438449999999998</v>
      </c>
      <c r="R1999" s="3" t="s">
        <v>2397</v>
      </c>
      <c r="S1999" s="3">
        <v>-23.465876000000002</v>
      </c>
      <c r="T1999" s="9" t="s">
        <v>3429</v>
      </c>
      <c r="U1999" s="7">
        <v>505988</v>
      </c>
      <c r="V1999" s="7">
        <v>432725</v>
      </c>
      <c r="W1999" s="7">
        <v>354330</v>
      </c>
      <c r="X1999" s="7">
        <v>290874</v>
      </c>
      <c r="Y1999" s="7">
        <v>540874</v>
      </c>
      <c r="Z1999" s="7">
        <v>531484</v>
      </c>
      <c r="AA1999" s="7">
        <v>521944</v>
      </c>
      <c r="AB1999" s="7">
        <v>505988</v>
      </c>
      <c r="AC1999" s="3">
        <v>52.634999999999998</v>
      </c>
      <c r="AD1999" s="3">
        <v>54.845999999999997</v>
      </c>
      <c r="AE1999" s="3">
        <v>-26.116</v>
      </c>
      <c r="AF1999" s="4">
        <v>-18.89</v>
      </c>
      <c r="AG1999" s="7">
        <v>140080000</v>
      </c>
      <c r="AH1999" s="7">
        <v>138396000</v>
      </c>
      <c r="AI1999" s="7">
        <v>130682000</v>
      </c>
      <c r="AJ1999" s="7">
        <v>130337891</v>
      </c>
      <c r="AK1999" s="3">
        <v>92.899420000000006</v>
      </c>
      <c r="AL1999" s="7">
        <v>274</v>
      </c>
      <c r="AM1999" s="7">
        <v>84460181</v>
      </c>
      <c r="AN1999" s="4">
        <v>60.2</v>
      </c>
      <c r="AO1999" s="3">
        <v>-5.9760960000000001</v>
      </c>
      <c r="AP1999" s="3">
        <v>11.320755</v>
      </c>
      <c r="AQ1999" s="3">
        <v>24.702774000000002</v>
      </c>
      <c r="AR1999" s="3">
        <v>-46.026300999999997</v>
      </c>
      <c r="AS1999" s="3">
        <v>11.320755</v>
      </c>
      <c r="AT1999" s="3">
        <v>24.702774000000002</v>
      </c>
      <c r="AU1999" s="3">
        <v>-46.966292000000003</v>
      </c>
      <c r="AV1999" s="3">
        <v>7.708335709194583</v>
      </c>
      <c r="AW1999" s="3">
        <v>14.759917708805807</v>
      </c>
      <c r="AX1999" s="3">
        <v>11.242716048028949</v>
      </c>
      <c r="AY1999" s="4">
        <v>60.5</v>
      </c>
      <c r="AZ1999" s="3">
        <v>115.84</v>
      </c>
      <c r="BA1999" s="3">
        <v>88.24</v>
      </c>
    </row>
    <row r="2000" spans="1:53" x14ac:dyDescent="0.3">
      <c r="A2000" s="1" t="s">
        <v>1115</v>
      </c>
      <c r="B2000" s="2">
        <v>4076899</v>
      </c>
      <c r="C2000" s="9" t="s">
        <v>2395</v>
      </c>
      <c r="D2000" s="9" t="s">
        <v>2463</v>
      </c>
      <c r="E2000" s="3">
        <v>1188.7945281899999</v>
      </c>
      <c r="F2000" s="5">
        <v>1450.128528</v>
      </c>
      <c r="G2000" s="5" t="s">
        <v>2400</v>
      </c>
      <c r="H2000" s="3">
        <v>1.9E-2</v>
      </c>
      <c r="I2000" s="3">
        <v>17.525252999999999</v>
      </c>
      <c r="J2000" s="4">
        <v>1.9E-2</v>
      </c>
      <c r="K2000" s="3">
        <v>17.525252999999999</v>
      </c>
      <c r="L2000" s="3">
        <v>2.4701025100000003</v>
      </c>
      <c r="M2000" s="3">
        <v>1.62468396</v>
      </c>
      <c r="N2000" s="3">
        <v>6.7352480000000003</v>
      </c>
      <c r="O2000" s="3" t="s">
        <v>2400</v>
      </c>
      <c r="P2000" s="3" t="s">
        <v>2400</v>
      </c>
      <c r="Q2000" s="3">
        <v>3.8199339999999999</v>
      </c>
      <c r="R2000" s="3">
        <v>6.0565300000000004</v>
      </c>
      <c r="S2000" s="3">
        <v>6.0565300000000004</v>
      </c>
      <c r="T2000" s="9" t="s">
        <v>3429</v>
      </c>
      <c r="U2000" s="7">
        <v>310463</v>
      </c>
      <c r="V2000" s="7">
        <v>331339</v>
      </c>
      <c r="W2000" s="7">
        <v>391866</v>
      </c>
      <c r="X2000" s="7">
        <v>336794</v>
      </c>
      <c r="Y2000" s="7">
        <v>352745</v>
      </c>
      <c r="Z2000" s="7">
        <v>330496</v>
      </c>
      <c r="AA2000" s="7">
        <v>311590</v>
      </c>
      <c r="AB2000" s="7">
        <v>310463</v>
      </c>
      <c r="AC2000" s="3">
        <v>84.088999999999999</v>
      </c>
      <c r="AD2000" s="3">
        <v>84.236000000000004</v>
      </c>
      <c r="AE2000" s="3">
        <v>56.932000000000002</v>
      </c>
      <c r="AF2000" s="3">
        <v>62.704999999999998</v>
      </c>
      <c r="AG2000" s="7">
        <v>62601000</v>
      </c>
      <c r="AH2000" s="7">
        <v>62562000</v>
      </c>
      <c r="AI2000" s="7">
        <v>60384000</v>
      </c>
      <c r="AJ2000" s="7">
        <v>50420409</v>
      </c>
      <c r="AK2000" s="3">
        <v>80.542389999999997</v>
      </c>
      <c r="AL2000" s="7">
        <v>279</v>
      </c>
      <c r="AM2000" s="7">
        <v>61338229</v>
      </c>
      <c r="AN2000" s="3">
        <v>97.98</v>
      </c>
      <c r="AO2000" s="3">
        <v>-2.4184480000000002</v>
      </c>
      <c r="AP2000" s="3">
        <v>-8.6361240000000006</v>
      </c>
      <c r="AQ2000" s="3">
        <v>-10.150181</v>
      </c>
      <c r="AR2000" s="3">
        <v>5.986561</v>
      </c>
      <c r="AS2000" s="3">
        <v>-8.6361240000000006</v>
      </c>
      <c r="AT2000" s="3">
        <v>-10.150181</v>
      </c>
      <c r="AU2000" s="3">
        <v>8.1670820000000006</v>
      </c>
      <c r="AV2000" s="3">
        <v>3.4577629737735678</v>
      </c>
      <c r="AW2000" s="3">
        <v>5.03590817312796</v>
      </c>
      <c r="AX2000" s="3">
        <v>4.9869259261857453</v>
      </c>
      <c r="AY2000" s="4">
        <v>72.7</v>
      </c>
      <c r="AZ2000" s="3">
        <v>105.88</v>
      </c>
      <c r="BA2000" s="3">
        <v>104.85</v>
      </c>
    </row>
    <row r="2001" spans="1:53" x14ac:dyDescent="0.3">
      <c r="A2001" s="1" t="s">
        <v>1666</v>
      </c>
      <c r="B2001" s="2">
        <v>8723761</v>
      </c>
      <c r="C2001" s="9" t="s">
        <v>2395</v>
      </c>
      <c r="D2001" s="9" t="s">
        <v>2463</v>
      </c>
      <c r="E2001" s="3">
        <v>1187.7049995</v>
      </c>
      <c r="F2001" s="5">
        <v>847.44604900000002</v>
      </c>
      <c r="G2001" s="5" t="s">
        <v>2400</v>
      </c>
      <c r="H2001" s="3">
        <v>-0.84697118805737948</v>
      </c>
      <c r="I2001" s="3" t="s">
        <v>2397</v>
      </c>
      <c r="J2001" s="3">
        <v>-0.84697118805737948</v>
      </c>
      <c r="K2001" s="3" t="s">
        <v>2397</v>
      </c>
      <c r="L2001" s="3">
        <v>3.1410493400000004</v>
      </c>
      <c r="M2001" s="3">
        <v>3.1410493400000004</v>
      </c>
      <c r="N2001" s="3" t="s">
        <v>2397</v>
      </c>
      <c r="O2001" s="3" t="s">
        <v>2400</v>
      </c>
      <c r="P2001" s="3" t="s">
        <v>2400</v>
      </c>
      <c r="Q2001" s="3" t="s">
        <v>2400</v>
      </c>
      <c r="R2001" s="3" t="s">
        <v>2397</v>
      </c>
      <c r="S2001" s="3">
        <v>-4.9112539999999996</v>
      </c>
      <c r="T2001" s="9" t="s">
        <v>3429</v>
      </c>
      <c r="U2001" s="7" t="s">
        <v>2400</v>
      </c>
      <c r="V2001" s="7" t="s">
        <v>2400</v>
      </c>
      <c r="W2001" s="7" t="s">
        <v>2400</v>
      </c>
      <c r="X2001" s="7" t="s">
        <v>2400</v>
      </c>
      <c r="Y2001" s="7" t="s">
        <v>2400</v>
      </c>
      <c r="Z2001" s="7" t="s">
        <v>2400</v>
      </c>
      <c r="AA2001" s="7" t="s">
        <v>2400</v>
      </c>
      <c r="AB2001" s="7" t="s">
        <v>2400</v>
      </c>
      <c r="AC2001" s="3" t="s">
        <v>2400</v>
      </c>
      <c r="AD2001" s="3" t="s">
        <v>2400</v>
      </c>
      <c r="AE2001" s="3" t="s">
        <v>2400</v>
      </c>
      <c r="AF2001" s="3" t="s">
        <v>2400</v>
      </c>
      <c r="AG2001" s="7">
        <v>54233105</v>
      </c>
      <c r="AH2001" s="7" t="s">
        <v>2400</v>
      </c>
      <c r="AI2001" s="7">
        <v>40983675</v>
      </c>
      <c r="AJ2001" s="7">
        <v>18978274</v>
      </c>
      <c r="AK2001" s="3">
        <v>34.99389</v>
      </c>
      <c r="AL2001" s="7">
        <v>50</v>
      </c>
      <c r="AM2001" s="7">
        <v>18730043</v>
      </c>
      <c r="AN2001" s="3">
        <v>34.54</v>
      </c>
      <c r="AO2001" s="3">
        <v>1.8056289999999999</v>
      </c>
      <c r="AP2001" s="3">
        <v>-12.465752999999999</v>
      </c>
      <c r="AQ2001" s="3">
        <v>3.509719</v>
      </c>
      <c r="AR2001" s="3">
        <v>-25.898724000000001</v>
      </c>
      <c r="AS2001" s="3">
        <v>-12.465752999999999</v>
      </c>
      <c r="AT2001" s="3">
        <v>3.509719</v>
      </c>
      <c r="AU2001" s="3">
        <v>-31.657754000000001</v>
      </c>
      <c r="AV2001" s="3">
        <v>0.28665885901240579</v>
      </c>
      <c r="AW2001" s="3">
        <v>0.74243020853306219</v>
      </c>
      <c r="AX2001" s="3">
        <v>0.75870221561308215</v>
      </c>
      <c r="AY2001" s="3">
        <v>35.380000000000003</v>
      </c>
      <c r="AZ2001" s="3">
        <v>91.64</v>
      </c>
      <c r="BA2001" s="3">
        <v>93.65</v>
      </c>
    </row>
    <row r="2002" spans="1:53" x14ac:dyDescent="0.3">
      <c r="A2002" s="1" t="s">
        <v>1031</v>
      </c>
      <c r="B2002" s="2">
        <v>4561237</v>
      </c>
      <c r="C2002" s="9" t="s">
        <v>2395</v>
      </c>
      <c r="D2002" s="9" t="s">
        <v>2461</v>
      </c>
      <c r="E2002" s="3">
        <v>1186.6705477</v>
      </c>
      <c r="F2002" s="5">
        <v>843.97971700000005</v>
      </c>
      <c r="G2002" s="5" t="s">
        <v>2400</v>
      </c>
      <c r="H2002" s="3">
        <v>0.3434189887341344</v>
      </c>
      <c r="I2002" s="3">
        <v>7.8882430000000001</v>
      </c>
      <c r="J2002" s="3">
        <v>0.3434189887341344</v>
      </c>
      <c r="K2002" s="3">
        <v>7.8882430000000001</v>
      </c>
      <c r="L2002" s="3">
        <v>0.82429195000000011</v>
      </c>
      <c r="M2002" s="3">
        <v>0.82332570000000005</v>
      </c>
      <c r="N2002" s="3">
        <v>9.3924620000000001</v>
      </c>
      <c r="O2002" s="3" t="s">
        <v>2400</v>
      </c>
      <c r="P2002" s="3" t="s">
        <v>2400</v>
      </c>
      <c r="Q2002" s="3">
        <v>0.71253100000000003</v>
      </c>
      <c r="R2002" s="3">
        <v>3.8478479999999999</v>
      </c>
      <c r="S2002" s="3">
        <v>3.8478479999999999</v>
      </c>
      <c r="T2002" s="9" t="s">
        <v>3429</v>
      </c>
      <c r="U2002" s="7">
        <v>1696115.1107396218</v>
      </c>
      <c r="V2002" s="7">
        <v>1890911.6661985428</v>
      </c>
      <c r="W2002" s="7">
        <v>2259741.3214571034</v>
      </c>
      <c r="X2002" s="7">
        <v>2178987.111810111</v>
      </c>
      <c r="Y2002" s="7">
        <v>1517775.9173663002</v>
      </c>
      <c r="Z2002" s="7">
        <v>1564491.7119247294</v>
      </c>
      <c r="AA2002" s="7">
        <v>1639384.617801151</v>
      </c>
      <c r="AB2002" s="7">
        <v>1696115.1107396218</v>
      </c>
      <c r="AC2002" s="3">
        <v>41.466000000000001</v>
      </c>
      <c r="AD2002" s="3">
        <v>40.594999999999999</v>
      </c>
      <c r="AE2002" s="3">
        <v>19.867999999999999</v>
      </c>
      <c r="AF2002" s="3">
        <v>17.928999999999998</v>
      </c>
      <c r="AG2002" s="7">
        <v>172109736</v>
      </c>
      <c r="AH2002" s="7">
        <v>176325490</v>
      </c>
      <c r="AI2002" s="7">
        <v>189940956</v>
      </c>
      <c r="AJ2002" s="7">
        <v>122907543</v>
      </c>
      <c r="AK2002" s="3">
        <v>71.412310000000005</v>
      </c>
      <c r="AL2002" s="7">
        <v>172</v>
      </c>
      <c r="AM2002" s="7">
        <v>89400180</v>
      </c>
      <c r="AN2002" s="3">
        <v>51.94</v>
      </c>
      <c r="AO2002" s="3">
        <v>4.3301759999999998</v>
      </c>
      <c r="AP2002" s="3">
        <v>14.561664</v>
      </c>
      <c r="AQ2002" s="3">
        <v>1.31406</v>
      </c>
      <c r="AR2002" s="3">
        <v>14.561664</v>
      </c>
      <c r="AS2002" s="3">
        <v>14.561664</v>
      </c>
      <c r="AT2002" s="3">
        <v>1.31406</v>
      </c>
      <c r="AU2002" s="3">
        <v>10.935252</v>
      </c>
      <c r="AV2002" s="3" t="s">
        <v>2400</v>
      </c>
      <c r="AW2002" s="3" t="s">
        <v>2400</v>
      </c>
      <c r="AX2002" s="3" t="s">
        <v>2400</v>
      </c>
      <c r="AY2002" s="3">
        <v>66.260000000000005</v>
      </c>
      <c r="AZ2002" s="3">
        <v>78.040000000000006</v>
      </c>
      <c r="BA2002" s="3">
        <v>70.73</v>
      </c>
    </row>
    <row r="2003" spans="1:53" x14ac:dyDescent="0.3">
      <c r="A2003" s="1" t="s">
        <v>330</v>
      </c>
      <c r="B2003" s="2">
        <v>4916268</v>
      </c>
      <c r="C2003" s="9" t="s">
        <v>2395</v>
      </c>
      <c r="D2003" s="9" t="s">
        <v>2483</v>
      </c>
      <c r="E2003" s="3">
        <v>1182.71242368</v>
      </c>
      <c r="F2003" s="5">
        <v>3516.951423</v>
      </c>
      <c r="G2003" s="5" t="s">
        <v>2400</v>
      </c>
      <c r="H2003" s="3">
        <v>0.08</v>
      </c>
      <c r="I2003" s="3" t="s">
        <v>2397</v>
      </c>
      <c r="J2003" s="3">
        <v>0.08</v>
      </c>
      <c r="K2003" s="3" t="s">
        <v>2397</v>
      </c>
      <c r="L2003" s="3" t="s">
        <v>2397</v>
      </c>
      <c r="M2003" s="3">
        <v>4.2782060299999998</v>
      </c>
      <c r="N2003" s="3" t="s">
        <v>2397</v>
      </c>
      <c r="O2003" s="3" t="s">
        <v>2400</v>
      </c>
      <c r="P2003" s="3" t="s">
        <v>2400</v>
      </c>
      <c r="Q2003" s="3">
        <v>0.74116000000000004</v>
      </c>
      <c r="R2003" s="3">
        <v>5.2441399999999998</v>
      </c>
      <c r="S2003" s="3">
        <v>5.2441399999999998</v>
      </c>
      <c r="T2003" s="9" t="s">
        <v>3429</v>
      </c>
      <c r="U2003" s="7">
        <v>4671470</v>
      </c>
      <c r="V2003" s="7">
        <v>4416508</v>
      </c>
      <c r="W2003" s="7">
        <v>4122385</v>
      </c>
      <c r="X2003" s="7">
        <v>3170561</v>
      </c>
      <c r="Y2003" s="7">
        <v>4547161</v>
      </c>
      <c r="Z2003" s="7">
        <v>4588223</v>
      </c>
      <c r="AA2003" s="7">
        <v>4622051</v>
      </c>
      <c r="AB2003" s="7">
        <v>4671470</v>
      </c>
      <c r="AC2003" s="3">
        <v>17.343</v>
      </c>
      <c r="AD2003" s="3">
        <v>16.010999999999999</v>
      </c>
      <c r="AE2003" s="4">
        <v>11.78</v>
      </c>
      <c r="AF2003" s="4">
        <v>9.8439999999999994</v>
      </c>
      <c r="AG2003" s="7">
        <v>84830409</v>
      </c>
      <c r="AH2003" s="7">
        <v>85776033</v>
      </c>
      <c r="AI2003" s="7">
        <v>87171373</v>
      </c>
      <c r="AJ2003" s="7">
        <v>74683343</v>
      </c>
      <c r="AK2003" s="3">
        <v>88.025270000000006</v>
      </c>
      <c r="AL2003" s="7">
        <v>300</v>
      </c>
      <c r="AM2003" s="7">
        <v>84802370</v>
      </c>
      <c r="AN2003" s="3">
        <v>99.95</v>
      </c>
      <c r="AO2003" s="3">
        <v>3.738318</v>
      </c>
      <c r="AP2003" s="3">
        <v>-12.41033</v>
      </c>
      <c r="AQ2003" s="3">
        <v>-26.134301000000001</v>
      </c>
      <c r="AR2003" s="3">
        <v>-55.291102000000002</v>
      </c>
      <c r="AS2003" s="3">
        <v>-12.41033</v>
      </c>
      <c r="AT2003" s="3">
        <v>-26.134301000000001</v>
      </c>
      <c r="AU2003" s="3">
        <v>-56.625222000000001</v>
      </c>
      <c r="AV2003" s="3">
        <v>8.8522030413985959</v>
      </c>
      <c r="AW2003" s="3">
        <v>10.447006102149285</v>
      </c>
      <c r="AX2003" s="3">
        <v>10.330735530905086</v>
      </c>
      <c r="AY2003" s="3">
        <v>96.98</v>
      </c>
      <c r="AZ2003" s="3">
        <v>114.45</v>
      </c>
      <c r="BA2003" s="3">
        <v>113.18</v>
      </c>
    </row>
    <row r="2004" spans="1:53" x14ac:dyDescent="0.3">
      <c r="A2004" s="1" t="s">
        <v>1674</v>
      </c>
      <c r="B2004" s="2">
        <v>113477</v>
      </c>
      <c r="C2004" s="9" t="s">
        <v>2401</v>
      </c>
      <c r="D2004" s="9" t="s">
        <v>2508</v>
      </c>
      <c r="E2004" s="3">
        <v>1180.47950496</v>
      </c>
      <c r="F2004" s="5">
        <v>3270.3555040000001</v>
      </c>
      <c r="G2004" s="5">
        <v>3270.3125049599998</v>
      </c>
      <c r="H2004" s="3">
        <v>-9.2999999999999999E-2</v>
      </c>
      <c r="I2004" s="3" t="s">
        <v>2397</v>
      </c>
      <c r="J2004" s="3">
        <v>-9.2999999999999999E-2</v>
      </c>
      <c r="K2004" s="3" t="s">
        <v>2397</v>
      </c>
      <c r="L2004" s="3">
        <v>0.72031570753621099</v>
      </c>
      <c r="M2004" s="3">
        <v>0.69665757982308096</v>
      </c>
      <c r="N2004" s="3">
        <v>6.2033899999999997</v>
      </c>
      <c r="O2004" s="3" t="s">
        <v>2400</v>
      </c>
      <c r="P2004" s="3" t="s">
        <v>2400</v>
      </c>
      <c r="Q2004" s="3">
        <v>5.633019</v>
      </c>
      <c r="R2004" s="3">
        <v>13.484533000000001</v>
      </c>
      <c r="S2004" s="3">
        <v>11.729175772897699</v>
      </c>
      <c r="T2004" s="9" t="s">
        <v>3429</v>
      </c>
      <c r="U2004" s="7">
        <v>581657</v>
      </c>
      <c r="V2004" s="7">
        <v>566466</v>
      </c>
      <c r="W2004" s="7">
        <v>538537</v>
      </c>
      <c r="X2004" s="7">
        <v>537615</v>
      </c>
      <c r="Y2004" s="7">
        <v>575267</v>
      </c>
      <c r="Z2004" s="7">
        <v>581220</v>
      </c>
      <c r="AA2004" s="7">
        <v>582489</v>
      </c>
      <c r="AB2004" s="7">
        <v>581657</v>
      </c>
      <c r="AC2004" s="4">
        <v>59.31</v>
      </c>
      <c r="AD2004" s="3">
        <v>59.015999999999998</v>
      </c>
      <c r="AE2004" s="3">
        <v>39.994</v>
      </c>
      <c r="AF2004" s="4">
        <v>41.76</v>
      </c>
      <c r="AG2004" s="7">
        <v>123999948</v>
      </c>
      <c r="AH2004" s="7">
        <v>123994991</v>
      </c>
      <c r="AI2004" s="7">
        <v>123696475</v>
      </c>
      <c r="AJ2004" s="7">
        <v>122189888</v>
      </c>
      <c r="AK2004" s="3">
        <v>98.540270000000007</v>
      </c>
      <c r="AL2004" s="7">
        <v>304</v>
      </c>
      <c r="AM2004" s="7">
        <v>110859630</v>
      </c>
      <c r="AN2004" s="4">
        <v>89.4</v>
      </c>
      <c r="AO2004" s="3">
        <v>2.693603</v>
      </c>
      <c r="AP2004" s="3">
        <v>-3.886555</v>
      </c>
      <c r="AQ2004" s="3">
        <v>-9.4059410000000003</v>
      </c>
      <c r="AR2004" s="3">
        <v>23.983740000000001</v>
      </c>
      <c r="AS2004" s="3">
        <v>-3.886555</v>
      </c>
      <c r="AT2004" s="3">
        <v>-9.4059410000000003</v>
      </c>
      <c r="AU2004" s="3">
        <v>28.691983</v>
      </c>
      <c r="AV2004" s="3">
        <v>2.4221211770185582</v>
      </c>
      <c r="AW2004" s="3">
        <v>3.146897214094726</v>
      </c>
      <c r="AX2004" s="3">
        <v>3.2157958895024952</v>
      </c>
      <c r="AY2004" s="3">
        <v>69.53</v>
      </c>
      <c r="AZ2004" s="3">
        <v>90.34</v>
      </c>
      <c r="BA2004" s="3">
        <v>92.31</v>
      </c>
    </row>
    <row r="2005" spans="1:53" x14ac:dyDescent="0.3">
      <c r="A2005" s="1" t="s">
        <v>1650</v>
      </c>
      <c r="B2005" s="2">
        <v>4234548</v>
      </c>
      <c r="C2005" s="9" t="s">
        <v>2401</v>
      </c>
      <c r="D2005" s="9" t="s">
        <v>2438</v>
      </c>
      <c r="E2005" s="3">
        <v>1180.4404463999999</v>
      </c>
      <c r="F2005" s="5" t="s">
        <v>2400</v>
      </c>
      <c r="G2005" s="5">
        <v>12188.2514464</v>
      </c>
      <c r="H2005" s="3">
        <v>0.35499999999999998</v>
      </c>
      <c r="I2005" s="3">
        <v>9.2573529411764692</v>
      </c>
      <c r="J2005" s="4">
        <v>0.35499999999999998</v>
      </c>
      <c r="K2005" s="3">
        <v>9.2573529411764692</v>
      </c>
      <c r="L2005" s="3">
        <v>0.794298236691659</v>
      </c>
      <c r="M2005" s="3">
        <v>0.794298236691659</v>
      </c>
      <c r="N2005" s="3" t="s">
        <v>2397</v>
      </c>
      <c r="O2005" s="3" t="s">
        <v>2400</v>
      </c>
      <c r="P2005" s="3" t="s">
        <v>2400</v>
      </c>
      <c r="Q2005" s="3" t="s">
        <v>2400</v>
      </c>
      <c r="R2005" s="3" t="s">
        <v>2400</v>
      </c>
      <c r="S2005" s="3">
        <v>14.3908956368488</v>
      </c>
      <c r="T2005" s="9" t="s">
        <v>3429</v>
      </c>
      <c r="U2005" s="7">
        <v>429206</v>
      </c>
      <c r="V2005" s="7">
        <v>303275</v>
      </c>
      <c r="W2005" s="7">
        <v>417222</v>
      </c>
      <c r="X2005" s="7">
        <v>462148</v>
      </c>
      <c r="Y2005" s="7">
        <v>311130</v>
      </c>
      <c r="Z2005" s="7">
        <v>393881</v>
      </c>
      <c r="AA2005" s="7">
        <v>412967</v>
      </c>
      <c r="AB2005" s="7">
        <v>429206</v>
      </c>
      <c r="AC2005" s="3">
        <v>83.177999999999997</v>
      </c>
      <c r="AD2005" s="3">
        <v>85.033000000000001</v>
      </c>
      <c r="AE2005" s="3" t="s">
        <v>2400</v>
      </c>
      <c r="AF2005" s="3" t="s">
        <v>2400</v>
      </c>
      <c r="AG2005" s="7">
        <v>86860960</v>
      </c>
      <c r="AH2005" s="7">
        <v>86860960</v>
      </c>
      <c r="AI2005" s="7">
        <v>86760408</v>
      </c>
      <c r="AJ2005" s="7">
        <v>70892123</v>
      </c>
      <c r="AK2005" s="3">
        <v>81.615629999999996</v>
      </c>
      <c r="AL2005" s="7">
        <v>236</v>
      </c>
      <c r="AM2005" s="7">
        <v>58914878</v>
      </c>
      <c r="AN2005" s="3">
        <v>67.83</v>
      </c>
      <c r="AO2005" s="3">
        <v>-3.5987749999999998</v>
      </c>
      <c r="AP2005" s="3">
        <v>-7.358352</v>
      </c>
      <c r="AQ2005" s="3">
        <v>-11.711080000000001</v>
      </c>
      <c r="AR2005" s="3">
        <v>-16.066666999999999</v>
      </c>
      <c r="AS2005" s="3">
        <v>-7.358352</v>
      </c>
      <c r="AT2005" s="3">
        <v>-11.711080000000001</v>
      </c>
      <c r="AU2005" s="3">
        <v>-15.785952999999999</v>
      </c>
      <c r="AV2005" s="3">
        <v>5.1752547980128236</v>
      </c>
      <c r="AW2005" s="3">
        <v>4.6182283732530705</v>
      </c>
      <c r="AX2005" s="3">
        <v>4.3126813065563461</v>
      </c>
      <c r="AY2005" s="4">
        <v>122.07</v>
      </c>
      <c r="AZ2005" s="3">
        <v>108.93</v>
      </c>
      <c r="BA2005" s="3">
        <v>101.72</v>
      </c>
    </row>
    <row r="2006" spans="1:53" x14ac:dyDescent="0.3">
      <c r="A2006" s="1" t="s">
        <v>1179</v>
      </c>
      <c r="B2006" s="2">
        <v>4408960</v>
      </c>
      <c r="C2006" s="9" t="s">
        <v>2401</v>
      </c>
      <c r="D2006" s="9" t="s">
        <v>2431</v>
      </c>
      <c r="E2006" s="3">
        <v>1179.4989763200001</v>
      </c>
      <c r="F2006" s="5">
        <v>5326.5603460000002</v>
      </c>
      <c r="G2006" s="5" t="s">
        <v>2400</v>
      </c>
      <c r="H2006" s="3">
        <v>6.1424534570332985E-2</v>
      </c>
      <c r="I2006" s="3">
        <v>28.121244999999998</v>
      </c>
      <c r="J2006" s="3">
        <v>6.1424534570332985E-2</v>
      </c>
      <c r="K2006" s="3">
        <v>28.121244999999998</v>
      </c>
      <c r="L2006" s="3">
        <v>0.49847185999999999</v>
      </c>
      <c r="M2006" s="3">
        <v>0.44474362000000001</v>
      </c>
      <c r="N2006" s="3" t="s">
        <v>2400</v>
      </c>
      <c r="O2006" s="3" t="s">
        <v>2400</v>
      </c>
      <c r="P2006" s="3" t="s">
        <v>2400</v>
      </c>
      <c r="Q2006" s="3">
        <v>0.36743700000000001</v>
      </c>
      <c r="R2006" s="3">
        <v>3.209028</v>
      </c>
      <c r="S2006" s="3">
        <v>3.209028</v>
      </c>
      <c r="T2006" s="9" t="s">
        <v>3429</v>
      </c>
      <c r="U2006" s="7">
        <v>16771132.68126406</v>
      </c>
      <c r="V2006" s="7">
        <v>12372815.307124263</v>
      </c>
      <c r="W2006" s="7">
        <v>6329524.9116037553</v>
      </c>
      <c r="X2006" s="7">
        <v>5094893.541392168</v>
      </c>
      <c r="Y2006" s="7">
        <v>14503079.367017083</v>
      </c>
      <c r="Z2006" s="7">
        <v>15476782.717874259</v>
      </c>
      <c r="AA2006" s="7">
        <v>16527153.434956785</v>
      </c>
      <c r="AB2006" s="7">
        <v>16771132.68126406</v>
      </c>
      <c r="AC2006" s="4">
        <v>16.05</v>
      </c>
      <c r="AD2006" s="4">
        <v>12.791</v>
      </c>
      <c r="AE2006" s="4">
        <v>12.428000000000001</v>
      </c>
      <c r="AF2006" s="4">
        <v>11.444000000000001</v>
      </c>
      <c r="AG2006" s="7">
        <v>51225727</v>
      </c>
      <c r="AH2006" s="7">
        <v>52019168</v>
      </c>
      <c r="AI2006" s="7">
        <v>51571720</v>
      </c>
      <c r="AJ2006" s="7">
        <v>30346069</v>
      </c>
      <c r="AK2006" s="3">
        <v>57.09028</v>
      </c>
      <c r="AL2006" s="7">
        <v>146</v>
      </c>
      <c r="AM2006" s="7">
        <v>11820722</v>
      </c>
      <c r="AN2006" s="4">
        <v>22.24</v>
      </c>
      <c r="AO2006" s="3">
        <v>-6.2852839999999999</v>
      </c>
      <c r="AP2006" s="3">
        <v>12.212707999999999</v>
      </c>
      <c r="AQ2006" s="3">
        <v>-7.1588370000000001</v>
      </c>
      <c r="AR2006" s="3">
        <v>-28.816466999999999</v>
      </c>
      <c r="AS2006" s="3">
        <v>12.212707999999999</v>
      </c>
      <c r="AT2006" s="3">
        <v>-7.1588370000000001</v>
      </c>
      <c r="AU2006" s="3">
        <v>-32.593395000000001</v>
      </c>
      <c r="AV2006" s="3">
        <v>4452.3881302831469</v>
      </c>
      <c r="AW2006" s="3">
        <v>9119.037063309097</v>
      </c>
      <c r="AX2006" s="3">
        <v>13150.375930447752</v>
      </c>
      <c r="AY2006" s="3">
        <v>56.04</v>
      </c>
      <c r="AZ2006" s="3">
        <v>114.77</v>
      </c>
      <c r="BA2006" s="3">
        <v>165.51</v>
      </c>
    </row>
    <row r="2007" spans="1:53" x14ac:dyDescent="0.3">
      <c r="A2007" s="1" t="s">
        <v>1771</v>
      </c>
      <c r="B2007" s="2">
        <v>6371822</v>
      </c>
      <c r="C2007" s="9" t="s">
        <v>2395</v>
      </c>
      <c r="D2007" s="9" t="s">
        <v>2516</v>
      </c>
      <c r="E2007" s="3">
        <v>1176.5746982600001</v>
      </c>
      <c r="F2007" s="5">
        <v>2106.5226980000002</v>
      </c>
      <c r="G2007" s="5" t="s">
        <v>2400</v>
      </c>
      <c r="H2007" s="3">
        <v>-0.27700000000000002</v>
      </c>
      <c r="I2007" s="3" t="s">
        <v>2397</v>
      </c>
      <c r="J2007" s="3">
        <v>-0.27700000000000002</v>
      </c>
      <c r="K2007" s="3" t="s">
        <v>2397</v>
      </c>
      <c r="L2007" s="3" t="s">
        <v>2397</v>
      </c>
      <c r="M2007" s="3" t="s">
        <v>2397</v>
      </c>
      <c r="N2007" s="3" t="s">
        <v>2397</v>
      </c>
      <c r="O2007" s="3" t="s">
        <v>2400</v>
      </c>
      <c r="P2007" s="3" t="s">
        <v>2400</v>
      </c>
      <c r="Q2007" s="3">
        <v>1.874236</v>
      </c>
      <c r="R2007" s="3" t="s">
        <v>2397</v>
      </c>
      <c r="S2007" s="3">
        <v>-18.844740000000002</v>
      </c>
      <c r="T2007" s="9" t="s">
        <v>3429</v>
      </c>
      <c r="U2007" s="7">
        <v>976672</v>
      </c>
      <c r="V2007" s="7">
        <v>1099574</v>
      </c>
      <c r="W2007" s="7">
        <v>1058638</v>
      </c>
      <c r="X2007" s="7">
        <v>886093</v>
      </c>
      <c r="Y2007" s="7">
        <v>1016774</v>
      </c>
      <c r="Z2007" s="7">
        <v>1007715</v>
      </c>
      <c r="AA2007" s="7">
        <v>988068</v>
      </c>
      <c r="AB2007" s="7">
        <v>976672</v>
      </c>
      <c r="AC2007" s="4">
        <v>33.770000000000003</v>
      </c>
      <c r="AD2007" s="3">
        <v>34.954999999999998</v>
      </c>
      <c r="AE2007" s="3">
        <v>-15.087999999999999</v>
      </c>
      <c r="AF2007" s="3">
        <v>-11.423</v>
      </c>
      <c r="AG2007" s="7">
        <v>123945380</v>
      </c>
      <c r="AH2007" s="7">
        <v>121743620</v>
      </c>
      <c r="AI2007" s="7">
        <v>115210998</v>
      </c>
      <c r="AJ2007" s="7">
        <v>118598477</v>
      </c>
      <c r="AK2007" s="4">
        <v>95.659000000000006</v>
      </c>
      <c r="AL2007" s="7">
        <v>300</v>
      </c>
      <c r="AM2007" s="7">
        <v>77145974</v>
      </c>
      <c r="AN2007" s="3">
        <v>62.22</v>
      </c>
      <c r="AO2007" s="3">
        <v>-5.7485030000000004</v>
      </c>
      <c r="AP2007" s="3">
        <v>-17.070601</v>
      </c>
      <c r="AQ2007" s="3">
        <v>-37.190742</v>
      </c>
      <c r="AR2007" s="3">
        <v>-20.505051000000002</v>
      </c>
      <c r="AS2007" s="3">
        <v>-17.070601</v>
      </c>
      <c r="AT2007" s="3">
        <v>-37.190742</v>
      </c>
      <c r="AU2007" s="3">
        <v>-23.740310000000001</v>
      </c>
      <c r="AV2007" s="3">
        <v>14.401825080939762</v>
      </c>
      <c r="AW2007" s="3">
        <v>16.637391113407393</v>
      </c>
      <c r="AX2007" s="3">
        <v>21.344166973111736</v>
      </c>
      <c r="AY2007" s="4">
        <v>65.400000000000006</v>
      </c>
      <c r="AZ2007" s="3">
        <v>75.55</v>
      </c>
      <c r="BA2007" s="3">
        <v>96.92</v>
      </c>
    </row>
    <row r="2008" spans="1:53" x14ac:dyDescent="0.3">
      <c r="A2008" s="1" t="s">
        <v>1063</v>
      </c>
      <c r="B2008" s="2">
        <v>4094394</v>
      </c>
      <c r="C2008" s="9" t="s">
        <v>2401</v>
      </c>
      <c r="D2008" s="9" t="s">
        <v>2496</v>
      </c>
      <c r="E2008" s="3">
        <v>1174.6586563000001</v>
      </c>
      <c r="F2008" s="5">
        <v>2363.3536559999998</v>
      </c>
      <c r="G2008" s="5">
        <v>2362.2076563000001</v>
      </c>
      <c r="H2008" s="4">
        <v>12.509</v>
      </c>
      <c r="I2008" s="3">
        <v>4.2100299999999997</v>
      </c>
      <c r="J2008" s="3">
        <v>12.509</v>
      </c>
      <c r="K2008" s="3">
        <v>4.2100299999999997</v>
      </c>
      <c r="L2008" s="3">
        <v>1.2183730099999999</v>
      </c>
      <c r="M2008" s="3">
        <v>1.2183730099999999</v>
      </c>
      <c r="N2008" s="3" t="s">
        <v>2397</v>
      </c>
      <c r="O2008" s="3">
        <v>2.68802048460525</v>
      </c>
      <c r="P2008" s="3">
        <v>1.98389157120949</v>
      </c>
      <c r="Q2008" s="3">
        <v>0.66151400000000005</v>
      </c>
      <c r="R2008" s="3">
        <v>5.9947699999999999</v>
      </c>
      <c r="S2008" s="3">
        <v>5.9947699999999999</v>
      </c>
      <c r="T2008" s="9" t="s">
        <v>3434</v>
      </c>
      <c r="U2008" s="7">
        <v>3004918</v>
      </c>
      <c r="V2008" s="7">
        <v>2756016</v>
      </c>
      <c r="W2008" s="7">
        <v>2922231</v>
      </c>
      <c r="X2008" s="7">
        <v>2782857</v>
      </c>
      <c r="Y2008" s="7">
        <v>3004918</v>
      </c>
      <c r="Z2008" s="7">
        <v>2912312</v>
      </c>
      <c r="AA2008" s="7">
        <v>2839565</v>
      </c>
      <c r="AB2008" s="7">
        <v>2834846</v>
      </c>
      <c r="AC2008" s="3">
        <v>20.027000000000001</v>
      </c>
      <c r="AD2008" s="3">
        <v>20.027000000000001</v>
      </c>
      <c r="AE2008" s="4">
        <v>8.9130000000000003</v>
      </c>
      <c r="AF2008" s="4">
        <v>8.9130000000000003</v>
      </c>
      <c r="AG2008" s="7">
        <v>6054969</v>
      </c>
      <c r="AH2008" s="7">
        <v>6049983</v>
      </c>
      <c r="AI2008" s="7">
        <v>6095010</v>
      </c>
      <c r="AJ2008" s="7">
        <v>4497379</v>
      </c>
      <c r="AK2008" s="4">
        <v>74.27</v>
      </c>
      <c r="AL2008" s="7">
        <v>202</v>
      </c>
      <c r="AM2008" s="7">
        <v>3724896</v>
      </c>
      <c r="AN2008" s="3">
        <v>61.51</v>
      </c>
      <c r="AO2008" s="3">
        <v>-1.83392</v>
      </c>
      <c r="AP2008" s="3">
        <v>-31.936321</v>
      </c>
      <c r="AQ2008" s="3">
        <v>-34.520721999999999</v>
      </c>
      <c r="AR2008" s="3">
        <v>-11.867756</v>
      </c>
      <c r="AS2008" s="3">
        <v>-31.936321</v>
      </c>
      <c r="AT2008" s="3">
        <v>-34.520721999999999</v>
      </c>
      <c r="AU2008" s="3">
        <v>-14.008482000000001</v>
      </c>
      <c r="AV2008" s="3">
        <v>5.6097990064383056</v>
      </c>
      <c r="AW2008" s="3">
        <v>9.522722455105697</v>
      </c>
      <c r="AX2008" s="3">
        <v>7.3611339405896796</v>
      </c>
      <c r="AY2008" s="3">
        <v>73.540000000000006</v>
      </c>
      <c r="AZ2008" s="3">
        <v>124.84</v>
      </c>
      <c r="BA2008" s="4">
        <v>96.5</v>
      </c>
    </row>
    <row r="2009" spans="1:53" x14ac:dyDescent="0.3">
      <c r="A2009" s="1" t="s">
        <v>2220</v>
      </c>
      <c r="B2009" s="2">
        <v>105765737</v>
      </c>
      <c r="C2009" s="9" t="s">
        <v>2395</v>
      </c>
      <c r="D2009" s="9" t="s">
        <v>2403</v>
      </c>
      <c r="E2009" s="3">
        <v>1172.1576638700001</v>
      </c>
      <c r="F2009" s="5">
        <v>1334.3136629999999</v>
      </c>
      <c r="G2009" s="5" t="s">
        <v>2400</v>
      </c>
      <c r="H2009" s="3">
        <v>-6.9569999999999999</v>
      </c>
      <c r="I2009" s="3" t="s">
        <v>2400</v>
      </c>
      <c r="J2009" s="3">
        <v>-6.9569999999999999</v>
      </c>
      <c r="K2009" s="3" t="s">
        <v>2400</v>
      </c>
      <c r="L2009" s="3" t="s">
        <v>2400</v>
      </c>
      <c r="M2009" s="3" t="s">
        <v>2400</v>
      </c>
      <c r="N2009" s="3" t="s">
        <v>2400</v>
      </c>
      <c r="O2009" s="3" t="s">
        <v>2400</v>
      </c>
      <c r="P2009" s="3" t="s">
        <v>2400</v>
      </c>
      <c r="Q2009" s="3" t="s">
        <v>2397</v>
      </c>
      <c r="R2009" s="3" t="s">
        <v>2397</v>
      </c>
      <c r="S2009" s="3" t="s">
        <v>2400</v>
      </c>
      <c r="T2009" s="9"/>
      <c r="U2009" s="7">
        <v>2380</v>
      </c>
      <c r="V2009" s="7">
        <v>1212</v>
      </c>
      <c r="W2009" s="7" t="s">
        <v>2400</v>
      </c>
      <c r="X2009" s="7" t="s">
        <v>2400</v>
      </c>
      <c r="Y2009" s="7">
        <v>2207</v>
      </c>
      <c r="Z2009" s="7">
        <v>2221</v>
      </c>
      <c r="AA2009" s="8">
        <v>2300.5</v>
      </c>
      <c r="AB2009" s="7">
        <v>2380</v>
      </c>
      <c r="AC2009" s="4">
        <v>100</v>
      </c>
      <c r="AD2009" s="4">
        <v>100</v>
      </c>
      <c r="AE2009" s="3" t="s">
        <v>2397</v>
      </c>
      <c r="AF2009" s="3" t="s">
        <v>2397</v>
      </c>
      <c r="AG2009" s="7">
        <v>3025452</v>
      </c>
      <c r="AH2009" s="7">
        <v>2879458</v>
      </c>
      <c r="AI2009" s="7">
        <v>2800583</v>
      </c>
      <c r="AJ2009" s="7">
        <v>29007152</v>
      </c>
      <c r="AK2009" s="3">
        <v>54.121250000000003</v>
      </c>
      <c r="AL2009" s="7" t="s">
        <v>2400</v>
      </c>
      <c r="AM2009" s="7">
        <v>19363858</v>
      </c>
      <c r="AN2009" s="3">
        <v>36.130000000000003</v>
      </c>
      <c r="AO2009" s="3">
        <v>-15.257732000000001</v>
      </c>
      <c r="AP2009" s="3">
        <v>-24.828531999999999</v>
      </c>
      <c r="AQ2009" s="3">
        <v>-25.272727</v>
      </c>
      <c r="AR2009" s="3">
        <v>-25.272727</v>
      </c>
      <c r="AS2009" s="3">
        <v>-24.828531999999999</v>
      </c>
      <c r="AT2009" s="3">
        <v>-25.272727</v>
      </c>
      <c r="AU2009" s="3">
        <v>-25.272727</v>
      </c>
      <c r="AV2009" s="3">
        <v>1.829384665643256</v>
      </c>
      <c r="AW2009" s="3">
        <v>4.0945227104980031</v>
      </c>
      <c r="AX2009" s="3">
        <v>3.8224130708267432</v>
      </c>
      <c r="AY2009" s="3">
        <v>47.86</v>
      </c>
      <c r="AZ2009" s="4">
        <v>107.12</v>
      </c>
      <c r="BA2009" s="4">
        <v>100</v>
      </c>
    </row>
    <row r="2010" spans="1:53" x14ac:dyDescent="0.3">
      <c r="A2010" s="1" t="s">
        <v>3129</v>
      </c>
      <c r="B2010" s="2">
        <v>26564909</v>
      </c>
      <c r="C2010" s="9" t="s">
        <v>2395</v>
      </c>
      <c r="D2010" s="9" t="s">
        <v>2398</v>
      </c>
      <c r="E2010" s="3">
        <v>1171.5070459399999</v>
      </c>
      <c r="F2010" s="5">
        <v>4041.0040450000001</v>
      </c>
      <c r="G2010" s="5" t="s">
        <v>2400</v>
      </c>
      <c r="H2010" s="3">
        <v>-6.0999999999999999E-2</v>
      </c>
      <c r="I2010" s="3" t="s">
        <v>2397</v>
      </c>
      <c r="J2010" s="3">
        <v>-6.0999999999999999E-2</v>
      </c>
      <c r="K2010" s="3" t="s">
        <v>2397</v>
      </c>
      <c r="L2010" s="3" t="s">
        <v>2397</v>
      </c>
      <c r="M2010" s="3">
        <v>0.93290890999999998</v>
      </c>
      <c r="N2010" s="3" t="s">
        <v>2397</v>
      </c>
      <c r="O2010" s="3" t="s">
        <v>2400</v>
      </c>
      <c r="P2010" s="3" t="s">
        <v>2400</v>
      </c>
      <c r="Q2010" s="3">
        <v>0.62841899999999995</v>
      </c>
      <c r="R2010" s="3">
        <v>5.0790360000000003</v>
      </c>
      <c r="S2010" s="3">
        <v>5.0790360000000003</v>
      </c>
      <c r="T2010" s="9" t="s">
        <v>3433</v>
      </c>
      <c r="U2010" s="7">
        <v>6255284</v>
      </c>
      <c r="V2010" s="7">
        <v>6035967</v>
      </c>
      <c r="W2010" s="7">
        <v>5807149</v>
      </c>
      <c r="X2010" s="7">
        <v>4920202</v>
      </c>
      <c r="Y2010" s="7">
        <v>6238808</v>
      </c>
      <c r="Z2010" s="7">
        <v>6221537</v>
      </c>
      <c r="AA2010" s="7">
        <v>6228516</v>
      </c>
      <c r="AB2010" s="7">
        <v>6255284</v>
      </c>
      <c r="AC2010" s="4">
        <v>37.630000000000003</v>
      </c>
      <c r="AD2010" s="3">
        <v>37.530999999999999</v>
      </c>
      <c r="AE2010" s="4">
        <v>3.9279999999999999</v>
      </c>
      <c r="AF2010" s="4">
        <v>3.1120000000000001</v>
      </c>
      <c r="AG2010" s="7">
        <v>274949000</v>
      </c>
      <c r="AH2010" s="7">
        <v>273618000</v>
      </c>
      <c r="AI2010" s="7">
        <v>268084000</v>
      </c>
      <c r="AJ2010" s="7">
        <v>87616479</v>
      </c>
      <c r="AK2010" s="3">
        <v>31.784569999999999</v>
      </c>
      <c r="AL2010" s="7">
        <v>210</v>
      </c>
      <c r="AM2010" s="7">
        <v>95320576</v>
      </c>
      <c r="AN2010" s="3">
        <v>34.58</v>
      </c>
      <c r="AO2010" s="3">
        <v>-3.5443039999999999</v>
      </c>
      <c r="AP2010" s="3">
        <v>-10.772834</v>
      </c>
      <c r="AQ2010" s="3">
        <v>-16.263736000000002</v>
      </c>
      <c r="AR2010" s="3">
        <v>20.56962</v>
      </c>
      <c r="AS2010" s="3">
        <v>-10.772834</v>
      </c>
      <c r="AT2010" s="3">
        <v>-16.263736000000002</v>
      </c>
      <c r="AU2010" s="3">
        <v>20.56962</v>
      </c>
      <c r="AV2010" s="3">
        <v>7.9023265271673342</v>
      </c>
      <c r="AW2010" s="3">
        <v>11.454721080966088</v>
      </c>
      <c r="AX2010" s="3">
        <v>8.1837637448044038</v>
      </c>
      <c r="AY2010" s="3">
        <v>82.73</v>
      </c>
      <c r="AZ2010" s="3">
        <v>119.92</v>
      </c>
      <c r="BA2010" s="3">
        <v>85.67</v>
      </c>
    </row>
    <row r="2011" spans="1:53" x14ac:dyDescent="0.3">
      <c r="A2011" s="1" t="s">
        <v>1399</v>
      </c>
      <c r="B2011" s="2">
        <v>4104374</v>
      </c>
      <c r="C2011" s="9" t="s">
        <v>2395</v>
      </c>
      <c r="D2011" s="9" t="s">
        <v>2472</v>
      </c>
      <c r="E2011" s="3">
        <v>1168.355012</v>
      </c>
      <c r="F2011" s="5">
        <v>1544.616012</v>
      </c>
      <c r="G2011" s="5" t="s">
        <v>2400</v>
      </c>
      <c r="H2011" s="3">
        <v>0.79700000000000004</v>
      </c>
      <c r="I2011" s="3">
        <v>22.882608999999999</v>
      </c>
      <c r="J2011" s="4">
        <v>0.79700000000000004</v>
      </c>
      <c r="K2011" s="3">
        <v>22.882608999999999</v>
      </c>
      <c r="L2011" s="3">
        <v>2.1263787300000003</v>
      </c>
      <c r="M2011" s="3">
        <v>2.1263787300000003</v>
      </c>
      <c r="N2011" s="3" t="s">
        <v>2397</v>
      </c>
      <c r="O2011" s="3" t="s">
        <v>2400</v>
      </c>
      <c r="P2011" s="3" t="s">
        <v>2400</v>
      </c>
      <c r="Q2011" s="3">
        <v>7.1765600000000003</v>
      </c>
      <c r="R2011" s="3">
        <v>15.716199</v>
      </c>
      <c r="S2011" s="3">
        <v>15.716199</v>
      </c>
      <c r="T2011" s="9" t="s">
        <v>3429</v>
      </c>
      <c r="U2011" s="7">
        <v>166274</v>
      </c>
      <c r="V2011" s="7">
        <v>162434</v>
      </c>
      <c r="W2011" s="7">
        <v>143141</v>
      </c>
      <c r="X2011" s="7">
        <v>141592</v>
      </c>
      <c r="Y2011" s="7">
        <v>183372</v>
      </c>
      <c r="Z2011" s="7">
        <v>174987</v>
      </c>
      <c r="AA2011" s="7">
        <v>168642</v>
      </c>
      <c r="AB2011" s="7">
        <v>166274</v>
      </c>
      <c r="AC2011" s="3">
        <v>50.014000000000003</v>
      </c>
      <c r="AD2011" s="3">
        <v>52.707999999999998</v>
      </c>
      <c r="AE2011" s="3">
        <v>42.860999999999997</v>
      </c>
      <c r="AF2011" s="3">
        <v>45.226999999999997</v>
      </c>
      <c r="AG2011" s="7">
        <v>17855000</v>
      </c>
      <c r="AH2011" s="7">
        <v>17829000</v>
      </c>
      <c r="AI2011" s="7">
        <v>17771000</v>
      </c>
      <c r="AJ2011" s="7">
        <v>17521790</v>
      </c>
      <c r="AK2011" s="4">
        <v>98.1327</v>
      </c>
      <c r="AL2011" s="7">
        <v>247</v>
      </c>
      <c r="AM2011" s="7">
        <v>14035123</v>
      </c>
      <c r="AN2011" s="3">
        <v>78.61</v>
      </c>
      <c r="AO2011" s="3">
        <v>-1.6261680000000001</v>
      </c>
      <c r="AP2011" s="3">
        <v>-19.569037999999999</v>
      </c>
      <c r="AQ2011" s="3">
        <v>-19.328633</v>
      </c>
      <c r="AR2011" s="3">
        <v>-18.667902999999999</v>
      </c>
      <c r="AS2011" s="3">
        <v>-19.569037999999999</v>
      </c>
      <c r="AT2011" s="3">
        <v>-19.328633</v>
      </c>
      <c r="AU2011" s="3">
        <v>-19.795794000000001</v>
      </c>
      <c r="AV2011" s="3">
        <v>9.6372149289842746</v>
      </c>
      <c r="AW2011" s="3">
        <v>4.7446325796610314</v>
      </c>
      <c r="AX2011" s="3">
        <v>3.1002306589418471</v>
      </c>
      <c r="AY2011" s="3">
        <v>254.36</v>
      </c>
      <c r="AZ2011" s="3">
        <v>125.23</v>
      </c>
      <c r="BA2011" s="3">
        <v>81.83</v>
      </c>
    </row>
    <row r="2012" spans="1:53" x14ac:dyDescent="0.3">
      <c r="A2012" s="1" t="s">
        <v>745</v>
      </c>
      <c r="B2012" s="2">
        <v>4049160</v>
      </c>
      <c r="C2012" s="9" t="s">
        <v>2395</v>
      </c>
      <c r="D2012" s="9" t="s">
        <v>2460</v>
      </c>
      <c r="E2012" s="3">
        <v>1165.2561478350001</v>
      </c>
      <c r="F2012" s="5">
        <v>4501.9861469999996</v>
      </c>
      <c r="G2012" s="5">
        <v>4468.4771478350003</v>
      </c>
      <c r="H2012" s="4">
        <v>1.26</v>
      </c>
      <c r="I2012" s="3" t="s">
        <v>2397</v>
      </c>
      <c r="J2012" s="3">
        <v>1.26</v>
      </c>
      <c r="K2012" s="3" t="s">
        <v>2397</v>
      </c>
      <c r="L2012" s="3">
        <v>2.6947594099999996</v>
      </c>
      <c r="M2012" s="3">
        <v>1.07976764</v>
      </c>
      <c r="N2012" s="3">
        <v>9.9853679999999994</v>
      </c>
      <c r="O2012" s="3" t="s">
        <v>2400</v>
      </c>
      <c r="P2012" s="3" t="s">
        <v>2400</v>
      </c>
      <c r="Q2012" s="3">
        <v>3.3644799999999999</v>
      </c>
      <c r="R2012" s="3">
        <v>11.796645</v>
      </c>
      <c r="S2012" s="3">
        <v>11.796645</v>
      </c>
      <c r="T2012" s="9" t="s">
        <v>3429</v>
      </c>
      <c r="U2012" s="7">
        <v>1222680</v>
      </c>
      <c r="V2012" s="7">
        <v>1398347</v>
      </c>
      <c r="W2012" s="7">
        <v>1614499</v>
      </c>
      <c r="X2012" s="7">
        <v>1501400</v>
      </c>
      <c r="Y2012" s="7">
        <v>1328129</v>
      </c>
      <c r="Z2012" s="7">
        <v>1270677</v>
      </c>
      <c r="AA2012" s="7">
        <v>1238436</v>
      </c>
      <c r="AB2012" s="7">
        <v>1222680</v>
      </c>
      <c r="AC2012" s="4">
        <v>100</v>
      </c>
      <c r="AD2012" s="4">
        <v>100</v>
      </c>
      <c r="AE2012" s="3">
        <v>25.779</v>
      </c>
      <c r="AF2012" s="3">
        <v>27.384</v>
      </c>
      <c r="AG2012" s="7">
        <v>23691000</v>
      </c>
      <c r="AH2012" s="7">
        <v>23691000</v>
      </c>
      <c r="AI2012" s="7">
        <v>23529000</v>
      </c>
      <c r="AJ2012" s="7">
        <v>23179956</v>
      </c>
      <c r="AK2012" s="3">
        <v>97.841679999999997</v>
      </c>
      <c r="AL2012" s="7">
        <v>222</v>
      </c>
      <c r="AM2012" s="7">
        <v>25994024</v>
      </c>
      <c r="AN2012" s="3">
        <v>109.72</v>
      </c>
      <c r="AO2012" s="3">
        <v>0.52609399999999995</v>
      </c>
      <c r="AP2012" s="3">
        <v>-2.8768929999999999</v>
      </c>
      <c r="AQ2012" s="3">
        <v>1.0577529999999999</v>
      </c>
      <c r="AR2012" s="3">
        <v>-7.3686249999999998</v>
      </c>
      <c r="AS2012" s="3">
        <v>-2.8768929999999999</v>
      </c>
      <c r="AT2012" s="3">
        <v>1.0577529999999999</v>
      </c>
      <c r="AU2012" s="3">
        <v>-5.8719210000000004</v>
      </c>
      <c r="AV2012" s="3">
        <v>1.8437745752225998</v>
      </c>
      <c r="AW2012" s="3">
        <v>2.7511864630301948</v>
      </c>
      <c r="AX2012" s="3">
        <v>3.0387631926399905</v>
      </c>
      <c r="AY2012" s="3">
        <v>59.19</v>
      </c>
      <c r="AZ2012" s="3">
        <v>88.32</v>
      </c>
      <c r="BA2012" s="3">
        <v>97.56</v>
      </c>
    </row>
    <row r="2013" spans="1:53" x14ac:dyDescent="0.3">
      <c r="A2013" s="1" t="s">
        <v>353</v>
      </c>
      <c r="B2013" s="2">
        <v>4547048</v>
      </c>
      <c r="C2013" s="9" t="s">
        <v>2401</v>
      </c>
      <c r="D2013" s="9" t="s">
        <v>2407</v>
      </c>
      <c r="E2013" s="3">
        <v>1163.57330684</v>
      </c>
      <c r="F2013" s="5">
        <v>1465.873306</v>
      </c>
      <c r="G2013" s="5">
        <v>1465.8733068399999</v>
      </c>
      <c r="H2013" s="3">
        <v>0.45</v>
      </c>
      <c r="I2013" s="3">
        <v>15.92503</v>
      </c>
      <c r="J2013" s="3">
        <v>0.45</v>
      </c>
      <c r="K2013" s="3">
        <v>15.92503</v>
      </c>
      <c r="L2013" s="3" t="s">
        <v>2397</v>
      </c>
      <c r="M2013" s="3" t="s">
        <v>2397</v>
      </c>
      <c r="N2013" s="3">
        <v>9.5434780000000003</v>
      </c>
      <c r="O2013" s="3" t="s">
        <v>2400</v>
      </c>
      <c r="P2013" s="3" t="s">
        <v>2400</v>
      </c>
      <c r="Q2013" s="3">
        <v>2.740415</v>
      </c>
      <c r="R2013" s="3">
        <v>8.9752410000000005</v>
      </c>
      <c r="S2013" s="3">
        <v>8.9752410000000005</v>
      </c>
      <c r="T2013" s="9" t="s">
        <v>3429</v>
      </c>
      <c r="U2013" s="7">
        <v>426600</v>
      </c>
      <c r="V2013" s="7">
        <v>417200</v>
      </c>
      <c r="W2013" s="7">
        <v>526700</v>
      </c>
      <c r="X2013" s="7">
        <v>494900</v>
      </c>
      <c r="Y2013" s="7">
        <v>469000</v>
      </c>
      <c r="Z2013" s="7">
        <v>453200</v>
      </c>
      <c r="AA2013" s="7">
        <v>440500</v>
      </c>
      <c r="AB2013" s="7">
        <v>426600</v>
      </c>
      <c r="AC2013" s="3">
        <v>49.976999999999997</v>
      </c>
      <c r="AD2013" s="3">
        <v>46.631</v>
      </c>
      <c r="AE2013" s="4">
        <v>31.13</v>
      </c>
      <c r="AF2013" s="3">
        <v>28.657</v>
      </c>
      <c r="AG2013" s="7">
        <v>37315894</v>
      </c>
      <c r="AH2013" s="7">
        <v>37067135</v>
      </c>
      <c r="AI2013" s="7">
        <v>41508144</v>
      </c>
      <c r="AJ2013" s="7">
        <v>23788812</v>
      </c>
      <c r="AK2013" s="3">
        <v>63.746319999999997</v>
      </c>
      <c r="AL2013" s="7">
        <v>217</v>
      </c>
      <c r="AM2013" s="7">
        <v>24919880</v>
      </c>
      <c r="AN2013" s="3">
        <v>66.78</v>
      </c>
      <c r="AO2013" s="3">
        <v>-2.2997030000000001</v>
      </c>
      <c r="AP2013" s="3">
        <v>-15.522771000000001</v>
      </c>
      <c r="AQ2013" s="3">
        <v>3.700787</v>
      </c>
      <c r="AR2013" s="3">
        <v>40.106383000000001</v>
      </c>
      <c r="AS2013" s="3">
        <v>-15.522771000000001</v>
      </c>
      <c r="AT2013" s="3">
        <v>3.700787</v>
      </c>
      <c r="AU2013" s="3">
        <v>37.473903999999997</v>
      </c>
      <c r="AV2013" s="3">
        <v>2.1440439715613437</v>
      </c>
      <c r="AW2013" s="3">
        <v>3.0095166175969994</v>
      </c>
      <c r="AX2013" s="3">
        <v>2.851358383858599</v>
      </c>
      <c r="AY2013" s="4">
        <v>62.9</v>
      </c>
      <c r="AZ2013" s="3">
        <v>88.28</v>
      </c>
      <c r="BA2013" s="3">
        <v>83.64</v>
      </c>
    </row>
    <row r="2014" spans="1:53" x14ac:dyDescent="0.3">
      <c r="A2014" s="1" t="s">
        <v>795</v>
      </c>
      <c r="B2014" s="2">
        <v>4100046</v>
      </c>
      <c r="C2014" s="9" t="s">
        <v>2401</v>
      </c>
      <c r="D2014" s="9" t="s">
        <v>2414</v>
      </c>
      <c r="E2014" s="3">
        <v>1161.7414460699999</v>
      </c>
      <c r="F2014" s="5">
        <v>1566.116446</v>
      </c>
      <c r="G2014" s="5">
        <v>1566.1164460699999</v>
      </c>
      <c r="H2014" s="3">
        <v>-0.03</v>
      </c>
      <c r="I2014" s="3">
        <v>90.671141000000006</v>
      </c>
      <c r="J2014" s="3">
        <v>-0.03</v>
      </c>
      <c r="K2014" s="3">
        <v>90.671141000000006</v>
      </c>
      <c r="L2014" s="3" t="s">
        <v>2397</v>
      </c>
      <c r="M2014" s="3">
        <v>4.6188034199999999</v>
      </c>
      <c r="N2014" s="3">
        <v>2.733711</v>
      </c>
      <c r="O2014" s="3" t="s">
        <v>2397</v>
      </c>
      <c r="P2014" s="3" t="s">
        <v>2397</v>
      </c>
      <c r="Q2014" s="3">
        <v>2.0640809999999998</v>
      </c>
      <c r="R2014" s="3">
        <v>5.797555</v>
      </c>
      <c r="S2014" s="3">
        <v>5.797555</v>
      </c>
      <c r="T2014" s="9" t="s">
        <v>3429</v>
      </c>
      <c r="U2014" s="7">
        <v>807821</v>
      </c>
      <c r="V2014" s="7">
        <v>782519</v>
      </c>
      <c r="W2014" s="7">
        <v>660385</v>
      </c>
      <c r="X2014" s="7">
        <v>383674</v>
      </c>
      <c r="Y2014" s="7">
        <v>760419</v>
      </c>
      <c r="Z2014" s="7">
        <v>779168</v>
      </c>
      <c r="AA2014" s="7">
        <v>796695</v>
      </c>
      <c r="AB2014" s="7">
        <v>807821</v>
      </c>
      <c r="AC2014" s="4">
        <v>80.040000000000006</v>
      </c>
      <c r="AD2014" s="3">
        <v>80.039000000000001</v>
      </c>
      <c r="AE2014" s="3">
        <v>41.991999999999997</v>
      </c>
      <c r="AF2014" s="3">
        <v>34.353999999999999</v>
      </c>
      <c r="AG2014" s="7">
        <v>86035000</v>
      </c>
      <c r="AH2014" s="7">
        <v>85127000</v>
      </c>
      <c r="AI2014" s="7">
        <v>86024000</v>
      </c>
      <c r="AJ2014" s="7">
        <v>83212116</v>
      </c>
      <c r="AK2014" s="3">
        <v>96.481639999999999</v>
      </c>
      <c r="AL2014" s="7">
        <v>245</v>
      </c>
      <c r="AM2014" s="7">
        <v>73223291</v>
      </c>
      <c r="AN2014" s="4">
        <v>84.9</v>
      </c>
      <c r="AO2014" s="3">
        <v>7.4074000000000001E-2</v>
      </c>
      <c r="AP2014" s="3">
        <v>0.296956</v>
      </c>
      <c r="AQ2014" s="3">
        <v>2.8158300000000001</v>
      </c>
      <c r="AR2014" s="3">
        <v>18.508772</v>
      </c>
      <c r="AS2014" s="3">
        <v>0.296956</v>
      </c>
      <c r="AT2014" s="3">
        <v>2.8158300000000001</v>
      </c>
      <c r="AU2014" s="3">
        <v>19.875775999999998</v>
      </c>
      <c r="AV2014" s="3">
        <v>2.7221271485115972</v>
      </c>
      <c r="AW2014" s="3">
        <v>3.1293434760348777</v>
      </c>
      <c r="AX2014" s="3">
        <v>3.3456248325704618</v>
      </c>
      <c r="AY2014" s="3">
        <v>36.29</v>
      </c>
      <c r="AZ2014" s="3">
        <v>41.72</v>
      </c>
      <c r="BA2014" s="3">
        <v>44.61</v>
      </c>
    </row>
    <row r="2015" spans="1:53" x14ac:dyDescent="0.3">
      <c r="A2015" s="1" t="s">
        <v>2176</v>
      </c>
      <c r="B2015" s="2">
        <v>4609664</v>
      </c>
      <c r="C2015" s="9" t="s">
        <v>2395</v>
      </c>
      <c r="D2015" s="9" t="s">
        <v>2427</v>
      </c>
      <c r="E2015" s="3">
        <v>1161.3752790000001</v>
      </c>
      <c r="F2015" s="5">
        <v>816.379279</v>
      </c>
      <c r="G2015" s="5" t="s">
        <v>2400</v>
      </c>
      <c r="H2015" s="3">
        <v>-0.16900000000000001</v>
      </c>
      <c r="I2015" s="3" t="s">
        <v>2397</v>
      </c>
      <c r="J2015" s="3">
        <v>-0.16900000000000001</v>
      </c>
      <c r="K2015" s="3" t="s">
        <v>2397</v>
      </c>
      <c r="L2015" s="3">
        <v>8.1727904700000007</v>
      </c>
      <c r="M2015" s="3">
        <v>6.1509716000000001</v>
      </c>
      <c r="N2015" s="3">
        <v>58.785713999999999</v>
      </c>
      <c r="O2015" s="3" t="s">
        <v>2400</v>
      </c>
      <c r="P2015" s="3" t="s">
        <v>2400</v>
      </c>
      <c r="Q2015" s="3">
        <v>1.1025609999999999</v>
      </c>
      <c r="R2015" s="3" t="s">
        <v>2397</v>
      </c>
      <c r="S2015" s="3">
        <v>-10.805756000000001</v>
      </c>
      <c r="T2015" s="9" t="s">
        <v>3429</v>
      </c>
      <c r="U2015" s="7">
        <v>728937</v>
      </c>
      <c r="V2015" s="7">
        <v>629097</v>
      </c>
      <c r="W2015" s="7">
        <v>515657</v>
      </c>
      <c r="X2015" s="7">
        <v>429899</v>
      </c>
      <c r="Y2015" s="7">
        <v>776168</v>
      </c>
      <c r="Z2015" s="7">
        <v>765473</v>
      </c>
      <c r="AA2015" s="7">
        <v>749353</v>
      </c>
      <c r="AB2015" s="7">
        <v>728937</v>
      </c>
      <c r="AC2015" s="3">
        <v>57.527000000000001</v>
      </c>
      <c r="AD2015" s="3">
        <v>61.145000000000003</v>
      </c>
      <c r="AE2015" s="3">
        <v>-14.342000000000001</v>
      </c>
      <c r="AF2015" s="3">
        <v>-11.041</v>
      </c>
      <c r="AG2015" s="7">
        <v>146691638</v>
      </c>
      <c r="AH2015" s="7">
        <v>151682337</v>
      </c>
      <c r="AI2015" s="7">
        <v>152661464</v>
      </c>
      <c r="AJ2015" s="7">
        <v>74042531</v>
      </c>
      <c r="AK2015" s="3">
        <v>50.748330000000003</v>
      </c>
      <c r="AL2015" s="7">
        <v>179</v>
      </c>
      <c r="AM2015" s="7">
        <v>58888224</v>
      </c>
      <c r="AN2015" s="3">
        <v>40.36</v>
      </c>
      <c r="AO2015" s="3">
        <v>3.1328320000000001</v>
      </c>
      <c r="AP2015" s="3">
        <v>3.3919600000000001</v>
      </c>
      <c r="AQ2015" s="3">
        <v>10.61828</v>
      </c>
      <c r="AR2015" s="3">
        <v>-40.961263000000002</v>
      </c>
      <c r="AS2015" s="3">
        <v>3.3919600000000001</v>
      </c>
      <c r="AT2015" s="3">
        <v>10.61828</v>
      </c>
      <c r="AU2015" s="3">
        <v>-44.127631000000001</v>
      </c>
      <c r="AV2015" s="3">
        <v>1.4396919805103743</v>
      </c>
      <c r="AW2015" s="3">
        <v>2.2653618230452142</v>
      </c>
      <c r="AX2015" s="3">
        <v>2.4431891147853197</v>
      </c>
      <c r="AY2015" s="3">
        <v>48.17</v>
      </c>
      <c r="AZ2015" s="4">
        <v>75.8</v>
      </c>
      <c r="BA2015" s="3">
        <v>81.75</v>
      </c>
    </row>
    <row r="2016" spans="1:53" x14ac:dyDescent="0.3">
      <c r="A2016" s="1" t="s">
        <v>2074</v>
      </c>
      <c r="B2016" s="2">
        <v>1027726</v>
      </c>
      <c r="C2016" s="9" t="s">
        <v>2401</v>
      </c>
      <c r="D2016" s="9" t="s">
        <v>2399</v>
      </c>
      <c r="E2016" s="3">
        <v>1158.7345368599999</v>
      </c>
      <c r="F2016" s="5" t="s">
        <v>2400</v>
      </c>
      <c r="G2016" s="5">
        <v>1283.4775368600001</v>
      </c>
      <c r="H2016" s="3">
        <v>0.58899999999999997</v>
      </c>
      <c r="I2016" s="3">
        <v>15.8371040723982</v>
      </c>
      <c r="J2016" s="3">
        <v>0.58899999999999997</v>
      </c>
      <c r="K2016" s="3">
        <v>15.8371040723982</v>
      </c>
      <c r="L2016" s="3">
        <v>1.6118392557988499</v>
      </c>
      <c r="M2016" s="3">
        <v>1.07941831087406</v>
      </c>
      <c r="N2016" s="3">
        <v>11.880516</v>
      </c>
      <c r="O2016" s="3" t="s">
        <v>2400</v>
      </c>
      <c r="P2016" s="3" t="s">
        <v>2400</v>
      </c>
      <c r="Q2016" s="3" t="s">
        <v>2400</v>
      </c>
      <c r="R2016" s="3" t="s">
        <v>2400</v>
      </c>
      <c r="S2016" s="3" t="s">
        <v>2400</v>
      </c>
      <c r="T2016" s="9" t="s">
        <v>3429</v>
      </c>
      <c r="U2016" s="7">
        <v>296024</v>
      </c>
      <c r="V2016" s="7">
        <v>211779</v>
      </c>
      <c r="W2016" s="7">
        <v>192108</v>
      </c>
      <c r="X2016" s="7">
        <v>186294</v>
      </c>
      <c r="Y2016" s="7">
        <v>271840</v>
      </c>
      <c r="Z2016" s="7">
        <v>280801</v>
      </c>
      <c r="AA2016" s="7">
        <v>288407</v>
      </c>
      <c r="AB2016" s="7">
        <v>296024</v>
      </c>
      <c r="AC2016" s="3" t="s">
        <v>2400</v>
      </c>
      <c r="AD2016" s="3" t="s">
        <v>2400</v>
      </c>
      <c r="AE2016" s="3" t="s">
        <v>2400</v>
      </c>
      <c r="AF2016" s="3" t="s">
        <v>2400</v>
      </c>
      <c r="AG2016" s="7">
        <v>31200833</v>
      </c>
      <c r="AH2016" s="7">
        <v>31214805</v>
      </c>
      <c r="AI2016" s="7">
        <v>31093804</v>
      </c>
      <c r="AJ2016" s="7">
        <v>29232285</v>
      </c>
      <c r="AK2016" s="3">
        <v>93.695930000000004</v>
      </c>
      <c r="AL2016" s="7">
        <v>181</v>
      </c>
      <c r="AM2016" s="7">
        <v>22028740</v>
      </c>
      <c r="AN2016" s="3">
        <v>70.61</v>
      </c>
      <c r="AO2016" s="3">
        <v>0.114417</v>
      </c>
      <c r="AP2016" s="3">
        <v>-5.7619819999999997</v>
      </c>
      <c r="AQ2016" s="3">
        <v>8.9324619999999992</v>
      </c>
      <c r="AR2016" s="3">
        <v>20.440467999999999</v>
      </c>
      <c r="AS2016" s="3">
        <v>-5.7619819999999997</v>
      </c>
      <c r="AT2016" s="3">
        <v>8.9324619999999992</v>
      </c>
      <c r="AU2016" s="3">
        <v>19.331741999999998</v>
      </c>
      <c r="AV2016" s="3">
        <v>1.8982503308829526</v>
      </c>
      <c r="AW2016" s="3">
        <v>2.2455601857430096</v>
      </c>
      <c r="AX2016" s="3">
        <v>2.1116376568340103</v>
      </c>
      <c r="AY2016" s="3">
        <v>64.08</v>
      </c>
      <c r="AZ2016" s="4">
        <v>75.8</v>
      </c>
      <c r="BA2016" s="3">
        <v>71.28</v>
      </c>
    </row>
    <row r="2017" spans="1:53" x14ac:dyDescent="0.3">
      <c r="A2017" s="1" t="s">
        <v>856</v>
      </c>
      <c r="B2017" s="2">
        <v>29767308</v>
      </c>
      <c r="C2017" s="9" t="s">
        <v>2395</v>
      </c>
      <c r="D2017" s="9" t="s">
        <v>2483</v>
      </c>
      <c r="E2017" s="3">
        <v>1156.2778638</v>
      </c>
      <c r="F2017" s="5">
        <v>1884.0448630000001</v>
      </c>
      <c r="G2017" s="5" t="s">
        <v>2400</v>
      </c>
      <c r="H2017" s="3">
        <v>0.03</v>
      </c>
      <c r="I2017" s="3">
        <v>56.223565000000001</v>
      </c>
      <c r="J2017" s="3">
        <v>0.03</v>
      </c>
      <c r="K2017" s="3">
        <v>56.223565000000001</v>
      </c>
      <c r="L2017" s="3">
        <v>53.019943019999999</v>
      </c>
      <c r="M2017" s="3">
        <v>1.9128379100000001</v>
      </c>
      <c r="N2017" s="3" t="s">
        <v>2397</v>
      </c>
      <c r="O2017" s="3" t="s">
        <v>2400</v>
      </c>
      <c r="P2017" s="3" t="s">
        <v>2400</v>
      </c>
      <c r="Q2017" s="3">
        <v>1.8600829999999999</v>
      </c>
      <c r="R2017" s="3">
        <v>10.032999999999999</v>
      </c>
      <c r="S2017" s="3">
        <v>10.032999999999999</v>
      </c>
      <c r="T2017" s="9" t="s">
        <v>3429</v>
      </c>
      <c r="U2017" s="7">
        <v>891551</v>
      </c>
      <c r="V2017" s="7">
        <v>730162</v>
      </c>
      <c r="W2017" s="7">
        <v>601193</v>
      </c>
      <c r="X2017" s="7">
        <v>342388</v>
      </c>
      <c r="Y2017" s="7">
        <v>997252</v>
      </c>
      <c r="Z2017" s="7">
        <v>964855</v>
      </c>
      <c r="AA2017" s="7">
        <v>922594</v>
      </c>
      <c r="AB2017" s="7">
        <v>891551</v>
      </c>
      <c r="AC2017" s="3">
        <v>22.129000000000001</v>
      </c>
      <c r="AD2017" s="3">
        <v>22.131</v>
      </c>
      <c r="AE2017" s="4">
        <v>9.7609999999999992</v>
      </c>
      <c r="AF2017" s="4">
        <v>9.9990000000000006</v>
      </c>
      <c r="AG2017" s="7">
        <v>60552093</v>
      </c>
      <c r="AH2017" s="7">
        <v>60402838</v>
      </c>
      <c r="AI2017" s="7">
        <v>59794999</v>
      </c>
      <c r="AJ2017" s="7">
        <v>40593541</v>
      </c>
      <c r="AK2017" s="3">
        <v>67.019419999999997</v>
      </c>
      <c r="AL2017" s="7">
        <v>178</v>
      </c>
      <c r="AM2017" s="7">
        <v>39805546</v>
      </c>
      <c r="AN2017" s="3">
        <v>65.72</v>
      </c>
      <c r="AO2017" s="3">
        <v>-3.475104</v>
      </c>
      <c r="AP2017" s="3">
        <v>-2.514405</v>
      </c>
      <c r="AQ2017" s="3">
        <v>19.294872000000002</v>
      </c>
      <c r="AR2017" s="3">
        <v>-5.1478080000000004</v>
      </c>
      <c r="AS2017" s="3">
        <v>-2.514405</v>
      </c>
      <c r="AT2017" s="3">
        <v>19.294872000000002</v>
      </c>
      <c r="AU2017" s="3">
        <v>-7.4129350000000001</v>
      </c>
      <c r="AV2017" s="3">
        <v>3.0502022294271307</v>
      </c>
      <c r="AW2017" s="3">
        <v>5.1261461566172724</v>
      </c>
      <c r="AX2017" s="3">
        <v>6.1547878515685248</v>
      </c>
      <c r="AY2017" s="3">
        <v>59.58</v>
      </c>
      <c r="AZ2017" s="3">
        <v>100.13</v>
      </c>
      <c r="BA2017" s="3">
        <v>120.23</v>
      </c>
    </row>
    <row r="2018" spans="1:53" x14ac:dyDescent="0.3">
      <c r="A2018" s="1" t="s">
        <v>2282</v>
      </c>
      <c r="B2018" s="2">
        <v>19448929</v>
      </c>
      <c r="C2018" s="9" t="s">
        <v>2401</v>
      </c>
      <c r="D2018" s="9" t="s">
        <v>2461</v>
      </c>
      <c r="E2018" s="3">
        <v>1153.9601819</v>
      </c>
      <c r="F2018" s="5">
        <v>939.78418099999999</v>
      </c>
      <c r="G2018" s="5" t="s">
        <v>2400</v>
      </c>
      <c r="H2018" s="3">
        <v>1.7000000000000001E-2</v>
      </c>
      <c r="I2018" s="3">
        <v>125.319149</v>
      </c>
      <c r="J2018" s="3">
        <v>1.7000000000000001E-2</v>
      </c>
      <c r="K2018" s="3">
        <v>125.319149</v>
      </c>
      <c r="L2018" s="3">
        <v>4.7347266899999996</v>
      </c>
      <c r="M2018" s="3">
        <v>4.1684359500000001</v>
      </c>
      <c r="N2018" s="3">
        <v>48.677686000000001</v>
      </c>
      <c r="O2018" s="3" t="s">
        <v>2400</v>
      </c>
      <c r="P2018" s="3" t="s">
        <v>2400</v>
      </c>
      <c r="Q2018" s="3">
        <v>3.8890570000000002</v>
      </c>
      <c r="R2018" s="3">
        <v>67.618042000000003</v>
      </c>
      <c r="S2018" s="3">
        <v>67.618042000000003</v>
      </c>
      <c r="T2018" s="9" t="s">
        <v>3429</v>
      </c>
      <c r="U2018" s="7">
        <v>201517</v>
      </c>
      <c r="V2018" s="7">
        <v>157620</v>
      </c>
      <c r="W2018" s="7">
        <v>125773</v>
      </c>
      <c r="X2018" s="7">
        <v>98676</v>
      </c>
      <c r="Y2018" s="7">
        <v>225906</v>
      </c>
      <c r="Z2018" s="7">
        <v>220538</v>
      </c>
      <c r="AA2018" s="7">
        <v>211883</v>
      </c>
      <c r="AB2018" s="7">
        <v>201517</v>
      </c>
      <c r="AC2018" s="3">
        <v>69.754999999999995</v>
      </c>
      <c r="AD2018" s="3">
        <v>73.521000000000001</v>
      </c>
      <c r="AE2018" s="3">
        <v>-5.7110000000000003</v>
      </c>
      <c r="AF2018" s="4">
        <v>5.0640000000000001</v>
      </c>
      <c r="AG2018" s="7">
        <v>185523960</v>
      </c>
      <c r="AH2018" s="7">
        <v>184971086</v>
      </c>
      <c r="AI2018" s="7">
        <v>185455501</v>
      </c>
      <c r="AJ2018" s="7">
        <v>53939134</v>
      </c>
      <c r="AK2018" s="3">
        <v>29.073920000000001</v>
      </c>
      <c r="AL2018" s="7">
        <v>110</v>
      </c>
      <c r="AM2018" s="7">
        <v>48973466</v>
      </c>
      <c r="AN2018" s="4">
        <v>26.4</v>
      </c>
      <c r="AO2018" s="3">
        <v>1.3769359999999999</v>
      </c>
      <c r="AP2018" s="3">
        <v>-5.305466</v>
      </c>
      <c r="AQ2018" s="3">
        <v>-20.833333</v>
      </c>
      <c r="AR2018" s="3">
        <v>-11.958147</v>
      </c>
      <c r="AS2018" s="3">
        <v>-5.305466</v>
      </c>
      <c r="AT2018" s="3">
        <v>-20.833333</v>
      </c>
      <c r="AU2018" s="3">
        <v>-14.389535</v>
      </c>
      <c r="AV2018" s="3">
        <v>3.2312969329358858</v>
      </c>
      <c r="AW2018" s="3">
        <v>4.6596044714889704</v>
      </c>
      <c r="AX2018" s="3">
        <v>3.3346072761223691</v>
      </c>
      <c r="AY2018" s="3">
        <v>102.21</v>
      </c>
      <c r="AZ2018" s="3">
        <v>147.38999999999999</v>
      </c>
      <c r="BA2018" s="3">
        <v>105.48</v>
      </c>
    </row>
    <row r="2019" spans="1:53" x14ac:dyDescent="0.3">
      <c r="A2019" s="1" t="s">
        <v>3150</v>
      </c>
      <c r="B2019" s="2">
        <v>4905737</v>
      </c>
      <c r="C2019" s="9" t="s">
        <v>2401</v>
      </c>
      <c r="D2019" s="9" t="s">
        <v>2467</v>
      </c>
      <c r="E2019" s="3">
        <v>1153.3622640000001</v>
      </c>
      <c r="F2019" s="5">
        <v>927.94526299999995</v>
      </c>
      <c r="G2019" s="5" t="s">
        <v>2400</v>
      </c>
      <c r="H2019" s="3">
        <v>-6.8000000000000005E-2</v>
      </c>
      <c r="I2019" s="3" t="s">
        <v>2397</v>
      </c>
      <c r="J2019" s="3">
        <v>-6.8000000000000005E-2</v>
      </c>
      <c r="K2019" s="3" t="s">
        <v>2397</v>
      </c>
      <c r="L2019" s="3">
        <v>4.2796610199999998</v>
      </c>
      <c r="M2019" s="3">
        <v>2.5781748599999998</v>
      </c>
      <c r="N2019" s="3" t="s">
        <v>2397</v>
      </c>
      <c r="O2019" s="3" t="s">
        <v>2400</v>
      </c>
      <c r="P2019" s="3" t="s">
        <v>2400</v>
      </c>
      <c r="Q2019" s="3">
        <v>4.0529840000000004</v>
      </c>
      <c r="R2019" s="3" t="s">
        <v>2397</v>
      </c>
      <c r="S2019" s="3">
        <v>-14.791266</v>
      </c>
      <c r="T2019" s="9" t="s">
        <v>3433</v>
      </c>
      <c r="U2019" s="7">
        <v>220696</v>
      </c>
      <c r="V2019" s="7">
        <v>191256</v>
      </c>
      <c r="W2019" s="7">
        <v>131209</v>
      </c>
      <c r="X2019" s="7">
        <v>113168</v>
      </c>
      <c r="Y2019" s="7">
        <v>241650</v>
      </c>
      <c r="Z2019" s="7">
        <v>235764</v>
      </c>
      <c r="AA2019" s="7">
        <v>228433</v>
      </c>
      <c r="AB2019" s="7">
        <v>220696</v>
      </c>
      <c r="AC2019" s="3">
        <v>51.527000000000001</v>
      </c>
      <c r="AD2019" s="3">
        <v>55.918999999999997</v>
      </c>
      <c r="AE2019" s="3">
        <v>-52.826000000000001</v>
      </c>
      <c r="AF2019" s="3">
        <v>-31.291</v>
      </c>
      <c r="AG2019" s="7">
        <v>296432444</v>
      </c>
      <c r="AH2019" s="7">
        <v>293476403</v>
      </c>
      <c r="AI2019" s="7">
        <v>285532707</v>
      </c>
      <c r="AJ2019" s="7">
        <v>213979362</v>
      </c>
      <c r="AK2019" s="3">
        <v>72.117630000000005</v>
      </c>
      <c r="AL2019" s="7">
        <v>208</v>
      </c>
      <c r="AM2019" s="7">
        <v>94248012</v>
      </c>
      <c r="AN2019" s="3">
        <v>31.76</v>
      </c>
      <c r="AO2019" s="3">
        <v>-2.4154589999999998</v>
      </c>
      <c r="AP2019" s="3">
        <v>2.7989820000000001</v>
      </c>
      <c r="AQ2019" s="3">
        <v>81.165919000000002</v>
      </c>
      <c r="AR2019" s="3">
        <v>69.747899000000004</v>
      </c>
      <c r="AS2019" s="3">
        <v>2.7989820000000001</v>
      </c>
      <c r="AT2019" s="3">
        <v>81.165919000000002</v>
      </c>
      <c r="AU2019" s="3">
        <v>63.562753000000001</v>
      </c>
      <c r="AV2019" s="3">
        <v>8.3032251101113701</v>
      </c>
      <c r="AW2019" s="3">
        <v>12.1904521766211</v>
      </c>
      <c r="AX2019" s="3">
        <v>7.0315014385126968</v>
      </c>
      <c r="AY2019" s="3">
        <v>200.35</v>
      </c>
      <c r="AZ2019" s="3">
        <v>294.14999999999998</v>
      </c>
      <c r="BA2019" s="3">
        <v>169.66</v>
      </c>
    </row>
    <row r="2020" spans="1:53" x14ac:dyDescent="0.3">
      <c r="A2020" s="1" t="s">
        <v>863</v>
      </c>
      <c r="B2020" s="2">
        <v>5210507</v>
      </c>
      <c r="C2020" s="9" t="s">
        <v>2401</v>
      </c>
      <c r="D2020" s="9" t="s">
        <v>2454</v>
      </c>
      <c r="E2020" s="3">
        <v>1150.6774382999999</v>
      </c>
      <c r="F2020" s="5">
        <v>949.92643799999996</v>
      </c>
      <c r="G2020" s="5" t="s">
        <v>2400</v>
      </c>
      <c r="H2020" s="3">
        <v>3.7999999999999999E-2</v>
      </c>
      <c r="I2020" s="3">
        <v>125.41502</v>
      </c>
      <c r="J2020" s="3">
        <v>3.7999999999999999E-2</v>
      </c>
      <c r="K2020" s="3">
        <v>125.41502</v>
      </c>
      <c r="L2020" s="3">
        <v>6.6104166699999993</v>
      </c>
      <c r="M2020" s="3">
        <v>3.4651086600000003</v>
      </c>
      <c r="N2020" s="3">
        <v>15.13114</v>
      </c>
      <c r="O2020" s="3" t="s">
        <v>2400</v>
      </c>
      <c r="P2020" s="3" t="s">
        <v>2400</v>
      </c>
      <c r="Q2020" s="3">
        <v>2.4224450000000002</v>
      </c>
      <c r="R2020" s="3" t="s">
        <v>2397</v>
      </c>
      <c r="S2020" s="3" t="s">
        <v>2397</v>
      </c>
      <c r="T2020" s="9" t="s">
        <v>3429</v>
      </c>
      <c r="U2020" s="7">
        <v>361375</v>
      </c>
      <c r="V2020" s="7">
        <v>337366</v>
      </c>
      <c r="W2020" s="7">
        <v>297662</v>
      </c>
      <c r="X2020" s="7">
        <v>189510</v>
      </c>
      <c r="Y2020" s="7">
        <v>379317</v>
      </c>
      <c r="Z2020" s="7">
        <v>372221</v>
      </c>
      <c r="AA2020" s="7">
        <v>366943</v>
      </c>
      <c r="AB2020" s="7">
        <v>361375</v>
      </c>
      <c r="AC2020" s="3">
        <v>82.885999999999996</v>
      </c>
      <c r="AD2020" s="3">
        <v>82.646000000000001</v>
      </c>
      <c r="AE2020" s="3">
        <v>-2.524</v>
      </c>
      <c r="AF2020" s="3">
        <v>-0.71799999999999997</v>
      </c>
      <c r="AG2020" s="7">
        <v>35435532</v>
      </c>
      <c r="AH2020" s="7">
        <v>38089060</v>
      </c>
      <c r="AI2020" s="7">
        <v>38164996</v>
      </c>
      <c r="AJ2020" s="7">
        <v>29364119</v>
      </c>
      <c r="AK2020" s="3">
        <v>83.217410000000001</v>
      </c>
      <c r="AL2020" s="7">
        <v>207</v>
      </c>
      <c r="AM2020" s="7">
        <v>21286941</v>
      </c>
      <c r="AN2020" s="3">
        <v>60.33</v>
      </c>
      <c r="AO2020" s="3">
        <v>-4.829034</v>
      </c>
      <c r="AP2020" s="3">
        <v>-2.6985589999999999</v>
      </c>
      <c r="AQ2020" s="3">
        <v>22.651720000000001</v>
      </c>
      <c r="AR2020" s="3">
        <v>21.106870000000001</v>
      </c>
      <c r="AS2020" s="3">
        <v>-2.6985589999999999</v>
      </c>
      <c r="AT2020" s="3">
        <v>22.651720000000001</v>
      </c>
      <c r="AU2020" s="3">
        <v>16.5687</v>
      </c>
      <c r="AV2020" s="3">
        <v>6.5403532219408076</v>
      </c>
      <c r="AW2020" s="3">
        <v>7.8486424179252197</v>
      </c>
      <c r="AX2020" s="3">
        <v>10.297488836233489</v>
      </c>
      <c r="AY2020" s="3">
        <v>56.08</v>
      </c>
      <c r="AZ2020" s="4">
        <v>67.3</v>
      </c>
      <c r="BA2020" s="4">
        <v>88.3</v>
      </c>
    </row>
    <row r="2021" spans="1:53" x14ac:dyDescent="0.3">
      <c r="A2021" s="1" t="s">
        <v>699</v>
      </c>
      <c r="B2021" s="2">
        <v>4376766</v>
      </c>
      <c r="C2021" s="9" t="s">
        <v>2395</v>
      </c>
      <c r="D2021" s="9" t="s">
        <v>2434</v>
      </c>
      <c r="E2021" s="3">
        <v>1149.9640774100001</v>
      </c>
      <c r="F2021" s="5">
        <v>1689.5800770000001</v>
      </c>
      <c r="G2021" s="5" t="s">
        <v>2400</v>
      </c>
      <c r="H2021" s="4">
        <v>1.272</v>
      </c>
      <c r="I2021" s="3">
        <v>21.332301000000001</v>
      </c>
      <c r="J2021" s="4">
        <v>1.272</v>
      </c>
      <c r="K2021" s="3">
        <v>21.332301000000001</v>
      </c>
      <c r="L2021" s="3" t="s">
        <v>2397</v>
      </c>
      <c r="M2021" s="3">
        <v>3.22281167</v>
      </c>
      <c r="N2021" s="3">
        <v>14.413817</v>
      </c>
      <c r="O2021" s="3" t="s">
        <v>2400</v>
      </c>
      <c r="P2021" s="3" t="s">
        <v>2400</v>
      </c>
      <c r="Q2021" s="3">
        <v>1.0564720000000001</v>
      </c>
      <c r="R2021" s="3">
        <v>9.7068750000000001</v>
      </c>
      <c r="S2021" s="3">
        <v>9.7068750000000001</v>
      </c>
      <c r="T2021" s="9" t="s">
        <v>3429</v>
      </c>
      <c r="U2021" s="7">
        <v>1678600</v>
      </c>
      <c r="V2021" s="7">
        <v>1480832</v>
      </c>
      <c r="W2021" s="7">
        <v>1113921</v>
      </c>
      <c r="X2021" s="7">
        <v>1005266</v>
      </c>
      <c r="Y2021" s="7">
        <v>1738170</v>
      </c>
      <c r="Z2021" s="7">
        <v>1684484</v>
      </c>
      <c r="AA2021" s="7">
        <v>1666968</v>
      </c>
      <c r="AB2021" s="7">
        <v>1678600</v>
      </c>
      <c r="AC2021" s="3">
        <v>30.102</v>
      </c>
      <c r="AD2021" s="3">
        <v>30.527999999999999</v>
      </c>
      <c r="AE2021" s="4">
        <v>10.093</v>
      </c>
      <c r="AF2021" s="4">
        <v>9.7629999999999999</v>
      </c>
      <c r="AG2021" s="7">
        <v>15694883</v>
      </c>
      <c r="AH2021" s="7">
        <v>15788714</v>
      </c>
      <c r="AI2021" s="7">
        <v>16176787</v>
      </c>
      <c r="AJ2021" s="7">
        <v>12736357</v>
      </c>
      <c r="AK2021" s="3">
        <v>81.149739999999994</v>
      </c>
      <c r="AL2021" s="7">
        <v>214</v>
      </c>
      <c r="AM2021" s="7">
        <v>12103294</v>
      </c>
      <c r="AN2021" s="3">
        <v>77.12</v>
      </c>
      <c r="AO2021" s="3">
        <v>1.13845</v>
      </c>
      <c r="AP2021" s="3">
        <v>12.761021</v>
      </c>
      <c r="AQ2021" s="3">
        <v>54.835082999999997</v>
      </c>
      <c r="AR2021" s="3">
        <v>144.582593</v>
      </c>
      <c r="AS2021" s="3">
        <v>12.761021</v>
      </c>
      <c r="AT2021" s="3">
        <v>54.835082999999997</v>
      </c>
      <c r="AU2021" s="3">
        <v>145.163205</v>
      </c>
      <c r="AV2021" s="3">
        <v>5.252234119872063</v>
      </c>
      <c r="AW2021" s="3">
        <v>7.9893497193262979</v>
      </c>
      <c r="AX2021" s="3">
        <v>5.2180965850217156</v>
      </c>
      <c r="AY2021" s="3">
        <v>138.72</v>
      </c>
      <c r="AZ2021" s="4">
        <v>211.01</v>
      </c>
      <c r="BA2021" s="3">
        <v>137.82</v>
      </c>
    </row>
    <row r="2022" spans="1:53" x14ac:dyDescent="0.3">
      <c r="A2022" s="1" t="s">
        <v>68</v>
      </c>
      <c r="B2022" s="2">
        <v>107230</v>
      </c>
      <c r="C2022" s="9" t="s">
        <v>2401</v>
      </c>
      <c r="D2022" s="9" t="s">
        <v>2413</v>
      </c>
      <c r="E2022" s="3">
        <v>1142.0411168999999</v>
      </c>
      <c r="F2022" s="5">
        <v>1789.4131159999999</v>
      </c>
      <c r="G2022" s="5">
        <v>1775.2021169</v>
      </c>
      <c r="H2022" s="4">
        <v>1.3</v>
      </c>
      <c r="I2022" s="3">
        <v>21.651515151515198</v>
      </c>
      <c r="J2022" s="3">
        <v>1.3</v>
      </c>
      <c r="K2022" s="3">
        <v>21.651515151515198</v>
      </c>
      <c r="L2022" s="3">
        <v>5.35827676163807</v>
      </c>
      <c r="M2022" s="3">
        <v>5.35827676163807</v>
      </c>
      <c r="N2022" s="3">
        <v>15.088619</v>
      </c>
      <c r="O2022" s="3" t="s">
        <v>2400</v>
      </c>
      <c r="P2022" s="3" t="s">
        <v>2400</v>
      </c>
      <c r="Q2022" s="3">
        <v>7.1514290000000003</v>
      </c>
      <c r="R2022" s="3">
        <v>12.754936000000001</v>
      </c>
      <c r="S2022" s="3">
        <v>10.931392923007801</v>
      </c>
      <c r="T2022" s="9" t="s">
        <v>3429</v>
      </c>
      <c r="U2022" s="7">
        <v>247207</v>
      </c>
      <c r="V2022" s="7">
        <v>212583</v>
      </c>
      <c r="W2022" s="7">
        <v>206787</v>
      </c>
      <c r="X2022" s="7">
        <v>201809</v>
      </c>
      <c r="Y2022" s="7">
        <v>260501</v>
      </c>
      <c r="Z2022" s="7">
        <v>260756</v>
      </c>
      <c r="AA2022" s="7">
        <v>258506</v>
      </c>
      <c r="AB2022" s="7">
        <v>247207</v>
      </c>
      <c r="AC2022" s="4">
        <v>55.01</v>
      </c>
      <c r="AD2022" s="4">
        <v>56.06</v>
      </c>
      <c r="AE2022" s="3">
        <v>52.191000000000003</v>
      </c>
      <c r="AF2022" s="3">
        <v>53.252000000000002</v>
      </c>
      <c r="AG2022" s="7">
        <v>5107290</v>
      </c>
      <c r="AH2022" s="7">
        <v>5107290</v>
      </c>
      <c r="AI2022" s="7">
        <v>5107290</v>
      </c>
      <c r="AJ2022" s="7">
        <v>2125372</v>
      </c>
      <c r="AK2022" s="3">
        <v>41.61448</v>
      </c>
      <c r="AL2022" s="7">
        <v>162</v>
      </c>
      <c r="AM2022" s="7">
        <v>3328604</v>
      </c>
      <c r="AN2022" s="3">
        <v>65.17</v>
      </c>
      <c r="AO2022" s="3">
        <v>-0.46766200000000002</v>
      </c>
      <c r="AP2022" s="3">
        <v>-10.531729</v>
      </c>
      <c r="AQ2022" s="3">
        <v>-17.453375000000001</v>
      </c>
      <c r="AR2022" s="3">
        <v>-7.4524679999999996</v>
      </c>
      <c r="AS2022" s="3">
        <v>-10.531729</v>
      </c>
      <c r="AT2022" s="3">
        <v>-17.453375000000001</v>
      </c>
      <c r="AU2022" s="3">
        <v>-6.3257950000000003</v>
      </c>
      <c r="AV2022" s="3">
        <v>1.4675493265508714</v>
      </c>
      <c r="AW2022" s="3">
        <v>1.5209542723155618</v>
      </c>
      <c r="AX2022" s="3">
        <v>1.1924794678857988</v>
      </c>
      <c r="AY2022" s="3">
        <v>134.55000000000001</v>
      </c>
      <c r="AZ2022" s="3">
        <v>139.44999999999999</v>
      </c>
      <c r="BA2022" s="3">
        <v>109.33</v>
      </c>
    </row>
    <row r="2023" spans="1:53" x14ac:dyDescent="0.3">
      <c r="A2023" s="1" t="s">
        <v>2583</v>
      </c>
      <c r="B2023" s="2">
        <v>7174772</v>
      </c>
      <c r="C2023" s="9" t="s">
        <v>2395</v>
      </c>
      <c r="D2023" s="9" t="s">
        <v>2527</v>
      </c>
      <c r="E2023" s="3">
        <v>1141.8833460000001</v>
      </c>
      <c r="F2023" s="5">
        <v>2643.1483459999999</v>
      </c>
      <c r="G2023" s="5" t="s">
        <v>2400</v>
      </c>
      <c r="H2023" s="3">
        <v>-0.12</v>
      </c>
      <c r="I2023" s="3" t="s">
        <v>2397</v>
      </c>
      <c r="J2023" s="3">
        <v>-0.13700000000000001</v>
      </c>
      <c r="K2023" s="3" t="s">
        <v>2397</v>
      </c>
      <c r="L2023" s="3" t="s">
        <v>2397</v>
      </c>
      <c r="M2023" s="3">
        <v>1.00343643</v>
      </c>
      <c r="N2023" s="3">
        <v>13.394494999999999</v>
      </c>
      <c r="O2023" s="3" t="s">
        <v>2400</v>
      </c>
      <c r="P2023" s="3" t="s">
        <v>2400</v>
      </c>
      <c r="Q2023" s="3">
        <v>0.61088600000000004</v>
      </c>
      <c r="R2023" s="3">
        <v>6.2022110000000001</v>
      </c>
      <c r="S2023" s="3">
        <v>6.2022110000000001</v>
      </c>
      <c r="T2023" s="9" t="s">
        <v>3429</v>
      </c>
      <c r="U2023" s="7">
        <v>4224846</v>
      </c>
      <c r="V2023" s="7">
        <v>4049742</v>
      </c>
      <c r="W2023" s="7">
        <v>3602298</v>
      </c>
      <c r="X2023" s="7">
        <v>3155671</v>
      </c>
      <c r="Y2023" s="7">
        <v>3990708</v>
      </c>
      <c r="Z2023" s="7">
        <v>4071144</v>
      </c>
      <c r="AA2023" s="7">
        <v>4161545</v>
      </c>
      <c r="AB2023" s="7">
        <v>4224846</v>
      </c>
      <c r="AC2023" s="3">
        <v>13.359</v>
      </c>
      <c r="AD2023" s="3">
        <v>14.653</v>
      </c>
      <c r="AE2023" s="4">
        <v>8.8450000000000006</v>
      </c>
      <c r="AF2023" s="4">
        <v>9.0850000000000009</v>
      </c>
      <c r="AG2023" s="7">
        <v>320418083</v>
      </c>
      <c r="AH2023" s="7">
        <v>323020596</v>
      </c>
      <c r="AI2023" s="7">
        <v>325774637</v>
      </c>
      <c r="AJ2023" s="7">
        <v>134500710</v>
      </c>
      <c r="AK2023" s="4">
        <v>41.932699999999997</v>
      </c>
      <c r="AL2023" s="7">
        <v>150</v>
      </c>
      <c r="AM2023" s="7">
        <v>98485836</v>
      </c>
      <c r="AN2023" s="4">
        <v>30.7</v>
      </c>
      <c r="AO2023" s="3">
        <v>-4.2622949999999999</v>
      </c>
      <c r="AP2023" s="3">
        <v>-17.977528</v>
      </c>
      <c r="AQ2023" s="3">
        <v>-14.868805</v>
      </c>
      <c r="AR2023" s="3">
        <v>-18.888888999999999</v>
      </c>
      <c r="AS2023" s="3">
        <v>-17.977528</v>
      </c>
      <c r="AT2023" s="3">
        <v>-14.868805</v>
      </c>
      <c r="AU2023" s="3">
        <v>-19.337016999999999</v>
      </c>
      <c r="AV2023" s="3">
        <v>0.32835662399241056</v>
      </c>
      <c r="AW2023" s="3">
        <v>0.52779267823601006</v>
      </c>
      <c r="AX2023" s="3">
        <v>0.70309430934717498</v>
      </c>
      <c r="AY2023" s="3">
        <v>28.49</v>
      </c>
      <c r="AZ2023" s="3">
        <v>45.79</v>
      </c>
      <c r="BA2023" s="4">
        <v>61</v>
      </c>
    </row>
    <row r="2024" spans="1:53" x14ac:dyDescent="0.3">
      <c r="A2024" s="1" t="s">
        <v>2356</v>
      </c>
      <c r="B2024" s="2">
        <v>4001527</v>
      </c>
      <c r="C2024" s="9" t="s">
        <v>2395</v>
      </c>
      <c r="D2024" s="9" t="s">
        <v>2481</v>
      </c>
      <c r="E2024" s="3">
        <v>1136.77920088</v>
      </c>
      <c r="F2024" s="5">
        <v>4291.7791999999999</v>
      </c>
      <c r="G2024" s="5" t="s">
        <v>2400</v>
      </c>
      <c r="H2024" s="3">
        <v>-9.7230000000000008</v>
      </c>
      <c r="I2024" s="3" t="s">
        <v>2397</v>
      </c>
      <c r="J2024" s="3">
        <v>-9.7230000000000008</v>
      </c>
      <c r="K2024" s="3" t="s">
        <v>2397</v>
      </c>
      <c r="L2024" s="3" t="s">
        <v>2397</v>
      </c>
      <c r="M2024" s="3">
        <v>0.80461963999999997</v>
      </c>
      <c r="N2024" s="3">
        <v>2.1080269999999999</v>
      </c>
      <c r="O2024" s="3" t="s">
        <v>2400</v>
      </c>
      <c r="P2024" s="3" t="s">
        <v>2400</v>
      </c>
      <c r="Q2024" s="3">
        <v>0.65957500000000002</v>
      </c>
      <c r="R2024" s="3">
        <v>8.7028440000000007</v>
      </c>
      <c r="S2024" s="3">
        <v>8.7028440000000007</v>
      </c>
      <c r="T2024" s="9" t="s">
        <v>3429</v>
      </c>
      <c r="U2024" s="7">
        <v>6886000</v>
      </c>
      <c r="V2024" s="7">
        <v>7107000</v>
      </c>
      <c r="W2024" s="7">
        <v>7038000</v>
      </c>
      <c r="X2024" s="7">
        <v>7022000</v>
      </c>
      <c r="Y2024" s="7">
        <v>6373000</v>
      </c>
      <c r="Z2024" s="7">
        <v>6497000</v>
      </c>
      <c r="AA2024" s="7">
        <v>6673000</v>
      </c>
      <c r="AB2024" s="7">
        <v>6886000</v>
      </c>
      <c r="AC2024" s="3">
        <v>33.603999999999999</v>
      </c>
      <c r="AD2024" s="3">
        <v>32.167000000000002</v>
      </c>
      <c r="AE2024" s="4">
        <v>7.8570000000000002</v>
      </c>
      <c r="AF2024" s="4">
        <v>5.351</v>
      </c>
      <c r="AG2024" s="7">
        <v>124363000</v>
      </c>
      <c r="AH2024" s="7">
        <v>124319000</v>
      </c>
      <c r="AI2024" s="7">
        <v>122905999</v>
      </c>
      <c r="AJ2024" s="7">
        <v>115168315</v>
      </c>
      <c r="AK2024" s="3">
        <v>92.598320000000001</v>
      </c>
      <c r="AL2024" s="7">
        <v>353</v>
      </c>
      <c r="AM2024" s="7">
        <v>113455159</v>
      </c>
      <c r="AN2024" s="3">
        <v>91.22</v>
      </c>
      <c r="AO2024" s="3">
        <v>-8.667389</v>
      </c>
      <c r="AP2024" s="3">
        <v>-7.7680530000000001</v>
      </c>
      <c r="AQ2024" s="3">
        <v>-18.786127</v>
      </c>
      <c r="AR2024" s="3">
        <v>-53.244591999999997</v>
      </c>
      <c r="AS2024" s="3">
        <v>-7.7680530000000001</v>
      </c>
      <c r="AT2024" s="3">
        <v>-18.786127</v>
      </c>
      <c r="AU2024" s="3">
        <v>-54.009819999999998</v>
      </c>
      <c r="AV2024" s="3">
        <v>8.9725575644805513</v>
      </c>
      <c r="AW2024" s="3">
        <v>10.36604936398432</v>
      </c>
      <c r="AX2024" s="3">
        <v>9.5381469119666953</v>
      </c>
      <c r="AY2024" s="3">
        <v>100.48</v>
      </c>
      <c r="AZ2024" s="4">
        <v>116.09</v>
      </c>
      <c r="BA2024" s="3">
        <v>106.82</v>
      </c>
    </row>
    <row r="2025" spans="1:53" x14ac:dyDescent="0.3">
      <c r="A2025" s="1" t="s">
        <v>1388</v>
      </c>
      <c r="B2025" s="2">
        <v>4053645</v>
      </c>
      <c r="C2025" s="9" t="s">
        <v>2401</v>
      </c>
      <c r="D2025" s="9" t="s">
        <v>2438</v>
      </c>
      <c r="E2025" s="3">
        <v>1134.13725271</v>
      </c>
      <c r="F2025" s="5" t="s">
        <v>2400</v>
      </c>
      <c r="G2025" s="5">
        <v>10267.48825271</v>
      </c>
      <c r="H2025" s="3">
        <v>0.37</v>
      </c>
      <c r="I2025" s="3">
        <v>6.4088050314465397</v>
      </c>
      <c r="J2025" s="3">
        <v>0.37</v>
      </c>
      <c r="K2025" s="3">
        <v>6.4088050314465397</v>
      </c>
      <c r="L2025" s="3">
        <v>0.77698833724730609</v>
      </c>
      <c r="M2025" s="3">
        <v>0.74012767989025707</v>
      </c>
      <c r="N2025" s="3">
        <v>17.629757999999999</v>
      </c>
      <c r="O2025" s="3" t="s">
        <v>2400</v>
      </c>
      <c r="P2025" s="3" t="s">
        <v>2400</v>
      </c>
      <c r="Q2025" s="3" t="s">
        <v>2400</v>
      </c>
      <c r="R2025" s="3" t="s">
        <v>2400</v>
      </c>
      <c r="S2025" s="3" t="s">
        <v>2400</v>
      </c>
      <c r="T2025" s="9" t="s">
        <v>3429</v>
      </c>
      <c r="U2025" s="7">
        <v>230201</v>
      </c>
      <c r="V2025" s="7">
        <v>-67067</v>
      </c>
      <c r="W2025" s="7">
        <v>384182</v>
      </c>
      <c r="X2025" s="7">
        <v>-438565</v>
      </c>
      <c r="Y2025" s="7">
        <v>362472</v>
      </c>
      <c r="Z2025" s="7">
        <v>255708</v>
      </c>
      <c r="AA2025" s="7">
        <v>188297</v>
      </c>
      <c r="AB2025" s="7">
        <v>230201</v>
      </c>
      <c r="AC2025" s="3">
        <v>85.415000000000006</v>
      </c>
      <c r="AD2025" s="3">
        <v>91.186999999999998</v>
      </c>
      <c r="AE2025" s="3" t="s">
        <v>2400</v>
      </c>
      <c r="AF2025" s="3" t="s">
        <v>2400</v>
      </c>
      <c r="AG2025" s="7">
        <v>102083000</v>
      </c>
      <c r="AH2025" s="7">
        <v>102083000</v>
      </c>
      <c r="AI2025" s="7">
        <v>101916000</v>
      </c>
      <c r="AJ2025" s="7">
        <v>100692345</v>
      </c>
      <c r="AK2025" s="3">
        <v>98.638149999999996</v>
      </c>
      <c r="AL2025" s="7">
        <v>226</v>
      </c>
      <c r="AM2025" s="7">
        <v>68602854</v>
      </c>
      <c r="AN2025" s="4">
        <v>67.2</v>
      </c>
      <c r="AO2025" s="3">
        <v>-3.9585300000000001</v>
      </c>
      <c r="AP2025" s="3">
        <v>-8.2808279999999996</v>
      </c>
      <c r="AQ2025" s="3">
        <v>-19.889937</v>
      </c>
      <c r="AR2025" s="3">
        <v>-9.4222219999999997</v>
      </c>
      <c r="AS2025" s="3">
        <v>-8.2808279999999996</v>
      </c>
      <c r="AT2025" s="3">
        <v>-19.889937</v>
      </c>
      <c r="AU2025" s="3">
        <v>-9.5829640000000005</v>
      </c>
      <c r="AV2025" s="3">
        <v>5.2810087709300317</v>
      </c>
      <c r="AW2025" s="3">
        <v>5.1151544697415865</v>
      </c>
      <c r="AX2025" s="3">
        <v>4.4499593437300833</v>
      </c>
      <c r="AY2025" s="3">
        <v>138.35</v>
      </c>
      <c r="AZ2025" s="4">
        <v>134.01</v>
      </c>
      <c r="BA2025" s="3">
        <v>116.58</v>
      </c>
    </row>
    <row r="2026" spans="1:53" x14ac:dyDescent="0.3">
      <c r="A2026" s="1" t="s">
        <v>364</v>
      </c>
      <c r="B2026" s="2">
        <v>4121888</v>
      </c>
      <c r="C2026" s="9" t="s">
        <v>2401</v>
      </c>
      <c r="D2026" s="9" t="s">
        <v>2412</v>
      </c>
      <c r="E2026" s="3">
        <v>1131.52716472</v>
      </c>
      <c r="F2026" s="5">
        <v>6039.723164</v>
      </c>
      <c r="G2026" s="5">
        <v>6069.4241647199997</v>
      </c>
      <c r="H2026" s="3">
        <v>-0.222</v>
      </c>
      <c r="I2026" s="3" t="s">
        <v>2397</v>
      </c>
      <c r="J2026" s="3">
        <v>-0.222</v>
      </c>
      <c r="K2026" s="3" t="s">
        <v>2397</v>
      </c>
      <c r="L2026" s="3">
        <v>3.7734433599999999</v>
      </c>
      <c r="M2026" s="3">
        <v>3.4217687100000003</v>
      </c>
      <c r="N2026" s="3" t="s">
        <v>2397</v>
      </c>
      <c r="O2026" s="3" t="s">
        <v>2400</v>
      </c>
      <c r="P2026" s="3" t="s">
        <v>2400</v>
      </c>
      <c r="Q2026" s="4">
        <v>2.0003150000000001</v>
      </c>
      <c r="R2026" s="3">
        <v>9.3288030000000006</v>
      </c>
      <c r="S2026" s="3">
        <v>9.3288030000000006</v>
      </c>
      <c r="T2026" s="9" t="s">
        <v>3429</v>
      </c>
      <c r="U2026" s="7">
        <v>2867404</v>
      </c>
      <c r="V2026" s="7">
        <v>2597518</v>
      </c>
      <c r="W2026" s="7">
        <v>2564414</v>
      </c>
      <c r="X2026" s="7">
        <v>3424495</v>
      </c>
      <c r="Y2026" s="7">
        <v>2954652</v>
      </c>
      <c r="Z2026" s="7">
        <v>2921486</v>
      </c>
      <c r="AA2026" s="7">
        <v>2898282</v>
      </c>
      <c r="AB2026" s="7">
        <v>2867404</v>
      </c>
      <c r="AC2026" s="3">
        <v>25.972000000000001</v>
      </c>
      <c r="AD2026" s="3">
        <v>27.206</v>
      </c>
      <c r="AE2026" s="4">
        <v>12.879</v>
      </c>
      <c r="AF2026" s="3">
        <v>14.194000000000001</v>
      </c>
      <c r="AG2026" s="7">
        <v>199212529</v>
      </c>
      <c r="AH2026" s="7">
        <v>197201015</v>
      </c>
      <c r="AI2026" s="7">
        <v>188238130</v>
      </c>
      <c r="AJ2026" s="7">
        <v>195648575</v>
      </c>
      <c r="AK2026" s="3">
        <v>98.210980000000006</v>
      </c>
      <c r="AL2026" s="7">
        <v>237</v>
      </c>
      <c r="AM2026" s="7">
        <v>185094555</v>
      </c>
      <c r="AN2026" s="3">
        <v>92.91</v>
      </c>
      <c r="AO2026" s="3">
        <v>-0.78895499999999996</v>
      </c>
      <c r="AP2026" s="3">
        <v>-11.443662</v>
      </c>
      <c r="AQ2026" s="3">
        <v>-25.920470999999999</v>
      </c>
      <c r="AR2026" s="3">
        <v>-12.062937</v>
      </c>
      <c r="AS2026" s="3">
        <v>-11.443662</v>
      </c>
      <c r="AT2026" s="3">
        <v>-25.920470999999999</v>
      </c>
      <c r="AU2026" s="3">
        <v>-13.573883</v>
      </c>
      <c r="AV2026" s="3">
        <v>3.0671384127651931</v>
      </c>
      <c r="AW2026" s="3">
        <v>4.2600966948400938</v>
      </c>
      <c r="AX2026" s="3">
        <v>5.5088435418946657</v>
      </c>
      <c r="AY2026" s="3">
        <v>60.91</v>
      </c>
      <c r="AZ2026" s="4">
        <v>84.6</v>
      </c>
      <c r="BA2026" s="4">
        <v>109.4</v>
      </c>
    </row>
    <row r="2027" spans="1:53" x14ac:dyDescent="0.3">
      <c r="A2027" s="1" t="s">
        <v>528</v>
      </c>
      <c r="B2027" s="2">
        <v>4992112</v>
      </c>
      <c r="C2027" s="9" t="s">
        <v>2395</v>
      </c>
      <c r="D2027" s="9" t="s">
        <v>2445</v>
      </c>
      <c r="E2027" s="3">
        <v>1127.2243636600001</v>
      </c>
      <c r="F2027" s="5">
        <v>1637.831363</v>
      </c>
      <c r="G2027" s="5" t="s">
        <v>2400</v>
      </c>
      <c r="H2027" s="3">
        <v>-0.52100000000000002</v>
      </c>
      <c r="I2027" s="3">
        <v>71.068702000000002</v>
      </c>
      <c r="J2027" s="3">
        <v>-0.52100000000000002</v>
      </c>
      <c r="K2027" s="3">
        <v>71.068702000000002</v>
      </c>
      <c r="L2027" s="3" t="s">
        <v>2397</v>
      </c>
      <c r="M2027" s="3">
        <v>1.1873107000000001</v>
      </c>
      <c r="N2027" s="3">
        <v>25.647383000000001</v>
      </c>
      <c r="O2027" s="3" t="s">
        <v>2400</v>
      </c>
      <c r="P2027" s="3" t="s">
        <v>2400</v>
      </c>
      <c r="Q2027" s="3">
        <v>1.576419</v>
      </c>
      <c r="R2027" s="3">
        <v>12.67564</v>
      </c>
      <c r="S2027" s="3">
        <v>12.67564</v>
      </c>
      <c r="T2027" s="9" t="s">
        <v>3431</v>
      </c>
      <c r="U2027" s="7">
        <v>1013540</v>
      </c>
      <c r="V2027" s="7">
        <v>936240</v>
      </c>
      <c r="W2027" s="7">
        <v>906555</v>
      </c>
      <c r="X2027" s="7">
        <v>649642</v>
      </c>
      <c r="Y2027" s="7">
        <v>1001648</v>
      </c>
      <c r="Z2027" s="7">
        <v>1017774</v>
      </c>
      <c r="AA2027" s="7">
        <v>1013540</v>
      </c>
      <c r="AB2027" s="7">
        <v>1001878</v>
      </c>
      <c r="AC2027" s="3">
        <v>37.017000000000003</v>
      </c>
      <c r="AD2027" s="3">
        <v>35.201999999999998</v>
      </c>
      <c r="AE2027" s="3">
        <v>15.307</v>
      </c>
      <c r="AF2027" s="4">
        <v>11.035</v>
      </c>
      <c r="AG2027" s="7">
        <v>28571114</v>
      </c>
      <c r="AH2027" s="7">
        <v>28835148</v>
      </c>
      <c r="AI2027" s="7">
        <v>28705826</v>
      </c>
      <c r="AJ2027" s="7">
        <v>28075720</v>
      </c>
      <c r="AK2027" s="4">
        <v>97.859399999999994</v>
      </c>
      <c r="AL2027" s="7">
        <v>254</v>
      </c>
      <c r="AM2027" s="7">
        <v>28882027</v>
      </c>
      <c r="AN2027" s="3">
        <v>100.67</v>
      </c>
      <c r="AO2027" s="3">
        <v>-0.107296</v>
      </c>
      <c r="AP2027" s="3">
        <v>-5.2176130000000001</v>
      </c>
      <c r="AQ2027" s="3">
        <v>3.4444439999999998</v>
      </c>
      <c r="AR2027" s="3">
        <v>-3.498316</v>
      </c>
      <c r="AS2027" s="3">
        <v>-5.2176130000000001</v>
      </c>
      <c r="AT2027" s="3">
        <v>3.4444439999999998</v>
      </c>
      <c r="AU2027" s="3">
        <v>-4.561763</v>
      </c>
      <c r="AV2027" s="3">
        <v>2.1231512715261638</v>
      </c>
      <c r="AW2027" s="3">
        <v>4.0889708700757854</v>
      </c>
      <c r="AX2027" s="3">
        <v>4.205866913519591</v>
      </c>
      <c r="AY2027" s="3">
        <v>64.48</v>
      </c>
      <c r="AZ2027" s="3">
        <v>124.18</v>
      </c>
      <c r="BA2027" s="3">
        <v>127.73</v>
      </c>
    </row>
    <row r="2028" spans="1:53" x14ac:dyDescent="0.3">
      <c r="A2028" s="1" t="s">
        <v>178</v>
      </c>
      <c r="B2028" s="2">
        <v>10812170</v>
      </c>
      <c r="C2028" s="9" t="s">
        <v>2401</v>
      </c>
      <c r="D2028" s="9" t="s">
        <v>2430</v>
      </c>
      <c r="E2028" s="3">
        <v>1125.8302389999999</v>
      </c>
      <c r="F2028" s="5">
        <v>993.73523799999998</v>
      </c>
      <c r="G2028" s="5" t="s">
        <v>2400</v>
      </c>
      <c r="H2028" s="3">
        <v>-4.4999999999999998E-2</v>
      </c>
      <c r="I2028" s="3" t="s">
        <v>2397</v>
      </c>
      <c r="J2028" s="3">
        <v>-4.4999999999999998E-2</v>
      </c>
      <c r="K2028" s="3" t="s">
        <v>2397</v>
      </c>
      <c r="L2028" s="3">
        <v>13.07242991</v>
      </c>
      <c r="M2028" s="3">
        <v>11.583850930000001</v>
      </c>
      <c r="N2028" s="3">
        <v>21.519231000000001</v>
      </c>
      <c r="O2028" s="3" t="s">
        <v>2400</v>
      </c>
      <c r="P2028" s="3" t="s">
        <v>2400</v>
      </c>
      <c r="Q2028" s="3">
        <v>1.889229</v>
      </c>
      <c r="R2028" s="3" t="s">
        <v>2397</v>
      </c>
      <c r="S2028" s="3">
        <v>-50.107475000000001</v>
      </c>
      <c r="T2028" s="9" t="s">
        <v>3429</v>
      </c>
      <c r="U2028" s="7">
        <v>491176</v>
      </c>
      <c r="V2028" s="7">
        <v>490414</v>
      </c>
      <c r="W2028" s="7">
        <v>435137</v>
      </c>
      <c r="X2028" s="7">
        <v>357154</v>
      </c>
      <c r="Y2028" s="7">
        <v>524407</v>
      </c>
      <c r="Z2028" s="7">
        <v>516743</v>
      </c>
      <c r="AA2028" s="7">
        <v>504372</v>
      </c>
      <c r="AB2028" s="7">
        <v>491176</v>
      </c>
      <c r="AC2028" s="3">
        <v>34.115000000000002</v>
      </c>
      <c r="AD2028" s="3">
        <v>36.231000000000002</v>
      </c>
      <c r="AE2028" s="4">
        <v>-3.98</v>
      </c>
      <c r="AF2028" s="3">
        <v>-4.4569999999999999</v>
      </c>
      <c r="AG2028" s="7">
        <v>100321524</v>
      </c>
      <c r="AH2028" s="7">
        <v>98326212</v>
      </c>
      <c r="AI2028" s="7">
        <v>94581808</v>
      </c>
      <c r="AJ2028" s="7">
        <v>94831794</v>
      </c>
      <c r="AK2028" s="3">
        <v>94.509159999999994</v>
      </c>
      <c r="AL2028" s="7">
        <v>273</v>
      </c>
      <c r="AM2028" s="7">
        <v>90259841</v>
      </c>
      <c r="AN2028" s="3">
        <v>89.95</v>
      </c>
      <c r="AO2028" s="3">
        <v>-3.0329290000000002</v>
      </c>
      <c r="AP2028" s="3">
        <v>-0.26738000000000001</v>
      </c>
      <c r="AQ2028" s="3">
        <v>-7.5970269999999998</v>
      </c>
      <c r="AR2028" s="3">
        <v>21.235102999999999</v>
      </c>
      <c r="AS2028" s="3">
        <v>-0.26738000000000001</v>
      </c>
      <c r="AT2028" s="3">
        <v>-7.5970269999999998</v>
      </c>
      <c r="AU2028" s="3">
        <v>17.542017000000001</v>
      </c>
      <c r="AV2028" s="3">
        <v>2.0598053189942305</v>
      </c>
      <c r="AW2028" s="3">
        <v>3.98141907264475</v>
      </c>
      <c r="AX2028" s="3">
        <v>4.1815319458123561</v>
      </c>
      <c r="AY2028" s="3">
        <v>43.98</v>
      </c>
      <c r="AZ2028" s="3">
        <v>85.01</v>
      </c>
      <c r="BA2028" s="3">
        <v>89.28</v>
      </c>
    </row>
    <row r="2029" spans="1:53" x14ac:dyDescent="0.3">
      <c r="A2029" s="1" t="s">
        <v>124</v>
      </c>
      <c r="B2029" s="2">
        <v>4041394</v>
      </c>
      <c r="C2029" s="9" t="s">
        <v>2395</v>
      </c>
      <c r="D2029" s="9" t="s">
        <v>2465</v>
      </c>
      <c r="E2029" s="3">
        <v>1123.7475282800001</v>
      </c>
      <c r="F2029" s="5">
        <v>1060.0845280000001</v>
      </c>
      <c r="G2029" s="5">
        <v>1060.0845282800001</v>
      </c>
      <c r="H2029" s="3">
        <v>0.75</v>
      </c>
      <c r="I2029" s="3">
        <v>16.106249999999999</v>
      </c>
      <c r="J2029" s="4">
        <v>0.75</v>
      </c>
      <c r="K2029" s="3">
        <v>16.106249999999999</v>
      </c>
      <c r="L2029" s="3">
        <v>3.1231743824971101</v>
      </c>
      <c r="M2029" s="3">
        <v>3.1231743824971101</v>
      </c>
      <c r="N2029" s="3">
        <v>59.876472487192501</v>
      </c>
      <c r="O2029" s="3" t="s">
        <v>2400</v>
      </c>
      <c r="P2029" s="3" t="s">
        <v>2400</v>
      </c>
      <c r="Q2029" s="3">
        <v>2.9115380000000002</v>
      </c>
      <c r="R2029" s="3">
        <v>11.836708</v>
      </c>
      <c r="S2029" s="3">
        <v>11.836708</v>
      </c>
      <c r="T2029" s="9" t="s">
        <v>3429</v>
      </c>
      <c r="U2029" s="7">
        <v>306855</v>
      </c>
      <c r="V2029" s="7">
        <v>294746</v>
      </c>
      <c r="W2029" s="7">
        <v>315913</v>
      </c>
      <c r="X2029" s="7">
        <v>339535</v>
      </c>
      <c r="Y2029" s="7">
        <v>315130</v>
      </c>
      <c r="Z2029" s="7">
        <v>309075</v>
      </c>
      <c r="AA2029" s="7">
        <v>308904</v>
      </c>
      <c r="AB2029" s="7">
        <v>306855</v>
      </c>
      <c r="AC2029" s="3">
        <v>34.191000000000003</v>
      </c>
      <c r="AD2029" s="3">
        <v>33.838999999999999</v>
      </c>
      <c r="AE2029" s="3">
        <v>25.677</v>
      </c>
      <c r="AF2029" s="3">
        <v>24.562999999999999</v>
      </c>
      <c r="AG2029" s="7">
        <v>19049970</v>
      </c>
      <c r="AH2029" s="7">
        <v>19068286</v>
      </c>
      <c r="AI2029" s="7">
        <v>19184449</v>
      </c>
      <c r="AJ2029" s="7">
        <v>18727749</v>
      </c>
      <c r="AK2029" s="3">
        <v>98.359440000000006</v>
      </c>
      <c r="AL2029" s="7">
        <v>219</v>
      </c>
      <c r="AM2029" s="7">
        <v>18651618</v>
      </c>
      <c r="AN2029" s="3">
        <v>97.96</v>
      </c>
      <c r="AO2029" s="3">
        <v>-1.1697029999999999</v>
      </c>
      <c r="AP2029" s="3">
        <v>-12.67367</v>
      </c>
      <c r="AQ2029" s="3">
        <v>6.6418369999999998</v>
      </c>
      <c r="AR2029" s="3">
        <v>9.6595750000000002</v>
      </c>
      <c r="AS2029" s="3">
        <v>-12.67367</v>
      </c>
      <c r="AT2029" s="3">
        <v>6.6418369999999998</v>
      </c>
      <c r="AU2029" s="3">
        <v>10.175288999999999</v>
      </c>
      <c r="AV2029" s="3">
        <v>1.7030307696687108</v>
      </c>
      <c r="AW2029" s="3">
        <v>3.696877932176629</v>
      </c>
      <c r="AX2029" s="3">
        <v>3.2286817836683768</v>
      </c>
      <c r="AY2029" s="3">
        <v>52.21</v>
      </c>
      <c r="AZ2029" s="3">
        <v>113.34</v>
      </c>
      <c r="BA2029" s="3">
        <v>98.99</v>
      </c>
    </row>
    <row r="2030" spans="1:53" x14ac:dyDescent="0.3">
      <c r="A2030" s="1" t="s">
        <v>411</v>
      </c>
      <c r="B2030" s="2">
        <v>4074337</v>
      </c>
      <c r="C2030" s="9" t="s">
        <v>2395</v>
      </c>
      <c r="D2030" s="9" t="s">
        <v>2407</v>
      </c>
      <c r="E2030" s="3">
        <v>1123.4982986</v>
      </c>
      <c r="F2030" s="5">
        <v>1864.592298</v>
      </c>
      <c r="G2030" s="5">
        <v>1870.2922986000001</v>
      </c>
      <c r="H2030" s="3">
        <v>0.48</v>
      </c>
      <c r="I2030" s="3">
        <v>13.216233000000001</v>
      </c>
      <c r="J2030" s="4">
        <v>0.48</v>
      </c>
      <c r="K2030" s="3">
        <v>13.216233000000001</v>
      </c>
      <c r="L2030" s="3">
        <v>1.3150123500000002</v>
      </c>
      <c r="M2030" s="3">
        <v>1.3150123500000002</v>
      </c>
      <c r="N2030" s="3" t="s">
        <v>2397</v>
      </c>
      <c r="O2030" s="3" t="s">
        <v>2400</v>
      </c>
      <c r="P2030" s="3" t="s">
        <v>2400</v>
      </c>
      <c r="Q2030" s="3">
        <v>9.1338299999999997</v>
      </c>
      <c r="R2030" s="3">
        <v>10.231541999999999</v>
      </c>
      <c r="S2030" s="3">
        <v>10.231541999999999</v>
      </c>
      <c r="T2030" s="9" t="s">
        <v>3431</v>
      </c>
      <c r="U2030" s="7">
        <v>178135</v>
      </c>
      <c r="V2030" s="7">
        <v>119300</v>
      </c>
      <c r="W2030" s="7">
        <v>82215</v>
      </c>
      <c r="X2030" s="7">
        <v>68062</v>
      </c>
      <c r="Y2030" s="7">
        <v>195057</v>
      </c>
      <c r="Z2030" s="7">
        <v>189128</v>
      </c>
      <c r="AA2030" s="7">
        <v>178135</v>
      </c>
      <c r="AB2030" s="7">
        <v>168896</v>
      </c>
      <c r="AC2030" s="4">
        <v>100</v>
      </c>
      <c r="AD2030" s="4">
        <v>100</v>
      </c>
      <c r="AE2030" s="3">
        <v>88.888000000000005</v>
      </c>
      <c r="AF2030" s="4">
        <v>89.08</v>
      </c>
      <c r="AG2030" s="7">
        <v>47686685</v>
      </c>
      <c r="AH2030" s="7">
        <v>46837511</v>
      </c>
      <c r="AI2030" s="7">
        <v>39951118</v>
      </c>
      <c r="AJ2030" s="7">
        <v>45589031</v>
      </c>
      <c r="AK2030" s="3">
        <v>95.601179999999999</v>
      </c>
      <c r="AL2030" s="7">
        <v>161</v>
      </c>
      <c r="AM2030" s="7">
        <v>11609009</v>
      </c>
      <c r="AN2030" s="3">
        <v>24.34</v>
      </c>
      <c r="AO2030" s="3">
        <v>2.057998</v>
      </c>
      <c r="AP2030" s="3">
        <v>-7.3853989999999996</v>
      </c>
      <c r="AQ2030" s="3">
        <v>-13.720838000000001</v>
      </c>
      <c r="AR2030" s="3">
        <v>-8.0101180000000003</v>
      </c>
      <c r="AS2030" s="3">
        <v>-7.3853989999999996</v>
      </c>
      <c r="AT2030" s="3">
        <v>-13.720838000000001</v>
      </c>
      <c r="AU2030" s="3">
        <v>-7.9324899999999996</v>
      </c>
      <c r="AV2030" s="3">
        <v>4.501105497268262</v>
      </c>
      <c r="AW2030" s="3">
        <v>7.6772931289081869</v>
      </c>
      <c r="AX2030" s="3">
        <v>5.1553574691196857</v>
      </c>
      <c r="AY2030" s="3">
        <v>120.36</v>
      </c>
      <c r="AZ2030" s="4">
        <v>205.3</v>
      </c>
      <c r="BA2030" s="3">
        <v>137.86000000000001</v>
      </c>
    </row>
    <row r="2031" spans="1:53" x14ac:dyDescent="0.3">
      <c r="A2031" s="1" t="s">
        <v>227</v>
      </c>
      <c r="B2031" s="2">
        <v>10946607</v>
      </c>
      <c r="C2031" s="9" t="s">
        <v>2395</v>
      </c>
      <c r="D2031" s="9" t="s">
        <v>2423</v>
      </c>
      <c r="E2031" s="3">
        <v>1122.6382783700001</v>
      </c>
      <c r="F2031" s="5">
        <v>2547.2472779999998</v>
      </c>
      <c r="G2031" s="5" t="s">
        <v>2400</v>
      </c>
      <c r="H2031" s="3">
        <v>-0.222</v>
      </c>
      <c r="I2031" s="3" t="s">
        <v>2397</v>
      </c>
      <c r="J2031" s="3">
        <v>-0.222</v>
      </c>
      <c r="K2031" s="3" t="s">
        <v>2397</v>
      </c>
      <c r="L2031" s="3" t="s">
        <v>2397</v>
      </c>
      <c r="M2031" s="3" t="s">
        <v>2397</v>
      </c>
      <c r="N2031" s="3">
        <v>89.607843000000003</v>
      </c>
      <c r="O2031" s="3" t="s">
        <v>2400</v>
      </c>
      <c r="P2031" s="3" t="s">
        <v>2400</v>
      </c>
      <c r="Q2031" s="3">
        <v>1.1634370000000001</v>
      </c>
      <c r="R2031" s="3">
        <v>13.809404000000001</v>
      </c>
      <c r="S2031" s="3">
        <v>13.809404000000001</v>
      </c>
      <c r="T2031" s="9" t="s">
        <v>3429</v>
      </c>
      <c r="U2031" s="7">
        <v>1895209</v>
      </c>
      <c r="V2031" s="7">
        <v>1787645</v>
      </c>
      <c r="W2031" s="7">
        <v>1678618</v>
      </c>
      <c r="X2031" s="7">
        <v>1495105</v>
      </c>
      <c r="Y2031" s="7">
        <v>1983475</v>
      </c>
      <c r="Z2031" s="7">
        <v>1952462</v>
      </c>
      <c r="AA2031" s="7">
        <v>1919449</v>
      </c>
      <c r="AB2031" s="7">
        <v>1895209</v>
      </c>
      <c r="AC2031" s="3">
        <v>31.417999999999999</v>
      </c>
      <c r="AD2031" s="3">
        <v>30.867999999999999</v>
      </c>
      <c r="AE2031" s="4">
        <v>6.4409999999999998</v>
      </c>
      <c r="AF2031" s="4">
        <v>6.9770000000000003</v>
      </c>
      <c r="AG2031" s="7">
        <v>193225177</v>
      </c>
      <c r="AH2031" s="7">
        <v>192483903</v>
      </c>
      <c r="AI2031" s="7">
        <v>190733153</v>
      </c>
      <c r="AJ2031" s="7">
        <v>45779346</v>
      </c>
      <c r="AK2031" s="3">
        <v>23.692229999999999</v>
      </c>
      <c r="AL2031" s="7">
        <v>111</v>
      </c>
      <c r="AM2031" s="7">
        <v>30359823</v>
      </c>
      <c r="AN2031" s="3">
        <v>15.71</v>
      </c>
      <c r="AO2031" s="3">
        <v>3.3936649999999999</v>
      </c>
      <c r="AP2031" s="3">
        <v>-21.342513</v>
      </c>
      <c r="AQ2031" s="3">
        <v>-12.115385</v>
      </c>
      <c r="AR2031" s="3">
        <v>65.579710000000006</v>
      </c>
      <c r="AS2031" s="3">
        <v>-21.342513</v>
      </c>
      <c r="AT2031" s="3">
        <v>-12.115385</v>
      </c>
      <c r="AU2031" s="3">
        <v>70.522388000000007</v>
      </c>
      <c r="AV2031" s="3">
        <v>1.0007158642685576</v>
      </c>
      <c r="AW2031" s="3">
        <v>0.62649279818324</v>
      </c>
      <c r="AX2031" s="3">
        <v>0.72839647838199917</v>
      </c>
      <c r="AY2031" s="3">
        <v>189.19</v>
      </c>
      <c r="AZ2031" s="3">
        <v>118.44</v>
      </c>
      <c r="BA2031" s="3">
        <v>137.71</v>
      </c>
    </row>
    <row r="2032" spans="1:53" x14ac:dyDescent="0.3">
      <c r="A2032" s="1" t="s">
        <v>369</v>
      </c>
      <c r="B2032" s="2">
        <v>4001623</v>
      </c>
      <c r="C2032" s="9" t="s">
        <v>2395</v>
      </c>
      <c r="D2032" s="9" t="s">
        <v>2399</v>
      </c>
      <c r="E2032" s="3">
        <v>1121.74939737</v>
      </c>
      <c r="F2032" s="5" t="s">
        <v>2400</v>
      </c>
      <c r="G2032" s="5">
        <v>2254.6733973700002</v>
      </c>
      <c r="H2032" s="3">
        <v>0.22600000000000001</v>
      </c>
      <c r="I2032" s="3">
        <v>14.216867469879499</v>
      </c>
      <c r="J2032" s="3">
        <v>0.22600000000000001</v>
      </c>
      <c r="K2032" s="3">
        <v>14.216867469879499</v>
      </c>
      <c r="L2032" s="3">
        <v>1.09465404122568</v>
      </c>
      <c r="M2032" s="3">
        <v>0.86299019117950393</v>
      </c>
      <c r="N2032" s="3">
        <v>10.95636</v>
      </c>
      <c r="O2032" s="3" t="s">
        <v>2400</v>
      </c>
      <c r="P2032" s="3" t="s">
        <v>2400</v>
      </c>
      <c r="Q2032" s="3" t="s">
        <v>2400</v>
      </c>
      <c r="R2032" s="3" t="s">
        <v>2400</v>
      </c>
      <c r="S2032" s="3" t="s">
        <v>2400</v>
      </c>
      <c r="T2032" s="9" t="s">
        <v>3429</v>
      </c>
      <c r="U2032" s="7">
        <v>371645</v>
      </c>
      <c r="V2032" s="7">
        <v>328118</v>
      </c>
      <c r="W2032" s="7">
        <v>309362</v>
      </c>
      <c r="X2032" s="7">
        <v>284807</v>
      </c>
      <c r="Y2032" s="7">
        <v>355207</v>
      </c>
      <c r="Z2032" s="7">
        <v>355429</v>
      </c>
      <c r="AA2032" s="7">
        <v>360531</v>
      </c>
      <c r="AB2032" s="7">
        <v>371645</v>
      </c>
      <c r="AC2032" s="3" t="s">
        <v>2400</v>
      </c>
      <c r="AD2032" s="3" t="s">
        <v>2400</v>
      </c>
      <c r="AE2032" s="3" t="s">
        <v>2400</v>
      </c>
      <c r="AF2032" s="3" t="s">
        <v>2400</v>
      </c>
      <c r="AG2032" s="7">
        <v>89982232</v>
      </c>
      <c r="AH2032" s="7">
        <v>89625066</v>
      </c>
      <c r="AI2032" s="7">
        <v>89647094</v>
      </c>
      <c r="AJ2032" s="7">
        <v>86321439</v>
      </c>
      <c r="AK2032" s="3">
        <v>96.883219999999994</v>
      </c>
      <c r="AL2032" s="7">
        <v>256</v>
      </c>
      <c r="AM2032" s="7">
        <v>73513592</v>
      </c>
      <c r="AN2032" s="3">
        <v>82.51</v>
      </c>
      <c r="AO2032" s="3">
        <v>-1.337793</v>
      </c>
      <c r="AP2032" s="3">
        <v>-6.2748210000000002</v>
      </c>
      <c r="AQ2032" s="3">
        <v>16.947472999999999</v>
      </c>
      <c r="AR2032" s="3">
        <v>8.0586079999999995</v>
      </c>
      <c r="AS2032" s="3">
        <v>-6.2748210000000002</v>
      </c>
      <c r="AT2032" s="3">
        <v>16.947472999999999</v>
      </c>
      <c r="AU2032" s="3">
        <v>8.1576540000000008</v>
      </c>
      <c r="AV2032" s="3">
        <v>3.2338791823780806</v>
      </c>
      <c r="AW2032" s="3">
        <v>4.9784384406848012</v>
      </c>
      <c r="AX2032" s="3">
        <v>3.7811048375576424</v>
      </c>
      <c r="AY2032" s="4">
        <v>105.04</v>
      </c>
      <c r="AZ2032" s="4">
        <v>161.69999999999999</v>
      </c>
      <c r="BA2032" s="3">
        <v>122.81</v>
      </c>
    </row>
    <row r="2033" spans="1:53" x14ac:dyDescent="0.3">
      <c r="A2033" s="1" t="s">
        <v>441</v>
      </c>
      <c r="B2033" s="2">
        <v>4988762</v>
      </c>
      <c r="C2033" s="9" t="s">
        <v>2395</v>
      </c>
      <c r="D2033" s="9" t="s">
        <v>2411</v>
      </c>
      <c r="E2033" s="3">
        <v>1121.0775269000001</v>
      </c>
      <c r="F2033" s="5">
        <v>1246.1975259999999</v>
      </c>
      <c r="G2033" s="5" t="s">
        <v>2400</v>
      </c>
      <c r="H2033" s="3">
        <v>0.06</v>
      </c>
      <c r="I2033" s="3">
        <v>91.884497999999994</v>
      </c>
      <c r="J2033" s="3">
        <v>0.06</v>
      </c>
      <c r="K2033" s="3">
        <v>91.884497999999994</v>
      </c>
      <c r="L2033" s="3" t="s">
        <v>2397</v>
      </c>
      <c r="M2033" s="3">
        <v>4.3830650999999996</v>
      </c>
      <c r="N2033" s="3">
        <v>43.875180999999998</v>
      </c>
      <c r="O2033" s="3" t="s">
        <v>2400</v>
      </c>
      <c r="P2033" s="3" t="s">
        <v>2400</v>
      </c>
      <c r="Q2033" s="3">
        <v>2.138099</v>
      </c>
      <c r="R2033" s="3">
        <v>19.325084</v>
      </c>
      <c r="S2033" s="3">
        <v>19.325084</v>
      </c>
      <c r="T2033" s="9" t="s">
        <v>3429</v>
      </c>
      <c r="U2033" s="7">
        <v>544845</v>
      </c>
      <c r="V2033" s="7">
        <v>422627</v>
      </c>
      <c r="W2033" s="7">
        <v>324140</v>
      </c>
      <c r="X2033" s="7">
        <v>316011</v>
      </c>
      <c r="Y2033" s="7">
        <v>553078</v>
      </c>
      <c r="Z2033" s="7">
        <v>566955</v>
      </c>
      <c r="AA2033" s="7">
        <v>558614</v>
      </c>
      <c r="AB2033" s="7">
        <v>544845</v>
      </c>
      <c r="AC2033" s="3">
        <v>31.388000000000002</v>
      </c>
      <c r="AD2033" s="3">
        <v>34.829000000000001</v>
      </c>
      <c r="AE2033" s="4">
        <v>9.6720000000000006</v>
      </c>
      <c r="AF2033" s="4">
        <v>10.077</v>
      </c>
      <c r="AG2033" s="7">
        <v>34979018</v>
      </c>
      <c r="AH2033" s="7">
        <v>34923701</v>
      </c>
      <c r="AI2033" s="7">
        <v>34811077</v>
      </c>
      <c r="AJ2033" s="7">
        <v>29648502</v>
      </c>
      <c r="AK2033" s="3">
        <v>84.760819999999995</v>
      </c>
      <c r="AL2033" s="7">
        <v>229</v>
      </c>
      <c r="AM2033" s="7">
        <v>27082115</v>
      </c>
      <c r="AN2033" s="3">
        <v>77.42</v>
      </c>
      <c r="AO2033" s="3">
        <v>3.1388609999999999</v>
      </c>
      <c r="AP2033" s="3">
        <v>-5.6786269999999996</v>
      </c>
      <c r="AQ2033" s="3">
        <v>7.198582</v>
      </c>
      <c r="AR2033" s="3">
        <v>51.225613000000003</v>
      </c>
      <c r="AS2033" s="3">
        <v>-5.6786269999999996</v>
      </c>
      <c r="AT2033" s="3">
        <v>7.198582</v>
      </c>
      <c r="AU2033" s="3">
        <v>49.063116000000001</v>
      </c>
      <c r="AV2033" s="3">
        <v>2.6880771781529145</v>
      </c>
      <c r="AW2033" s="3">
        <v>3.5744629693565027</v>
      </c>
      <c r="AX2033" s="3">
        <v>4.0523134798651625</v>
      </c>
      <c r="AY2033" s="3">
        <v>69.37</v>
      </c>
      <c r="AZ2033" s="3">
        <v>92.25</v>
      </c>
      <c r="BA2033" s="3">
        <v>104.58</v>
      </c>
    </row>
    <row r="2034" spans="1:53" x14ac:dyDescent="0.3">
      <c r="A2034" s="1" t="s">
        <v>734</v>
      </c>
      <c r="B2034" s="2">
        <v>4231646</v>
      </c>
      <c r="C2034" s="9" t="s">
        <v>2401</v>
      </c>
      <c r="D2034" s="9" t="s">
        <v>2438</v>
      </c>
      <c r="E2034" s="3">
        <v>1120.5790569599999</v>
      </c>
      <c r="F2034" s="5" t="s">
        <v>2400</v>
      </c>
      <c r="G2034" s="5">
        <v>15116.112904559999</v>
      </c>
      <c r="H2034" s="3">
        <v>0.185</v>
      </c>
      <c r="I2034" s="3">
        <v>9.2519083969465594</v>
      </c>
      <c r="J2034" s="3">
        <v>0.185</v>
      </c>
      <c r="K2034" s="3">
        <v>9.2519083969465594</v>
      </c>
      <c r="L2034" s="3">
        <v>0.88900738532436807</v>
      </c>
      <c r="M2034" s="3">
        <v>0.88735831666673404</v>
      </c>
      <c r="N2034" s="3" t="s">
        <v>2397</v>
      </c>
      <c r="O2034" s="3" t="s">
        <v>2400</v>
      </c>
      <c r="P2034" s="3" t="s">
        <v>2400</v>
      </c>
      <c r="Q2034" s="3" t="s">
        <v>2400</v>
      </c>
      <c r="R2034" s="3" t="s">
        <v>2400</v>
      </c>
      <c r="S2034" s="3" t="s">
        <v>2400</v>
      </c>
      <c r="T2034" s="9" t="s">
        <v>3429</v>
      </c>
      <c r="U2034" s="7">
        <v>276065</v>
      </c>
      <c r="V2034" s="7">
        <v>-3620</v>
      </c>
      <c r="W2034" s="7">
        <v>209141</v>
      </c>
      <c r="X2034" s="7">
        <v>84592</v>
      </c>
      <c r="Y2034" s="7">
        <v>342404</v>
      </c>
      <c r="Z2034" s="7">
        <v>320901</v>
      </c>
      <c r="AA2034" s="7">
        <v>271156</v>
      </c>
      <c r="AB2034" s="7">
        <v>276065</v>
      </c>
      <c r="AC2034" s="4">
        <v>100</v>
      </c>
      <c r="AD2034" s="4">
        <v>100</v>
      </c>
      <c r="AE2034" s="3" t="s">
        <v>2400</v>
      </c>
      <c r="AF2034" s="3" t="s">
        <v>2400</v>
      </c>
      <c r="AG2034" s="7">
        <v>90661736</v>
      </c>
      <c r="AH2034" s="7">
        <v>85041913</v>
      </c>
      <c r="AI2034" s="7">
        <v>68234160</v>
      </c>
      <c r="AJ2034" s="7">
        <v>88300374</v>
      </c>
      <c r="AK2034" s="4">
        <v>97.395420000000001</v>
      </c>
      <c r="AL2034" s="7">
        <v>227</v>
      </c>
      <c r="AM2034" s="7">
        <v>50429706</v>
      </c>
      <c r="AN2034" s="3">
        <v>55.62</v>
      </c>
      <c r="AO2034" s="3">
        <v>-1.222494</v>
      </c>
      <c r="AP2034" s="3">
        <v>-1.941748</v>
      </c>
      <c r="AQ2034" s="3">
        <v>-5.9736229999999999</v>
      </c>
      <c r="AR2034" s="3">
        <v>-3.2721469999999999</v>
      </c>
      <c r="AS2034" s="3">
        <v>-1.941748</v>
      </c>
      <c r="AT2034" s="3">
        <v>-5.9736229999999999</v>
      </c>
      <c r="AU2034" s="3">
        <v>-4.6420139999999996</v>
      </c>
      <c r="AV2034" s="3">
        <v>4.4648736926899346</v>
      </c>
      <c r="AW2034" s="3">
        <v>5.2785368921439817</v>
      </c>
      <c r="AX2034" s="3">
        <v>4.719589665784607</v>
      </c>
      <c r="AY2034" s="3">
        <v>84.37</v>
      </c>
      <c r="AZ2034" s="3">
        <v>99.74</v>
      </c>
      <c r="BA2034" s="3">
        <v>89.18</v>
      </c>
    </row>
    <row r="2035" spans="1:53" x14ac:dyDescent="0.3">
      <c r="A2035" s="1" t="s">
        <v>2081</v>
      </c>
      <c r="B2035" s="2">
        <v>4992321</v>
      </c>
      <c r="C2035" s="9" t="s">
        <v>2401</v>
      </c>
      <c r="D2035" s="9" t="s">
        <v>2445</v>
      </c>
      <c r="E2035" s="3">
        <v>1117.2932040000001</v>
      </c>
      <c r="F2035" s="5">
        <v>1460.6172039999999</v>
      </c>
      <c r="G2035" s="5" t="s">
        <v>2400</v>
      </c>
      <c r="H2035" s="3">
        <v>0.49299999999999999</v>
      </c>
      <c r="I2035" s="3">
        <v>26.07978</v>
      </c>
      <c r="J2035" s="4">
        <v>0.49299999999999999</v>
      </c>
      <c r="K2035" s="3">
        <v>26.07978</v>
      </c>
      <c r="L2035" s="3" t="s">
        <v>2397</v>
      </c>
      <c r="M2035" s="3">
        <v>2.7074111099999998</v>
      </c>
      <c r="N2035" s="3">
        <v>13.630482000000001</v>
      </c>
      <c r="O2035" s="3" t="s">
        <v>2400</v>
      </c>
      <c r="P2035" s="3" t="s">
        <v>2400</v>
      </c>
      <c r="Q2035" s="4">
        <v>2.0347</v>
      </c>
      <c r="R2035" s="3">
        <v>11.138540000000001</v>
      </c>
      <c r="S2035" s="3">
        <v>11.138540000000001</v>
      </c>
      <c r="T2035" s="9" t="s">
        <v>3429</v>
      </c>
      <c r="U2035" s="7">
        <v>659511</v>
      </c>
      <c r="V2035" s="7">
        <v>521027</v>
      </c>
      <c r="W2035" s="7">
        <v>378316</v>
      </c>
      <c r="X2035" s="7">
        <v>348967</v>
      </c>
      <c r="Y2035" s="7">
        <v>657528</v>
      </c>
      <c r="Z2035" s="7">
        <v>656802</v>
      </c>
      <c r="AA2035" s="7">
        <v>658313</v>
      </c>
      <c r="AB2035" s="7">
        <v>659511</v>
      </c>
      <c r="AC2035" s="3">
        <v>29.757000000000001</v>
      </c>
      <c r="AD2035" s="3">
        <v>31.341000000000001</v>
      </c>
      <c r="AE2035" s="3">
        <v>17.279</v>
      </c>
      <c r="AF2035" s="3">
        <v>17.853000000000002</v>
      </c>
      <c r="AG2035" s="7">
        <v>26227540</v>
      </c>
      <c r="AH2035" s="7">
        <v>26227540</v>
      </c>
      <c r="AI2035" s="7">
        <v>26193998</v>
      </c>
      <c r="AJ2035" s="7">
        <v>20705444</v>
      </c>
      <c r="AK2035" s="3">
        <v>78.945430000000002</v>
      </c>
      <c r="AL2035" s="7">
        <v>213</v>
      </c>
      <c r="AM2035" s="7">
        <v>16609287</v>
      </c>
      <c r="AN2035" s="3">
        <v>63.33</v>
      </c>
      <c r="AO2035" s="3">
        <v>-1.9394880000000001</v>
      </c>
      <c r="AP2035" s="3">
        <v>-10.985916</v>
      </c>
      <c r="AQ2035" s="3">
        <v>-2.6444160000000001</v>
      </c>
      <c r="AR2035" s="3">
        <v>8.3119110000000003</v>
      </c>
      <c r="AS2035" s="3">
        <v>-10.985916</v>
      </c>
      <c r="AT2035" s="3">
        <v>-2.6444160000000001</v>
      </c>
      <c r="AU2035" s="3">
        <v>6.7267099999999997</v>
      </c>
      <c r="AV2035" s="3">
        <v>0.65252021348551936</v>
      </c>
      <c r="AW2035" s="3">
        <v>1.3108722566224107</v>
      </c>
      <c r="AX2035" s="3">
        <v>1.1813958797625583</v>
      </c>
      <c r="AY2035" s="4">
        <v>40.6</v>
      </c>
      <c r="AZ2035" s="3">
        <v>81.56</v>
      </c>
      <c r="BA2035" s="3">
        <v>73.510000000000005</v>
      </c>
    </row>
    <row r="2036" spans="1:53" x14ac:dyDescent="0.3">
      <c r="A2036" s="1" t="s">
        <v>518</v>
      </c>
      <c r="B2036" s="2">
        <v>5721381</v>
      </c>
      <c r="C2036" s="9" t="s">
        <v>2401</v>
      </c>
      <c r="D2036" s="9" t="s">
        <v>2407</v>
      </c>
      <c r="E2036" s="3">
        <v>1113.5900052899999</v>
      </c>
      <c r="F2036" s="5">
        <v>1563.0125250000001</v>
      </c>
      <c r="G2036" s="5" t="s">
        <v>2400</v>
      </c>
      <c r="H2036" s="3">
        <v>0.28299999999999997</v>
      </c>
      <c r="I2036" s="3">
        <v>9.5959599999999998</v>
      </c>
      <c r="J2036" s="4">
        <v>0.28299999999999997</v>
      </c>
      <c r="K2036" s="3">
        <v>9.5959599999999998</v>
      </c>
      <c r="L2036" s="3">
        <v>1.01832002</v>
      </c>
      <c r="M2036" s="3">
        <v>1.01832002</v>
      </c>
      <c r="N2036" s="3">
        <v>13.624511</v>
      </c>
      <c r="O2036" s="3" t="s">
        <v>2400</v>
      </c>
      <c r="P2036" s="3" t="s">
        <v>2400</v>
      </c>
      <c r="Q2036" s="3">
        <v>20.406862</v>
      </c>
      <c r="R2036" s="3" t="s">
        <v>2400</v>
      </c>
      <c r="S2036" s="3" t="s">
        <v>2400</v>
      </c>
      <c r="T2036" s="9" t="s">
        <v>3429</v>
      </c>
      <c r="U2036" s="7">
        <v>70944.771999999997</v>
      </c>
      <c r="V2036" s="7">
        <v>56905.464</v>
      </c>
      <c r="W2036" s="7">
        <v>59429.991999999998</v>
      </c>
      <c r="X2036" s="7">
        <v>63139.398000000001</v>
      </c>
      <c r="Y2036" s="7">
        <v>70950.616999999998</v>
      </c>
      <c r="Z2036" s="7">
        <v>70947.694000000003</v>
      </c>
      <c r="AA2036" s="7">
        <v>70944.771999999997</v>
      </c>
      <c r="AB2036" s="7">
        <v>59956.603999999999</v>
      </c>
      <c r="AC2036" s="4">
        <v>100</v>
      </c>
      <c r="AD2036" s="4">
        <v>100</v>
      </c>
      <c r="AE2036" s="3" t="s">
        <v>2400</v>
      </c>
      <c r="AF2036" s="3" t="s">
        <v>2400</v>
      </c>
      <c r="AG2036" s="7">
        <v>47812112</v>
      </c>
      <c r="AH2036" s="7">
        <v>47812112</v>
      </c>
      <c r="AI2036" s="7">
        <v>47759789</v>
      </c>
      <c r="AJ2036" s="7" t="s">
        <v>2400</v>
      </c>
      <c r="AK2036" s="3" t="s">
        <v>2400</v>
      </c>
      <c r="AL2036" s="7">
        <v>121</v>
      </c>
      <c r="AM2036" s="7">
        <v>7856892</v>
      </c>
      <c r="AN2036" s="3">
        <v>16.43</v>
      </c>
      <c r="AO2036" s="3">
        <v>-2.336449</v>
      </c>
      <c r="AP2036" s="3">
        <v>-10.33891</v>
      </c>
      <c r="AQ2036" s="3">
        <v>-11.702577</v>
      </c>
      <c r="AR2036" s="3">
        <v>2.5515210000000002</v>
      </c>
      <c r="AS2036" s="3">
        <v>-10.33891</v>
      </c>
      <c r="AT2036" s="3">
        <v>-11.702577</v>
      </c>
      <c r="AU2036" s="3">
        <v>3.6706349999999999</v>
      </c>
      <c r="AV2036" s="3">
        <v>1.4053129819465822</v>
      </c>
      <c r="AW2036" s="3">
        <v>1.2105691391688129</v>
      </c>
      <c r="AX2036" s="3">
        <v>1.050790507743641</v>
      </c>
      <c r="AY2036" s="3">
        <v>127.51</v>
      </c>
      <c r="AZ2036" s="3">
        <v>109.84</v>
      </c>
      <c r="BA2036" s="3">
        <v>95.34</v>
      </c>
    </row>
    <row r="2037" spans="1:53" x14ac:dyDescent="0.3">
      <c r="A2037" s="1" t="s">
        <v>590</v>
      </c>
      <c r="B2037" s="2">
        <v>4058114</v>
      </c>
      <c r="C2037" s="9" t="s">
        <v>2395</v>
      </c>
      <c r="D2037" s="9" t="s">
        <v>2526</v>
      </c>
      <c r="E2037" s="3">
        <v>1112.9818809999999</v>
      </c>
      <c r="F2037" s="5">
        <v>876.49888099999998</v>
      </c>
      <c r="G2037" s="5" t="s">
        <v>2400</v>
      </c>
      <c r="H2037" s="3">
        <v>0.05</v>
      </c>
      <c r="I2037" s="3">
        <v>19.723182999999999</v>
      </c>
      <c r="J2037" s="3">
        <v>0.05</v>
      </c>
      <c r="K2037" s="3">
        <v>19.723182999999999</v>
      </c>
      <c r="L2037" s="3">
        <v>2.5687246499999996</v>
      </c>
      <c r="M2037" s="3">
        <v>2.5687246499999996</v>
      </c>
      <c r="N2037" s="3">
        <v>5.2293580000000004</v>
      </c>
      <c r="O2037" s="3" t="s">
        <v>2400</v>
      </c>
      <c r="P2037" s="3" t="s">
        <v>2400</v>
      </c>
      <c r="Q2037" s="3">
        <v>1.342274</v>
      </c>
      <c r="R2037" s="3">
        <v>7.8380270000000003</v>
      </c>
      <c r="S2037" s="3">
        <v>7.8380270000000003</v>
      </c>
      <c r="T2037" s="9" t="s">
        <v>3429</v>
      </c>
      <c r="U2037" s="7">
        <v>765147</v>
      </c>
      <c r="V2037" s="7">
        <v>886296</v>
      </c>
      <c r="W2037" s="7">
        <v>1306227</v>
      </c>
      <c r="X2037" s="7">
        <v>959030</v>
      </c>
      <c r="Y2037" s="7">
        <v>734475</v>
      </c>
      <c r="Z2037" s="7">
        <v>741494</v>
      </c>
      <c r="AA2037" s="7">
        <v>751312</v>
      </c>
      <c r="AB2037" s="7">
        <v>765147</v>
      </c>
      <c r="AC2037" s="3">
        <v>44.866</v>
      </c>
      <c r="AD2037" s="3">
        <v>48.448</v>
      </c>
      <c r="AE2037" s="4">
        <v>14.53</v>
      </c>
      <c r="AF2037" s="3">
        <v>16.321999999999999</v>
      </c>
      <c r="AG2037" s="7">
        <v>214422477</v>
      </c>
      <c r="AH2037" s="7">
        <v>216086013</v>
      </c>
      <c r="AI2037" s="7">
        <v>219855433</v>
      </c>
      <c r="AJ2037" s="7">
        <v>45800987</v>
      </c>
      <c r="AK2037" s="3">
        <v>21.357679999999998</v>
      </c>
      <c r="AL2037" s="7">
        <v>158</v>
      </c>
      <c r="AM2037" s="7">
        <v>147619565</v>
      </c>
      <c r="AN2037" s="3">
        <v>68.84</v>
      </c>
      <c r="AO2037" s="3">
        <v>-2.0618560000000001</v>
      </c>
      <c r="AP2037" s="3">
        <v>9.8265899999999995</v>
      </c>
      <c r="AQ2037" s="3">
        <v>-17.748918</v>
      </c>
      <c r="AR2037" s="3">
        <v>-12.977099000000001</v>
      </c>
      <c r="AS2037" s="3">
        <v>9.8265899999999995</v>
      </c>
      <c r="AT2037" s="3">
        <v>-17.748918</v>
      </c>
      <c r="AU2037" s="3">
        <v>-13.505311000000001</v>
      </c>
      <c r="AV2037" s="3">
        <v>1.6853629252743272</v>
      </c>
      <c r="AW2037" s="3">
        <v>3.1990361434443733</v>
      </c>
      <c r="AX2037" s="3">
        <v>3.1673441056808462</v>
      </c>
      <c r="AY2037" s="3">
        <v>27.66</v>
      </c>
      <c r="AZ2037" s="3">
        <v>52.49</v>
      </c>
      <c r="BA2037" s="3">
        <v>51.97</v>
      </c>
    </row>
    <row r="2038" spans="1:53" x14ac:dyDescent="0.3">
      <c r="A2038" s="1" t="s">
        <v>261</v>
      </c>
      <c r="B2038" s="2">
        <v>4259706</v>
      </c>
      <c r="C2038" s="9" t="s">
        <v>2395</v>
      </c>
      <c r="D2038" s="9" t="s">
        <v>2454</v>
      </c>
      <c r="E2038" s="3">
        <v>1112.9587725900001</v>
      </c>
      <c r="F2038" s="5">
        <v>1040.3157719999999</v>
      </c>
      <c r="G2038" s="5" t="s">
        <v>2400</v>
      </c>
      <c r="H2038" s="3">
        <v>0.74</v>
      </c>
      <c r="I2038" s="3">
        <v>22.984127000000001</v>
      </c>
      <c r="J2038" s="4">
        <v>0.74</v>
      </c>
      <c r="K2038" s="3">
        <v>22.984127000000001</v>
      </c>
      <c r="L2038" s="3">
        <v>6.7234174299999996</v>
      </c>
      <c r="M2038" s="3">
        <v>5.2312138700000004</v>
      </c>
      <c r="N2038" s="3" t="s">
        <v>2397</v>
      </c>
      <c r="O2038" s="3" t="s">
        <v>2400</v>
      </c>
      <c r="P2038" s="3" t="s">
        <v>2400</v>
      </c>
      <c r="Q2038" s="3">
        <v>0.94416800000000001</v>
      </c>
      <c r="R2038" s="3">
        <v>14.893618999999999</v>
      </c>
      <c r="S2038" s="3">
        <v>14.893618999999999</v>
      </c>
      <c r="T2038" s="9" t="s">
        <v>3429</v>
      </c>
      <c r="U2038" s="7">
        <v>1069307</v>
      </c>
      <c r="V2038" s="7">
        <v>1054326</v>
      </c>
      <c r="W2038" s="7">
        <v>955166</v>
      </c>
      <c r="X2038" s="7">
        <v>880824</v>
      </c>
      <c r="Y2038" s="7">
        <v>1116393</v>
      </c>
      <c r="Z2038" s="7">
        <v>1095443</v>
      </c>
      <c r="AA2038" s="7">
        <v>1080422</v>
      </c>
      <c r="AB2038" s="7">
        <v>1069307</v>
      </c>
      <c r="AC2038" s="3">
        <v>22.681000000000001</v>
      </c>
      <c r="AD2038" s="3">
        <v>22.169</v>
      </c>
      <c r="AE2038" s="4">
        <v>6.0090000000000003</v>
      </c>
      <c r="AF2038" s="4">
        <v>5.4960000000000004</v>
      </c>
      <c r="AG2038" s="7">
        <v>25937000</v>
      </c>
      <c r="AH2038" s="7">
        <v>25949000</v>
      </c>
      <c r="AI2038" s="7">
        <v>26472000</v>
      </c>
      <c r="AJ2038" s="7">
        <v>25143662</v>
      </c>
      <c r="AK2038" s="3">
        <v>96.941109999999995</v>
      </c>
      <c r="AL2038" s="7">
        <v>212</v>
      </c>
      <c r="AM2038" s="7">
        <v>23164138</v>
      </c>
      <c r="AN2038" s="3">
        <v>89.31</v>
      </c>
      <c r="AO2038" s="3">
        <v>0.16140199999999999</v>
      </c>
      <c r="AP2038" s="3">
        <v>1.2351430000000001</v>
      </c>
      <c r="AQ2038" s="3">
        <v>15.809118</v>
      </c>
      <c r="AR2038" s="3">
        <v>51.095652000000001</v>
      </c>
      <c r="AS2038" s="3">
        <v>1.2351430000000001</v>
      </c>
      <c r="AT2038" s="3">
        <v>15.809118</v>
      </c>
      <c r="AU2038" s="3">
        <v>50.051814</v>
      </c>
      <c r="AV2038" s="3">
        <v>1.4495982175921402</v>
      </c>
      <c r="AW2038" s="3">
        <v>2.1780707308964589</v>
      </c>
      <c r="AX2038" s="3">
        <v>2.3002447787511038</v>
      </c>
      <c r="AY2038" s="3">
        <v>55.31</v>
      </c>
      <c r="AZ2038" s="3">
        <v>83.11</v>
      </c>
      <c r="BA2038" s="3">
        <v>87.77</v>
      </c>
    </row>
    <row r="2039" spans="1:53" x14ac:dyDescent="0.3">
      <c r="A2039" s="1" t="s">
        <v>2601</v>
      </c>
      <c r="B2039" s="2">
        <v>4973976</v>
      </c>
      <c r="C2039" s="9" t="s">
        <v>2401</v>
      </c>
      <c r="D2039" s="9" t="s">
        <v>2513</v>
      </c>
      <c r="E2039" s="3">
        <v>1111.46638893</v>
      </c>
      <c r="F2039" s="5">
        <v>26162.892388</v>
      </c>
      <c r="G2039" s="5">
        <v>26162.892388929999</v>
      </c>
      <c r="H2039" s="3">
        <v>-9.2999999999999999E-2</v>
      </c>
      <c r="I2039" s="3" t="s">
        <v>2397</v>
      </c>
      <c r="J2039" s="3">
        <v>-9.2999999999999999E-2</v>
      </c>
      <c r="K2039" s="3" t="s">
        <v>2397</v>
      </c>
      <c r="L2039" s="3" t="s">
        <v>2397</v>
      </c>
      <c r="M2039" s="3" t="s">
        <v>2397</v>
      </c>
      <c r="N2039" s="3">
        <v>3.6737799999999998</v>
      </c>
      <c r="O2039" s="3" t="s">
        <v>2397</v>
      </c>
      <c r="P2039" s="3" t="s">
        <v>2397</v>
      </c>
      <c r="Q2039" s="3">
        <v>2.90022</v>
      </c>
      <c r="R2039" s="3">
        <v>7.4658910000000001</v>
      </c>
      <c r="S2039" s="3">
        <v>7.4658910000000001</v>
      </c>
      <c r="T2039" s="9" t="s">
        <v>3429</v>
      </c>
      <c r="U2039" s="7">
        <v>9237064</v>
      </c>
      <c r="V2039" s="7">
        <v>9647659</v>
      </c>
      <c r="W2039" s="7">
        <v>10090849</v>
      </c>
      <c r="X2039" s="7">
        <v>9894642</v>
      </c>
      <c r="Y2039" s="7">
        <v>9021002</v>
      </c>
      <c r="Z2039" s="7">
        <v>9110502</v>
      </c>
      <c r="AA2039" s="7">
        <v>9194021</v>
      </c>
      <c r="AB2039" s="7">
        <v>9237064</v>
      </c>
      <c r="AC2039" s="3">
        <v>67.198999999999998</v>
      </c>
      <c r="AD2039" s="3">
        <v>67.631</v>
      </c>
      <c r="AE2039" s="3">
        <v>38.551000000000002</v>
      </c>
      <c r="AF2039" s="3">
        <v>37.665999999999997</v>
      </c>
      <c r="AG2039" s="7">
        <v>461189373</v>
      </c>
      <c r="AH2039" s="7">
        <v>460583380</v>
      </c>
      <c r="AI2039" s="7">
        <v>454732471</v>
      </c>
      <c r="AJ2039" s="7">
        <v>245825312</v>
      </c>
      <c r="AK2039" s="3">
        <v>53.252119999999998</v>
      </c>
      <c r="AL2039" s="7">
        <v>193</v>
      </c>
      <c r="AM2039" s="7">
        <v>230939089</v>
      </c>
      <c r="AN2039" s="3">
        <v>50.03</v>
      </c>
      <c r="AO2039" s="3">
        <v>-3.6</v>
      </c>
      <c r="AP2039" s="3">
        <v>0</v>
      </c>
      <c r="AQ2039" s="3">
        <v>-2.0325199999999999</v>
      </c>
      <c r="AR2039" s="3">
        <v>-24.922118000000001</v>
      </c>
      <c r="AS2039" s="3">
        <v>0</v>
      </c>
      <c r="AT2039" s="3">
        <v>-2.0325199999999999</v>
      </c>
      <c r="AU2039" s="3">
        <v>-25.846153999999999</v>
      </c>
      <c r="AV2039" s="3">
        <v>2.9333231631083625</v>
      </c>
      <c r="AW2039" s="3">
        <v>5.5755201407469226</v>
      </c>
      <c r="AX2039" s="3">
        <v>5.6938456263822435</v>
      </c>
      <c r="AY2039" s="3">
        <v>46.42</v>
      </c>
      <c r="AZ2039" s="3">
        <v>88.24</v>
      </c>
      <c r="BA2039" s="3">
        <v>90.11</v>
      </c>
    </row>
    <row r="2040" spans="1:53" x14ac:dyDescent="0.3">
      <c r="A2040" s="1" t="s">
        <v>245</v>
      </c>
      <c r="B2040" s="2">
        <v>6158451</v>
      </c>
      <c r="C2040" s="9" t="s">
        <v>2401</v>
      </c>
      <c r="D2040" s="9" t="s">
        <v>2407</v>
      </c>
      <c r="E2040" s="3">
        <v>1105.3059768000001</v>
      </c>
      <c r="F2040" s="5">
        <v>2375.4519759999998</v>
      </c>
      <c r="G2040" s="5">
        <v>2375.4519768</v>
      </c>
      <c r="H2040" s="3">
        <v>0.51300000000000001</v>
      </c>
      <c r="I2040" s="3">
        <v>8.8128770000000003</v>
      </c>
      <c r="J2040" s="4">
        <v>0.51300000000000001</v>
      </c>
      <c r="K2040" s="3">
        <v>8.8128770000000003</v>
      </c>
      <c r="L2040" s="3">
        <v>0.9865420399999999</v>
      </c>
      <c r="M2040" s="3">
        <v>0.9865420399999999</v>
      </c>
      <c r="N2040" s="3">
        <v>7.9890559999999997</v>
      </c>
      <c r="O2040" s="3" t="s">
        <v>2400</v>
      </c>
      <c r="P2040" s="3" t="s">
        <v>2400</v>
      </c>
      <c r="Q2040" s="3">
        <v>8.1604749999999999</v>
      </c>
      <c r="R2040" s="3" t="s">
        <v>2400</v>
      </c>
      <c r="S2040" s="3">
        <v>11.767158090029699</v>
      </c>
      <c r="T2040" s="9" t="s">
        <v>3429</v>
      </c>
      <c r="U2040" s="7">
        <v>297789</v>
      </c>
      <c r="V2040" s="7">
        <v>219545</v>
      </c>
      <c r="W2040" s="7">
        <v>197394</v>
      </c>
      <c r="X2040" s="7">
        <v>194460</v>
      </c>
      <c r="Y2040" s="7">
        <v>294257</v>
      </c>
      <c r="Z2040" s="7">
        <v>294107</v>
      </c>
      <c r="AA2040" s="7">
        <v>297551</v>
      </c>
      <c r="AB2040" s="7">
        <v>297789</v>
      </c>
      <c r="AC2040" s="4">
        <v>100</v>
      </c>
      <c r="AD2040" s="4">
        <v>100</v>
      </c>
      <c r="AE2040" s="3" t="s">
        <v>2400</v>
      </c>
      <c r="AF2040" s="3" t="s">
        <v>2400</v>
      </c>
      <c r="AG2040" s="7">
        <v>64562265</v>
      </c>
      <c r="AH2040" s="7">
        <v>64562265</v>
      </c>
      <c r="AI2040" s="7">
        <v>64562265</v>
      </c>
      <c r="AJ2040" s="7" t="s">
        <v>2400</v>
      </c>
      <c r="AK2040" s="3" t="s">
        <v>2400</v>
      </c>
      <c r="AL2040" s="7">
        <v>145</v>
      </c>
      <c r="AM2040" s="7">
        <v>30515228</v>
      </c>
      <c r="AN2040" s="3">
        <v>47.26</v>
      </c>
      <c r="AO2040" s="3">
        <v>-0.45454600000000001</v>
      </c>
      <c r="AP2040" s="3">
        <v>2.336449</v>
      </c>
      <c r="AQ2040" s="3">
        <v>5.5421690000000003</v>
      </c>
      <c r="AR2040" s="3">
        <v>15.796431</v>
      </c>
      <c r="AS2040" s="3">
        <v>2.336449</v>
      </c>
      <c r="AT2040" s="3">
        <v>5.5421690000000003</v>
      </c>
      <c r="AU2040" s="3">
        <v>16.257465</v>
      </c>
      <c r="AV2040" s="3">
        <v>1.6539181207474676</v>
      </c>
      <c r="AW2040" s="3">
        <v>1.5074003648753931</v>
      </c>
      <c r="AX2040" s="3">
        <v>1.3831642273488294</v>
      </c>
      <c r="AY2040" s="3">
        <v>92.85</v>
      </c>
      <c r="AZ2040" s="3">
        <v>84.62</v>
      </c>
      <c r="BA2040" s="3">
        <v>77.650000000000006</v>
      </c>
    </row>
    <row r="2041" spans="1:53" x14ac:dyDescent="0.3">
      <c r="A2041" s="1" t="s">
        <v>1082</v>
      </c>
      <c r="B2041" s="2">
        <v>4973411</v>
      </c>
      <c r="C2041" s="9" t="s">
        <v>2395</v>
      </c>
      <c r="D2041" s="9" t="s">
        <v>2418</v>
      </c>
      <c r="E2041" s="3">
        <v>1105.1042184</v>
      </c>
      <c r="F2041" s="5">
        <v>1155.2682179999999</v>
      </c>
      <c r="G2041" s="5" t="s">
        <v>2400</v>
      </c>
      <c r="H2041" s="3">
        <v>-8.2000000000000003E-2</v>
      </c>
      <c r="I2041" s="3" t="s">
        <v>2397</v>
      </c>
      <c r="J2041" s="3">
        <v>-8.2000000000000003E-2</v>
      </c>
      <c r="K2041" s="3" t="s">
        <v>2397</v>
      </c>
      <c r="L2041" s="3">
        <v>3.6112979200000002</v>
      </c>
      <c r="M2041" s="3">
        <v>1.55840387</v>
      </c>
      <c r="N2041" s="3">
        <v>19.456522</v>
      </c>
      <c r="O2041" s="3" t="s">
        <v>2400</v>
      </c>
      <c r="P2041" s="3" t="s">
        <v>2400</v>
      </c>
      <c r="Q2041" s="3">
        <v>1.3879520000000001</v>
      </c>
      <c r="R2041" s="3">
        <v>41.881919000000003</v>
      </c>
      <c r="S2041" s="3">
        <v>41.881919000000003</v>
      </c>
      <c r="T2041" s="9" t="s">
        <v>3429</v>
      </c>
      <c r="U2041" s="7">
        <v>811120</v>
      </c>
      <c r="V2041" s="7">
        <v>1280069</v>
      </c>
      <c r="W2041" s="7">
        <v>1096917</v>
      </c>
      <c r="X2041" s="7">
        <v>914236</v>
      </c>
      <c r="Y2041" s="7">
        <v>819230</v>
      </c>
      <c r="Z2041" s="7">
        <v>804852</v>
      </c>
      <c r="AA2041" s="7">
        <v>786633</v>
      </c>
      <c r="AB2041" s="7">
        <v>811120</v>
      </c>
      <c r="AC2041" s="4">
        <v>12.747</v>
      </c>
      <c r="AD2041" s="4">
        <v>11.661</v>
      </c>
      <c r="AE2041" s="4">
        <v>2.92</v>
      </c>
      <c r="AF2041" s="4">
        <v>2.0870000000000002</v>
      </c>
      <c r="AG2041" s="7">
        <v>33724917</v>
      </c>
      <c r="AH2041" s="7">
        <v>33629331</v>
      </c>
      <c r="AI2041" s="7">
        <v>29375388</v>
      </c>
      <c r="AJ2041" s="7">
        <v>33214734</v>
      </c>
      <c r="AK2041" s="3">
        <v>98.462630000000004</v>
      </c>
      <c r="AL2041" s="7">
        <v>246</v>
      </c>
      <c r="AM2041" s="7">
        <v>31868810</v>
      </c>
      <c r="AN2041" s="3">
        <v>94.47</v>
      </c>
      <c r="AO2041" s="3">
        <v>3.8015460000000001</v>
      </c>
      <c r="AP2041" s="3">
        <v>-1.648352</v>
      </c>
      <c r="AQ2041" s="3">
        <v>1.2889029999999999</v>
      </c>
      <c r="AR2041" s="3">
        <v>-3.330333</v>
      </c>
      <c r="AS2041" s="3">
        <v>-1.648352</v>
      </c>
      <c r="AT2041" s="3">
        <v>1.2889029999999999</v>
      </c>
      <c r="AU2041" s="3">
        <v>-4.192685</v>
      </c>
      <c r="AV2041" s="3">
        <v>2.1141161829809914</v>
      </c>
      <c r="AW2041" s="3">
        <v>3.6619234588365419</v>
      </c>
      <c r="AX2041" s="3">
        <v>3.6437626578152242</v>
      </c>
      <c r="AY2041" s="3">
        <v>48.14</v>
      </c>
      <c r="AZ2041" s="3">
        <v>83.39</v>
      </c>
      <c r="BA2041" s="3">
        <v>82.98</v>
      </c>
    </row>
    <row r="2042" spans="1:53" x14ac:dyDescent="0.3">
      <c r="A2042" s="1" t="s">
        <v>1887</v>
      </c>
      <c r="B2042" s="2">
        <v>4329564</v>
      </c>
      <c r="C2042" s="9" t="s">
        <v>2401</v>
      </c>
      <c r="D2042" s="9" t="s">
        <v>2461</v>
      </c>
      <c r="E2042" s="3">
        <v>1104.3922032</v>
      </c>
      <c r="F2042" s="5">
        <v>1276.964203</v>
      </c>
      <c r="G2042" s="5">
        <v>1276.9642031999999</v>
      </c>
      <c r="H2042" s="3">
        <v>0.5</v>
      </c>
      <c r="I2042" s="3">
        <v>30.049505</v>
      </c>
      <c r="J2042" s="4">
        <v>0.5</v>
      </c>
      <c r="K2042" s="3">
        <v>30.049505</v>
      </c>
      <c r="L2042" s="3" t="s">
        <v>2397</v>
      </c>
      <c r="M2042" s="3">
        <v>2.0226591099999998</v>
      </c>
      <c r="N2042" s="3">
        <v>164.05405400000001</v>
      </c>
      <c r="O2042" s="3">
        <v>22.3583472310671</v>
      </c>
      <c r="P2042" s="3">
        <v>18.395679925676099</v>
      </c>
      <c r="Q2042" s="3">
        <v>1.364036</v>
      </c>
      <c r="R2042" s="3">
        <v>8.3853989999999996</v>
      </c>
      <c r="S2042" s="3">
        <v>8.3853989999999996</v>
      </c>
      <c r="T2042" s="9" t="s">
        <v>3429</v>
      </c>
      <c r="U2042" s="7">
        <v>874587</v>
      </c>
      <c r="V2042" s="7">
        <v>827826</v>
      </c>
      <c r="W2042" s="7">
        <v>773415</v>
      </c>
      <c r="X2042" s="7">
        <v>666686</v>
      </c>
      <c r="Y2042" s="7">
        <v>902175</v>
      </c>
      <c r="Z2042" s="7">
        <v>884835</v>
      </c>
      <c r="AA2042" s="7">
        <v>873622</v>
      </c>
      <c r="AB2042" s="7">
        <v>874587</v>
      </c>
      <c r="AC2042" s="3">
        <v>60.171999999999997</v>
      </c>
      <c r="AD2042" s="4">
        <v>58.39</v>
      </c>
      <c r="AE2042" s="3">
        <v>16.902999999999999</v>
      </c>
      <c r="AF2042" s="3">
        <v>15.914999999999999</v>
      </c>
      <c r="AG2042" s="7">
        <v>34850000</v>
      </c>
      <c r="AH2042" s="7">
        <v>35359000</v>
      </c>
      <c r="AI2042" s="7">
        <v>35749000</v>
      </c>
      <c r="AJ2042" s="7">
        <v>23638766</v>
      </c>
      <c r="AK2042" s="3">
        <v>67.808890000000005</v>
      </c>
      <c r="AL2042" s="7">
        <v>296</v>
      </c>
      <c r="AM2042" s="7">
        <v>27631051</v>
      </c>
      <c r="AN2042" s="3">
        <v>79.260000000000005</v>
      </c>
      <c r="AO2042" s="3">
        <v>0.43017899999999998</v>
      </c>
      <c r="AP2042" s="3">
        <v>-4.198232</v>
      </c>
      <c r="AQ2042" s="3">
        <v>-14.192819</v>
      </c>
      <c r="AR2042" s="3">
        <v>-36.239496000000003</v>
      </c>
      <c r="AS2042" s="3">
        <v>-4.198232</v>
      </c>
      <c r="AT2042" s="3">
        <v>-14.192819</v>
      </c>
      <c r="AU2042" s="3">
        <v>-37.137531000000003</v>
      </c>
      <c r="AV2042" s="3">
        <v>3.804001994786991</v>
      </c>
      <c r="AW2042" s="3">
        <v>5.257464208074011</v>
      </c>
      <c r="AX2042" s="3">
        <v>6.6213079645878858</v>
      </c>
      <c r="AY2042" s="3">
        <v>53.48</v>
      </c>
      <c r="AZ2042" s="3">
        <v>73.92</v>
      </c>
      <c r="BA2042" s="4">
        <v>93.1</v>
      </c>
    </row>
    <row r="2043" spans="1:53" x14ac:dyDescent="0.3">
      <c r="A2043" s="1" t="s">
        <v>28</v>
      </c>
      <c r="B2043" s="2">
        <v>4910946</v>
      </c>
      <c r="C2043" s="9" t="s">
        <v>2401</v>
      </c>
      <c r="D2043" s="9" t="s">
        <v>2424</v>
      </c>
      <c r="E2043" s="3">
        <v>1099.1211309</v>
      </c>
      <c r="F2043" s="5">
        <v>2154.05213</v>
      </c>
      <c r="G2043" s="5" t="s">
        <v>2400</v>
      </c>
      <c r="H2043" s="3">
        <v>0.189</v>
      </c>
      <c r="I2043" s="3">
        <v>6.2203169999999997</v>
      </c>
      <c r="J2043" s="4">
        <v>0.189</v>
      </c>
      <c r="K2043" s="3">
        <v>6.2203169999999997</v>
      </c>
      <c r="L2043" s="3">
        <v>0.70002227000000006</v>
      </c>
      <c r="M2043" s="3">
        <v>0.68086642999999991</v>
      </c>
      <c r="N2043" s="3">
        <v>12.183463</v>
      </c>
      <c r="O2043" s="3" t="s">
        <v>2400</v>
      </c>
      <c r="P2043" s="3" t="s">
        <v>2400</v>
      </c>
      <c r="Q2043" s="3">
        <v>1.4239489999999999</v>
      </c>
      <c r="R2043" s="3">
        <v>4.2639509999999996</v>
      </c>
      <c r="S2043" s="3">
        <v>4.2639509999999996</v>
      </c>
      <c r="T2043" s="9" t="s">
        <v>3429</v>
      </c>
      <c r="U2043" s="7">
        <v>1298871</v>
      </c>
      <c r="V2043" s="7">
        <v>1347724</v>
      </c>
      <c r="W2043" s="7">
        <v>1124352</v>
      </c>
      <c r="X2043" s="7">
        <v>817764</v>
      </c>
      <c r="Y2043" s="7">
        <v>1408633</v>
      </c>
      <c r="Z2043" s="7">
        <v>1322932</v>
      </c>
      <c r="AA2043" s="7">
        <v>1314388</v>
      </c>
      <c r="AB2043" s="7">
        <v>1298871</v>
      </c>
      <c r="AC2043" s="3">
        <v>28.971</v>
      </c>
      <c r="AD2043" s="3">
        <v>25.219000000000001</v>
      </c>
      <c r="AE2043" s="3">
        <v>31.006</v>
      </c>
      <c r="AF2043" s="3">
        <v>27.832999999999998</v>
      </c>
      <c r="AG2043" s="7">
        <v>100836801</v>
      </c>
      <c r="AH2043" s="7">
        <v>102461382</v>
      </c>
      <c r="AI2043" s="7">
        <v>106638065</v>
      </c>
      <c r="AJ2043" s="7">
        <v>42405741</v>
      </c>
      <c r="AK2043" s="3">
        <v>42.053829999999998</v>
      </c>
      <c r="AL2043" s="7">
        <v>134</v>
      </c>
      <c r="AM2043" s="7">
        <v>33871162</v>
      </c>
      <c r="AN2043" s="3">
        <v>33.590000000000003</v>
      </c>
      <c r="AO2043" s="3">
        <v>-1.1530400000000001</v>
      </c>
      <c r="AP2043" s="3">
        <v>-13.486238999999999</v>
      </c>
      <c r="AQ2043" s="3">
        <v>-14.814814999999999</v>
      </c>
      <c r="AR2043" s="3">
        <v>-13.406795000000001</v>
      </c>
      <c r="AS2043" s="3">
        <v>-13.486238999999999</v>
      </c>
      <c r="AT2043" s="3">
        <v>-14.814814999999999</v>
      </c>
      <c r="AU2043" s="3">
        <v>-15.045045</v>
      </c>
      <c r="AV2043" s="3">
        <v>1.8294759271468757</v>
      </c>
      <c r="AW2043" s="3">
        <v>2.6582538867116399</v>
      </c>
      <c r="AX2043" s="3">
        <v>2.9791013119688925</v>
      </c>
      <c r="AY2043" s="3">
        <v>52.56</v>
      </c>
      <c r="AZ2043" s="3">
        <v>76.37</v>
      </c>
      <c r="BA2043" s="3">
        <v>85.59</v>
      </c>
    </row>
    <row r="2044" spans="1:53" x14ac:dyDescent="0.3">
      <c r="A2044" s="1" t="s">
        <v>1212</v>
      </c>
      <c r="B2044" s="2">
        <v>4096920</v>
      </c>
      <c r="C2044" s="9" t="s">
        <v>2401</v>
      </c>
      <c r="D2044" s="9" t="s">
        <v>2454</v>
      </c>
      <c r="E2044" s="3">
        <v>1097.9369799999999</v>
      </c>
      <c r="F2044" s="5">
        <v>1140.1609800000001</v>
      </c>
      <c r="G2044" s="5" t="s">
        <v>2400</v>
      </c>
      <c r="H2044" s="3">
        <v>0.75</v>
      </c>
      <c r="I2044" s="3">
        <v>19.538249</v>
      </c>
      <c r="J2044" s="4">
        <v>0.75</v>
      </c>
      <c r="K2044" s="3">
        <v>19.538249</v>
      </c>
      <c r="L2044" s="3">
        <v>8.8857545800000004</v>
      </c>
      <c r="M2044" s="3">
        <v>6.2486224400000001</v>
      </c>
      <c r="N2044" s="3">
        <v>13.715529999999999</v>
      </c>
      <c r="O2044" s="3" t="s">
        <v>2400</v>
      </c>
      <c r="P2044" s="3" t="s">
        <v>2400</v>
      </c>
      <c r="Q2044" s="3">
        <v>0.75787199999999999</v>
      </c>
      <c r="R2044" s="3">
        <v>13.670696</v>
      </c>
      <c r="S2044" s="3">
        <v>13.670696</v>
      </c>
      <c r="T2044" s="9" t="s">
        <v>3429</v>
      </c>
      <c r="U2044" s="7">
        <v>1531756</v>
      </c>
      <c r="V2044" s="7">
        <v>1710765</v>
      </c>
      <c r="W2044" s="7">
        <v>1579922</v>
      </c>
      <c r="X2044" s="7">
        <v>1397700</v>
      </c>
      <c r="Y2044" s="7">
        <v>1424973</v>
      </c>
      <c r="Z2044" s="7">
        <v>1444776</v>
      </c>
      <c r="AA2044" s="7">
        <v>1477648</v>
      </c>
      <c r="AB2044" s="7">
        <v>1531756</v>
      </c>
      <c r="AC2044" s="3">
        <v>27.881</v>
      </c>
      <c r="AD2044" s="4">
        <v>27.52</v>
      </c>
      <c r="AE2044" s="4">
        <v>5.8929999999999998</v>
      </c>
      <c r="AF2044" s="4">
        <v>5.1429999999999998</v>
      </c>
      <c r="AG2044" s="7">
        <v>18445000</v>
      </c>
      <c r="AH2044" s="7">
        <v>18600000</v>
      </c>
      <c r="AI2044" s="7">
        <v>18917000</v>
      </c>
      <c r="AJ2044" s="7">
        <v>17177487</v>
      </c>
      <c r="AK2044" s="3">
        <v>93.855789999999999</v>
      </c>
      <c r="AL2044" s="7">
        <v>247</v>
      </c>
      <c r="AM2044" s="7">
        <v>17698469</v>
      </c>
      <c r="AN2044" s="4">
        <v>96.7</v>
      </c>
      <c r="AO2044" s="3">
        <v>0.141293</v>
      </c>
      <c r="AP2044" s="3">
        <v>-5.4842469999999999</v>
      </c>
      <c r="AQ2044" s="3">
        <v>-7.7298619999999998</v>
      </c>
      <c r="AR2044" s="3">
        <v>-15.448852</v>
      </c>
      <c r="AS2044" s="3">
        <v>-5.4842469999999999</v>
      </c>
      <c r="AT2044" s="3">
        <v>-7.7298619999999998</v>
      </c>
      <c r="AU2044" s="3">
        <v>-16.0746</v>
      </c>
      <c r="AV2044" s="3">
        <v>2.0277346738061417</v>
      </c>
      <c r="AW2044" s="3">
        <v>2.8307028044625029</v>
      </c>
      <c r="AX2044" s="3">
        <v>4.2346813715188762</v>
      </c>
      <c r="AY2044" s="3">
        <v>65.67</v>
      </c>
      <c r="AZ2044" s="3">
        <v>91.68</v>
      </c>
      <c r="BA2044" s="3">
        <v>137.15</v>
      </c>
    </row>
    <row r="2045" spans="1:53" x14ac:dyDescent="0.3">
      <c r="A2045" s="1" t="s">
        <v>2268</v>
      </c>
      <c r="B2045" s="2">
        <v>6599902</v>
      </c>
      <c r="C2045" s="9" t="s">
        <v>2395</v>
      </c>
      <c r="D2045" s="9" t="s">
        <v>2403</v>
      </c>
      <c r="E2045" s="3">
        <v>1096.2521552000001</v>
      </c>
      <c r="F2045" s="5">
        <v>294.59115500000001</v>
      </c>
      <c r="G2045" s="5" t="s">
        <v>2400</v>
      </c>
      <c r="H2045" s="3">
        <v>-1.5640000000000001</v>
      </c>
      <c r="I2045" s="3" t="s">
        <v>2397</v>
      </c>
      <c r="J2045" s="3">
        <v>-1.5640000000000001</v>
      </c>
      <c r="K2045" s="3" t="s">
        <v>2397</v>
      </c>
      <c r="L2045" s="3">
        <v>0.83304959999999995</v>
      </c>
      <c r="M2045" s="3">
        <v>0.80872630999999995</v>
      </c>
      <c r="N2045" s="3" t="s">
        <v>2397</v>
      </c>
      <c r="O2045" s="3" t="s">
        <v>2400</v>
      </c>
      <c r="P2045" s="3" t="s">
        <v>2400</v>
      </c>
      <c r="Q2045" s="3">
        <v>2.6610279999999999</v>
      </c>
      <c r="R2045" s="3" t="s">
        <v>2397</v>
      </c>
      <c r="S2045" s="3">
        <v>-0.41030699999999998</v>
      </c>
      <c r="T2045" s="9" t="s">
        <v>3429</v>
      </c>
      <c r="U2045" s="7">
        <v>86180</v>
      </c>
      <c r="V2045" s="7">
        <v>1615797</v>
      </c>
      <c r="W2045" s="7">
        <v>1095415</v>
      </c>
      <c r="X2045" s="7">
        <v>76368</v>
      </c>
      <c r="Y2045" s="7">
        <v>78618</v>
      </c>
      <c r="Z2045" s="7">
        <v>78877</v>
      </c>
      <c r="AA2045" s="7">
        <v>79599</v>
      </c>
      <c r="AB2045" s="7">
        <v>86180</v>
      </c>
      <c r="AC2045" s="3" t="s">
        <v>2397</v>
      </c>
      <c r="AD2045" s="3" t="s">
        <v>2397</v>
      </c>
      <c r="AE2045" s="3" t="s">
        <v>2397</v>
      </c>
      <c r="AF2045" s="3" t="s">
        <v>2397</v>
      </c>
      <c r="AG2045" s="7">
        <v>136706350</v>
      </c>
      <c r="AH2045" s="7">
        <v>136590097</v>
      </c>
      <c r="AI2045" s="7">
        <v>134497886</v>
      </c>
      <c r="AJ2045" s="7">
        <v>92515990</v>
      </c>
      <c r="AK2045" s="3">
        <v>67.176820000000006</v>
      </c>
      <c r="AL2045" s="7">
        <v>248</v>
      </c>
      <c r="AM2045" s="7">
        <v>71832572</v>
      </c>
      <c r="AN2045" s="3">
        <v>52.16</v>
      </c>
      <c r="AO2045" s="3">
        <v>-0.54200499999999996</v>
      </c>
      <c r="AP2045" s="3">
        <v>-7.788945</v>
      </c>
      <c r="AQ2045" s="3">
        <v>-2.0026700000000002</v>
      </c>
      <c r="AR2045" s="3">
        <v>-30.161750999999999</v>
      </c>
      <c r="AS2045" s="3">
        <v>-7.788945</v>
      </c>
      <c r="AT2045" s="3">
        <v>-2.0026700000000002</v>
      </c>
      <c r="AU2045" s="3">
        <v>-27.037773000000001</v>
      </c>
      <c r="AV2045" s="3">
        <v>2.6891292281766819</v>
      </c>
      <c r="AW2045" s="3">
        <v>5.1081542307424916</v>
      </c>
      <c r="AX2045" s="3">
        <v>4.5051679952288524</v>
      </c>
      <c r="AY2045" s="3">
        <v>68.92</v>
      </c>
      <c r="AZ2045" s="3">
        <v>130.91999999999999</v>
      </c>
      <c r="BA2045" s="3">
        <v>115.47</v>
      </c>
    </row>
    <row r="2046" spans="1:53" x14ac:dyDescent="0.3">
      <c r="A2046" s="1" t="s">
        <v>1727</v>
      </c>
      <c r="B2046" s="2">
        <v>4970987</v>
      </c>
      <c r="C2046" s="9" t="s">
        <v>2401</v>
      </c>
      <c r="D2046" s="9" t="s">
        <v>2417</v>
      </c>
      <c r="E2046" s="3">
        <v>1096.0792090499999</v>
      </c>
      <c r="F2046" s="5">
        <v>1254.760209</v>
      </c>
      <c r="G2046" s="5" t="s">
        <v>2400</v>
      </c>
      <c r="H2046" s="3">
        <v>5.0000000000000001E-3</v>
      </c>
      <c r="I2046" s="3" t="s">
        <v>2397</v>
      </c>
      <c r="J2046" s="3">
        <v>5.0000000000000001E-3</v>
      </c>
      <c r="K2046" s="3" t="s">
        <v>2397</v>
      </c>
      <c r="L2046" s="3" t="s">
        <v>2397</v>
      </c>
      <c r="M2046" s="3" t="s">
        <v>2397</v>
      </c>
      <c r="N2046" s="3">
        <v>64.023324000000002</v>
      </c>
      <c r="O2046" s="3" t="s">
        <v>2400</v>
      </c>
      <c r="P2046" s="3" t="s">
        <v>2400</v>
      </c>
      <c r="Q2046" s="3">
        <v>3.70879</v>
      </c>
      <c r="R2046" s="3" t="s">
        <v>2397</v>
      </c>
      <c r="S2046" s="3">
        <v>-148.056748</v>
      </c>
      <c r="T2046" s="9" t="s">
        <v>3429</v>
      </c>
      <c r="U2046" s="7">
        <v>303708</v>
      </c>
      <c r="V2046" s="7">
        <v>276137</v>
      </c>
      <c r="W2046" s="7">
        <v>251423</v>
      </c>
      <c r="X2046" s="7">
        <v>252424</v>
      </c>
      <c r="Y2046" s="7">
        <v>322887</v>
      </c>
      <c r="Z2046" s="7">
        <v>317435</v>
      </c>
      <c r="AA2046" s="7">
        <v>311214</v>
      </c>
      <c r="AB2046" s="7">
        <v>303708</v>
      </c>
      <c r="AC2046" s="3">
        <v>62.031999999999996</v>
      </c>
      <c r="AD2046" s="3">
        <v>64.480999999999995</v>
      </c>
      <c r="AE2046" s="3">
        <v>-13.135999999999999</v>
      </c>
      <c r="AF2046" s="3">
        <v>-5.9729999999999999</v>
      </c>
      <c r="AG2046" s="7">
        <v>47272509</v>
      </c>
      <c r="AH2046" s="7">
        <v>47129558</v>
      </c>
      <c r="AI2046" s="7">
        <v>46248409</v>
      </c>
      <c r="AJ2046" s="7">
        <v>39781161</v>
      </c>
      <c r="AK2046" s="3">
        <v>84.093329999999995</v>
      </c>
      <c r="AL2046" s="7">
        <v>241</v>
      </c>
      <c r="AM2046" s="7">
        <v>42433882</v>
      </c>
      <c r="AN2046" s="4">
        <v>89.7</v>
      </c>
      <c r="AO2046" s="3">
        <v>-2.6164079999999998</v>
      </c>
      <c r="AP2046" s="3">
        <v>-5.22227</v>
      </c>
      <c r="AQ2046" s="3">
        <v>18.574514000000001</v>
      </c>
      <c r="AR2046" s="3">
        <v>-37.435896999999997</v>
      </c>
      <c r="AS2046" s="3">
        <v>-5.22227</v>
      </c>
      <c r="AT2046" s="3">
        <v>18.574514000000001</v>
      </c>
      <c r="AU2046" s="3">
        <v>-43.387470999999998</v>
      </c>
      <c r="AV2046" s="3">
        <v>2.4478752309566034</v>
      </c>
      <c r="AW2046" s="3">
        <v>5.0345928410354333</v>
      </c>
      <c r="AX2046" s="3">
        <v>5.16681726972649</v>
      </c>
      <c r="AY2046" s="3">
        <v>49.36</v>
      </c>
      <c r="AZ2046" s="3">
        <v>101.53</v>
      </c>
      <c r="BA2046" s="3">
        <v>104.19</v>
      </c>
    </row>
    <row r="2047" spans="1:53" x14ac:dyDescent="0.3">
      <c r="A2047" s="1" t="s">
        <v>2161</v>
      </c>
      <c r="B2047" s="2">
        <v>4911214</v>
      </c>
      <c r="C2047" s="9" t="s">
        <v>2401</v>
      </c>
      <c r="D2047" s="9" t="s">
        <v>2462</v>
      </c>
      <c r="E2047" s="3">
        <v>1095.4447333000001</v>
      </c>
      <c r="F2047" s="5">
        <v>1318.7697330000001</v>
      </c>
      <c r="G2047" s="5" t="s">
        <v>2400</v>
      </c>
      <c r="H2047" s="3">
        <v>0.67900000000000005</v>
      </c>
      <c r="I2047" s="3">
        <v>24.263221999999999</v>
      </c>
      <c r="J2047" s="4">
        <v>0.67900000000000005</v>
      </c>
      <c r="K2047" s="3">
        <v>24.263221999999999</v>
      </c>
      <c r="L2047" s="3" t="s">
        <v>2397</v>
      </c>
      <c r="M2047" s="3">
        <v>5.7347328200000005</v>
      </c>
      <c r="N2047" s="3">
        <v>14.909452</v>
      </c>
      <c r="O2047" s="3" t="s">
        <v>2400</v>
      </c>
      <c r="P2047" s="3" t="s">
        <v>2400</v>
      </c>
      <c r="Q2047" s="3">
        <v>3.143364</v>
      </c>
      <c r="R2047" s="3">
        <v>12.739841999999999</v>
      </c>
      <c r="S2047" s="3">
        <v>12.739841999999999</v>
      </c>
      <c r="T2047" s="9" t="s">
        <v>3429</v>
      </c>
      <c r="U2047" s="7">
        <v>405393</v>
      </c>
      <c r="V2047" s="7">
        <v>415013</v>
      </c>
      <c r="W2047" s="7">
        <v>445471</v>
      </c>
      <c r="X2047" s="7">
        <v>405111</v>
      </c>
      <c r="Y2047" s="7">
        <v>409407</v>
      </c>
      <c r="Z2047" s="7">
        <v>405312</v>
      </c>
      <c r="AA2047" s="7">
        <v>401495</v>
      </c>
      <c r="AB2047" s="7">
        <v>405393</v>
      </c>
      <c r="AC2047" s="3">
        <v>50.134</v>
      </c>
      <c r="AD2047" s="3">
        <v>51.287999999999997</v>
      </c>
      <c r="AE2047" s="3">
        <v>22.364000000000001</v>
      </c>
      <c r="AF2047" s="3">
        <v>23.815999999999999</v>
      </c>
      <c r="AG2047" s="7">
        <v>17716847</v>
      </c>
      <c r="AH2047" s="7">
        <v>17703166</v>
      </c>
      <c r="AI2047" s="7">
        <v>17596422</v>
      </c>
      <c r="AJ2047" s="7">
        <v>16499248</v>
      </c>
      <c r="AK2047" s="3">
        <v>93.231859999999998</v>
      </c>
      <c r="AL2047" s="7">
        <v>192</v>
      </c>
      <c r="AM2047" s="7">
        <v>14775060</v>
      </c>
      <c r="AN2047" s="3">
        <v>83.49</v>
      </c>
      <c r="AO2047" s="3">
        <v>1.8644069999999999</v>
      </c>
      <c r="AP2047" s="3">
        <v>-2.9079160000000002</v>
      </c>
      <c r="AQ2047" s="3">
        <v>39.281576000000001</v>
      </c>
      <c r="AR2047" s="3">
        <v>130.53317999999999</v>
      </c>
      <c r="AS2047" s="3">
        <v>-2.9079160000000002</v>
      </c>
      <c r="AT2047" s="3">
        <v>39.281576000000001</v>
      </c>
      <c r="AU2047" s="3">
        <v>128.34346500000001</v>
      </c>
      <c r="AV2047" s="3">
        <v>3.8096611477861768</v>
      </c>
      <c r="AW2047" s="3">
        <v>5.851038180431507</v>
      </c>
      <c r="AX2047" s="3">
        <v>4.902448280574311</v>
      </c>
      <c r="AY2047" s="3">
        <v>102.94</v>
      </c>
      <c r="AZ2047" s="4">
        <v>158.1</v>
      </c>
      <c r="BA2047" s="3">
        <v>132.46</v>
      </c>
    </row>
    <row r="2048" spans="1:53" x14ac:dyDescent="0.3">
      <c r="A2048" s="1" t="s">
        <v>359</v>
      </c>
      <c r="B2048" s="2">
        <v>4010845</v>
      </c>
      <c r="C2048" s="9" t="s">
        <v>2401</v>
      </c>
      <c r="D2048" s="9" t="s">
        <v>2486</v>
      </c>
      <c r="E2048" s="3">
        <v>1094.1621600000001</v>
      </c>
      <c r="F2048" s="5">
        <v>1800.95416</v>
      </c>
      <c r="G2048" s="5" t="s">
        <v>2400</v>
      </c>
      <c r="H2048" s="3">
        <v>0.95</v>
      </c>
      <c r="I2048" s="3">
        <v>17.836713</v>
      </c>
      <c r="J2048" s="3">
        <v>0.95</v>
      </c>
      <c r="K2048" s="3">
        <v>17.836713</v>
      </c>
      <c r="L2048" s="3">
        <v>1.09204368</v>
      </c>
      <c r="M2048" s="3">
        <v>1.09204368</v>
      </c>
      <c r="N2048" s="3" t="s">
        <v>2397</v>
      </c>
      <c r="O2048" s="3" t="s">
        <v>2400</v>
      </c>
      <c r="P2048" s="3" t="s">
        <v>2400</v>
      </c>
      <c r="Q2048" s="3">
        <v>1.234572</v>
      </c>
      <c r="R2048" s="3">
        <v>4.3354189999999999</v>
      </c>
      <c r="S2048" s="3">
        <v>4.3354189999999999</v>
      </c>
      <c r="T2048" s="9" t="s">
        <v>3429</v>
      </c>
      <c r="U2048" s="7">
        <v>1264298</v>
      </c>
      <c r="V2048" s="7">
        <v>1173462</v>
      </c>
      <c r="W2048" s="7">
        <v>1139024</v>
      </c>
      <c r="X2048" s="7">
        <v>1190644</v>
      </c>
      <c r="Y2048" s="7">
        <v>1367869</v>
      </c>
      <c r="Z2048" s="7">
        <v>1341695</v>
      </c>
      <c r="AA2048" s="7">
        <v>1300723</v>
      </c>
      <c r="AB2048" s="7">
        <v>1264298</v>
      </c>
      <c r="AC2048" s="3">
        <v>24.259</v>
      </c>
      <c r="AD2048" s="3">
        <v>26.454999999999998</v>
      </c>
      <c r="AE2048" s="4">
        <v>11.125999999999999</v>
      </c>
      <c r="AF2048" s="3">
        <v>14.768000000000001</v>
      </c>
      <c r="AG2048" s="7">
        <v>28628000</v>
      </c>
      <c r="AH2048" s="7">
        <v>28617000</v>
      </c>
      <c r="AI2048" s="7">
        <v>28246000</v>
      </c>
      <c r="AJ2048" s="7">
        <v>24804891</v>
      </c>
      <c r="AK2048" s="3">
        <v>86.645560000000003</v>
      </c>
      <c r="AL2048" s="7">
        <v>187</v>
      </c>
      <c r="AM2048" s="7">
        <v>24255756</v>
      </c>
      <c r="AN2048" s="3">
        <v>84.73</v>
      </c>
      <c r="AO2048" s="3">
        <v>2.4186320000000001</v>
      </c>
      <c r="AP2048" s="3">
        <v>-10.256410000000001</v>
      </c>
      <c r="AQ2048" s="3">
        <v>-1.1242430000000001</v>
      </c>
      <c r="AR2048" s="3">
        <v>21.71753</v>
      </c>
      <c r="AS2048" s="3">
        <v>-10.256410000000001</v>
      </c>
      <c r="AT2048" s="3">
        <v>-1.1242430000000001</v>
      </c>
      <c r="AU2048" s="3">
        <v>21.330031999999999</v>
      </c>
      <c r="AV2048" s="3">
        <v>1.0915676959619951</v>
      </c>
      <c r="AW2048" s="3">
        <v>2.461539560760603</v>
      </c>
      <c r="AX2048" s="3">
        <v>2.1237379219913803</v>
      </c>
      <c r="AY2048" s="3">
        <v>50.93</v>
      </c>
      <c r="AZ2048" s="3">
        <v>114.85</v>
      </c>
      <c r="BA2048" s="3">
        <v>99.09</v>
      </c>
    </row>
    <row r="2049" spans="1:53" x14ac:dyDescent="0.3">
      <c r="A2049" s="1" t="s">
        <v>1114</v>
      </c>
      <c r="B2049" s="2">
        <v>8390123</v>
      </c>
      <c r="C2049" s="9" t="s">
        <v>2401</v>
      </c>
      <c r="D2049" s="9" t="s">
        <v>2486</v>
      </c>
      <c r="E2049" s="3">
        <v>1094.0761829999999</v>
      </c>
      <c r="F2049" s="5">
        <v>1052.1601820000001</v>
      </c>
      <c r="G2049" s="5" t="s">
        <v>2400</v>
      </c>
      <c r="H2049" s="3">
        <v>1.99</v>
      </c>
      <c r="I2049" s="3">
        <v>2.032</v>
      </c>
      <c r="J2049" s="4">
        <v>1.99</v>
      </c>
      <c r="K2049" s="3">
        <v>2.032</v>
      </c>
      <c r="L2049" s="3">
        <v>1.1103163199999999</v>
      </c>
      <c r="M2049" s="3">
        <v>1.0370425400000001</v>
      </c>
      <c r="N2049" s="3">
        <v>3.4794520000000002</v>
      </c>
      <c r="O2049" s="3" t="s">
        <v>2400</v>
      </c>
      <c r="P2049" s="3" t="s">
        <v>2400</v>
      </c>
      <c r="Q2049" s="3">
        <v>1.6519170000000001</v>
      </c>
      <c r="R2049" s="3">
        <v>7.8918499999999998</v>
      </c>
      <c r="S2049" s="3">
        <v>7.8918499999999998</v>
      </c>
      <c r="T2049" s="9" t="s">
        <v>3429</v>
      </c>
      <c r="U2049" s="7">
        <v>555539</v>
      </c>
      <c r="V2049" s="7">
        <v>467189</v>
      </c>
      <c r="W2049" s="7">
        <v>294841</v>
      </c>
      <c r="X2049" s="7" t="s">
        <v>2400</v>
      </c>
      <c r="Y2049" s="7">
        <v>543306</v>
      </c>
      <c r="Z2049" s="7">
        <v>530575</v>
      </c>
      <c r="AA2049" s="7">
        <v>543057</v>
      </c>
      <c r="AB2049" s="7">
        <v>555539</v>
      </c>
      <c r="AC2049" s="3">
        <v>35.131999999999998</v>
      </c>
      <c r="AD2049" s="3">
        <v>36.064999999999998</v>
      </c>
      <c r="AE2049" s="3">
        <v>21.808</v>
      </c>
      <c r="AF2049" s="3">
        <v>18.062000000000001</v>
      </c>
      <c r="AG2049" s="7">
        <v>67131395</v>
      </c>
      <c r="AH2049" s="7">
        <v>15393464</v>
      </c>
      <c r="AI2049" s="7">
        <v>15368503</v>
      </c>
      <c r="AJ2049" s="7">
        <v>37499017</v>
      </c>
      <c r="AK2049" s="3">
        <v>55.764760000000003</v>
      </c>
      <c r="AL2049" s="7">
        <v>203</v>
      </c>
      <c r="AM2049" s="7">
        <v>35065678</v>
      </c>
      <c r="AN2049" s="3">
        <v>52.15</v>
      </c>
      <c r="AO2049" s="3">
        <v>7.1319020000000002</v>
      </c>
      <c r="AP2049" s="3">
        <v>-14.136447</v>
      </c>
      <c r="AQ2049" s="3">
        <v>-4.8365119999999999</v>
      </c>
      <c r="AR2049" s="3">
        <v>-12.027708000000001</v>
      </c>
      <c r="AS2049" s="3">
        <v>-14.136447</v>
      </c>
      <c r="AT2049" s="3">
        <v>-4.8365119999999999</v>
      </c>
      <c r="AU2049" s="3">
        <v>-12.027708000000001</v>
      </c>
      <c r="AV2049" s="3">
        <v>3.1398110449903776</v>
      </c>
      <c r="AW2049" s="3">
        <v>4.442968929429945</v>
      </c>
      <c r="AX2049" s="3">
        <v>3.4071984893504688</v>
      </c>
      <c r="AY2049" s="3">
        <v>91.49</v>
      </c>
      <c r="AZ2049" s="3">
        <v>129.46</v>
      </c>
      <c r="BA2049" s="3">
        <v>99.28</v>
      </c>
    </row>
    <row r="2050" spans="1:53" x14ac:dyDescent="0.3">
      <c r="A2050" s="1" t="s">
        <v>396</v>
      </c>
      <c r="B2050" s="2">
        <v>4294958</v>
      </c>
      <c r="C2050" s="9" t="s">
        <v>2401</v>
      </c>
      <c r="D2050" s="9" t="s">
        <v>2410</v>
      </c>
      <c r="E2050" s="3">
        <v>1093.7089272200001</v>
      </c>
      <c r="F2050" s="5">
        <v>1821.446927</v>
      </c>
      <c r="G2050" s="5" t="s">
        <v>2400</v>
      </c>
      <c r="H2050" s="4">
        <v>1.19</v>
      </c>
      <c r="I2050" s="3">
        <v>5.1523919999999999</v>
      </c>
      <c r="J2050" s="4">
        <v>1.19</v>
      </c>
      <c r="K2050" s="3">
        <v>5.1523919999999999</v>
      </c>
      <c r="L2050" s="3">
        <v>2.0340769399999998</v>
      </c>
      <c r="M2050" s="3">
        <v>1.3020013499999998</v>
      </c>
      <c r="N2050" s="3">
        <v>11.804281</v>
      </c>
      <c r="O2050" s="3" t="s">
        <v>2400</v>
      </c>
      <c r="P2050" s="3" t="s">
        <v>2400</v>
      </c>
      <c r="Q2050" s="3">
        <v>0.58101000000000003</v>
      </c>
      <c r="R2050" s="3">
        <v>3.692126</v>
      </c>
      <c r="S2050" s="3">
        <v>3.692126</v>
      </c>
      <c r="T2050" s="9" t="s">
        <v>3433</v>
      </c>
      <c r="U2050" s="7">
        <v>2817294</v>
      </c>
      <c r="V2050" s="7">
        <v>2968138</v>
      </c>
      <c r="W2050" s="7">
        <v>2777604</v>
      </c>
      <c r="X2050" s="7">
        <v>2117070</v>
      </c>
      <c r="Y2050" s="7">
        <v>2780579</v>
      </c>
      <c r="Z2050" s="7">
        <v>2801542</v>
      </c>
      <c r="AA2050" s="7">
        <v>2813758</v>
      </c>
      <c r="AB2050" s="7">
        <v>2817294</v>
      </c>
      <c r="AC2050" s="3">
        <v>44.829000000000001</v>
      </c>
      <c r="AD2050" s="4">
        <v>45.05</v>
      </c>
      <c r="AE2050" s="4">
        <v>9.0790000000000006</v>
      </c>
      <c r="AF2050" s="4">
        <v>8.3610000000000007</v>
      </c>
      <c r="AG2050" s="7">
        <v>33634245</v>
      </c>
      <c r="AH2050" s="7">
        <v>35135870</v>
      </c>
      <c r="AI2050" s="7">
        <v>35543458</v>
      </c>
      <c r="AJ2050" s="7">
        <v>32287806</v>
      </c>
      <c r="AK2050" s="3">
        <v>96.011629999999997</v>
      </c>
      <c r="AL2050" s="7">
        <v>253</v>
      </c>
      <c r="AM2050" s="7">
        <v>32779734</v>
      </c>
      <c r="AN2050" s="3">
        <v>97.47</v>
      </c>
      <c r="AO2050" s="3">
        <v>0.12970200000000001</v>
      </c>
      <c r="AP2050" s="3">
        <v>-25.458642000000001</v>
      </c>
      <c r="AQ2050" s="3">
        <v>-29.924357000000001</v>
      </c>
      <c r="AR2050" s="3">
        <v>-25.072792</v>
      </c>
      <c r="AS2050" s="3">
        <v>-25.458642000000001</v>
      </c>
      <c r="AT2050" s="3">
        <v>-29.924357000000001</v>
      </c>
      <c r="AU2050" s="3">
        <v>-24.633908000000002</v>
      </c>
      <c r="AV2050" s="3">
        <v>8.5570520589663861</v>
      </c>
      <c r="AW2050" s="3">
        <v>13.426508732688585</v>
      </c>
      <c r="AX2050" s="3">
        <v>10.217303966477672</v>
      </c>
      <c r="AY2050" s="3">
        <v>101.22</v>
      </c>
      <c r="AZ2050" s="3">
        <v>158.82</v>
      </c>
      <c r="BA2050" s="3">
        <v>120.86</v>
      </c>
    </row>
    <row r="2051" spans="1:53" x14ac:dyDescent="0.3">
      <c r="A2051" s="1" t="s">
        <v>1464</v>
      </c>
      <c r="B2051" s="2">
        <v>4318350</v>
      </c>
      <c r="C2051" s="9" t="s">
        <v>2401</v>
      </c>
      <c r="D2051" s="9" t="s">
        <v>2477</v>
      </c>
      <c r="E2051" s="3">
        <v>1087.6407294600001</v>
      </c>
      <c r="F2051" s="5">
        <v>1824.812729</v>
      </c>
      <c r="G2051" s="5" t="s">
        <v>2400</v>
      </c>
      <c r="H2051" s="3">
        <v>0.26</v>
      </c>
      <c r="I2051" s="3">
        <v>13.717605000000001</v>
      </c>
      <c r="J2051" s="4">
        <v>0.26</v>
      </c>
      <c r="K2051" s="3">
        <v>13.717605000000001</v>
      </c>
      <c r="L2051" s="3">
        <v>0.89766082000000003</v>
      </c>
      <c r="M2051" s="3">
        <v>0.89750336000000008</v>
      </c>
      <c r="N2051" s="3">
        <v>5.4374779999999996</v>
      </c>
      <c r="O2051" s="3" t="s">
        <v>2400</v>
      </c>
      <c r="P2051" s="3" t="s">
        <v>2400</v>
      </c>
      <c r="Q2051" s="3">
        <v>3.195722</v>
      </c>
      <c r="R2051" s="3">
        <v>6.4952480000000001</v>
      </c>
      <c r="S2051" s="3">
        <v>6.4952480000000001</v>
      </c>
      <c r="T2051" s="9" t="s">
        <v>3429</v>
      </c>
      <c r="U2051" s="7">
        <v>550737</v>
      </c>
      <c r="V2051" s="7">
        <v>473792</v>
      </c>
      <c r="W2051" s="7">
        <v>406481</v>
      </c>
      <c r="X2051" s="7">
        <v>332495</v>
      </c>
      <c r="Y2051" s="7">
        <v>564280</v>
      </c>
      <c r="Z2051" s="7">
        <v>560231</v>
      </c>
      <c r="AA2051" s="7">
        <v>548890</v>
      </c>
      <c r="AB2051" s="7">
        <v>550737</v>
      </c>
      <c r="AC2051" s="3">
        <v>54.420999999999999</v>
      </c>
      <c r="AD2051" s="3">
        <v>56.250999999999998</v>
      </c>
      <c r="AE2051" s="4">
        <v>44.13</v>
      </c>
      <c r="AF2051" s="3">
        <v>46.006</v>
      </c>
      <c r="AG2051" s="7">
        <v>69453431</v>
      </c>
      <c r="AH2051" s="7">
        <v>69595255</v>
      </c>
      <c r="AI2051" s="7">
        <v>73285088</v>
      </c>
      <c r="AJ2051" s="7">
        <v>32464751</v>
      </c>
      <c r="AK2051" s="3">
        <v>46.743189999999998</v>
      </c>
      <c r="AL2051" s="7">
        <v>133</v>
      </c>
      <c r="AM2051" s="7">
        <v>19504397</v>
      </c>
      <c r="AN2051" s="3">
        <v>28.08</v>
      </c>
      <c r="AO2051" s="3">
        <v>0.45811499999999999</v>
      </c>
      <c r="AP2051" s="3">
        <v>-1.9795659999999999</v>
      </c>
      <c r="AQ2051" s="3">
        <v>-4.4803980000000001</v>
      </c>
      <c r="AR2051" s="3">
        <v>0.78791900000000004</v>
      </c>
      <c r="AS2051" s="3">
        <v>-1.9795659999999999</v>
      </c>
      <c r="AT2051" s="3">
        <v>-4.4803980000000001</v>
      </c>
      <c r="AU2051" s="3">
        <v>5.4982819999999997</v>
      </c>
      <c r="AV2051" s="3">
        <v>0.79808872221157801</v>
      </c>
      <c r="AW2051" s="3">
        <v>1.0245256016483646</v>
      </c>
      <c r="AX2051" s="3">
        <v>1.2442472202926658</v>
      </c>
      <c r="AY2051" s="3">
        <v>56.73</v>
      </c>
      <c r="AZ2051" s="3">
        <v>72.83</v>
      </c>
      <c r="BA2051" s="3">
        <v>88.45</v>
      </c>
    </row>
    <row r="2052" spans="1:53" x14ac:dyDescent="0.3">
      <c r="A2052" s="1" t="s">
        <v>2264</v>
      </c>
      <c r="B2052" s="2">
        <v>4437014</v>
      </c>
      <c r="C2052" s="9" t="s">
        <v>2395</v>
      </c>
      <c r="D2052" s="9" t="s">
        <v>2461</v>
      </c>
      <c r="E2052" s="3">
        <v>1083.006468</v>
      </c>
      <c r="F2052" s="5">
        <v>769.52546800000005</v>
      </c>
      <c r="G2052" s="5" t="s">
        <v>2400</v>
      </c>
      <c r="H2052" s="3">
        <v>5.3999999999999999E-2</v>
      </c>
      <c r="I2052" s="3">
        <v>32.323231999999997</v>
      </c>
      <c r="J2052" s="3">
        <v>5.3999999999999999E-2</v>
      </c>
      <c r="K2052" s="3">
        <v>32.323231999999997</v>
      </c>
      <c r="L2052" s="3">
        <v>6.5372829399999999</v>
      </c>
      <c r="M2052" s="3">
        <v>2.5942440199999997</v>
      </c>
      <c r="N2052" s="3">
        <v>18.823529000000001</v>
      </c>
      <c r="O2052" s="3" t="s">
        <v>2400</v>
      </c>
      <c r="P2052" s="3" t="s">
        <v>2400</v>
      </c>
      <c r="Q2052" s="3">
        <v>1.783442</v>
      </c>
      <c r="R2052" s="3">
        <v>21.671346</v>
      </c>
      <c r="S2052" s="3">
        <v>21.671346</v>
      </c>
      <c r="T2052" s="9" t="s">
        <v>3429</v>
      </c>
      <c r="U2052" s="7">
        <v>417214</v>
      </c>
      <c r="V2052" s="7">
        <v>433028</v>
      </c>
      <c r="W2052" s="7">
        <v>391678</v>
      </c>
      <c r="X2052" s="7">
        <v>283218</v>
      </c>
      <c r="Y2052" s="7">
        <v>419394</v>
      </c>
      <c r="Z2052" s="7">
        <v>421083</v>
      </c>
      <c r="AA2052" s="7">
        <v>418542</v>
      </c>
      <c r="AB2052" s="7">
        <v>417214</v>
      </c>
      <c r="AC2052" s="3">
        <v>78.122</v>
      </c>
      <c r="AD2052" s="3">
        <v>78.302999999999997</v>
      </c>
      <c r="AE2052" s="4">
        <v>5.3630000000000004</v>
      </c>
      <c r="AF2052" s="4">
        <v>6.6040000000000001</v>
      </c>
      <c r="AG2052" s="7">
        <v>165941000</v>
      </c>
      <c r="AH2052" s="7">
        <v>166627000</v>
      </c>
      <c r="AI2052" s="7">
        <v>167327250</v>
      </c>
      <c r="AJ2052" s="7">
        <v>127065672</v>
      </c>
      <c r="AK2052" s="3">
        <v>76.61439</v>
      </c>
      <c r="AL2052" s="7">
        <v>276</v>
      </c>
      <c r="AM2052" s="7">
        <v>118791812</v>
      </c>
      <c r="AN2052" s="3">
        <v>71.63</v>
      </c>
      <c r="AO2052" s="3">
        <v>-8.0459770000000006</v>
      </c>
      <c r="AP2052" s="3">
        <v>-1.990812</v>
      </c>
      <c r="AQ2052" s="3">
        <v>26.732672999999998</v>
      </c>
      <c r="AR2052" s="3">
        <v>67.979003000000006</v>
      </c>
      <c r="AS2052" s="3">
        <v>-1.990812</v>
      </c>
      <c r="AT2052" s="3">
        <v>26.732672999999998</v>
      </c>
      <c r="AU2052" s="3">
        <v>63.265306000000002</v>
      </c>
      <c r="AV2052" s="3">
        <v>4.1066894628873998</v>
      </c>
      <c r="AW2052" s="3">
        <v>5.3136828428189347</v>
      </c>
      <c r="AX2052" s="3">
        <v>4.7783229517014085</v>
      </c>
      <c r="AY2052" s="3">
        <v>67.45</v>
      </c>
      <c r="AZ2052" s="3">
        <v>87.28</v>
      </c>
      <c r="BA2052" s="3">
        <v>78.489999999999995</v>
      </c>
    </row>
    <row r="2053" spans="1:53" x14ac:dyDescent="0.3">
      <c r="A2053" s="1" t="s">
        <v>2910</v>
      </c>
      <c r="B2053" s="2">
        <v>6576030</v>
      </c>
      <c r="C2053" s="9" t="s">
        <v>2401</v>
      </c>
      <c r="D2053" s="9" t="s">
        <v>2489</v>
      </c>
      <c r="E2053" s="3">
        <v>1082.49004175</v>
      </c>
      <c r="F2053" s="5">
        <v>5030.4090409999999</v>
      </c>
      <c r="G2053" s="5" t="s">
        <v>2400</v>
      </c>
      <c r="H2053" s="3">
        <v>-0.61299999999999999</v>
      </c>
      <c r="I2053" s="3" t="s">
        <v>2397</v>
      </c>
      <c r="J2053" s="3">
        <v>-0.61299999999999999</v>
      </c>
      <c r="K2053" s="3" t="s">
        <v>2397</v>
      </c>
      <c r="L2053" s="3" t="s">
        <v>2397</v>
      </c>
      <c r="M2053" s="3" t="s">
        <v>2397</v>
      </c>
      <c r="N2053" s="3">
        <v>3.962008</v>
      </c>
      <c r="O2053" s="3" t="s">
        <v>2400</v>
      </c>
      <c r="P2053" s="3" t="s">
        <v>2400</v>
      </c>
      <c r="Q2053" s="3">
        <v>2.759382</v>
      </c>
      <c r="R2053" s="3">
        <v>6.1543109999999999</v>
      </c>
      <c r="S2053" s="3">
        <v>6.1543109999999999</v>
      </c>
      <c r="T2053" s="9" t="s">
        <v>3429</v>
      </c>
      <c r="U2053" s="7">
        <v>2125539</v>
      </c>
      <c r="V2053" s="7">
        <v>1961299</v>
      </c>
      <c r="W2053" s="7">
        <v>1579730</v>
      </c>
      <c r="X2053" s="7">
        <v>1403149</v>
      </c>
      <c r="Y2053" s="7">
        <v>1783187</v>
      </c>
      <c r="Z2053" s="7">
        <v>1829928</v>
      </c>
      <c r="AA2053" s="7">
        <v>1940755</v>
      </c>
      <c r="AB2053" s="7">
        <v>2125539</v>
      </c>
      <c r="AC2053" s="3">
        <v>48.966999999999999</v>
      </c>
      <c r="AD2053" s="3">
        <v>50.347000000000001</v>
      </c>
      <c r="AE2053" s="4">
        <v>45.47</v>
      </c>
      <c r="AF2053" s="3">
        <v>39.459000000000003</v>
      </c>
      <c r="AG2053" s="7">
        <v>333216000</v>
      </c>
      <c r="AH2053" s="7">
        <v>333074000</v>
      </c>
      <c r="AI2053" s="7">
        <v>333193000</v>
      </c>
      <c r="AJ2053" s="7">
        <v>187855021</v>
      </c>
      <c r="AK2053" s="3">
        <v>56.400410000000001</v>
      </c>
      <c r="AL2053" s="7">
        <v>67</v>
      </c>
      <c r="AM2053" s="7">
        <v>36523365</v>
      </c>
      <c r="AN2053" s="3">
        <v>10.97</v>
      </c>
      <c r="AO2053" s="3">
        <v>-3.947368</v>
      </c>
      <c r="AP2053" s="3">
        <v>-10.153846</v>
      </c>
      <c r="AQ2053" s="3">
        <v>-2.3411369999999998</v>
      </c>
      <c r="AR2053" s="3">
        <v>-33.936652000000002</v>
      </c>
      <c r="AS2053" s="3">
        <v>-10.153846</v>
      </c>
      <c r="AT2053" s="3">
        <v>-2.3411369999999998</v>
      </c>
      <c r="AU2053" s="3">
        <v>-36.521738999999997</v>
      </c>
      <c r="AV2053" s="3">
        <v>0.29252100507833606</v>
      </c>
      <c r="AW2053" s="3">
        <v>0.68612177478847791</v>
      </c>
      <c r="AX2053" s="3">
        <v>0.53799665820343789</v>
      </c>
      <c r="AY2053" s="3">
        <v>42.15</v>
      </c>
      <c r="AZ2053" s="3">
        <v>98.87</v>
      </c>
      <c r="BA2053" s="3">
        <v>77.52</v>
      </c>
    </row>
    <row r="2054" spans="1:53" x14ac:dyDescent="0.3">
      <c r="A2054" s="1" t="s">
        <v>2217</v>
      </c>
      <c r="B2054" s="2">
        <v>13380637</v>
      </c>
      <c r="C2054" s="9" t="s">
        <v>2395</v>
      </c>
      <c r="D2054" s="9" t="s">
        <v>2502</v>
      </c>
      <c r="E2054" s="3">
        <v>1082.12724942</v>
      </c>
      <c r="F2054" s="5" t="s">
        <v>2400</v>
      </c>
      <c r="G2054" s="5">
        <v>829.61225057800004</v>
      </c>
      <c r="H2054" s="3">
        <v>0.105</v>
      </c>
      <c r="I2054" s="3" t="s">
        <v>2397</v>
      </c>
      <c r="J2054" s="3">
        <v>0.105</v>
      </c>
      <c r="K2054" s="3" t="s">
        <v>2397</v>
      </c>
      <c r="L2054" s="3">
        <v>31.407396015893099</v>
      </c>
      <c r="M2054" s="3">
        <v>28.524566706086798</v>
      </c>
      <c r="N2054" s="3" t="s">
        <v>2400</v>
      </c>
      <c r="O2054" s="3" t="s">
        <v>2400</v>
      </c>
      <c r="P2054" s="3" t="s">
        <v>2400</v>
      </c>
      <c r="Q2054" s="3" t="s">
        <v>2400</v>
      </c>
      <c r="R2054" s="3" t="s">
        <v>2400</v>
      </c>
      <c r="S2054" s="3" t="s">
        <v>2400</v>
      </c>
      <c r="T2054" s="9" t="s">
        <v>3429</v>
      </c>
      <c r="U2054" s="7">
        <v>238697</v>
      </c>
      <c r="V2054" s="7">
        <v>206994</v>
      </c>
      <c r="W2054" s="7">
        <v>247586</v>
      </c>
      <c r="X2054" s="7">
        <v>129543</v>
      </c>
      <c r="Y2054" s="7">
        <v>275518</v>
      </c>
      <c r="Z2054" s="7">
        <v>260094</v>
      </c>
      <c r="AA2054" s="7">
        <v>248221</v>
      </c>
      <c r="AB2054" s="7">
        <v>238697</v>
      </c>
      <c r="AC2054" s="3">
        <v>82.302999999999997</v>
      </c>
      <c r="AD2054" s="3">
        <v>83.256</v>
      </c>
      <c r="AE2054" s="3" t="s">
        <v>2400</v>
      </c>
      <c r="AF2054" s="3" t="s">
        <v>2400</v>
      </c>
      <c r="AG2054" s="7">
        <v>2373182132</v>
      </c>
      <c r="AH2054" s="7">
        <v>2370174212</v>
      </c>
      <c r="AI2054" s="7">
        <v>2341647007</v>
      </c>
      <c r="AJ2054" s="7">
        <v>106058266</v>
      </c>
      <c r="AK2054" s="3">
        <v>56.718879999999999</v>
      </c>
      <c r="AL2054" s="7">
        <v>80</v>
      </c>
      <c r="AM2054" s="7">
        <v>13424823</v>
      </c>
      <c r="AN2054" s="4">
        <v>7.18</v>
      </c>
      <c r="AO2054" s="3">
        <v>-12.347353999999999</v>
      </c>
      <c r="AP2054" s="3">
        <v>11.571675000000001</v>
      </c>
      <c r="AQ2054" s="3">
        <v>20.973783000000001</v>
      </c>
      <c r="AR2054" s="3">
        <v>56.606060999999997</v>
      </c>
      <c r="AS2054" s="3">
        <v>11.571675000000001</v>
      </c>
      <c r="AT2054" s="3">
        <v>20.973783000000001</v>
      </c>
      <c r="AU2054" s="3">
        <v>46.153846000000001</v>
      </c>
      <c r="AV2054" s="3">
        <v>8.9500216740634233</v>
      </c>
      <c r="AW2054" s="3">
        <v>23.838168961313176</v>
      </c>
      <c r="AX2054" s="3">
        <v>51.756277972647638</v>
      </c>
      <c r="AY2054" s="3">
        <v>56.51</v>
      </c>
      <c r="AZ2054" s="3">
        <v>150.52000000000001</v>
      </c>
      <c r="BA2054" s="4">
        <v>326.8</v>
      </c>
    </row>
    <row r="2055" spans="1:53" x14ac:dyDescent="0.3">
      <c r="A2055" s="1" t="s">
        <v>259</v>
      </c>
      <c r="B2055" s="2">
        <v>4147159</v>
      </c>
      <c r="C2055" s="9" t="s">
        <v>2401</v>
      </c>
      <c r="D2055" s="9" t="s">
        <v>2407</v>
      </c>
      <c r="E2055" s="3">
        <v>1080.92352512</v>
      </c>
      <c r="F2055" s="5">
        <v>2386.9975250000002</v>
      </c>
      <c r="G2055" s="5">
        <v>2383.7845251200001</v>
      </c>
      <c r="H2055" s="3">
        <v>0.20799999999999999</v>
      </c>
      <c r="I2055" s="3">
        <v>8.7959560000000003</v>
      </c>
      <c r="J2055" s="4">
        <v>0.20799999999999999</v>
      </c>
      <c r="K2055" s="3">
        <v>8.7959560000000003</v>
      </c>
      <c r="L2055" s="3">
        <v>0.84577994000000001</v>
      </c>
      <c r="M2055" s="3">
        <v>0.84577994000000001</v>
      </c>
      <c r="N2055" s="3">
        <v>3.3114189999999999</v>
      </c>
      <c r="O2055" s="3" t="s">
        <v>2400</v>
      </c>
      <c r="P2055" s="3" t="s">
        <v>2400</v>
      </c>
      <c r="Q2055" s="3">
        <v>7.9489660000000004</v>
      </c>
      <c r="R2055" s="3" t="s">
        <v>2400</v>
      </c>
      <c r="S2055" s="3">
        <v>11.2732112790596</v>
      </c>
      <c r="T2055" s="9" t="s">
        <v>3429</v>
      </c>
      <c r="U2055" s="7">
        <v>289201</v>
      </c>
      <c r="V2055" s="7">
        <v>219129</v>
      </c>
      <c r="W2055" s="7">
        <v>135335</v>
      </c>
      <c r="X2055" s="7">
        <v>71031</v>
      </c>
      <c r="Y2055" s="7">
        <v>291393</v>
      </c>
      <c r="Z2055" s="7">
        <v>291387</v>
      </c>
      <c r="AA2055" s="7">
        <v>291804</v>
      </c>
      <c r="AB2055" s="7">
        <v>289201</v>
      </c>
      <c r="AC2055" s="4">
        <v>100</v>
      </c>
      <c r="AD2055" s="4">
        <v>100</v>
      </c>
      <c r="AE2055" s="3" t="s">
        <v>2400</v>
      </c>
      <c r="AF2055" s="3" t="s">
        <v>2400</v>
      </c>
      <c r="AG2055" s="7">
        <v>105558938</v>
      </c>
      <c r="AH2055" s="7">
        <v>105757992</v>
      </c>
      <c r="AI2055" s="7">
        <v>106516166</v>
      </c>
      <c r="AJ2055" s="7" t="s">
        <v>2400</v>
      </c>
      <c r="AK2055" s="3" t="s">
        <v>2400</v>
      </c>
      <c r="AL2055" s="7">
        <v>215</v>
      </c>
      <c r="AM2055" s="7">
        <v>45979617</v>
      </c>
      <c r="AN2055" s="3">
        <v>43.56</v>
      </c>
      <c r="AO2055" s="3">
        <v>0.736842</v>
      </c>
      <c r="AP2055" s="3">
        <v>-6.5429690000000003</v>
      </c>
      <c r="AQ2055" s="3">
        <v>-2.3469389999999999</v>
      </c>
      <c r="AR2055" s="3">
        <v>8.8737200000000005</v>
      </c>
      <c r="AS2055" s="3">
        <v>-6.5429690000000003</v>
      </c>
      <c r="AT2055" s="3">
        <v>-2.3469389999999999</v>
      </c>
      <c r="AU2055" s="3">
        <v>11.538462000000001</v>
      </c>
      <c r="AV2055" s="3">
        <v>1.5072982261341052</v>
      </c>
      <c r="AW2055" s="3">
        <v>2.837128296989877</v>
      </c>
      <c r="AX2055" s="3">
        <v>2.0001582870735644</v>
      </c>
      <c r="AY2055" s="3">
        <v>72.75</v>
      </c>
      <c r="AZ2055" s="3">
        <v>136.94</v>
      </c>
      <c r="BA2055" s="3">
        <v>96.54</v>
      </c>
    </row>
    <row r="2056" spans="1:53" x14ac:dyDescent="0.3">
      <c r="A2056" s="1" t="s">
        <v>947</v>
      </c>
      <c r="B2056" s="2">
        <v>4264305</v>
      </c>
      <c r="C2056" s="9" t="s">
        <v>2401</v>
      </c>
      <c r="D2056" s="9" t="s">
        <v>2434</v>
      </c>
      <c r="E2056" s="3">
        <v>1080.014563</v>
      </c>
      <c r="F2056" s="5">
        <v>1127.414563</v>
      </c>
      <c r="G2056" s="5" t="s">
        <v>2400</v>
      </c>
      <c r="H2056" s="3">
        <v>0.436</v>
      </c>
      <c r="I2056" s="3">
        <v>14.582352999999999</v>
      </c>
      <c r="J2056" s="3">
        <v>0.436</v>
      </c>
      <c r="K2056" s="3">
        <v>14.514052</v>
      </c>
      <c r="L2056" s="3">
        <v>4.4554277500000001</v>
      </c>
      <c r="M2056" s="3">
        <v>3.3944954100000002</v>
      </c>
      <c r="N2056" s="3">
        <v>24.021318000000001</v>
      </c>
      <c r="O2056" s="3" t="s">
        <v>2400</v>
      </c>
      <c r="P2056" s="3" t="s">
        <v>2400</v>
      </c>
      <c r="Q2056" s="3">
        <v>0.746147</v>
      </c>
      <c r="R2056" s="3">
        <v>9.1046359999999993</v>
      </c>
      <c r="S2056" s="3">
        <v>9.1046359999999993</v>
      </c>
      <c r="T2056" s="9" t="s">
        <v>3429</v>
      </c>
      <c r="U2056" s="7">
        <v>1274300</v>
      </c>
      <c r="V2056" s="7">
        <v>1166100</v>
      </c>
      <c r="W2056" s="7">
        <v>1063100</v>
      </c>
      <c r="X2056" s="7">
        <v>1029000</v>
      </c>
      <c r="Y2056" s="7">
        <v>1333700</v>
      </c>
      <c r="Z2056" s="7">
        <v>1345900</v>
      </c>
      <c r="AA2056" s="7">
        <v>1323900</v>
      </c>
      <c r="AB2056" s="7">
        <v>1274300</v>
      </c>
      <c r="AC2056" s="3">
        <v>34.198999999999998</v>
      </c>
      <c r="AD2056" s="3">
        <v>34.332999999999998</v>
      </c>
      <c r="AE2056" s="4">
        <v>8.1530000000000005</v>
      </c>
      <c r="AF2056" s="4">
        <v>7.2060000000000004</v>
      </c>
      <c r="AG2056" s="7">
        <v>38230000</v>
      </c>
      <c r="AH2056" s="7">
        <v>38187000</v>
      </c>
      <c r="AI2056" s="7">
        <v>38063000</v>
      </c>
      <c r="AJ2056" s="7">
        <v>12296589</v>
      </c>
      <c r="AK2056" s="3">
        <v>32.164259999999999</v>
      </c>
      <c r="AL2056" s="7">
        <v>168</v>
      </c>
      <c r="AM2056" s="7">
        <v>12852807</v>
      </c>
      <c r="AN2056" s="3">
        <v>33.619999999999997</v>
      </c>
      <c r="AO2056" s="3">
        <v>-2.7080060000000001</v>
      </c>
      <c r="AP2056" s="3">
        <v>-12.247788</v>
      </c>
      <c r="AQ2056" s="3">
        <v>-27.023845000000001</v>
      </c>
      <c r="AR2056" s="3">
        <v>-36.009293</v>
      </c>
      <c r="AS2056" s="3">
        <v>-12.247788</v>
      </c>
      <c r="AT2056" s="3">
        <v>-27.023845000000001</v>
      </c>
      <c r="AU2056" s="3">
        <v>-36.174047000000002</v>
      </c>
      <c r="AV2056" s="3">
        <v>1.1814696937563425</v>
      </c>
      <c r="AW2056" s="3">
        <v>1.4256028780217305</v>
      </c>
      <c r="AX2056" s="3">
        <v>1.2818984980240922</v>
      </c>
      <c r="AY2056" s="3">
        <v>110.91</v>
      </c>
      <c r="AZ2056" s="3">
        <v>133.83000000000001</v>
      </c>
      <c r="BA2056" s="3">
        <v>120.34</v>
      </c>
    </row>
    <row r="2057" spans="1:53" x14ac:dyDescent="0.3">
      <c r="A2057" s="1" t="s">
        <v>1461</v>
      </c>
      <c r="B2057" s="2">
        <v>4912899</v>
      </c>
      <c r="C2057" s="9" t="s">
        <v>2401</v>
      </c>
      <c r="D2057" s="9" t="s">
        <v>2447</v>
      </c>
      <c r="E2057" s="3">
        <v>1076.9058070000001</v>
      </c>
      <c r="F2057" s="5">
        <v>1414.5418070000001</v>
      </c>
      <c r="G2057" s="5" t="s">
        <v>2400</v>
      </c>
      <c r="H2057" s="3">
        <v>0.39</v>
      </c>
      <c r="I2057" s="3">
        <v>27.020408</v>
      </c>
      <c r="J2057" s="3">
        <v>0.39</v>
      </c>
      <c r="K2057" s="3">
        <v>27.020408</v>
      </c>
      <c r="L2057" s="3">
        <v>5.6540925300000007</v>
      </c>
      <c r="M2057" s="3">
        <v>5.2173913000000001</v>
      </c>
      <c r="N2057" s="3">
        <v>25.792207999999999</v>
      </c>
      <c r="O2057" s="3" t="s">
        <v>2400</v>
      </c>
      <c r="P2057" s="3" t="s">
        <v>2400</v>
      </c>
      <c r="Q2057" s="4">
        <v>1.0047269999999999</v>
      </c>
      <c r="R2057" s="3">
        <v>9.1234190000000002</v>
      </c>
      <c r="S2057" s="3">
        <v>9.1234190000000002</v>
      </c>
      <c r="T2057" s="9" t="s">
        <v>3435</v>
      </c>
      <c r="U2057" s="7">
        <v>1241585</v>
      </c>
      <c r="V2057" s="7">
        <v>1140568</v>
      </c>
      <c r="W2057" s="7">
        <v>1089625</v>
      </c>
      <c r="X2057" s="7">
        <v>1055516</v>
      </c>
      <c r="Y2057" s="7">
        <v>1241585</v>
      </c>
      <c r="Z2057" s="7">
        <v>1213999</v>
      </c>
      <c r="AA2057" s="7">
        <v>1186708</v>
      </c>
      <c r="AB2057" s="7">
        <v>1161861</v>
      </c>
      <c r="AC2057" s="3">
        <v>33.459000000000003</v>
      </c>
      <c r="AD2057" s="3">
        <v>33.459000000000003</v>
      </c>
      <c r="AE2057" s="4">
        <v>6.5890000000000004</v>
      </c>
      <c r="AF2057" s="4">
        <v>6.5890000000000004</v>
      </c>
      <c r="AG2057" s="7">
        <v>22888540</v>
      </c>
      <c r="AH2057" s="7">
        <v>22793593</v>
      </c>
      <c r="AI2057" s="7">
        <v>22738915</v>
      </c>
      <c r="AJ2057" s="7">
        <v>13699297</v>
      </c>
      <c r="AK2057" s="3">
        <v>59.807119999999998</v>
      </c>
      <c r="AL2057" s="7">
        <v>151</v>
      </c>
      <c r="AM2057" s="7">
        <v>7792749</v>
      </c>
      <c r="AN2057" s="3">
        <v>34.020000000000003</v>
      </c>
      <c r="AO2057" s="3">
        <v>-0.45112799999999997</v>
      </c>
      <c r="AP2057" s="3">
        <v>-15.579171000000001</v>
      </c>
      <c r="AQ2057" s="3">
        <v>33.782418</v>
      </c>
      <c r="AR2057" s="3">
        <v>143.08445499999999</v>
      </c>
      <c r="AS2057" s="3">
        <v>-15.579171000000001</v>
      </c>
      <c r="AT2057" s="3">
        <v>33.782418</v>
      </c>
      <c r="AU2057" s="3">
        <v>148.25</v>
      </c>
      <c r="AV2057" s="3">
        <v>1.7097156671736853</v>
      </c>
      <c r="AW2057" s="3">
        <v>2.4665729021268366</v>
      </c>
      <c r="AX2057" s="3">
        <v>2.3522050234371132</v>
      </c>
      <c r="AY2057" s="3">
        <v>98.13</v>
      </c>
      <c r="AZ2057" s="3">
        <v>141.57</v>
      </c>
      <c r="BA2057" s="4">
        <v>135.01</v>
      </c>
    </row>
    <row r="2058" spans="1:53" x14ac:dyDescent="0.3">
      <c r="A2058" s="1" t="s">
        <v>915</v>
      </c>
      <c r="B2058" s="2">
        <v>4576404</v>
      </c>
      <c r="C2058" s="9" t="s">
        <v>2401</v>
      </c>
      <c r="D2058" s="9" t="s">
        <v>2542</v>
      </c>
      <c r="E2058" s="3">
        <v>1072.2691917</v>
      </c>
      <c r="F2058" s="5">
        <v>955.72419100000002</v>
      </c>
      <c r="G2058" s="5">
        <v>955.72419170000001</v>
      </c>
      <c r="H2058" s="3">
        <v>0.14000000000000001</v>
      </c>
      <c r="I2058" s="3">
        <v>29.871794999999999</v>
      </c>
      <c r="J2058" s="3">
        <v>0.14000000000000001</v>
      </c>
      <c r="K2058" s="3">
        <v>29.871794999999999</v>
      </c>
      <c r="L2058" s="3">
        <v>2.4743362800000002</v>
      </c>
      <c r="M2058" s="3">
        <v>2.4743362800000002</v>
      </c>
      <c r="N2058" s="3">
        <v>11.630616</v>
      </c>
      <c r="O2058" s="3">
        <v>32.480748176818203</v>
      </c>
      <c r="P2058" s="3">
        <v>27.144884488448898</v>
      </c>
      <c r="Q2058" s="3" t="s">
        <v>2400</v>
      </c>
      <c r="R2058" s="3">
        <v>23.820923000000001</v>
      </c>
      <c r="S2058" s="3">
        <v>23.820923000000001</v>
      </c>
      <c r="T2058" s="9" t="s">
        <v>3429</v>
      </c>
      <c r="U2058" s="7" t="s">
        <v>2400</v>
      </c>
      <c r="V2058" s="7" t="s">
        <v>2400</v>
      </c>
      <c r="W2058" s="7" t="s">
        <v>2400</v>
      </c>
      <c r="X2058" s="7" t="s">
        <v>2400</v>
      </c>
      <c r="Y2058" s="7" t="s">
        <v>2400</v>
      </c>
      <c r="Z2058" s="7" t="s">
        <v>2400</v>
      </c>
      <c r="AA2058" s="7" t="s">
        <v>2400</v>
      </c>
      <c r="AB2058" s="7" t="s">
        <v>2400</v>
      </c>
      <c r="AC2058" s="3" t="s">
        <v>2400</v>
      </c>
      <c r="AD2058" s="3" t="s">
        <v>2400</v>
      </c>
      <c r="AE2058" s="3" t="s">
        <v>2400</v>
      </c>
      <c r="AF2058" s="3" t="s">
        <v>2400</v>
      </c>
      <c r="AG2058" s="7">
        <v>69352645</v>
      </c>
      <c r="AH2058" s="7">
        <v>69341227</v>
      </c>
      <c r="AI2058" s="7">
        <v>69162223</v>
      </c>
      <c r="AJ2058" s="7">
        <v>46728910</v>
      </c>
      <c r="AK2058" s="3">
        <v>67.373840000000001</v>
      </c>
      <c r="AL2058" s="7">
        <v>122</v>
      </c>
      <c r="AM2058" s="7">
        <v>39411087</v>
      </c>
      <c r="AN2058" s="3">
        <v>56.82</v>
      </c>
      <c r="AO2058" s="3">
        <v>-1.131542</v>
      </c>
      <c r="AP2058" s="3">
        <v>-9.5730920000000008</v>
      </c>
      <c r="AQ2058" s="3">
        <v>-7.2944300000000002</v>
      </c>
      <c r="AR2058" s="3">
        <v>127.687296</v>
      </c>
      <c r="AS2058" s="3">
        <v>-9.5730920000000008</v>
      </c>
      <c r="AT2058" s="3">
        <v>-7.2944300000000002</v>
      </c>
      <c r="AU2058" s="3">
        <v>113.76146799999999</v>
      </c>
      <c r="AV2058" s="3">
        <v>1.954254646333508</v>
      </c>
      <c r="AW2058" s="3">
        <v>2.9898155881996593</v>
      </c>
      <c r="AX2058" s="3">
        <v>5.6803073181267685</v>
      </c>
      <c r="AY2058" s="3">
        <v>46.57</v>
      </c>
      <c r="AZ2058" s="3">
        <v>71.239999999999995</v>
      </c>
      <c r="BA2058" s="3">
        <v>135.35</v>
      </c>
    </row>
    <row r="2059" spans="1:53" x14ac:dyDescent="0.3">
      <c r="A2059" s="1" t="s">
        <v>2146</v>
      </c>
      <c r="B2059" s="2">
        <v>4291524</v>
      </c>
      <c r="C2059" s="9" t="s">
        <v>2395</v>
      </c>
      <c r="D2059" s="9" t="s">
        <v>2482</v>
      </c>
      <c r="E2059" s="3">
        <v>1071.90331004</v>
      </c>
      <c r="F2059" s="5">
        <v>1511.79331</v>
      </c>
      <c r="G2059" s="5" t="s">
        <v>2400</v>
      </c>
      <c r="H2059" s="3">
        <v>0.06</v>
      </c>
      <c r="I2059" s="3">
        <v>38.421875</v>
      </c>
      <c r="J2059" s="3">
        <v>0.06</v>
      </c>
      <c r="K2059" s="3">
        <v>38.421875</v>
      </c>
      <c r="L2059" s="3">
        <v>6.6947998900000005</v>
      </c>
      <c r="M2059" s="3">
        <v>1.46090779</v>
      </c>
      <c r="N2059" s="3">
        <v>83.355931999999996</v>
      </c>
      <c r="O2059" s="3" t="s">
        <v>2400</v>
      </c>
      <c r="P2059" s="3" t="s">
        <v>2400</v>
      </c>
      <c r="Q2059" s="3">
        <v>1.5857859999999999</v>
      </c>
      <c r="R2059" s="3">
        <v>11.386512</v>
      </c>
      <c r="S2059" s="3">
        <v>11.386512</v>
      </c>
      <c r="T2059" s="9" t="s">
        <v>3429</v>
      </c>
      <c r="U2059" s="7">
        <v>893550</v>
      </c>
      <c r="V2059" s="7">
        <v>883830</v>
      </c>
      <c r="W2059" s="7">
        <v>857110</v>
      </c>
      <c r="X2059" s="7">
        <v>769970</v>
      </c>
      <c r="Y2059" s="7">
        <v>906520</v>
      </c>
      <c r="Z2059" s="7">
        <v>912500</v>
      </c>
      <c r="AA2059" s="7">
        <v>905190</v>
      </c>
      <c r="AB2059" s="7">
        <v>893550</v>
      </c>
      <c r="AC2059" s="3">
        <v>23.582000000000001</v>
      </c>
      <c r="AD2059" s="3">
        <v>22.701000000000001</v>
      </c>
      <c r="AE2059" s="3">
        <v>15.148999999999999</v>
      </c>
      <c r="AF2059" s="4">
        <v>12.406000000000001</v>
      </c>
      <c r="AG2059" s="7">
        <v>40563351</v>
      </c>
      <c r="AH2059" s="7">
        <v>40656370</v>
      </c>
      <c r="AI2059" s="7">
        <v>41418417</v>
      </c>
      <c r="AJ2059" s="7">
        <v>33525003</v>
      </c>
      <c r="AK2059" s="3">
        <v>82.631569999999996</v>
      </c>
      <c r="AL2059" s="7">
        <v>198</v>
      </c>
      <c r="AM2059" s="7">
        <v>39135542</v>
      </c>
      <c r="AN2059" s="3">
        <v>96.46</v>
      </c>
      <c r="AO2059" s="3">
        <v>0</v>
      </c>
      <c r="AP2059" s="3">
        <v>-6.926571</v>
      </c>
      <c r="AQ2059" s="3">
        <v>-3.681943</v>
      </c>
      <c r="AR2059" s="3">
        <v>-4.3562820000000002</v>
      </c>
      <c r="AS2059" s="3">
        <v>-6.926571</v>
      </c>
      <c r="AT2059" s="3">
        <v>-3.681943</v>
      </c>
      <c r="AU2059" s="3">
        <v>-2.9214370000000001</v>
      </c>
      <c r="AV2059" s="3">
        <v>1.5630984010465236</v>
      </c>
      <c r="AW2059" s="3">
        <v>2.3482293671335963</v>
      </c>
      <c r="AX2059" s="3">
        <v>3.526915487882234</v>
      </c>
      <c r="AY2059" s="3">
        <v>47.76</v>
      </c>
      <c r="AZ2059" s="3">
        <v>71.75</v>
      </c>
      <c r="BA2059" s="3">
        <v>107.77</v>
      </c>
    </row>
    <row r="2060" spans="1:53" x14ac:dyDescent="0.3">
      <c r="A2060" s="1" t="s">
        <v>2101</v>
      </c>
      <c r="B2060" s="2">
        <v>14905953</v>
      </c>
      <c r="C2060" s="9" t="s">
        <v>2395</v>
      </c>
      <c r="D2060" s="9" t="s">
        <v>2423</v>
      </c>
      <c r="E2060" s="3">
        <v>1070.9821454200001</v>
      </c>
      <c r="F2060" s="5">
        <v>1461.3231450000001</v>
      </c>
      <c r="G2060" s="5" t="s">
        <v>2400</v>
      </c>
      <c r="H2060" s="3">
        <v>0.2</v>
      </c>
      <c r="I2060" s="3">
        <v>38.942731000000002</v>
      </c>
      <c r="J2060" s="3">
        <v>0.2</v>
      </c>
      <c r="K2060" s="3">
        <v>38.942731000000002</v>
      </c>
      <c r="L2060" s="3" t="s">
        <v>2397</v>
      </c>
      <c r="M2060" s="3">
        <v>4.7852760700000001</v>
      </c>
      <c r="N2060" s="3">
        <v>170</v>
      </c>
      <c r="O2060" s="3" t="s">
        <v>2400</v>
      </c>
      <c r="P2060" s="3" t="s">
        <v>2400</v>
      </c>
      <c r="Q2060" s="3">
        <v>1.9948729999999999</v>
      </c>
      <c r="R2060" s="3">
        <v>14.087472</v>
      </c>
      <c r="S2060" s="3">
        <v>14.087472</v>
      </c>
      <c r="T2060" s="9" t="s">
        <v>3429</v>
      </c>
      <c r="U2060" s="7">
        <v>544891</v>
      </c>
      <c r="V2060" s="7">
        <v>473241</v>
      </c>
      <c r="W2060" s="7">
        <v>439694</v>
      </c>
      <c r="X2060" s="7">
        <v>390953</v>
      </c>
      <c r="Y2060" s="7">
        <v>652302</v>
      </c>
      <c r="Z2060" s="7">
        <v>611806</v>
      </c>
      <c r="AA2060" s="7">
        <v>575342</v>
      </c>
      <c r="AB2060" s="7">
        <v>544891</v>
      </c>
      <c r="AC2060" s="3">
        <v>20.952000000000002</v>
      </c>
      <c r="AD2060" s="3">
        <v>21.164000000000001</v>
      </c>
      <c r="AE2060" s="4">
        <v>5.5730000000000004</v>
      </c>
      <c r="AF2060" s="4">
        <v>6.3419999999999996</v>
      </c>
      <c r="AG2060" s="7">
        <v>30562000</v>
      </c>
      <c r="AH2060" s="7">
        <v>30490000</v>
      </c>
      <c r="AI2060" s="7">
        <v>30263000</v>
      </c>
      <c r="AJ2060" s="7">
        <v>30597431</v>
      </c>
      <c r="AK2060" s="3">
        <v>89.079719999999995</v>
      </c>
      <c r="AL2060" s="7">
        <v>209</v>
      </c>
      <c r="AM2060" s="7">
        <v>25222030</v>
      </c>
      <c r="AN2060" s="3">
        <v>73.430000000000007</v>
      </c>
      <c r="AO2060" s="3">
        <v>-1.5590200000000001</v>
      </c>
      <c r="AP2060" s="3">
        <v>-14.945478</v>
      </c>
      <c r="AQ2060" s="3">
        <v>-25.714286000000001</v>
      </c>
      <c r="AR2060" s="3">
        <v>86.760563000000005</v>
      </c>
      <c r="AS2060" s="3">
        <v>-14.945478</v>
      </c>
      <c r="AT2060" s="3">
        <v>-25.714286000000001</v>
      </c>
      <c r="AU2060" s="3">
        <v>90.517240999999999</v>
      </c>
      <c r="AV2060" s="3">
        <v>2.3067616398321564</v>
      </c>
      <c r="AW2060" s="3">
        <v>3.2608455811315893</v>
      </c>
      <c r="AX2060" s="3">
        <v>4.2066299253707484</v>
      </c>
      <c r="AY2060" s="3">
        <v>78.069999999999993</v>
      </c>
      <c r="AZ2060" s="3">
        <v>110.37</v>
      </c>
      <c r="BA2060" s="3">
        <v>142.38</v>
      </c>
    </row>
    <row r="2061" spans="1:53" x14ac:dyDescent="0.3">
      <c r="A2061" s="1" t="s">
        <v>1589</v>
      </c>
      <c r="B2061" s="2">
        <v>1023406</v>
      </c>
      <c r="C2061" s="9" t="s">
        <v>2401</v>
      </c>
      <c r="D2061" s="9" t="s">
        <v>2399</v>
      </c>
      <c r="E2061" s="3">
        <v>1070.9576999999999</v>
      </c>
      <c r="F2061" s="5" t="s">
        <v>2400</v>
      </c>
      <c r="G2061" s="5">
        <v>940.07370023999999</v>
      </c>
      <c r="H2061" s="3">
        <v>0.59799999999999998</v>
      </c>
      <c r="I2061" s="3">
        <v>13.6995884773663</v>
      </c>
      <c r="J2061" s="3">
        <v>0.59799999999999998</v>
      </c>
      <c r="K2061" s="3">
        <v>13.6995884773663</v>
      </c>
      <c r="L2061" s="3">
        <v>1.06120459486439</v>
      </c>
      <c r="M2061" s="3">
        <v>0.90563631935115796</v>
      </c>
      <c r="N2061" s="3">
        <v>12.571752</v>
      </c>
      <c r="O2061" s="3" t="s">
        <v>2400</v>
      </c>
      <c r="P2061" s="3" t="s">
        <v>2400</v>
      </c>
      <c r="Q2061" s="3" t="s">
        <v>2400</v>
      </c>
      <c r="R2061" s="3" t="s">
        <v>2400</v>
      </c>
      <c r="S2061" s="3" t="s">
        <v>2400</v>
      </c>
      <c r="T2061" s="9" t="s">
        <v>3429</v>
      </c>
      <c r="U2061" s="7">
        <v>357355</v>
      </c>
      <c r="V2061" s="7">
        <v>332746</v>
      </c>
      <c r="W2061" s="7">
        <v>273335</v>
      </c>
      <c r="X2061" s="7">
        <v>257013</v>
      </c>
      <c r="Y2061" s="7">
        <v>357961</v>
      </c>
      <c r="Z2061" s="7">
        <v>359372</v>
      </c>
      <c r="AA2061" s="7">
        <v>354465</v>
      </c>
      <c r="AB2061" s="7">
        <v>357355</v>
      </c>
      <c r="AC2061" s="3" t="s">
        <v>2400</v>
      </c>
      <c r="AD2061" s="3" t="s">
        <v>2400</v>
      </c>
      <c r="AE2061" s="3" t="s">
        <v>2400</v>
      </c>
      <c r="AF2061" s="3" t="s">
        <v>2400</v>
      </c>
      <c r="AG2061" s="7">
        <v>31167410</v>
      </c>
      <c r="AH2061" s="7">
        <v>31108667</v>
      </c>
      <c r="AI2061" s="7">
        <v>30906716</v>
      </c>
      <c r="AJ2061" s="7">
        <v>29312149</v>
      </c>
      <c r="AK2061" s="3">
        <v>94.043440000000004</v>
      </c>
      <c r="AL2061" s="7">
        <v>196</v>
      </c>
      <c r="AM2061" s="7">
        <v>17863966</v>
      </c>
      <c r="AN2061" s="3">
        <v>57.31</v>
      </c>
      <c r="AO2061" s="3">
        <v>-0.715777</v>
      </c>
      <c r="AP2061" s="3">
        <v>-3.1140859999999999</v>
      </c>
      <c r="AQ2061" s="3">
        <v>3.5136820000000002</v>
      </c>
      <c r="AR2061" s="3">
        <v>-5.694051</v>
      </c>
      <c r="AS2061" s="3">
        <v>-3.1140859999999999</v>
      </c>
      <c r="AT2061" s="3">
        <v>3.5136820000000002</v>
      </c>
      <c r="AU2061" s="3">
        <v>-6.4098959999999998</v>
      </c>
      <c r="AV2061" s="3">
        <v>1.1718923200409743</v>
      </c>
      <c r="AW2061" s="3">
        <v>2.5165413869844402</v>
      </c>
      <c r="AX2061" s="3">
        <v>1.7244137123982102</v>
      </c>
      <c r="AY2061" s="3">
        <v>67.86</v>
      </c>
      <c r="AZ2061" s="3">
        <v>145.72999999999999</v>
      </c>
      <c r="BA2061" s="3">
        <v>99.86</v>
      </c>
    </row>
    <row r="2062" spans="1:53" x14ac:dyDescent="0.3">
      <c r="A2062" s="1" t="s">
        <v>890</v>
      </c>
      <c r="B2062" s="2">
        <v>4368571</v>
      </c>
      <c r="C2062" s="9" t="s">
        <v>2401</v>
      </c>
      <c r="D2062" s="9" t="s">
        <v>2438</v>
      </c>
      <c r="E2062" s="3">
        <v>1070.48207196</v>
      </c>
      <c r="F2062" s="5" t="s">
        <v>2400</v>
      </c>
      <c r="G2062" s="5">
        <v>5721.0160719599999</v>
      </c>
      <c r="H2062" s="3">
        <v>0.29799999999999999</v>
      </c>
      <c r="I2062" s="3">
        <v>15.292682926829301</v>
      </c>
      <c r="J2062" s="3">
        <v>0.29799999999999999</v>
      </c>
      <c r="K2062" s="3">
        <v>15.292682926829301</v>
      </c>
      <c r="L2062" s="3">
        <v>0.85545212538054505</v>
      </c>
      <c r="M2062" s="3">
        <v>0.82787990210002704</v>
      </c>
      <c r="N2062" s="3">
        <v>7.4023486549489901</v>
      </c>
      <c r="O2062" s="3" t="s">
        <v>2400</v>
      </c>
      <c r="P2062" s="3" t="s">
        <v>2400</v>
      </c>
      <c r="Q2062" s="3" t="s">
        <v>2400</v>
      </c>
      <c r="R2062" s="3" t="s">
        <v>2400</v>
      </c>
      <c r="S2062" s="3">
        <v>12.9550424195219</v>
      </c>
      <c r="T2062" s="9" t="s">
        <v>3429</v>
      </c>
      <c r="U2062" s="7">
        <v>261111</v>
      </c>
      <c r="V2062" s="7">
        <v>132608</v>
      </c>
      <c r="W2062" s="7">
        <v>157256</v>
      </c>
      <c r="X2062" s="7">
        <v>110005</v>
      </c>
      <c r="Y2062" s="7">
        <v>213992</v>
      </c>
      <c r="Z2062" s="7">
        <v>218076</v>
      </c>
      <c r="AA2062" s="7">
        <v>256210</v>
      </c>
      <c r="AB2062" s="7">
        <v>261111</v>
      </c>
      <c r="AC2062" s="3">
        <v>99.462000000000003</v>
      </c>
      <c r="AD2062" s="3">
        <v>99.438999999999993</v>
      </c>
      <c r="AE2062" s="3" t="s">
        <v>2400</v>
      </c>
      <c r="AF2062" s="3" t="s">
        <v>2400</v>
      </c>
      <c r="AG2062" s="7">
        <v>83066789</v>
      </c>
      <c r="AH2062" s="7">
        <v>83054639</v>
      </c>
      <c r="AI2062" s="7">
        <v>83019881</v>
      </c>
      <c r="AJ2062" s="7">
        <v>81210216</v>
      </c>
      <c r="AK2062" s="3">
        <v>99.229089999999999</v>
      </c>
      <c r="AL2062" s="7">
        <v>230</v>
      </c>
      <c r="AM2062" s="7">
        <v>51413523</v>
      </c>
      <c r="AN2062" s="3">
        <v>62.82</v>
      </c>
      <c r="AO2062" s="3">
        <v>-1.9546520000000001</v>
      </c>
      <c r="AP2062" s="3">
        <v>-4.1284400000000003</v>
      </c>
      <c r="AQ2062" s="3">
        <v>-3.9816229999999999</v>
      </c>
      <c r="AR2062" s="3">
        <v>-7.5221239999999998</v>
      </c>
      <c r="AS2062" s="3">
        <v>-4.1284400000000003</v>
      </c>
      <c r="AT2062" s="3">
        <v>-3.9816229999999999</v>
      </c>
      <c r="AU2062" s="3">
        <v>-7.1798669999999998</v>
      </c>
      <c r="AV2062" s="3">
        <v>2.39342349312669</v>
      </c>
      <c r="AW2062" s="3">
        <v>2.7694274446491489</v>
      </c>
      <c r="AX2062" s="3">
        <v>2.1402078780240577</v>
      </c>
      <c r="AY2062" s="3">
        <v>114.81</v>
      </c>
      <c r="AZ2062" s="3">
        <v>132.85</v>
      </c>
      <c r="BA2062" s="3">
        <v>102.67</v>
      </c>
    </row>
    <row r="2063" spans="1:53" x14ac:dyDescent="0.3">
      <c r="A2063" s="1" t="s">
        <v>316</v>
      </c>
      <c r="B2063" s="2">
        <v>5721156</v>
      </c>
      <c r="C2063" s="9" t="s">
        <v>2401</v>
      </c>
      <c r="D2063" s="9" t="s">
        <v>2407</v>
      </c>
      <c r="E2063" s="3">
        <v>1068.98752605</v>
      </c>
      <c r="F2063" s="5">
        <v>1742.5915259999999</v>
      </c>
      <c r="G2063" s="5" t="s">
        <v>2400</v>
      </c>
      <c r="H2063" s="3">
        <v>7.0000000000000007E-2</v>
      </c>
      <c r="I2063" s="3">
        <v>26.311881</v>
      </c>
      <c r="J2063" s="3">
        <v>7.0000000000000007E-2</v>
      </c>
      <c r="K2063" s="3">
        <v>26.311881</v>
      </c>
      <c r="L2063" s="3">
        <v>0.84411974999999995</v>
      </c>
      <c r="M2063" s="3">
        <v>0.84411974999999995</v>
      </c>
      <c r="N2063" s="3">
        <v>196.85185200000001</v>
      </c>
      <c r="O2063" s="3" t="s">
        <v>2400</v>
      </c>
      <c r="P2063" s="3" t="s">
        <v>2400</v>
      </c>
      <c r="Q2063" s="3">
        <v>21.251553999999999</v>
      </c>
      <c r="R2063" s="3" t="s">
        <v>2400</v>
      </c>
      <c r="S2063" s="3" t="s">
        <v>2400</v>
      </c>
      <c r="T2063" s="9" t="s">
        <v>3440</v>
      </c>
      <c r="U2063" s="7">
        <v>78807.37</v>
      </c>
      <c r="V2063" s="7">
        <v>76321.869000000006</v>
      </c>
      <c r="W2063" s="7">
        <v>47924.330999999998</v>
      </c>
      <c r="X2063" s="7">
        <v>36006.228000000003</v>
      </c>
      <c r="Y2063" s="7">
        <v>78807.37</v>
      </c>
      <c r="Z2063" s="7">
        <v>77704.712</v>
      </c>
      <c r="AA2063" s="7">
        <v>76602.054999999993</v>
      </c>
      <c r="AB2063" s="7">
        <v>76461.962</v>
      </c>
      <c r="AC2063" s="4">
        <v>100</v>
      </c>
      <c r="AD2063" s="4">
        <v>100</v>
      </c>
      <c r="AE2063" s="3" t="s">
        <v>2400</v>
      </c>
      <c r="AF2063" s="3" t="s">
        <v>2400</v>
      </c>
      <c r="AG2063" s="7">
        <v>94183923</v>
      </c>
      <c r="AH2063" s="7">
        <v>94183923</v>
      </c>
      <c r="AI2063" s="7">
        <v>95434523</v>
      </c>
      <c r="AJ2063" s="7" t="s">
        <v>2400</v>
      </c>
      <c r="AK2063" s="3" t="s">
        <v>2400</v>
      </c>
      <c r="AL2063" s="7">
        <v>99</v>
      </c>
      <c r="AM2063" s="7">
        <v>27028464</v>
      </c>
      <c r="AN2063" s="4">
        <v>28.7</v>
      </c>
      <c r="AO2063" s="3">
        <v>0.28301900000000002</v>
      </c>
      <c r="AP2063" s="3">
        <v>-6.3436120000000003</v>
      </c>
      <c r="AQ2063" s="3">
        <v>-7.7256939999999998</v>
      </c>
      <c r="AR2063" s="3">
        <v>-5.4270459999999998</v>
      </c>
      <c r="AS2063" s="3">
        <v>-6.3436120000000003</v>
      </c>
      <c r="AT2063" s="3">
        <v>-7.7256939999999998</v>
      </c>
      <c r="AU2063" s="3">
        <v>-4.4923630000000001</v>
      </c>
      <c r="AV2063" s="3">
        <v>3.2881556653782615</v>
      </c>
      <c r="AW2063" s="3">
        <v>2.4553862456006326</v>
      </c>
      <c r="AX2063" s="3">
        <v>1.7148714762807566</v>
      </c>
      <c r="AY2063" s="3">
        <v>234.53</v>
      </c>
      <c r="AZ2063" s="3">
        <v>175.14</v>
      </c>
      <c r="BA2063" s="3">
        <v>122.32</v>
      </c>
    </row>
    <row r="2064" spans="1:53" x14ac:dyDescent="0.3">
      <c r="A2064" s="1" t="s">
        <v>3269</v>
      </c>
      <c r="B2064" s="2">
        <v>5058745</v>
      </c>
      <c r="C2064" s="9" t="s">
        <v>2401</v>
      </c>
      <c r="D2064" s="9" t="s">
        <v>2510</v>
      </c>
      <c r="E2064" s="3">
        <v>1068.6024012</v>
      </c>
      <c r="F2064" s="5">
        <v>2517.6024010000001</v>
      </c>
      <c r="G2064" s="5" t="s">
        <v>2400</v>
      </c>
      <c r="H2064" s="3">
        <v>-0.12</v>
      </c>
      <c r="I2064" s="3" t="s">
        <v>2397</v>
      </c>
      <c r="J2064" s="3">
        <v>-0.12</v>
      </c>
      <c r="K2064" s="3" t="s">
        <v>2397</v>
      </c>
      <c r="L2064" s="3" t="s">
        <v>2397</v>
      </c>
      <c r="M2064" s="3">
        <v>0.52638646</v>
      </c>
      <c r="N2064" s="3">
        <v>2.65943</v>
      </c>
      <c r="O2064" s="3" t="s">
        <v>2400</v>
      </c>
      <c r="P2064" s="3" t="s">
        <v>2400</v>
      </c>
      <c r="Q2064" s="3">
        <v>0.95096599999999998</v>
      </c>
      <c r="R2064" s="3">
        <v>6.0893889999999997</v>
      </c>
      <c r="S2064" s="3">
        <v>6.0893889999999997</v>
      </c>
      <c r="T2064" s="9" t="s">
        <v>3429</v>
      </c>
      <c r="U2064" s="7">
        <v>2708000</v>
      </c>
      <c r="V2064" s="7">
        <v>2468000</v>
      </c>
      <c r="W2064" s="7">
        <v>2194000</v>
      </c>
      <c r="X2064" s="7">
        <v>1582000</v>
      </c>
      <c r="Y2064" s="7">
        <v>2659000</v>
      </c>
      <c r="Z2064" s="7">
        <v>2664000</v>
      </c>
      <c r="AA2064" s="7">
        <v>2679000</v>
      </c>
      <c r="AB2064" s="7">
        <v>2708000</v>
      </c>
      <c r="AC2064" s="3">
        <v>20.753</v>
      </c>
      <c r="AD2064" s="3">
        <v>18.126999999999999</v>
      </c>
      <c r="AE2064" s="3">
        <v>18.021000000000001</v>
      </c>
      <c r="AF2064" s="3">
        <v>13.351000000000001</v>
      </c>
      <c r="AG2064" s="7">
        <v>275000000</v>
      </c>
      <c r="AH2064" s="7">
        <v>275000000</v>
      </c>
      <c r="AI2064" s="7">
        <v>274000000</v>
      </c>
      <c r="AJ2064" s="7">
        <v>64858614</v>
      </c>
      <c r="AK2064" s="3">
        <v>23.549579999999999</v>
      </c>
      <c r="AL2064" s="7">
        <v>103</v>
      </c>
      <c r="AM2064" s="7">
        <v>59450507</v>
      </c>
      <c r="AN2064" s="3">
        <v>21.59</v>
      </c>
      <c r="AO2064" s="3">
        <v>5.0938340000000002</v>
      </c>
      <c r="AP2064" s="3">
        <v>1.0309280000000001</v>
      </c>
      <c r="AQ2064" s="3">
        <v>0.25575500000000001</v>
      </c>
      <c r="AR2064" s="3">
        <v>-54.471544999999999</v>
      </c>
      <c r="AS2064" s="3">
        <v>1.0309280000000001</v>
      </c>
      <c r="AT2064" s="3">
        <v>0.25575500000000001</v>
      </c>
      <c r="AU2064" s="3">
        <v>-54.312353999999999</v>
      </c>
      <c r="AV2064" s="3">
        <v>3.5140321117556295</v>
      </c>
      <c r="AW2064" s="3">
        <v>2.0377461697153398</v>
      </c>
      <c r="AX2064" s="3">
        <v>1.7350309156099739</v>
      </c>
      <c r="AY2064" s="3">
        <v>229.19</v>
      </c>
      <c r="AZ2064" s="3">
        <v>132.91</v>
      </c>
      <c r="BA2064" s="3">
        <v>113.16</v>
      </c>
    </row>
    <row r="2065" spans="1:53" x14ac:dyDescent="0.3">
      <c r="A2065" s="1" t="s">
        <v>409</v>
      </c>
      <c r="B2065" s="2">
        <v>4980655</v>
      </c>
      <c r="C2065" s="9" t="s">
        <v>2395</v>
      </c>
      <c r="D2065" s="9" t="s">
        <v>2515</v>
      </c>
      <c r="E2065" s="3">
        <v>1068.4878279</v>
      </c>
      <c r="F2065" s="5">
        <v>3575.0648270000002</v>
      </c>
      <c r="G2065" s="5" t="s">
        <v>2400</v>
      </c>
      <c r="H2065" s="3">
        <v>-0.54200000000000004</v>
      </c>
      <c r="I2065" s="3">
        <v>74.331984000000006</v>
      </c>
      <c r="J2065" s="4">
        <v>-0.41</v>
      </c>
      <c r="K2065" s="3">
        <v>21.498829000000001</v>
      </c>
      <c r="L2065" s="3">
        <v>0.90963138999999993</v>
      </c>
      <c r="M2065" s="3">
        <v>0.82938067000000004</v>
      </c>
      <c r="N2065" s="3" t="s">
        <v>2397</v>
      </c>
      <c r="O2065" s="3" t="s">
        <v>2400</v>
      </c>
      <c r="P2065" s="3" t="s">
        <v>2400</v>
      </c>
      <c r="Q2065" s="3">
        <v>8.0002859999999991</v>
      </c>
      <c r="R2065" s="3">
        <v>10.680061</v>
      </c>
      <c r="S2065" s="3">
        <v>10.680061</v>
      </c>
      <c r="T2065" s="9" t="s">
        <v>3429</v>
      </c>
      <c r="U2065" s="7">
        <v>360586</v>
      </c>
      <c r="V2065" s="7">
        <v>299071</v>
      </c>
      <c r="W2065" s="7">
        <v>184665</v>
      </c>
      <c r="X2065" s="7">
        <v>140865</v>
      </c>
      <c r="Y2065" s="7">
        <v>447305</v>
      </c>
      <c r="Z2065" s="7">
        <v>393200</v>
      </c>
      <c r="AA2065" s="7">
        <v>384064</v>
      </c>
      <c r="AB2065" s="7">
        <v>360586</v>
      </c>
      <c r="AC2065" s="3">
        <v>72.097999999999999</v>
      </c>
      <c r="AD2065" s="3">
        <v>75.581999999999994</v>
      </c>
      <c r="AE2065" s="3">
        <v>68.617000000000004</v>
      </c>
      <c r="AF2065" s="3">
        <v>74.909000000000006</v>
      </c>
      <c r="AG2065" s="7">
        <v>56256878</v>
      </c>
      <c r="AH2065" s="7">
        <v>54887313</v>
      </c>
      <c r="AI2065" s="7">
        <v>19952926</v>
      </c>
      <c r="AJ2065" s="7">
        <v>9202109</v>
      </c>
      <c r="AK2065" s="3">
        <v>15.76046</v>
      </c>
      <c r="AL2065" s="7">
        <v>22</v>
      </c>
      <c r="AM2065" s="7">
        <v>354451</v>
      </c>
      <c r="AN2065" s="3">
        <v>0.61</v>
      </c>
      <c r="AO2065" s="3">
        <v>-0.917431</v>
      </c>
      <c r="AP2065" s="3">
        <v>0.32786900000000002</v>
      </c>
      <c r="AQ2065" s="3">
        <v>-2.3923450000000002</v>
      </c>
      <c r="AR2065" s="3">
        <v>27.944251000000001</v>
      </c>
      <c r="AS2065" s="3">
        <v>0.32786900000000002</v>
      </c>
      <c r="AT2065" s="3">
        <v>-2.3923450000000002</v>
      </c>
      <c r="AU2065" s="3">
        <v>29.295774999999999</v>
      </c>
      <c r="AV2065" s="3">
        <v>8.2608699598832366E-2</v>
      </c>
      <c r="AW2065" s="3">
        <v>0.1760411235539848</v>
      </c>
      <c r="AX2065" s="3">
        <v>0.17782182340774033</v>
      </c>
      <c r="AY2065" s="3">
        <v>17.350000000000001</v>
      </c>
      <c r="AZ2065" s="3">
        <v>36.97</v>
      </c>
      <c r="BA2065" s="3">
        <v>37.340000000000003</v>
      </c>
    </row>
    <row r="2066" spans="1:53" x14ac:dyDescent="0.3">
      <c r="A2066" s="1" t="s">
        <v>859</v>
      </c>
      <c r="B2066" s="2">
        <v>1017718</v>
      </c>
      <c r="C2066" s="9" t="s">
        <v>2395</v>
      </c>
      <c r="D2066" s="9" t="s">
        <v>2399</v>
      </c>
      <c r="E2066" s="3">
        <v>1067.38722732</v>
      </c>
      <c r="F2066" s="5" t="s">
        <v>2400</v>
      </c>
      <c r="G2066" s="5">
        <v>820.71222732000001</v>
      </c>
      <c r="H2066" s="3">
        <v>0.79</v>
      </c>
      <c r="I2066" s="3">
        <v>13.088235294117601</v>
      </c>
      <c r="J2066" s="4">
        <v>0.79</v>
      </c>
      <c r="K2066" s="3">
        <v>13.088235294117601</v>
      </c>
      <c r="L2066" s="3">
        <v>1.18919953280758</v>
      </c>
      <c r="M2066" s="3">
        <v>1.0714980063534398</v>
      </c>
      <c r="N2066" s="3">
        <v>8.1734690000000008</v>
      </c>
      <c r="O2066" s="3" t="s">
        <v>2400</v>
      </c>
      <c r="P2066" s="3" t="s">
        <v>2400</v>
      </c>
      <c r="Q2066" s="3" t="s">
        <v>2400</v>
      </c>
      <c r="R2066" s="3" t="s">
        <v>2400</v>
      </c>
      <c r="S2066" s="3" t="s">
        <v>2400</v>
      </c>
      <c r="T2066" s="9" t="s">
        <v>3429</v>
      </c>
      <c r="U2066" s="7">
        <v>372629</v>
      </c>
      <c r="V2066" s="7">
        <v>331754</v>
      </c>
      <c r="W2066" s="7">
        <v>278711</v>
      </c>
      <c r="X2066" s="7">
        <v>284868</v>
      </c>
      <c r="Y2066" s="7">
        <v>376781</v>
      </c>
      <c r="Z2066" s="7">
        <v>371232</v>
      </c>
      <c r="AA2066" s="7">
        <v>373195</v>
      </c>
      <c r="AB2066" s="7">
        <v>372629</v>
      </c>
      <c r="AC2066" s="3" t="s">
        <v>2400</v>
      </c>
      <c r="AD2066" s="3" t="s">
        <v>2400</v>
      </c>
      <c r="AE2066" s="3" t="s">
        <v>2400</v>
      </c>
      <c r="AF2066" s="3" t="s">
        <v>2400</v>
      </c>
      <c r="AG2066" s="7">
        <v>27665918</v>
      </c>
      <c r="AH2066" s="7">
        <v>27443246</v>
      </c>
      <c r="AI2066" s="7">
        <v>24942645</v>
      </c>
      <c r="AJ2066" s="7">
        <v>12580973</v>
      </c>
      <c r="AK2066" s="3">
        <v>45.473089999999999</v>
      </c>
      <c r="AL2066" s="7">
        <v>29</v>
      </c>
      <c r="AM2066" s="7">
        <v>8835495</v>
      </c>
      <c r="AN2066" s="3">
        <v>31.94</v>
      </c>
      <c r="AO2066" s="3">
        <v>7.4963000000000002E-2</v>
      </c>
      <c r="AP2066" s="3">
        <v>3.8102640000000001</v>
      </c>
      <c r="AQ2066" s="3">
        <v>-5.9859159999999996</v>
      </c>
      <c r="AR2066" s="3">
        <v>17.794118000000001</v>
      </c>
      <c r="AS2066" s="3">
        <v>3.8102640000000001</v>
      </c>
      <c r="AT2066" s="3">
        <v>-5.9859159999999996</v>
      </c>
      <c r="AU2066" s="3">
        <v>17.794118000000001</v>
      </c>
      <c r="AV2066" s="3">
        <v>0.5061182597775663</v>
      </c>
      <c r="AW2066" s="3">
        <v>1.5507562028753057</v>
      </c>
      <c r="AX2066" s="3">
        <v>1.0710008111844982</v>
      </c>
      <c r="AY2066" s="3">
        <v>99.75</v>
      </c>
      <c r="AZ2066" s="3">
        <v>305.64</v>
      </c>
      <c r="BA2066" s="4">
        <v>211.08</v>
      </c>
    </row>
    <row r="2067" spans="1:53" x14ac:dyDescent="0.3">
      <c r="A2067" s="1" t="s">
        <v>536</v>
      </c>
      <c r="B2067" s="2">
        <v>100405</v>
      </c>
      <c r="C2067" s="9" t="s">
        <v>2395</v>
      </c>
      <c r="D2067" s="9" t="s">
        <v>2399</v>
      </c>
      <c r="E2067" s="3">
        <v>1065.0562985399999</v>
      </c>
      <c r="F2067" s="5" t="s">
        <v>2400</v>
      </c>
      <c r="G2067" s="5">
        <v>1137.6182985400001</v>
      </c>
      <c r="H2067" s="4">
        <v>1.23</v>
      </c>
      <c r="I2067" s="3">
        <v>12.052272727272699</v>
      </c>
      <c r="J2067" s="3">
        <v>1.23</v>
      </c>
      <c r="K2067" s="3">
        <v>12.052272727272699</v>
      </c>
      <c r="L2067" s="3">
        <v>1.3768789127276801</v>
      </c>
      <c r="M2067" s="3">
        <v>1.25835064765327</v>
      </c>
      <c r="N2067" s="3">
        <v>9.8642109999999992</v>
      </c>
      <c r="O2067" s="3" t="s">
        <v>2400</v>
      </c>
      <c r="P2067" s="3" t="s">
        <v>2400</v>
      </c>
      <c r="Q2067" s="3" t="s">
        <v>2400</v>
      </c>
      <c r="R2067" s="3" t="s">
        <v>2400</v>
      </c>
      <c r="S2067" s="3" t="s">
        <v>2400</v>
      </c>
      <c r="T2067" s="9" t="s">
        <v>3429</v>
      </c>
      <c r="U2067" s="7">
        <v>230769</v>
      </c>
      <c r="V2067" s="7">
        <v>227018</v>
      </c>
      <c r="W2067" s="7">
        <v>223542</v>
      </c>
      <c r="X2067" s="7">
        <v>205551</v>
      </c>
      <c r="Y2067" s="7">
        <v>239573</v>
      </c>
      <c r="Z2067" s="7">
        <v>235447</v>
      </c>
      <c r="AA2067" s="7">
        <v>231896</v>
      </c>
      <c r="AB2067" s="7">
        <v>230769</v>
      </c>
      <c r="AC2067" s="3" t="s">
        <v>2400</v>
      </c>
      <c r="AD2067" s="3" t="s">
        <v>2400</v>
      </c>
      <c r="AE2067" s="3" t="s">
        <v>2400</v>
      </c>
      <c r="AF2067" s="3" t="s">
        <v>2400</v>
      </c>
      <c r="AG2067" s="7">
        <v>18052147</v>
      </c>
      <c r="AH2067" s="7">
        <v>18025763</v>
      </c>
      <c r="AI2067" s="7">
        <v>17991419</v>
      </c>
      <c r="AJ2067" s="7">
        <v>15368656</v>
      </c>
      <c r="AK2067" s="3">
        <v>85.107550000000003</v>
      </c>
      <c r="AL2067" s="7">
        <v>199</v>
      </c>
      <c r="AM2067" s="7">
        <v>11440894</v>
      </c>
      <c r="AN2067" s="3">
        <v>63.36</v>
      </c>
      <c r="AO2067" s="3">
        <v>-2.822063</v>
      </c>
      <c r="AP2067" s="3">
        <v>-10.088165999999999</v>
      </c>
      <c r="AQ2067" s="3">
        <v>6.7861459999999996</v>
      </c>
      <c r="AR2067" s="3">
        <v>20.577535000000001</v>
      </c>
      <c r="AS2067" s="3">
        <v>-10.088165999999999</v>
      </c>
      <c r="AT2067" s="3">
        <v>6.7861459999999996</v>
      </c>
      <c r="AU2067" s="3">
        <v>20.907433000000001</v>
      </c>
      <c r="AV2067" s="3" t="s">
        <v>2400</v>
      </c>
      <c r="AW2067" s="3" t="s">
        <v>2400</v>
      </c>
      <c r="AX2067" s="3" t="s">
        <v>2400</v>
      </c>
      <c r="AY2067" s="3">
        <v>98.92</v>
      </c>
      <c r="AZ2067" s="3">
        <v>112.76</v>
      </c>
      <c r="BA2067" s="3">
        <v>104.53</v>
      </c>
    </row>
    <row r="2068" spans="1:53" x14ac:dyDescent="0.3">
      <c r="A2068" s="1" t="s">
        <v>1935</v>
      </c>
      <c r="B2068" s="2">
        <v>1021743</v>
      </c>
      <c r="C2068" s="9" t="s">
        <v>2401</v>
      </c>
      <c r="D2068" s="9" t="s">
        <v>2399</v>
      </c>
      <c r="E2068" s="3">
        <v>1064.4314996799999</v>
      </c>
      <c r="F2068" s="5" t="s">
        <v>2400</v>
      </c>
      <c r="G2068" s="5">
        <v>1612.1884996799999</v>
      </c>
      <c r="H2068" s="3">
        <v>0.67700000000000005</v>
      </c>
      <c r="I2068" s="3">
        <v>11.465703971119099</v>
      </c>
      <c r="J2068" s="3">
        <v>0.67700000000000005</v>
      </c>
      <c r="K2068" s="3">
        <v>11.465703971119099</v>
      </c>
      <c r="L2068" s="3">
        <v>1.5986052507162001</v>
      </c>
      <c r="M2068" s="3">
        <v>1.19536962578267</v>
      </c>
      <c r="N2068" s="3" t="s">
        <v>2397</v>
      </c>
      <c r="O2068" s="3" t="s">
        <v>2400</v>
      </c>
      <c r="P2068" s="3" t="s">
        <v>2400</v>
      </c>
      <c r="Q2068" s="3" t="s">
        <v>2400</v>
      </c>
      <c r="R2068" s="3" t="s">
        <v>2400</v>
      </c>
      <c r="S2068" s="3" t="s">
        <v>2400</v>
      </c>
      <c r="T2068" s="9" t="s">
        <v>3429</v>
      </c>
      <c r="U2068" s="7">
        <v>247861</v>
      </c>
      <c r="V2068" s="7">
        <v>253198</v>
      </c>
      <c r="W2068" s="7">
        <v>238893</v>
      </c>
      <c r="X2068" s="7">
        <v>236997</v>
      </c>
      <c r="Y2068" s="7">
        <v>245896</v>
      </c>
      <c r="Z2068" s="7">
        <v>246370</v>
      </c>
      <c r="AA2068" s="7">
        <v>246547</v>
      </c>
      <c r="AB2068" s="7">
        <v>247861</v>
      </c>
      <c r="AC2068" s="3" t="s">
        <v>2400</v>
      </c>
      <c r="AD2068" s="3" t="s">
        <v>2400</v>
      </c>
      <c r="AE2068" s="3" t="s">
        <v>2400</v>
      </c>
      <c r="AF2068" s="3" t="s">
        <v>2400</v>
      </c>
      <c r="AG2068" s="7">
        <v>30307814</v>
      </c>
      <c r="AH2068" s="7">
        <v>30260560</v>
      </c>
      <c r="AI2068" s="7">
        <v>30338094</v>
      </c>
      <c r="AJ2068" s="7">
        <v>28585459</v>
      </c>
      <c r="AK2068" s="3">
        <v>94.315259999999995</v>
      </c>
      <c r="AL2068" s="7">
        <v>204</v>
      </c>
      <c r="AM2068" s="7">
        <v>17042911</v>
      </c>
      <c r="AN2068" s="3">
        <v>56.23</v>
      </c>
      <c r="AO2068" s="3">
        <v>-1.641375</v>
      </c>
      <c r="AP2068" s="3">
        <v>-9.5671979999999994</v>
      </c>
      <c r="AQ2068" s="3">
        <v>-4.9955129999999999</v>
      </c>
      <c r="AR2068" s="3">
        <v>6.3011999999999999E-2</v>
      </c>
      <c r="AS2068" s="3">
        <v>-9.5671979999999994</v>
      </c>
      <c r="AT2068" s="3">
        <v>-4.9955129999999999</v>
      </c>
      <c r="AU2068" s="3">
        <v>1.4048529999999999</v>
      </c>
      <c r="AV2068" s="3">
        <v>1.1005788689569833</v>
      </c>
      <c r="AW2068" s="3">
        <v>2.2922032625839628</v>
      </c>
      <c r="AX2068" s="3">
        <v>1.8939528703912942</v>
      </c>
      <c r="AY2068" s="3">
        <v>56.43</v>
      </c>
      <c r="AZ2068" s="3">
        <v>117.53</v>
      </c>
      <c r="BA2068" s="3">
        <v>97.11</v>
      </c>
    </row>
    <row r="2069" spans="1:53" x14ac:dyDescent="0.3">
      <c r="A2069" s="1" t="s">
        <v>1590</v>
      </c>
      <c r="B2069" s="2">
        <v>4986717</v>
      </c>
      <c r="C2069" s="9" t="s">
        <v>2401</v>
      </c>
      <c r="D2069" s="9" t="s">
        <v>2432</v>
      </c>
      <c r="E2069" s="3">
        <v>1063.2064339799999</v>
      </c>
      <c r="F2069" s="5">
        <v>2104.2064329999998</v>
      </c>
      <c r="G2069" s="5" t="s">
        <v>2400</v>
      </c>
      <c r="H2069" s="3">
        <v>-0.35</v>
      </c>
      <c r="I2069" s="3">
        <v>29.240741</v>
      </c>
      <c r="J2069" s="3">
        <v>-0.35</v>
      </c>
      <c r="K2069" s="3">
        <v>29.240741</v>
      </c>
      <c r="L2069" s="3">
        <v>2.4136349699999999</v>
      </c>
      <c r="M2069" s="3">
        <v>1.91347552</v>
      </c>
      <c r="N2069" s="3" t="s">
        <v>2397</v>
      </c>
      <c r="O2069" s="3" t="s">
        <v>2400</v>
      </c>
      <c r="P2069" s="3" t="s">
        <v>2400</v>
      </c>
      <c r="Q2069" s="3">
        <v>1.021398</v>
      </c>
      <c r="R2069" s="3">
        <v>7.9036629999999999</v>
      </c>
      <c r="S2069" s="3">
        <v>7.9036629999999999</v>
      </c>
      <c r="T2069" s="9" t="s">
        <v>3429</v>
      </c>
      <c r="U2069" s="7">
        <v>1893900</v>
      </c>
      <c r="V2069" s="7">
        <v>2030900</v>
      </c>
      <c r="W2069" s="7">
        <v>1546800</v>
      </c>
      <c r="X2069" s="7">
        <v>1136400</v>
      </c>
      <c r="Y2069" s="7">
        <v>1911500</v>
      </c>
      <c r="Z2069" s="7">
        <v>1914300</v>
      </c>
      <c r="AA2069" s="7">
        <v>1896100</v>
      </c>
      <c r="AB2069" s="7">
        <v>1893900</v>
      </c>
      <c r="AC2069" s="3">
        <v>23.812999999999999</v>
      </c>
      <c r="AD2069" s="3">
        <v>22.327999999999999</v>
      </c>
      <c r="AE2069" s="3">
        <v>17.277000000000001</v>
      </c>
      <c r="AF2069" s="4">
        <v>12.069000000000001</v>
      </c>
      <c r="AG2069" s="7">
        <v>57720219</v>
      </c>
      <c r="AH2069" s="7">
        <v>58356621</v>
      </c>
      <c r="AI2069" s="7">
        <v>58208136</v>
      </c>
      <c r="AJ2069" s="7">
        <v>56285835</v>
      </c>
      <c r="AK2069" s="3">
        <v>97.514939999999996</v>
      </c>
      <c r="AL2069" s="7">
        <v>233</v>
      </c>
      <c r="AM2069" s="7">
        <v>53968667</v>
      </c>
      <c r="AN2069" s="4">
        <v>93.5</v>
      </c>
      <c r="AO2069" s="3">
        <v>0.57324799999999998</v>
      </c>
      <c r="AP2069" s="3">
        <v>-14.277958999999999</v>
      </c>
      <c r="AQ2069" s="3">
        <v>-11.341943000000001</v>
      </c>
      <c r="AR2069" s="3">
        <v>-41.104066000000003</v>
      </c>
      <c r="AS2069" s="3">
        <v>-14.277958999999999</v>
      </c>
      <c r="AT2069" s="3">
        <v>-11.341943000000001</v>
      </c>
      <c r="AU2069" s="3">
        <v>-43.058059999999998</v>
      </c>
      <c r="AV2069" s="3">
        <v>2.9343824908218035</v>
      </c>
      <c r="AW2069" s="3">
        <v>4.2744845063422545</v>
      </c>
      <c r="AX2069" s="3">
        <v>4.3733640506324267</v>
      </c>
      <c r="AY2069" s="3">
        <v>74.81</v>
      </c>
      <c r="AZ2069" s="3">
        <v>108.98</v>
      </c>
      <c r="BA2069" s="4">
        <v>111.5</v>
      </c>
    </row>
    <row r="2070" spans="1:53" x14ac:dyDescent="0.3">
      <c r="A2070" s="1" t="s">
        <v>2120</v>
      </c>
      <c r="B2070" s="2">
        <v>4990886</v>
      </c>
      <c r="C2070" s="9" t="s">
        <v>2401</v>
      </c>
      <c r="D2070" s="9" t="s">
        <v>2419</v>
      </c>
      <c r="E2070" s="3">
        <v>1063.1030815199999</v>
      </c>
      <c r="F2070" s="5">
        <v>1205.324081</v>
      </c>
      <c r="G2070" s="5" t="s">
        <v>2400</v>
      </c>
      <c r="H2070" s="3">
        <v>0.28000000000000003</v>
      </c>
      <c r="I2070" s="3">
        <v>22.302326000000001</v>
      </c>
      <c r="J2070" s="3">
        <v>0.28000000000000003</v>
      </c>
      <c r="K2070" s="3">
        <v>22.302326000000001</v>
      </c>
      <c r="L2070" s="3">
        <v>9.7064777299999996</v>
      </c>
      <c r="M2070" s="3">
        <v>1.98072289</v>
      </c>
      <c r="N2070" s="3">
        <v>13.513387</v>
      </c>
      <c r="O2070" s="3" t="s">
        <v>2400</v>
      </c>
      <c r="P2070" s="3" t="s">
        <v>2400</v>
      </c>
      <c r="Q2070" s="3">
        <v>2.2503419999999998</v>
      </c>
      <c r="R2070" s="3">
        <v>11.561731</v>
      </c>
      <c r="S2070" s="3">
        <v>11.561731</v>
      </c>
      <c r="T2070" s="9" t="s">
        <v>3431</v>
      </c>
      <c r="U2070" s="7">
        <v>494629</v>
      </c>
      <c r="V2070" s="7">
        <v>440590</v>
      </c>
      <c r="W2070" s="7">
        <v>355674</v>
      </c>
      <c r="X2070" s="7">
        <v>276181</v>
      </c>
      <c r="Y2070" s="7">
        <v>493855</v>
      </c>
      <c r="Z2070" s="7">
        <v>502866</v>
      </c>
      <c r="AA2070" s="7">
        <v>494629</v>
      </c>
      <c r="AB2070" s="7">
        <v>489456</v>
      </c>
      <c r="AC2070" s="3">
        <v>42.771999999999998</v>
      </c>
      <c r="AD2070" s="3">
        <v>42.753999999999998</v>
      </c>
      <c r="AE2070" s="3">
        <v>19.507999999999999</v>
      </c>
      <c r="AF2070" s="3">
        <v>18.731000000000002</v>
      </c>
      <c r="AG2070" s="7">
        <v>33755279</v>
      </c>
      <c r="AH2070" s="7">
        <v>33824521</v>
      </c>
      <c r="AI2070" s="7">
        <v>33690712</v>
      </c>
      <c r="AJ2070" s="7">
        <v>32962947</v>
      </c>
      <c r="AK2070" s="3">
        <v>97.856039999999993</v>
      </c>
      <c r="AL2070" s="7">
        <v>191</v>
      </c>
      <c r="AM2070" s="7">
        <v>32244287</v>
      </c>
      <c r="AN2070" s="3">
        <v>95.72</v>
      </c>
      <c r="AO2070" s="3">
        <v>-0.27729599999999999</v>
      </c>
      <c r="AP2070" s="3">
        <v>-8.8403039999999997</v>
      </c>
      <c r="AQ2070" s="3">
        <v>-3.585791</v>
      </c>
      <c r="AR2070" s="3">
        <v>-11.285845999999999</v>
      </c>
      <c r="AS2070" s="3">
        <v>-8.8403039999999997</v>
      </c>
      <c r="AT2070" s="3">
        <v>-3.585791</v>
      </c>
      <c r="AU2070" s="3">
        <v>-11.667178</v>
      </c>
      <c r="AV2070" s="3">
        <v>1.5890359019415738</v>
      </c>
      <c r="AW2070" s="3">
        <v>2.5900311829416713</v>
      </c>
      <c r="AX2070" s="3">
        <v>2.5977543178212841</v>
      </c>
      <c r="AY2070" s="3">
        <v>55.25</v>
      </c>
      <c r="AZ2070" s="3">
        <v>90.06</v>
      </c>
      <c r="BA2070" s="3">
        <v>90.33</v>
      </c>
    </row>
    <row r="2071" spans="1:53" x14ac:dyDescent="0.3">
      <c r="A2071" s="1" t="s">
        <v>886</v>
      </c>
      <c r="B2071" s="2">
        <v>4094244</v>
      </c>
      <c r="C2071" s="9" t="s">
        <v>2395</v>
      </c>
      <c r="D2071" s="9" t="s">
        <v>2441</v>
      </c>
      <c r="E2071" s="3">
        <v>1062.3373395900001</v>
      </c>
      <c r="F2071" s="5">
        <v>3124.3443390000002</v>
      </c>
      <c r="G2071" s="5" t="s">
        <v>2400</v>
      </c>
      <c r="H2071" s="3">
        <v>-2.62</v>
      </c>
      <c r="I2071" s="3" t="s">
        <v>2397</v>
      </c>
      <c r="J2071" s="4">
        <v>-2.661</v>
      </c>
      <c r="K2071" s="3" t="s">
        <v>2397</v>
      </c>
      <c r="L2071" s="3" t="s">
        <v>2397</v>
      </c>
      <c r="M2071" s="3">
        <v>4.0926395900000001</v>
      </c>
      <c r="N2071" s="3" t="s">
        <v>2397</v>
      </c>
      <c r="O2071" s="3" t="s">
        <v>2400</v>
      </c>
      <c r="P2071" s="3" t="s">
        <v>2400</v>
      </c>
      <c r="Q2071" s="3">
        <v>1.374312</v>
      </c>
      <c r="R2071" s="3">
        <v>3.828071</v>
      </c>
      <c r="S2071" s="3">
        <v>3.828071</v>
      </c>
      <c r="T2071" s="9" t="s">
        <v>3429</v>
      </c>
      <c r="U2071" s="7">
        <v>1370735</v>
      </c>
      <c r="V2071" s="7">
        <v>1679634</v>
      </c>
      <c r="W2071" s="7">
        <v>1387227</v>
      </c>
      <c r="X2071" s="7">
        <v>1269573</v>
      </c>
      <c r="Y2071" s="7">
        <v>2179844</v>
      </c>
      <c r="Z2071" s="7">
        <v>1864883</v>
      </c>
      <c r="AA2071" s="7">
        <v>1554839</v>
      </c>
      <c r="AB2071" s="7">
        <v>1370735</v>
      </c>
      <c r="AC2071" s="3">
        <v>28.274000000000001</v>
      </c>
      <c r="AD2071" s="3">
        <v>20.388999999999999</v>
      </c>
      <c r="AE2071" s="3">
        <v>14.605</v>
      </c>
      <c r="AF2071" s="4">
        <v>10.163</v>
      </c>
      <c r="AG2071" s="7">
        <v>28689172</v>
      </c>
      <c r="AH2071" s="7">
        <v>27698891</v>
      </c>
      <c r="AI2071" s="7">
        <v>25662063</v>
      </c>
      <c r="AJ2071" s="7">
        <v>21049026</v>
      </c>
      <c r="AK2071" s="3">
        <v>72.697130000000001</v>
      </c>
      <c r="AL2071" s="7">
        <v>247</v>
      </c>
      <c r="AM2071" s="7">
        <v>27465360</v>
      </c>
      <c r="AN2071" s="3">
        <v>94.86</v>
      </c>
      <c r="AO2071" s="3">
        <v>13.556338</v>
      </c>
      <c r="AP2071" s="3">
        <v>-12.10139</v>
      </c>
      <c r="AQ2071" s="3">
        <v>-8.8983050000000006</v>
      </c>
      <c r="AR2071" s="3">
        <v>-48.167791999999999</v>
      </c>
      <c r="AS2071" s="3">
        <v>-12.10139</v>
      </c>
      <c r="AT2071" s="3">
        <v>-8.8983050000000006</v>
      </c>
      <c r="AU2071" s="3">
        <v>-48.703673999999999</v>
      </c>
      <c r="AV2071" s="3">
        <v>9.9323484770593335</v>
      </c>
      <c r="AW2071" s="3">
        <v>9.6614286946720238</v>
      </c>
      <c r="AX2071" s="3">
        <v>10.92170138668097</v>
      </c>
      <c r="AY2071" s="3">
        <v>60.75</v>
      </c>
      <c r="AZ2071" s="3">
        <v>59.09</v>
      </c>
      <c r="BA2071" s="4">
        <v>66.8</v>
      </c>
    </row>
    <row r="2072" spans="1:53" x14ac:dyDescent="0.3">
      <c r="A2072" s="1" t="s">
        <v>1785</v>
      </c>
      <c r="B2072" s="2">
        <v>10800443</v>
      </c>
      <c r="C2072" s="9" t="s">
        <v>2395</v>
      </c>
      <c r="D2072" s="9" t="s">
        <v>2403</v>
      </c>
      <c r="E2072" s="3">
        <v>1060.79345152</v>
      </c>
      <c r="F2072" s="5">
        <v>704.85845099999995</v>
      </c>
      <c r="G2072" s="5" t="s">
        <v>2400</v>
      </c>
      <c r="H2072" s="3">
        <v>-0.79700000000000004</v>
      </c>
      <c r="I2072" s="3" t="s">
        <v>2397</v>
      </c>
      <c r="J2072" s="3">
        <v>-0.79700000000000004</v>
      </c>
      <c r="K2072" s="3" t="s">
        <v>2397</v>
      </c>
      <c r="L2072" s="3">
        <v>2.1714183299999998</v>
      </c>
      <c r="M2072" s="3">
        <v>2.1714183299999998</v>
      </c>
      <c r="N2072" s="3" t="s">
        <v>2397</v>
      </c>
      <c r="O2072" s="3" t="s">
        <v>2400</v>
      </c>
      <c r="P2072" s="3" t="s">
        <v>2400</v>
      </c>
      <c r="Q2072" s="3" t="s">
        <v>2400</v>
      </c>
      <c r="R2072" s="3" t="s">
        <v>2397</v>
      </c>
      <c r="S2072" s="3">
        <v>-2.4667089999999998</v>
      </c>
      <c r="T2072" s="9" t="s">
        <v>3431</v>
      </c>
      <c r="U2072" s="7" t="s">
        <v>2400</v>
      </c>
      <c r="V2072" s="7" t="s">
        <v>2400</v>
      </c>
      <c r="W2072" s="7" t="s">
        <v>2400</v>
      </c>
      <c r="X2072" s="7" t="s">
        <v>2400</v>
      </c>
      <c r="Y2072" s="7" t="s">
        <v>2400</v>
      </c>
      <c r="Z2072" s="7" t="s">
        <v>2400</v>
      </c>
      <c r="AA2072" s="7" t="s">
        <v>2400</v>
      </c>
      <c r="AB2072" s="7" t="s">
        <v>2400</v>
      </c>
      <c r="AC2072" s="3" t="s">
        <v>2400</v>
      </c>
      <c r="AD2072" s="3" t="s">
        <v>2400</v>
      </c>
      <c r="AE2072" s="3" t="s">
        <v>2400</v>
      </c>
      <c r="AF2072" s="3" t="s">
        <v>2400</v>
      </c>
      <c r="AG2072" s="7">
        <v>68394588</v>
      </c>
      <c r="AH2072" s="7">
        <v>68309968</v>
      </c>
      <c r="AI2072" s="7">
        <v>59059343</v>
      </c>
      <c r="AJ2072" s="7">
        <v>50517036</v>
      </c>
      <c r="AK2072" s="3">
        <v>67.051680000000005</v>
      </c>
      <c r="AL2072" s="7">
        <v>182</v>
      </c>
      <c r="AM2072" s="7">
        <v>49764058</v>
      </c>
      <c r="AN2072" s="3">
        <v>66.05</v>
      </c>
      <c r="AO2072" s="3">
        <v>-3.12</v>
      </c>
      <c r="AP2072" s="3">
        <v>-13.991477</v>
      </c>
      <c r="AQ2072" s="3">
        <v>10.492701</v>
      </c>
      <c r="AR2072" s="3">
        <v>39.677047000000002</v>
      </c>
      <c r="AS2072" s="3">
        <v>-13.991477</v>
      </c>
      <c r="AT2072" s="3">
        <v>10.492701</v>
      </c>
      <c r="AU2072" s="3">
        <v>43.653618000000002</v>
      </c>
      <c r="AV2072" s="3">
        <v>3.2871892817621302</v>
      </c>
      <c r="AW2072" s="3">
        <v>4.9148674442978528</v>
      </c>
      <c r="AX2072" s="3">
        <v>5.353227421505915</v>
      </c>
      <c r="AY2072" s="3">
        <v>47.66</v>
      </c>
      <c r="AZ2072" s="3">
        <v>71.260000000000005</v>
      </c>
      <c r="BA2072" s="3">
        <v>77.62</v>
      </c>
    </row>
    <row r="2073" spans="1:53" x14ac:dyDescent="0.3">
      <c r="A2073" s="1" t="s">
        <v>999</v>
      </c>
      <c r="B2073" s="2">
        <v>7672524</v>
      </c>
      <c r="C2073" s="9" t="s">
        <v>2401</v>
      </c>
      <c r="D2073" s="9" t="s">
        <v>2408</v>
      </c>
      <c r="E2073" s="3">
        <v>1060.5815659800001</v>
      </c>
      <c r="F2073" s="5">
        <v>1485.944565</v>
      </c>
      <c r="G2073" s="5">
        <v>4328.6419786599999</v>
      </c>
      <c r="H2073" s="3">
        <v>0.03</v>
      </c>
      <c r="I2073" s="3">
        <v>87.727272727272705</v>
      </c>
      <c r="J2073" s="3">
        <v>0.03</v>
      </c>
      <c r="K2073" s="3">
        <v>87.727272727272705</v>
      </c>
      <c r="L2073" s="3" t="s">
        <v>2397</v>
      </c>
      <c r="M2073" s="3">
        <v>22.195310395912703</v>
      </c>
      <c r="N2073" s="3">
        <v>5.1308239276529299</v>
      </c>
      <c r="O2073" s="3" t="s">
        <v>2400</v>
      </c>
      <c r="P2073" s="3" t="s">
        <v>2400</v>
      </c>
      <c r="Q2073" s="3">
        <v>1.122101</v>
      </c>
      <c r="R2073" s="3">
        <v>12.289548999999999</v>
      </c>
      <c r="S2073" s="3">
        <v>12.289548999999999</v>
      </c>
      <c r="T2073" s="9" t="s">
        <v>3429</v>
      </c>
      <c r="U2073" s="7">
        <v>1000213</v>
      </c>
      <c r="V2073" s="7">
        <v>787588</v>
      </c>
      <c r="W2073" s="7">
        <v>619079</v>
      </c>
      <c r="X2073" s="7">
        <v>499548</v>
      </c>
      <c r="Y2073" s="7">
        <v>1153350</v>
      </c>
      <c r="Z2073" s="7">
        <v>1105550</v>
      </c>
      <c r="AA2073" s="7">
        <v>1053569</v>
      </c>
      <c r="AB2073" s="7">
        <v>1000213</v>
      </c>
      <c r="AC2073" s="3">
        <v>56.253999999999998</v>
      </c>
      <c r="AD2073" s="3">
        <v>56.171999999999997</v>
      </c>
      <c r="AE2073" s="4">
        <v>6.9029999999999996</v>
      </c>
      <c r="AF2073" s="4">
        <v>8.1809999999999992</v>
      </c>
      <c r="AG2073" s="7">
        <v>341014269</v>
      </c>
      <c r="AH2073" s="7">
        <v>336737192</v>
      </c>
      <c r="AI2073" s="7">
        <v>335512971</v>
      </c>
      <c r="AJ2073" s="7">
        <v>29603353</v>
      </c>
      <c r="AK2073" s="3">
        <v>32.880780000000001</v>
      </c>
      <c r="AL2073" s="7">
        <v>95</v>
      </c>
      <c r="AM2073" s="7">
        <v>73963599</v>
      </c>
      <c r="AN2073" s="3">
        <v>82.15</v>
      </c>
      <c r="AO2073" s="3">
        <v>-4.5499510000000001</v>
      </c>
      <c r="AP2073" s="3">
        <v>-18.081493999999999</v>
      </c>
      <c r="AQ2073" s="3">
        <v>-5.1130779999999998</v>
      </c>
      <c r="AR2073" s="3">
        <v>22.617535</v>
      </c>
      <c r="AS2073" s="3">
        <v>-18.081493999999999</v>
      </c>
      <c r="AT2073" s="3">
        <v>-5.1130779999999998</v>
      </c>
      <c r="AU2073" s="3">
        <v>23.717949000000001</v>
      </c>
      <c r="AV2073" s="3">
        <v>0.22361618720089307</v>
      </c>
      <c r="AW2073" s="3">
        <v>0.37113562020947855</v>
      </c>
      <c r="AX2073" s="3">
        <v>0.43473097621909462</v>
      </c>
      <c r="AY2073" s="3">
        <v>49.64</v>
      </c>
      <c r="AZ2073" s="3">
        <v>82.38</v>
      </c>
      <c r="BA2073" s="4">
        <v>96.5</v>
      </c>
    </row>
    <row r="2074" spans="1:53" x14ac:dyDescent="0.3">
      <c r="A2074" s="1" t="s">
        <v>269</v>
      </c>
      <c r="B2074" s="2">
        <v>4089273</v>
      </c>
      <c r="C2074" s="9" t="s">
        <v>2401</v>
      </c>
      <c r="D2074" s="9" t="s">
        <v>2496</v>
      </c>
      <c r="E2074" s="3">
        <v>1060.0589436</v>
      </c>
      <c r="F2074" s="5">
        <v>1901.278943</v>
      </c>
      <c r="G2074" s="5">
        <v>1901.2789436</v>
      </c>
      <c r="H2074" s="4">
        <v>1.694</v>
      </c>
      <c r="I2074" s="4">
        <v>6.0618100000000004</v>
      </c>
      <c r="J2074" s="3">
        <v>1.694</v>
      </c>
      <c r="K2074" s="4">
        <v>6.0618100000000004</v>
      </c>
      <c r="L2074" s="3">
        <v>0.68221907999999998</v>
      </c>
      <c r="M2074" s="3">
        <v>0.6759218199999999</v>
      </c>
      <c r="N2074" s="3" t="s">
        <v>2397</v>
      </c>
      <c r="O2074" s="3">
        <v>6.3769858864409397</v>
      </c>
      <c r="P2074" s="3">
        <v>3.09797670752139</v>
      </c>
      <c r="Q2074" s="3">
        <v>0.71843800000000002</v>
      </c>
      <c r="R2074" s="3">
        <v>10.189981</v>
      </c>
      <c r="S2074" s="3">
        <v>10.189981</v>
      </c>
      <c r="T2074" s="9" t="s">
        <v>3435</v>
      </c>
      <c r="U2074" s="7">
        <v>2330197</v>
      </c>
      <c r="V2074" s="7">
        <v>2206785</v>
      </c>
      <c r="W2074" s="7">
        <v>2316988</v>
      </c>
      <c r="X2074" s="7">
        <v>2140303</v>
      </c>
      <c r="Y2074" s="7">
        <v>2330197</v>
      </c>
      <c r="Z2074" s="7">
        <v>2169445</v>
      </c>
      <c r="AA2074" s="7">
        <v>2146307</v>
      </c>
      <c r="AB2074" s="7">
        <v>2148675</v>
      </c>
      <c r="AC2074" s="3">
        <v>18.294</v>
      </c>
      <c r="AD2074" s="3">
        <v>18.294</v>
      </c>
      <c r="AE2074" s="4">
        <v>6.8620000000000001</v>
      </c>
      <c r="AF2074" s="4">
        <v>6.8620000000000001</v>
      </c>
      <c r="AG2074" s="7">
        <v>30328011</v>
      </c>
      <c r="AH2074" s="7">
        <v>29857535</v>
      </c>
      <c r="AI2074" s="7">
        <v>30126705</v>
      </c>
      <c r="AJ2074" s="7">
        <v>28510814</v>
      </c>
      <c r="AK2074" s="3">
        <v>93.999769999999998</v>
      </c>
      <c r="AL2074" s="7">
        <v>244</v>
      </c>
      <c r="AM2074" s="7">
        <v>26543821</v>
      </c>
      <c r="AN2074" s="3">
        <v>87.51</v>
      </c>
      <c r="AO2074" s="3">
        <v>-3.0367229999999998</v>
      </c>
      <c r="AP2074" s="3">
        <v>-21.430615</v>
      </c>
      <c r="AQ2074" s="3">
        <v>-19.637108999999999</v>
      </c>
      <c r="AR2074" s="3">
        <v>-17.064330999999999</v>
      </c>
      <c r="AS2074" s="3">
        <v>-21.430615</v>
      </c>
      <c r="AT2074" s="3">
        <v>-19.637108999999999</v>
      </c>
      <c r="AU2074" s="3">
        <v>-18.733353000000001</v>
      </c>
      <c r="AV2074" s="3">
        <v>3.113413565279409</v>
      </c>
      <c r="AW2074" s="3">
        <v>4.5797172784942415</v>
      </c>
      <c r="AX2074" s="3">
        <v>4.9932520324197043</v>
      </c>
      <c r="AY2074" s="4">
        <v>53.2</v>
      </c>
      <c r="AZ2074" s="3">
        <v>78.25</v>
      </c>
      <c r="BA2074" s="3">
        <v>85.32</v>
      </c>
    </row>
    <row r="2075" spans="1:53" x14ac:dyDescent="0.3">
      <c r="A2075" s="1" t="s">
        <v>3114</v>
      </c>
      <c r="B2075" s="2">
        <v>4323331</v>
      </c>
      <c r="C2075" s="9" t="s">
        <v>2401</v>
      </c>
      <c r="D2075" s="9" t="s">
        <v>2508</v>
      </c>
      <c r="E2075" s="3">
        <v>1057.1403328199999</v>
      </c>
      <c r="F2075" s="5">
        <v>5285.9793319999999</v>
      </c>
      <c r="G2075" s="5">
        <v>5095.0611489000003</v>
      </c>
      <c r="H2075" s="3">
        <v>-4.4999999999999998E-2</v>
      </c>
      <c r="I2075" s="3" t="s">
        <v>2397</v>
      </c>
      <c r="J2075" s="3">
        <v>-4.4999999999999998E-2</v>
      </c>
      <c r="K2075" s="3" t="s">
        <v>2397</v>
      </c>
      <c r="L2075" s="3">
        <v>0.34443291136895299</v>
      </c>
      <c r="M2075" s="3">
        <v>0.33855918341253799</v>
      </c>
      <c r="N2075" s="3">
        <v>3.8473519999999999</v>
      </c>
      <c r="O2075" s="3" t="s">
        <v>2400</v>
      </c>
      <c r="P2075" s="3" t="s">
        <v>2400</v>
      </c>
      <c r="Q2075" s="3">
        <v>9.5790970000000009</v>
      </c>
      <c r="R2075" s="3">
        <v>29.644055999999999</v>
      </c>
      <c r="S2075" s="3">
        <v>32.785624759431997</v>
      </c>
      <c r="T2075" s="9" t="s">
        <v>3429</v>
      </c>
      <c r="U2075" s="7">
        <v>497852</v>
      </c>
      <c r="V2075" s="7">
        <v>691455</v>
      </c>
      <c r="W2075" s="7">
        <v>704154</v>
      </c>
      <c r="X2075" s="7">
        <v>698462</v>
      </c>
      <c r="Y2075" s="7">
        <v>572153</v>
      </c>
      <c r="Z2075" s="7">
        <v>540264</v>
      </c>
      <c r="AA2075" s="7">
        <v>500083</v>
      </c>
      <c r="AB2075" s="7">
        <v>497852</v>
      </c>
      <c r="AC2075" s="3">
        <v>37.674999999999997</v>
      </c>
      <c r="AD2075" s="3">
        <v>45.213000000000001</v>
      </c>
      <c r="AE2075" s="3">
        <v>23.393999999999998</v>
      </c>
      <c r="AF2075" s="3">
        <v>32.314</v>
      </c>
      <c r="AG2075" s="7">
        <v>217518587</v>
      </c>
      <c r="AH2075" s="7">
        <v>217455051</v>
      </c>
      <c r="AI2075" s="7">
        <v>217353507</v>
      </c>
      <c r="AJ2075" s="7">
        <v>182898315</v>
      </c>
      <c r="AK2075" s="3">
        <v>84.08399</v>
      </c>
      <c r="AL2075" s="7">
        <v>232</v>
      </c>
      <c r="AM2075" s="7">
        <v>141059237</v>
      </c>
      <c r="AN2075" s="3">
        <v>64.849999999999994</v>
      </c>
      <c r="AO2075" s="3">
        <v>1.8556699999999999</v>
      </c>
      <c r="AP2075" s="3">
        <v>1.646091</v>
      </c>
      <c r="AQ2075" s="3">
        <v>0.40650399999999998</v>
      </c>
      <c r="AR2075" s="3">
        <v>-5.5449330000000003</v>
      </c>
      <c r="AS2075" s="3">
        <v>1.646091</v>
      </c>
      <c r="AT2075" s="3">
        <v>0.40650399999999998</v>
      </c>
      <c r="AU2075" s="3">
        <v>-4.4487430000000003</v>
      </c>
      <c r="AV2075" s="3">
        <v>1.4908753521831217</v>
      </c>
      <c r="AW2075" s="3">
        <v>2.2278702179054788</v>
      </c>
      <c r="AX2075" s="3">
        <v>2.1033026620245701</v>
      </c>
      <c r="AY2075" s="3">
        <v>59.78</v>
      </c>
      <c r="AZ2075" s="3">
        <v>89.33</v>
      </c>
      <c r="BA2075" s="3">
        <v>84.34</v>
      </c>
    </row>
    <row r="2076" spans="1:53" x14ac:dyDescent="0.3">
      <c r="A2076" s="1" t="s">
        <v>2364</v>
      </c>
      <c r="B2076" s="2">
        <v>4331689</v>
      </c>
      <c r="C2076" s="9" t="s">
        <v>2401</v>
      </c>
      <c r="D2076" s="9" t="s">
        <v>2417</v>
      </c>
      <c r="E2076" s="3">
        <v>1056.62552716</v>
      </c>
      <c r="F2076" s="5">
        <v>922.57752700000003</v>
      </c>
      <c r="G2076" s="5" t="s">
        <v>2400</v>
      </c>
      <c r="H2076" s="3">
        <v>-0.1</v>
      </c>
      <c r="I2076" s="3" t="s">
        <v>2397</v>
      </c>
      <c r="J2076" s="3">
        <v>-0.1</v>
      </c>
      <c r="K2076" s="3" t="s">
        <v>2397</v>
      </c>
      <c r="L2076" s="3" t="s">
        <v>2397</v>
      </c>
      <c r="M2076" s="3">
        <v>5.0880000000000001</v>
      </c>
      <c r="N2076" s="3">
        <v>21.270903000000001</v>
      </c>
      <c r="O2076" s="3" t="s">
        <v>2400</v>
      </c>
      <c r="P2076" s="3" t="s">
        <v>2400</v>
      </c>
      <c r="Q2076" s="3">
        <v>1.9802299999999999</v>
      </c>
      <c r="R2076" s="3">
        <v>50.452320999999998</v>
      </c>
      <c r="S2076" s="3">
        <v>50.452320999999998</v>
      </c>
      <c r="T2076" s="9" t="s">
        <v>3433</v>
      </c>
      <c r="U2076" s="7">
        <v>404322</v>
      </c>
      <c r="V2076" s="7">
        <v>400850</v>
      </c>
      <c r="W2076" s="7">
        <v>390577</v>
      </c>
      <c r="X2076" s="7">
        <v>354661</v>
      </c>
      <c r="Y2076" s="7">
        <v>408973</v>
      </c>
      <c r="Z2076" s="7">
        <v>396148</v>
      </c>
      <c r="AA2076" s="7">
        <v>400859</v>
      </c>
      <c r="AB2076" s="7">
        <v>404322</v>
      </c>
      <c r="AC2076" s="3">
        <v>78.367000000000004</v>
      </c>
      <c r="AD2076" s="3">
        <v>77.566999999999993</v>
      </c>
      <c r="AE2076" s="4">
        <v>1.5840000000000001</v>
      </c>
      <c r="AF2076" s="3">
        <v>-2.5030000000000001</v>
      </c>
      <c r="AG2076" s="7">
        <v>128010487</v>
      </c>
      <c r="AH2076" s="7">
        <v>127144940</v>
      </c>
      <c r="AI2076" s="7">
        <v>124070118</v>
      </c>
      <c r="AJ2076" s="7">
        <v>97572258</v>
      </c>
      <c r="AK2076" s="3">
        <v>76.454509999999999</v>
      </c>
      <c r="AL2076" s="7">
        <v>223</v>
      </c>
      <c r="AM2076" s="7">
        <v>76139181</v>
      </c>
      <c r="AN2076" s="3">
        <v>59.66</v>
      </c>
      <c r="AO2076" s="3">
        <v>-0.625</v>
      </c>
      <c r="AP2076" s="3">
        <v>-23.002420999999998</v>
      </c>
      <c r="AQ2076" s="3">
        <v>-8.0924859999999992</v>
      </c>
      <c r="AR2076" s="3">
        <v>9.4664370000000009</v>
      </c>
      <c r="AS2076" s="3">
        <v>-23.002420999999998</v>
      </c>
      <c r="AT2076" s="3">
        <v>-8.0924859999999992</v>
      </c>
      <c r="AU2076" s="3">
        <v>7.9796269999999998</v>
      </c>
      <c r="AV2076" s="3">
        <v>2.7873585300149948</v>
      </c>
      <c r="AW2076" s="3">
        <v>4.9513307379122269</v>
      </c>
      <c r="AX2076" s="3">
        <v>3.3367915869539098</v>
      </c>
      <c r="AY2076" s="3">
        <v>79.36</v>
      </c>
      <c r="AZ2076" s="3">
        <v>140.96</v>
      </c>
      <c r="BA2076" s="4">
        <v>95</v>
      </c>
    </row>
    <row r="2077" spans="1:53" x14ac:dyDescent="0.3">
      <c r="A2077" s="1" t="s">
        <v>1171</v>
      </c>
      <c r="B2077" s="2">
        <v>7195171</v>
      </c>
      <c r="C2077" s="9" t="s">
        <v>2401</v>
      </c>
      <c r="D2077" s="9" t="s">
        <v>2404</v>
      </c>
      <c r="E2077" s="3">
        <v>1055.23859892</v>
      </c>
      <c r="F2077" s="5">
        <v>1599.0385980000001</v>
      </c>
      <c r="G2077" s="5" t="s">
        <v>2400</v>
      </c>
      <c r="H2077" s="3">
        <v>0.08</v>
      </c>
      <c r="I2077" s="3">
        <v>10.208333</v>
      </c>
      <c r="J2077" s="3">
        <v>0.08</v>
      </c>
      <c r="K2077" s="3">
        <v>10.208333</v>
      </c>
      <c r="L2077" s="3" t="s">
        <v>2397</v>
      </c>
      <c r="M2077" s="3">
        <v>1.9689258000000001</v>
      </c>
      <c r="N2077" s="3">
        <v>7.0673079999999997</v>
      </c>
      <c r="O2077" s="3" t="s">
        <v>2400</v>
      </c>
      <c r="P2077" s="3" t="s">
        <v>2400</v>
      </c>
      <c r="Q2077" s="3">
        <v>1.5857730000000001</v>
      </c>
      <c r="R2077" s="3">
        <v>6.1291159999999998</v>
      </c>
      <c r="S2077" s="3">
        <v>6.1291159999999998</v>
      </c>
      <c r="T2077" s="9" t="s">
        <v>3429</v>
      </c>
      <c r="U2077" s="7">
        <v>1066400</v>
      </c>
      <c r="V2077" s="7">
        <v>1019500</v>
      </c>
      <c r="W2077" s="7">
        <v>750100</v>
      </c>
      <c r="X2077" s="7">
        <v>548973</v>
      </c>
      <c r="Y2077" s="7">
        <v>996800</v>
      </c>
      <c r="Z2077" s="7">
        <v>1046800</v>
      </c>
      <c r="AA2077" s="7">
        <v>1069000</v>
      </c>
      <c r="AB2077" s="7">
        <v>1066400</v>
      </c>
      <c r="AC2077" s="4">
        <v>42.17</v>
      </c>
      <c r="AD2077" s="3">
        <v>42.636000000000003</v>
      </c>
      <c r="AE2077" s="3">
        <v>26.818999999999999</v>
      </c>
      <c r="AF2077" s="3">
        <v>24.649000000000001</v>
      </c>
      <c r="AG2077" s="7">
        <v>141074293</v>
      </c>
      <c r="AH2077" s="7">
        <v>145308710</v>
      </c>
      <c r="AI2077" s="7">
        <v>146808199</v>
      </c>
      <c r="AJ2077" s="7">
        <v>131290106</v>
      </c>
      <c r="AK2077" s="3">
        <v>93.064260000000004</v>
      </c>
      <c r="AL2077" s="7">
        <v>261</v>
      </c>
      <c r="AM2077" s="7">
        <v>165529715</v>
      </c>
      <c r="AN2077" s="3">
        <v>117.33</v>
      </c>
      <c r="AO2077" s="3">
        <v>-2.906209</v>
      </c>
      <c r="AP2077" s="3">
        <v>-1.737968</v>
      </c>
      <c r="AQ2077" s="3">
        <v>-27.299703000000001</v>
      </c>
      <c r="AR2077" s="3">
        <v>-45.108289999999997</v>
      </c>
      <c r="AS2077" s="3">
        <v>-1.737968</v>
      </c>
      <c r="AT2077" s="3">
        <v>-27.299703000000001</v>
      </c>
      <c r="AU2077" s="3">
        <v>-43.678161000000003</v>
      </c>
      <c r="AV2077" s="3">
        <v>4.1675926833049886</v>
      </c>
      <c r="AW2077" s="3">
        <v>5.179022948547698</v>
      </c>
      <c r="AX2077" s="3">
        <v>7.4520768808281606</v>
      </c>
      <c r="AY2077" s="3">
        <v>59.64</v>
      </c>
      <c r="AZ2077" s="3">
        <v>74.12</v>
      </c>
      <c r="BA2077" s="3">
        <v>106.65</v>
      </c>
    </row>
    <row r="2078" spans="1:53" x14ac:dyDescent="0.3">
      <c r="A2078" s="1" t="s">
        <v>181</v>
      </c>
      <c r="B2078" s="2">
        <v>4238544</v>
      </c>
      <c r="C2078" s="9" t="s">
        <v>2401</v>
      </c>
      <c r="D2078" s="9" t="s">
        <v>2438</v>
      </c>
      <c r="E2078" s="3">
        <v>1054.9842327199999</v>
      </c>
      <c r="F2078" s="5" t="s">
        <v>2400</v>
      </c>
      <c r="G2078" s="5">
        <v>11348.719232719999</v>
      </c>
      <c r="H2078" s="4">
        <v>1.21</v>
      </c>
      <c r="I2078" s="3">
        <v>7.9915254237288096</v>
      </c>
      <c r="J2078" s="3">
        <v>1.21</v>
      </c>
      <c r="K2078" s="3">
        <v>7.9915254237288096</v>
      </c>
      <c r="L2078" s="3">
        <v>0.90856923435997106</v>
      </c>
      <c r="M2078" s="3">
        <v>0.90856923435997106</v>
      </c>
      <c r="N2078" s="3">
        <v>4.2296343250696697</v>
      </c>
      <c r="O2078" s="3" t="s">
        <v>2400</v>
      </c>
      <c r="P2078" s="3" t="s">
        <v>2400</v>
      </c>
      <c r="Q2078" s="3" t="s">
        <v>2400</v>
      </c>
      <c r="R2078" s="3" t="s">
        <v>2400</v>
      </c>
      <c r="S2078" s="3">
        <v>13.5664448317194</v>
      </c>
      <c r="T2078" s="9" t="s">
        <v>3429</v>
      </c>
      <c r="U2078" s="7">
        <v>-24372</v>
      </c>
      <c r="V2078" s="7">
        <v>-187914</v>
      </c>
      <c r="W2078" s="7">
        <v>50278</v>
      </c>
      <c r="X2078" s="7">
        <v>-182134</v>
      </c>
      <c r="Y2078" s="7">
        <v>185086</v>
      </c>
      <c r="Z2078" s="7">
        <v>-59345</v>
      </c>
      <c r="AA2078" s="7">
        <v>31726</v>
      </c>
      <c r="AB2078" s="7">
        <v>-24372</v>
      </c>
      <c r="AC2078" s="4">
        <v>100</v>
      </c>
      <c r="AD2078" s="4">
        <v>100</v>
      </c>
      <c r="AE2078" s="3" t="s">
        <v>2400</v>
      </c>
      <c r="AF2078" s="3" t="s">
        <v>2400</v>
      </c>
      <c r="AG2078" s="7">
        <v>55192546</v>
      </c>
      <c r="AH2078" s="7">
        <v>48765569</v>
      </c>
      <c r="AI2078" s="7">
        <v>48995384</v>
      </c>
      <c r="AJ2078" s="7">
        <v>55434399</v>
      </c>
      <c r="AK2078" s="3">
        <v>99.415589999999995</v>
      </c>
      <c r="AL2078" s="7">
        <v>210</v>
      </c>
      <c r="AM2078" s="7">
        <v>27096443</v>
      </c>
      <c r="AN2078" s="3">
        <v>48.59</v>
      </c>
      <c r="AO2078" s="3">
        <v>5.305E-2</v>
      </c>
      <c r="AP2078" s="3">
        <v>-0.31712499999999999</v>
      </c>
      <c r="AQ2078" s="3">
        <v>-7.5490199999999996</v>
      </c>
      <c r="AR2078" s="3">
        <v>-0.105932</v>
      </c>
      <c r="AS2078" s="3">
        <v>-0.31712499999999999</v>
      </c>
      <c r="AT2078" s="3">
        <v>-7.5490199999999996</v>
      </c>
      <c r="AU2078" s="3">
        <v>-2.3809520000000002</v>
      </c>
      <c r="AV2078" s="3">
        <v>12.83822964546116</v>
      </c>
      <c r="AW2078" s="3">
        <v>16.286808065083477</v>
      </c>
      <c r="AX2078" s="3">
        <v>15.361648520333592</v>
      </c>
      <c r="AY2078" s="3">
        <v>113.32</v>
      </c>
      <c r="AZ2078" s="3">
        <v>143.76</v>
      </c>
      <c r="BA2078" s="3">
        <v>135.59</v>
      </c>
    </row>
    <row r="2079" spans="1:53" x14ac:dyDescent="0.3">
      <c r="A2079" s="1" t="s">
        <v>334</v>
      </c>
      <c r="B2079" s="2">
        <v>4542251</v>
      </c>
      <c r="C2079" s="9" t="s">
        <v>2401</v>
      </c>
      <c r="D2079" s="9" t="s">
        <v>2434</v>
      </c>
      <c r="E2079" s="3">
        <v>1053.4533615</v>
      </c>
      <c r="F2079" s="5">
        <v>1162.743361</v>
      </c>
      <c r="G2079" s="5" t="s">
        <v>2400</v>
      </c>
      <c r="H2079" s="3">
        <v>1.87</v>
      </c>
      <c r="I2079" s="3">
        <v>29.985323999999999</v>
      </c>
      <c r="J2079" s="3">
        <v>1.87</v>
      </c>
      <c r="K2079" s="3">
        <v>29.985323999999999</v>
      </c>
      <c r="L2079" s="3">
        <v>1.5034141700000001</v>
      </c>
      <c r="M2079" s="3">
        <v>1.31260439</v>
      </c>
      <c r="N2079" s="3">
        <v>7.8217590000000001</v>
      </c>
      <c r="O2079" s="3" t="s">
        <v>2400</v>
      </c>
      <c r="P2079" s="3" t="s">
        <v>2400</v>
      </c>
      <c r="Q2079" s="3">
        <v>0.32678499999999999</v>
      </c>
      <c r="R2079" s="3">
        <v>6.6609299999999996</v>
      </c>
      <c r="S2079" s="3">
        <v>6.6609299999999996</v>
      </c>
      <c r="T2079" s="9" t="s">
        <v>3429</v>
      </c>
      <c r="U2079" s="7">
        <v>3136381</v>
      </c>
      <c r="V2079" s="7">
        <v>4450214</v>
      </c>
      <c r="W2079" s="7">
        <v>4277178</v>
      </c>
      <c r="X2079" s="7">
        <v>3097328</v>
      </c>
      <c r="Y2079" s="7">
        <v>2954424</v>
      </c>
      <c r="Z2079" s="7">
        <v>3017117</v>
      </c>
      <c r="AA2079" s="7">
        <v>3064721</v>
      </c>
      <c r="AB2079" s="7">
        <v>3136381</v>
      </c>
      <c r="AC2079" s="3">
        <v>16.803000000000001</v>
      </c>
      <c r="AD2079" s="3">
        <v>16.728000000000002</v>
      </c>
      <c r="AE2079" s="4">
        <v>5.2350000000000003</v>
      </c>
      <c r="AF2079" s="4">
        <v>4.6639999999999997</v>
      </c>
      <c r="AG2079" s="7">
        <v>8423383</v>
      </c>
      <c r="AH2079" s="7">
        <v>8551462</v>
      </c>
      <c r="AI2079" s="7">
        <v>8795908</v>
      </c>
      <c r="AJ2079" s="7">
        <v>7576086</v>
      </c>
      <c r="AK2079" s="3">
        <v>90.399259999999998</v>
      </c>
      <c r="AL2079" s="7">
        <v>217</v>
      </c>
      <c r="AM2079" s="7">
        <v>7264046</v>
      </c>
      <c r="AN2079" s="3">
        <v>86.68</v>
      </c>
      <c r="AO2079" s="3">
        <v>-4.7548009999999996</v>
      </c>
      <c r="AP2079" s="3">
        <v>-18.727128</v>
      </c>
      <c r="AQ2079" s="3">
        <v>-3.0923919999999998</v>
      </c>
      <c r="AR2079" s="3">
        <v>-7.7312139999999996</v>
      </c>
      <c r="AS2079" s="3">
        <v>-18.727128</v>
      </c>
      <c r="AT2079" s="3">
        <v>-3.0923919999999998</v>
      </c>
      <c r="AU2079" s="3">
        <v>-9.8402609999999999</v>
      </c>
      <c r="AV2079" s="3">
        <v>2.0960910759787823</v>
      </c>
      <c r="AW2079" s="3">
        <v>2.8524728015343053</v>
      </c>
      <c r="AX2079" s="3">
        <v>3.2491118439002231</v>
      </c>
      <c r="AY2079" s="3">
        <v>45.54</v>
      </c>
      <c r="AZ2079" s="3">
        <v>61.97</v>
      </c>
      <c r="BA2079" s="3">
        <v>70.59</v>
      </c>
    </row>
    <row r="2080" spans="1:53" x14ac:dyDescent="0.3">
      <c r="A2080" s="1" t="s">
        <v>575</v>
      </c>
      <c r="B2080" s="2">
        <v>5193690</v>
      </c>
      <c r="C2080" s="9" t="s">
        <v>2395</v>
      </c>
      <c r="D2080" s="9" t="s">
        <v>2443</v>
      </c>
      <c r="E2080" s="3">
        <v>1052.6619470000001</v>
      </c>
      <c r="F2080" s="5">
        <v>900.36894600000005</v>
      </c>
      <c r="G2080" s="5" t="s">
        <v>2400</v>
      </c>
      <c r="H2080" s="3">
        <v>-0.35</v>
      </c>
      <c r="I2080" s="3" t="s">
        <v>2397</v>
      </c>
      <c r="J2080" s="3">
        <v>-0.35</v>
      </c>
      <c r="K2080" s="3" t="s">
        <v>2397</v>
      </c>
      <c r="L2080" s="3">
        <v>6.4474772499999995</v>
      </c>
      <c r="M2080" s="3">
        <v>6.4262159899999993</v>
      </c>
      <c r="N2080" s="3" t="s">
        <v>2397</v>
      </c>
      <c r="O2080" s="3" t="s">
        <v>2400</v>
      </c>
      <c r="P2080" s="3" t="s">
        <v>2400</v>
      </c>
      <c r="Q2080" s="3">
        <v>3.322991</v>
      </c>
      <c r="R2080" s="3" t="s">
        <v>2397</v>
      </c>
      <c r="S2080" s="3">
        <v>-8.9745620000000006</v>
      </c>
      <c r="T2080" s="9" t="s">
        <v>3433</v>
      </c>
      <c r="U2080" s="7">
        <v>180037</v>
      </c>
      <c r="V2080" s="7">
        <v>154824</v>
      </c>
      <c r="W2080" s="7">
        <v>123542</v>
      </c>
      <c r="X2080" s="7">
        <v>103285</v>
      </c>
      <c r="Y2080" s="7">
        <v>204633</v>
      </c>
      <c r="Z2080" s="7">
        <v>198818</v>
      </c>
      <c r="AA2080" s="7">
        <v>190368</v>
      </c>
      <c r="AB2080" s="7">
        <v>180037</v>
      </c>
      <c r="AC2080" s="3">
        <v>87.734999999999999</v>
      </c>
      <c r="AD2080" s="3">
        <v>88.349000000000004</v>
      </c>
      <c r="AE2080" s="3">
        <v>-43.664000000000001</v>
      </c>
      <c r="AF2080" s="3">
        <v>-38.972000000000001</v>
      </c>
      <c r="AG2080" s="7">
        <v>52264762</v>
      </c>
      <c r="AH2080" s="7">
        <v>51283093</v>
      </c>
      <c r="AI2080" s="7">
        <v>48055227</v>
      </c>
      <c r="AJ2080" s="7">
        <v>41994485</v>
      </c>
      <c r="AK2080" s="3">
        <v>80.221829999999997</v>
      </c>
      <c r="AL2080" s="7">
        <v>199</v>
      </c>
      <c r="AM2080" s="7">
        <v>39179716</v>
      </c>
      <c r="AN2080" s="3">
        <v>74.84</v>
      </c>
      <c r="AO2080" s="3">
        <v>0.58064499999999997</v>
      </c>
      <c r="AP2080" s="3">
        <v>-23.988298</v>
      </c>
      <c r="AQ2080" s="3">
        <v>-3.2878409999999998</v>
      </c>
      <c r="AR2080" s="3">
        <v>-26.218647000000001</v>
      </c>
      <c r="AS2080" s="3">
        <v>-23.988298</v>
      </c>
      <c r="AT2080" s="3">
        <v>-3.2878409999999998</v>
      </c>
      <c r="AU2080" s="3">
        <v>-30.772646999999999</v>
      </c>
      <c r="AV2080" s="3">
        <v>2.9243779040533275</v>
      </c>
      <c r="AW2080" s="3">
        <v>5.4859077291644569</v>
      </c>
      <c r="AX2080" s="3">
        <v>4.0683775045255537</v>
      </c>
      <c r="AY2080" s="3">
        <v>63.42</v>
      </c>
      <c r="AZ2080" s="3">
        <v>118.97</v>
      </c>
      <c r="BA2080" s="3">
        <v>88.23</v>
      </c>
    </row>
    <row r="2081" spans="1:53" x14ac:dyDescent="0.3">
      <c r="A2081" s="1" t="s">
        <v>548</v>
      </c>
      <c r="B2081" s="2">
        <v>100687</v>
      </c>
      <c r="C2081" s="9" t="s">
        <v>2395</v>
      </c>
      <c r="D2081" s="9" t="s">
        <v>2399</v>
      </c>
      <c r="E2081" s="3">
        <v>1052.2071175000001</v>
      </c>
      <c r="F2081" s="5" t="s">
        <v>2400</v>
      </c>
      <c r="G2081" s="5">
        <v>1753.0891174999999</v>
      </c>
      <c r="H2081" s="3">
        <v>0.40699999999999997</v>
      </c>
      <c r="I2081" s="3">
        <v>13.1666666666667</v>
      </c>
      <c r="J2081" s="4">
        <v>0.40699999999999997</v>
      </c>
      <c r="K2081" s="3">
        <v>13.1666666666667</v>
      </c>
      <c r="L2081" s="3">
        <v>0.960398062489212</v>
      </c>
      <c r="M2081" s="3">
        <v>0.77887648116331409</v>
      </c>
      <c r="N2081" s="3">
        <v>19.203688</v>
      </c>
      <c r="O2081" s="3" t="s">
        <v>2400</v>
      </c>
      <c r="P2081" s="3" t="s">
        <v>2400</v>
      </c>
      <c r="Q2081" s="3" t="s">
        <v>2400</v>
      </c>
      <c r="R2081" s="3" t="s">
        <v>2400</v>
      </c>
      <c r="S2081" s="3" t="s">
        <v>2400</v>
      </c>
      <c r="T2081" s="9" t="s">
        <v>3429</v>
      </c>
      <c r="U2081" s="7">
        <v>269107</v>
      </c>
      <c r="V2081" s="7">
        <v>315362</v>
      </c>
      <c r="W2081" s="7">
        <v>277895</v>
      </c>
      <c r="X2081" s="7">
        <v>251891</v>
      </c>
      <c r="Y2081" s="7">
        <v>261241</v>
      </c>
      <c r="Z2081" s="7">
        <v>261936</v>
      </c>
      <c r="AA2081" s="7">
        <v>263379</v>
      </c>
      <c r="AB2081" s="7">
        <v>269107</v>
      </c>
      <c r="AC2081" s="3" t="s">
        <v>2400</v>
      </c>
      <c r="AD2081" s="3" t="s">
        <v>2400</v>
      </c>
      <c r="AE2081" s="3" t="s">
        <v>2400</v>
      </c>
      <c r="AF2081" s="3" t="s">
        <v>2400</v>
      </c>
      <c r="AG2081" s="7">
        <v>38368217</v>
      </c>
      <c r="AH2081" s="7">
        <v>38365069</v>
      </c>
      <c r="AI2081" s="7">
        <v>38621970</v>
      </c>
      <c r="AJ2081" s="7">
        <v>35694619</v>
      </c>
      <c r="AK2081" s="3">
        <v>93.289810000000003</v>
      </c>
      <c r="AL2081" s="7">
        <v>195</v>
      </c>
      <c r="AM2081" s="7">
        <v>27037097</v>
      </c>
      <c r="AN2081" s="3">
        <v>70.66</v>
      </c>
      <c r="AO2081" s="3">
        <v>-0.73656900000000003</v>
      </c>
      <c r="AP2081" s="3">
        <v>-16.690909000000001</v>
      </c>
      <c r="AQ2081" s="3">
        <v>-8.5429139999999997</v>
      </c>
      <c r="AR2081" s="3">
        <v>-0.43459399999999998</v>
      </c>
      <c r="AS2081" s="3">
        <v>-16.690909000000001</v>
      </c>
      <c r="AT2081" s="3">
        <v>-8.5429139999999997</v>
      </c>
      <c r="AU2081" s="3">
        <v>0</v>
      </c>
      <c r="AV2081" s="3">
        <v>2.1036338408915962</v>
      </c>
      <c r="AW2081" s="3">
        <v>2.6944843632460982</v>
      </c>
      <c r="AX2081" s="3">
        <v>2.6984388987319461</v>
      </c>
      <c r="AY2081" s="3">
        <v>85.57</v>
      </c>
      <c r="AZ2081" s="4">
        <v>109.6</v>
      </c>
      <c r="BA2081" s="3">
        <v>109.76</v>
      </c>
    </row>
    <row r="2082" spans="1:53" x14ac:dyDescent="0.3">
      <c r="A2082" s="1" t="s">
        <v>511</v>
      </c>
      <c r="B2082" s="2">
        <v>21371379</v>
      </c>
      <c r="C2082" s="9" t="s">
        <v>2395</v>
      </c>
      <c r="D2082" s="9" t="s">
        <v>2403</v>
      </c>
      <c r="E2082" s="3">
        <v>1050.4910427899999</v>
      </c>
      <c r="F2082" s="5">
        <v>833.37204199999996</v>
      </c>
      <c r="G2082" s="5" t="s">
        <v>2400</v>
      </c>
      <c r="H2082" s="3">
        <v>-0.64100000000000001</v>
      </c>
      <c r="I2082" s="3" t="s">
        <v>2397</v>
      </c>
      <c r="J2082" s="3">
        <v>-0.64100000000000001</v>
      </c>
      <c r="K2082" s="3" t="s">
        <v>2397</v>
      </c>
      <c r="L2082" s="3">
        <v>4.22306443</v>
      </c>
      <c r="M2082" s="3">
        <v>4.22306443</v>
      </c>
      <c r="N2082" s="3" t="s">
        <v>2397</v>
      </c>
      <c r="O2082" s="3" t="s">
        <v>2400</v>
      </c>
      <c r="P2082" s="3" t="s">
        <v>2400</v>
      </c>
      <c r="Q2082" s="3" t="s">
        <v>2400</v>
      </c>
      <c r="R2082" s="3" t="s">
        <v>2397</v>
      </c>
      <c r="S2082" s="3">
        <v>-2.540896</v>
      </c>
      <c r="T2082" s="9" t="s">
        <v>3429</v>
      </c>
      <c r="U2082" s="7" t="s">
        <v>2400</v>
      </c>
      <c r="V2082" s="7" t="s">
        <v>2400</v>
      </c>
      <c r="W2082" s="7" t="s">
        <v>2400</v>
      </c>
      <c r="X2082" s="7">
        <v>7871</v>
      </c>
      <c r="Y2082" s="7" t="s">
        <v>2400</v>
      </c>
      <c r="Z2082" s="7" t="s">
        <v>2400</v>
      </c>
      <c r="AA2082" s="7" t="s">
        <v>2400</v>
      </c>
      <c r="AB2082" s="7" t="s">
        <v>2400</v>
      </c>
      <c r="AC2082" s="3" t="s">
        <v>2400</v>
      </c>
      <c r="AD2082" s="3" t="s">
        <v>2400</v>
      </c>
      <c r="AE2082" s="3" t="s">
        <v>2400</v>
      </c>
      <c r="AF2082" s="3" t="s">
        <v>2400</v>
      </c>
      <c r="AG2082" s="7">
        <v>110458249</v>
      </c>
      <c r="AH2082" s="7">
        <v>109343224</v>
      </c>
      <c r="AI2082" s="7">
        <v>86124249</v>
      </c>
      <c r="AJ2082" s="7">
        <v>64205393</v>
      </c>
      <c r="AK2082" s="3">
        <v>58.124560000000002</v>
      </c>
      <c r="AL2082" s="7">
        <v>191</v>
      </c>
      <c r="AM2082" s="7">
        <v>81015492</v>
      </c>
      <c r="AN2082" s="3">
        <v>73.34</v>
      </c>
      <c r="AO2082" s="3">
        <v>-0.76335900000000001</v>
      </c>
      <c r="AP2082" s="3">
        <v>-17.981072999999999</v>
      </c>
      <c r="AQ2082" s="3">
        <v>-27.777778000000001</v>
      </c>
      <c r="AR2082" s="3">
        <v>25</v>
      </c>
      <c r="AS2082" s="3">
        <v>-17.981072999999999</v>
      </c>
      <c r="AT2082" s="3">
        <v>-27.777778000000001</v>
      </c>
      <c r="AU2082" s="3">
        <v>32.653061000000001</v>
      </c>
      <c r="AV2082" s="3">
        <v>4.5779084552616283</v>
      </c>
      <c r="AW2082" s="3">
        <v>7.9576549870535738</v>
      </c>
      <c r="AX2082" s="3">
        <v>6.4002501155389204</v>
      </c>
      <c r="AY2082" s="3">
        <v>69.010000000000005</v>
      </c>
      <c r="AZ2082" s="3">
        <v>119.96</v>
      </c>
      <c r="BA2082" s="3">
        <v>96.49</v>
      </c>
    </row>
    <row r="2083" spans="1:53" x14ac:dyDescent="0.3">
      <c r="A2083" s="1" t="s">
        <v>1991</v>
      </c>
      <c r="B2083" s="2">
        <v>4102535</v>
      </c>
      <c r="C2083" s="9" t="s">
        <v>2401</v>
      </c>
      <c r="D2083" s="9" t="s">
        <v>2452</v>
      </c>
      <c r="E2083" s="3">
        <v>1047.79039442</v>
      </c>
      <c r="F2083" s="5">
        <v>1409.9903939999999</v>
      </c>
      <c r="G2083" s="5" t="s">
        <v>2400</v>
      </c>
      <c r="H2083" s="3">
        <v>0.36</v>
      </c>
      <c r="I2083" s="3">
        <v>10.573123000000001</v>
      </c>
      <c r="J2083" s="3">
        <v>0.36</v>
      </c>
      <c r="K2083" s="3">
        <v>10.573123000000001</v>
      </c>
      <c r="L2083" s="3">
        <v>1.43048128</v>
      </c>
      <c r="M2083" s="3">
        <v>1.3661899900000001</v>
      </c>
      <c r="N2083" s="3">
        <v>9.9442380000000004</v>
      </c>
      <c r="O2083" s="3" t="s">
        <v>2400</v>
      </c>
      <c r="P2083" s="3" t="s">
        <v>2400</v>
      </c>
      <c r="Q2083" s="3">
        <v>0.64060300000000003</v>
      </c>
      <c r="R2083" s="3">
        <v>4.5907159999999996</v>
      </c>
      <c r="S2083" s="3">
        <v>4.5907159999999996</v>
      </c>
      <c r="T2083" s="9" t="s">
        <v>3429</v>
      </c>
      <c r="U2083" s="7">
        <v>2063200</v>
      </c>
      <c r="V2083" s="7">
        <v>1972500</v>
      </c>
      <c r="W2083" s="7">
        <v>1456000</v>
      </c>
      <c r="X2083" s="7">
        <v>1333000</v>
      </c>
      <c r="Y2083" s="7">
        <v>1970000</v>
      </c>
      <c r="Z2083" s="7">
        <v>2000300</v>
      </c>
      <c r="AA2083" s="7">
        <v>2063800</v>
      </c>
      <c r="AB2083" s="7">
        <v>2063200</v>
      </c>
      <c r="AC2083" s="3">
        <v>16.716999999999999</v>
      </c>
      <c r="AD2083" s="3">
        <v>17.045999999999999</v>
      </c>
      <c r="AE2083" s="4">
        <v>12.975</v>
      </c>
      <c r="AF2083" s="3">
        <v>13.609</v>
      </c>
      <c r="AG2083" s="7">
        <v>84092327</v>
      </c>
      <c r="AH2083" s="7">
        <v>84092327</v>
      </c>
      <c r="AI2083" s="7">
        <v>83756217</v>
      </c>
      <c r="AJ2083" s="7">
        <v>83245148</v>
      </c>
      <c r="AK2083" s="3">
        <v>98.992559999999997</v>
      </c>
      <c r="AL2083" s="7">
        <v>289</v>
      </c>
      <c r="AM2083" s="7">
        <v>77047176</v>
      </c>
      <c r="AN2083" s="3">
        <v>91.62</v>
      </c>
      <c r="AO2083" s="3">
        <v>-0.74211499999999997</v>
      </c>
      <c r="AP2083" s="3">
        <v>-14.125201000000001</v>
      </c>
      <c r="AQ2083" s="3">
        <v>23.271889000000002</v>
      </c>
      <c r="AR2083" s="3">
        <v>-0.55762100000000003</v>
      </c>
      <c r="AS2083" s="3">
        <v>-14.125201000000001</v>
      </c>
      <c r="AT2083" s="3">
        <v>23.271889000000002</v>
      </c>
      <c r="AU2083" s="3">
        <v>-0.37243999999999999</v>
      </c>
      <c r="AV2083" s="3">
        <v>5.4634342560171989</v>
      </c>
      <c r="AW2083" s="3">
        <v>6.7378742263520985</v>
      </c>
      <c r="AX2083" s="3">
        <v>5.2210953069018275</v>
      </c>
      <c r="AY2083" s="4">
        <v>106.09</v>
      </c>
      <c r="AZ2083" s="3">
        <v>130.83000000000001</v>
      </c>
      <c r="BA2083" s="3">
        <v>101.38</v>
      </c>
    </row>
    <row r="2084" spans="1:53" x14ac:dyDescent="0.3">
      <c r="A2084" s="1" t="s">
        <v>676</v>
      </c>
      <c r="B2084" s="2">
        <v>4980640</v>
      </c>
      <c r="C2084" s="9" t="s">
        <v>2401</v>
      </c>
      <c r="D2084" s="9" t="s">
        <v>2477</v>
      </c>
      <c r="E2084" s="3">
        <v>1047.4256011299999</v>
      </c>
      <c r="F2084" s="5">
        <v>1441.693851</v>
      </c>
      <c r="G2084" s="5">
        <v>1453.61360113</v>
      </c>
      <c r="H2084" s="3">
        <v>0.22</v>
      </c>
      <c r="I2084" s="3">
        <v>4.1880050000000004</v>
      </c>
      <c r="J2084" s="4">
        <v>0.22</v>
      </c>
      <c r="K2084" s="3">
        <v>4.1880050000000004</v>
      </c>
      <c r="L2084" s="3">
        <v>0.95854310999999992</v>
      </c>
      <c r="M2084" s="3">
        <v>0.95854310999999992</v>
      </c>
      <c r="N2084" s="3">
        <v>3.3880159999999999</v>
      </c>
      <c r="O2084" s="3">
        <v>3.50540017024161</v>
      </c>
      <c r="P2084" s="3">
        <v>10.084540662095399</v>
      </c>
      <c r="Q2084" s="3">
        <v>2.8815930000000001</v>
      </c>
      <c r="R2084" s="3">
        <v>3.8650579999999999</v>
      </c>
      <c r="S2084" s="3">
        <v>3.8650579999999999</v>
      </c>
      <c r="T2084" s="9" t="s">
        <v>3431</v>
      </c>
      <c r="U2084" s="7">
        <v>558831.14099999995</v>
      </c>
      <c r="V2084" s="7">
        <v>387257.88199999998</v>
      </c>
      <c r="W2084" s="7">
        <v>268682.69099999999</v>
      </c>
      <c r="X2084" s="7">
        <v>315938.81199999998</v>
      </c>
      <c r="Y2084" s="7">
        <v>498825.98599999998</v>
      </c>
      <c r="Z2084" s="7">
        <v>560842.52300000004</v>
      </c>
      <c r="AA2084" s="7">
        <v>558831.14099999995</v>
      </c>
      <c r="AB2084" s="7">
        <v>552495.44099999999</v>
      </c>
      <c r="AC2084" s="3">
        <v>77.308000000000007</v>
      </c>
      <c r="AD2084" s="3">
        <v>75.156000000000006</v>
      </c>
      <c r="AE2084" s="3">
        <v>70.308000000000007</v>
      </c>
      <c r="AF2084" s="3">
        <v>66.116</v>
      </c>
      <c r="AG2084" s="7">
        <v>42804479</v>
      </c>
      <c r="AH2084" s="7">
        <v>42619448</v>
      </c>
      <c r="AI2084" s="7">
        <v>40607892</v>
      </c>
      <c r="AJ2084" s="7">
        <v>36943994</v>
      </c>
      <c r="AK2084" s="3">
        <v>86.308710000000005</v>
      </c>
      <c r="AL2084" s="7">
        <v>291</v>
      </c>
      <c r="AM2084" s="7">
        <v>30223838</v>
      </c>
      <c r="AN2084" s="3">
        <v>70.61</v>
      </c>
      <c r="AO2084" s="3">
        <v>8.2136000000000001E-2</v>
      </c>
      <c r="AP2084" s="3">
        <v>-0.40866400000000003</v>
      </c>
      <c r="AQ2084" s="3">
        <v>-29.198141</v>
      </c>
      <c r="AR2084" s="3">
        <v>-44.309871999999999</v>
      </c>
      <c r="AS2084" s="3">
        <v>-0.40866400000000003</v>
      </c>
      <c r="AT2084" s="3">
        <v>-29.198141</v>
      </c>
      <c r="AU2084" s="3">
        <v>-44.449509999999997</v>
      </c>
      <c r="AV2084" s="3">
        <v>6.1240086580659003</v>
      </c>
      <c r="AW2084" s="3">
        <v>9.0495712333791474</v>
      </c>
      <c r="AX2084" s="3">
        <v>8.0870451395087368</v>
      </c>
      <c r="AY2084" s="4">
        <v>69.2</v>
      </c>
      <c r="AZ2084" s="3">
        <v>102.26</v>
      </c>
      <c r="BA2084" s="3">
        <v>91.38</v>
      </c>
    </row>
    <row r="2085" spans="1:53" x14ac:dyDescent="0.3">
      <c r="A2085" s="1" t="s">
        <v>2993</v>
      </c>
      <c r="B2085" s="2">
        <v>29165993</v>
      </c>
      <c r="C2085" s="9" t="s">
        <v>2401</v>
      </c>
      <c r="D2085" s="9" t="s">
        <v>2538</v>
      </c>
      <c r="E2085" s="3">
        <v>1046.9680739999999</v>
      </c>
      <c r="F2085" s="5">
        <v>1385.0490729999999</v>
      </c>
      <c r="G2085" s="5">
        <v>1384.6210736999999</v>
      </c>
      <c r="H2085" s="3">
        <v>-0.78</v>
      </c>
      <c r="I2085" s="3" t="s">
        <v>2397</v>
      </c>
      <c r="J2085" s="3">
        <v>-0.78</v>
      </c>
      <c r="K2085" s="3" t="s">
        <v>2397</v>
      </c>
      <c r="L2085" s="3">
        <v>1.5924426500000002</v>
      </c>
      <c r="M2085" s="3">
        <v>1.5924426500000002</v>
      </c>
      <c r="N2085" s="3">
        <v>189.64285699999999</v>
      </c>
      <c r="O2085" s="3" t="s">
        <v>2400</v>
      </c>
      <c r="P2085" s="3" t="s">
        <v>2397</v>
      </c>
      <c r="Q2085" s="3">
        <v>3.7620619999999998</v>
      </c>
      <c r="R2085" s="3">
        <v>10.133156</v>
      </c>
      <c r="S2085" s="3">
        <v>10.133156</v>
      </c>
      <c r="T2085" s="9" t="s">
        <v>3429</v>
      </c>
      <c r="U2085" s="7">
        <v>158999</v>
      </c>
      <c r="V2085" s="7" t="s">
        <v>2400</v>
      </c>
      <c r="W2085" s="7" t="s">
        <v>2400</v>
      </c>
      <c r="X2085" s="7" t="s">
        <v>2400</v>
      </c>
      <c r="Y2085" s="7" t="s">
        <v>2400</v>
      </c>
      <c r="Z2085" s="7">
        <v>322583</v>
      </c>
      <c r="AA2085" s="7">
        <v>250079</v>
      </c>
      <c r="AB2085" s="7">
        <v>158999</v>
      </c>
      <c r="AC2085" s="4">
        <v>11.215999999999999</v>
      </c>
      <c r="AD2085" s="3">
        <v>25.902999999999999</v>
      </c>
      <c r="AE2085" s="4">
        <v>18.23</v>
      </c>
      <c r="AF2085" s="3">
        <v>36.481999999999999</v>
      </c>
      <c r="AG2085" s="7" t="s">
        <v>2400</v>
      </c>
      <c r="AH2085" s="7">
        <v>65492948</v>
      </c>
      <c r="AI2085" s="7">
        <v>50236544</v>
      </c>
      <c r="AJ2085" s="7">
        <v>65322785</v>
      </c>
      <c r="AK2085" s="3">
        <v>79.23827</v>
      </c>
      <c r="AL2085" s="7">
        <v>107</v>
      </c>
      <c r="AM2085" s="7">
        <v>39569149</v>
      </c>
      <c r="AN2085" s="4">
        <v>48</v>
      </c>
      <c r="AO2085" s="3">
        <v>-2.1198160000000001</v>
      </c>
      <c r="AP2085" s="3">
        <v>-16.377953000000002</v>
      </c>
      <c r="AQ2085" s="3">
        <v>-23.321300000000001</v>
      </c>
      <c r="AR2085" s="3">
        <v>-9.6170209999999994</v>
      </c>
      <c r="AS2085" s="3">
        <v>-16.377953000000002</v>
      </c>
      <c r="AT2085" s="3">
        <v>-23.321300000000001</v>
      </c>
      <c r="AU2085" s="3">
        <v>-14.077669999999999</v>
      </c>
      <c r="AV2085" s="3">
        <v>0.75794382840692343</v>
      </c>
      <c r="AW2085" s="3">
        <v>1.2038444236589785</v>
      </c>
      <c r="AX2085" s="3">
        <v>1.6053254057237905</v>
      </c>
      <c r="AY2085" s="3">
        <v>51.78</v>
      </c>
      <c r="AZ2085" s="3">
        <v>82.25</v>
      </c>
      <c r="BA2085" s="3">
        <v>109.68</v>
      </c>
    </row>
    <row r="2086" spans="1:53" x14ac:dyDescent="0.3">
      <c r="A2086" s="1" t="s">
        <v>103</v>
      </c>
      <c r="B2086" s="2">
        <v>1020142</v>
      </c>
      <c r="C2086" s="9" t="s">
        <v>2401</v>
      </c>
      <c r="D2086" s="9" t="s">
        <v>2399</v>
      </c>
      <c r="E2086" s="3">
        <v>1043.4747179999999</v>
      </c>
      <c r="F2086" s="5" t="s">
        <v>2400</v>
      </c>
      <c r="G2086" s="5">
        <v>1546.03271842</v>
      </c>
      <c r="H2086" s="3">
        <v>-1.43</v>
      </c>
      <c r="I2086" s="3" t="s">
        <v>2397</v>
      </c>
      <c r="J2086" s="3">
        <v>-1.43</v>
      </c>
      <c r="K2086" s="3" t="s">
        <v>2397</v>
      </c>
      <c r="L2086" s="3">
        <v>1.07228989448048</v>
      </c>
      <c r="M2086" s="3">
        <v>1.0450268376919398</v>
      </c>
      <c r="N2086" s="3" t="s">
        <v>2397</v>
      </c>
      <c r="O2086" s="3" t="s">
        <v>2400</v>
      </c>
      <c r="P2086" s="3" t="s">
        <v>2400</v>
      </c>
      <c r="Q2086" s="3" t="s">
        <v>2400</v>
      </c>
      <c r="R2086" s="3" t="s">
        <v>2400</v>
      </c>
      <c r="S2086" s="3" t="s">
        <v>2400</v>
      </c>
      <c r="T2086" s="9" t="s">
        <v>3429</v>
      </c>
      <c r="U2086" s="7">
        <v>413960</v>
      </c>
      <c r="V2086" s="7">
        <v>334019</v>
      </c>
      <c r="W2086" s="7">
        <v>259734</v>
      </c>
      <c r="X2086" s="7">
        <v>264751</v>
      </c>
      <c r="Y2086" s="7">
        <v>393821</v>
      </c>
      <c r="Z2086" s="7">
        <v>392519</v>
      </c>
      <c r="AA2086" s="7">
        <v>404740</v>
      </c>
      <c r="AB2086" s="7">
        <v>413960</v>
      </c>
      <c r="AC2086" s="3" t="s">
        <v>2400</v>
      </c>
      <c r="AD2086" s="3" t="s">
        <v>2400</v>
      </c>
      <c r="AE2086" s="3" t="s">
        <v>2400</v>
      </c>
      <c r="AF2086" s="3" t="s">
        <v>2400</v>
      </c>
      <c r="AG2086" s="7">
        <v>42103623</v>
      </c>
      <c r="AH2086" s="7">
        <v>33562756</v>
      </c>
      <c r="AI2086" s="7">
        <v>33583621</v>
      </c>
      <c r="AJ2086" s="7">
        <v>35446053</v>
      </c>
      <c r="AK2086" s="3">
        <v>84.481520000000003</v>
      </c>
      <c r="AL2086" s="7">
        <v>148</v>
      </c>
      <c r="AM2086" s="7">
        <v>22651658</v>
      </c>
      <c r="AN2086" s="3">
        <v>53.99</v>
      </c>
      <c r="AO2086" s="3">
        <v>-0.92838200000000004</v>
      </c>
      <c r="AP2086" s="3">
        <v>-9.8914360000000006</v>
      </c>
      <c r="AQ2086" s="3">
        <v>4.8666359999999997</v>
      </c>
      <c r="AR2086" s="3">
        <v>-9.8914360000000006</v>
      </c>
      <c r="AS2086" s="3">
        <v>-9.8914360000000006</v>
      </c>
      <c r="AT2086" s="3">
        <v>4.8666359999999997</v>
      </c>
      <c r="AU2086" s="3">
        <v>-8.7912090000000003</v>
      </c>
      <c r="AV2086" s="3">
        <v>1.4375732622169952</v>
      </c>
      <c r="AW2086" s="3">
        <v>3.0828849030547874</v>
      </c>
      <c r="AX2086" s="3">
        <v>2.9352002615091926</v>
      </c>
      <c r="AY2086" s="3">
        <v>80.180000000000007</v>
      </c>
      <c r="AZ2086" s="3">
        <v>171.94</v>
      </c>
      <c r="BA2086" s="4">
        <v>163.69999999999999</v>
      </c>
    </row>
    <row r="2087" spans="1:53" x14ac:dyDescent="0.3">
      <c r="A2087" s="1" t="s">
        <v>2895</v>
      </c>
      <c r="B2087" s="2">
        <v>109445068</v>
      </c>
      <c r="C2087" s="9" t="s">
        <v>2395</v>
      </c>
      <c r="D2087" s="9" t="s">
        <v>2425</v>
      </c>
      <c r="E2087" s="3">
        <v>1042.77274758</v>
      </c>
      <c r="F2087" s="5">
        <v>771.021657</v>
      </c>
      <c r="G2087" s="5" t="s">
        <v>2400</v>
      </c>
      <c r="H2087" s="3">
        <v>-7.5663858493455638E-2</v>
      </c>
      <c r="I2087" s="3" t="s">
        <v>2397</v>
      </c>
      <c r="J2087" s="3">
        <v>-7.5663858493455638E-2</v>
      </c>
      <c r="K2087" s="3" t="s">
        <v>2397</v>
      </c>
      <c r="L2087" s="3">
        <v>3.4988951900000003</v>
      </c>
      <c r="M2087" s="3">
        <v>3.3826641799999999</v>
      </c>
      <c r="N2087" s="3" t="s">
        <v>2400</v>
      </c>
      <c r="O2087" s="3" t="s">
        <v>2400</v>
      </c>
      <c r="P2087" s="3" t="s">
        <v>2400</v>
      </c>
      <c r="Q2087" s="3">
        <v>5.4475629999999997</v>
      </c>
      <c r="R2087" s="3" t="s">
        <v>2397</v>
      </c>
      <c r="S2087" s="3">
        <v>-32.422365999999997</v>
      </c>
      <c r="T2087" s="9" t="s">
        <v>3429</v>
      </c>
      <c r="U2087" s="7">
        <v>265247.76958527544</v>
      </c>
      <c r="V2087" s="7">
        <v>179007.55228967316</v>
      </c>
      <c r="W2087" s="7">
        <v>111744.00609561651</v>
      </c>
      <c r="X2087" s="7">
        <v>60262.800943163551</v>
      </c>
      <c r="Y2087" s="7">
        <v>266435.23046295089</v>
      </c>
      <c r="Z2087" s="7">
        <v>252688.56743048629</v>
      </c>
      <c r="AA2087" s="7">
        <v>252133.09476339942</v>
      </c>
      <c r="AB2087" s="7">
        <v>265247.76958527544</v>
      </c>
      <c r="AC2087" s="3">
        <v>35.235999999999997</v>
      </c>
      <c r="AD2087" s="3">
        <v>43.523000000000003</v>
      </c>
      <c r="AE2087" s="3">
        <v>-25.856000000000002</v>
      </c>
      <c r="AF2087" s="3">
        <v>-18.949000000000002</v>
      </c>
      <c r="AG2087" s="7">
        <v>129897719</v>
      </c>
      <c r="AH2087" s="7">
        <v>129079779</v>
      </c>
      <c r="AI2087" s="7">
        <v>125797175</v>
      </c>
      <c r="AJ2087" s="7">
        <v>69274534</v>
      </c>
      <c r="AK2087" s="4">
        <v>54.342199999999998</v>
      </c>
      <c r="AL2087" s="7">
        <v>51</v>
      </c>
      <c r="AM2087" s="7">
        <v>29462084</v>
      </c>
      <c r="AN2087" s="3">
        <v>23.11</v>
      </c>
      <c r="AO2087" s="3">
        <v>7.4650080000000001</v>
      </c>
      <c r="AP2087" s="3">
        <v>68.948655000000002</v>
      </c>
      <c r="AQ2087" s="3">
        <v>194.66951</v>
      </c>
      <c r="AR2087" s="3">
        <v>68.948655000000002</v>
      </c>
      <c r="AS2087" s="3">
        <v>68.948655000000002</v>
      </c>
      <c r="AT2087" s="3">
        <v>194.66951</v>
      </c>
      <c r="AU2087" s="3">
        <v>55.106622000000002</v>
      </c>
      <c r="AV2087" s="3" t="s">
        <v>2400</v>
      </c>
      <c r="AW2087" s="3" t="s">
        <v>2400</v>
      </c>
      <c r="AX2087" s="3" t="s">
        <v>2400</v>
      </c>
      <c r="AY2087" s="3">
        <v>345.98</v>
      </c>
      <c r="AZ2087" s="4">
        <v>354.5</v>
      </c>
      <c r="BA2087" s="3">
        <v>221.54</v>
      </c>
    </row>
    <row r="2088" spans="1:53" x14ac:dyDescent="0.3">
      <c r="A2088" s="1" t="s">
        <v>272</v>
      </c>
      <c r="B2088" s="2">
        <v>4963973</v>
      </c>
      <c r="C2088" s="9" t="s">
        <v>2395</v>
      </c>
      <c r="D2088" s="9" t="s">
        <v>2475</v>
      </c>
      <c r="E2088" s="3">
        <v>1040.7425702200001</v>
      </c>
      <c r="F2088" s="5">
        <v>958.36757</v>
      </c>
      <c r="G2088" s="5" t="s">
        <v>2400</v>
      </c>
      <c r="H2088" s="3">
        <v>0.64400000000000002</v>
      </c>
      <c r="I2088" s="3">
        <v>20.827746000000001</v>
      </c>
      <c r="J2088" s="4">
        <v>0.64400000000000002</v>
      </c>
      <c r="K2088" s="3">
        <v>20.827746000000001</v>
      </c>
      <c r="L2088" s="3">
        <v>3.8369468000000002</v>
      </c>
      <c r="M2088" s="3">
        <v>3.07681798</v>
      </c>
      <c r="N2088" s="3">
        <v>13.873402</v>
      </c>
      <c r="O2088" s="3" t="s">
        <v>2400</v>
      </c>
      <c r="P2088" s="3" t="s">
        <v>2400</v>
      </c>
      <c r="Q2088" s="3">
        <v>1.844646</v>
      </c>
      <c r="R2088" s="3">
        <v>10.126526999999999</v>
      </c>
      <c r="S2088" s="3">
        <v>10.126526999999999</v>
      </c>
      <c r="T2088" s="9" t="s">
        <v>3429</v>
      </c>
      <c r="U2088" s="7">
        <v>639813</v>
      </c>
      <c r="V2088" s="7">
        <v>654233</v>
      </c>
      <c r="W2088" s="7">
        <v>543494</v>
      </c>
      <c r="X2088" s="7">
        <v>465771</v>
      </c>
      <c r="Y2088" s="7">
        <v>524943</v>
      </c>
      <c r="Z2088" s="7">
        <v>559987</v>
      </c>
      <c r="AA2088" s="7">
        <v>595559</v>
      </c>
      <c r="AB2088" s="7">
        <v>639813</v>
      </c>
      <c r="AC2088" s="3">
        <v>33.735999999999997</v>
      </c>
      <c r="AD2088" s="3">
        <v>37.591999999999999</v>
      </c>
      <c r="AE2088" s="3">
        <v>16.664999999999999</v>
      </c>
      <c r="AF2088" s="3">
        <v>16.596</v>
      </c>
      <c r="AG2088" s="7">
        <v>12547811</v>
      </c>
      <c r="AH2088" s="7">
        <v>12574458</v>
      </c>
      <c r="AI2088" s="7">
        <v>12772349</v>
      </c>
      <c r="AJ2088" s="7">
        <v>11749071</v>
      </c>
      <c r="AK2088" s="3">
        <v>93.653090000000006</v>
      </c>
      <c r="AL2088" s="7">
        <v>67</v>
      </c>
      <c r="AM2088" s="7">
        <v>9718163</v>
      </c>
      <c r="AN2088" s="3">
        <v>77.459999999999994</v>
      </c>
      <c r="AO2088" s="3">
        <v>-2.9310350000000001</v>
      </c>
      <c r="AP2088" s="3">
        <v>-6.807366</v>
      </c>
      <c r="AQ2088" s="3">
        <v>-9.4036010000000001</v>
      </c>
      <c r="AR2088" s="3">
        <v>42.01482</v>
      </c>
      <c r="AS2088" s="3">
        <v>-6.807366</v>
      </c>
      <c r="AT2088" s="3">
        <v>-9.4036010000000001</v>
      </c>
      <c r="AU2088" s="3">
        <v>39.360315999999997</v>
      </c>
      <c r="AV2088" s="3">
        <v>2.7615951302509427</v>
      </c>
      <c r="AW2088" s="3">
        <v>2.1588009709344975</v>
      </c>
      <c r="AX2088" s="3">
        <v>2.6846379786416086</v>
      </c>
      <c r="AY2088" s="3">
        <v>96.02</v>
      </c>
      <c r="AZ2088" s="3">
        <v>75.06</v>
      </c>
      <c r="BA2088" s="3">
        <v>93.34</v>
      </c>
    </row>
    <row r="2089" spans="1:53" x14ac:dyDescent="0.3">
      <c r="A2089" s="1" t="s">
        <v>1600</v>
      </c>
      <c r="B2089" s="2">
        <v>4007272</v>
      </c>
      <c r="C2089" s="9" t="s">
        <v>2401</v>
      </c>
      <c r="D2089" s="9" t="s">
        <v>2422</v>
      </c>
      <c r="E2089" s="3">
        <v>1038.65785284</v>
      </c>
      <c r="F2089" s="5">
        <v>3166.2208519999999</v>
      </c>
      <c r="G2089" s="5" t="s">
        <v>2400</v>
      </c>
      <c r="H2089" s="3">
        <v>-0.17</v>
      </c>
      <c r="I2089" s="3" t="s">
        <v>2397</v>
      </c>
      <c r="J2089" s="3">
        <v>-0.17</v>
      </c>
      <c r="K2089" s="3" t="s">
        <v>2397</v>
      </c>
      <c r="L2089" s="3" t="s">
        <v>2397</v>
      </c>
      <c r="M2089" s="3">
        <v>1.15164332</v>
      </c>
      <c r="N2089" s="3" t="s">
        <v>2397</v>
      </c>
      <c r="O2089" s="3" t="s">
        <v>2400</v>
      </c>
      <c r="P2089" s="3" t="s">
        <v>2400</v>
      </c>
      <c r="Q2089" s="3">
        <v>0.294099</v>
      </c>
      <c r="R2089" s="3">
        <v>4.0323950000000002</v>
      </c>
      <c r="S2089" s="3">
        <v>4.0323950000000002</v>
      </c>
      <c r="T2089" s="9" t="s">
        <v>3429</v>
      </c>
      <c r="U2089" s="7">
        <v>10333967</v>
      </c>
      <c r="V2089" s="7">
        <v>9955475</v>
      </c>
      <c r="W2089" s="7">
        <v>9785315</v>
      </c>
      <c r="X2089" s="7">
        <v>8480177</v>
      </c>
      <c r="Y2089" s="7">
        <v>10660960</v>
      </c>
      <c r="Z2089" s="7">
        <v>10531578</v>
      </c>
      <c r="AA2089" s="7">
        <v>10423798</v>
      </c>
      <c r="AB2089" s="7">
        <v>10333967</v>
      </c>
      <c r="AC2089" s="3">
        <v>21.457999999999998</v>
      </c>
      <c r="AD2089" s="3">
        <v>21.588999999999999</v>
      </c>
      <c r="AE2089" s="4">
        <v>5.6390000000000002</v>
      </c>
      <c r="AF2089" s="4">
        <v>5.4630000000000001</v>
      </c>
      <c r="AG2089" s="7">
        <v>77062000</v>
      </c>
      <c r="AH2089" s="7">
        <v>77048000</v>
      </c>
      <c r="AI2089" s="7">
        <v>76499000</v>
      </c>
      <c r="AJ2089" s="7">
        <v>65380324</v>
      </c>
      <c r="AK2089" s="3">
        <v>84.789519999999996</v>
      </c>
      <c r="AL2089" s="7">
        <v>266</v>
      </c>
      <c r="AM2089" s="7">
        <v>69848985</v>
      </c>
      <c r="AN2089" s="3">
        <v>90.58</v>
      </c>
      <c r="AO2089" s="3">
        <v>2.7515719999999999</v>
      </c>
      <c r="AP2089" s="3">
        <v>-2.9695619999999998</v>
      </c>
      <c r="AQ2089" s="3">
        <v>-16.698533999999999</v>
      </c>
      <c r="AR2089" s="3">
        <v>-32.103895999999999</v>
      </c>
      <c r="AS2089" s="3">
        <v>-2.9695619999999998</v>
      </c>
      <c r="AT2089" s="3">
        <v>-16.698533999999999</v>
      </c>
      <c r="AU2089" s="3">
        <v>-32.174363999999997</v>
      </c>
      <c r="AV2089" s="3">
        <v>2.9980467123851682</v>
      </c>
      <c r="AW2089" s="3">
        <v>3.86421546144049</v>
      </c>
      <c r="AX2089" s="3">
        <v>4.434929389978719</v>
      </c>
      <c r="AY2089" s="3">
        <v>57.66</v>
      </c>
      <c r="AZ2089" s="3">
        <v>74.31</v>
      </c>
      <c r="BA2089" s="3">
        <v>85.29</v>
      </c>
    </row>
    <row r="2090" spans="1:53" x14ac:dyDescent="0.3">
      <c r="A2090" s="1" t="s">
        <v>507</v>
      </c>
      <c r="B2090" s="2">
        <v>4092227</v>
      </c>
      <c r="C2090" s="9" t="s">
        <v>2395</v>
      </c>
      <c r="D2090" s="9" t="s">
        <v>2399</v>
      </c>
      <c r="E2090" s="3">
        <v>1036.825963</v>
      </c>
      <c r="F2090" s="5" t="s">
        <v>2400</v>
      </c>
      <c r="G2090" s="5">
        <v>606.25596340000004</v>
      </c>
      <c r="H2090" s="3">
        <v>0.97</v>
      </c>
      <c r="I2090" s="3">
        <v>28.589225589225599</v>
      </c>
      <c r="J2090" s="4">
        <v>0.97</v>
      </c>
      <c r="K2090" s="3">
        <v>28.589225589225599</v>
      </c>
      <c r="L2090" s="3">
        <v>3.4644656241376204</v>
      </c>
      <c r="M2090" s="3">
        <v>3.4644656241376204</v>
      </c>
      <c r="N2090" s="3">
        <v>4.7528689999999996</v>
      </c>
      <c r="O2090" s="3" t="s">
        <v>2400</v>
      </c>
      <c r="P2090" s="3" t="s">
        <v>2400</v>
      </c>
      <c r="Q2090" s="3" t="s">
        <v>2400</v>
      </c>
      <c r="R2090" s="3" t="s">
        <v>2400</v>
      </c>
      <c r="S2090" s="3" t="s">
        <v>2400</v>
      </c>
      <c r="T2090" s="9" t="s">
        <v>3429</v>
      </c>
      <c r="U2090" s="7">
        <v>446114</v>
      </c>
      <c r="V2090" s="7">
        <v>296459</v>
      </c>
      <c r="W2090" s="7">
        <v>106292</v>
      </c>
      <c r="X2090" s="7">
        <v>65568</v>
      </c>
      <c r="Y2090" s="7">
        <v>560864</v>
      </c>
      <c r="Z2090" s="7">
        <v>505417</v>
      </c>
      <c r="AA2090" s="7">
        <v>490207</v>
      </c>
      <c r="AB2090" s="7">
        <v>446114</v>
      </c>
      <c r="AC2090" s="3" t="s">
        <v>2400</v>
      </c>
      <c r="AD2090" s="3" t="s">
        <v>2400</v>
      </c>
      <c r="AE2090" s="3" t="s">
        <v>2400</v>
      </c>
      <c r="AF2090" s="3" t="s">
        <v>2400</v>
      </c>
      <c r="AG2090" s="7">
        <v>13543282</v>
      </c>
      <c r="AH2090" s="7">
        <v>13453805</v>
      </c>
      <c r="AI2090" s="7">
        <v>13302449</v>
      </c>
      <c r="AJ2090" s="7">
        <v>11447265</v>
      </c>
      <c r="AK2090" s="3">
        <v>84.516419999999997</v>
      </c>
      <c r="AL2090" s="7">
        <v>73</v>
      </c>
      <c r="AM2090" s="7">
        <v>4692652</v>
      </c>
      <c r="AN2090" s="3">
        <v>34.65</v>
      </c>
      <c r="AO2090" s="3">
        <v>2.0675560000000002</v>
      </c>
      <c r="AP2090" s="3">
        <v>10.920966999999999</v>
      </c>
      <c r="AQ2090" s="3">
        <v>57.269865000000003</v>
      </c>
      <c r="AR2090" s="3">
        <v>93.947007999999997</v>
      </c>
      <c r="AS2090" s="3">
        <v>10.920966999999999</v>
      </c>
      <c r="AT2090" s="3">
        <v>57.269865000000003</v>
      </c>
      <c r="AU2090" s="3">
        <v>91.195677000000003</v>
      </c>
      <c r="AV2090" s="3">
        <v>3.9014936621908287</v>
      </c>
      <c r="AW2090" s="3">
        <v>4.9212303391475816</v>
      </c>
      <c r="AX2090" s="3">
        <v>3.5542989452080334</v>
      </c>
      <c r="AY2090" s="3">
        <v>157.69</v>
      </c>
      <c r="AZ2090" s="3">
        <v>198.91</v>
      </c>
      <c r="BA2090" s="3">
        <v>143.66</v>
      </c>
    </row>
    <row r="2091" spans="1:53" x14ac:dyDescent="0.3">
      <c r="A2091" s="1" t="s">
        <v>3099</v>
      </c>
      <c r="B2091" s="2">
        <v>4813143</v>
      </c>
      <c r="C2091" s="9" t="s">
        <v>2395</v>
      </c>
      <c r="D2091" s="9" t="s">
        <v>2423</v>
      </c>
      <c r="E2091" s="3">
        <v>1036.1124158</v>
      </c>
      <c r="F2091" s="5">
        <v>1148.3494149999999</v>
      </c>
      <c r="G2091" s="5" t="s">
        <v>2400</v>
      </c>
      <c r="H2091" s="3">
        <v>0.03</v>
      </c>
      <c r="I2091" s="3" t="s">
        <v>2397</v>
      </c>
      <c r="J2091" s="3">
        <v>0.03</v>
      </c>
      <c r="K2091" s="3" t="s">
        <v>2397</v>
      </c>
      <c r="L2091" s="3">
        <v>31.956521739999999</v>
      </c>
      <c r="M2091" s="3">
        <v>0.71498054</v>
      </c>
      <c r="N2091" s="3" t="s">
        <v>2397</v>
      </c>
      <c r="O2091" s="3" t="s">
        <v>2400</v>
      </c>
      <c r="P2091" s="3" t="s">
        <v>2400</v>
      </c>
      <c r="Q2091" s="3">
        <v>1.5479909999999999</v>
      </c>
      <c r="R2091" s="3" t="s">
        <v>2397</v>
      </c>
      <c r="S2091" s="3">
        <v>-5.8090950000000001</v>
      </c>
      <c r="T2091" s="9" t="s">
        <v>3429</v>
      </c>
      <c r="U2091" s="7">
        <v>863495</v>
      </c>
      <c r="V2091" s="7">
        <v>1004196</v>
      </c>
      <c r="W2091" s="7">
        <v>1774718</v>
      </c>
      <c r="X2091" s="7">
        <v>1435413</v>
      </c>
      <c r="Y2091" s="7">
        <v>711408</v>
      </c>
      <c r="Z2091" s="7">
        <v>716372</v>
      </c>
      <c r="AA2091" s="7">
        <v>799604</v>
      </c>
      <c r="AB2091" s="7">
        <v>863495</v>
      </c>
      <c r="AC2091" s="3">
        <v>26.466000000000001</v>
      </c>
      <c r="AD2091" s="4">
        <v>11.86</v>
      </c>
      <c r="AE2091" s="4">
        <v>-6.11</v>
      </c>
      <c r="AF2091" s="3">
        <v>-29.428999999999998</v>
      </c>
      <c r="AG2091" s="7">
        <v>682483029</v>
      </c>
      <c r="AH2091" s="7">
        <v>697376325</v>
      </c>
      <c r="AI2091" s="7">
        <v>773056803</v>
      </c>
      <c r="AJ2091" s="7">
        <v>256036065</v>
      </c>
      <c r="AK2091" s="3">
        <v>38.055289999999999</v>
      </c>
      <c r="AL2091" s="7">
        <v>272</v>
      </c>
      <c r="AM2091" s="7">
        <v>153991603</v>
      </c>
      <c r="AN2091" s="3">
        <v>22.89</v>
      </c>
      <c r="AO2091" s="3">
        <v>-2.6490070000000001</v>
      </c>
      <c r="AP2091" s="3">
        <v>-4.5454549999999996</v>
      </c>
      <c r="AQ2091" s="3">
        <v>-1.342282</v>
      </c>
      <c r="AR2091" s="3">
        <v>-6.3694269999999999</v>
      </c>
      <c r="AS2091" s="3">
        <v>-4.5454549999999996</v>
      </c>
      <c r="AT2091" s="3">
        <v>-1.342282</v>
      </c>
      <c r="AU2091" s="3">
        <v>-2.6490070000000001</v>
      </c>
      <c r="AV2091" s="3">
        <v>1.580857718740214</v>
      </c>
      <c r="AW2091" s="3">
        <v>3.0884067029823927</v>
      </c>
      <c r="AX2091" s="3">
        <v>2.880605745115</v>
      </c>
      <c r="AY2091" s="4">
        <v>32</v>
      </c>
      <c r="AZ2091" s="3">
        <v>62.52</v>
      </c>
      <c r="BA2091" s="3">
        <v>58.32</v>
      </c>
    </row>
    <row r="2092" spans="1:53" x14ac:dyDescent="0.3">
      <c r="A2092" s="1" t="s">
        <v>3352</v>
      </c>
      <c r="B2092" s="2">
        <v>4972300</v>
      </c>
      <c r="C2092" s="9" t="s">
        <v>2395</v>
      </c>
      <c r="D2092" s="9" t="s">
        <v>2443</v>
      </c>
      <c r="E2092" s="3">
        <v>1035.8287900400001</v>
      </c>
      <c r="F2092" s="5">
        <v>3291.74539</v>
      </c>
      <c r="G2092" s="5" t="s">
        <v>2400</v>
      </c>
      <c r="H2092" s="3">
        <v>4.1880364479772489E-2</v>
      </c>
      <c r="I2092" s="3" t="s">
        <v>2397</v>
      </c>
      <c r="J2092" s="3">
        <v>4.1880364479772489E-2</v>
      </c>
      <c r="K2092" s="3" t="s">
        <v>2397</v>
      </c>
      <c r="L2092" s="3">
        <v>2.0187449900000001</v>
      </c>
      <c r="M2092" s="3">
        <v>1.40177621</v>
      </c>
      <c r="N2092" s="3" t="s">
        <v>2397</v>
      </c>
      <c r="O2092" s="3" t="s">
        <v>2400</v>
      </c>
      <c r="P2092" s="3" t="s">
        <v>2400</v>
      </c>
      <c r="Q2092" s="3">
        <v>3.1222240000000001</v>
      </c>
      <c r="R2092" s="3">
        <v>9.7534899999999993</v>
      </c>
      <c r="S2092" s="3">
        <v>9.7534899999999993</v>
      </c>
      <c r="T2092" s="9" t="s">
        <v>3429</v>
      </c>
      <c r="U2092" s="7">
        <v>1047562.425028477</v>
      </c>
      <c r="V2092" s="7">
        <v>1051601.7583199649</v>
      </c>
      <c r="W2092" s="7">
        <v>959633.55847464537</v>
      </c>
      <c r="X2092" s="7">
        <v>700361.98719599028</v>
      </c>
      <c r="Y2092" s="7">
        <v>1098629.4248564062</v>
      </c>
      <c r="Z2092" s="7">
        <v>1063152.1036825203</v>
      </c>
      <c r="AA2092" s="7">
        <v>1047696.8011848648</v>
      </c>
      <c r="AB2092" s="7">
        <v>1047562.425028477</v>
      </c>
      <c r="AC2092" s="3">
        <v>17.436</v>
      </c>
      <c r="AD2092" s="3">
        <v>20.454000000000001</v>
      </c>
      <c r="AE2092" s="3">
        <v>23.032</v>
      </c>
      <c r="AF2092" s="3">
        <v>21.896999999999998</v>
      </c>
      <c r="AG2092" s="7">
        <v>267143202</v>
      </c>
      <c r="AH2092" s="7">
        <v>265777010</v>
      </c>
      <c r="AI2092" s="7">
        <v>148176403</v>
      </c>
      <c r="AJ2092" s="7">
        <v>129458357</v>
      </c>
      <c r="AK2092" s="3">
        <v>48.48272</v>
      </c>
      <c r="AL2092" s="7">
        <v>90</v>
      </c>
      <c r="AM2092" s="7">
        <v>85653125</v>
      </c>
      <c r="AN2092" s="3">
        <v>32.08</v>
      </c>
      <c r="AO2092" s="3">
        <v>27.419354999999999</v>
      </c>
      <c r="AP2092" s="3">
        <v>22.164949</v>
      </c>
      <c r="AQ2092" s="3">
        <v>16.176470999999999</v>
      </c>
      <c r="AR2092" s="3">
        <v>75.555555999999996</v>
      </c>
      <c r="AS2092" s="3">
        <v>22.164949</v>
      </c>
      <c r="AT2092" s="3">
        <v>16.176470999999999</v>
      </c>
      <c r="AU2092" s="3">
        <v>65.156794000000005</v>
      </c>
      <c r="AV2092" s="3" t="s">
        <v>2400</v>
      </c>
      <c r="AW2092" s="3" t="s">
        <v>2400</v>
      </c>
      <c r="AX2092" s="3" t="s">
        <v>2400</v>
      </c>
      <c r="AY2092" s="4">
        <v>263.02999999999997</v>
      </c>
      <c r="AZ2092" s="3">
        <v>165.23</v>
      </c>
      <c r="BA2092" s="4">
        <v>130.6</v>
      </c>
    </row>
    <row r="2093" spans="1:53" x14ac:dyDescent="0.3">
      <c r="A2093" s="1" t="s">
        <v>454</v>
      </c>
      <c r="B2093" s="2">
        <v>7001816</v>
      </c>
      <c r="C2093" s="9" t="s">
        <v>2395</v>
      </c>
      <c r="D2093" s="9" t="s">
        <v>2409</v>
      </c>
      <c r="E2093" s="3">
        <v>1031.379985</v>
      </c>
      <c r="F2093" s="5">
        <v>1186.8069840000001</v>
      </c>
      <c r="G2093" s="5" t="s">
        <v>2400</v>
      </c>
      <c r="H2093" s="3">
        <v>-1.849</v>
      </c>
      <c r="I2093" s="3" t="s">
        <v>2397</v>
      </c>
      <c r="J2093" s="3">
        <v>-1.849</v>
      </c>
      <c r="K2093" s="3" t="s">
        <v>2397</v>
      </c>
      <c r="L2093" s="3" t="s">
        <v>2397</v>
      </c>
      <c r="M2093" s="3" t="s">
        <v>2397</v>
      </c>
      <c r="N2093" s="3" t="s">
        <v>2397</v>
      </c>
      <c r="O2093" s="3" t="s">
        <v>2400</v>
      </c>
      <c r="P2093" s="3" t="s">
        <v>2400</v>
      </c>
      <c r="Q2093" s="3">
        <v>18.03032</v>
      </c>
      <c r="R2093" s="3" t="s">
        <v>2397</v>
      </c>
      <c r="S2093" s="3">
        <v>-32.615532000000002</v>
      </c>
      <c r="T2093" s="9"/>
      <c r="U2093" s="7">
        <v>45225</v>
      </c>
      <c r="V2093" s="7">
        <v>25922</v>
      </c>
      <c r="W2093" s="7" t="s">
        <v>2400</v>
      </c>
      <c r="X2093" s="7" t="s">
        <v>2400</v>
      </c>
      <c r="Y2093" s="7">
        <v>60041</v>
      </c>
      <c r="Z2093" s="7">
        <v>54457</v>
      </c>
      <c r="AA2093" s="7">
        <v>49841</v>
      </c>
      <c r="AB2093" s="7">
        <v>45225</v>
      </c>
      <c r="AC2093" s="3">
        <v>84.385000000000005</v>
      </c>
      <c r="AD2093" s="3">
        <v>85.988</v>
      </c>
      <c r="AE2093" s="3">
        <v>-64.552999999999997</v>
      </c>
      <c r="AF2093" s="3">
        <v>-56.954000000000001</v>
      </c>
      <c r="AG2093" s="7">
        <v>5779191</v>
      </c>
      <c r="AH2093" s="7">
        <v>5595093</v>
      </c>
      <c r="AI2093" s="7">
        <v>5337088</v>
      </c>
      <c r="AJ2093" s="7">
        <v>26861890</v>
      </c>
      <c r="AK2093" s="3">
        <v>74.982429999999994</v>
      </c>
      <c r="AL2093" s="7">
        <v>3</v>
      </c>
      <c r="AM2093" s="7">
        <v>6522438</v>
      </c>
      <c r="AN2093" s="3">
        <v>18.21</v>
      </c>
      <c r="AO2093" s="3">
        <v>-4.0770939999999998</v>
      </c>
      <c r="AP2093" s="3">
        <v>-10.107676</v>
      </c>
      <c r="AQ2093" s="3">
        <v>3.52</v>
      </c>
      <c r="AR2093" s="3">
        <v>3.52</v>
      </c>
      <c r="AS2093" s="3">
        <v>-10.107676</v>
      </c>
      <c r="AT2093" s="3">
        <v>3.52</v>
      </c>
      <c r="AU2093" s="3">
        <v>3.52</v>
      </c>
      <c r="AV2093" s="3">
        <v>1.7777151138206855</v>
      </c>
      <c r="AW2093" s="3">
        <v>3.9997748198373451</v>
      </c>
      <c r="AX2093" s="3">
        <v>4.1954274836097829</v>
      </c>
      <c r="AY2093" s="3">
        <v>42.37</v>
      </c>
      <c r="AZ2093" s="3">
        <v>95.34</v>
      </c>
      <c r="BA2093" s="4">
        <v>100</v>
      </c>
    </row>
    <row r="2094" spans="1:53" x14ac:dyDescent="0.3">
      <c r="A2094" s="1" t="s">
        <v>2751</v>
      </c>
      <c r="B2094" s="2">
        <v>4963310</v>
      </c>
      <c r="C2094" s="9" t="s">
        <v>2395</v>
      </c>
      <c r="D2094" s="9" t="s">
        <v>2428</v>
      </c>
      <c r="E2094" s="3">
        <v>1029.7417901399999</v>
      </c>
      <c r="F2094" s="5">
        <v>11279.24179</v>
      </c>
      <c r="G2094" s="5" t="s">
        <v>2400</v>
      </c>
      <c r="H2094" s="3">
        <v>-0.52400000000000002</v>
      </c>
      <c r="I2094" s="3" t="s">
        <v>2397</v>
      </c>
      <c r="J2094" s="3">
        <v>-0.22900000000000001</v>
      </c>
      <c r="K2094" s="3" t="s">
        <v>2397</v>
      </c>
      <c r="L2094" s="3" t="s">
        <v>2397</v>
      </c>
      <c r="M2094" s="3" t="s">
        <v>2397</v>
      </c>
      <c r="N2094" s="3">
        <v>39.469696999999996</v>
      </c>
      <c r="O2094" s="3" t="s">
        <v>2400</v>
      </c>
      <c r="P2094" s="3" t="s">
        <v>2400</v>
      </c>
      <c r="Q2094" s="3">
        <v>2.1941869999999999</v>
      </c>
      <c r="R2094" s="3">
        <v>11.278083000000001</v>
      </c>
      <c r="S2094" s="3">
        <v>11.278083000000001</v>
      </c>
      <c r="T2094" s="9" t="s">
        <v>3429</v>
      </c>
      <c r="U2094" s="7">
        <v>5789200</v>
      </c>
      <c r="V2094" s="7">
        <v>7524700</v>
      </c>
      <c r="W2094" s="7">
        <v>6737400</v>
      </c>
      <c r="X2094" s="7">
        <v>8435900</v>
      </c>
      <c r="Y2094" s="7">
        <v>5183800</v>
      </c>
      <c r="Z2094" s="7">
        <v>5155000</v>
      </c>
      <c r="AA2094" s="7">
        <v>5293200</v>
      </c>
      <c r="AB2094" s="7">
        <v>5789200</v>
      </c>
      <c r="AC2094" s="3">
        <v>37.109000000000002</v>
      </c>
      <c r="AD2094" s="3">
        <v>37.677</v>
      </c>
      <c r="AE2094" s="3">
        <v>18.646999999999998</v>
      </c>
      <c r="AF2094" s="3">
        <v>17.841999999999999</v>
      </c>
      <c r="AG2094" s="7">
        <v>215857513</v>
      </c>
      <c r="AH2094" s="7">
        <v>215851423</v>
      </c>
      <c r="AI2094" s="7">
        <v>211918754</v>
      </c>
      <c r="AJ2094" s="7">
        <v>198190048</v>
      </c>
      <c r="AK2094" s="3">
        <v>91.806169999999995</v>
      </c>
      <c r="AL2094" s="7">
        <v>242</v>
      </c>
      <c r="AM2094" s="7">
        <v>158254036</v>
      </c>
      <c r="AN2094" s="3">
        <v>73.31</v>
      </c>
      <c r="AO2094" s="3">
        <v>-9.2334499999999995</v>
      </c>
      <c r="AP2094" s="3">
        <v>9.2243189999999995</v>
      </c>
      <c r="AQ2094" s="3">
        <v>-14.729951</v>
      </c>
      <c r="AR2094" s="3">
        <v>82.167832000000004</v>
      </c>
      <c r="AS2094" s="3">
        <v>9.2243189999999995</v>
      </c>
      <c r="AT2094" s="3">
        <v>-14.729951</v>
      </c>
      <c r="AU2094" s="3">
        <v>84.751773</v>
      </c>
      <c r="AV2094" s="3">
        <v>8.8887892650793265</v>
      </c>
      <c r="AW2094" s="3">
        <v>9.0036910789887799</v>
      </c>
      <c r="AX2094" s="3">
        <v>9.8720618699233356</v>
      </c>
      <c r="AY2094" s="3">
        <v>92.27</v>
      </c>
      <c r="AZ2094" s="3">
        <v>93.46</v>
      </c>
      <c r="BA2094" s="3">
        <v>102.48</v>
      </c>
    </row>
    <row r="2095" spans="1:53" x14ac:dyDescent="0.3">
      <c r="A2095" s="1" t="s">
        <v>2228</v>
      </c>
      <c r="B2095" s="2">
        <v>4106316</v>
      </c>
      <c r="C2095" s="9" t="s">
        <v>2401</v>
      </c>
      <c r="D2095" s="9" t="s">
        <v>2532</v>
      </c>
      <c r="E2095" s="3">
        <v>1028.020029</v>
      </c>
      <c r="F2095" s="5">
        <v>14630.340029000001</v>
      </c>
      <c r="G2095" s="5">
        <v>23549.709987310001</v>
      </c>
      <c r="H2095" s="3">
        <v>-6.3E-2</v>
      </c>
      <c r="I2095" s="3" t="s">
        <v>2397</v>
      </c>
      <c r="J2095" s="3">
        <v>-6.3E-2</v>
      </c>
      <c r="K2095" s="3" t="s">
        <v>2397</v>
      </c>
      <c r="L2095" s="3" t="s">
        <v>2397</v>
      </c>
      <c r="M2095" s="3">
        <v>5.5639810399999998</v>
      </c>
      <c r="N2095" s="3" t="s">
        <v>2397</v>
      </c>
      <c r="O2095" s="3" t="s">
        <v>2400</v>
      </c>
      <c r="P2095" s="3" t="s">
        <v>2400</v>
      </c>
      <c r="Q2095" s="3">
        <v>5.3270210000000002</v>
      </c>
      <c r="R2095" s="3">
        <v>46.495168</v>
      </c>
      <c r="S2095" s="3">
        <v>46.495168</v>
      </c>
      <c r="T2095" s="9" t="s">
        <v>3429</v>
      </c>
      <c r="U2095" s="7">
        <v>2165475</v>
      </c>
      <c r="V2095" s="7">
        <v>2088522</v>
      </c>
      <c r="W2095" s="7">
        <v>3556315</v>
      </c>
      <c r="X2095" s="7">
        <v>5000879</v>
      </c>
      <c r="Y2095" s="7">
        <v>2727467</v>
      </c>
      <c r="Z2095" s="7">
        <v>2339140</v>
      </c>
      <c r="AA2095" s="7">
        <v>2252433</v>
      </c>
      <c r="AB2095" s="7">
        <v>2165475</v>
      </c>
      <c r="AC2095" s="4">
        <v>100</v>
      </c>
      <c r="AD2095" s="4">
        <v>100</v>
      </c>
      <c r="AE2095" s="3">
        <v>13.577999999999999</v>
      </c>
      <c r="AF2095" s="4">
        <v>11.006</v>
      </c>
      <c r="AG2095" s="7">
        <v>113150968</v>
      </c>
      <c r="AH2095" s="7">
        <v>95587806</v>
      </c>
      <c r="AI2095" s="7">
        <v>93654269</v>
      </c>
      <c r="AJ2095" s="7">
        <v>110665545</v>
      </c>
      <c r="AK2095" s="3">
        <v>70.079639999999998</v>
      </c>
      <c r="AL2095" s="7">
        <v>252</v>
      </c>
      <c r="AM2095" s="7">
        <v>65155310</v>
      </c>
      <c r="AN2095" s="3">
        <v>41.26</v>
      </c>
      <c r="AO2095" s="3">
        <v>1.9097219999999999</v>
      </c>
      <c r="AP2095" s="3">
        <v>-9.8310289999999991</v>
      </c>
      <c r="AQ2095" s="3">
        <v>-31.103286000000001</v>
      </c>
      <c r="AR2095" s="3">
        <v>-16.381765999999999</v>
      </c>
      <c r="AS2095" s="3">
        <v>-9.8310289999999991</v>
      </c>
      <c r="AT2095" s="3">
        <v>-31.103286000000001</v>
      </c>
      <c r="AU2095" s="3">
        <v>-17.902097999999999</v>
      </c>
      <c r="AV2095" s="3">
        <v>7.2314045805557319</v>
      </c>
      <c r="AW2095" s="3">
        <v>9.0685302217519741</v>
      </c>
      <c r="AX2095" s="3">
        <v>10.315753745116172</v>
      </c>
      <c r="AY2095" s="4">
        <v>109.7</v>
      </c>
      <c r="AZ2095" s="3">
        <v>137.57</v>
      </c>
      <c r="BA2095" s="3">
        <v>156.49</v>
      </c>
    </row>
    <row r="2096" spans="1:53" x14ac:dyDescent="0.3">
      <c r="A2096" s="1" t="s">
        <v>639</v>
      </c>
      <c r="B2096" s="2">
        <v>4006858</v>
      </c>
      <c r="C2096" s="9" t="s">
        <v>2401</v>
      </c>
      <c r="D2096" s="9" t="s">
        <v>2507</v>
      </c>
      <c r="E2096" s="3">
        <v>1025.78793982</v>
      </c>
      <c r="F2096" s="5">
        <v>2584.7559390000001</v>
      </c>
      <c r="G2096" s="5">
        <v>2580.4489398199999</v>
      </c>
      <c r="H2096" s="3">
        <v>0.19900000000000001</v>
      </c>
      <c r="I2096" s="3">
        <v>18.261924</v>
      </c>
      <c r="J2096" s="3">
        <v>0.19900000000000001</v>
      </c>
      <c r="K2096" s="3">
        <v>18.261924</v>
      </c>
      <c r="L2096" s="3" t="s">
        <v>2397</v>
      </c>
      <c r="M2096" s="3">
        <v>1.6326973100000002</v>
      </c>
      <c r="N2096" s="3">
        <v>7.7762479999999998</v>
      </c>
      <c r="O2096" s="3">
        <v>8.7036162952794101</v>
      </c>
      <c r="P2096" s="3">
        <v>8.16103727281563</v>
      </c>
      <c r="Q2096" s="3">
        <v>1.196625</v>
      </c>
      <c r="R2096" s="3">
        <v>6.0153840000000001</v>
      </c>
      <c r="S2096" s="3">
        <v>6.0153840000000001</v>
      </c>
      <c r="T2096" s="9" t="s">
        <v>3429</v>
      </c>
      <c r="U2096" s="7">
        <v>2192260</v>
      </c>
      <c r="V2096" s="7">
        <v>2238010</v>
      </c>
      <c r="W2096" s="7">
        <v>2022197</v>
      </c>
      <c r="X2096" s="7">
        <v>1790781</v>
      </c>
      <c r="Y2096" s="7">
        <v>2138579</v>
      </c>
      <c r="Z2096" s="7">
        <v>2147979</v>
      </c>
      <c r="AA2096" s="7">
        <v>2181850</v>
      </c>
      <c r="AB2096" s="7">
        <v>2192260</v>
      </c>
      <c r="AC2096" s="3">
        <v>53.594000000000001</v>
      </c>
      <c r="AD2096" s="3">
        <v>54.098999999999997</v>
      </c>
      <c r="AE2096" s="3">
        <v>17.798999999999999</v>
      </c>
      <c r="AF2096" s="3">
        <v>19.071999999999999</v>
      </c>
      <c r="AG2096" s="7">
        <v>44272000</v>
      </c>
      <c r="AH2096" s="7">
        <v>44210000</v>
      </c>
      <c r="AI2096" s="7">
        <v>43691000</v>
      </c>
      <c r="AJ2096" s="7">
        <v>43451659</v>
      </c>
      <c r="AK2096" s="4">
        <v>98.146500000000003</v>
      </c>
      <c r="AL2096" s="7">
        <v>252</v>
      </c>
      <c r="AM2096" s="7">
        <v>38844714</v>
      </c>
      <c r="AN2096" s="3">
        <v>87.74</v>
      </c>
      <c r="AO2096" s="3">
        <v>-0.13262599999999999</v>
      </c>
      <c r="AP2096" s="3">
        <v>-2.5032369999999999</v>
      </c>
      <c r="AQ2096" s="3">
        <v>15.905593</v>
      </c>
      <c r="AR2096" s="3">
        <v>5.0697669999999997</v>
      </c>
      <c r="AS2096" s="3">
        <v>-2.5032369999999999</v>
      </c>
      <c r="AT2096" s="3">
        <v>15.905593</v>
      </c>
      <c r="AU2096" s="3">
        <v>5.3146849999999999</v>
      </c>
      <c r="AV2096" s="3">
        <v>1.6360114189824477</v>
      </c>
      <c r="AW2096" s="3">
        <v>2.7324244670536517</v>
      </c>
      <c r="AX2096" s="3">
        <v>2.6234293081111741</v>
      </c>
      <c r="AY2096" s="3">
        <v>62.42</v>
      </c>
      <c r="AZ2096" s="3">
        <v>104.25</v>
      </c>
      <c r="BA2096" s="4">
        <v>100.09</v>
      </c>
    </row>
    <row r="2097" spans="1:53" x14ac:dyDescent="0.3">
      <c r="A2097" s="1" t="s">
        <v>306</v>
      </c>
      <c r="B2097" s="2">
        <v>5726614</v>
      </c>
      <c r="C2097" s="9" t="s">
        <v>2401</v>
      </c>
      <c r="D2097" s="9" t="s">
        <v>2407</v>
      </c>
      <c r="E2097" s="3">
        <v>1024.7025378599999</v>
      </c>
      <c r="F2097" s="5">
        <v>1620.7848670000001</v>
      </c>
      <c r="G2097" s="5" t="s">
        <v>2400</v>
      </c>
      <c r="H2097" s="3">
        <v>8.6999999999999994E-2</v>
      </c>
      <c r="I2097" s="3">
        <v>9.8959320000000002</v>
      </c>
      <c r="J2097" s="4">
        <v>8.6999999999999994E-2</v>
      </c>
      <c r="K2097" s="3">
        <v>9.8959320000000002</v>
      </c>
      <c r="L2097" s="3">
        <v>0.92853971999999996</v>
      </c>
      <c r="M2097" s="3">
        <v>0.92853971999999996</v>
      </c>
      <c r="N2097" s="3">
        <v>9.3895870000000006</v>
      </c>
      <c r="O2097" s="3" t="s">
        <v>2400</v>
      </c>
      <c r="P2097" s="3" t="s">
        <v>2400</v>
      </c>
      <c r="Q2097" s="3">
        <v>14.608829</v>
      </c>
      <c r="R2097" s="3" t="s">
        <v>2400</v>
      </c>
      <c r="S2097" s="3" t="s">
        <v>2400</v>
      </c>
      <c r="T2097" s="9" t="s">
        <v>3429</v>
      </c>
      <c r="U2097" s="7">
        <v>104494.005</v>
      </c>
      <c r="V2097" s="7">
        <v>93011.243000000002</v>
      </c>
      <c r="W2097" s="7">
        <v>95499.172000000006</v>
      </c>
      <c r="X2097" s="7">
        <v>98395.660999999993</v>
      </c>
      <c r="Y2097" s="7">
        <v>107623.694</v>
      </c>
      <c r="Z2097" s="7">
        <v>106058.85</v>
      </c>
      <c r="AA2097" s="7">
        <v>104494.005</v>
      </c>
      <c r="AB2097" s="7">
        <v>101502.382</v>
      </c>
      <c r="AC2097" s="4">
        <v>100</v>
      </c>
      <c r="AD2097" s="4">
        <v>100</v>
      </c>
      <c r="AE2097" s="3" t="s">
        <v>2400</v>
      </c>
      <c r="AF2097" s="3" t="s">
        <v>2400</v>
      </c>
      <c r="AG2097" s="7">
        <v>93324457</v>
      </c>
      <c r="AH2097" s="7">
        <v>93324457</v>
      </c>
      <c r="AI2097" s="7">
        <v>93507103</v>
      </c>
      <c r="AJ2097" s="7" t="s">
        <v>2400</v>
      </c>
      <c r="AK2097" s="3" t="s">
        <v>2400</v>
      </c>
      <c r="AL2097" s="7">
        <v>145</v>
      </c>
      <c r="AM2097" s="7">
        <v>31934081</v>
      </c>
      <c r="AN2097" s="3">
        <v>34.22</v>
      </c>
      <c r="AO2097" s="3">
        <v>-0.85308099999999998</v>
      </c>
      <c r="AP2097" s="3">
        <v>-4.7358830000000003</v>
      </c>
      <c r="AQ2097" s="3">
        <v>-7.2695040000000004</v>
      </c>
      <c r="AR2097" s="3">
        <v>0.96525099999999997</v>
      </c>
      <c r="AS2097" s="3">
        <v>-4.7358830000000003</v>
      </c>
      <c r="AT2097" s="3">
        <v>-7.2695040000000004</v>
      </c>
      <c r="AU2097" s="3">
        <v>1.356589</v>
      </c>
      <c r="AV2097" s="3">
        <v>1.5776786142993577</v>
      </c>
      <c r="AW2097" s="3">
        <v>1.6786021735292427</v>
      </c>
      <c r="AX2097" s="3">
        <v>1.4150206998958319</v>
      </c>
      <c r="AY2097" s="3">
        <v>112.77</v>
      </c>
      <c r="AZ2097" s="3">
        <v>119.98</v>
      </c>
      <c r="BA2097" s="3">
        <v>101.14</v>
      </c>
    </row>
    <row r="2098" spans="1:53" x14ac:dyDescent="0.3">
      <c r="A2098" s="1" t="s">
        <v>1423</v>
      </c>
      <c r="B2098" s="2">
        <v>5292029</v>
      </c>
      <c r="C2098" s="9" t="s">
        <v>2401</v>
      </c>
      <c r="D2098" s="9" t="s">
        <v>2460</v>
      </c>
      <c r="E2098" s="3">
        <v>1017.9830661</v>
      </c>
      <c r="F2098" s="5">
        <v>1091.366066</v>
      </c>
      <c r="G2098" s="5" t="s">
        <v>2400</v>
      </c>
      <c r="H2098" s="3">
        <v>-0.252</v>
      </c>
      <c r="I2098" s="3" t="s">
        <v>2397</v>
      </c>
      <c r="J2098" s="3">
        <v>-0.252</v>
      </c>
      <c r="K2098" s="3" t="s">
        <v>2397</v>
      </c>
      <c r="L2098" s="3">
        <v>8.1580195399999997</v>
      </c>
      <c r="M2098" s="3">
        <v>3.3816937999999999</v>
      </c>
      <c r="N2098" s="3">
        <v>5.2783059999999997</v>
      </c>
      <c r="O2098" s="3" t="s">
        <v>2400</v>
      </c>
      <c r="P2098" s="3" t="s">
        <v>2400</v>
      </c>
      <c r="Q2098" s="3">
        <v>2.0552450000000002</v>
      </c>
      <c r="R2098" s="3">
        <v>21.166397</v>
      </c>
      <c r="S2098" s="3">
        <v>21.166397</v>
      </c>
      <c r="T2098" s="9" t="s">
        <v>3429</v>
      </c>
      <c r="U2098" s="7">
        <v>423431</v>
      </c>
      <c r="V2098" s="7">
        <v>340745</v>
      </c>
      <c r="W2098" s="7">
        <v>171075</v>
      </c>
      <c r="X2098" s="7">
        <v>79298</v>
      </c>
      <c r="Y2098" s="7">
        <v>500281</v>
      </c>
      <c r="Z2098" s="7">
        <v>475073</v>
      </c>
      <c r="AA2098" s="7">
        <v>450768</v>
      </c>
      <c r="AB2098" s="7">
        <v>423431</v>
      </c>
      <c r="AC2098" s="3">
        <v>47.982999999999997</v>
      </c>
      <c r="AD2098" s="3">
        <v>53.113</v>
      </c>
      <c r="AE2098" s="4">
        <v>4.601</v>
      </c>
      <c r="AF2098" s="4">
        <v>8.9990000000000006</v>
      </c>
      <c r="AG2098" s="7">
        <v>11105997</v>
      </c>
      <c r="AH2098" s="7">
        <v>10945658</v>
      </c>
      <c r="AI2098" s="7">
        <v>10281902</v>
      </c>
      <c r="AJ2098" s="7">
        <v>6521237</v>
      </c>
      <c r="AK2098" s="3">
        <v>58.743360000000003</v>
      </c>
      <c r="AL2098" s="7">
        <v>144</v>
      </c>
      <c r="AM2098" s="7">
        <v>4505055</v>
      </c>
      <c r="AN2098" s="3">
        <v>40.58</v>
      </c>
      <c r="AO2098" s="3">
        <v>-0.72714699999999999</v>
      </c>
      <c r="AP2098" s="3">
        <v>-6.2050159999999996</v>
      </c>
      <c r="AQ2098" s="3">
        <v>107.00360999999999</v>
      </c>
      <c r="AR2098" s="3">
        <v>38.368726000000002</v>
      </c>
      <c r="AS2098" s="3">
        <v>-6.2050159999999996</v>
      </c>
      <c r="AT2098" s="3">
        <v>107.00360999999999</v>
      </c>
      <c r="AU2098" s="3">
        <v>37.198915</v>
      </c>
      <c r="AV2098" s="3">
        <v>5.7254180684253724</v>
      </c>
      <c r="AW2098" s="3">
        <v>15.206296126172322</v>
      </c>
      <c r="AX2098" s="3">
        <v>11.350828534784586</v>
      </c>
      <c r="AY2098" s="3">
        <v>59.44</v>
      </c>
      <c r="AZ2098" s="3">
        <v>157.87</v>
      </c>
      <c r="BA2098" s="3">
        <v>117.85</v>
      </c>
    </row>
    <row r="2099" spans="1:53" x14ac:dyDescent="0.3">
      <c r="A2099" s="1" t="s">
        <v>1392</v>
      </c>
      <c r="B2099" s="2">
        <v>4912311</v>
      </c>
      <c r="C2099" s="9" t="s">
        <v>2395</v>
      </c>
      <c r="D2099" s="9" t="s">
        <v>2512</v>
      </c>
      <c r="E2099" s="3">
        <v>1015.9979372400001</v>
      </c>
      <c r="F2099" s="5">
        <v>1295.298937</v>
      </c>
      <c r="G2099" s="5" t="s">
        <v>2400</v>
      </c>
      <c r="H2099" s="4">
        <v>1.07</v>
      </c>
      <c r="I2099" s="3">
        <v>8.1663560000000004</v>
      </c>
      <c r="J2099" s="4">
        <v>1.07</v>
      </c>
      <c r="K2099" s="3">
        <v>8.1663560000000004</v>
      </c>
      <c r="L2099" s="3">
        <v>2.6702387399999998</v>
      </c>
      <c r="M2099" s="3">
        <v>0.94509925999999989</v>
      </c>
      <c r="N2099" s="3">
        <v>20.409538999999999</v>
      </c>
      <c r="O2099" s="3" t="s">
        <v>2400</v>
      </c>
      <c r="P2099" s="3" t="s">
        <v>2400</v>
      </c>
      <c r="Q2099" s="3">
        <v>1.55019</v>
      </c>
      <c r="R2099" s="3">
        <v>5.7631990000000002</v>
      </c>
      <c r="S2099" s="3">
        <v>5.7631990000000002</v>
      </c>
      <c r="T2099" s="9" t="s">
        <v>3429</v>
      </c>
      <c r="U2099" s="7">
        <v>836523</v>
      </c>
      <c r="V2099" s="7">
        <v>782358</v>
      </c>
      <c r="W2099" s="7">
        <v>626720</v>
      </c>
      <c r="X2099" s="7">
        <v>395521</v>
      </c>
      <c r="Y2099" s="7">
        <v>737717</v>
      </c>
      <c r="Z2099" s="7">
        <v>787880</v>
      </c>
      <c r="AA2099" s="7">
        <v>806076</v>
      </c>
      <c r="AB2099" s="7">
        <v>836523</v>
      </c>
      <c r="AC2099" s="3">
        <v>36.426000000000002</v>
      </c>
      <c r="AD2099" s="3">
        <v>40.258000000000003</v>
      </c>
      <c r="AE2099" s="3">
        <v>23.821999999999999</v>
      </c>
      <c r="AF2099" s="3">
        <v>26.058</v>
      </c>
      <c r="AG2099" s="7">
        <v>21952581</v>
      </c>
      <c r="AH2099" s="7">
        <v>21987685</v>
      </c>
      <c r="AI2099" s="7">
        <v>22015196</v>
      </c>
      <c r="AJ2099" s="7">
        <v>14187305</v>
      </c>
      <c r="AK2099" s="3">
        <v>64.624979999999994</v>
      </c>
      <c r="AL2099" s="7">
        <v>300</v>
      </c>
      <c r="AM2099" s="7">
        <v>17330284</v>
      </c>
      <c r="AN2099" s="3">
        <v>78.94</v>
      </c>
      <c r="AO2099" s="3">
        <v>-1.2045170000000001</v>
      </c>
      <c r="AP2099" s="3">
        <v>-14.930856</v>
      </c>
      <c r="AQ2099" s="3">
        <v>-52.708708999999999</v>
      </c>
      <c r="AR2099" s="3">
        <v>-59.871572999999998</v>
      </c>
      <c r="AS2099" s="3">
        <v>-14.930856</v>
      </c>
      <c r="AT2099" s="3">
        <v>-52.708708999999999</v>
      </c>
      <c r="AU2099" s="3">
        <v>-60.038570999999997</v>
      </c>
      <c r="AV2099" s="3">
        <v>6.1950278689524474</v>
      </c>
      <c r="AW2099" s="3">
        <v>8.758384586694639</v>
      </c>
      <c r="AX2099" s="3">
        <v>10.852216009367218</v>
      </c>
      <c r="AY2099" s="3">
        <v>102.39</v>
      </c>
      <c r="AZ2099" s="3">
        <v>144.76</v>
      </c>
      <c r="BA2099" s="3">
        <v>179.37</v>
      </c>
    </row>
    <row r="2100" spans="1:53" x14ac:dyDescent="0.3">
      <c r="A2100" s="1" t="s">
        <v>1893</v>
      </c>
      <c r="B2100" s="2">
        <v>5180848</v>
      </c>
      <c r="C2100" s="9" t="s">
        <v>2401</v>
      </c>
      <c r="D2100" s="9" t="s">
        <v>2417</v>
      </c>
      <c r="E2100" s="3">
        <v>1013.44547456</v>
      </c>
      <c r="F2100" s="5">
        <v>994.37347399999999</v>
      </c>
      <c r="G2100" s="5" t="s">
        <v>2400</v>
      </c>
      <c r="H2100" s="3">
        <v>-3.2000000000000001E-2</v>
      </c>
      <c r="I2100" s="3" t="s">
        <v>2397</v>
      </c>
      <c r="J2100" s="3">
        <v>-3.2000000000000001E-2</v>
      </c>
      <c r="K2100" s="3" t="s">
        <v>2397</v>
      </c>
      <c r="L2100" s="3" t="s">
        <v>2397</v>
      </c>
      <c r="M2100" s="3">
        <v>44.143302179999999</v>
      </c>
      <c r="N2100" s="3">
        <v>40.028249000000002</v>
      </c>
      <c r="O2100" s="3" t="s">
        <v>2400</v>
      </c>
      <c r="P2100" s="3" t="s">
        <v>2400</v>
      </c>
      <c r="Q2100" s="3">
        <v>4.7208259999999997</v>
      </c>
      <c r="R2100" s="3">
        <v>97.444362999999996</v>
      </c>
      <c r="S2100" s="3">
        <v>97.444362999999996</v>
      </c>
      <c r="T2100" s="9" t="s">
        <v>3429</v>
      </c>
      <c r="U2100" s="7">
        <v>218019</v>
      </c>
      <c r="V2100" s="7">
        <v>193234</v>
      </c>
      <c r="W2100" s="7">
        <v>137668</v>
      </c>
      <c r="X2100" s="7">
        <v>93486</v>
      </c>
      <c r="Y2100" s="7">
        <v>241081</v>
      </c>
      <c r="Z2100" s="7">
        <v>231207</v>
      </c>
      <c r="AA2100" s="7">
        <v>224251</v>
      </c>
      <c r="AB2100" s="7">
        <v>218019</v>
      </c>
      <c r="AC2100" s="3">
        <v>78.400999999999996</v>
      </c>
      <c r="AD2100" s="3">
        <v>78.594999999999999</v>
      </c>
      <c r="AE2100" s="3">
        <v>-9.0980000000000008</v>
      </c>
      <c r="AF2100" s="4">
        <v>1.0720000000000001</v>
      </c>
      <c r="AG2100" s="7">
        <v>81663616</v>
      </c>
      <c r="AH2100" s="7">
        <v>80919283</v>
      </c>
      <c r="AI2100" s="7">
        <v>78271804</v>
      </c>
      <c r="AJ2100" s="7">
        <v>38538911</v>
      </c>
      <c r="AK2100" s="3">
        <v>47.192270000000001</v>
      </c>
      <c r="AL2100" s="7">
        <v>107</v>
      </c>
      <c r="AM2100" s="7">
        <v>28243187</v>
      </c>
      <c r="AN2100" s="3">
        <v>34.58</v>
      </c>
      <c r="AO2100" s="3">
        <v>-2.477633</v>
      </c>
      <c r="AP2100" s="3">
        <v>14.182111000000001</v>
      </c>
      <c r="AQ2100" s="3">
        <v>60.294117999999997</v>
      </c>
      <c r="AR2100" s="3">
        <v>169.39163500000001</v>
      </c>
      <c r="AS2100" s="3">
        <v>14.182111000000001</v>
      </c>
      <c r="AT2100" s="3">
        <v>60.294117999999997</v>
      </c>
      <c r="AU2100" s="3">
        <v>165.85365899999999</v>
      </c>
      <c r="AV2100" s="3">
        <v>1.6822546775298315</v>
      </c>
      <c r="AW2100" s="3">
        <v>3.1955106487747806</v>
      </c>
      <c r="AX2100" s="3">
        <v>2.421925667512784</v>
      </c>
      <c r="AY2100" s="3">
        <v>111.87</v>
      </c>
      <c r="AZ2100" s="4">
        <v>212.5</v>
      </c>
      <c r="BA2100" s="4">
        <v>161.06</v>
      </c>
    </row>
    <row r="2101" spans="1:53" x14ac:dyDescent="0.3">
      <c r="A2101" s="1" t="s">
        <v>960</v>
      </c>
      <c r="B2101" s="2">
        <v>4309485</v>
      </c>
      <c r="C2101" s="9" t="s">
        <v>2395</v>
      </c>
      <c r="D2101" s="9" t="s">
        <v>2543</v>
      </c>
      <c r="E2101" s="3">
        <v>1010.00728917</v>
      </c>
      <c r="F2101" s="5">
        <v>1492.166289</v>
      </c>
      <c r="G2101" s="5">
        <v>1503.79228917</v>
      </c>
      <c r="H2101" s="3">
        <v>0.08</v>
      </c>
      <c r="I2101" s="3">
        <v>18.813953000000001</v>
      </c>
      <c r="J2101" s="4">
        <v>0.08</v>
      </c>
      <c r="K2101" s="3">
        <v>18.813953000000001</v>
      </c>
      <c r="L2101" s="3" t="s">
        <v>2397</v>
      </c>
      <c r="M2101" s="3">
        <v>19.35406699</v>
      </c>
      <c r="N2101" s="3">
        <v>12.780411000000001</v>
      </c>
      <c r="O2101" s="3">
        <v>26.7421854156349</v>
      </c>
      <c r="P2101" s="3">
        <v>80.460984281437007</v>
      </c>
      <c r="Q2101" s="3">
        <v>3.7055570000000002</v>
      </c>
      <c r="R2101" s="3">
        <v>10.881363</v>
      </c>
      <c r="S2101" s="3">
        <v>10.881363</v>
      </c>
      <c r="T2101" s="9" t="s">
        <v>3429</v>
      </c>
      <c r="U2101" s="7">
        <v>397577</v>
      </c>
      <c r="V2101" s="7">
        <v>404067</v>
      </c>
      <c r="W2101" s="7">
        <v>335716</v>
      </c>
      <c r="X2101" s="7">
        <v>269718</v>
      </c>
      <c r="Y2101" s="7">
        <v>404720</v>
      </c>
      <c r="Z2101" s="7">
        <v>402140</v>
      </c>
      <c r="AA2101" s="7">
        <v>403302</v>
      </c>
      <c r="AB2101" s="7">
        <v>397577</v>
      </c>
      <c r="AC2101" s="4">
        <v>66.56</v>
      </c>
      <c r="AD2101" s="3">
        <v>66.295000000000002</v>
      </c>
      <c r="AE2101" s="3">
        <v>34.927999999999997</v>
      </c>
      <c r="AF2101" s="3">
        <v>29.991</v>
      </c>
      <c r="AG2101" s="7">
        <v>126140650</v>
      </c>
      <c r="AH2101" s="7">
        <v>126882774</v>
      </c>
      <c r="AI2101" s="7">
        <v>128839816</v>
      </c>
      <c r="AJ2101" s="7">
        <v>61508479</v>
      </c>
      <c r="AK2101" s="3">
        <v>48.90193</v>
      </c>
      <c r="AL2101" s="7">
        <v>211</v>
      </c>
      <c r="AM2101" s="7">
        <v>59607921</v>
      </c>
      <c r="AN2101" s="3">
        <v>47.39</v>
      </c>
      <c r="AO2101" s="3">
        <v>8.1550799999999999</v>
      </c>
      <c r="AP2101" s="3">
        <v>0.74719800000000003</v>
      </c>
      <c r="AQ2101" s="3">
        <v>12.674094999999999</v>
      </c>
      <c r="AR2101" s="3">
        <v>-17.195495999999999</v>
      </c>
      <c r="AS2101" s="3">
        <v>0.74719800000000003</v>
      </c>
      <c r="AT2101" s="3">
        <v>12.674094999999999</v>
      </c>
      <c r="AU2101" s="3">
        <v>-20.138203000000001</v>
      </c>
      <c r="AV2101" s="3">
        <v>3.0312665510720733</v>
      </c>
      <c r="AW2101" s="3">
        <v>4.7892780620178499</v>
      </c>
      <c r="AX2101" s="3">
        <v>5.4830972542296905</v>
      </c>
      <c r="AY2101" s="3">
        <v>74.48</v>
      </c>
      <c r="AZ2101" s="3">
        <v>117.67</v>
      </c>
      <c r="BA2101" s="3">
        <v>134.72</v>
      </c>
    </row>
    <row r="2102" spans="1:53" x14ac:dyDescent="0.3">
      <c r="A2102" s="1" t="s">
        <v>1730</v>
      </c>
      <c r="B2102" s="2">
        <v>4992327</v>
      </c>
      <c r="C2102" s="9" t="s">
        <v>2401</v>
      </c>
      <c r="D2102" s="9" t="s">
        <v>2445</v>
      </c>
      <c r="E2102" s="3">
        <v>1009.57003044</v>
      </c>
      <c r="F2102" s="5">
        <v>896.03903000000003</v>
      </c>
      <c r="G2102" s="5" t="s">
        <v>2400</v>
      </c>
      <c r="H2102" s="3">
        <v>0.28799999999999998</v>
      </c>
      <c r="I2102" s="3">
        <v>41.496814999999998</v>
      </c>
      <c r="J2102" s="3">
        <v>0.28799999999999998</v>
      </c>
      <c r="K2102" s="3">
        <v>41.496814999999998</v>
      </c>
      <c r="L2102" s="3">
        <v>2.50079969</v>
      </c>
      <c r="M2102" s="3">
        <v>1.4090040699999999</v>
      </c>
      <c r="N2102" s="3">
        <v>19.409136</v>
      </c>
      <c r="O2102" s="3" t="s">
        <v>2400</v>
      </c>
      <c r="P2102" s="3" t="s">
        <v>2400</v>
      </c>
      <c r="Q2102" s="3">
        <v>1.6751050000000001</v>
      </c>
      <c r="R2102" s="3">
        <v>12.369637000000001</v>
      </c>
      <c r="S2102" s="3">
        <v>12.369637000000001</v>
      </c>
      <c r="T2102" s="9" t="s">
        <v>3429</v>
      </c>
      <c r="U2102" s="7">
        <v>503877</v>
      </c>
      <c r="V2102" s="7">
        <v>488398</v>
      </c>
      <c r="W2102" s="7">
        <v>488098</v>
      </c>
      <c r="X2102" s="7">
        <v>434395</v>
      </c>
      <c r="Y2102" s="7">
        <v>504188</v>
      </c>
      <c r="Z2102" s="7">
        <v>509274</v>
      </c>
      <c r="AA2102" s="7">
        <v>505908</v>
      </c>
      <c r="AB2102" s="7">
        <v>503877</v>
      </c>
      <c r="AC2102" s="3">
        <v>44.057000000000002</v>
      </c>
      <c r="AD2102" s="3">
        <v>45.033999999999999</v>
      </c>
      <c r="AE2102" s="3">
        <v>13.226000000000001</v>
      </c>
      <c r="AF2102" s="3">
        <v>13.260999999999999</v>
      </c>
      <c r="AG2102" s="7">
        <v>24510076</v>
      </c>
      <c r="AH2102" s="7">
        <v>25147616</v>
      </c>
      <c r="AI2102" s="7">
        <v>25785903</v>
      </c>
      <c r="AJ2102" s="7">
        <v>24366073</v>
      </c>
      <c r="AK2102" s="3">
        <v>99.412469999999999</v>
      </c>
      <c r="AL2102" s="7">
        <v>250</v>
      </c>
      <c r="AM2102" s="7">
        <v>21898250</v>
      </c>
      <c r="AN2102" s="3">
        <v>89.34</v>
      </c>
      <c r="AO2102" s="3">
        <v>-2.348239</v>
      </c>
      <c r="AP2102" s="3">
        <v>-5.098325</v>
      </c>
      <c r="AQ2102" s="3">
        <v>33.094994999999997</v>
      </c>
      <c r="AR2102" s="3">
        <v>2.8684210000000001</v>
      </c>
      <c r="AS2102" s="3">
        <v>-5.098325</v>
      </c>
      <c r="AT2102" s="3">
        <v>33.094994999999997</v>
      </c>
      <c r="AU2102" s="3">
        <v>0.33367599999999997</v>
      </c>
      <c r="AV2102" s="3">
        <v>2.7174538340884786</v>
      </c>
      <c r="AW2102" s="3">
        <v>5.7294572166231488</v>
      </c>
      <c r="AX2102" s="3">
        <v>5.6442027540648363</v>
      </c>
      <c r="AY2102" s="3">
        <v>63.87</v>
      </c>
      <c r="AZ2102" s="3">
        <v>134.66</v>
      </c>
      <c r="BA2102" s="3">
        <v>132.66</v>
      </c>
    </row>
    <row r="2103" spans="1:53" x14ac:dyDescent="0.3">
      <c r="A2103" s="1" t="s">
        <v>1491</v>
      </c>
      <c r="B2103" s="2">
        <v>4666985</v>
      </c>
      <c r="C2103" s="9" t="s">
        <v>2401</v>
      </c>
      <c r="D2103" s="9" t="s">
        <v>2509</v>
      </c>
      <c r="E2103" s="3">
        <v>1009.18221582</v>
      </c>
      <c r="F2103" s="5">
        <v>2685.4032149999998</v>
      </c>
      <c r="G2103" s="5">
        <v>2697.1172158200002</v>
      </c>
      <c r="H2103" s="3">
        <v>-3.9E-2</v>
      </c>
      <c r="I2103" s="3" t="s">
        <v>2397</v>
      </c>
      <c r="J2103" s="3">
        <v>-3.9E-2</v>
      </c>
      <c r="K2103" s="3" t="s">
        <v>2397</v>
      </c>
      <c r="L2103" s="3">
        <v>8.4696823900000009</v>
      </c>
      <c r="M2103" s="3">
        <v>1.1666445699999999</v>
      </c>
      <c r="N2103" s="3" t="s">
        <v>2397</v>
      </c>
      <c r="O2103" s="3" t="s">
        <v>2397</v>
      </c>
      <c r="P2103" s="3">
        <v>3.4588999292009501</v>
      </c>
      <c r="Q2103" s="3">
        <v>1.070136</v>
      </c>
      <c r="R2103" s="3">
        <v>5.6611700000000003</v>
      </c>
      <c r="S2103" s="3">
        <v>5.6611700000000003</v>
      </c>
      <c r="T2103" s="9" t="s">
        <v>3429</v>
      </c>
      <c r="U2103" s="7">
        <v>2573233</v>
      </c>
      <c r="V2103" s="7">
        <v>3033990</v>
      </c>
      <c r="W2103" s="7">
        <v>2622110</v>
      </c>
      <c r="X2103" s="7">
        <v>1950929</v>
      </c>
      <c r="Y2103" s="7">
        <v>2655440</v>
      </c>
      <c r="Z2103" s="7">
        <v>2595298</v>
      </c>
      <c r="AA2103" s="7">
        <v>2485697</v>
      </c>
      <c r="AB2103" s="7">
        <v>2573233</v>
      </c>
      <c r="AC2103" s="4">
        <v>11.522</v>
      </c>
      <c r="AD2103" s="3">
        <v>17.077000000000002</v>
      </c>
      <c r="AE2103" s="4">
        <v>10.51</v>
      </c>
      <c r="AF2103" s="3">
        <v>17.867999999999999</v>
      </c>
      <c r="AG2103" s="7">
        <v>132438000</v>
      </c>
      <c r="AH2103" s="7">
        <v>132438611</v>
      </c>
      <c r="AI2103" s="7">
        <v>132438000</v>
      </c>
      <c r="AJ2103" s="7">
        <v>46783483</v>
      </c>
      <c r="AK2103" s="3">
        <v>35.324660000000002</v>
      </c>
      <c r="AL2103" s="7">
        <v>25</v>
      </c>
      <c r="AM2103" s="7">
        <v>1654520</v>
      </c>
      <c r="AN2103" s="4">
        <v>1.25</v>
      </c>
      <c r="AO2103" s="3">
        <v>3.8961039999999998</v>
      </c>
      <c r="AP2103" s="3">
        <v>15.485564</v>
      </c>
      <c r="AQ2103" s="3">
        <v>21.045392</v>
      </c>
      <c r="AR2103" s="3">
        <v>26.074498999999999</v>
      </c>
      <c r="AS2103" s="3">
        <v>15.485564</v>
      </c>
      <c r="AT2103" s="3">
        <v>21.045392</v>
      </c>
      <c r="AU2103" s="3">
        <v>23.249300000000002</v>
      </c>
      <c r="AV2103" s="3">
        <v>3.5285080119120247</v>
      </c>
      <c r="AW2103" s="3">
        <v>0.95159268648901496</v>
      </c>
      <c r="AX2103" s="3">
        <v>0.39144824267646189</v>
      </c>
      <c r="AY2103" s="4">
        <v>1894.09</v>
      </c>
      <c r="AZ2103" s="3">
        <v>510.81</v>
      </c>
      <c r="BA2103" s="3">
        <v>210.13</v>
      </c>
    </row>
    <row r="2104" spans="1:53" x14ac:dyDescent="0.3">
      <c r="A2104" s="1" t="s">
        <v>738</v>
      </c>
      <c r="B2104" s="2">
        <v>6543220</v>
      </c>
      <c r="C2104" s="9" t="s">
        <v>2401</v>
      </c>
      <c r="D2104" s="9" t="s">
        <v>2527</v>
      </c>
      <c r="E2104" s="3">
        <v>1008.83289542</v>
      </c>
      <c r="F2104" s="5">
        <v>1233.0328950000001</v>
      </c>
      <c r="G2104" s="5">
        <v>1233.0328954199999</v>
      </c>
      <c r="H2104" s="3">
        <v>-5.3999999999999999E-2</v>
      </c>
      <c r="I2104" s="3" t="s">
        <v>2397</v>
      </c>
      <c r="J2104" s="3">
        <v>-5.3999999999999999E-2</v>
      </c>
      <c r="K2104" s="3" t="s">
        <v>2397</v>
      </c>
      <c r="L2104" s="3" t="s">
        <v>2397</v>
      </c>
      <c r="M2104" s="3">
        <v>2.5038961</v>
      </c>
      <c r="N2104" s="3">
        <v>39.186991999999996</v>
      </c>
      <c r="O2104" s="3" t="s">
        <v>2397</v>
      </c>
      <c r="P2104" s="3" t="s">
        <v>2397</v>
      </c>
      <c r="Q2104" s="3">
        <v>3.0561250000000002</v>
      </c>
      <c r="R2104" s="3">
        <v>12.21829</v>
      </c>
      <c r="S2104" s="3">
        <v>12.21829</v>
      </c>
      <c r="T2104" s="9" t="s">
        <v>3429</v>
      </c>
      <c r="U2104" s="7">
        <v>382800</v>
      </c>
      <c r="V2104" s="7">
        <v>325900</v>
      </c>
      <c r="W2104" s="7">
        <v>145500</v>
      </c>
      <c r="X2104" s="7">
        <v>127400</v>
      </c>
      <c r="Y2104" s="7">
        <v>393500</v>
      </c>
      <c r="Z2104" s="7">
        <v>393400</v>
      </c>
      <c r="AA2104" s="7">
        <v>393900</v>
      </c>
      <c r="AB2104" s="7">
        <v>382800</v>
      </c>
      <c r="AC2104" s="3">
        <v>64.367999999999995</v>
      </c>
      <c r="AD2104" s="3">
        <v>64.879000000000005</v>
      </c>
      <c r="AE2104" s="3">
        <v>22.806000000000001</v>
      </c>
      <c r="AF2104" s="3">
        <v>24.574000000000002</v>
      </c>
      <c r="AG2104" s="7">
        <v>203220000</v>
      </c>
      <c r="AH2104" s="7">
        <v>203926000</v>
      </c>
      <c r="AI2104" s="7">
        <v>62890000</v>
      </c>
      <c r="AJ2104" s="7">
        <v>18461514</v>
      </c>
      <c r="AK2104" s="4">
        <v>9.0950399999999991</v>
      </c>
      <c r="AL2104" s="7">
        <v>93</v>
      </c>
      <c r="AM2104" s="7">
        <v>12975529</v>
      </c>
      <c r="AN2104" s="3">
        <v>6.39</v>
      </c>
      <c r="AO2104" s="3">
        <v>1.2605040000000001</v>
      </c>
      <c r="AP2104" s="3">
        <v>-3.0181089999999999</v>
      </c>
      <c r="AQ2104" s="3">
        <v>-3.4068139999999998</v>
      </c>
      <c r="AR2104" s="3">
        <v>-17.887564000000001</v>
      </c>
      <c r="AS2104" s="3">
        <v>-3.0181089999999999</v>
      </c>
      <c r="AT2104" s="3">
        <v>-3.4068139999999998</v>
      </c>
      <c r="AU2104" s="3">
        <v>-19.397993</v>
      </c>
      <c r="AV2104" s="3">
        <v>0.3472299848570693</v>
      </c>
      <c r="AW2104" s="3">
        <v>0.50016775890225162</v>
      </c>
      <c r="AX2104" s="3">
        <v>0.39104231382945731</v>
      </c>
      <c r="AY2104" s="3">
        <v>88.91</v>
      </c>
      <c r="AZ2104" s="4">
        <v>128.07</v>
      </c>
      <c r="BA2104" s="3">
        <v>100.13</v>
      </c>
    </row>
    <row r="2105" spans="1:53" x14ac:dyDescent="0.3">
      <c r="A2105" s="1" t="s">
        <v>1022</v>
      </c>
      <c r="B2105" s="2">
        <v>4627536</v>
      </c>
      <c r="C2105" s="9" t="s">
        <v>2395</v>
      </c>
      <c r="D2105" s="9" t="s">
        <v>2519</v>
      </c>
      <c r="E2105" s="3">
        <v>1006.7326273</v>
      </c>
      <c r="F2105" s="5">
        <v>929.78362700000002</v>
      </c>
      <c r="G2105" s="5">
        <v>967.18762730000003</v>
      </c>
      <c r="H2105" s="3">
        <v>0.188</v>
      </c>
      <c r="I2105" s="3">
        <v>48.998458999999997</v>
      </c>
      <c r="J2105" s="3">
        <v>0.188</v>
      </c>
      <c r="K2105" s="3">
        <v>48.998458999999997</v>
      </c>
      <c r="L2105" s="3">
        <v>15.135649690000001</v>
      </c>
      <c r="M2105" s="3">
        <v>2.72073922</v>
      </c>
      <c r="N2105" s="3">
        <v>29.803187000000001</v>
      </c>
      <c r="O2105" s="3">
        <v>32.697188562196203</v>
      </c>
      <c r="P2105" s="3">
        <v>30.124000582442001</v>
      </c>
      <c r="Q2105" s="3">
        <v>3.0912120000000001</v>
      </c>
      <c r="R2105" s="3">
        <v>19.961528999999999</v>
      </c>
      <c r="S2105" s="3">
        <v>19.961528999999999</v>
      </c>
      <c r="T2105" s="9" t="s">
        <v>3429</v>
      </c>
      <c r="U2105" s="7">
        <v>279063</v>
      </c>
      <c r="V2105" s="7">
        <v>266826</v>
      </c>
      <c r="W2105" s="7">
        <v>256712</v>
      </c>
      <c r="X2105" s="7">
        <v>244826</v>
      </c>
      <c r="Y2105" s="7">
        <v>287992</v>
      </c>
      <c r="Z2105" s="7">
        <v>285235</v>
      </c>
      <c r="AA2105" s="7">
        <v>282877</v>
      </c>
      <c r="AB2105" s="7">
        <v>279063</v>
      </c>
      <c r="AC2105" s="4">
        <v>65.95</v>
      </c>
      <c r="AD2105" s="3">
        <v>66.375</v>
      </c>
      <c r="AE2105" s="4">
        <v>12.576000000000001</v>
      </c>
      <c r="AF2105" s="3">
        <v>13.944000000000001</v>
      </c>
      <c r="AG2105" s="7">
        <v>30415000</v>
      </c>
      <c r="AH2105" s="7">
        <v>30408000</v>
      </c>
      <c r="AI2105" s="7">
        <v>30590000</v>
      </c>
      <c r="AJ2105" s="7">
        <v>23930107</v>
      </c>
      <c r="AK2105" s="3">
        <v>78.678939999999997</v>
      </c>
      <c r="AL2105" s="7">
        <v>265</v>
      </c>
      <c r="AM2105" s="7">
        <v>22580793</v>
      </c>
      <c r="AN2105" s="3">
        <v>74.239999999999995</v>
      </c>
      <c r="AO2105" s="3">
        <v>0.56925999999999999</v>
      </c>
      <c r="AP2105" s="3">
        <v>-3.927492</v>
      </c>
      <c r="AQ2105" s="3">
        <v>10.263522999999999</v>
      </c>
      <c r="AR2105" s="3">
        <v>19.101123999999999</v>
      </c>
      <c r="AS2105" s="3">
        <v>-3.927492</v>
      </c>
      <c r="AT2105" s="3">
        <v>10.263522999999999</v>
      </c>
      <c r="AU2105" s="3">
        <v>17.647058999999999</v>
      </c>
      <c r="AV2105" s="3">
        <v>1.159807190446861</v>
      </c>
      <c r="AW2105" s="3">
        <v>1.9133747179569351</v>
      </c>
      <c r="AX2105" s="3">
        <v>2.2777411561711669</v>
      </c>
      <c r="AY2105" s="3">
        <v>60.08</v>
      </c>
      <c r="AZ2105" s="3">
        <v>99.12</v>
      </c>
      <c r="BA2105" s="4">
        <v>118</v>
      </c>
    </row>
    <row r="2106" spans="1:53" x14ac:dyDescent="0.3">
      <c r="A2106" s="1" t="s">
        <v>1023</v>
      </c>
      <c r="B2106" s="2">
        <v>4994753</v>
      </c>
      <c r="C2106" s="9" t="s">
        <v>2395</v>
      </c>
      <c r="D2106" s="9" t="s">
        <v>2484</v>
      </c>
      <c r="E2106" s="3">
        <v>1002.4036252</v>
      </c>
      <c r="F2106" s="5">
        <v>1188.0406250000001</v>
      </c>
      <c r="G2106" s="5" t="s">
        <v>2400</v>
      </c>
      <c r="H2106" s="3">
        <v>-0.12</v>
      </c>
      <c r="I2106" s="3" t="s">
        <v>2397</v>
      </c>
      <c r="J2106" s="3">
        <v>-0.12</v>
      </c>
      <c r="K2106" s="3" t="s">
        <v>2397</v>
      </c>
      <c r="L2106" s="3">
        <v>2.1564482000000003</v>
      </c>
      <c r="M2106" s="3">
        <v>1.0665399200000001</v>
      </c>
      <c r="N2106" s="3">
        <v>9.8941800000000004</v>
      </c>
      <c r="O2106" s="3" t="s">
        <v>2400</v>
      </c>
      <c r="P2106" s="3" t="s">
        <v>2400</v>
      </c>
      <c r="Q2106" s="3">
        <v>0.98712200000000005</v>
      </c>
      <c r="R2106" s="3">
        <v>4.4469719999999997</v>
      </c>
      <c r="S2106" s="3">
        <v>4.4469719999999997</v>
      </c>
      <c r="T2106" s="9" t="s">
        <v>3429</v>
      </c>
      <c r="U2106" s="7">
        <v>1207458</v>
      </c>
      <c r="V2106" s="7">
        <v>967996</v>
      </c>
      <c r="W2106" s="7">
        <v>607284</v>
      </c>
      <c r="X2106" s="7">
        <v>645262</v>
      </c>
      <c r="Y2106" s="7">
        <v>1080282</v>
      </c>
      <c r="Z2106" s="7">
        <v>1115447</v>
      </c>
      <c r="AA2106" s="7">
        <v>1146862</v>
      </c>
      <c r="AB2106" s="7">
        <v>1207458</v>
      </c>
      <c r="AC2106" s="3">
        <v>27.646000000000001</v>
      </c>
      <c r="AD2106" s="3">
        <v>26.324999999999999</v>
      </c>
      <c r="AE2106" s="3">
        <v>16.591999999999999</v>
      </c>
      <c r="AF2106" s="3">
        <v>14.019</v>
      </c>
      <c r="AG2106" s="7">
        <v>78495000</v>
      </c>
      <c r="AH2106" s="7">
        <v>78452000</v>
      </c>
      <c r="AI2106" s="7">
        <v>79022000</v>
      </c>
      <c r="AJ2106" s="7">
        <v>44142983</v>
      </c>
      <c r="AK2106" s="3">
        <v>56.235419999999998</v>
      </c>
      <c r="AL2106" s="7">
        <v>211</v>
      </c>
      <c r="AM2106" s="7">
        <v>40459787</v>
      </c>
      <c r="AN2106" s="3">
        <v>51.54</v>
      </c>
      <c r="AO2106" s="3">
        <v>0.80862500000000004</v>
      </c>
      <c r="AP2106" s="3">
        <v>-12.137822999999999</v>
      </c>
      <c r="AQ2106" s="3">
        <v>-8.6319219999999994</v>
      </c>
      <c r="AR2106" s="3">
        <v>-19.454415000000001</v>
      </c>
      <c r="AS2106" s="3">
        <v>-12.137822999999999</v>
      </c>
      <c r="AT2106" s="3">
        <v>-8.6319219999999994</v>
      </c>
      <c r="AU2106" s="3">
        <v>-21.318373000000001</v>
      </c>
      <c r="AV2106" s="3">
        <v>1.3482215359245895</v>
      </c>
      <c r="AW2106" s="3">
        <v>2.2902346992903539</v>
      </c>
      <c r="AX2106" s="3">
        <v>2.2984885182386021</v>
      </c>
      <c r="AY2106" s="3">
        <v>59.12</v>
      </c>
      <c r="AZ2106" s="3">
        <v>100.43</v>
      </c>
      <c r="BA2106" s="3">
        <v>100.79</v>
      </c>
    </row>
    <row r="2107" spans="1:53" x14ac:dyDescent="0.3">
      <c r="A2107" s="1" t="s">
        <v>1181</v>
      </c>
      <c r="B2107" s="2">
        <v>4142572</v>
      </c>
      <c r="C2107" s="9" t="s">
        <v>2395</v>
      </c>
      <c r="D2107" s="9" t="s">
        <v>2424</v>
      </c>
      <c r="E2107" s="3">
        <v>1001.9591164</v>
      </c>
      <c r="F2107" s="5">
        <v>1085.518116</v>
      </c>
      <c r="G2107" s="5" t="s">
        <v>2400</v>
      </c>
      <c r="H2107" s="3">
        <v>1</v>
      </c>
      <c r="I2107" s="3">
        <v>18.773707000000002</v>
      </c>
      <c r="J2107" s="4">
        <v>1</v>
      </c>
      <c r="K2107" s="3">
        <v>18.773707000000002</v>
      </c>
      <c r="L2107" s="3">
        <v>3.4425387299999999</v>
      </c>
      <c r="M2107" s="3">
        <v>3.25219339</v>
      </c>
      <c r="N2107" s="3">
        <v>18.577521999999998</v>
      </c>
      <c r="O2107" s="3" t="s">
        <v>2400</v>
      </c>
      <c r="P2107" s="3" t="s">
        <v>2400</v>
      </c>
      <c r="Q2107" s="3">
        <v>0.98689000000000004</v>
      </c>
      <c r="R2107" s="3">
        <v>10.531582999999999</v>
      </c>
      <c r="S2107" s="3">
        <v>10.531582999999999</v>
      </c>
      <c r="T2107" s="9" t="s">
        <v>3430</v>
      </c>
      <c r="U2107" s="7">
        <v>1066783</v>
      </c>
      <c r="V2107" s="7">
        <v>999686</v>
      </c>
      <c r="W2107" s="7">
        <v>955868</v>
      </c>
      <c r="X2107" s="7">
        <v>858482</v>
      </c>
      <c r="Y2107" s="7">
        <v>1108874</v>
      </c>
      <c r="Z2107" s="7">
        <v>1066783</v>
      </c>
      <c r="AA2107" s="7">
        <v>1031433</v>
      </c>
      <c r="AB2107" s="7">
        <v>998084</v>
      </c>
      <c r="AC2107" s="3">
        <v>20.073</v>
      </c>
      <c r="AD2107" s="3">
        <v>18.366</v>
      </c>
      <c r="AE2107" s="4">
        <v>9.9079999999999995</v>
      </c>
      <c r="AF2107" s="4">
        <v>8.9610000000000003</v>
      </c>
      <c r="AG2107" s="7">
        <v>11603464</v>
      </c>
      <c r="AH2107" s="7">
        <v>11603464</v>
      </c>
      <c r="AI2107" s="7">
        <v>11570457</v>
      </c>
      <c r="AJ2107" s="7">
        <v>8876782</v>
      </c>
      <c r="AK2107" s="3">
        <v>76.501140000000007</v>
      </c>
      <c r="AL2107" s="7">
        <v>255</v>
      </c>
      <c r="AM2107" s="7">
        <v>8503933</v>
      </c>
      <c r="AN2107" s="3">
        <v>73.290000000000006</v>
      </c>
      <c r="AO2107" s="3">
        <v>3.9871080000000001</v>
      </c>
      <c r="AP2107" s="3">
        <v>0.880139</v>
      </c>
      <c r="AQ2107" s="3">
        <v>-7.6343969999999999</v>
      </c>
      <c r="AR2107" s="3">
        <v>-17.305866999999999</v>
      </c>
      <c r="AS2107" s="3">
        <v>0.880139</v>
      </c>
      <c r="AT2107" s="3">
        <v>-7.6343969999999999</v>
      </c>
      <c r="AU2107" s="3">
        <v>-15.460016</v>
      </c>
      <c r="AV2107" s="3">
        <v>6.5095661377400358</v>
      </c>
      <c r="AW2107" s="3">
        <v>6.1078618992765037</v>
      </c>
      <c r="AX2107" s="3">
        <v>4.1429273936509636</v>
      </c>
      <c r="AY2107" s="3">
        <v>172.93</v>
      </c>
      <c r="AZ2107" s="3">
        <v>162.26</v>
      </c>
      <c r="BA2107" s="4">
        <v>110.06</v>
      </c>
    </row>
    <row r="2108" spans="1:53" x14ac:dyDescent="0.3">
      <c r="A2108" s="1" t="s">
        <v>1755</v>
      </c>
      <c r="B2108" s="2">
        <v>4880081</v>
      </c>
      <c r="C2108" s="9" t="s">
        <v>2395</v>
      </c>
      <c r="D2108" s="9" t="s">
        <v>2405</v>
      </c>
      <c r="E2108" s="3">
        <v>997.79927543999997</v>
      </c>
      <c r="F2108" s="5">
        <v>703.37927500000001</v>
      </c>
      <c r="G2108" s="5">
        <v>941.17727544000002</v>
      </c>
      <c r="H2108" s="3">
        <v>7.0000000000000007E-2</v>
      </c>
      <c r="I2108" s="3" t="s">
        <v>2397</v>
      </c>
      <c r="J2108" s="3">
        <v>7.0000000000000007E-2</v>
      </c>
      <c r="K2108" s="3" t="s">
        <v>2397</v>
      </c>
      <c r="L2108" s="3">
        <v>4.1892896999999998</v>
      </c>
      <c r="M2108" s="3">
        <v>3.0850335499999999</v>
      </c>
      <c r="N2108" s="3">
        <v>16.726057999999998</v>
      </c>
      <c r="O2108" s="3" t="s">
        <v>2397</v>
      </c>
      <c r="P2108" s="3" t="s">
        <v>2397</v>
      </c>
      <c r="Q2108" s="3">
        <v>2.442008</v>
      </c>
      <c r="R2108" s="3" t="s">
        <v>2397</v>
      </c>
      <c r="S2108" s="3" t="s">
        <v>2397</v>
      </c>
      <c r="T2108" s="9" t="s">
        <v>3429</v>
      </c>
      <c r="U2108" s="7">
        <v>261292</v>
      </c>
      <c r="V2108" s="7">
        <v>293426</v>
      </c>
      <c r="W2108" s="7">
        <v>286496</v>
      </c>
      <c r="X2108" s="7">
        <v>250027</v>
      </c>
      <c r="Y2108" s="7">
        <v>266881</v>
      </c>
      <c r="Z2108" s="7">
        <v>259005</v>
      </c>
      <c r="AA2108" s="7">
        <v>257336</v>
      </c>
      <c r="AB2108" s="7">
        <v>261292</v>
      </c>
      <c r="AC2108" s="4">
        <v>80.209999999999994</v>
      </c>
      <c r="AD2108" s="3">
        <v>80.483999999999995</v>
      </c>
      <c r="AE2108" s="3">
        <v>-9.3889999999999993</v>
      </c>
      <c r="AF2108" s="3">
        <v>-2.5859999999999999</v>
      </c>
      <c r="AG2108" s="7">
        <v>41956001</v>
      </c>
      <c r="AH2108" s="7">
        <v>41857259</v>
      </c>
      <c r="AI2108" s="7">
        <v>42261637</v>
      </c>
      <c r="AJ2108" s="7">
        <v>29686084</v>
      </c>
      <c r="AK2108" s="4">
        <v>70.689700000000002</v>
      </c>
      <c r="AL2108" s="7">
        <v>150</v>
      </c>
      <c r="AM2108" s="7">
        <v>26718918</v>
      </c>
      <c r="AN2108" s="3">
        <v>63.62</v>
      </c>
      <c r="AO2108" s="3">
        <v>-1.6586639999999999</v>
      </c>
      <c r="AP2108" s="3">
        <v>-5.176768</v>
      </c>
      <c r="AQ2108" s="3">
        <v>1.1220829999999999</v>
      </c>
      <c r="AR2108" s="3">
        <v>37.882497000000001</v>
      </c>
      <c r="AS2108" s="3">
        <v>-5.176768</v>
      </c>
      <c r="AT2108" s="3">
        <v>1.1220829999999999</v>
      </c>
      <c r="AU2108" s="3">
        <v>35.071942</v>
      </c>
      <c r="AV2108" s="3">
        <v>0.99447983219112768</v>
      </c>
      <c r="AW2108" s="3">
        <v>1.5482592722055906</v>
      </c>
      <c r="AX2108" s="3">
        <v>2.2742300727454121</v>
      </c>
      <c r="AY2108" s="3">
        <v>30.59</v>
      </c>
      <c r="AZ2108" s="3">
        <v>47.62</v>
      </c>
      <c r="BA2108" s="3">
        <v>69.95</v>
      </c>
    </row>
    <row r="2109" spans="1:53" x14ac:dyDescent="0.3">
      <c r="A2109" s="1" t="s">
        <v>2306</v>
      </c>
      <c r="B2109" s="2">
        <v>5274032</v>
      </c>
      <c r="C2109" s="9" t="s">
        <v>2401</v>
      </c>
      <c r="D2109" s="9" t="s">
        <v>2417</v>
      </c>
      <c r="E2109" s="3">
        <v>994.78101902000003</v>
      </c>
      <c r="F2109" s="5">
        <v>953.31401900000003</v>
      </c>
      <c r="G2109" s="5" t="s">
        <v>2400</v>
      </c>
      <c r="H2109" s="3">
        <v>-8.2000000000000003E-2</v>
      </c>
      <c r="I2109" s="3" t="s">
        <v>2397</v>
      </c>
      <c r="J2109" s="3">
        <v>-8.2000000000000003E-2</v>
      </c>
      <c r="K2109" s="3" t="s">
        <v>2397</v>
      </c>
      <c r="L2109" s="3">
        <v>16.775553210000002</v>
      </c>
      <c r="M2109" s="3">
        <v>16.775553210000002</v>
      </c>
      <c r="N2109" s="3">
        <v>157.623762</v>
      </c>
      <c r="O2109" s="3" t="s">
        <v>2400</v>
      </c>
      <c r="P2109" s="3" t="s">
        <v>2400</v>
      </c>
      <c r="Q2109" s="3">
        <v>5.7039730000000004</v>
      </c>
      <c r="R2109" s="3" t="s">
        <v>2397</v>
      </c>
      <c r="S2109" s="3">
        <v>-69.248589999999993</v>
      </c>
      <c r="T2109" s="9" t="s">
        <v>3429</v>
      </c>
      <c r="U2109" s="7">
        <v>170468</v>
      </c>
      <c r="V2109" s="7">
        <v>142117</v>
      </c>
      <c r="W2109" s="7">
        <v>115871</v>
      </c>
      <c r="X2109" s="7">
        <v>79896</v>
      </c>
      <c r="Y2109" s="7">
        <v>195837</v>
      </c>
      <c r="Z2109" s="7">
        <v>186995</v>
      </c>
      <c r="AA2109" s="7">
        <v>178076</v>
      </c>
      <c r="AB2109" s="7">
        <v>170468</v>
      </c>
      <c r="AC2109" s="3">
        <v>68.100999999999999</v>
      </c>
      <c r="AD2109" s="3">
        <v>70.680999999999997</v>
      </c>
      <c r="AE2109" s="3">
        <v>-13.882</v>
      </c>
      <c r="AF2109" s="3">
        <v>-11.161</v>
      </c>
      <c r="AG2109" s="7">
        <v>72517681</v>
      </c>
      <c r="AH2109" s="7">
        <v>71682267</v>
      </c>
      <c r="AI2109" s="7">
        <v>69341193</v>
      </c>
      <c r="AJ2109" s="7">
        <v>53753075</v>
      </c>
      <c r="AK2109" s="3">
        <v>73.865960000000001</v>
      </c>
      <c r="AL2109" s="7">
        <v>196</v>
      </c>
      <c r="AM2109" s="7">
        <v>32863187</v>
      </c>
      <c r="AN2109" s="3">
        <v>45.16</v>
      </c>
      <c r="AO2109" s="3">
        <v>-0.56214900000000001</v>
      </c>
      <c r="AP2109" s="3">
        <v>16.459399999999999</v>
      </c>
      <c r="AQ2109" s="3">
        <v>24.375</v>
      </c>
      <c r="AR2109" s="3">
        <v>37.954939000000003</v>
      </c>
      <c r="AS2109" s="3">
        <v>16.459399999999999</v>
      </c>
      <c r="AT2109" s="3">
        <v>24.375</v>
      </c>
      <c r="AU2109" s="3">
        <v>38.796861</v>
      </c>
      <c r="AV2109" s="3">
        <v>3.2450200770619038</v>
      </c>
      <c r="AW2109" s="3">
        <v>6.7018885340163843</v>
      </c>
      <c r="AX2109" s="3">
        <v>6.7187489538456688</v>
      </c>
      <c r="AY2109" s="3">
        <v>84.84</v>
      </c>
      <c r="AZ2109" s="3">
        <v>175.22</v>
      </c>
      <c r="BA2109" s="3">
        <v>175.66</v>
      </c>
    </row>
    <row r="2110" spans="1:53" x14ac:dyDescent="0.3">
      <c r="A2110" s="1" t="s">
        <v>1848</v>
      </c>
      <c r="B2110" s="2">
        <v>103068</v>
      </c>
      <c r="C2110" s="9" t="s">
        <v>2401</v>
      </c>
      <c r="D2110" s="9" t="s">
        <v>2413</v>
      </c>
      <c r="E2110" s="3">
        <v>993.6619991</v>
      </c>
      <c r="F2110" s="5">
        <v>2831.871999</v>
      </c>
      <c r="G2110" s="5">
        <v>3077.4469991000001</v>
      </c>
      <c r="H2110" s="3">
        <v>0.48</v>
      </c>
      <c r="I2110" s="3">
        <v>21.086956521739101</v>
      </c>
      <c r="J2110" s="4">
        <v>0.48</v>
      </c>
      <c r="K2110" s="3">
        <v>21.086956521739101</v>
      </c>
      <c r="L2110" s="3">
        <v>6.0061919499999998</v>
      </c>
      <c r="M2110" s="3">
        <v>6.00622965966617</v>
      </c>
      <c r="N2110" s="3">
        <v>8.2081660000000003</v>
      </c>
      <c r="O2110" s="3" t="s">
        <v>2400</v>
      </c>
      <c r="P2110" s="3" t="s">
        <v>2400</v>
      </c>
      <c r="Q2110" s="3">
        <v>10.373599</v>
      </c>
      <c r="R2110" s="3">
        <v>16.421368999999999</v>
      </c>
      <c r="S2110" s="3">
        <v>17.349390028409299</v>
      </c>
      <c r="T2110" s="9" t="s">
        <v>3429</v>
      </c>
      <c r="U2110" s="7">
        <v>257502</v>
      </c>
      <c r="V2110" s="7">
        <v>245936</v>
      </c>
      <c r="W2110" s="7">
        <v>239232</v>
      </c>
      <c r="X2110" s="7">
        <v>225347</v>
      </c>
      <c r="Y2110" s="7">
        <v>267761</v>
      </c>
      <c r="Z2110" s="7">
        <v>264259</v>
      </c>
      <c r="AA2110" s="7">
        <v>261068</v>
      </c>
      <c r="AB2110" s="7">
        <v>257502</v>
      </c>
      <c r="AC2110" s="3">
        <v>73.897000000000006</v>
      </c>
      <c r="AD2110" s="3">
        <v>73.763000000000005</v>
      </c>
      <c r="AE2110" s="3">
        <v>63.143000000000001</v>
      </c>
      <c r="AF2110" s="3">
        <v>62.851999999999997</v>
      </c>
      <c r="AG2110" s="7">
        <v>24279719</v>
      </c>
      <c r="AH2110" s="7">
        <v>24256492</v>
      </c>
      <c r="AI2110" s="7">
        <v>24064211</v>
      </c>
      <c r="AJ2110" s="7">
        <v>13456181</v>
      </c>
      <c r="AK2110" s="4">
        <v>55.671199999999999</v>
      </c>
      <c r="AL2110" s="7">
        <v>204</v>
      </c>
      <c r="AM2110" s="7">
        <v>19770527</v>
      </c>
      <c r="AN2110" s="4">
        <v>81.8</v>
      </c>
      <c r="AO2110" s="3">
        <v>0.12903200000000001</v>
      </c>
      <c r="AP2110" s="3">
        <v>-5.6190709999999999</v>
      </c>
      <c r="AQ2110" s="3">
        <v>-7.5309819999999998</v>
      </c>
      <c r="AR2110" s="3">
        <v>-1.372649</v>
      </c>
      <c r="AS2110" s="3">
        <v>-5.6190709999999999</v>
      </c>
      <c r="AT2110" s="3">
        <v>-7.5309819999999998</v>
      </c>
      <c r="AU2110" s="3">
        <v>-1.196842</v>
      </c>
      <c r="AV2110" s="3">
        <v>0.63273841464146219</v>
      </c>
      <c r="AW2110" s="3">
        <v>0.87994286572033875</v>
      </c>
      <c r="AX2110" s="3">
        <v>0.89306418011579314</v>
      </c>
      <c r="AY2110" s="3">
        <v>59.37</v>
      </c>
      <c r="AZ2110" s="3">
        <v>82.56</v>
      </c>
      <c r="BA2110" s="3">
        <v>83.79</v>
      </c>
    </row>
    <row r="2111" spans="1:53" x14ac:dyDescent="0.3">
      <c r="A2111" s="1" t="s">
        <v>1710</v>
      </c>
      <c r="B2111" s="2">
        <v>102284</v>
      </c>
      <c r="C2111" s="9" t="s">
        <v>2395</v>
      </c>
      <c r="D2111" s="9" t="s">
        <v>2399</v>
      </c>
      <c r="E2111" s="3">
        <v>993.16087124000001</v>
      </c>
      <c r="F2111" s="5" t="s">
        <v>2400</v>
      </c>
      <c r="G2111" s="5">
        <v>1318.95887124</v>
      </c>
      <c r="H2111" s="3">
        <v>0.46</v>
      </c>
      <c r="I2111" s="3">
        <v>12.9796954314721</v>
      </c>
      <c r="J2111" s="4">
        <v>0.46</v>
      </c>
      <c r="K2111" s="3">
        <v>12.9796954314721</v>
      </c>
      <c r="L2111" s="3">
        <v>1.2834588809888299</v>
      </c>
      <c r="M2111" s="3">
        <v>0.89937102012056902</v>
      </c>
      <c r="N2111" s="3">
        <v>9.8573629999999994</v>
      </c>
      <c r="O2111" s="3" t="s">
        <v>2400</v>
      </c>
      <c r="P2111" s="3" t="s">
        <v>2400</v>
      </c>
      <c r="Q2111" s="3" t="s">
        <v>2400</v>
      </c>
      <c r="R2111" s="3" t="s">
        <v>2400</v>
      </c>
      <c r="S2111" s="3" t="s">
        <v>2400</v>
      </c>
      <c r="T2111" s="9" t="s">
        <v>3429</v>
      </c>
      <c r="U2111" s="7">
        <v>270889</v>
      </c>
      <c r="V2111" s="7">
        <v>305015</v>
      </c>
      <c r="W2111" s="7">
        <v>303992</v>
      </c>
      <c r="X2111" s="7">
        <v>287815</v>
      </c>
      <c r="Y2111" s="7">
        <v>249503</v>
      </c>
      <c r="Z2111" s="7">
        <v>254265</v>
      </c>
      <c r="AA2111" s="7">
        <v>264004</v>
      </c>
      <c r="AB2111" s="7">
        <v>270889</v>
      </c>
      <c r="AC2111" s="3" t="s">
        <v>2400</v>
      </c>
      <c r="AD2111" s="3" t="s">
        <v>2400</v>
      </c>
      <c r="AE2111" s="3" t="s">
        <v>2400</v>
      </c>
      <c r="AF2111" s="3" t="s">
        <v>2400</v>
      </c>
      <c r="AG2111" s="7">
        <v>35841430</v>
      </c>
      <c r="AH2111" s="7">
        <v>35840121</v>
      </c>
      <c r="AI2111" s="7">
        <v>35731275</v>
      </c>
      <c r="AJ2111" s="7">
        <v>35041529</v>
      </c>
      <c r="AK2111" s="3">
        <v>97.768730000000005</v>
      </c>
      <c r="AL2111" s="7">
        <v>207</v>
      </c>
      <c r="AM2111" s="7">
        <v>24437207</v>
      </c>
      <c r="AN2111" s="3">
        <v>68.180000000000007</v>
      </c>
      <c r="AO2111" s="3">
        <v>-2.7386840000000001</v>
      </c>
      <c r="AP2111" s="3">
        <v>-7.7228440000000003</v>
      </c>
      <c r="AQ2111" s="3">
        <v>8.9011929999999992</v>
      </c>
      <c r="AR2111" s="3">
        <v>5.8799169999999998</v>
      </c>
      <c r="AS2111" s="3">
        <v>-7.7228440000000003</v>
      </c>
      <c r="AT2111" s="3">
        <v>8.9011929999999992</v>
      </c>
      <c r="AU2111" s="3">
        <v>6.0995850000000003</v>
      </c>
      <c r="AV2111" s="3">
        <v>1.7533802070254738</v>
      </c>
      <c r="AW2111" s="3">
        <v>2.1166198690681823</v>
      </c>
      <c r="AX2111" s="3">
        <v>1.9373066513854997</v>
      </c>
      <c r="AY2111" s="3">
        <v>81.819999999999993</v>
      </c>
      <c r="AZ2111" s="3">
        <v>98.77</v>
      </c>
      <c r="BA2111" s="4">
        <v>90.4</v>
      </c>
    </row>
    <row r="2112" spans="1:53" x14ac:dyDescent="0.3">
      <c r="A2112" s="1" t="s">
        <v>128</v>
      </c>
      <c r="B2112" s="2">
        <v>4074586</v>
      </c>
      <c r="C2112" s="9" t="s">
        <v>2401</v>
      </c>
      <c r="D2112" s="9" t="s">
        <v>2423</v>
      </c>
      <c r="E2112" s="3">
        <v>991.05898365999997</v>
      </c>
      <c r="F2112" s="5">
        <v>2134.9249829999999</v>
      </c>
      <c r="G2112" s="5" t="s">
        <v>2400</v>
      </c>
      <c r="H2112" s="3">
        <v>0.18</v>
      </c>
      <c r="I2112" s="3">
        <v>17.208632999999999</v>
      </c>
      <c r="J2112" s="3">
        <v>0.18</v>
      </c>
      <c r="K2112" s="3">
        <v>17.208632999999999</v>
      </c>
      <c r="L2112" s="3" t="s">
        <v>2397</v>
      </c>
      <c r="M2112" s="3">
        <v>1.02104409</v>
      </c>
      <c r="N2112" s="3">
        <v>8.2739539999999998</v>
      </c>
      <c r="O2112" s="3" t="s">
        <v>2400</v>
      </c>
      <c r="P2112" s="3" t="s">
        <v>2400</v>
      </c>
      <c r="Q2112" s="3">
        <v>0.66982799999999998</v>
      </c>
      <c r="R2112" s="3">
        <v>6.4465899999999996</v>
      </c>
      <c r="S2112" s="3">
        <v>6.4465899999999996</v>
      </c>
      <c r="T2112" s="9" t="s">
        <v>3429</v>
      </c>
      <c r="U2112" s="7">
        <v>3789254</v>
      </c>
      <c r="V2112" s="7">
        <v>5243242</v>
      </c>
      <c r="W2112" s="7">
        <v>3984235</v>
      </c>
      <c r="X2112" s="7">
        <v>2393714</v>
      </c>
      <c r="Y2112" s="7">
        <v>3067341</v>
      </c>
      <c r="Z2112" s="7">
        <v>3233295</v>
      </c>
      <c r="AA2112" s="7">
        <v>3483909</v>
      </c>
      <c r="AB2112" s="7">
        <v>3789254</v>
      </c>
      <c r="AC2112" s="3">
        <v>32.976999999999997</v>
      </c>
      <c r="AD2112" s="3">
        <v>31.341000000000001</v>
      </c>
      <c r="AE2112" s="3">
        <v>13.242000000000001</v>
      </c>
      <c r="AF2112" s="4">
        <v>10.09</v>
      </c>
      <c r="AG2112" s="7">
        <v>38018000</v>
      </c>
      <c r="AH2112" s="7">
        <v>38000000</v>
      </c>
      <c r="AI2112" s="7">
        <v>37774000</v>
      </c>
      <c r="AJ2112" s="7">
        <v>37766729</v>
      </c>
      <c r="AK2112" s="3">
        <v>99.193690000000004</v>
      </c>
      <c r="AL2112" s="7">
        <v>398</v>
      </c>
      <c r="AM2112" s="7">
        <v>42981302</v>
      </c>
      <c r="AN2112" s="3">
        <v>112.89</v>
      </c>
      <c r="AO2112" s="3">
        <v>2.2659259999999999</v>
      </c>
      <c r="AP2112" s="3">
        <v>-8.1060320000000008</v>
      </c>
      <c r="AQ2112" s="3">
        <v>-43.571596999999997</v>
      </c>
      <c r="AR2112" s="3">
        <v>-69.11157</v>
      </c>
      <c r="AS2112" s="3">
        <v>-8.1060320000000008</v>
      </c>
      <c r="AT2112" s="3">
        <v>-43.571596999999997</v>
      </c>
      <c r="AU2112" s="3">
        <v>-68.055555999999996</v>
      </c>
      <c r="AV2112" s="3">
        <v>7.5151228976247708</v>
      </c>
      <c r="AW2112" s="3">
        <v>11.162189859881932</v>
      </c>
      <c r="AX2112" s="3">
        <v>13.615188045323876</v>
      </c>
      <c r="AY2112" s="3">
        <v>67.23</v>
      </c>
      <c r="AZ2112" s="3">
        <v>99.85</v>
      </c>
      <c r="BA2112" s="4">
        <v>121.8</v>
      </c>
    </row>
    <row r="2113" spans="1:53" x14ac:dyDescent="0.3">
      <c r="A2113" s="1" t="s">
        <v>692</v>
      </c>
      <c r="B2113" s="2">
        <v>4987110</v>
      </c>
      <c r="C2113" s="9" t="s">
        <v>2401</v>
      </c>
      <c r="D2113" s="9" t="s">
        <v>2406</v>
      </c>
      <c r="E2113" s="3">
        <v>990.21310000000005</v>
      </c>
      <c r="F2113" s="5">
        <v>1238.4191000000001</v>
      </c>
      <c r="G2113" s="5" t="s">
        <v>2400</v>
      </c>
      <c r="H2113" s="3">
        <v>0.67</v>
      </c>
      <c r="I2113" s="3">
        <v>31.909773999999999</v>
      </c>
      <c r="J2113" s="4">
        <v>0.67</v>
      </c>
      <c r="K2113" s="3">
        <v>31.909773999999999</v>
      </c>
      <c r="L2113" s="3">
        <v>3.5206282499999997</v>
      </c>
      <c r="M2113" s="3">
        <v>1.41334754</v>
      </c>
      <c r="N2113" s="3">
        <v>32.916235999999998</v>
      </c>
      <c r="O2113" s="3" t="s">
        <v>2400</v>
      </c>
      <c r="P2113" s="3" t="s">
        <v>2400</v>
      </c>
      <c r="Q2113" s="3">
        <v>1.521525</v>
      </c>
      <c r="R2113" s="3">
        <v>11.339843</v>
      </c>
      <c r="S2113" s="3">
        <v>11.339843</v>
      </c>
      <c r="T2113" s="9" t="s">
        <v>3429</v>
      </c>
      <c r="U2113" s="7">
        <v>756992</v>
      </c>
      <c r="V2113" s="7">
        <v>712537</v>
      </c>
      <c r="W2113" s="7">
        <v>645413</v>
      </c>
      <c r="X2113" s="7">
        <v>628941</v>
      </c>
      <c r="Y2113" s="7">
        <v>781490</v>
      </c>
      <c r="Z2113" s="7">
        <v>776328</v>
      </c>
      <c r="AA2113" s="7">
        <v>766648</v>
      </c>
      <c r="AB2113" s="7">
        <v>756992</v>
      </c>
      <c r="AC2113" s="3">
        <v>21.599</v>
      </c>
      <c r="AD2113" s="3">
        <v>24.765000000000001</v>
      </c>
      <c r="AE2113" s="4">
        <v>10.257</v>
      </c>
      <c r="AF2113" s="4">
        <v>11.996</v>
      </c>
      <c r="AG2113" s="7">
        <v>14776627</v>
      </c>
      <c r="AH2113" s="7">
        <v>14746921</v>
      </c>
      <c r="AI2113" s="7">
        <v>14596379</v>
      </c>
      <c r="AJ2113" s="7">
        <v>13609010</v>
      </c>
      <c r="AK2113" s="3">
        <v>92.081559999999996</v>
      </c>
      <c r="AL2113" s="7">
        <v>188</v>
      </c>
      <c r="AM2113" s="7">
        <v>12676578</v>
      </c>
      <c r="AN2113" s="3">
        <v>85.77</v>
      </c>
      <c r="AO2113" s="3">
        <v>2.2650600000000001</v>
      </c>
      <c r="AP2113" s="3">
        <v>-4.9850750000000001</v>
      </c>
      <c r="AQ2113" s="3">
        <v>-3.2963689999999999</v>
      </c>
      <c r="AR2113" s="3">
        <v>21.814007</v>
      </c>
      <c r="AS2113" s="3">
        <v>-4.9850750000000001</v>
      </c>
      <c r="AT2113" s="3">
        <v>-3.2963689999999999</v>
      </c>
      <c r="AU2113" s="3">
        <v>22.281981999999999</v>
      </c>
      <c r="AV2113" s="3">
        <v>2.3591848057756457</v>
      </c>
      <c r="AW2113" s="3">
        <v>4.7242027085795053</v>
      </c>
      <c r="AX2113" s="3">
        <v>3.4764501701704411</v>
      </c>
      <c r="AY2113" s="3">
        <v>81.39</v>
      </c>
      <c r="AZ2113" s="3">
        <v>162.99</v>
      </c>
      <c r="BA2113" s="3">
        <v>119.94</v>
      </c>
    </row>
    <row r="2114" spans="1:53" x14ac:dyDescent="0.3">
      <c r="A2114" s="1" t="s">
        <v>903</v>
      </c>
      <c r="B2114" s="2">
        <v>106141912</v>
      </c>
      <c r="C2114" s="9" t="s">
        <v>2395</v>
      </c>
      <c r="D2114" s="9" t="s">
        <v>2528</v>
      </c>
      <c r="E2114" s="3">
        <v>983.89524500000005</v>
      </c>
      <c r="F2114" s="5">
        <v>2817.5332440000002</v>
      </c>
      <c r="G2114" s="5" t="s">
        <v>2400</v>
      </c>
      <c r="H2114" s="3">
        <v>-0.45500000000000002</v>
      </c>
      <c r="I2114" s="3" t="s">
        <v>2397</v>
      </c>
      <c r="J2114" s="3">
        <v>-0.45500000000000002</v>
      </c>
      <c r="K2114" s="3" t="s">
        <v>2397</v>
      </c>
      <c r="L2114" s="3">
        <v>17.16312057</v>
      </c>
      <c r="M2114" s="3">
        <v>2.2269938699999998</v>
      </c>
      <c r="N2114" s="3" t="s">
        <v>2397</v>
      </c>
      <c r="O2114" s="3" t="s">
        <v>2400</v>
      </c>
      <c r="P2114" s="3" t="s">
        <v>2400</v>
      </c>
      <c r="Q2114" s="3">
        <v>8.0061520000000002</v>
      </c>
      <c r="R2114" s="3">
        <v>142.36383000000001</v>
      </c>
      <c r="S2114" s="3">
        <v>142.36383000000001</v>
      </c>
      <c r="T2114" s="9" t="s">
        <v>3429</v>
      </c>
      <c r="U2114" s="7">
        <v>320472</v>
      </c>
      <c r="V2114" s="7">
        <v>261966</v>
      </c>
      <c r="W2114" s="7">
        <v>120219</v>
      </c>
      <c r="X2114" s="7">
        <v>68562</v>
      </c>
      <c r="Y2114" s="7">
        <v>332173</v>
      </c>
      <c r="Z2114" s="7">
        <v>329568</v>
      </c>
      <c r="AA2114" s="7">
        <v>326513</v>
      </c>
      <c r="AB2114" s="7">
        <v>320472</v>
      </c>
      <c r="AC2114" s="3">
        <v>20.844000000000001</v>
      </c>
      <c r="AD2114" s="3">
        <v>25.977</v>
      </c>
      <c r="AE2114" s="4">
        <v>12.316000000000001</v>
      </c>
      <c r="AF2114" s="3">
        <v>17.986999999999998</v>
      </c>
      <c r="AG2114" s="7">
        <v>113745115</v>
      </c>
      <c r="AH2114" s="7">
        <v>101704885</v>
      </c>
      <c r="AI2114" s="7">
        <v>99490386</v>
      </c>
      <c r="AJ2114" s="7">
        <v>106685227</v>
      </c>
      <c r="AK2114" s="3">
        <v>93.793239999999997</v>
      </c>
      <c r="AL2114" s="7">
        <v>210</v>
      </c>
      <c r="AM2114" s="7">
        <v>84914811</v>
      </c>
      <c r="AN2114" s="3">
        <v>74.650000000000006</v>
      </c>
      <c r="AO2114" s="3">
        <v>0.83333299999999999</v>
      </c>
      <c r="AP2114" s="3">
        <v>-16.069364</v>
      </c>
      <c r="AQ2114" s="3">
        <v>-22.435897000000001</v>
      </c>
      <c r="AR2114" s="3">
        <v>90.052356000000003</v>
      </c>
      <c r="AS2114" s="3">
        <v>-16.069364</v>
      </c>
      <c r="AT2114" s="3">
        <v>-22.435897000000001</v>
      </c>
      <c r="AU2114" s="3">
        <v>86.632390999999998</v>
      </c>
      <c r="AV2114" s="3">
        <v>3.4591999841048118</v>
      </c>
      <c r="AW2114" s="3">
        <v>4.3753621259411286</v>
      </c>
      <c r="AX2114" s="3">
        <v>5.03684785462249</v>
      </c>
      <c r="AY2114" s="3">
        <v>66.67</v>
      </c>
      <c r="AZ2114" s="3">
        <v>84.33</v>
      </c>
      <c r="BA2114" s="3">
        <v>97.08</v>
      </c>
    </row>
    <row r="2115" spans="1:53" x14ac:dyDescent="0.3">
      <c r="A2115" s="1" t="s">
        <v>524</v>
      </c>
      <c r="B2115" s="2">
        <v>4812607</v>
      </c>
      <c r="C2115" s="9" t="s">
        <v>2395</v>
      </c>
      <c r="D2115" s="9" t="s">
        <v>2463</v>
      </c>
      <c r="E2115" s="3">
        <v>983.63219800000002</v>
      </c>
      <c r="F2115" s="5">
        <v>1856.882198</v>
      </c>
      <c r="G2115" s="5" t="s">
        <v>2400</v>
      </c>
      <c r="H2115" s="3">
        <v>0.26800000000000002</v>
      </c>
      <c r="I2115" s="3">
        <v>13.245492</v>
      </c>
      <c r="J2115" s="4">
        <v>0.26800000000000002</v>
      </c>
      <c r="K2115" s="3">
        <v>13.245492</v>
      </c>
      <c r="L2115" s="3" t="s">
        <v>2397</v>
      </c>
      <c r="M2115" s="3">
        <v>3.9413949600000002</v>
      </c>
      <c r="N2115" s="3">
        <v>4.8126990000000003</v>
      </c>
      <c r="O2115" s="3" t="s">
        <v>2400</v>
      </c>
      <c r="P2115" s="3" t="s">
        <v>2400</v>
      </c>
      <c r="Q2115" s="3">
        <v>2.999139</v>
      </c>
      <c r="R2115" s="3">
        <v>4.8668329999999997</v>
      </c>
      <c r="S2115" s="3">
        <v>4.8668329999999997</v>
      </c>
      <c r="T2115" s="9" t="s">
        <v>3429</v>
      </c>
      <c r="U2115" s="7">
        <v>566767</v>
      </c>
      <c r="V2115" s="7">
        <v>463933</v>
      </c>
      <c r="W2115" s="7">
        <v>276868</v>
      </c>
      <c r="X2115" s="7">
        <v>310016</v>
      </c>
      <c r="Y2115" s="7">
        <v>599245</v>
      </c>
      <c r="Z2115" s="7">
        <v>576653</v>
      </c>
      <c r="AA2115" s="7">
        <v>566923</v>
      </c>
      <c r="AB2115" s="7">
        <v>566767</v>
      </c>
      <c r="AC2115" s="3">
        <v>85.933999999999997</v>
      </c>
      <c r="AD2115" s="3">
        <v>86.665000000000006</v>
      </c>
      <c r="AE2115" s="4">
        <v>59.96</v>
      </c>
      <c r="AF2115" s="3">
        <v>61.046999999999997</v>
      </c>
      <c r="AG2115" s="7">
        <v>32230016</v>
      </c>
      <c r="AH2115" s="7">
        <v>32319577</v>
      </c>
      <c r="AI2115" s="7">
        <v>33061932</v>
      </c>
      <c r="AJ2115" s="7">
        <v>30204009</v>
      </c>
      <c r="AK2115" s="3">
        <v>93.655159999999995</v>
      </c>
      <c r="AL2115" s="7">
        <v>307</v>
      </c>
      <c r="AM2115" s="7">
        <v>37558329</v>
      </c>
      <c r="AN2115" s="3">
        <v>116.46</v>
      </c>
      <c r="AO2115" s="3">
        <v>-1.410874</v>
      </c>
      <c r="AP2115" s="3">
        <v>-6.0655739999999998</v>
      </c>
      <c r="AQ2115" s="3">
        <v>-25.854037000000002</v>
      </c>
      <c r="AR2115" s="3">
        <v>-8.2612869999999994</v>
      </c>
      <c r="AS2115" s="3">
        <v>-6.0655739999999998</v>
      </c>
      <c r="AT2115" s="3">
        <v>-25.854037000000002</v>
      </c>
      <c r="AU2115" s="3">
        <v>-6.9200780000000002</v>
      </c>
      <c r="AV2115" s="3">
        <v>4.3310349728913611</v>
      </c>
      <c r="AW2115" s="3">
        <v>7.0209317086998846</v>
      </c>
      <c r="AX2115" s="3">
        <v>6.78395417251902</v>
      </c>
      <c r="AY2115" s="3">
        <v>62.48</v>
      </c>
      <c r="AZ2115" s="3">
        <v>101.29</v>
      </c>
      <c r="BA2115" s="3">
        <v>97.87</v>
      </c>
    </row>
    <row r="2116" spans="1:53" x14ac:dyDescent="0.3">
      <c r="A2116" s="1" t="s">
        <v>1076</v>
      </c>
      <c r="B2116" s="2">
        <v>4574295</v>
      </c>
      <c r="C2116" s="9" t="s">
        <v>2401</v>
      </c>
      <c r="D2116" s="9" t="s">
        <v>2445</v>
      </c>
      <c r="E2116" s="3">
        <v>983.57073063999997</v>
      </c>
      <c r="F2116" s="5">
        <v>1391.67073</v>
      </c>
      <c r="G2116" s="5" t="s">
        <v>2400</v>
      </c>
      <c r="H2116" s="3">
        <v>0.97</v>
      </c>
      <c r="I2116" s="3">
        <v>5.7224719999999998</v>
      </c>
      <c r="J2116" s="4">
        <v>0.97</v>
      </c>
      <c r="K2116" s="3">
        <v>5.7224719999999998</v>
      </c>
      <c r="L2116" s="3">
        <v>2.0470257200000002</v>
      </c>
      <c r="M2116" s="3">
        <v>1.6819683000000001</v>
      </c>
      <c r="N2116" s="3">
        <v>9.9182079999999999</v>
      </c>
      <c r="O2116" s="3" t="s">
        <v>2400</v>
      </c>
      <c r="P2116" s="3" t="s">
        <v>2400</v>
      </c>
      <c r="Q2116" s="3">
        <v>0.30431900000000001</v>
      </c>
      <c r="R2116" s="3">
        <v>3.956153</v>
      </c>
      <c r="S2116" s="3">
        <v>3.956153</v>
      </c>
      <c r="T2116" s="9" t="s">
        <v>3429</v>
      </c>
      <c r="U2116" s="7">
        <v>4118300</v>
      </c>
      <c r="V2116" s="7">
        <v>3548300</v>
      </c>
      <c r="W2116" s="7">
        <v>3075700</v>
      </c>
      <c r="X2116" s="7">
        <v>2812100</v>
      </c>
      <c r="Y2116" s="7">
        <v>4267900</v>
      </c>
      <c r="Z2116" s="7">
        <v>4253000</v>
      </c>
      <c r="AA2116" s="7">
        <v>4175500</v>
      </c>
      <c r="AB2116" s="7">
        <v>4118300</v>
      </c>
      <c r="AC2116" s="3">
        <v>19.076000000000001</v>
      </c>
      <c r="AD2116" s="3">
        <v>21.030999999999999</v>
      </c>
      <c r="AE2116" s="4">
        <v>6.0949999999999998</v>
      </c>
      <c r="AF2116" s="4">
        <v>7.1440000000000001</v>
      </c>
      <c r="AG2116" s="7">
        <v>17499983</v>
      </c>
      <c r="AH2116" s="7">
        <v>17492982</v>
      </c>
      <c r="AI2116" s="7">
        <v>17177281</v>
      </c>
      <c r="AJ2116" s="7">
        <v>9703784</v>
      </c>
      <c r="AK2116" s="3">
        <v>55.485669999999999</v>
      </c>
      <c r="AL2116" s="7">
        <v>235</v>
      </c>
      <c r="AM2116" s="7">
        <v>8633752</v>
      </c>
      <c r="AN2116" s="3">
        <v>49.37</v>
      </c>
      <c r="AO2116" s="3">
        <v>0.79160900000000001</v>
      </c>
      <c r="AP2116" s="3">
        <v>-9.4416790000000006</v>
      </c>
      <c r="AQ2116" s="3">
        <v>-20.13486</v>
      </c>
      <c r="AR2116" s="3">
        <v>-19.017332</v>
      </c>
      <c r="AS2116" s="3">
        <v>-9.4416790000000006</v>
      </c>
      <c r="AT2116" s="3">
        <v>-20.13486</v>
      </c>
      <c r="AU2116" s="3">
        <v>-18.105805</v>
      </c>
      <c r="AV2116" s="3">
        <v>2.0945859585496369</v>
      </c>
      <c r="AW2116" s="3">
        <v>3.1037008897248866</v>
      </c>
      <c r="AX2116" s="3">
        <v>2.9280009675549556</v>
      </c>
      <c r="AY2116" s="3">
        <v>64.02</v>
      </c>
      <c r="AZ2116" s="3">
        <v>94.86</v>
      </c>
      <c r="BA2116" s="3">
        <v>89.49</v>
      </c>
    </row>
    <row r="2117" spans="1:53" x14ac:dyDescent="0.3">
      <c r="A2117" s="1" t="s">
        <v>1273</v>
      </c>
      <c r="B2117" s="2">
        <v>5317362</v>
      </c>
      <c r="C2117" s="9" t="s">
        <v>2395</v>
      </c>
      <c r="D2117" s="9" t="s">
        <v>2403</v>
      </c>
      <c r="E2117" s="3">
        <v>979.03175520000002</v>
      </c>
      <c r="F2117" s="5">
        <v>763.50275499999998</v>
      </c>
      <c r="G2117" s="5" t="s">
        <v>2400</v>
      </c>
      <c r="H2117" s="3">
        <v>-0.376</v>
      </c>
      <c r="I2117" s="3" t="s">
        <v>2397</v>
      </c>
      <c r="J2117" s="3">
        <v>-0.376</v>
      </c>
      <c r="K2117" s="3" t="s">
        <v>2397</v>
      </c>
      <c r="L2117" s="3">
        <v>3.6880429199999996</v>
      </c>
      <c r="M2117" s="3">
        <v>3.6880429199999996</v>
      </c>
      <c r="N2117" s="3" t="s">
        <v>2397</v>
      </c>
      <c r="O2117" s="3" t="s">
        <v>2400</v>
      </c>
      <c r="P2117" s="3" t="s">
        <v>2400</v>
      </c>
      <c r="Q2117" s="3" t="s">
        <v>2400</v>
      </c>
      <c r="R2117" s="3" t="s">
        <v>2397</v>
      </c>
      <c r="S2117" s="3">
        <v>-8.4642540000000004</v>
      </c>
      <c r="T2117" s="9" t="s">
        <v>3429</v>
      </c>
      <c r="U2117" s="7" t="s">
        <v>2400</v>
      </c>
      <c r="V2117" s="7">
        <v>15000</v>
      </c>
      <c r="W2117" s="7" t="s">
        <v>2400</v>
      </c>
      <c r="X2117" s="7" t="s">
        <v>2400</v>
      </c>
      <c r="Y2117" s="7" t="s">
        <v>2400</v>
      </c>
      <c r="Z2117" s="7" t="s">
        <v>2400</v>
      </c>
      <c r="AA2117" s="7" t="s">
        <v>2400</v>
      </c>
      <c r="AB2117" s="7" t="s">
        <v>2400</v>
      </c>
      <c r="AC2117" s="3" t="s">
        <v>2400</v>
      </c>
      <c r="AD2117" s="3" t="s">
        <v>2400</v>
      </c>
      <c r="AE2117" s="3" t="s">
        <v>2400</v>
      </c>
      <c r="AF2117" s="3" t="s">
        <v>2400</v>
      </c>
      <c r="AG2117" s="7">
        <v>27500401</v>
      </c>
      <c r="AH2117" s="7">
        <v>25845671</v>
      </c>
      <c r="AI2117" s="7">
        <v>9712156</v>
      </c>
      <c r="AJ2117" s="7">
        <v>10561421</v>
      </c>
      <c r="AK2117" s="3">
        <v>38.403919999999999</v>
      </c>
      <c r="AL2117" s="7">
        <v>97</v>
      </c>
      <c r="AM2117" s="7">
        <v>9337179</v>
      </c>
      <c r="AN2117" s="3">
        <v>33.950000000000003</v>
      </c>
      <c r="AO2117" s="3">
        <v>-8.3492060000000006</v>
      </c>
      <c r="AP2117" s="3">
        <v>-18.904494</v>
      </c>
      <c r="AQ2117" s="3">
        <v>21.609099000000001</v>
      </c>
      <c r="AR2117" s="3">
        <v>78.209877000000006</v>
      </c>
      <c r="AS2117" s="3">
        <v>-18.904494</v>
      </c>
      <c r="AT2117" s="3">
        <v>21.609099000000001</v>
      </c>
      <c r="AU2117" s="3">
        <v>78.209877000000006</v>
      </c>
      <c r="AV2117" s="3">
        <v>2.2586576464501587</v>
      </c>
      <c r="AW2117" s="3">
        <v>2.8005785809023607</v>
      </c>
      <c r="AX2117" s="3">
        <v>2.8874957107684978</v>
      </c>
      <c r="AY2117" s="3">
        <v>74.849999999999994</v>
      </c>
      <c r="AZ2117" s="3">
        <v>92.81</v>
      </c>
      <c r="BA2117" s="3">
        <v>95.69</v>
      </c>
    </row>
    <row r="2118" spans="1:53" x14ac:dyDescent="0.3">
      <c r="A2118" s="1" t="s">
        <v>3069</v>
      </c>
      <c r="B2118" s="2">
        <v>19308358</v>
      </c>
      <c r="C2118" s="9" t="s">
        <v>2401</v>
      </c>
      <c r="D2118" s="9" t="s">
        <v>2463</v>
      </c>
      <c r="E2118" s="3">
        <v>976.04292250000003</v>
      </c>
      <c r="F2118" s="5">
        <v>438.09992199999999</v>
      </c>
      <c r="G2118" s="5" t="s">
        <v>2400</v>
      </c>
      <c r="H2118" s="3">
        <v>-0.151</v>
      </c>
      <c r="I2118" s="3" t="s">
        <v>2397</v>
      </c>
      <c r="J2118" s="3">
        <v>-0.151</v>
      </c>
      <c r="K2118" s="3" t="s">
        <v>2397</v>
      </c>
      <c r="L2118" s="3">
        <v>1.7888365799999999</v>
      </c>
      <c r="M2118" s="3">
        <v>1.77926421</v>
      </c>
      <c r="N2118" s="3" t="s">
        <v>2397</v>
      </c>
      <c r="O2118" s="3" t="s">
        <v>2400</v>
      </c>
      <c r="P2118" s="3" t="s">
        <v>2400</v>
      </c>
      <c r="Q2118" s="3">
        <v>165.27472499999999</v>
      </c>
      <c r="R2118" s="3" t="s">
        <v>2397</v>
      </c>
      <c r="S2118" s="3">
        <v>-2.7146710000000001</v>
      </c>
      <c r="T2118" s="9" t="s">
        <v>3429</v>
      </c>
      <c r="U2118" s="7" t="s">
        <v>2400</v>
      </c>
      <c r="V2118" s="7" t="s">
        <v>2400</v>
      </c>
      <c r="W2118" s="7" t="s">
        <v>2400</v>
      </c>
      <c r="X2118" s="7" t="s">
        <v>2400</v>
      </c>
      <c r="Y2118" s="7">
        <v>2162</v>
      </c>
      <c r="Z2118" s="7">
        <v>1435</v>
      </c>
      <c r="AA2118" s="7" t="s">
        <v>2400</v>
      </c>
      <c r="AB2118" s="7" t="s">
        <v>2400</v>
      </c>
      <c r="AC2118" s="3" t="s">
        <v>2400</v>
      </c>
      <c r="AD2118" s="3">
        <v>-32.377000000000002</v>
      </c>
      <c r="AE2118" s="3" t="s">
        <v>2400</v>
      </c>
      <c r="AF2118" s="3" t="s">
        <v>2397</v>
      </c>
      <c r="AG2118" s="7">
        <v>336248642</v>
      </c>
      <c r="AH2118" s="7">
        <v>248624729</v>
      </c>
      <c r="AI2118" s="7">
        <v>218944053</v>
      </c>
      <c r="AJ2118" s="7">
        <v>207382062</v>
      </c>
      <c r="AK2118" s="3">
        <v>61.616959999999999</v>
      </c>
      <c r="AL2118" s="7">
        <v>177</v>
      </c>
      <c r="AM2118" s="7">
        <v>153360315</v>
      </c>
      <c r="AN2118" s="3">
        <v>45.57</v>
      </c>
      <c r="AO2118" s="3">
        <v>-5.6737590000000004</v>
      </c>
      <c r="AP2118" s="3">
        <v>-8.2758620000000001</v>
      </c>
      <c r="AQ2118" s="3">
        <v>16.157205000000001</v>
      </c>
      <c r="AR2118" s="3">
        <v>69.426751999999993</v>
      </c>
      <c r="AS2118" s="3">
        <v>-8.2758620000000001</v>
      </c>
      <c r="AT2118" s="3">
        <v>16.157205000000001</v>
      </c>
      <c r="AU2118" s="3">
        <v>76.158940000000001</v>
      </c>
      <c r="AV2118" s="3">
        <v>1.7117991730551789</v>
      </c>
      <c r="AW2118" s="3">
        <v>3.4059737416515925</v>
      </c>
      <c r="AX2118" s="3">
        <v>3.1772815562256418</v>
      </c>
      <c r="AY2118" s="3">
        <v>72.040000000000006</v>
      </c>
      <c r="AZ2118" s="3">
        <v>143.34</v>
      </c>
      <c r="BA2118" s="3">
        <v>133.71</v>
      </c>
    </row>
    <row r="2119" spans="1:53" x14ac:dyDescent="0.3">
      <c r="A2119" s="1" t="s">
        <v>1617</v>
      </c>
      <c r="B2119" s="2">
        <v>4750422</v>
      </c>
      <c r="C2119" s="9" t="s">
        <v>2401</v>
      </c>
      <c r="D2119" s="9" t="s">
        <v>2514</v>
      </c>
      <c r="E2119" s="3">
        <v>975.24552131999997</v>
      </c>
      <c r="F2119" s="5">
        <v>2296.7965210000002</v>
      </c>
      <c r="G2119" s="5" t="s">
        <v>2400</v>
      </c>
      <c r="H2119" s="3">
        <v>0.13</v>
      </c>
      <c r="I2119" s="3">
        <v>3.0825650000000002</v>
      </c>
      <c r="J2119" s="3">
        <v>0.13</v>
      </c>
      <c r="K2119" s="3">
        <v>3.0825650000000002</v>
      </c>
      <c r="L2119" s="3">
        <v>0.82299774000000003</v>
      </c>
      <c r="M2119" s="3">
        <v>0.73176175999999993</v>
      </c>
      <c r="N2119" s="3" t="s">
        <v>2397</v>
      </c>
      <c r="O2119" s="3" t="s">
        <v>2400</v>
      </c>
      <c r="P2119" s="3" t="s">
        <v>2400</v>
      </c>
      <c r="Q2119" s="3">
        <v>0.26887800000000001</v>
      </c>
      <c r="R2119" s="3">
        <v>4.4814249999999998</v>
      </c>
      <c r="S2119" s="3">
        <v>4.4814249999999998</v>
      </c>
      <c r="T2119" s="9" t="s">
        <v>3429</v>
      </c>
      <c r="U2119" s="7">
        <v>8231955</v>
      </c>
      <c r="V2119" s="7">
        <v>7321785</v>
      </c>
      <c r="W2119" s="7">
        <v>4710089</v>
      </c>
      <c r="X2119" s="7">
        <v>3124870</v>
      </c>
      <c r="Y2119" s="7">
        <v>8325747</v>
      </c>
      <c r="Z2119" s="7">
        <v>8761122</v>
      </c>
      <c r="AA2119" s="7">
        <v>8527581</v>
      </c>
      <c r="AB2119" s="7">
        <v>8231955</v>
      </c>
      <c r="AC2119" s="3">
        <v>16.931999999999999</v>
      </c>
      <c r="AD2119" s="3">
        <v>13.247999999999999</v>
      </c>
      <c r="AE2119" s="4">
        <v>9.7889999999999997</v>
      </c>
      <c r="AF2119" s="4">
        <v>4.7089999999999996</v>
      </c>
      <c r="AG2119" s="7">
        <v>55987335</v>
      </c>
      <c r="AH2119" s="7">
        <v>56908751</v>
      </c>
      <c r="AI2119" s="7">
        <v>60518417</v>
      </c>
      <c r="AJ2119" s="7">
        <v>54406442</v>
      </c>
      <c r="AK2119" s="3">
        <v>97.237489999999994</v>
      </c>
      <c r="AL2119" s="7">
        <v>274</v>
      </c>
      <c r="AM2119" s="7">
        <v>54359010</v>
      </c>
      <c r="AN2119" s="3">
        <v>97.15</v>
      </c>
      <c r="AO2119" s="3">
        <v>1.5489470000000001</v>
      </c>
      <c r="AP2119" s="3">
        <v>-5.9667240000000001</v>
      </c>
      <c r="AQ2119" s="3">
        <v>-6.875</v>
      </c>
      <c r="AR2119" s="3">
        <v>-55.169584</v>
      </c>
      <c r="AS2119" s="3">
        <v>-5.9667240000000001</v>
      </c>
      <c r="AT2119" s="3">
        <v>-6.875</v>
      </c>
      <c r="AU2119" s="3">
        <v>-54.935386000000001</v>
      </c>
      <c r="AV2119" s="3">
        <v>4.9152557640171093</v>
      </c>
      <c r="AW2119" s="3">
        <v>8.7811882952582163</v>
      </c>
      <c r="AX2119" s="3">
        <v>8.8164107530986264</v>
      </c>
      <c r="AY2119" s="3">
        <v>60.12</v>
      </c>
      <c r="AZ2119" s="4">
        <v>107.4</v>
      </c>
      <c r="BA2119" s="3">
        <v>107.83</v>
      </c>
    </row>
    <row r="2120" spans="1:53" x14ac:dyDescent="0.3">
      <c r="A2120" s="1" t="s">
        <v>1924</v>
      </c>
      <c r="B2120" s="2">
        <v>28587878</v>
      </c>
      <c r="C2120" s="9" t="s">
        <v>2401</v>
      </c>
      <c r="D2120" s="9" t="s">
        <v>2442</v>
      </c>
      <c r="E2120" s="3">
        <v>974.43102499999998</v>
      </c>
      <c r="F2120" s="5">
        <v>3191.4870249999999</v>
      </c>
      <c r="G2120" s="5" t="s">
        <v>2400</v>
      </c>
      <c r="H2120" s="3">
        <v>1E-3</v>
      </c>
      <c r="I2120" s="3" t="s">
        <v>2397</v>
      </c>
      <c r="J2120" s="3">
        <v>1E-3</v>
      </c>
      <c r="K2120" s="3" t="s">
        <v>2397</v>
      </c>
      <c r="L2120" s="3" t="s">
        <v>2397</v>
      </c>
      <c r="M2120" s="3" t="s">
        <v>2397</v>
      </c>
      <c r="N2120" s="3" t="s">
        <v>2397</v>
      </c>
      <c r="O2120" s="3" t="s">
        <v>2400</v>
      </c>
      <c r="P2120" s="3" t="s">
        <v>2400</v>
      </c>
      <c r="Q2120" s="3">
        <v>3.0895779999999999</v>
      </c>
      <c r="R2120" s="3">
        <v>13.143662000000001</v>
      </c>
      <c r="S2120" s="3">
        <v>13.143662000000001</v>
      </c>
      <c r="T2120" s="9" t="s">
        <v>3429</v>
      </c>
      <c r="U2120" s="7">
        <v>1135879</v>
      </c>
      <c r="V2120" s="7">
        <v>972214</v>
      </c>
      <c r="W2120" s="7">
        <v>560554</v>
      </c>
      <c r="X2120" s="7">
        <v>384376</v>
      </c>
      <c r="Y2120" s="7">
        <v>1198989</v>
      </c>
      <c r="Z2120" s="7">
        <v>1159008</v>
      </c>
      <c r="AA2120" s="7">
        <v>1143816</v>
      </c>
      <c r="AB2120" s="7">
        <v>1135879</v>
      </c>
      <c r="AC2120" s="3">
        <v>62.289000000000001</v>
      </c>
      <c r="AD2120" s="4">
        <v>62.64</v>
      </c>
      <c r="AE2120" s="4">
        <v>8.3339999999999996</v>
      </c>
      <c r="AF2120" s="4">
        <v>8.8160000000000007</v>
      </c>
      <c r="AG2120" s="7">
        <v>194059905</v>
      </c>
      <c r="AH2120" s="7">
        <v>195697685</v>
      </c>
      <c r="AI2120" s="7">
        <v>194737843</v>
      </c>
      <c r="AJ2120" s="7">
        <v>48458248</v>
      </c>
      <c r="AK2120" s="3">
        <v>24.970649999999999</v>
      </c>
      <c r="AL2120" s="7">
        <v>80</v>
      </c>
      <c r="AM2120" s="7">
        <v>28772606</v>
      </c>
      <c r="AN2120" s="3">
        <v>14.83</v>
      </c>
      <c r="AO2120" s="3">
        <v>3.90516</v>
      </c>
      <c r="AP2120" s="3">
        <v>49</v>
      </c>
      <c r="AQ2120" s="3">
        <v>46.078431000000002</v>
      </c>
      <c r="AR2120" s="3">
        <v>10.863095</v>
      </c>
      <c r="AS2120" s="3">
        <v>49</v>
      </c>
      <c r="AT2120" s="3">
        <v>46.078431000000002</v>
      </c>
      <c r="AU2120" s="3">
        <v>4.6348320000000003</v>
      </c>
      <c r="AV2120" s="3">
        <v>4.3508477825797174</v>
      </c>
      <c r="AW2120" s="3">
        <v>6.664787197943209</v>
      </c>
      <c r="AX2120" s="3">
        <v>2.846203967179505</v>
      </c>
      <c r="AY2120" s="3">
        <v>189.53</v>
      </c>
      <c r="AZ2120" s="3">
        <v>290.33</v>
      </c>
      <c r="BA2120" s="3">
        <v>123.99</v>
      </c>
    </row>
    <row r="2121" spans="1:53" x14ac:dyDescent="0.3">
      <c r="A2121" s="1" t="s">
        <v>2206</v>
      </c>
      <c r="B2121" s="2">
        <v>4056953</v>
      </c>
      <c r="C2121" s="9" t="s">
        <v>2401</v>
      </c>
      <c r="D2121" s="9" t="s">
        <v>2469</v>
      </c>
      <c r="E2121" s="3">
        <v>971.67854492000004</v>
      </c>
      <c r="F2121" s="5">
        <v>1678.1705440000001</v>
      </c>
      <c r="G2121" s="5">
        <v>1678.1705449200001</v>
      </c>
      <c r="H2121" s="3" t="s">
        <v>2400</v>
      </c>
      <c r="I2121" s="3">
        <v>18.583676000000001</v>
      </c>
      <c r="J2121" s="4" t="s">
        <v>2400</v>
      </c>
      <c r="K2121" s="3">
        <v>18.583676000000001</v>
      </c>
      <c r="L2121" s="3">
        <v>1.7456431399999999</v>
      </c>
      <c r="M2121" s="3">
        <v>1.7456431399999999</v>
      </c>
      <c r="N2121" s="3" t="s">
        <v>2397</v>
      </c>
      <c r="O2121" s="3" t="s">
        <v>2397</v>
      </c>
      <c r="P2121" s="3" t="s">
        <v>2397</v>
      </c>
      <c r="Q2121" s="3">
        <v>3.1873360000000002</v>
      </c>
      <c r="R2121" s="3">
        <v>9.5091520000000003</v>
      </c>
      <c r="S2121" s="3">
        <v>9.5091520000000003</v>
      </c>
      <c r="T2121" s="9" t="s">
        <v>3429</v>
      </c>
      <c r="U2121" s="7">
        <v>557100</v>
      </c>
      <c r="V2121" s="7">
        <v>563200</v>
      </c>
      <c r="W2121" s="7">
        <v>473300</v>
      </c>
      <c r="X2121" s="7">
        <v>418600</v>
      </c>
      <c r="Y2121" s="7">
        <v>496900</v>
      </c>
      <c r="Z2121" s="7">
        <v>507900</v>
      </c>
      <c r="AA2121" s="7">
        <v>515600</v>
      </c>
      <c r="AB2121" s="7">
        <v>557100</v>
      </c>
      <c r="AC2121" s="3">
        <v>32.848999999999997</v>
      </c>
      <c r="AD2121" s="4">
        <v>38.78</v>
      </c>
      <c r="AE2121" s="3">
        <v>27.984000000000002</v>
      </c>
      <c r="AF2121" s="3">
        <v>33.095999999999997</v>
      </c>
      <c r="AG2121" s="7">
        <v>16177314</v>
      </c>
      <c r="AH2121" s="7">
        <v>16173132</v>
      </c>
      <c r="AI2121" s="7">
        <v>16097182</v>
      </c>
      <c r="AJ2121" s="7">
        <v>15815352</v>
      </c>
      <c r="AK2121" s="3">
        <v>97.690479999999994</v>
      </c>
      <c r="AL2121" s="7">
        <v>270</v>
      </c>
      <c r="AM2121" s="7">
        <v>12866693</v>
      </c>
      <c r="AN2121" s="3">
        <v>79.48</v>
      </c>
      <c r="AO2121" s="3">
        <v>0.14784700000000001</v>
      </c>
      <c r="AP2121" s="3">
        <v>-9.7134289999999996</v>
      </c>
      <c r="AQ2121" s="3">
        <v>-10.548036</v>
      </c>
      <c r="AR2121" s="3">
        <v>1.6316580000000001</v>
      </c>
      <c r="AS2121" s="3">
        <v>-9.7134289999999996</v>
      </c>
      <c r="AT2121" s="3">
        <v>-10.548036</v>
      </c>
      <c r="AU2121" s="3">
        <v>3.0816059999999998</v>
      </c>
      <c r="AV2121" s="3">
        <v>1.252708124887348</v>
      </c>
      <c r="AW2121" s="3">
        <v>1.9800602089919332</v>
      </c>
      <c r="AX2121" s="3">
        <v>1.8521582879058203</v>
      </c>
      <c r="AY2121" s="3">
        <v>69.41</v>
      </c>
      <c r="AZ2121" s="4">
        <v>109.7</v>
      </c>
      <c r="BA2121" s="3">
        <v>102.62</v>
      </c>
    </row>
    <row r="2122" spans="1:53" x14ac:dyDescent="0.3">
      <c r="A2122" s="1" t="s">
        <v>2385</v>
      </c>
      <c r="B2122" s="2">
        <v>5148240</v>
      </c>
      <c r="C2122" s="9" t="s">
        <v>2395</v>
      </c>
      <c r="D2122" s="9" t="s">
        <v>2403</v>
      </c>
      <c r="E2122" s="3">
        <v>970.48434134000001</v>
      </c>
      <c r="F2122" s="5">
        <v>615.89534100000003</v>
      </c>
      <c r="G2122" s="5" t="s">
        <v>2400</v>
      </c>
      <c r="H2122" s="3">
        <v>-0.39300000000000002</v>
      </c>
      <c r="I2122" s="3" t="s">
        <v>2397</v>
      </c>
      <c r="J2122" s="3">
        <v>-0.39300000000000002</v>
      </c>
      <c r="K2122" s="3" t="s">
        <v>2397</v>
      </c>
      <c r="L2122" s="3">
        <v>2.92273907</v>
      </c>
      <c r="M2122" s="3">
        <v>2.7758816799999999</v>
      </c>
      <c r="N2122" s="3" t="s">
        <v>2397</v>
      </c>
      <c r="O2122" s="3" t="s">
        <v>2400</v>
      </c>
      <c r="P2122" s="3" t="s">
        <v>2400</v>
      </c>
      <c r="Q2122" s="3">
        <v>10.511069000000001</v>
      </c>
      <c r="R2122" s="3" t="s">
        <v>2397</v>
      </c>
      <c r="S2122" s="3">
        <v>-6.0122489999999997</v>
      </c>
      <c r="T2122" s="9" t="s">
        <v>3429</v>
      </c>
      <c r="U2122" s="7">
        <v>76012</v>
      </c>
      <c r="V2122" s="7">
        <v>412482</v>
      </c>
      <c r="W2122" s="7">
        <v>26680</v>
      </c>
      <c r="X2122" s="7">
        <v>38951</v>
      </c>
      <c r="Y2122" s="7">
        <v>62199</v>
      </c>
      <c r="Z2122" s="7">
        <v>62705</v>
      </c>
      <c r="AA2122" s="7">
        <v>50464</v>
      </c>
      <c r="AB2122" s="7">
        <v>76012</v>
      </c>
      <c r="AC2122" s="3">
        <v>-88.114000000000004</v>
      </c>
      <c r="AD2122" s="3">
        <v>-100.423</v>
      </c>
      <c r="AE2122" s="3">
        <v>-170.96799999999999</v>
      </c>
      <c r="AF2122" s="3">
        <v>-184.41900000000001</v>
      </c>
      <c r="AG2122" s="7">
        <v>69584882</v>
      </c>
      <c r="AH2122" s="7">
        <v>70831545</v>
      </c>
      <c r="AI2122" s="7">
        <v>67922559</v>
      </c>
      <c r="AJ2122" s="7">
        <v>40371398</v>
      </c>
      <c r="AK2122" s="3">
        <v>58.613309999999998</v>
      </c>
      <c r="AL2122" s="7">
        <v>202</v>
      </c>
      <c r="AM2122" s="7">
        <v>41601188</v>
      </c>
      <c r="AN2122" s="4">
        <v>60.4</v>
      </c>
      <c r="AO2122" s="3">
        <v>3.5360680000000002</v>
      </c>
      <c r="AP2122" s="3">
        <v>3.9034779999999998</v>
      </c>
      <c r="AQ2122" s="3">
        <v>16.653386999999999</v>
      </c>
      <c r="AR2122" s="3">
        <v>41.040461999999998</v>
      </c>
      <c r="AS2122" s="3">
        <v>3.9034779999999998</v>
      </c>
      <c r="AT2122" s="3">
        <v>16.653386999999999</v>
      </c>
      <c r="AU2122" s="3">
        <v>40.904716000000001</v>
      </c>
      <c r="AV2122" s="3">
        <v>2.5934540680221296</v>
      </c>
      <c r="AW2122" s="3">
        <v>3.6533954618098643</v>
      </c>
      <c r="AX2122" s="3">
        <v>3.6605746129285057</v>
      </c>
      <c r="AY2122" s="3">
        <v>58.85</v>
      </c>
      <c r="AZ2122" s="4">
        <v>82.9</v>
      </c>
      <c r="BA2122" s="3">
        <v>83.06</v>
      </c>
    </row>
    <row r="2123" spans="1:53" x14ac:dyDescent="0.3">
      <c r="A2123" s="1" t="s">
        <v>3321</v>
      </c>
      <c r="B2123" s="2">
        <v>9084183</v>
      </c>
      <c r="C2123" s="9" t="s">
        <v>2401</v>
      </c>
      <c r="D2123" s="9" t="s">
        <v>2417</v>
      </c>
      <c r="E2123" s="3">
        <v>968.55692635000003</v>
      </c>
      <c r="F2123" s="5">
        <v>161.51092600000001</v>
      </c>
      <c r="G2123" s="5" t="s">
        <v>2400</v>
      </c>
      <c r="H2123" s="3">
        <v>-8.0000000000000002E-3</v>
      </c>
      <c r="I2123" s="3" t="s">
        <v>2397</v>
      </c>
      <c r="J2123" s="3">
        <v>-8.0000000000000002E-3</v>
      </c>
      <c r="K2123" s="3" t="s">
        <v>2397</v>
      </c>
      <c r="L2123" s="3">
        <v>1.03051238</v>
      </c>
      <c r="M2123" s="3">
        <v>1.03051238</v>
      </c>
      <c r="N2123" s="3">
        <v>12.517483</v>
      </c>
      <c r="O2123" s="3" t="s">
        <v>2400</v>
      </c>
      <c r="P2123" s="3" t="s">
        <v>2400</v>
      </c>
      <c r="Q2123" s="3">
        <v>0.69439200000000001</v>
      </c>
      <c r="R2123" s="3" t="s">
        <v>2397</v>
      </c>
      <c r="S2123" s="3">
        <v>-3.4117479999999998</v>
      </c>
      <c r="T2123" s="9" t="s">
        <v>3429</v>
      </c>
      <c r="U2123" s="7">
        <v>229990</v>
      </c>
      <c r="V2123" s="7">
        <v>208172</v>
      </c>
      <c r="W2123" s="7">
        <v>302076</v>
      </c>
      <c r="X2123" s="7">
        <v>179874</v>
      </c>
      <c r="Y2123" s="7">
        <v>280969</v>
      </c>
      <c r="Z2123" s="7">
        <v>260442</v>
      </c>
      <c r="AA2123" s="7">
        <v>244167</v>
      </c>
      <c r="AB2123" s="7">
        <v>229990</v>
      </c>
      <c r="AC2123" s="3">
        <v>46.374000000000002</v>
      </c>
      <c r="AD2123" s="3">
        <v>47.213000000000001</v>
      </c>
      <c r="AE2123" s="3">
        <v>-44.948</v>
      </c>
      <c r="AF2123" s="3">
        <v>-20.353000000000002</v>
      </c>
      <c r="AG2123" s="7">
        <v>569820662</v>
      </c>
      <c r="AH2123" s="7">
        <v>559859495</v>
      </c>
      <c r="AI2123" s="7">
        <v>555781963</v>
      </c>
      <c r="AJ2123" s="7">
        <v>189671864</v>
      </c>
      <c r="AK2123" s="3">
        <v>33.878480000000003</v>
      </c>
      <c r="AL2123" s="7">
        <v>67</v>
      </c>
      <c r="AM2123" s="7">
        <v>33668216</v>
      </c>
      <c r="AN2123" s="4">
        <v>6.01</v>
      </c>
      <c r="AO2123" s="3">
        <v>-1.1049720000000001</v>
      </c>
      <c r="AP2123" s="3">
        <v>3.4682080000000002</v>
      </c>
      <c r="AQ2123" s="3">
        <v>8.4848490000000005</v>
      </c>
      <c r="AR2123" s="3">
        <v>-21.491228</v>
      </c>
      <c r="AS2123" s="3">
        <v>3.4682080000000002</v>
      </c>
      <c r="AT2123" s="3">
        <v>8.4848490000000005</v>
      </c>
      <c r="AU2123" s="3">
        <v>-22.173912999999999</v>
      </c>
      <c r="AV2123" s="3" t="s">
        <v>2400</v>
      </c>
      <c r="AW2123" s="3" t="s">
        <v>2400</v>
      </c>
      <c r="AX2123" s="3" t="s">
        <v>2400</v>
      </c>
      <c r="AY2123" s="3">
        <v>73.78</v>
      </c>
      <c r="AZ2123" s="4">
        <v>168.08</v>
      </c>
      <c r="BA2123" s="3">
        <v>158.91</v>
      </c>
    </row>
    <row r="2124" spans="1:53" x14ac:dyDescent="0.3">
      <c r="A2124" s="1" t="s">
        <v>347</v>
      </c>
      <c r="B2124" s="2">
        <v>103209</v>
      </c>
      <c r="C2124" s="9" t="s">
        <v>2401</v>
      </c>
      <c r="D2124" s="9" t="s">
        <v>2508</v>
      </c>
      <c r="E2124" s="3">
        <v>966.92981280000004</v>
      </c>
      <c r="F2124" s="5">
        <v>3225.1218119999999</v>
      </c>
      <c r="G2124" s="5">
        <v>3221.4071448</v>
      </c>
      <c r="H2124" s="3">
        <v>-0.96</v>
      </c>
      <c r="I2124" s="3" t="s">
        <v>2397</v>
      </c>
      <c r="J2124" s="3">
        <v>-0.96</v>
      </c>
      <c r="K2124" s="3" t="s">
        <v>2397</v>
      </c>
      <c r="L2124" s="3">
        <v>0.87891927536245107</v>
      </c>
      <c r="M2124" s="3">
        <v>0.87391986105978303</v>
      </c>
      <c r="N2124" s="3">
        <v>5.0770629999999999</v>
      </c>
      <c r="O2124" s="3" t="s">
        <v>2400</v>
      </c>
      <c r="P2124" s="3" t="s">
        <v>2400</v>
      </c>
      <c r="Q2124" s="3">
        <v>10.507816</v>
      </c>
      <c r="R2124" s="3">
        <v>53.958421000000001</v>
      </c>
      <c r="S2124" s="3" t="s">
        <v>2397</v>
      </c>
      <c r="T2124" s="9" t="s">
        <v>3429</v>
      </c>
      <c r="U2124" s="7">
        <v>464494</v>
      </c>
      <c r="V2124" s="7">
        <v>471842</v>
      </c>
      <c r="W2124" s="7">
        <v>453313</v>
      </c>
      <c r="X2124" s="7">
        <v>507955</v>
      </c>
      <c r="Y2124" s="7" t="s">
        <v>2400</v>
      </c>
      <c r="Z2124" s="7">
        <v>466582</v>
      </c>
      <c r="AA2124" s="7">
        <v>464837</v>
      </c>
      <c r="AB2124" s="7" t="s">
        <v>2400</v>
      </c>
      <c r="AC2124" s="3">
        <v>56.616999999999997</v>
      </c>
      <c r="AD2124" s="3">
        <v>39.170999999999999</v>
      </c>
      <c r="AE2124" s="3">
        <v>42.133000000000003</v>
      </c>
      <c r="AF2124" s="3">
        <v>18.774000000000001</v>
      </c>
      <c r="AG2124" s="7">
        <v>171444662</v>
      </c>
      <c r="AH2124" s="7">
        <v>171425623</v>
      </c>
      <c r="AI2124" s="7">
        <v>170903534</v>
      </c>
      <c r="AJ2124" s="7">
        <v>167769330</v>
      </c>
      <c r="AK2124" s="3">
        <v>97.164060000000006</v>
      </c>
      <c r="AL2124" s="7">
        <v>322</v>
      </c>
      <c r="AM2124" s="7">
        <v>147702183</v>
      </c>
      <c r="AN2124" s="3">
        <v>85.54</v>
      </c>
      <c r="AO2124" s="3">
        <v>-0.35587200000000002</v>
      </c>
      <c r="AP2124" s="3">
        <v>0</v>
      </c>
      <c r="AQ2124" s="3">
        <v>2.9411770000000002</v>
      </c>
      <c r="AR2124" s="3">
        <v>1.4492750000000001</v>
      </c>
      <c r="AS2124" s="3">
        <v>0</v>
      </c>
      <c r="AT2124" s="3">
        <v>2.9411770000000002</v>
      </c>
      <c r="AU2124" s="3">
        <v>3.7037040000000001</v>
      </c>
      <c r="AV2124" s="3">
        <v>3.212350305970419</v>
      </c>
      <c r="AW2124" s="3">
        <v>5.6805383201909425</v>
      </c>
      <c r="AX2124" s="3">
        <v>6.3941238893866226</v>
      </c>
      <c r="AY2124" s="3">
        <v>58.45</v>
      </c>
      <c r="AZ2124" s="3">
        <v>103.35</v>
      </c>
      <c r="BA2124" s="3">
        <v>116.34</v>
      </c>
    </row>
    <row r="2125" spans="1:53" x14ac:dyDescent="0.3">
      <c r="A2125" s="1" t="s">
        <v>1646</v>
      </c>
      <c r="B2125" s="2">
        <v>5997071</v>
      </c>
      <c r="C2125" s="9" t="s">
        <v>2395</v>
      </c>
      <c r="D2125" s="9" t="s">
        <v>2431</v>
      </c>
      <c r="E2125" s="3">
        <v>966.67818738000005</v>
      </c>
      <c r="F2125" s="5">
        <v>1310.906187</v>
      </c>
      <c r="G2125" s="5" t="s">
        <v>2400</v>
      </c>
      <c r="H2125" s="3">
        <v>-0.46600000000000003</v>
      </c>
      <c r="I2125" s="3" t="s">
        <v>2397</v>
      </c>
      <c r="J2125" s="3">
        <v>-0.46600000000000003</v>
      </c>
      <c r="K2125" s="3" t="s">
        <v>2397</v>
      </c>
      <c r="L2125" s="3">
        <v>9.4671929000000006</v>
      </c>
      <c r="M2125" s="3">
        <v>2.6123060199999997</v>
      </c>
      <c r="N2125" s="3">
        <v>17.413792999999998</v>
      </c>
      <c r="O2125" s="3" t="s">
        <v>2400</v>
      </c>
      <c r="P2125" s="3" t="s">
        <v>2400</v>
      </c>
      <c r="Q2125" s="3">
        <v>1.1674629999999999</v>
      </c>
      <c r="R2125" s="3">
        <v>11.505851</v>
      </c>
      <c r="S2125" s="3">
        <v>11.505851</v>
      </c>
      <c r="T2125" s="9" t="s">
        <v>3436</v>
      </c>
      <c r="U2125" s="7">
        <v>1170796</v>
      </c>
      <c r="V2125" s="7">
        <v>1441250</v>
      </c>
      <c r="W2125" s="7">
        <v>1395876</v>
      </c>
      <c r="X2125" s="7">
        <v>1055529</v>
      </c>
      <c r="Y2125" s="7">
        <v>1170796</v>
      </c>
      <c r="Z2125" s="7">
        <v>1176306</v>
      </c>
      <c r="AA2125" s="7">
        <v>1220144</v>
      </c>
      <c r="AB2125" s="7">
        <v>1323700</v>
      </c>
      <c r="AC2125" s="3">
        <v>29.289000000000001</v>
      </c>
      <c r="AD2125" s="3">
        <v>29.289000000000001</v>
      </c>
      <c r="AE2125" s="4">
        <v>8.7110000000000003</v>
      </c>
      <c r="AF2125" s="4">
        <v>8.7110000000000003</v>
      </c>
      <c r="AG2125" s="7">
        <v>53277000</v>
      </c>
      <c r="AH2125" s="7">
        <v>52865000</v>
      </c>
      <c r="AI2125" s="7">
        <v>51901000</v>
      </c>
      <c r="AJ2125" s="7">
        <v>52174265</v>
      </c>
      <c r="AK2125" s="3">
        <v>97.906540000000007</v>
      </c>
      <c r="AL2125" s="7">
        <v>257</v>
      </c>
      <c r="AM2125" s="7">
        <v>57704387</v>
      </c>
      <c r="AN2125" s="3">
        <v>108.28</v>
      </c>
      <c r="AO2125" s="3">
        <v>-1.43811</v>
      </c>
      <c r="AP2125" s="3">
        <v>5.7883129999999996</v>
      </c>
      <c r="AQ2125" s="3">
        <v>-8.4009549999999997</v>
      </c>
      <c r="AR2125" s="3">
        <v>4.7489080000000001</v>
      </c>
      <c r="AS2125" s="3">
        <v>5.7883129999999996</v>
      </c>
      <c r="AT2125" s="3">
        <v>-8.4009549999999997</v>
      </c>
      <c r="AU2125" s="3">
        <v>1.373481</v>
      </c>
      <c r="AV2125" s="3">
        <v>4.3598063399182436</v>
      </c>
      <c r="AW2125" s="3">
        <v>8.9103550655068506</v>
      </c>
      <c r="AX2125" s="3">
        <v>8.7836415937703922</v>
      </c>
      <c r="AY2125" s="3">
        <v>44.87</v>
      </c>
      <c r="AZ2125" s="3">
        <v>91.71</v>
      </c>
      <c r="BA2125" s="4">
        <v>90.4</v>
      </c>
    </row>
    <row r="2126" spans="1:53" x14ac:dyDescent="0.3">
      <c r="A2126" s="1" t="s">
        <v>1541</v>
      </c>
      <c r="B2126" s="2">
        <v>5721790</v>
      </c>
      <c r="C2126" s="9" t="s">
        <v>2401</v>
      </c>
      <c r="D2126" s="9" t="s">
        <v>2407</v>
      </c>
      <c r="E2126" s="3">
        <v>966.56716831999995</v>
      </c>
      <c r="F2126" s="5">
        <v>1642.5973280000001</v>
      </c>
      <c r="G2126" s="5" t="s">
        <v>2400</v>
      </c>
      <c r="H2126" s="3">
        <v>9.2999999999999999E-2</v>
      </c>
      <c r="I2126" s="3">
        <v>11.187165999999999</v>
      </c>
      <c r="J2126" s="3">
        <v>9.2999999999999999E-2</v>
      </c>
      <c r="K2126" s="3">
        <v>11.187165999999999</v>
      </c>
      <c r="L2126" s="3">
        <v>0.87065090999999994</v>
      </c>
      <c r="M2126" s="3">
        <v>0.87065090999999994</v>
      </c>
      <c r="N2126" s="3">
        <v>20.038314</v>
      </c>
      <c r="O2126" s="3" t="s">
        <v>2400</v>
      </c>
      <c r="P2126" s="3" t="s">
        <v>2400</v>
      </c>
      <c r="Q2126" s="3">
        <v>20.682251000000001</v>
      </c>
      <c r="R2126" s="3" t="s">
        <v>2400</v>
      </c>
      <c r="S2126" s="3" t="s">
        <v>2400</v>
      </c>
      <c r="T2126" s="9" t="s">
        <v>3437</v>
      </c>
      <c r="U2126" s="7">
        <v>76060.569000000003</v>
      </c>
      <c r="V2126" s="7">
        <v>73943.960000000006</v>
      </c>
      <c r="W2126" s="7">
        <v>69356.214999999997</v>
      </c>
      <c r="X2126" s="7">
        <v>75670.228000000003</v>
      </c>
      <c r="Y2126" s="7">
        <v>76805.540999999997</v>
      </c>
      <c r="Z2126" s="7">
        <v>76433.054999999993</v>
      </c>
      <c r="AA2126" s="7">
        <v>76060.569000000003</v>
      </c>
      <c r="AB2126" s="7">
        <v>75823.837</v>
      </c>
      <c r="AC2126" s="4">
        <v>100</v>
      </c>
      <c r="AD2126" s="4">
        <v>100</v>
      </c>
      <c r="AE2126" s="3" t="s">
        <v>2400</v>
      </c>
      <c r="AF2126" s="3" t="s">
        <v>2400</v>
      </c>
      <c r="AG2126" s="7">
        <v>87235304</v>
      </c>
      <c r="AH2126" s="7">
        <v>87235304</v>
      </c>
      <c r="AI2126" s="7">
        <v>87235304</v>
      </c>
      <c r="AJ2126" s="7" t="s">
        <v>2400</v>
      </c>
      <c r="AK2126" s="3" t="s">
        <v>2400</v>
      </c>
      <c r="AL2126" s="7">
        <v>102</v>
      </c>
      <c r="AM2126" s="7">
        <v>32662518</v>
      </c>
      <c r="AN2126" s="3">
        <v>37.44</v>
      </c>
      <c r="AO2126" s="3">
        <v>1.160542</v>
      </c>
      <c r="AP2126" s="3">
        <v>-5.5956679999999999</v>
      </c>
      <c r="AQ2126" s="3">
        <v>-6.6071429999999998</v>
      </c>
      <c r="AR2126" s="3">
        <v>-0.85308099999999998</v>
      </c>
      <c r="AS2126" s="3">
        <v>-5.5956679999999999</v>
      </c>
      <c r="AT2126" s="3">
        <v>-6.6071429999999998</v>
      </c>
      <c r="AU2126" s="3">
        <v>-0.664767</v>
      </c>
      <c r="AV2126" s="3">
        <v>2.2230403415571294</v>
      </c>
      <c r="AW2126" s="3">
        <v>1.9474772819874937</v>
      </c>
      <c r="AX2126" s="3">
        <v>1.2527151234021563</v>
      </c>
      <c r="AY2126" s="3">
        <v>223.35</v>
      </c>
      <c r="AZ2126" s="3">
        <v>195.66</v>
      </c>
      <c r="BA2126" s="3">
        <v>125.86</v>
      </c>
    </row>
    <row r="2127" spans="1:53" x14ac:dyDescent="0.3">
      <c r="A2127" s="1" t="s">
        <v>1473</v>
      </c>
      <c r="B2127" s="2">
        <v>4334947</v>
      </c>
      <c r="C2127" s="9" t="s">
        <v>2401</v>
      </c>
      <c r="D2127" s="9" t="s">
        <v>2505</v>
      </c>
      <c r="E2127" s="3">
        <v>963.93245234999995</v>
      </c>
      <c r="F2127" s="5">
        <v>1886.211452</v>
      </c>
      <c r="G2127" s="5" t="s">
        <v>2400</v>
      </c>
      <c r="H2127" s="3">
        <v>1.0999999999999999E-2</v>
      </c>
      <c r="I2127" s="3">
        <v>99.905659999999997</v>
      </c>
      <c r="J2127" s="3">
        <v>1.0999999999999999E-2</v>
      </c>
      <c r="K2127" s="3">
        <v>99.905659999999997</v>
      </c>
      <c r="L2127" s="3" t="s">
        <v>2397</v>
      </c>
      <c r="M2127" s="3">
        <v>1.03823529</v>
      </c>
      <c r="N2127" s="3" t="s">
        <v>2397</v>
      </c>
      <c r="O2127" s="3" t="s">
        <v>2400</v>
      </c>
      <c r="P2127" s="3" t="s">
        <v>2400</v>
      </c>
      <c r="Q2127" s="3" t="s">
        <v>2397</v>
      </c>
      <c r="R2127" s="3" t="s">
        <v>2397</v>
      </c>
      <c r="S2127" s="3">
        <v>-12.186228</v>
      </c>
      <c r="T2127" s="9" t="s">
        <v>3429</v>
      </c>
      <c r="U2127" s="7">
        <v>175</v>
      </c>
      <c r="V2127" s="7">
        <v>580</v>
      </c>
      <c r="W2127" s="7">
        <v>2103</v>
      </c>
      <c r="X2127" s="7">
        <v>45</v>
      </c>
      <c r="Y2127" s="7">
        <v>250</v>
      </c>
      <c r="Z2127" s="7">
        <v>238</v>
      </c>
      <c r="AA2127" s="7">
        <v>125</v>
      </c>
      <c r="AB2127" s="7">
        <v>175</v>
      </c>
      <c r="AC2127" s="3" t="s">
        <v>2397</v>
      </c>
      <c r="AD2127" s="3" t="s">
        <v>2397</v>
      </c>
      <c r="AE2127" s="3" t="s">
        <v>2397</v>
      </c>
      <c r="AF2127" s="3" t="s">
        <v>2397</v>
      </c>
      <c r="AG2127" s="7">
        <v>75244708</v>
      </c>
      <c r="AH2127" s="7">
        <v>72584336</v>
      </c>
      <c r="AI2127" s="7">
        <v>71014190</v>
      </c>
      <c r="AJ2127" s="7">
        <v>33355247</v>
      </c>
      <c r="AK2127" s="3">
        <v>44.326830000000001</v>
      </c>
      <c r="AL2127" s="7">
        <v>118</v>
      </c>
      <c r="AM2127" s="7">
        <v>30406693</v>
      </c>
      <c r="AN2127" s="3">
        <v>40.409999999999997</v>
      </c>
      <c r="AO2127" s="3">
        <v>3.8235290000000002</v>
      </c>
      <c r="AP2127" s="3">
        <v>-17.330210999999998</v>
      </c>
      <c r="AQ2127" s="3">
        <v>51.069899999999997</v>
      </c>
      <c r="AR2127" s="3">
        <v>8.5040980000000008</v>
      </c>
      <c r="AS2127" s="3">
        <v>-17.330210999999998</v>
      </c>
      <c r="AT2127" s="3">
        <v>51.069899999999997</v>
      </c>
      <c r="AU2127" s="3">
        <v>4.8514850000000003</v>
      </c>
      <c r="AV2127" s="3">
        <v>5.2155131199738571</v>
      </c>
      <c r="AW2127" s="3">
        <v>4.3149834278945471</v>
      </c>
      <c r="AX2127" s="3">
        <v>4.4303581248515718</v>
      </c>
      <c r="AY2127" s="3">
        <v>179.77</v>
      </c>
      <c r="AZ2127" s="3">
        <v>148.72999999999999</v>
      </c>
      <c r="BA2127" s="3">
        <v>152.71</v>
      </c>
    </row>
    <row r="2128" spans="1:53" x14ac:dyDescent="0.3">
      <c r="A2128" s="1" t="s">
        <v>560</v>
      </c>
      <c r="B2128" s="2">
        <v>4024677</v>
      </c>
      <c r="C2128" s="9" t="s">
        <v>2401</v>
      </c>
      <c r="D2128" s="9" t="s">
        <v>2486</v>
      </c>
      <c r="E2128" s="3">
        <v>955.43504374999998</v>
      </c>
      <c r="F2128" s="5">
        <v>1134.674043</v>
      </c>
      <c r="G2128" s="5" t="s">
        <v>2400</v>
      </c>
      <c r="H2128" s="3">
        <v>0.25</v>
      </c>
      <c r="I2128" s="3">
        <v>32.055556000000003</v>
      </c>
      <c r="J2128" s="3">
        <v>0.25</v>
      </c>
      <c r="K2128" s="3">
        <v>32.055556000000003</v>
      </c>
      <c r="L2128" s="3">
        <v>5.6110210700000005</v>
      </c>
      <c r="M2128" s="3">
        <v>3.2397529500000002</v>
      </c>
      <c r="N2128" s="3">
        <v>18.414894</v>
      </c>
      <c r="O2128" s="3" t="s">
        <v>2400</v>
      </c>
      <c r="P2128" s="3" t="s">
        <v>2400</v>
      </c>
      <c r="Q2128" s="3">
        <v>1.897295</v>
      </c>
      <c r="R2128" s="3">
        <v>10.840935999999999</v>
      </c>
      <c r="S2128" s="3">
        <v>10.840935999999999</v>
      </c>
      <c r="T2128" s="9" t="s">
        <v>3429</v>
      </c>
      <c r="U2128" s="7">
        <v>509790</v>
      </c>
      <c r="V2128" s="7">
        <v>489735</v>
      </c>
      <c r="W2128" s="7">
        <v>470252</v>
      </c>
      <c r="X2128" s="7">
        <v>487267</v>
      </c>
      <c r="Y2128" s="7">
        <v>522821</v>
      </c>
      <c r="Z2128" s="7">
        <v>513767</v>
      </c>
      <c r="AA2128" s="7">
        <v>511071</v>
      </c>
      <c r="AB2128" s="7">
        <v>509790</v>
      </c>
      <c r="AC2128" s="3">
        <v>21.545000000000002</v>
      </c>
      <c r="AD2128" s="3">
        <v>20.462</v>
      </c>
      <c r="AE2128" s="3">
        <v>14.151999999999999</v>
      </c>
      <c r="AF2128" s="3">
        <v>13.648999999999999</v>
      </c>
      <c r="AG2128" s="7">
        <v>46927391</v>
      </c>
      <c r="AH2128" s="7">
        <v>46912695</v>
      </c>
      <c r="AI2128" s="7">
        <v>46698565</v>
      </c>
      <c r="AJ2128" s="7">
        <v>46530972</v>
      </c>
      <c r="AK2128" s="3">
        <v>99.107240000000004</v>
      </c>
      <c r="AL2128" s="7">
        <v>241</v>
      </c>
      <c r="AM2128" s="7">
        <v>51839228</v>
      </c>
      <c r="AN2128" s="3">
        <v>110.41</v>
      </c>
      <c r="AO2128" s="3">
        <v>2.3049650000000002</v>
      </c>
      <c r="AP2128" s="3">
        <v>-14.938575</v>
      </c>
      <c r="AQ2128" s="3">
        <v>-6.5839179999999997</v>
      </c>
      <c r="AR2128" s="3">
        <v>-1.0291600000000001</v>
      </c>
      <c r="AS2128" s="3">
        <v>-14.938575</v>
      </c>
      <c r="AT2128" s="3">
        <v>-6.5839179999999997</v>
      </c>
      <c r="AU2128" s="3">
        <v>-1.9818800000000001</v>
      </c>
      <c r="AV2128" s="3">
        <v>2.3535230204392428</v>
      </c>
      <c r="AW2128" s="3">
        <v>3.2648654483686874</v>
      </c>
      <c r="AX2128" s="3">
        <v>3.2842183388960415</v>
      </c>
      <c r="AY2128" s="3">
        <v>54.04</v>
      </c>
      <c r="AZ2128" s="3">
        <v>74.97</v>
      </c>
      <c r="BA2128" s="3">
        <v>75.41</v>
      </c>
    </row>
    <row r="2129" spans="1:53" x14ac:dyDescent="0.3">
      <c r="A2129" s="1" t="s">
        <v>2783</v>
      </c>
      <c r="B2129" s="2">
        <v>5292834</v>
      </c>
      <c r="C2129" s="9" t="s">
        <v>2395</v>
      </c>
      <c r="D2129" s="9" t="s">
        <v>2453</v>
      </c>
      <c r="E2129" s="3">
        <v>954.50723082000002</v>
      </c>
      <c r="F2129" s="5">
        <v>773.24680000000001</v>
      </c>
      <c r="G2129" s="5" t="s">
        <v>2400</v>
      </c>
      <c r="H2129" s="3">
        <v>-2.8637211344797502E-2</v>
      </c>
      <c r="I2129" s="3" t="s">
        <v>2397</v>
      </c>
      <c r="J2129" s="3">
        <v>-2.8637211344797502E-2</v>
      </c>
      <c r="K2129" s="3" t="s">
        <v>2397</v>
      </c>
      <c r="L2129" s="3">
        <v>36.226086709999997</v>
      </c>
      <c r="M2129" s="3">
        <v>9.0446624199999999</v>
      </c>
      <c r="N2129" s="3">
        <v>7.2839289999999997</v>
      </c>
      <c r="O2129" s="3" t="s">
        <v>2400</v>
      </c>
      <c r="P2129" s="3" t="s">
        <v>2400</v>
      </c>
      <c r="Q2129" s="3" t="s">
        <v>2397</v>
      </c>
      <c r="R2129" s="3" t="s">
        <v>2397</v>
      </c>
      <c r="S2129" s="3" t="s">
        <v>2397</v>
      </c>
      <c r="T2129" s="9" t="s">
        <v>3429</v>
      </c>
      <c r="U2129" s="7">
        <v>1541.7275451097969</v>
      </c>
      <c r="V2129" s="7">
        <v>1618.7037901403005</v>
      </c>
      <c r="W2129" s="7">
        <v>2867.323980905654</v>
      </c>
      <c r="X2129" s="7">
        <v>2179.9707434327561</v>
      </c>
      <c r="Y2129" s="7">
        <v>1277.7626003413509</v>
      </c>
      <c r="Z2129" s="7">
        <v>1334.2274945439167</v>
      </c>
      <c r="AA2129" s="7">
        <v>1492.497448548158</v>
      </c>
      <c r="AB2129" s="7">
        <v>1541.7275451097969</v>
      </c>
      <c r="AC2129" s="3">
        <v>20.376000000000001</v>
      </c>
      <c r="AD2129" s="3">
        <v>26.032</v>
      </c>
      <c r="AE2129" s="3">
        <v>-1.851</v>
      </c>
      <c r="AF2129" s="3">
        <v>0.44500000000000001</v>
      </c>
      <c r="AG2129" s="7">
        <v>320167388</v>
      </c>
      <c r="AH2129" s="7">
        <v>320453845</v>
      </c>
      <c r="AI2129" s="7">
        <v>323887811</v>
      </c>
      <c r="AJ2129" s="7">
        <v>108136686</v>
      </c>
      <c r="AK2129" s="3">
        <v>33.647309999999997</v>
      </c>
      <c r="AL2129" s="7">
        <v>55</v>
      </c>
      <c r="AM2129" s="7">
        <v>60152511</v>
      </c>
      <c r="AN2129" s="3">
        <v>18.72</v>
      </c>
      <c r="AO2129" s="3">
        <v>-9.8214290000000002</v>
      </c>
      <c r="AP2129" s="3">
        <v>2.0202019999999998</v>
      </c>
      <c r="AQ2129" s="3">
        <v>34.070796999999999</v>
      </c>
      <c r="AR2129" s="3">
        <v>80.357142999999994</v>
      </c>
      <c r="AS2129" s="3">
        <v>2.0202019999999998</v>
      </c>
      <c r="AT2129" s="3">
        <v>34.070796999999999</v>
      </c>
      <c r="AU2129" s="3">
        <v>68.333332999999996</v>
      </c>
      <c r="AV2129" s="3" t="s">
        <v>2400</v>
      </c>
      <c r="AW2129" s="3" t="s">
        <v>2400</v>
      </c>
      <c r="AX2129" s="3" t="s">
        <v>2400</v>
      </c>
      <c r="AY2129" s="3">
        <v>50.61</v>
      </c>
      <c r="AZ2129" s="3">
        <v>82.89</v>
      </c>
      <c r="BA2129" s="4">
        <v>208.7</v>
      </c>
    </row>
    <row r="2130" spans="1:53" x14ac:dyDescent="0.3">
      <c r="A2130" s="1" t="s">
        <v>1460</v>
      </c>
      <c r="B2130" s="2">
        <v>4404432</v>
      </c>
      <c r="C2130" s="9" t="s">
        <v>2395</v>
      </c>
      <c r="D2130" s="9" t="s">
        <v>2398</v>
      </c>
      <c r="E2130" s="3">
        <v>952.87215649999996</v>
      </c>
      <c r="F2130" s="5">
        <v>1703.1601559999999</v>
      </c>
      <c r="G2130" s="5" t="s">
        <v>2400</v>
      </c>
      <c r="H2130" s="3">
        <v>-0.11</v>
      </c>
      <c r="I2130" s="3" t="s">
        <v>2397</v>
      </c>
      <c r="J2130" s="3">
        <v>-0.11</v>
      </c>
      <c r="K2130" s="3" t="s">
        <v>2397</v>
      </c>
      <c r="L2130" s="3" t="s">
        <v>2397</v>
      </c>
      <c r="M2130" s="3">
        <v>0.97611241000000004</v>
      </c>
      <c r="N2130" s="3">
        <v>30.467835999999998</v>
      </c>
      <c r="O2130" s="3" t="s">
        <v>2400</v>
      </c>
      <c r="P2130" s="3" t="s">
        <v>2400</v>
      </c>
      <c r="Q2130" s="3">
        <v>0.72154099999999999</v>
      </c>
      <c r="R2130" s="3">
        <v>5.9111130000000003</v>
      </c>
      <c r="S2130" s="3">
        <v>5.9111130000000003</v>
      </c>
      <c r="T2130" s="9" t="s">
        <v>3429</v>
      </c>
      <c r="U2130" s="7">
        <v>2126468</v>
      </c>
      <c r="V2130" s="7">
        <v>2005404</v>
      </c>
      <c r="W2130" s="7">
        <v>2079525</v>
      </c>
      <c r="X2130" s="7">
        <v>1711760</v>
      </c>
      <c r="Y2130" s="7">
        <v>2177092</v>
      </c>
      <c r="Z2130" s="7">
        <v>2164397</v>
      </c>
      <c r="AA2130" s="7">
        <v>2144450</v>
      </c>
      <c r="AB2130" s="7">
        <v>2126468</v>
      </c>
      <c r="AC2130" s="3">
        <v>52.930999999999997</v>
      </c>
      <c r="AD2130" s="3">
        <v>52.704000000000001</v>
      </c>
      <c r="AE2130" s="4">
        <v>6.2939999999999996</v>
      </c>
      <c r="AF2130" s="4">
        <v>5.851</v>
      </c>
      <c r="AG2130" s="7">
        <v>78691000</v>
      </c>
      <c r="AH2130" s="7">
        <v>78628000</v>
      </c>
      <c r="AI2130" s="7">
        <v>78179000</v>
      </c>
      <c r="AJ2130" s="7">
        <v>77128681</v>
      </c>
      <c r="AK2130" s="3">
        <v>97.941469999999995</v>
      </c>
      <c r="AL2130" s="7">
        <v>249</v>
      </c>
      <c r="AM2130" s="7">
        <v>81071843</v>
      </c>
      <c r="AN2130" s="3">
        <v>102.95</v>
      </c>
      <c r="AO2130" s="3">
        <v>-5.4446459999999997</v>
      </c>
      <c r="AP2130" s="3">
        <v>-13.884297999999999</v>
      </c>
      <c r="AQ2130" s="3">
        <v>-4.4912919999999996</v>
      </c>
      <c r="AR2130" s="3">
        <v>-50.964706</v>
      </c>
      <c r="AS2130" s="3">
        <v>-13.884297999999999</v>
      </c>
      <c r="AT2130" s="3">
        <v>-4.4912919999999996</v>
      </c>
      <c r="AU2130" s="3">
        <v>-50.215001999999998</v>
      </c>
      <c r="AV2130" s="3">
        <v>7.5937978989524604</v>
      </c>
      <c r="AW2130" s="3">
        <v>8.6663975788025862</v>
      </c>
      <c r="AX2130" s="3">
        <v>8.5931948739539337</v>
      </c>
      <c r="AY2130" s="3">
        <v>82.89</v>
      </c>
      <c r="AZ2130" s="3">
        <v>94.59</v>
      </c>
      <c r="BA2130" s="3">
        <v>93.79</v>
      </c>
    </row>
    <row r="2131" spans="1:53" x14ac:dyDescent="0.3">
      <c r="A2131" s="1" t="s">
        <v>18</v>
      </c>
      <c r="B2131" s="2">
        <v>7689847</v>
      </c>
      <c r="C2131" s="9" t="s">
        <v>2401</v>
      </c>
      <c r="D2131" s="9" t="s">
        <v>2414</v>
      </c>
      <c r="E2131" s="3">
        <v>951.89036299999998</v>
      </c>
      <c r="F2131" s="5">
        <v>1239.952362</v>
      </c>
      <c r="G2131" s="5" t="s">
        <v>2400</v>
      </c>
      <c r="H2131" s="3">
        <v>5.8999999999999997E-2</v>
      </c>
      <c r="I2131" s="3">
        <v>20.941175999999999</v>
      </c>
      <c r="J2131" s="3">
        <v>5.8999999999999997E-2</v>
      </c>
      <c r="K2131" s="3">
        <v>20.941175999999999</v>
      </c>
      <c r="L2131" s="3" t="s">
        <v>2397</v>
      </c>
      <c r="M2131" s="3">
        <v>4.2583732099999994</v>
      </c>
      <c r="N2131" s="3">
        <v>12.535211</v>
      </c>
      <c r="O2131" s="3" t="s">
        <v>2400</v>
      </c>
      <c r="P2131" s="3" t="s">
        <v>2400</v>
      </c>
      <c r="Q2131" s="3">
        <v>0.964449</v>
      </c>
      <c r="R2131" s="3">
        <v>6.9474640000000001</v>
      </c>
      <c r="S2131" s="3">
        <v>6.9474640000000001</v>
      </c>
      <c r="T2131" s="9" t="s">
        <v>3429</v>
      </c>
      <c r="U2131" s="7">
        <v>1170420</v>
      </c>
      <c r="V2131" s="7">
        <v>969797</v>
      </c>
      <c r="W2131" s="7">
        <v>734707</v>
      </c>
      <c r="X2131" s="7">
        <v>316352</v>
      </c>
      <c r="Y2131" s="7">
        <v>1210525</v>
      </c>
      <c r="Z2131" s="7">
        <v>1195795</v>
      </c>
      <c r="AA2131" s="7">
        <v>1179029</v>
      </c>
      <c r="AB2131" s="7">
        <v>1170420</v>
      </c>
      <c r="AC2131" s="3">
        <v>30.178999999999998</v>
      </c>
      <c r="AD2131" s="3">
        <v>30.148</v>
      </c>
      <c r="AE2131" s="3">
        <v>14.292</v>
      </c>
      <c r="AF2131" s="3">
        <v>13.465</v>
      </c>
      <c r="AG2131" s="7">
        <v>82430205</v>
      </c>
      <c r="AH2131" s="7">
        <v>82958153</v>
      </c>
      <c r="AI2131" s="7">
        <v>85389889</v>
      </c>
      <c r="AJ2131" s="7">
        <v>43355602</v>
      </c>
      <c r="AK2131" s="3">
        <v>52.652149999999999</v>
      </c>
      <c r="AL2131" s="7">
        <v>154</v>
      </c>
      <c r="AM2131" s="7">
        <v>28221570</v>
      </c>
      <c r="AN2131" s="3">
        <v>34.270000000000003</v>
      </c>
      <c r="AO2131" s="3">
        <v>-0.28011200000000003</v>
      </c>
      <c r="AP2131" s="3">
        <v>-7.612457</v>
      </c>
      <c r="AQ2131" s="3">
        <v>-8.0895010000000003</v>
      </c>
      <c r="AR2131" s="3">
        <v>3.2882009999999999</v>
      </c>
      <c r="AS2131" s="3">
        <v>-7.612457</v>
      </c>
      <c r="AT2131" s="3">
        <v>-8.0895010000000003</v>
      </c>
      <c r="AU2131" s="3">
        <v>3.99221</v>
      </c>
      <c r="AV2131" s="3">
        <v>0.86161551366491695</v>
      </c>
      <c r="AW2131" s="3">
        <v>1.7840118680644483</v>
      </c>
      <c r="AX2131" s="3">
        <v>1.3156237500729135</v>
      </c>
      <c r="AY2131" s="3">
        <v>57.54</v>
      </c>
      <c r="AZ2131" s="3">
        <v>119.15</v>
      </c>
      <c r="BA2131" s="3">
        <v>87.87</v>
      </c>
    </row>
    <row r="2132" spans="1:53" x14ac:dyDescent="0.3">
      <c r="A2132" s="1" t="s">
        <v>436</v>
      </c>
      <c r="B2132" s="2">
        <v>103092</v>
      </c>
      <c r="C2132" s="9" t="s">
        <v>2401</v>
      </c>
      <c r="D2132" s="9" t="s">
        <v>2413</v>
      </c>
      <c r="E2132" s="3">
        <v>950.15250479999997</v>
      </c>
      <c r="F2132" s="5">
        <v>2649.9075039999998</v>
      </c>
      <c r="G2132" s="5">
        <v>2649.9075048</v>
      </c>
      <c r="H2132" s="3">
        <v>0.51600000000000001</v>
      </c>
      <c r="I2132" s="3">
        <v>28.8333333333333</v>
      </c>
      <c r="J2132" s="3">
        <v>0.51600000000000001</v>
      </c>
      <c r="K2132" s="3">
        <v>28.8333333333333</v>
      </c>
      <c r="L2132" s="3">
        <v>4.7313013303680398</v>
      </c>
      <c r="M2132" s="3">
        <v>2.9805513595765802</v>
      </c>
      <c r="N2132" s="3">
        <v>4.4655329999999998</v>
      </c>
      <c r="O2132" s="3" t="s">
        <v>2400</v>
      </c>
      <c r="P2132" s="3" t="s">
        <v>2400</v>
      </c>
      <c r="Q2132" s="3">
        <v>4.9736260000000003</v>
      </c>
      <c r="R2132" s="3">
        <v>7.9953430000000001</v>
      </c>
      <c r="S2132" s="3">
        <v>7.5705604156103901</v>
      </c>
      <c r="T2132" s="9" t="s">
        <v>3429</v>
      </c>
      <c r="U2132" s="7">
        <v>559758</v>
      </c>
      <c r="V2132" s="7">
        <v>586048</v>
      </c>
      <c r="W2132" s="7">
        <v>568911</v>
      </c>
      <c r="X2132" s="7">
        <v>565759</v>
      </c>
      <c r="Y2132" s="7">
        <v>567676</v>
      </c>
      <c r="Z2132" s="7">
        <v>567771</v>
      </c>
      <c r="AA2132" s="7">
        <v>559689</v>
      </c>
      <c r="AB2132" s="7">
        <v>559758</v>
      </c>
      <c r="AC2132" s="3">
        <v>65.039000000000001</v>
      </c>
      <c r="AD2132" s="3">
        <v>66.230999999999995</v>
      </c>
      <c r="AE2132" s="3">
        <v>57.031999999999996</v>
      </c>
      <c r="AF2132" s="3">
        <v>56.884</v>
      </c>
      <c r="AG2132" s="7">
        <v>31249272</v>
      </c>
      <c r="AH2132" s="7">
        <v>31551142</v>
      </c>
      <c r="AI2132" s="7">
        <v>32014631</v>
      </c>
      <c r="AJ2132" s="7">
        <v>15412320</v>
      </c>
      <c r="AK2132" s="3">
        <v>50.122549999999997</v>
      </c>
      <c r="AL2132" s="7">
        <v>184</v>
      </c>
      <c r="AM2132" s="7">
        <v>12986891</v>
      </c>
      <c r="AN2132" s="3">
        <v>42.23</v>
      </c>
      <c r="AO2132" s="3">
        <v>0.204429</v>
      </c>
      <c r="AP2132" s="3">
        <v>-4.8220070000000002</v>
      </c>
      <c r="AQ2132" s="3">
        <v>16.706348999999999</v>
      </c>
      <c r="AR2132" s="3">
        <v>18.065034000000001</v>
      </c>
      <c r="AS2132" s="3">
        <v>-4.8220070000000002</v>
      </c>
      <c r="AT2132" s="3">
        <v>16.706348999999999</v>
      </c>
      <c r="AU2132" s="3">
        <v>20.434069999999998</v>
      </c>
      <c r="AV2132" s="3" t="s">
        <v>2400</v>
      </c>
      <c r="AW2132" s="3" t="s">
        <v>2400</v>
      </c>
      <c r="AX2132" s="3" t="s">
        <v>2400</v>
      </c>
      <c r="AY2132" s="3">
        <v>148.26</v>
      </c>
      <c r="AZ2132" s="4">
        <v>148.6</v>
      </c>
      <c r="BA2132" s="3">
        <v>135.61000000000001</v>
      </c>
    </row>
    <row r="2133" spans="1:53" x14ac:dyDescent="0.3">
      <c r="A2133" s="1" t="s">
        <v>81</v>
      </c>
      <c r="B2133" s="2">
        <v>5721147</v>
      </c>
      <c r="C2133" s="9" t="s">
        <v>2401</v>
      </c>
      <c r="D2133" s="9" t="s">
        <v>2407</v>
      </c>
      <c r="E2133" s="3">
        <v>949.38874377000002</v>
      </c>
      <c r="F2133" s="5">
        <v>954.71424300000001</v>
      </c>
      <c r="G2133" s="5" t="s">
        <v>2400</v>
      </c>
      <c r="H2133" s="3">
        <v>0.32900000000000001</v>
      </c>
      <c r="I2133" s="3">
        <v>6.1209360000000004</v>
      </c>
      <c r="J2133" s="3">
        <v>0.32900000000000001</v>
      </c>
      <c r="K2133" s="3">
        <v>6.1209360000000004</v>
      </c>
      <c r="L2133" s="3">
        <v>0.93532077999999996</v>
      </c>
      <c r="M2133" s="3">
        <v>0.93532077999999996</v>
      </c>
      <c r="N2133" s="3" t="s">
        <v>2400</v>
      </c>
      <c r="O2133" s="3" t="s">
        <v>2400</v>
      </c>
      <c r="P2133" s="3" t="s">
        <v>2400</v>
      </c>
      <c r="Q2133" s="3">
        <v>12.342646999999999</v>
      </c>
      <c r="R2133" s="3" t="s">
        <v>2400</v>
      </c>
      <c r="S2133" s="3" t="s">
        <v>2400</v>
      </c>
      <c r="T2133" s="9" t="s">
        <v>3431</v>
      </c>
      <c r="U2133" s="7">
        <v>74133.441999999995</v>
      </c>
      <c r="V2133" s="7">
        <v>69152.135999999999</v>
      </c>
      <c r="W2133" s="7">
        <v>63521.932999999997</v>
      </c>
      <c r="X2133" s="7">
        <v>61904.046000000002</v>
      </c>
      <c r="Y2133" s="7">
        <v>75678.918000000005</v>
      </c>
      <c r="Z2133" s="7">
        <v>74906.179999999993</v>
      </c>
      <c r="AA2133" s="7">
        <v>74133.441999999995</v>
      </c>
      <c r="AB2133" s="7">
        <v>72686.490999999995</v>
      </c>
      <c r="AC2133" s="4">
        <v>100</v>
      </c>
      <c r="AD2133" s="4">
        <v>100</v>
      </c>
      <c r="AE2133" s="3" t="s">
        <v>2400</v>
      </c>
      <c r="AF2133" s="3" t="s">
        <v>2400</v>
      </c>
      <c r="AG2133" s="7">
        <v>86229677</v>
      </c>
      <c r="AH2133" s="7">
        <v>86229677</v>
      </c>
      <c r="AI2133" s="7">
        <v>86229677</v>
      </c>
      <c r="AJ2133" s="7" t="s">
        <v>2400</v>
      </c>
      <c r="AK2133" s="3" t="s">
        <v>2400</v>
      </c>
      <c r="AL2133" s="7">
        <v>127</v>
      </c>
      <c r="AM2133" s="7">
        <v>23597041</v>
      </c>
      <c r="AN2133" s="3">
        <v>27.37</v>
      </c>
      <c r="AO2133" s="3">
        <v>0.65666000000000002</v>
      </c>
      <c r="AP2133" s="3">
        <v>-2.5431430000000002</v>
      </c>
      <c r="AQ2133" s="3">
        <v>-5.3791890000000002</v>
      </c>
      <c r="AR2133" s="3">
        <v>5.2993129999999997</v>
      </c>
      <c r="AS2133" s="3">
        <v>-2.5431430000000002</v>
      </c>
      <c r="AT2133" s="3">
        <v>-5.3791890000000002</v>
      </c>
      <c r="AU2133" s="3">
        <v>6.0276680000000002</v>
      </c>
      <c r="AV2133" s="3">
        <v>1.4931390732218561</v>
      </c>
      <c r="AW2133" s="3">
        <v>1.493399318996532</v>
      </c>
      <c r="AX2133" s="3">
        <v>1.3829142158777441</v>
      </c>
      <c r="AY2133" s="4">
        <v>123.04</v>
      </c>
      <c r="AZ2133" s="4">
        <v>123.06</v>
      </c>
      <c r="BA2133" s="3">
        <v>113.96</v>
      </c>
    </row>
    <row r="2134" spans="1:53" x14ac:dyDescent="0.3">
      <c r="A2134" s="1" t="s">
        <v>1532</v>
      </c>
      <c r="B2134" s="2">
        <v>19662153</v>
      </c>
      <c r="C2134" s="9" t="s">
        <v>2401</v>
      </c>
      <c r="D2134" s="9" t="s">
        <v>2407</v>
      </c>
      <c r="E2134" s="3">
        <v>948.31230200000005</v>
      </c>
      <c r="F2134" s="5" t="s">
        <v>2400</v>
      </c>
      <c r="G2134" s="5">
        <v>1973.469302</v>
      </c>
      <c r="H2134" s="3" t="s">
        <v>2400</v>
      </c>
      <c r="I2134" s="3">
        <v>7.1709401709401703</v>
      </c>
      <c r="J2134" s="3" t="s">
        <v>2400</v>
      </c>
      <c r="K2134" s="3">
        <v>7.1709401709401703</v>
      </c>
      <c r="L2134" s="3">
        <v>0.92439326414357392</v>
      </c>
      <c r="M2134" s="3">
        <v>0.92439326414357392</v>
      </c>
      <c r="N2134" s="3" t="s">
        <v>2397</v>
      </c>
      <c r="O2134" s="3" t="s">
        <v>2400</v>
      </c>
      <c r="P2134" s="3" t="s">
        <v>2400</v>
      </c>
      <c r="Q2134" s="3" t="s">
        <v>2400</v>
      </c>
      <c r="R2134" s="3" t="s">
        <v>2400</v>
      </c>
      <c r="S2134" s="3">
        <v>10.118274697616799</v>
      </c>
      <c r="T2134" s="9" t="s">
        <v>3429</v>
      </c>
      <c r="U2134" s="7">
        <v>94322</v>
      </c>
      <c r="V2134" s="7">
        <v>29447</v>
      </c>
      <c r="W2134" s="7">
        <v>34753</v>
      </c>
      <c r="X2134" s="7">
        <v>6477</v>
      </c>
      <c r="Y2134" s="7">
        <v>137463</v>
      </c>
      <c r="Z2134" s="7">
        <v>119520</v>
      </c>
      <c r="AA2134" s="7">
        <v>112887</v>
      </c>
      <c r="AB2134" s="7">
        <v>94322</v>
      </c>
      <c r="AC2134" s="3" t="s">
        <v>2400</v>
      </c>
      <c r="AD2134" s="3" t="s">
        <v>2400</v>
      </c>
      <c r="AE2134" s="3" t="s">
        <v>2400</v>
      </c>
      <c r="AF2134" s="3" t="s">
        <v>2400</v>
      </c>
      <c r="AG2134" s="7">
        <v>54571650</v>
      </c>
      <c r="AH2134" s="7">
        <v>54705779</v>
      </c>
      <c r="AI2134" s="7">
        <v>35585951</v>
      </c>
      <c r="AJ2134" s="7" t="s">
        <v>2400</v>
      </c>
      <c r="AK2134" s="3" t="s">
        <v>2400</v>
      </c>
      <c r="AL2134" s="7">
        <v>56</v>
      </c>
      <c r="AM2134" s="7">
        <v>15982650</v>
      </c>
      <c r="AN2134" s="3">
        <v>29.16</v>
      </c>
      <c r="AO2134" s="3">
        <v>-1.5835779999999999</v>
      </c>
      <c r="AP2134" s="3">
        <v>-3.0057800000000001</v>
      </c>
      <c r="AQ2134" s="3">
        <v>-3.6739380000000001</v>
      </c>
      <c r="AR2134" s="3">
        <v>-5.9943980000000003</v>
      </c>
      <c r="AS2134" s="3">
        <v>-3.0057800000000001</v>
      </c>
      <c r="AT2134" s="3">
        <v>-3.6739380000000001</v>
      </c>
      <c r="AU2134" s="3">
        <v>-5.9943980000000003</v>
      </c>
      <c r="AV2134" s="3">
        <v>2.6000123322242845</v>
      </c>
      <c r="AW2134" s="3">
        <v>2.9921390859964339</v>
      </c>
      <c r="AX2134" s="3">
        <v>1.880271839944007</v>
      </c>
      <c r="AY2134" s="3">
        <v>274.36</v>
      </c>
      <c r="AZ2134" s="3">
        <v>315.74</v>
      </c>
      <c r="BA2134" s="3">
        <v>198.41</v>
      </c>
    </row>
    <row r="2135" spans="1:53" x14ac:dyDescent="0.3">
      <c r="A2135" s="1" t="s">
        <v>3167</v>
      </c>
      <c r="B2135" s="2">
        <v>4090265</v>
      </c>
      <c r="C2135" s="9" t="s">
        <v>2401</v>
      </c>
      <c r="D2135" s="9" t="s">
        <v>2421</v>
      </c>
      <c r="E2135" s="3">
        <v>948.14923632</v>
      </c>
      <c r="F2135" s="5">
        <v>1617.9982359999999</v>
      </c>
      <c r="G2135" s="5" t="s">
        <v>2400</v>
      </c>
      <c r="H2135" s="4">
        <v>1.6539999999999999</v>
      </c>
      <c r="I2135" s="3">
        <v>41.594912000000001</v>
      </c>
      <c r="J2135" s="3">
        <v>1.65</v>
      </c>
      <c r="K2135" s="3">
        <v>40.179583999999998</v>
      </c>
      <c r="L2135" s="3" t="s">
        <v>2397</v>
      </c>
      <c r="M2135" s="3">
        <v>9.3080797000000004</v>
      </c>
      <c r="N2135" s="3">
        <v>22.793565999999998</v>
      </c>
      <c r="O2135" s="3" t="s">
        <v>2400</v>
      </c>
      <c r="P2135" s="3" t="s">
        <v>2400</v>
      </c>
      <c r="Q2135" s="3">
        <v>1.122711</v>
      </c>
      <c r="R2135" s="3">
        <v>7.5274749999999999</v>
      </c>
      <c r="S2135" s="3">
        <v>7.5274749999999999</v>
      </c>
      <c r="T2135" s="9" t="s">
        <v>3429</v>
      </c>
      <c r="U2135" s="7">
        <v>1238680</v>
      </c>
      <c r="V2135" s="7">
        <v>1127311</v>
      </c>
      <c r="W2135" s="7">
        <v>507340</v>
      </c>
      <c r="X2135" s="7">
        <v>415435</v>
      </c>
      <c r="Y2135" s="7">
        <v>1399418</v>
      </c>
      <c r="Z2135" s="7">
        <v>1309613</v>
      </c>
      <c r="AA2135" s="7">
        <v>1251386</v>
      </c>
      <c r="AB2135" s="7">
        <v>1238680</v>
      </c>
      <c r="AC2135" s="4">
        <v>8.7590000000000003</v>
      </c>
      <c r="AD2135" s="4">
        <v>10.151</v>
      </c>
      <c r="AE2135" s="4">
        <v>11.404</v>
      </c>
      <c r="AF2135" s="4">
        <v>12.337999999999999</v>
      </c>
      <c r="AG2135" s="7">
        <v>21189144</v>
      </c>
      <c r="AH2135" s="7">
        <v>21142890</v>
      </c>
      <c r="AI2135" s="7">
        <v>20907528</v>
      </c>
      <c r="AJ2135" s="7">
        <v>20659540</v>
      </c>
      <c r="AK2135" s="4">
        <v>97.441900000000004</v>
      </c>
      <c r="AL2135" s="7">
        <v>208</v>
      </c>
      <c r="AM2135" s="7">
        <v>19672636</v>
      </c>
      <c r="AN2135" s="3">
        <v>92.79</v>
      </c>
      <c r="AO2135" s="3">
        <v>-1.6199950000000001</v>
      </c>
      <c r="AP2135" s="3">
        <v>-4.9418610000000003</v>
      </c>
      <c r="AQ2135" s="3">
        <v>18.643595000000001</v>
      </c>
      <c r="AR2135" s="3">
        <v>20.254597</v>
      </c>
      <c r="AS2135" s="3">
        <v>-4.9418610000000003</v>
      </c>
      <c r="AT2135" s="3">
        <v>18.643595000000001</v>
      </c>
      <c r="AU2135" s="3">
        <v>17.430938999999999</v>
      </c>
      <c r="AV2135" s="3">
        <v>2.0011597070565261</v>
      </c>
      <c r="AW2135" s="3">
        <v>3.1112618751437644</v>
      </c>
      <c r="AX2135" s="3">
        <v>3.5194626079662545</v>
      </c>
      <c r="AY2135" s="3">
        <v>80.459999999999994</v>
      </c>
      <c r="AZ2135" s="4">
        <v>125.09</v>
      </c>
      <c r="BA2135" s="3">
        <v>141.51</v>
      </c>
    </row>
    <row r="2136" spans="1:53" x14ac:dyDescent="0.3">
      <c r="A2136" s="1" t="s">
        <v>1835</v>
      </c>
      <c r="B2136" s="2">
        <v>4979305</v>
      </c>
      <c r="C2136" s="9" t="s">
        <v>2401</v>
      </c>
      <c r="D2136" s="9" t="s">
        <v>2478</v>
      </c>
      <c r="E2136" s="3">
        <v>947.65742499999999</v>
      </c>
      <c r="F2136" s="5">
        <v>938.99109499999997</v>
      </c>
      <c r="G2136" s="5" t="s">
        <v>2400</v>
      </c>
      <c r="H2136" s="4">
        <v>1.3080000000000001</v>
      </c>
      <c r="I2136" s="3">
        <v>9.9861330000000006</v>
      </c>
      <c r="J2136" s="4">
        <v>1.3080000000000001</v>
      </c>
      <c r="K2136" s="3">
        <v>9.9861330000000006</v>
      </c>
      <c r="L2136" s="3">
        <v>110.78632478999999</v>
      </c>
      <c r="M2136" s="3">
        <v>110.78632478999999</v>
      </c>
      <c r="N2136" s="3" t="s">
        <v>2400</v>
      </c>
      <c r="O2136" s="3" t="s">
        <v>2400</v>
      </c>
      <c r="P2136" s="3" t="s">
        <v>2400</v>
      </c>
      <c r="Q2136" s="3">
        <v>9.5557490000000005</v>
      </c>
      <c r="R2136" s="3" t="s">
        <v>2400</v>
      </c>
      <c r="S2136" s="3" t="s">
        <v>2400</v>
      </c>
      <c r="T2136" s="9" t="s">
        <v>3429</v>
      </c>
      <c r="U2136" s="7">
        <v>93815.573999999993</v>
      </c>
      <c r="V2136" s="7">
        <v>125981.29300000001</v>
      </c>
      <c r="W2136" s="7">
        <v>60910.067999999999</v>
      </c>
      <c r="X2136" s="7">
        <v>36363.874000000003</v>
      </c>
      <c r="Y2136" s="7">
        <v>97974.633000000002</v>
      </c>
      <c r="Z2136" s="7">
        <v>92537.909</v>
      </c>
      <c r="AA2136" s="7">
        <v>87344.002999999997</v>
      </c>
      <c r="AB2136" s="7">
        <v>93815.573999999993</v>
      </c>
      <c r="AC2136" s="4">
        <v>100</v>
      </c>
      <c r="AD2136" s="4">
        <v>100</v>
      </c>
      <c r="AE2136" s="3" t="s">
        <v>2400</v>
      </c>
      <c r="AF2136" s="3" t="s">
        <v>2400</v>
      </c>
      <c r="AG2136" s="7">
        <v>14579345</v>
      </c>
      <c r="AH2136" s="7">
        <v>14579345</v>
      </c>
      <c r="AI2136" s="7">
        <v>14579345</v>
      </c>
      <c r="AJ2136" s="7">
        <v>14039938</v>
      </c>
      <c r="AK2136" s="4">
        <v>96.300200000000004</v>
      </c>
      <c r="AL2136" s="7">
        <v>135</v>
      </c>
      <c r="AM2136" s="7">
        <v>1834653</v>
      </c>
      <c r="AN2136" s="3">
        <v>12.58</v>
      </c>
      <c r="AO2136" s="3">
        <v>1.28145</v>
      </c>
      <c r="AP2136" s="3">
        <v>-0.29230800000000001</v>
      </c>
      <c r="AQ2136" s="3">
        <v>4.9214830000000003</v>
      </c>
      <c r="AR2136" s="3">
        <v>-4.6911769999999997</v>
      </c>
      <c r="AS2136" s="3">
        <v>-0.29230800000000001</v>
      </c>
      <c r="AT2136" s="3">
        <v>4.9214830000000003</v>
      </c>
      <c r="AU2136" s="3">
        <v>-4.494548</v>
      </c>
      <c r="AV2136" s="3">
        <v>1.214766507000143</v>
      </c>
      <c r="AW2136" s="3">
        <v>1.8095634611842988</v>
      </c>
      <c r="AX2136" s="3">
        <v>1.389644047795014</v>
      </c>
      <c r="AY2136" s="3">
        <v>94.19</v>
      </c>
      <c r="AZ2136" s="3">
        <v>140.31</v>
      </c>
      <c r="BA2136" s="3">
        <v>107.75</v>
      </c>
    </row>
    <row r="2137" spans="1:53" x14ac:dyDescent="0.3">
      <c r="A2137" s="1" t="s">
        <v>1773</v>
      </c>
      <c r="B2137" s="2">
        <v>103579</v>
      </c>
      <c r="C2137" s="9" t="s">
        <v>2401</v>
      </c>
      <c r="D2137" s="9" t="s">
        <v>2438</v>
      </c>
      <c r="E2137" s="3">
        <v>947.02944312</v>
      </c>
      <c r="F2137" s="5" t="s">
        <v>2400</v>
      </c>
      <c r="G2137" s="5">
        <v>17596.025443120001</v>
      </c>
      <c r="H2137" s="3">
        <v>0.09</v>
      </c>
      <c r="I2137" s="3">
        <v>11.8727272727273</v>
      </c>
      <c r="J2137" s="3">
        <v>0.09</v>
      </c>
      <c r="K2137" s="3">
        <v>11.8727272727273</v>
      </c>
      <c r="L2137" s="3">
        <v>0.77907789067779409</v>
      </c>
      <c r="M2137" s="3">
        <v>0.74892494109280194</v>
      </c>
      <c r="N2137" s="3" t="s">
        <v>2397</v>
      </c>
      <c r="O2137" s="3" t="s">
        <v>2400</v>
      </c>
      <c r="P2137" s="3" t="s">
        <v>2400</v>
      </c>
      <c r="Q2137" s="3" t="s">
        <v>2400</v>
      </c>
      <c r="R2137" s="3" t="s">
        <v>2400</v>
      </c>
      <c r="S2137" s="3" t="s">
        <v>2400</v>
      </c>
      <c r="T2137" s="9" t="s">
        <v>3429</v>
      </c>
      <c r="U2137" s="7">
        <v>165573</v>
      </c>
      <c r="V2137" s="7">
        <v>-4685</v>
      </c>
      <c r="W2137" s="7">
        <v>541593</v>
      </c>
      <c r="X2137" s="7">
        <v>-376055</v>
      </c>
      <c r="Y2137" s="7">
        <v>274085</v>
      </c>
      <c r="Z2137" s="7">
        <v>215526</v>
      </c>
      <c r="AA2137" s="7">
        <v>191930</v>
      </c>
      <c r="AB2137" s="7">
        <v>165573</v>
      </c>
      <c r="AC2137" s="3">
        <v>86.268000000000001</v>
      </c>
      <c r="AD2137" s="3">
        <v>88.543000000000006</v>
      </c>
      <c r="AE2137" s="3" t="s">
        <v>2400</v>
      </c>
      <c r="AF2137" s="3" t="s">
        <v>2400</v>
      </c>
      <c r="AG2137" s="7">
        <v>132237436</v>
      </c>
      <c r="AH2137" s="7">
        <v>132215757</v>
      </c>
      <c r="AI2137" s="7">
        <v>118503762</v>
      </c>
      <c r="AJ2137" s="7">
        <v>130476361</v>
      </c>
      <c r="AK2137" s="3">
        <v>98.646429999999995</v>
      </c>
      <c r="AL2137" s="7">
        <v>254</v>
      </c>
      <c r="AM2137" s="7">
        <v>106496029</v>
      </c>
      <c r="AN2137" s="3">
        <v>80.52</v>
      </c>
      <c r="AO2137" s="3">
        <v>-1.3595170000000001</v>
      </c>
      <c r="AP2137" s="3">
        <v>-8.798883</v>
      </c>
      <c r="AQ2137" s="3">
        <v>-15.523933</v>
      </c>
      <c r="AR2137" s="3">
        <v>-9.9310349999999996</v>
      </c>
      <c r="AS2137" s="3">
        <v>-8.798883</v>
      </c>
      <c r="AT2137" s="3">
        <v>-15.523933</v>
      </c>
      <c r="AU2137" s="3">
        <v>-11.875844000000001</v>
      </c>
      <c r="AV2137" s="3">
        <v>3.1708726162798886</v>
      </c>
      <c r="AW2137" s="3">
        <v>4.774383152529813</v>
      </c>
      <c r="AX2137" s="3">
        <v>3.6055547929354517</v>
      </c>
      <c r="AY2137" s="3">
        <v>77.05</v>
      </c>
      <c r="AZ2137" s="4">
        <v>116.02</v>
      </c>
      <c r="BA2137" s="3">
        <v>87.61</v>
      </c>
    </row>
    <row r="2138" spans="1:53" x14ac:dyDescent="0.3">
      <c r="A2138" s="1" t="s">
        <v>493</v>
      </c>
      <c r="B2138" s="2">
        <v>12744921</v>
      </c>
      <c r="C2138" s="9" t="s">
        <v>2401</v>
      </c>
      <c r="D2138" s="9" t="s">
        <v>2438</v>
      </c>
      <c r="E2138" s="3">
        <v>946.27244102999998</v>
      </c>
      <c r="F2138" s="5" t="s">
        <v>2400</v>
      </c>
      <c r="G2138" s="5">
        <v>5963.0294410300003</v>
      </c>
      <c r="H2138" s="3">
        <v>-0.40500000000000003</v>
      </c>
      <c r="I2138" s="3" t="s">
        <v>2397</v>
      </c>
      <c r="J2138" s="3">
        <v>-0.40500000000000003</v>
      </c>
      <c r="K2138" s="3" t="s">
        <v>2397</v>
      </c>
      <c r="L2138" s="3">
        <v>0.29939709359355304</v>
      </c>
      <c r="M2138" s="3">
        <v>0.29939709359355304</v>
      </c>
      <c r="N2138" s="3">
        <v>6.7479051551808702</v>
      </c>
      <c r="O2138" s="3" t="s">
        <v>2400</v>
      </c>
      <c r="P2138" s="3" t="s">
        <v>2400</v>
      </c>
      <c r="Q2138" s="3" t="s">
        <v>2400</v>
      </c>
      <c r="R2138" s="3" t="s">
        <v>2400</v>
      </c>
      <c r="S2138" s="3">
        <v>13.717844203872399</v>
      </c>
      <c r="T2138" s="9" t="s">
        <v>3429</v>
      </c>
      <c r="U2138" s="7">
        <v>285035</v>
      </c>
      <c r="V2138" s="7">
        <v>312143</v>
      </c>
      <c r="W2138" s="7">
        <v>252729</v>
      </c>
      <c r="X2138" s="7">
        <v>273068</v>
      </c>
      <c r="Y2138" s="7">
        <v>237539</v>
      </c>
      <c r="Z2138" s="7">
        <v>254678</v>
      </c>
      <c r="AA2138" s="7">
        <v>272369</v>
      </c>
      <c r="AB2138" s="7">
        <v>285035</v>
      </c>
      <c r="AC2138" s="3">
        <v>61.872999999999998</v>
      </c>
      <c r="AD2138" s="3">
        <v>-10.702</v>
      </c>
      <c r="AE2138" s="3" t="s">
        <v>2400</v>
      </c>
      <c r="AF2138" s="3" t="s">
        <v>2400</v>
      </c>
      <c r="AG2138" s="7">
        <v>139362657</v>
      </c>
      <c r="AH2138" s="7">
        <v>138954433</v>
      </c>
      <c r="AI2138" s="7">
        <v>138728690</v>
      </c>
      <c r="AJ2138" s="7">
        <v>126804899</v>
      </c>
      <c r="AK2138" s="3">
        <v>90.989149999999995</v>
      </c>
      <c r="AL2138" s="7">
        <v>134</v>
      </c>
      <c r="AM2138" s="7">
        <v>105027920</v>
      </c>
      <c r="AN2138" s="3">
        <v>75.36</v>
      </c>
      <c r="AO2138" s="3">
        <v>6.3529410000000004</v>
      </c>
      <c r="AP2138" s="3">
        <v>-33.431516999999999</v>
      </c>
      <c r="AQ2138" s="3">
        <v>-39.652870999999998</v>
      </c>
      <c r="AR2138" s="3">
        <v>-67.151162999999997</v>
      </c>
      <c r="AS2138" s="3">
        <v>-33.431516999999999</v>
      </c>
      <c r="AT2138" s="3">
        <v>-39.652870999999998</v>
      </c>
      <c r="AU2138" s="3">
        <v>-66.837857999999997</v>
      </c>
      <c r="AV2138" s="3">
        <v>2.0210270531796763</v>
      </c>
      <c r="AW2138" s="3">
        <v>1.5846445344915658</v>
      </c>
      <c r="AX2138" s="3">
        <v>1.3935321723512071</v>
      </c>
      <c r="AY2138" s="3">
        <v>160.51</v>
      </c>
      <c r="AZ2138" s="3">
        <v>125.85</v>
      </c>
      <c r="BA2138" s="3">
        <v>110.67</v>
      </c>
    </row>
    <row r="2139" spans="1:53" x14ac:dyDescent="0.3">
      <c r="A2139" s="1" t="s">
        <v>1049</v>
      </c>
      <c r="B2139" s="2">
        <v>4400570</v>
      </c>
      <c r="C2139" s="9" t="s">
        <v>2395</v>
      </c>
      <c r="D2139" s="9" t="s">
        <v>2431</v>
      </c>
      <c r="E2139" s="3">
        <v>943.50987540000006</v>
      </c>
      <c r="F2139" s="5">
        <v>1283.393875</v>
      </c>
      <c r="G2139" s="5" t="s">
        <v>2400</v>
      </c>
      <c r="H2139" s="3">
        <v>0.14799999999999999</v>
      </c>
      <c r="I2139" s="3">
        <v>18.272727</v>
      </c>
      <c r="J2139" s="3">
        <v>0.14799999999999999</v>
      </c>
      <c r="K2139" s="3">
        <v>18.272727</v>
      </c>
      <c r="L2139" s="3">
        <v>0.83933605</v>
      </c>
      <c r="M2139" s="3">
        <v>0.81138358999999993</v>
      </c>
      <c r="N2139" s="3">
        <v>11.308017</v>
      </c>
      <c r="O2139" s="3" t="s">
        <v>2400</v>
      </c>
      <c r="P2139" s="3" t="s">
        <v>2400</v>
      </c>
      <c r="Q2139" s="3">
        <v>1.9444429999999999</v>
      </c>
      <c r="R2139" s="3">
        <v>21.027664999999999</v>
      </c>
      <c r="S2139" s="3">
        <v>21.027664999999999</v>
      </c>
      <c r="T2139" s="9" t="s">
        <v>3429</v>
      </c>
      <c r="U2139" s="7">
        <v>945428</v>
      </c>
      <c r="V2139" s="7">
        <v>1201339</v>
      </c>
      <c r="W2139" s="7">
        <v>1547097</v>
      </c>
      <c r="X2139" s="7">
        <v>887282</v>
      </c>
      <c r="Y2139" s="7">
        <v>897257</v>
      </c>
      <c r="Z2139" s="7">
        <v>913365</v>
      </c>
      <c r="AA2139" s="7">
        <v>908774</v>
      </c>
      <c r="AB2139" s="7">
        <v>945428</v>
      </c>
      <c r="AC2139" s="3">
        <v>27.870999999999999</v>
      </c>
      <c r="AD2139" s="4">
        <v>30.42</v>
      </c>
      <c r="AE2139" s="4">
        <v>6.2039999999999997</v>
      </c>
      <c r="AF2139" s="4">
        <v>8.7870000000000008</v>
      </c>
      <c r="AG2139" s="7">
        <v>87363500</v>
      </c>
      <c r="AH2139" s="7">
        <v>87362000</v>
      </c>
      <c r="AI2139" s="7">
        <v>174420000</v>
      </c>
      <c r="AJ2139" s="7">
        <v>123902694</v>
      </c>
      <c r="AK2139" s="3">
        <v>70.913359999999997</v>
      </c>
      <c r="AL2139" s="7">
        <v>150</v>
      </c>
      <c r="AM2139" s="7">
        <v>33748379</v>
      </c>
      <c r="AN2139" s="3">
        <v>19.32</v>
      </c>
      <c r="AO2139" s="3">
        <v>-0.86313200000000001</v>
      </c>
      <c r="AP2139" s="3">
        <v>48.888888999999999</v>
      </c>
      <c r="AQ2139" s="3">
        <v>46.181818</v>
      </c>
      <c r="AR2139" s="3">
        <v>26.813880000000001</v>
      </c>
      <c r="AS2139" s="3">
        <v>48.888888999999999</v>
      </c>
      <c r="AT2139" s="3">
        <v>46.181818</v>
      </c>
      <c r="AU2139" s="3">
        <v>32.454695000000001</v>
      </c>
      <c r="AV2139" s="3">
        <v>6.198756137493131</v>
      </c>
      <c r="AW2139" s="3">
        <v>12.76264604926603</v>
      </c>
      <c r="AX2139" s="3">
        <v>6.6397094336310687</v>
      </c>
      <c r="AY2139" s="4">
        <v>138.01</v>
      </c>
      <c r="AZ2139" s="3">
        <v>284.14999999999998</v>
      </c>
      <c r="BA2139" s="3">
        <v>147.83000000000001</v>
      </c>
    </row>
    <row r="2140" spans="1:53" x14ac:dyDescent="0.3">
      <c r="A2140" s="1" t="s">
        <v>1410</v>
      </c>
      <c r="B2140" s="2">
        <v>4226797</v>
      </c>
      <c r="C2140" s="9" t="s">
        <v>2395</v>
      </c>
      <c r="D2140" s="9" t="s">
        <v>2424</v>
      </c>
      <c r="E2140" s="3">
        <v>943.11111300000005</v>
      </c>
      <c r="F2140" s="5">
        <v>1158.1111129999999</v>
      </c>
      <c r="G2140" s="5" t="s">
        <v>2400</v>
      </c>
      <c r="H2140" s="3">
        <v>0.24</v>
      </c>
      <c r="I2140" s="3">
        <v>27.741313000000002</v>
      </c>
      <c r="J2140" s="3">
        <v>0.24</v>
      </c>
      <c r="K2140" s="3">
        <v>27.741313000000002</v>
      </c>
      <c r="L2140" s="3">
        <v>2.0064227900000002</v>
      </c>
      <c r="M2140" s="3">
        <v>1.86188132</v>
      </c>
      <c r="N2140" s="3">
        <v>16.631944000000001</v>
      </c>
      <c r="O2140" s="3" t="s">
        <v>2400</v>
      </c>
      <c r="P2140" s="3" t="s">
        <v>2400</v>
      </c>
      <c r="Q2140" s="3">
        <v>0.97849299999999995</v>
      </c>
      <c r="R2140" s="3">
        <v>8.9558579999999992</v>
      </c>
      <c r="S2140" s="3">
        <v>8.9558579999999992</v>
      </c>
      <c r="T2140" s="9" t="s">
        <v>3434</v>
      </c>
      <c r="U2140" s="7">
        <v>1234700</v>
      </c>
      <c r="V2140" s="7">
        <v>953900</v>
      </c>
      <c r="W2140" s="7">
        <v>1045900</v>
      </c>
      <c r="X2140" s="7">
        <v>891700</v>
      </c>
      <c r="Y2140" s="7">
        <v>1234700</v>
      </c>
      <c r="Z2140" s="7">
        <v>1138200</v>
      </c>
      <c r="AA2140" s="7">
        <v>1075600</v>
      </c>
      <c r="AB2140" s="7">
        <v>999100</v>
      </c>
      <c r="AC2140" s="4">
        <v>12.351000000000001</v>
      </c>
      <c r="AD2140" s="4">
        <v>10.938000000000001</v>
      </c>
      <c r="AE2140" s="4">
        <v>8.375</v>
      </c>
      <c r="AF2140" s="4">
        <v>6.827</v>
      </c>
      <c r="AG2140" s="7">
        <v>70914767</v>
      </c>
      <c r="AH2140" s="7">
        <v>70909730</v>
      </c>
      <c r="AI2140" s="7">
        <v>70728404</v>
      </c>
      <c r="AJ2140" s="7">
        <v>45470694</v>
      </c>
      <c r="AK2140" s="3">
        <v>64.12021</v>
      </c>
      <c r="AL2140" s="7">
        <v>183</v>
      </c>
      <c r="AM2140" s="7">
        <v>22235671</v>
      </c>
      <c r="AN2140" s="3">
        <v>31.36</v>
      </c>
      <c r="AO2140" s="3">
        <v>-0.138985</v>
      </c>
      <c r="AP2140" s="3">
        <v>8.0451130000000006</v>
      </c>
      <c r="AQ2140" s="3">
        <v>12.090484</v>
      </c>
      <c r="AR2140" s="3">
        <v>38.840580000000003</v>
      </c>
      <c r="AS2140" s="3">
        <v>8.0451130000000006</v>
      </c>
      <c r="AT2140" s="3">
        <v>12.090484</v>
      </c>
      <c r="AU2140" s="3">
        <v>42.418236</v>
      </c>
      <c r="AV2140" s="3">
        <v>3.1590627661513713</v>
      </c>
      <c r="AW2140" s="3">
        <v>2.8330357227545875</v>
      </c>
      <c r="AX2140" s="3">
        <v>2.0223703629587195</v>
      </c>
      <c r="AY2140" s="3">
        <v>186.74</v>
      </c>
      <c r="AZ2140" s="3">
        <v>167.46</v>
      </c>
      <c r="BA2140" s="3">
        <v>119.55</v>
      </c>
    </row>
    <row r="2141" spans="1:53" x14ac:dyDescent="0.3">
      <c r="A2141" s="1" t="s">
        <v>1027</v>
      </c>
      <c r="B2141" s="2">
        <v>4996608</v>
      </c>
      <c r="C2141" s="9" t="s">
        <v>2395</v>
      </c>
      <c r="D2141" s="9" t="s">
        <v>2454</v>
      </c>
      <c r="E2141" s="3">
        <v>941.68321026000001</v>
      </c>
      <c r="F2141" s="5">
        <v>635.86420999999996</v>
      </c>
      <c r="G2141" s="5" t="s">
        <v>2400</v>
      </c>
      <c r="H2141" s="3">
        <v>0.71</v>
      </c>
      <c r="I2141" s="3">
        <v>24.252873999999998</v>
      </c>
      <c r="J2141" s="3">
        <v>0.71</v>
      </c>
      <c r="K2141" s="3">
        <v>24.252873999999998</v>
      </c>
      <c r="L2141" s="3">
        <v>3.1981234199999999</v>
      </c>
      <c r="M2141" s="3">
        <v>1.8711993200000001</v>
      </c>
      <c r="N2141" s="3">
        <v>8.9065329999999996</v>
      </c>
      <c r="O2141" s="3" t="s">
        <v>2400</v>
      </c>
      <c r="P2141" s="3" t="s">
        <v>2400</v>
      </c>
      <c r="Q2141" s="3">
        <v>0.556477</v>
      </c>
      <c r="R2141" s="3">
        <v>4.6297839999999999</v>
      </c>
      <c r="S2141" s="3">
        <v>4.6297839999999999</v>
      </c>
      <c r="T2141" s="9" t="s">
        <v>3429</v>
      </c>
      <c r="U2141" s="7">
        <v>1026864</v>
      </c>
      <c r="V2141" s="7">
        <v>1073464</v>
      </c>
      <c r="W2141" s="7">
        <v>1003001</v>
      </c>
      <c r="X2141" s="7">
        <v>621615</v>
      </c>
      <c r="Y2141" s="7">
        <v>1075544</v>
      </c>
      <c r="Z2141" s="7">
        <v>1060145</v>
      </c>
      <c r="AA2141" s="7">
        <v>1052744</v>
      </c>
      <c r="AB2141" s="7">
        <v>1026864</v>
      </c>
      <c r="AC2141" s="3">
        <v>25.495000000000001</v>
      </c>
      <c r="AD2141" s="3">
        <v>25.178000000000001</v>
      </c>
      <c r="AE2141" s="4">
        <v>9.9979999999999993</v>
      </c>
      <c r="AF2141" s="4">
        <v>8.9700000000000006</v>
      </c>
      <c r="AG2141" s="7">
        <v>20409259</v>
      </c>
      <c r="AH2141" s="7">
        <v>20317376</v>
      </c>
      <c r="AI2141" s="7">
        <v>20122216</v>
      </c>
      <c r="AJ2141" s="7">
        <v>18850480</v>
      </c>
      <c r="AK2141" s="3">
        <v>92.362390000000005</v>
      </c>
      <c r="AL2141" s="7">
        <v>223</v>
      </c>
      <c r="AM2141" s="7">
        <v>18228777</v>
      </c>
      <c r="AN2141" s="3">
        <v>89.32</v>
      </c>
      <c r="AO2141" s="3">
        <v>0.36240099999999997</v>
      </c>
      <c r="AP2141" s="3">
        <v>-3.9661900000000001</v>
      </c>
      <c r="AQ2141" s="3">
        <v>14.024704</v>
      </c>
      <c r="AR2141" s="3">
        <v>55.147058999999999</v>
      </c>
      <c r="AS2141" s="3">
        <v>-3.9661900000000001</v>
      </c>
      <c r="AT2141" s="3">
        <v>14.024704</v>
      </c>
      <c r="AU2141" s="3">
        <v>50.050795999999998</v>
      </c>
      <c r="AV2141" s="3">
        <v>1.9996904346208748</v>
      </c>
      <c r="AW2141" s="3">
        <v>4.2379495057076344</v>
      </c>
      <c r="AX2141" s="3">
        <v>3.4582102021591128</v>
      </c>
      <c r="AY2141" s="3">
        <v>53.22</v>
      </c>
      <c r="AZ2141" s="3">
        <v>112.79</v>
      </c>
      <c r="BA2141" s="3">
        <v>92.04</v>
      </c>
    </row>
    <row r="2142" spans="1:53" x14ac:dyDescent="0.3">
      <c r="A2142" s="1" t="s">
        <v>376</v>
      </c>
      <c r="B2142" s="2">
        <v>5313667</v>
      </c>
      <c r="C2142" s="9" t="s">
        <v>2395</v>
      </c>
      <c r="D2142" s="9" t="s">
        <v>2461</v>
      </c>
      <c r="E2142" s="3">
        <v>940.10475184999996</v>
      </c>
      <c r="F2142" s="5">
        <v>1834.2497510000001</v>
      </c>
      <c r="G2142" s="5" t="s">
        <v>2400</v>
      </c>
      <c r="H2142" s="3">
        <v>-5.1100000000000003</v>
      </c>
      <c r="I2142" s="3" t="s">
        <v>2397</v>
      </c>
      <c r="J2142" s="3">
        <v>-5.1100000000000003</v>
      </c>
      <c r="K2142" s="3" t="s">
        <v>2397</v>
      </c>
      <c r="L2142" s="3" t="s">
        <v>2397</v>
      </c>
      <c r="M2142" s="3">
        <v>1.07472934</v>
      </c>
      <c r="N2142" s="3">
        <v>6.2232419999999999</v>
      </c>
      <c r="O2142" s="3" t="s">
        <v>2400</v>
      </c>
      <c r="P2142" s="3" t="s">
        <v>2400</v>
      </c>
      <c r="Q2142" s="3">
        <v>1.6377790000000001</v>
      </c>
      <c r="R2142" s="3">
        <v>9.1427139999999998</v>
      </c>
      <c r="S2142" s="3">
        <v>9.1427139999999998</v>
      </c>
      <c r="T2142" s="9" t="s">
        <v>3429</v>
      </c>
      <c r="U2142" s="7">
        <v>1051830</v>
      </c>
      <c r="V2142" s="7">
        <v>903503</v>
      </c>
      <c r="W2142" s="7">
        <v>760910</v>
      </c>
      <c r="X2142" s="7">
        <v>579536</v>
      </c>
      <c r="Y2142" s="7">
        <v>1083632</v>
      </c>
      <c r="Z2142" s="7">
        <v>1085537</v>
      </c>
      <c r="AA2142" s="7">
        <v>1076657</v>
      </c>
      <c r="AB2142" s="7">
        <v>1051830</v>
      </c>
      <c r="AC2142" s="3">
        <v>70.733000000000004</v>
      </c>
      <c r="AD2142" s="3">
        <v>70.435000000000002</v>
      </c>
      <c r="AE2142" s="4">
        <v>8.3309999999999995</v>
      </c>
      <c r="AF2142" s="4">
        <v>17.59</v>
      </c>
      <c r="AG2142" s="7">
        <v>112557526</v>
      </c>
      <c r="AH2142" s="7">
        <v>126468688</v>
      </c>
      <c r="AI2142" s="7">
        <v>136683215</v>
      </c>
      <c r="AJ2142" s="7">
        <v>76913479</v>
      </c>
      <c r="AK2142" s="3">
        <v>71.096130000000002</v>
      </c>
      <c r="AL2142" s="7">
        <v>244</v>
      </c>
      <c r="AM2142" s="7">
        <v>81799008</v>
      </c>
      <c r="AN2142" s="3">
        <v>75.61</v>
      </c>
      <c r="AO2142" s="3">
        <v>2.7777780000000001</v>
      </c>
      <c r="AP2142" s="3">
        <v>-6.3291139999999997</v>
      </c>
      <c r="AQ2142" s="3">
        <v>27.586207000000002</v>
      </c>
      <c r="AR2142" s="3">
        <v>-43.862068999999998</v>
      </c>
      <c r="AS2142" s="3">
        <v>-6.3291139999999997</v>
      </c>
      <c r="AT2142" s="3">
        <v>27.586207000000002</v>
      </c>
      <c r="AU2142" s="3">
        <v>-44.776119000000001</v>
      </c>
      <c r="AV2142" s="3">
        <v>6.0363368835576852</v>
      </c>
      <c r="AW2142" s="3">
        <v>9.3928048338478369</v>
      </c>
      <c r="AX2142" s="3">
        <v>10.653647733549805</v>
      </c>
      <c r="AY2142" s="3">
        <v>43.89</v>
      </c>
      <c r="AZ2142" s="3">
        <v>68.290000000000006</v>
      </c>
      <c r="BA2142" s="3">
        <v>77.45</v>
      </c>
    </row>
    <row r="2143" spans="1:53" x14ac:dyDescent="0.3">
      <c r="A2143" s="1" t="s">
        <v>2792</v>
      </c>
      <c r="B2143" s="2">
        <v>19928652</v>
      </c>
      <c r="C2143" s="9" t="s">
        <v>2401</v>
      </c>
      <c r="D2143" s="9" t="s">
        <v>2417</v>
      </c>
      <c r="E2143" s="3">
        <v>938.89483440000004</v>
      </c>
      <c r="F2143" s="5">
        <v>1960.335834</v>
      </c>
      <c r="G2143" s="5" t="s">
        <v>2400</v>
      </c>
      <c r="H2143" s="3">
        <v>-0.1</v>
      </c>
      <c r="I2143" s="3" t="s">
        <v>2397</v>
      </c>
      <c r="J2143" s="3">
        <v>-0.1</v>
      </c>
      <c r="K2143" s="3" t="s">
        <v>2397</v>
      </c>
      <c r="L2143" s="3" t="s">
        <v>2397</v>
      </c>
      <c r="M2143" s="3">
        <v>0.56668087</v>
      </c>
      <c r="N2143" s="3">
        <v>22.352941000000001</v>
      </c>
      <c r="O2143" s="3" t="s">
        <v>2400</v>
      </c>
      <c r="P2143" s="3" t="s">
        <v>2400</v>
      </c>
      <c r="Q2143" s="3">
        <v>2.9758939999999998</v>
      </c>
      <c r="R2143" s="3">
        <v>10.357627000000001</v>
      </c>
      <c r="S2143" s="3">
        <v>10.357627000000001</v>
      </c>
      <c r="T2143" s="9" t="s">
        <v>3437</v>
      </c>
      <c r="U2143" s="7">
        <v>634554</v>
      </c>
      <c r="V2143" s="7">
        <v>652215</v>
      </c>
      <c r="W2143" s="7">
        <v>425561</v>
      </c>
      <c r="X2143" s="7">
        <v>256380</v>
      </c>
      <c r="Y2143" s="7">
        <v>619301</v>
      </c>
      <c r="Z2143" s="7">
        <v>625597</v>
      </c>
      <c r="AA2143" s="7">
        <v>634554</v>
      </c>
      <c r="AB2143" s="7">
        <v>642370</v>
      </c>
      <c r="AC2143" s="3">
        <v>66.173000000000002</v>
      </c>
      <c r="AD2143" s="3">
        <v>65.721000000000004</v>
      </c>
      <c r="AE2143" s="4">
        <v>26.42</v>
      </c>
      <c r="AF2143" s="3">
        <v>27.178999999999998</v>
      </c>
      <c r="AG2143" s="7">
        <v>308604861</v>
      </c>
      <c r="AH2143" s="7">
        <v>307515998</v>
      </c>
      <c r="AI2143" s="7">
        <v>303249521</v>
      </c>
      <c r="AJ2143" s="7">
        <v>182868536</v>
      </c>
      <c r="AK2143" s="3">
        <v>59.210079999999998</v>
      </c>
      <c r="AL2143" s="7">
        <v>173</v>
      </c>
      <c r="AM2143" s="7">
        <v>198126128</v>
      </c>
      <c r="AN2143" s="3">
        <v>64.150000000000006</v>
      </c>
      <c r="AO2143" s="3">
        <v>0.75757600000000003</v>
      </c>
      <c r="AP2143" s="3">
        <v>-12.5</v>
      </c>
      <c r="AQ2143" s="3">
        <v>-39.682540000000003</v>
      </c>
      <c r="AR2143" s="3">
        <v>-39.130434999999999</v>
      </c>
      <c r="AS2143" s="3">
        <v>-12.5</v>
      </c>
      <c r="AT2143" s="3">
        <v>-39.682540000000003</v>
      </c>
      <c r="AU2143" s="3">
        <v>-39.407744999999998</v>
      </c>
      <c r="AV2143" s="3">
        <v>1.4585704956776573</v>
      </c>
      <c r="AW2143" s="3">
        <v>1.6951846206007453</v>
      </c>
      <c r="AX2143" s="3">
        <v>2.5401879335664703</v>
      </c>
      <c r="AY2143" s="3">
        <v>46.97</v>
      </c>
      <c r="AZ2143" s="3">
        <v>54.59</v>
      </c>
      <c r="BA2143" s="3">
        <v>81.81</v>
      </c>
    </row>
    <row r="2144" spans="1:53" x14ac:dyDescent="0.3">
      <c r="A2144" s="1" t="s">
        <v>753</v>
      </c>
      <c r="B2144" s="2">
        <v>5236028</v>
      </c>
      <c r="C2144" s="9" t="s">
        <v>2401</v>
      </c>
      <c r="D2144" s="9" t="s">
        <v>2417</v>
      </c>
      <c r="E2144" s="3">
        <v>938.05838600000004</v>
      </c>
      <c r="F2144" s="5">
        <v>937.14138500000001</v>
      </c>
      <c r="G2144" s="5" t="s">
        <v>2400</v>
      </c>
      <c r="H2144" s="3">
        <v>1.4999999999999999E-2</v>
      </c>
      <c r="I2144" s="3" t="s">
        <v>2397</v>
      </c>
      <c r="J2144" s="3">
        <v>1.4999999999999999E-2</v>
      </c>
      <c r="K2144" s="3" t="s">
        <v>2397</v>
      </c>
      <c r="L2144" s="3">
        <v>13.733333330000001</v>
      </c>
      <c r="M2144" s="3">
        <v>13.733333330000001</v>
      </c>
      <c r="N2144" s="3">
        <v>44.206009000000002</v>
      </c>
      <c r="O2144" s="3" t="s">
        <v>2400</v>
      </c>
      <c r="P2144" s="3" t="s">
        <v>2400</v>
      </c>
      <c r="Q2144" s="3">
        <v>4.9760210000000002</v>
      </c>
      <c r="R2144" s="3">
        <v>34.906466000000002</v>
      </c>
      <c r="S2144" s="3">
        <v>34.906466000000002</v>
      </c>
      <c r="T2144" s="9" t="s">
        <v>3429</v>
      </c>
      <c r="U2144" s="7">
        <v>174535</v>
      </c>
      <c r="V2144" s="7">
        <v>150349</v>
      </c>
      <c r="W2144" s="7">
        <v>111700</v>
      </c>
      <c r="X2144" s="7">
        <v>79565</v>
      </c>
      <c r="Y2144" s="7">
        <v>195159</v>
      </c>
      <c r="Z2144" s="7">
        <v>188350</v>
      </c>
      <c r="AA2144" s="7">
        <v>181616</v>
      </c>
      <c r="AB2144" s="7">
        <v>174535</v>
      </c>
      <c r="AC2144" s="3">
        <v>66.974999999999994</v>
      </c>
      <c r="AD2144" s="3">
        <v>67.155000000000001</v>
      </c>
      <c r="AE2144" s="4">
        <v>10.62</v>
      </c>
      <c r="AF2144" s="4">
        <v>9.4930000000000003</v>
      </c>
      <c r="AG2144" s="7">
        <v>93264000</v>
      </c>
      <c r="AH2144" s="7">
        <v>92188000</v>
      </c>
      <c r="AI2144" s="7">
        <v>88217000</v>
      </c>
      <c r="AJ2144" s="7">
        <v>37739013</v>
      </c>
      <c r="AK2144" s="4">
        <v>39.989600000000003</v>
      </c>
      <c r="AL2144" s="7">
        <v>136</v>
      </c>
      <c r="AM2144" s="7">
        <v>48458329</v>
      </c>
      <c r="AN2144" s="3">
        <v>51.35</v>
      </c>
      <c r="AO2144" s="3">
        <v>-2.646503</v>
      </c>
      <c r="AP2144" s="3">
        <v>3.6217299999999999</v>
      </c>
      <c r="AQ2144" s="4">
        <v>8.5352999999999994</v>
      </c>
      <c r="AR2144" s="3">
        <v>9.9252939999999992</v>
      </c>
      <c r="AS2144" s="3">
        <v>3.6217299999999999</v>
      </c>
      <c r="AT2144" s="4">
        <v>8.5352999999999994</v>
      </c>
      <c r="AU2144" s="3">
        <v>6.1855669999999998</v>
      </c>
      <c r="AV2144" s="3">
        <v>2.3798153163344269</v>
      </c>
      <c r="AW2144" s="3">
        <v>2.5954496065414792</v>
      </c>
      <c r="AX2144" s="3">
        <v>2.2565950275039119</v>
      </c>
      <c r="AY2144" s="3">
        <v>114.55</v>
      </c>
      <c r="AZ2144" s="3">
        <v>124.93</v>
      </c>
      <c r="BA2144" s="3">
        <v>108.62</v>
      </c>
    </row>
    <row r="2145" spans="1:53" x14ac:dyDescent="0.3">
      <c r="A2145" s="1" t="s">
        <v>393</v>
      </c>
      <c r="B2145" s="2">
        <v>5931440</v>
      </c>
      <c r="C2145" s="9" t="s">
        <v>2395</v>
      </c>
      <c r="D2145" s="9" t="s">
        <v>2407</v>
      </c>
      <c r="E2145" s="3">
        <v>930.34822608000002</v>
      </c>
      <c r="F2145" s="5">
        <v>1415.220106</v>
      </c>
      <c r="G2145" s="5" t="s">
        <v>2400</v>
      </c>
      <c r="H2145" s="3">
        <v>0.46</v>
      </c>
      <c r="I2145" s="3" t="s">
        <v>2400</v>
      </c>
      <c r="J2145" s="4">
        <v>0.46</v>
      </c>
      <c r="K2145" s="3" t="s">
        <v>2400</v>
      </c>
      <c r="L2145" s="3" t="s">
        <v>2400</v>
      </c>
      <c r="M2145" s="3" t="s">
        <v>2400</v>
      </c>
      <c r="N2145" s="3" t="s">
        <v>2400</v>
      </c>
      <c r="O2145" s="3" t="s">
        <v>2400</v>
      </c>
      <c r="P2145" s="3" t="s">
        <v>2400</v>
      </c>
      <c r="Q2145" s="3" t="s">
        <v>2400</v>
      </c>
      <c r="R2145" s="3" t="s">
        <v>2400</v>
      </c>
      <c r="S2145" s="3" t="s">
        <v>2400</v>
      </c>
      <c r="T2145" s="9" t="s">
        <v>3434</v>
      </c>
      <c r="U2145" s="7">
        <v>19959.837</v>
      </c>
      <c r="V2145" s="7">
        <v>26685.947</v>
      </c>
      <c r="W2145" s="7">
        <v>23777.067999999999</v>
      </c>
      <c r="X2145" s="7">
        <v>-504.05799999999999</v>
      </c>
      <c r="Y2145" s="7">
        <v>19959.837</v>
      </c>
      <c r="Z2145" s="7">
        <v>19400.743999999999</v>
      </c>
      <c r="AA2145" s="7">
        <v>18841.651000000002</v>
      </c>
      <c r="AB2145" s="7">
        <v>22763.798999999999</v>
      </c>
      <c r="AC2145" s="4">
        <v>100</v>
      </c>
      <c r="AD2145" s="4">
        <v>100</v>
      </c>
      <c r="AE2145" s="3" t="s">
        <v>2400</v>
      </c>
      <c r="AF2145" s="3" t="s">
        <v>2400</v>
      </c>
      <c r="AG2145" s="7">
        <v>77113129</v>
      </c>
      <c r="AH2145" s="7">
        <v>77113129</v>
      </c>
      <c r="AI2145" s="7">
        <v>76379270</v>
      </c>
      <c r="AJ2145" s="7" t="s">
        <v>2400</v>
      </c>
      <c r="AK2145" s="3" t="s">
        <v>2400</v>
      </c>
      <c r="AL2145" s="7">
        <v>130</v>
      </c>
      <c r="AM2145" s="7">
        <v>40089790</v>
      </c>
      <c r="AN2145" s="3">
        <v>52.06</v>
      </c>
      <c r="AO2145" s="3">
        <v>-1.220505</v>
      </c>
      <c r="AP2145" s="3">
        <v>-0.816994</v>
      </c>
      <c r="AQ2145" s="3">
        <v>1.7602679999999999</v>
      </c>
      <c r="AR2145" s="3">
        <v>7.2438159999999998</v>
      </c>
      <c r="AS2145" s="3">
        <v>-0.816994</v>
      </c>
      <c r="AT2145" s="3">
        <v>1.7602679999999999</v>
      </c>
      <c r="AU2145" s="3">
        <v>5.8413250000000003</v>
      </c>
      <c r="AV2145" s="3">
        <v>0.8117810727781376</v>
      </c>
      <c r="AW2145" s="3">
        <v>1.0123814893701695</v>
      </c>
      <c r="AX2145" s="3">
        <v>0.95171380689188811</v>
      </c>
      <c r="AY2145" s="3">
        <v>84.46</v>
      </c>
      <c r="AZ2145" s="3">
        <v>105.34</v>
      </c>
      <c r="BA2145" s="3">
        <v>99.02</v>
      </c>
    </row>
    <row r="2146" spans="1:53" x14ac:dyDescent="0.3">
      <c r="A2146" s="1" t="s">
        <v>2781</v>
      </c>
      <c r="B2146" s="2">
        <v>29191326</v>
      </c>
      <c r="C2146" s="9" t="s">
        <v>2401</v>
      </c>
      <c r="D2146" s="9" t="s">
        <v>2447</v>
      </c>
      <c r="E2146" s="3">
        <v>930.13089256000001</v>
      </c>
      <c r="F2146" s="5">
        <v>754.42414199999996</v>
      </c>
      <c r="G2146" s="5" t="s">
        <v>2400</v>
      </c>
      <c r="H2146" s="3">
        <v>8.3760728959544978E-2</v>
      </c>
      <c r="I2146" s="3">
        <v>25.117424</v>
      </c>
      <c r="J2146" s="3">
        <v>8.3760728959544978E-2</v>
      </c>
      <c r="K2146" s="3">
        <v>25.117424</v>
      </c>
      <c r="L2146" s="3">
        <v>7.9145373199999991</v>
      </c>
      <c r="M2146" s="3">
        <v>7.9145373199999991</v>
      </c>
      <c r="N2146" s="3">
        <v>6.4356809999999998</v>
      </c>
      <c r="O2146" s="3" t="s">
        <v>2400</v>
      </c>
      <c r="P2146" s="3" t="s">
        <v>2400</v>
      </c>
      <c r="Q2146" s="3">
        <v>0.17005500000000001</v>
      </c>
      <c r="R2146" s="3">
        <v>3.5242840000000002</v>
      </c>
      <c r="S2146" s="3">
        <v>3.5242840000000002</v>
      </c>
      <c r="T2146" s="9" t="s">
        <v>3429</v>
      </c>
      <c r="U2146" s="7">
        <v>2822244.1877118489</v>
      </c>
      <c r="V2146" s="7">
        <v>3605131.6094754646</v>
      </c>
      <c r="W2146" s="7">
        <v>3119471.4892929038</v>
      </c>
      <c r="X2146" s="7">
        <v>1644051.1643773762</v>
      </c>
      <c r="Y2146" s="7">
        <v>3076639.827541634</v>
      </c>
      <c r="Z2146" s="7">
        <v>2874311.8209826751</v>
      </c>
      <c r="AA2146" s="7">
        <v>2791585.6736586397</v>
      </c>
      <c r="AB2146" s="7">
        <v>2822244.1877118489</v>
      </c>
      <c r="AC2146" s="4">
        <v>30.66</v>
      </c>
      <c r="AD2146" s="3">
        <v>30.184999999999999</v>
      </c>
      <c r="AE2146" s="3">
        <v>0.32900000000000001</v>
      </c>
      <c r="AF2146" s="4">
        <v>1.3089999999999999</v>
      </c>
      <c r="AG2146" s="7">
        <v>216129930</v>
      </c>
      <c r="AH2146" s="7">
        <v>216953949</v>
      </c>
      <c r="AI2146" s="7">
        <v>216759598</v>
      </c>
      <c r="AJ2146" s="7">
        <v>107192101</v>
      </c>
      <c r="AK2146" s="3">
        <v>49.322009999999999</v>
      </c>
      <c r="AL2146" s="7">
        <v>51</v>
      </c>
      <c r="AM2146" s="7">
        <v>38678525</v>
      </c>
      <c r="AN2146" s="4">
        <v>17.8</v>
      </c>
      <c r="AO2146" s="3">
        <v>-16.539439999999999</v>
      </c>
      <c r="AP2146" s="3">
        <v>-23.364485999999999</v>
      </c>
      <c r="AQ2146" s="3">
        <v>-7.6056340000000002</v>
      </c>
      <c r="AR2146" s="3">
        <v>121.621622</v>
      </c>
      <c r="AS2146" s="3">
        <v>-23.364485999999999</v>
      </c>
      <c r="AT2146" s="3">
        <v>-7.6056340000000002</v>
      </c>
      <c r="AU2146" s="3">
        <v>118.666667</v>
      </c>
      <c r="AV2146" s="3" t="s">
        <v>2400</v>
      </c>
      <c r="AW2146" s="3" t="s">
        <v>2400</v>
      </c>
      <c r="AX2146" s="3" t="s">
        <v>2400</v>
      </c>
      <c r="AY2146" s="4">
        <v>111.08</v>
      </c>
      <c r="AZ2146" s="3">
        <v>139.21</v>
      </c>
      <c r="BA2146" s="3">
        <v>186.97</v>
      </c>
    </row>
    <row r="2147" spans="1:53" x14ac:dyDescent="0.3">
      <c r="A2147" s="1" t="s">
        <v>1772</v>
      </c>
      <c r="B2147" s="2">
        <v>6592824</v>
      </c>
      <c r="C2147" s="9" t="s">
        <v>2401</v>
      </c>
      <c r="D2147" s="9" t="s">
        <v>2406</v>
      </c>
      <c r="E2147" s="3">
        <v>928.91055900000003</v>
      </c>
      <c r="F2147" s="5">
        <v>1132.725559</v>
      </c>
      <c r="G2147" s="5" t="s">
        <v>2400</v>
      </c>
      <c r="H2147" s="3">
        <v>-0.36599999999999999</v>
      </c>
      <c r="I2147" s="3" t="s">
        <v>2397</v>
      </c>
      <c r="J2147" s="3">
        <v>-0.36599999999999999</v>
      </c>
      <c r="K2147" s="3" t="s">
        <v>2397</v>
      </c>
      <c r="L2147" s="3" t="s">
        <v>2397</v>
      </c>
      <c r="M2147" s="3" t="s">
        <v>2397</v>
      </c>
      <c r="N2147" s="3" t="s">
        <v>2397</v>
      </c>
      <c r="O2147" s="3" t="s">
        <v>2400</v>
      </c>
      <c r="P2147" s="3" t="s">
        <v>2400</v>
      </c>
      <c r="Q2147" s="3">
        <v>4.3589409999999997</v>
      </c>
      <c r="R2147" s="3" t="s">
        <v>2397</v>
      </c>
      <c r="S2147" s="3" t="s">
        <v>2397</v>
      </c>
      <c r="T2147" s="9" t="s">
        <v>3429</v>
      </c>
      <c r="U2147" s="7">
        <v>243800</v>
      </c>
      <c r="V2147" s="7">
        <v>160549</v>
      </c>
      <c r="W2147" s="7">
        <v>137601</v>
      </c>
      <c r="X2147" s="7">
        <v>44492.724000000002</v>
      </c>
      <c r="Y2147" s="7">
        <v>298026</v>
      </c>
      <c r="Z2147" s="7">
        <v>292000</v>
      </c>
      <c r="AA2147" s="7">
        <v>273987</v>
      </c>
      <c r="AB2147" s="7">
        <v>243800</v>
      </c>
      <c r="AC2147" s="3">
        <v>23.777000000000001</v>
      </c>
      <c r="AD2147" s="3">
        <v>16.966000000000001</v>
      </c>
      <c r="AE2147" s="3">
        <v>-1.9730000000000001</v>
      </c>
      <c r="AF2147" s="3">
        <v>-4.4580000000000002</v>
      </c>
      <c r="AG2147" s="7">
        <v>66540871</v>
      </c>
      <c r="AH2147" s="7">
        <v>65980697</v>
      </c>
      <c r="AI2147" s="7">
        <v>64799841</v>
      </c>
      <c r="AJ2147" s="7">
        <v>24257234</v>
      </c>
      <c r="AK2147" s="3">
        <v>36.454639999999998</v>
      </c>
      <c r="AL2147" s="7">
        <v>118</v>
      </c>
      <c r="AM2147" s="7">
        <v>9722770</v>
      </c>
      <c r="AN2147" s="3">
        <v>14.61</v>
      </c>
      <c r="AO2147" s="3">
        <v>9.2236229999999999</v>
      </c>
      <c r="AP2147" s="3">
        <v>17.90831</v>
      </c>
      <c r="AQ2147" s="3">
        <v>139.592431</v>
      </c>
      <c r="AR2147" s="3">
        <v>456.08108099999998</v>
      </c>
      <c r="AS2147" s="3">
        <v>17.90831</v>
      </c>
      <c r="AT2147" s="3">
        <v>139.592431</v>
      </c>
      <c r="AU2147" s="3">
        <v>477.54386</v>
      </c>
      <c r="AV2147" s="3">
        <v>11.676091525763166</v>
      </c>
      <c r="AW2147" s="3">
        <v>7.465873527154872</v>
      </c>
      <c r="AX2147" s="3">
        <v>5.3974948373054463</v>
      </c>
      <c r="AY2147" s="3">
        <v>366.23</v>
      </c>
      <c r="AZ2147" s="3">
        <v>234.17</v>
      </c>
      <c r="BA2147" s="4">
        <v>169.3</v>
      </c>
    </row>
    <row r="2148" spans="1:53" x14ac:dyDescent="0.3">
      <c r="A2148" s="1" t="s">
        <v>1648</v>
      </c>
      <c r="B2148" s="2">
        <v>4283699</v>
      </c>
      <c r="C2148" s="9" t="s">
        <v>2401</v>
      </c>
      <c r="D2148" s="9" t="s">
        <v>2407</v>
      </c>
      <c r="E2148" s="3">
        <v>928.84563935999995</v>
      </c>
      <c r="F2148" s="5">
        <v>1993.8286390000001</v>
      </c>
      <c r="G2148" s="5">
        <v>1993.8286393599999</v>
      </c>
      <c r="H2148" s="3">
        <v>0.28999999999999998</v>
      </c>
      <c r="I2148" s="3">
        <v>7.8239080000000003</v>
      </c>
      <c r="J2148" s="4">
        <v>0.28999999999999998</v>
      </c>
      <c r="K2148" s="3">
        <v>7.8239080000000003</v>
      </c>
      <c r="L2148" s="3">
        <v>0.96657234000000003</v>
      </c>
      <c r="M2148" s="3">
        <v>0.96657234000000003</v>
      </c>
      <c r="N2148" s="3" t="s">
        <v>2397</v>
      </c>
      <c r="O2148" s="3" t="s">
        <v>2400</v>
      </c>
      <c r="P2148" s="3" t="s">
        <v>2400</v>
      </c>
      <c r="Q2148" s="3">
        <v>10.596366</v>
      </c>
      <c r="R2148" s="3" t="s">
        <v>2400</v>
      </c>
      <c r="S2148" s="3">
        <v>12.9791430646168</v>
      </c>
      <c r="T2148" s="9" t="s">
        <v>3435</v>
      </c>
      <c r="U2148" s="7">
        <v>186355</v>
      </c>
      <c r="V2148" s="7">
        <v>139337</v>
      </c>
      <c r="W2148" s="7">
        <v>105485</v>
      </c>
      <c r="X2148" s="7">
        <v>82694</v>
      </c>
      <c r="Y2148" s="7">
        <v>186355</v>
      </c>
      <c r="Z2148" s="7">
        <v>166565</v>
      </c>
      <c r="AA2148" s="7">
        <v>155773</v>
      </c>
      <c r="AB2148" s="7">
        <v>145972</v>
      </c>
      <c r="AC2148" s="4">
        <v>100</v>
      </c>
      <c r="AD2148" s="4">
        <v>100</v>
      </c>
      <c r="AE2148" s="3" t="s">
        <v>2400</v>
      </c>
      <c r="AF2148" s="3" t="s">
        <v>2400</v>
      </c>
      <c r="AG2148" s="7">
        <v>77579896</v>
      </c>
      <c r="AH2148" s="7">
        <v>71998138</v>
      </c>
      <c r="AI2148" s="7">
        <v>58734702</v>
      </c>
      <c r="AJ2148" s="7" t="s">
        <v>2400</v>
      </c>
      <c r="AK2148" s="3" t="s">
        <v>2400</v>
      </c>
      <c r="AL2148" s="7">
        <v>119</v>
      </c>
      <c r="AM2148" s="7">
        <v>16498861</v>
      </c>
      <c r="AN2148" s="3">
        <v>19.82</v>
      </c>
      <c r="AO2148" s="3">
        <v>0.644567</v>
      </c>
      <c r="AP2148" s="3">
        <v>-2.0609320000000002</v>
      </c>
      <c r="AQ2148" s="3">
        <v>-5.5315469999999998</v>
      </c>
      <c r="AR2148" s="3">
        <v>-9.5947060000000004</v>
      </c>
      <c r="AS2148" s="3">
        <v>-2.0609320000000002</v>
      </c>
      <c r="AT2148" s="3">
        <v>-5.5315469999999998</v>
      </c>
      <c r="AU2148" s="3">
        <v>-9.6694220000000008</v>
      </c>
      <c r="AV2148" s="3">
        <v>4.4208045147623398</v>
      </c>
      <c r="AW2148" s="3">
        <v>5.1827861229094889</v>
      </c>
      <c r="AX2148" s="3">
        <v>4.9673693064476589</v>
      </c>
      <c r="AY2148" s="3">
        <v>93.95</v>
      </c>
      <c r="AZ2148" s="3">
        <v>110.14</v>
      </c>
      <c r="BA2148" s="3">
        <v>105.57</v>
      </c>
    </row>
    <row r="2149" spans="1:53" x14ac:dyDescent="0.3">
      <c r="A2149" s="1" t="s">
        <v>3055</v>
      </c>
      <c r="B2149" s="2">
        <v>4957605</v>
      </c>
      <c r="C2149" s="9" t="s">
        <v>2401</v>
      </c>
      <c r="D2149" s="9" t="s">
        <v>2461</v>
      </c>
      <c r="E2149" s="3">
        <v>928.60776199999998</v>
      </c>
      <c r="F2149" s="5">
        <v>546.60276199999998</v>
      </c>
      <c r="G2149" s="5" t="s">
        <v>2400</v>
      </c>
      <c r="H2149" s="3">
        <v>-3.9E-2</v>
      </c>
      <c r="I2149" s="3" t="s">
        <v>2397</v>
      </c>
      <c r="J2149" s="3">
        <v>-3.9E-2</v>
      </c>
      <c r="K2149" s="3" t="s">
        <v>2397</v>
      </c>
      <c r="L2149" s="3">
        <v>1.96680498</v>
      </c>
      <c r="M2149" s="3">
        <v>1.9602977699999999</v>
      </c>
      <c r="N2149" s="3" t="s">
        <v>2397</v>
      </c>
      <c r="O2149" s="3" t="s">
        <v>2400</v>
      </c>
      <c r="P2149" s="3" t="s">
        <v>2400</v>
      </c>
      <c r="Q2149" s="3">
        <v>2.20397</v>
      </c>
      <c r="R2149" s="3" t="s">
        <v>2397</v>
      </c>
      <c r="S2149" s="3">
        <v>-5.3606259999999999</v>
      </c>
      <c r="T2149" s="9" t="s">
        <v>3429</v>
      </c>
      <c r="U2149" s="7">
        <v>218309</v>
      </c>
      <c r="V2149" s="7">
        <v>212765</v>
      </c>
      <c r="W2149" s="7">
        <v>192197</v>
      </c>
      <c r="X2149" s="7">
        <v>123284</v>
      </c>
      <c r="Y2149" s="7">
        <v>237605</v>
      </c>
      <c r="Z2149" s="7">
        <v>228087</v>
      </c>
      <c r="AA2149" s="7">
        <v>221684</v>
      </c>
      <c r="AB2149" s="7">
        <v>218309</v>
      </c>
      <c r="AC2149" s="3">
        <v>80.938000000000002</v>
      </c>
      <c r="AD2149" s="3">
        <v>82.355000000000004</v>
      </c>
      <c r="AE2149" s="3">
        <v>-71.191000000000003</v>
      </c>
      <c r="AF2149" s="3">
        <v>-46.656999999999996</v>
      </c>
      <c r="AG2149" s="7">
        <v>377089000</v>
      </c>
      <c r="AH2149" s="7">
        <v>379205000</v>
      </c>
      <c r="AI2149" s="7">
        <v>383521022</v>
      </c>
      <c r="AJ2149" s="7">
        <v>199507655</v>
      </c>
      <c r="AK2149" s="3">
        <v>52.20758</v>
      </c>
      <c r="AL2149" s="7">
        <v>195</v>
      </c>
      <c r="AM2149" s="7">
        <v>127394342</v>
      </c>
      <c r="AN2149" s="3">
        <v>33.340000000000003</v>
      </c>
      <c r="AO2149" s="3">
        <v>-1.659751</v>
      </c>
      <c r="AP2149" s="3">
        <v>-2.4691360000000002</v>
      </c>
      <c r="AQ2149" s="3">
        <v>-4.4354839999999998</v>
      </c>
      <c r="AR2149" s="3">
        <v>36.206896999999998</v>
      </c>
      <c r="AS2149" s="3">
        <v>-2.4691360000000002</v>
      </c>
      <c r="AT2149" s="3">
        <v>-4.4354839999999998</v>
      </c>
      <c r="AU2149" s="3">
        <v>25.396825</v>
      </c>
      <c r="AV2149" s="3">
        <v>3.0716850754923342</v>
      </c>
      <c r="AW2149" s="3">
        <v>5.2013636582645395</v>
      </c>
      <c r="AX2149" s="3">
        <v>4.054002566907509</v>
      </c>
      <c r="AY2149" s="3">
        <v>79.709999999999994</v>
      </c>
      <c r="AZ2149" s="3">
        <v>134.97</v>
      </c>
      <c r="BA2149" s="4">
        <v>105.2</v>
      </c>
    </row>
    <row r="2150" spans="1:53" x14ac:dyDescent="0.3">
      <c r="A2150" s="1" t="s">
        <v>13</v>
      </c>
      <c r="B2150" s="2">
        <v>5726755</v>
      </c>
      <c r="C2150" s="9" t="s">
        <v>2401</v>
      </c>
      <c r="D2150" s="9" t="s">
        <v>2407</v>
      </c>
      <c r="E2150" s="3">
        <v>927.79278239999996</v>
      </c>
      <c r="F2150" s="5">
        <v>986.81187199999999</v>
      </c>
      <c r="G2150" s="5" t="s">
        <v>2400</v>
      </c>
      <c r="H2150" s="3">
        <v>0.58199999999999996</v>
      </c>
      <c r="I2150" s="3">
        <v>16.786427</v>
      </c>
      <c r="J2150" s="3">
        <v>0.58199999999999996</v>
      </c>
      <c r="K2150" s="3">
        <v>16.786427</v>
      </c>
      <c r="L2150" s="3">
        <v>0.89879234999999991</v>
      </c>
      <c r="M2150" s="3">
        <v>0.89879234999999991</v>
      </c>
      <c r="N2150" s="3" t="s">
        <v>2400</v>
      </c>
      <c r="O2150" s="3" t="s">
        <v>2400</v>
      </c>
      <c r="P2150" s="3" t="s">
        <v>2400</v>
      </c>
      <c r="Q2150" s="3">
        <v>13.376865</v>
      </c>
      <c r="R2150" s="3" t="s">
        <v>2400</v>
      </c>
      <c r="S2150" s="3" t="s">
        <v>2400</v>
      </c>
      <c r="T2150" s="9" t="s">
        <v>3434</v>
      </c>
      <c r="U2150" s="7">
        <v>73972.831999999995</v>
      </c>
      <c r="V2150" s="7">
        <v>78919.008000000002</v>
      </c>
      <c r="W2150" s="7">
        <v>82431.915999999997</v>
      </c>
      <c r="X2150" s="7">
        <v>77969.173999999999</v>
      </c>
      <c r="Y2150" s="7">
        <v>70696.221999999994</v>
      </c>
      <c r="Z2150" s="7">
        <v>72334.527000000002</v>
      </c>
      <c r="AA2150" s="7">
        <v>73972.831999999995</v>
      </c>
      <c r="AB2150" s="7">
        <v>77155.479000000007</v>
      </c>
      <c r="AC2150" s="4">
        <v>100</v>
      </c>
      <c r="AD2150" s="4">
        <v>100</v>
      </c>
      <c r="AE2150" s="3" t="s">
        <v>2400</v>
      </c>
      <c r="AF2150" s="3" t="s">
        <v>2400</v>
      </c>
      <c r="AG2150" s="7">
        <v>105430999</v>
      </c>
      <c r="AH2150" s="7">
        <v>105430999</v>
      </c>
      <c r="AI2150" s="7">
        <v>105430999</v>
      </c>
      <c r="AJ2150" s="7" t="s">
        <v>2400</v>
      </c>
      <c r="AK2150" s="3" t="s">
        <v>2400</v>
      </c>
      <c r="AL2150" s="7">
        <v>138</v>
      </c>
      <c r="AM2150" s="7">
        <v>41216890</v>
      </c>
      <c r="AN2150" s="3">
        <v>39.090000000000003</v>
      </c>
      <c r="AO2150" s="3">
        <v>-2.8868360000000002</v>
      </c>
      <c r="AP2150" s="3">
        <v>-4.4318179999999998</v>
      </c>
      <c r="AQ2150" s="3">
        <v>-7.5824179999999997</v>
      </c>
      <c r="AR2150" s="3">
        <v>5.6532660000000003</v>
      </c>
      <c r="AS2150" s="3">
        <v>-4.4318179999999998</v>
      </c>
      <c r="AT2150" s="3">
        <v>-7.5824179999999997</v>
      </c>
      <c r="AU2150" s="3">
        <v>4.3424319999999996</v>
      </c>
      <c r="AV2150" s="3">
        <v>1.7215430160156218</v>
      </c>
      <c r="AW2150" s="3">
        <v>2.3082000855278904</v>
      </c>
      <c r="AX2150" s="3">
        <v>1.870698899914188</v>
      </c>
      <c r="AY2150" s="3">
        <v>103.35</v>
      </c>
      <c r="AZ2150" s="3">
        <v>138.57</v>
      </c>
      <c r="BA2150" s="3">
        <v>112.31</v>
      </c>
    </row>
    <row r="2151" spans="1:53" x14ac:dyDescent="0.3">
      <c r="A2151" s="1" t="s">
        <v>723</v>
      </c>
      <c r="B2151" s="2">
        <v>7181248</v>
      </c>
      <c r="C2151" s="9" t="s">
        <v>2401</v>
      </c>
      <c r="D2151" s="9" t="s">
        <v>2446</v>
      </c>
      <c r="E2151" s="3">
        <v>926.25293384999998</v>
      </c>
      <c r="F2151" s="5">
        <v>1688.1019329999999</v>
      </c>
      <c r="G2151" s="5" t="s">
        <v>2400</v>
      </c>
      <c r="H2151" s="3">
        <v>0.12</v>
      </c>
      <c r="I2151" s="3">
        <v>16.608695999999998</v>
      </c>
      <c r="J2151" s="3">
        <v>0.12</v>
      </c>
      <c r="K2151" s="3">
        <v>16.608695999999998</v>
      </c>
      <c r="L2151" s="3">
        <v>4.1031149300000003</v>
      </c>
      <c r="M2151" s="3">
        <v>1.2204472800000001</v>
      </c>
      <c r="N2151" s="3">
        <v>8.3133839999999992</v>
      </c>
      <c r="O2151" s="3" t="s">
        <v>2400</v>
      </c>
      <c r="P2151" s="3" t="s">
        <v>2400</v>
      </c>
      <c r="Q2151" s="3">
        <v>2.3757929999999998</v>
      </c>
      <c r="R2151" s="3">
        <v>7.6535479999999998</v>
      </c>
      <c r="S2151" s="3">
        <v>7.6535479999999998</v>
      </c>
      <c r="T2151" s="9" t="s">
        <v>3429</v>
      </c>
      <c r="U2151" s="7">
        <v>691118</v>
      </c>
      <c r="V2151" s="7">
        <v>820159</v>
      </c>
      <c r="W2151" s="7">
        <v>611201</v>
      </c>
      <c r="X2151" s="7">
        <v>495920</v>
      </c>
      <c r="Y2151" s="7">
        <v>695340</v>
      </c>
      <c r="Z2151" s="7">
        <v>689491</v>
      </c>
      <c r="AA2151" s="7">
        <v>690781</v>
      </c>
      <c r="AB2151" s="7">
        <v>691118</v>
      </c>
      <c r="AC2151" s="3">
        <v>28.643999999999998</v>
      </c>
      <c r="AD2151" s="4">
        <v>28.03</v>
      </c>
      <c r="AE2151" s="3">
        <v>27.178000000000001</v>
      </c>
      <c r="AF2151" s="3">
        <v>27.004000000000001</v>
      </c>
      <c r="AG2151" s="7">
        <v>116509803</v>
      </c>
      <c r="AH2151" s="7">
        <v>116466232</v>
      </c>
      <c r="AI2151" s="7">
        <v>116116895</v>
      </c>
      <c r="AJ2151" s="7">
        <v>104096281</v>
      </c>
      <c r="AK2151" s="3">
        <v>89.345510000000004</v>
      </c>
      <c r="AL2151" s="7">
        <v>200</v>
      </c>
      <c r="AM2151" s="7">
        <v>109575963</v>
      </c>
      <c r="AN2151" s="3">
        <v>94.05</v>
      </c>
      <c r="AO2151" s="3">
        <v>0.39421800000000001</v>
      </c>
      <c r="AP2151" s="3">
        <v>-3.8993709999999999</v>
      </c>
      <c r="AQ2151" s="3">
        <v>11.532847</v>
      </c>
      <c r="AR2151" s="3">
        <v>-22.357724000000001</v>
      </c>
      <c r="AS2151" s="3">
        <v>-3.8993709999999999</v>
      </c>
      <c r="AT2151" s="3">
        <v>11.532847</v>
      </c>
      <c r="AU2151" s="3">
        <v>-21.801432999999999</v>
      </c>
      <c r="AV2151" s="3">
        <v>2.2045303775854808</v>
      </c>
      <c r="AW2151" s="3">
        <v>3.6338487328830174</v>
      </c>
      <c r="AX2151" s="3">
        <v>3.9350717850028332</v>
      </c>
      <c r="AY2151" s="4">
        <v>58.9</v>
      </c>
      <c r="AZ2151" s="3">
        <v>97.09</v>
      </c>
      <c r="BA2151" s="3">
        <v>105.14</v>
      </c>
    </row>
    <row r="2152" spans="1:53" x14ac:dyDescent="0.3">
      <c r="A2152" s="1" t="s">
        <v>1993</v>
      </c>
      <c r="B2152" s="2">
        <v>4495177</v>
      </c>
      <c r="C2152" s="9" t="s">
        <v>2395</v>
      </c>
      <c r="D2152" s="9" t="s">
        <v>2424</v>
      </c>
      <c r="E2152" s="3">
        <v>925.89835900000003</v>
      </c>
      <c r="F2152" s="5">
        <v>1358.7033590000001</v>
      </c>
      <c r="G2152" s="5" t="s">
        <v>2400</v>
      </c>
      <c r="H2152" s="3">
        <v>-0.05</v>
      </c>
      <c r="I2152" s="3" t="s">
        <v>2397</v>
      </c>
      <c r="J2152" s="3">
        <v>-0.05</v>
      </c>
      <c r="K2152" s="3" t="s">
        <v>2397</v>
      </c>
      <c r="L2152" s="3">
        <v>6.5811965799999994</v>
      </c>
      <c r="M2152" s="3">
        <v>5.5797101399999995</v>
      </c>
      <c r="N2152" s="3" t="s">
        <v>2397</v>
      </c>
      <c r="O2152" s="3" t="s">
        <v>2400</v>
      </c>
      <c r="P2152" s="3" t="s">
        <v>2400</v>
      </c>
      <c r="Q2152" s="3">
        <v>1.9007480000000001</v>
      </c>
      <c r="R2152" s="3">
        <v>15.723931</v>
      </c>
      <c r="S2152" s="3">
        <v>15.723931</v>
      </c>
      <c r="T2152" s="9" t="s">
        <v>3429</v>
      </c>
      <c r="U2152" s="7">
        <v>630297</v>
      </c>
      <c r="V2152" s="7">
        <v>591395</v>
      </c>
      <c r="W2152" s="7">
        <v>496455</v>
      </c>
      <c r="X2152" s="7">
        <v>789213</v>
      </c>
      <c r="Y2152" s="7">
        <v>711683</v>
      </c>
      <c r="Z2152" s="7">
        <v>688008</v>
      </c>
      <c r="AA2152" s="7">
        <v>658176</v>
      </c>
      <c r="AB2152" s="7">
        <v>630297</v>
      </c>
      <c r="AC2152" s="3">
        <v>17.033999999999999</v>
      </c>
      <c r="AD2152" s="3">
        <v>16.555</v>
      </c>
      <c r="AE2152" s="4">
        <v>10.06</v>
      </c>
      <c r="AF2152" s="4">
        <v>9.9179999999999993</v>
      </c>
      <c r="AG2152" s="7">
        <v>116881836</v>
      </c>
      <c r="AH2152" s="7">
        <v>116796472</v>
      </c>
      <c r="AI2152" s="7">
        <v>115651168</v>
      </c>
      <c r="AJ2152" s="7">
        <v>117140725</v>
      </c>
      <c r="AK2152" s="3">
        <v>98.049710000000005</v>
      </c>
      <c r="AL2152" s="7">
        <v>237</v>
      </c>
      <c r="AM2152" s="7">
        <v>106040620</v>
      </c>
      <c r="AN2152" s="3">
        <v>88.76</v>
      </c>
      <c r="AO2152" s="3">
        <v>-1.6602809999999999</v>
      </c>
      <c r="AP2152" s="3">
        <v>-0.64516099999999998</v>
      </c>
      <c r="AQ2152" s="3">
        <v>20.689654999999998</v>
      </c>
      <c r="AR2152" s="3">
        <v>38.989170000000001</v>
      </c>
      <c r="AS2152" s="3">
        <v>-0.64516099999999998</v>
      </c>
      <c r="AT2152" s="3">
        <v>20.689654999999998</v>
      </c>
      <c r="AU2152" s="3">
        <v>40.767825000000002</v>
      </c>
      <c r="AV2152" s="3">
        <v>1.4347954741325986</v>
      </c>
      <c r="AW2152" s="3">
        <v>2.2082292522014191</v>
      </c>
      <c r="AX2152" s="3">
        <v>2.8627945634597873</v>
      </c>
      <c r="AY2152" s="3">
        <v>43.92</v>
      </c>
      <c r="AZ2152" s="4">
        <v>67.599999999999994</v>
      </c>
      <c r="BA2152" s="3">
        <v>87.63</v>
      </c>
    </row>
    <row r="2153" spans="1:53" x14ac:dyDescent="0.3">
      <c r="A2153" s="1" t="s">
        <v>2626</v>
      </c>
      <c r="B2153" s="2">
        <v>8624949</v>
      </c>
      <c r="C2153" s="9" t="s">
        <v>2395</v>
      </c>
      <c r="D2153" s="9" t="s">
        <v>2461</v>
      </c>
      <c r="E2153" s="3">
        <v>924.92040299999996</v>
      </c>
      <c r="F2153" s="5">
        <v>1070.5464030000001</v>
      </c>
      <c r="G2153" s="5">
        <v>1026.3294032399999</v>
      </c>
      <c r="H2153" s="3">
        <v>7.0000000000000007E-2</v>
      </c>
      <c r="I2153" s="3">
        <v>21.012657999999998</v>
      </c>
      <c r="J2153" s="3">
        <v>7.0000000000000007E-2</v>
      </c>
      <c r="K2153" s="3">
        <v>26.349205999999999</v>
      </c>
      <c r="L2153" s="3">
        <v>79.047619050000009</v>
      </c>
      <c r="M2153" s="3">
        <v>0.77245230000000009</v>
      </c>
      <c r="N2153" s="3">
        <v>10.060606</v>
      </c>
      <c r="O2153" s="3" t="s">
        <v>2400</v>
      </c>
      <c r="P2153" s="3">
        <v>5.83350590474058</v>
      </c>
      <c r="Q2153" s="3">
        <v>0.79749700000000001</v>
      </c>
      <c r="R2153" s="3">
        <v>7.4356819999999999</v>
      </c>
      <c r="S2153" s="3">
        <v>7.4356819999999999</v>
      </c>
      <c r="T2153" s="9" t="s">
        <v>3429</v>
      </c>
      <c r="U2153" s="7">
        <v>1358748</v>
      </c>
      <c r="V2153" s="7">
        <v>1764355</v>
      </c>
      <c r="W2153" s="7">
        <v>1619317</v>
      </c>
      <c r="X2153" s="7">
        <v>1467925</v>
      </c>
      <c r="Y2153" s="7">
        <v>1217676</v>
      </c>
      <c r="Z2153" s="7">
        <v>1272188</v>
      </c>
      <c r="AA2153" s="7">
        <v>1308641</v>
      </c>
      <c r="AB2153" s="7">
        <v>1358748</v>
      </c>
      <c r="AC2153" s="3">
        <v>95.426000000000002</v>
      </c>
      <c r="AD2153" s="3">
        <v>95.216999999999999</v>
      </c>
      <c r="AE2153" s="4">
        <v>5.524</v>
      </c>
      <c r="AF2153" s="4">
        <v>9.609</v>
      </c>
      <c r="AG2153" s="7">
        <v>497729247</v>
      </c>
      <c r="AH2153" s="7">
        <v>500242000</v>
      </c>
      <c r="AI2153" s="7">
        <v>506779000</v>
      </c>
      <c r="AJ2153" s="7">
        <v>68466195</v>
      </c>
      <c r="AK2153" s="3">
        <v>13.76844</v>
      </c>
      <c r="AL2153" s="7">
        <v>116</v>
      </c>
      <c r="AM2153" s="7">
        <v>52701788</v>
      </c>
      <c r="AN2153" s="4">
        <v>10.6</v>
      </c>
      <c r="AO2153" s="3">
        <v>3.75</v>
      </c>
      <c r="AP2153" s="3">
        <v>-10.752687999999999</v>
      </c>
      <c r="AQ2153" s="3">
        <v>-35.658915</v>
      </c>
      <c r="AR2153" s="3">
        <v>-30.833333</v>
      </c>
      <c r="AS2153" s="3">
        <v>-10.752687999999999</v>
      </c>
      <c r="AT2153" s="3">
        <v>-35.658915</v>
      </c>
      <c r="AU2153" s="3">
        <v>-33.333333000000003</v>
      </c>
      <c r="AV2153" s="3">
        <v>5.8223832580416479</v>
      </c>
      <c r="AW2153" s="3">
        <v>7.6387455724323496</v>
      </c>
      <c r="AX2153" s="3">
        <v>5.8834403181663593</v>
      </c>
      <c r="AY2153" s="3">
        <v>110.87</v>
      </c>
      <c r="AZ2153" s="3">
        <v>145.46</v>
      </c>
      <c r="BA2153" s="4">
        <v>112.04</v>
      </c>
    </row>
    <row r="2154" spans="1:53" x14ac:dyDescent="0.3">
      <c r="A2154" s="1" t="s">
        <v>1362</v>
      </c>
      <c r="B2154" s="2">
        <v>4151587</v>
      </c>
      <c r="C2154" s="9" t="s">
        <v>2395</v>
      </c>
      <c r="D2154" s="9" t="s">
        <v>2421</v>
      </c>
      <c r="E2154" s="3">
        <v>922.97115871999995</v>
      </c>
      <c r="F2154" s="5">
        <v>1723.966158</v>
      </c>
      <c r="G2154" s="5" t="s">
        <v>2400</v>
      </c>
      <c r="H2154" s="3">
        <v>-2.2050000000000001</v>
      </c>
      <c r="I2154" s="3" t="s">
        <v>2397</v>
      </c>
      <c r="J2154" s="3">
        <v>-2.2050000000000001</v>
      </c>
      <c r="K2154" s="3" t="s">
        <v>2397</v>
      </c>
      <c r="L2154" s="3" t="s">
        <v>2397</v>
      </c>
      <c r="M2154" s="3">
        <v>1.9376968800000001</v>
      </c>
      <c r="N2154" s="3">
        <v>25.117967</v>
      </c>
      <c r="O2154" s="3" t="s">
        <v>2400</v>
      </c>
      <c r="P2154" s="3" t="s">
        <v>2400</v>
      </c>
      <c r="Q2154" s="3">
        <v>0.91776899999999995</v>
      </c>
      <c r="R2154" s="3">
        <v>7.1695830000000003</v>
      </c>
      <c r="S2154" s="3">
        <v>7.1695830000000003</v>
      </c>
      <c r="T2154" s="9" t="s">
        <v>3435</v>
      </c>
      <c r="U2154" s="7">
        <v>1795737</v>
      </c>
      <c r="V2154" s="7">
        <v>1880896</v>
      </c>
      <c r="W2154" s="7">
        <v>1762403</v>
      </c>
      <c r="X2154" s="7">
        <v>1671030</v>
      </c>
      <c r="Y2154" s="7">
        <v>1795737</v>
      </c>
      <c r="Z2154" s="7">
        <v>1829210</v>
      </c>
      <c r="AA2154" s="7">
        <v>1873285</v>
      </c>
      <c r="AB2154" s="7">
        <v>1881642</v>
      </c>
      <c r="AC2154" s="3">
        <v>33.491999999999997</v>
      </c>
      <c r="AD2154" s="3">
        <v>33.491999999999997</v>
      </c>
      <c r="AE2154" s="4">
        <v>11.010999999999999</v>
      </c>
      <c r="AF2154" s="4">
        <v>11.010999999999999</v>
      </c>
      <c r="AG2154" s="7">
        <v>30602492</v>
      </c>
      <c r="AH2154" s="7">
        <v>30597624</v>
      </c>
      <c r="AI2154" s="7">
        <v>30469213</v>
      </c>
      <c r="AJ2154" s="7">
        <v>29108020</v>
      </c>
      <c r="AK2154" s="4">
        <v>95.116500000000002</v>
      </c>
      <c r="AL2154" s="7">
        <v>210</v>
      </c>
      <c r="AM2154" s="7">
        <v>25167000</v>
      </c>
      <c r="AN2154" s="3">
        <v>82.24</v>
      </c>
      <c r="AO2154" s="3">
        <v>-0.50323499999999999</v>
      </c>
      <c r="AP2154" s="3">
        <v>-8.2228119999999993</v>
      </c>
      <c r="AQ2154" s="3">
        <v>19.310345000000002</v>
      </c>
      <c r="AR2154" s="3">
        <v>-24.700762000000001</v>
      </c>
      <c r="AS2154" s="3">
        <v>-8.2228119999999993</v>
      </c>
      <c r="AT2154" s="3">
        <v>19.310345000000002</v>
      </c>
      <c r="AU2154" s="3">
        <v>-24.474761000000001</v>
      </c>
      <c r="AV2154" s="3">
        <v>1.5737051740753663</v>
      </c>
      <c r="AW2154" s="3">
        <v>2.8584273463742758</v>
      </c>
      <c r="AX2154" s="3">
        <v>2.7812131719911521</v>
      </c>
      <c r="AY2154" s="3">
        <v>60.94</v>
      </c>
      <c r="AZ2154" s="4">
        <v>110.7</v>
      </c>
      <c r="BA2154" s="3">
        <v>107.71</v>
      </c>
    </row>
    <row r="2155" spans="1:53" x14ac:dyDescent="0.3">
      <c r="A2155" s="1" t="s">
        <v>2215</v>
      </c>
      <c r="B2155" s="2">
        <v>100671</v>
      </c>
      <c r="C2155" s="9" t="s">
        <v>2395</v>
      </c>
      <c r="D2155" s="9" t="s">
        <v>2399</v>
      </c>
      <c r="E2155" s="3">
        <v>922.40342504</v>
      </c>
      <c r="F2155" s="5" t="s">
        <v>2400</v>
      </c>
      <c r="G2155" s="5">
        <v>832.34142503999999</v>
      </c>
      <c r="H2155" s="3">
        <v>0.63</v>
      </c>
      <c r="I2155" s="3">
        <v>11.851405622490001</v>
      </c>
      <c r="J2155" s="3">
        <v>0.63</v>
      </c>
      <c r="K2155" s="3">
        <v>11.851405622490001</v>
      </c>
      <c r="L2155" s="3">
        <v>1.2270036017008501</v>
      </c>
      <c r="M2155" s="3">
        <v>0.97846525204914991</v>
      </c>
      <c r="N2155" s="3">
        <v>12.194215</v>
      </c>
      <c r="O2155" s="3" t="s">
        <v>2400</v>
      </c>
      <c r="P2155" s="3" t="s">
        <v>2400</v>
      </c>
      <c r="Q2155" s="3" t="s">
        <v>2400</v>
      </c>
      <c r="R2155" s="3" t="s">
        <v>2400</v>
      </c>
      <c r="S2155" s="3" t="s">
        <v>2400</v>
      </c>
      <c r="T2155" s="9" t="s">
        <v>3429</v>
      </c>
      <c r="U2155" s="7">
        <v>297071</v>
      </c>
      <c r="V2155" s="7">
        <v>295205</v>
      </c>
      <c r="W2155" s="7">
        <v>270518</v>
      </c>
      <c r="X2155" s="7">
        <v>252689</v>
      </c>
      <c r="Y2155" s="7">
        <v>293632</v>
      </c>
      <c r="Z2155" s="7">
        <v>292559</v>
      </c>
      <c r="AA2155" s="7">
        <v>295136</v>
      </c>
      <c r="AB2155" s="7">
        <v>297071</v>
      </c>
      <c r="AC2155" s="3" t="s">
        <v>2400</v>
      </c>
      <c r="AD2155" s="3" t="s">
        <v>2400</v>
      </c>
      <c r="AE2155" s="3" t="s">
        <v>2400</v>
      </c>
      <c r="AF2155" s="3" t="s">
        <v>2400</v>
      </c>
      <c r="AG2155" s="7">
        <v>29081108</v>
      </c>
      <c r="AH2155" s="7">
        <v>29190640</v>
      </c>
      <c r="AI2155" s="7">
        <v>29508128</v>
      </c>
      <c r="AJ2155" s="7">
        <v>28157162</v>
      </c>
      <c r="AK2155" s="3">
        <v>96.950149999999994</v>
      </c>
      <c r="AL2155" s="7">
        <v>196</v>
      </c>
      <c r="AM2155" s="7">
        <v>22562781</v>
      </c>
      <c r="AN2155" s="3">
        <v>77.69</v>
      </c>
      <c r="AO2155" s="3">
        <v>-1.2052229999999999</v>
      </c>
      <c r="AP2155" s="3">
        <v>-7.0843829999999999</v>
      </c>
      <c r="AQ2155" s="3">
        <v>4.8685150000000004</v>
      </c>
      <c r="AR2155" s="3">
        <v>34.197361999999998</v>
      </c>
      <c r="AS2155" s="3">
        <v>-7.0843829999999999</v>
      </c>
      <c r="AT2155" s="3">
        <v>4.8685150000000004</v>
      </c>
      <c r="AU2155" s="3">
        <v>33.953699999999998</v>
      </c>
      <c r="AV2155" s="3">
        <v>1.1701918907696947</v>
      </c>
      <c r="AW2155" s="3">
        <v>1.7321819146972524</v>
      </c>
      <c r="AX2155" s="3">
        <v>1.7521235547557892</v>
      </c>
      <c r="AY2155" s="3">
        <v>65.41</v>
      </c>
      <c r="AZ2155" s="3">
        <v>96.83</v>
      </c>
      <c r="BA2155" s="3">
        <v>97.94</v>
      </c>
    </row>
    <row r="2156" spans="1:53" x14ac:dyDescent="0.3">
      <c r="A2156" s="1" t="s">
        <v>1176</v>
      </c>
      <c r="B2156" s="2">
        <v>6534026</v>
      </c>
      <c r="C2156" s="9" t="s">
        <v>2401</v>
      </c>
      <c r="D2156" s="9" t="s">
        <v>2404</v>
      </c>
      <c r="E2156" s="3">
        <v>921.50813006999999</v>
      </c>
      <c r="F2156" s="5">
        <v>2067.9791300000002</v>
      </c>
      <c r="G2156" s="5" t="s">
        <v>2400</v>
      </c>
      <c r="H2156" s="3">
        <v>-0.86299999999999999</v>
      </c>
      <c r="I2156" s="3" t="s">
        <v>2397</v>
      </c>
      <c r="J2156" s="3">
        <v>-0.88</v>
      </c>
      <c r="K2156" s="3" t="s">
        <v>2397</v>
      </c>
      <c r="L2156" s="3">
        <v>2.3849737900000001</v>
      </c>
      <c r="M2156" s="3">
        <v>0.96217105000000003</v>
      </c>
      <c r="N2156" s="3" t="s">
        <v>2397</v>
      </c>
      <c r="O2156" s="3" t="s">
        <v>2400</v>
      </c>
      <c r="P2156" s="3" t="s">
        <v>2400</v>
      </c>
      <c r="Q2156" s="3">
        <v>0.471557</v>
      </c>
      <c r="R2156" s="3">
        <v>7.6008800000000001</v>
      </c>
      <c r="S2156" s="3">
        <v>7.6008800000000001</v>
      </c>
      <c r="T2156" s="9" t="s">
        <v>3429</v>
      </c>
      <c r="U2156" s="7">
        <v>4304334</v>
      </c>
      <c r="V2156" s="7">
        <v>4543808</v>
      </c>
      <c r="W2156" s="7">
        <v>4181690</v>
      </c>
      <c r="X2156" s="7">
        <v>4235677</v>
      </c>
      <c r="Y2156" s="7">
        <v>3900923</v>
      </c>
      <c r="Z2156" s="7">
        <v>4043187</v>
      </c>
      <c r="AA2156" s="7">
        <v>4182938</v>
      </c>
      <c r="AB2156" s="7">
        <v>4304334</v>
      </c>
      <c r="AC2156" s="3">
        <v>19.253</v>
      </c>
      <c r="AD2156" s="3">
        <v>18.721</v>
      </c>
      <c r="AE2156" s="4">
        <v>7.0330000000000004</v>
      </c>
      <c r="AF2156" s="4">
        <v>4.7709999999999999</v>
      </c>
      <c r="AG2156" s="7">
        <v>84617518</v>
      </c>
      <c r="AH2156" s="7">
        <v>84511647</v>
      </c>
      <c r="AI2156" s="7">
        <v>85214451</v>
      </c>
      <c r="AJ2156" s="7">
        <v>83667205</v>
      </c>
      <c r="AK2156" s="3">
        <v>98.874430000000004</v>
      </c>
      <c r="AL2156" s="7">
        <v>215</v>
      </c>
      <c r="AM2156" s="7">
        <v>84783214</v>
      </c>
      <c r="AN2156" s="3">
        <v>100.19</v>
      </c>
      <c r="AO2156" s="3">
        <v>-2.033493</v>
      </c>
      <c r="AP2156" s="3">
        <v>-24.793388</v>
      </c>
      <c r="AQ2156" s="3">
        <v>-48.197344000000001</v>
      </c>
      <c r="AR2156" s="3">
        <v>-55.872844999999998</v>
      </c>
      <c r="AS2156" s="3">
        <v>-24.793388</v>
      </c>
      <c r="AT2156" s="3">
        <v>-48.197344000000001</v>
      </c>
      <c r="AU2156" s="3">
        <v>-56.620762999999997</v>
      </c>
      <c r="AV2156" s="3">
        <v>2.7052731231037872</v>
      </c>
      <c r="AW2156" s="3">
        <v>3.5824058679213517</v>
      </c>
      <c r="AX2156" s="3">
        <v>4.3144402137724995</v>
      </c>
      <c r="AY2156" s="3">
        <v>66.59</v>
      </c>
      <c r="AZ2156" s="3">
        <v>88.18</v>
      </c>
      <c r="BA2156" s="3">
        <v>106.19</v>
      </c>
    </row>
    <row r="2157" spans="1:53" x14ac:dyDescent="0.3">
      <c r="A2157" s="1" t="s">
        <v>719</v>
      </c>
      <c r="B2157" s="2">
        <v>5724385</v>
      </c>
      <c r="C2157" s="9" t="s">
        <v>2401</v>
      </c>
      <c r="D2157" s="9" t="s">
        <v>2407</v>
      </c>
      <c r="E2157" s="3">
        <v>921.16036768000004</v>
      </c>
      <c r="F2157" s="5">
        <v>921.01528699999994</v>
      </c>
      <c r="G2157" s="5" t="s">
        <v>2400</v>
      </c>
      <c r="H2157" s="3">
        <v>0.316</v>
      </c>
      <c r="I2157" s="3">
        <v>8.3283880000000003</v>
      </c>
      <c r="J2157" s="4">
        <v>0.316</v>
      </c>
      <c r="K2157" s="3">
        <v>8.3283880000000003</v>
      </c>
      <c r="L2157" s="3">
        <v>0.90440387</v>
      </c>
      <c r="M2157" s="3">
        <v>0.90440387</v>
      </c>
      <c r="N2157" s="3" t="s">
        <v>2400</v>
      </c>
      <c r="O2157" s="3" t="s">
        <v>2400</v>
      </c>
      <c r="P2157" s="3" t="s">
        <v>2400</v>
      </c>
      <c r="Q2157" s="3">
        <v>36.101300000000002</v>
      </c>
      <c r="R2157" s="3" t="s">
        <v>2400</v>
      </c>
      <c r="S2157" s="3" t="s">
        <v>2400</v>
      </c>
      <c r="T2157" s="9" t="s">
        <v>3429</v>
      </c>
      <c r="U2157" s="7">
        <v>21137.519</v>
      </c>
      <c r="V2157" s="7">
        <v>22267.254000000001</v>
      </c>
      <c r="W2157" s="7">
        <v>21178.031999999999</v>
      </c>
      <c r="X2157" s="7">
        <v>20654.277999999998</v>
      </c>
      <c r="Y2157" s="7">
        <v>25065.366000000002</v>
      </c>
      <c r="Z2157" s="7">
        <v>23101.441999999999</v>
      </c>
      <c r="AA2157" s="7">
        <v>21137.519</v>
      </c>
      <c r="AB2157" s="7">
        <v>21561.87</v>
      </c>
      <c r="AC2157" s="4">
        <v>100</v>
      </c>
      <c r="AD2157" s="4">
        <v>100</v>
      </c>
      <c r="AE2157" s="3" t="s">
        <v>2400</v>
      </c>
      <c r="AF2157" s="3" t="s">
        <v>2400</v>
      </c>
      <c r="AG2157" s="7">
        <v>109597786</v>
      </c>
      <c r="AH2157" s="7">
        <v>109597786</v>
      </c>
      <c r="AI2157" s="7">
        <v>109597786</v>
      </c>
      <c r="AJ2157" s="7" t="s">
        <v>2400</v>
      </c>
      <c r="AK2157" s="3" t="s">
        <v>2400</v>
      </c>
      <c r="AL2157" s="7">
        <v>155</v>
      </c>
      <c r="AM2157" s="7">
        <v>26196427</v>
      </c>
      <c r="AN2157" s="4">
        <v>23.9</v>
      </c>
      <c r="AO2157" s="3">
        <v>-1.405152</v>
      </c>
      <c r="AP2157" s="3">
        <v>-1.750292</v>
      </c>
      <c r="AQ2157" s="3">
        <v>-2.9953919999999998</v>
      </c>
      <c r="AR2157" s="3">
        <v>8.9262610000000002</v>
      </c>
      <c r="AS2157" s="3">
        <v>-1.750292</v>
      </c>
      <c r="AT2157" s="3">
        <v>-2.9953919999999998</v>
      </c>
      <c r="AU2157" s="3">
        <v>8.3655080000000002</v>
      </c>
      <c r="AV2157" s="3">
        <v>1.788709490901577</v>
      </c>
      <c r="AW2157" s="3">
        <v>1.4124484893584188</v>
      </c>
      <c r="AX2157" s="3">
        <v>1.4359139026347174</v>
      </c>
      <c r="AY2157" s="3">
        <v>125.54</v>
      </c>
      <c r="AZ2157" s="3">
        <v>99.13</v>
      </c>
      <c r="BA2157" s="3">
        <v>100.78</v>
      </c>
    </row>
    <row r="2158" spans="1:53" x14ac:dyDescent="0.3">
      <c r="A2158" s="1" t="s">
        <v>1166</v>
      </c>
      <c r="B2158" s="2">
        <v>4069044</v>
      </c>
      <c r="C2158" s="9" t="s">
        <v>2395</v>
      </c>
      <c r="D2158" s="9" t="s">
        <v>2483</v>
      </c>
      <c r="E2158" s="3">
        <v>919.87222095000004</v>
      </c>
      <c r="F2158" s="5">
        <v>4078.8722200000002</v>
      </c>
      <c r="G2158" s="5" t="s">
        <v>2400</v>
      </c>
      <c r="H2158" s="4">
        <v>1.1299999999999999</v>
      </c>
      <c r="I2158" s="3" t="s">
        <v>2397</v>
      </c>
      <c r="J2158" s="3">
        <v>1.1299999999999999</v>
      </c>
      <c r="K2158" s="3" t="s">
        <v>2397</v>
      </c>
      <c r="L2158" s="3" t="s">
        <v>2397</v>
      </c>
      <c r="M2158" s="3" t="s">
        <v>2397</v>
      </c>
      <c r="N2158" s="3" t="s">
        <v>2397</v>
      </c>
      <c r="O2158" s="3" t="s">
        <v>2400</v>
      </c>
      <c r="P2158" s="3" t="s">
        <v>2400</v>
      </c>
      <c r="Q2158" s="3">
        <v>2.5094439999999998</v>
      </c>
      <c r="R2158" s="3">
        <v>6.795795</v>
      </c>
      <c r="S2158" s="3">
        <v>6.795795</v>
      </c>
      <c r="T2158" s="9" t="s">
        <v>3435</v>
      </c>
      <c r="U2158" s="7">
        <v>1571306</v>
      </c>
      <c r="V2158" s="7">
        <v>1692306</v>
      </c>
      <c r="W2158" s="7">
        <v>1468083</v>
      </c>
      <c r="X2158" s="7">
        <v>1143670</v>
      </c>
      <c r="Y2158" s="7">
        <v>1571306</v>
      </c>
      <c r="Z2158" s="7">
        <v>1594540</v>
      </c>
      <c r="AA2158" s="7">
        <v>1622311</v>
      </c>
      <c r="AB2158" s="7">
        <v>1652708</v>
      </c>
      <c r="AC2158" s="4">
        <v>29.66</v>
      </c>
      <c r="AD2158" s="4">
        <v>29.66</v>
      </c>
      <c r="AE2158" s="3">
        <v>20.757999999999999</v>
      </c>
      <c r="AF2158" s="3">
        <v>20.757999999999999</v>
      </c>
      <c r="AG2158" s="7">
        <v>18829452</v>
      </c>
      <c r="AH2158" s="7">
        <v>19124738</v>
      </c>
      <c r="AI2158" s="7">
        <v>19734850</v>
      </c>
      <c r="AJ2158" s="7">
        <v>17498745</v>
      </c>
      <c r="AK2158" s="3">
        <v>92.927440000000004</v>
      </c>
      <c r="AL2158" s="7">
        <v>247</v>
      </c>
      <c r="AM2158" s="7">
        <v>19592415</v>
      </c>
      <c r="AN2158" s="4">
        <v>104.05</v>
      </c>
      <c r="AO2158" s="3">
        <v>5.8195680000000003</v>
      </c>
      <c r="AP2158" s="3">
        <v>-14.759468</v>
      </c>
      <c r="AQ2158" s="3">
        <v>-10.528578</v>
      </c>
      <c r="AR2158" s="3">
        <v>-50.185428999999999</v>
      </c>
      <c r="AS2158" s="3">
        <v>-14.759468</v>
      </c>
      <c r="AT2158" s="3">
        <v>-10.528578</v>
      </c>
      <c r="AU2158" s="3">
        <v>-48.989342000000001</v>
      </c>
      <c r="AV2158" s="3">
        <v>14.048333274652085</v>
      </c>
      <c r="AW2158" s="3">
        <v>15.544499680130471</v>
      </c>
      <c r="AX2158" s="3">
        <v>15.323017026945223</v>
      </c>
      <c r="AY2158" s="4">
        <v>101.02</v>
      </c>
      <c r="AZ2158" s="3">
        <v>111.78</v>
      </c>
      <c r="BA2158" s="3">
        <v>110.18</v>
      </c>
    </row>
    <row r="2159" spans="1:53" x14ac:dyDescent="0.3">
      <c r="A2159" s="1" t="s">
        <v>3266</v>
      </c>
      <c r="B2159" s="2">
        <v>130245877</v>
      </c>
      <c r="C2159" s="9" t="s">
        <v>2395</v>
      </c>
      <c r="D2159" s="9" t="s">
        <v>2527</v>
      </c>
      <c r="E2159" s="3">
        <v>917.46416307000004</v>
      </c>
      <c r="F2159" s="5">
        <v>1769.304163</v>
      </c>
      <c r="G2159" s="5" t="s">
        <v>2400</v>
      </c>
      <c r="H2159" s="3">
        <v>-0.376</v>
      </c>
      <c r="I2159" s="3" t="s">
        <v>2397</v>
      </c>
      <c r="J2159" s="3">
        <v>-0.376</v>
      </c>
      <c r="K2159" s="3" t="s">
        <v>2397</v>
      </c>
      <c r="L2159" s="3" t="s">
        <v>2397</v>
      </c>
      <c r="M2159" s="3">
        <v>5.2740819600000002</v>
      </c>
      <c r="N2159" s="3" t="s">
        <v>2397</v>
      </c>
      <c r="O2159" s="3" t="s">
        <v>2400</v>
      </c>
      <c r="P2159" s="3" t="s">
        <v>2400</v>
      </c>
      <c r="Q2159" s="3">
        <v>7.477055</v>
      </c>
      <c r="R2159" s="3">
        <v>77.465412000000001</v>
      </c>
      <c r="S2159" s="3">
        <v>77.465412000000001</v>
      </c>
      <c r="T2159" s="9"/>
      <c r="U2159" s="7">
        <v>252049</v>
      </c>
      <c r="V2159" s="7">
        <v>197773</v>
      </c>
      <c r="W2159" s="7">
        <v>138889</v>
      </c>
      <c r="X2159" s="7" t="s">
        <v>2400</v>
      </c>
      <c r="Y2159" s="7">
        <v>260751</v>
      </c>
      <c r="Z2159" s="7">
        <v>257413</v>
      </c>
      <c r="AA2159" s="7">
        <v>255260</v>
      </c>
      <c r="AB2159" s="7">
        <v>252049</v>
      </c>
      <c r="AC2159" s="3">
        <v>60.654000000000003</v>
      </c>
      <c r="AD2159" s="3">
        <v>60.258000000000003</v>
      </c>
      <c r="AE2159" s="4">
        <v>8.4120000000000008</v>
      </c>
      <c r="AF2159" s="4">
        <v>8.0329999999999995</v>
      </c>
      <c r="AG2159" s="7">
        <v>41651366</v>
      </c>
      <c r="AH2159" s="7">
        <v>28572537</v>
      </c>
      <c r="AI2159" s="7" t="s">
        <v>2400</v>
      </c>
      <c r="AJ2159" s="7">
        <v>29654598</v>
      </c>
      <c r="AK2159" s="3">
        <v>41.501539999999999</v>
      </c>
      <c r="AL2159" s="7" t="s">
        <v>2400</v>
      </c>
      <c r="AM2159" s="7">
        <v>35249</v>
      </c>
      <c r="AN2159" s="3">
        <v>0.05</v>
      </c>
      <c r="AO2159" s="3">
        <v>7.3672810000000002</v>
      </c>
      <c r="AP2159" s="3">
        <v>-38.274681000000001</v>
      </c>
      <c r="AQ2159" s="3">
        <v>-18.936605</v>
      </c>
      <c r="AR2159" s="3">
        <v>-42.131386999999997</v>
      </c>
      <c r="AS2159" s="3">
        <v>-38.274681000000001</v>
      </c>
      <c r="AT2159" s="3">
        <v>-18.936605</v>
      </c>
      <c r="AU2159" s="3">
        <v>-43.144005</v>
      </c>
      <c r="AV2159" s="3">
        <v>1.5152122872756613</v>
      </c>
      <c r="AW2159" s="3">
        <v>2.1484779015482731</v>
      </c>
      <c r="AX2159" s="3">
        <v>1.4500321925362174</v>
      </c>
      <c r="AY2159" s="3">
        <v>148.68</v>
      </c>
      <c r="AZ2159" s="3">
        <v>210.83</v>
      </c>
      <c r="BA2159" s="3">
        <v>142.29</v>
      </c>
    </row>
    <row r="2160" spans="1:53" x14ac:dyDescent="0.3">
      <c r="A2160" s="1" t="s">
        <v>1884</v>
      </c>
      <c r="B2160" s="2">
        <v>4911171</v>
      </c>
      <c r="C2160" s="9" t="s">
        <v>2395</v>
      </c>
      <c r="D2160" s="9" t="s">
        <v>2410</v>
      </c>
      <c r="E2160" s="3">
        <v>917.38394319999998</v>
      </c>
      <c r="F2160" s="5">
        <v>1202.393943</v>
      </c>
      <c r="G2160" s="5" t="s">
        <v>2400</v>
      </c>
      <c r="H2160" s="3">
        <v>0.7</v>
      </c>
      <c r="I2160" s="3">
        <v>12.161765000000001</v>
      </c>
      <c r="J2160" s="3">
        <v>0.7</v>
      </c>
      <c r="K2160" s="3">
        <v>12.161765000000001</v>
      </c>
      <c r="L2160" s="3">
        <v>1.5589066899999999</v>
      </c>
      <c r="M2160" s="3">
        <v>1.4142191399999999</v>
      </c>
      <c r="N2160" s="3">
        <v>12.126099999999999</v>
      </c>
      <c r="O2160" s="3" t="s">
        <v>2400</v>
      </c>
      <c r="P2160" s="3" t="s">
        <v>2400</v>
      </c>
      <c r="Q2160" s="3">
        <v>0.97036</v>
      </c>
      <c r="R2160" s="3">
        <v>5.3383079999999996</v>
      </c>
      <c r="S2160" s="3">
        <v>5.3383079999999996</v>
      </c>
      <c r="T2160" s="9" t="s">
        <v>3433</v>
      </c>
      <c r="U2160" s="7">
        <v>1175882</v>
      </c>
      <c r="V2160" s="7">
        <v>1262235</v>
      </c>
      <c r="W2160" s="7">
        <v>1330394</v>
      </c>
      <c r="X2160" s="7">
        <v>976765</v>
      </c>
      <c r="Y2160" s="7">
        <v>1220115</v>
      </c>
      <c r="Z2160" s="7">
        <v>1233144</v>
      </c>
      <c r="AA2160" s="7">
        <v>1195063</v>
      </c>
      <c r="AB2160" s="7">
        <v>1175882</v>
      </c>
      <c r="AC2160" s="3">
        <v>35.835999999999999</v>
      </c>
      <c r="AD2160" s="3">
        <v>35.802999999999997</v>
      </c>
      <c r="AE2160" s="4">
        <v>10.468999999999999</v>
      </c>
      <c r="AF2160" s="4">
        <v>10.555</v>
      </c>
      <c r="AG2160" s="7">
        <v>27174765</v>
      </c>
      <c r="AH2160" s="7">
        <v>27173695</v>
      </c>
      <c r="AI2160" s="7">
        <v>27130720</v>
      </c>
      <c r="AJ2160" s="7">
        <v>17233552</v>
      </c>
      <c r="AK2160" s="3">
        <v>63.417479999999998</v>
      </c>
      <c r="AL2160" s="7">
        <v>235</v>
      </c>
      <c r="AM2160" s="7">
        <v>19339336</v>
      </c>
      <c r="AN2160" s="3">
        <v>71.17</v>
      </c>
      <c r="AO2160" s="3">
        <v>-5.1877329999999997</v>
      </c>
      <c r="AP2160" s="3">
        <v>-2.0142180000000001</v>
      </c>
      <c r="AQ2160" s="3">
        <v>-24.561002999999999</v>
      </c>
      <c r="AR2160" s="3">
        <v>12.517007</v>
      </c>
      <c r="AS2160" s="3">
        <v>-2.0142180000000001</v>
      </c>
      <c r="AT2160" s="3">
        <v>-24.561002999999999</v>
      </c>
      <c r="AU2160" s="3">
        <v>9.5001660000000001</v>
      </c>
      <c r="AV2160" s="3">
        <v>5.9678050573758412</v>
      </c>
      <c r="AW2160" s="3">
        <v>8.320184854655345</v>
      </c>
      <c r="AX2160" s="3">
        <v>6.9958997168597685</v>
      </c>
      <c r="AY2160" s="3">
        <v>121.23</v>
      </c>
      <c r="AZ2160" s="4">
        <v>169.02</v>
      </c>
      <c r="BA2160" s="4">
        <v>142.12</v>
      </c>
    </row>
    <row r="2161" spans="1:53" x14ac:dyDescent="0.3">
      <c r="A2161" s="1" t="s">
        <v>321</v>
      </c>
      <c r="B2161" s="2">
        <v>5721422</v>
      </c>
      <c r="C2161" s="9" t="s">
        <v>2401</v>
      </c>
      <c r="D2161" s="9" t="s">
        <v>2407</v>
      </c>
      <c r="E2161" s="3">
        <v>915.87861674999999</v>
      </c>
      <c r="F2161" s="5">
        <v>1428.9239459999999</v>
      </c>
      <c r="G2161" s="5" t="s">
        <v>2400</v>
      </c>
      <c r="H2161" s="3">
        <v>0.11</v>
      </c>
      <c r="I2161" s="3">
        <v>19.459458999999999</v>
      </c>
      <c r="J2161" s="3">
        <v>0.11</v>
      </c>
      <c r="K2161" s="3">
        <v>19.459458999999999</v>
      </c>
      <c r="L2161" s="3">
        <v>0.87252897000000007</v>
      </c>
      <c r="M2161" s="3">
        <v>0.87252897000000007</v>
      </c>
      <c r="N2161" s="3">
        <v>19.459458999999999</v>
      </c>
      <c r="O2161" s="3" t="s">
        <v>2400</v>
      </c>
      <c r="P2161" s="3" t="s">
        <v>2400</v>
      </c>
      <c r="Q2161" s="3">
        <v>20.365030000000001</v>
      </c>
      <c r="R2161" s="3" t="s">
        <v>2400</v>
      </c>
      <c r="S2161" s="3" t="s">
        <v>2400</v>
      </c>
      <c r="T2161" s="9" t="s">
        <v>3440</v>
      </c>
      <c r="U2161" s="7">
        <v>65826.989000000001</v>
      </c>
      <c r="V2161" s="7">
        <v>66448.137000000002</v>
      </c>
      <c r="W2161" s="7">
        <v>67500.615999999995</v>
      </c>
      <c r="X2161" s="7">
        <v>31922.42</v>
      </c>
      <c r="Y2161" s="7">
        <v>65826.989000000001</v>
      </c>
      <c r="Z2161" s="7">
        <v>65473.523000000001</v>
      </c>
      <c r="AA2161" s="7">
        <v>65120.055999999997</v>
      </c>
      <c r="AB2161" s="7">
        <v>65784.096000000005</v>
      </c>
      <c r="AC2161" s="4">
        <v>100</v>
      </c>
      <c r="AD2161" s="4">
        <v>100</v>
      </c>
      <c r="AE2161" s="3" t="s">
        <v>2400</v>
      </c>
      <c r="AF2161" s="3" t="s">
        <v>2400</v>
      </c>
      <c r="AG2161" s="7">
        <v>71833617</v>
      </c>
      <c r="AH2161" s="7">
        <v>71833617</v>
      </c>
      <c r="AI2161" s="7">
        <v>72633329</v>
      </c>
      <c r="AJ2161" s="7" t="s">
        <v>2400</v>
      </c>
      <c r="AK2161" s="3" t="s">
        <v>2400</v>
      </c>
      <c r="AL2161" s="7">
        <v>113</v>
      </c>
      <c r="AM2161" s="7">
        <v>16983525</v>
      </c>
      <c r="AN2161" s="3">
        <v>23.64</v>
      </c>
      <c r="AO2161" s="3">
        <v>-1.3698630000000001</v>
      </c>
      <c r="AP2161" s="3">
        <v>-9.6470590000000005</v>
      </c>
      <c r="AQ2161" s="3">
        <v>-12.128147</v>
      </c>
      <c r="AR2161" s="3">
        <v>-6.1124689999999999</v>
      </c>
      <c r="AS2161" s="3">
        <v>-9.6470590000000005</v>
      </c>
      <c r="AT2161" s="3">
        <v>-12.128147</v>
      </c>
      <c r="AU2161" s="3">
        <v>-5.496308</v>
      </c>
      <c r="AV2161" s="3">
        <v>5.219515815276293</v>
      </c>
      <c r="AW2161" s="3">
        <v>2.3966463045745385</v>
      </c>
      <c r="AX2161" s="3">
        <v>1.622554649180052</v>
      </c>
      <c r="AY2161" s="3">
        <v>438.42</v>
      </c>
      <c r="AZ2161" s="3">
        <v>201.31</v>
      </c>
      <c r="BA2161" s="3">
        <v>136.29</v>
      </c>
    </row>
    <row r="2162" spans="1:53" x14ac:dyDescent="0.3">
      <c r="A2162" s="1" t="s">
        <v>1925</v>
      </c>
      <c r="B2162" s="2">
        <v>4877075</v>
      </c>
      <c r="C2162" s="9" t="s">
        <v>2395</v>
      </c>
      <c r="D2162" s="9" t="s">
        <v>2418</v>
      </c>
      <c r="E2162" s="3">
        <v>915.61211719999994</v>
      </c>
      <c r="F2162" s="5">
        <v>939.24111700000003</v>
      </c>
      <c r="G2162" s="5">
        <v>1370.1511172</v>
      </c>
      <c r="H2162" s="3">
        <v>-21.135000000000002</v>
      </c>
      <c r="I2162" s="3" t="s">
        <v>2397</v>
      </c>
      <c r="J2162" s="3">
        <v>-21.135000000000002</v>
      </c>
      <c r="K2162" s="3" t="s">
        <v>2397</v>
      </c>
      <c r="L2162" s="3">
        <v>0.87056714999999996</v>
      </c>
      <c r="M2162" s="3">
        <v>0.81315396000000006</v>
      </c>
      <c r="N2162" s="3" t="s">
        <v>2397</v>
      </c>
      <c r="O2162" s="3" t="s">
        <v>2400</v>
      </c>
      <c r="P2162" s="3" t="s">
        <v>2400</v>
      </c>
      <c r="Q2162" s="3">
        <v>0.77549599999999996</v>
      </c>
      <c r="R2162" s="3" t="s">
        <v>2397</v>
      </c>
      <c r="S2162" s="3">
        <v>-0.65798599999999996</v>
      </c>
      <c r="T2162" s="9" t="s">
        <v>3429</v>
      </c>
      <c r="U2162" s="7">
        <v>2976528</v>
      </c>
      <c r="V2162" s="7">
        <v>3110279</v>
      </c>
      <c r="W2162" s="7">
        <v>1963865</v>
      </c>
      <c r="X2162" s="7">
        <v>1459271</v>
      </c>
      <c r="Y2162" s="7">
        <v>1046751</v>
      </c>
      <c r="Z2162" s="7">
        <v>1511153</v>
      </c>
      <c r="AA2162" s="7">
        <v>2237038</v>
      </c>
      <c r="AB2162" s="7">
        <v>2976528</v>
      </c>
      <c r="AC2162" s="3">
        <v>25.655000000000001</v>
      </c>
      <c r="AD2162" s="3">
        <v>-69.332999999999998</v>
      </c>
      <c r="AE2162" s="4">
        <v>6.3460000000000001</v>
      </c>
      <c r="AF2162" s="3">
        <v>-119.63800000000001</v>
      </c>
      <c r="AG2162" s="7">
        <v>57182072</v>
      </c>
      <c r="AH2162" s="7">
        <v>56952022</v>
      </c>
      <c r="AI2162" s="7">
        <v>56810559</v>
      </c>
      <c r="AJ2162" s="7">
        <v>57196856</v>
      </c>
      <c r="AK2162" s="3">
        <v>98.700130000000001</v>
      </c>
      <c r="AL2162" s="7">
        <v>443</v>
      </c>
      <c r="AM2162" s="7">
        <v>60826563</v>
      </c>
      <c r="AN2162" s="3">
        <v>104.96</v>
      </c>
      <c r="AO2162" s="3">
        <v>-8.2939989999999995</v>
      </c>
      <c r="AP2162" s="3">
        <v>-13.924051</v>
      </c>
      <c r="AQ2162" s="3">
        <v>-40.637276</v>
      </c>
      <c r="AR2162" s="3">
        <v>-85.169028999999995</v>
      </c>
      <c r="AS2162" s="3">
        <v>-13.924051</v>
      </c>
      <c r="AT2162" s="3">
        <v>-40.637276</v>
      </c>
      <c r="AU2162" s="3">
        <v>-85.470085999999995</v>
      </c>
      <c r="AV2162" s="3">
        <v>28.236763007312462</v>
      </c>
      <c r="AW2162" s="3">
        <v>40.621471682407616</v>
      </c>
      <c r="AX2162" s="3">
        <v>43.43169939865885</v>
      </c>
      <c r="AY2162" s="3">
        <v>87.88</v>
      </c>
      <c r="AZ2162" s="3">
        <v>126.42</v>
      </c>
      <c r="BA2162" s="3">
        <v>135.16999999999999</v>
      </c>
    </row>
    <row r="2163" spans="1:53" x14ac:dyDescent="0.3">
      <c r="A2163" s="1" t="s">
        <v>1913</v>
      </c>
      <c r="B2163" s="2">
        <v>4208747</v>
      </c>
      <c r="C2163" s="9" t="s">
        <v>2395</v>
      </c>
      <c r="D2163" s="9" t="s">
        <v>2407</v>
      </c>
      <c r="E2163" s="3">
        <v>913.79011949999995</v>
      </c>
      <c r="F2163" s="5">
        <v>1670.1111189999999</v>
      </c>
      <c r="G2163" s="5">
        <v>1670.1111195000001</v>
      </c>
      <c r="H2163" s="3">
        <v>0.40400000000000003</v>
      </c>
      <c r="I2163" s="3">
        <v>9.1093569999999993</v>
      </c>
      <c r="J2163" s="4">
        <v>0.40400000000000003</v>
      </c>
      <c r="K2163" s="3">
        <v>9.1093569999999993</v>
      </c>
      <c r="L2163" s="3">
        <v>0.88810727999999994</v>
      </c>
      <c r="M2163" s="3">
        <v>0.88810727999999994</v>
      </c>
      <c r="N2163" s="3">
        <v>4.75434</v>
      </c>
      <c r="O2163" s="3" t="s">
        <v>2400</v>
      </c>
      <c r="P2163" s="3" t="s">
        <v>2400</v>
      </c>
      <c r="Q2163" s="3">
        <v>6.9217310000000003</v>
      </c>
      <c r="R2163" s="3" t="s">
        <v>2400</v>
      </c>
      <c r="S2163" s="3">
        <v>9.5475147063040993</v>
      </c>
      <c r="T2163" s="9" t="s">
        <v>3429</v>
      </c>
      <c r="U2163" s="7">
        <v>229312</v>
      </c>
      <c r="V2163" s="7">
        <v>177505</v>
      </c>
      <c r="W2163" s="7">
        <v>139354</v>
      </c>
      <c r="X2163" s="7">
        <v>121745</v>
      </c>
      <c r="Y2163" s="7">
        <v>236635</v>
      </c>
      <c r="Z2163" s="7">
        <v>236505</v>
      </c>
      <c r="AA2163" s="7">
        <v>233864</v>
      </c>
      <c r="AB2163" s="7">
        <v>229312</v>
      </c>
      <c r="AC2163" s="4">
        <v>100</v>
      </c>
      <c r="AD2163" s="4">
        <v>100</v>
      </c>
      <c r="AE2163" s="3" t="s">
        <v>2400</v>
      </c>
      <c r="AF2163" s="3" t="s">
        <v>2400</v>
      </c>
      <c r="AG2163" s="7">
        <v>54554634</v>
      </c>
      <c r="AH2163" s="7">
        <v>54554634</v>
      </c>
      <c r="AI2163" s="7">
        <v>54554634</v>
      </c>
      <c r="AJ2163" s="7" t="s">
        <v>2400</v>
      </c>
      <c r="AK2163" s="3" t="s">
        <v>2400</v>
      </c>
      <c r="AL2163" s="7">
        <v>134</v>
      </c>
      <c r="AM2163" s="7">
        <v>19169487</v>
      </c>
      <c r="AN2163" s="3">
        <v>35.14</v>
      </c>
      <c r="AO2163" s="3">
        <v>-0.43130000000000002</v>
      </c>
      <c r="AP2163" s="3">
        <v>-3.5223879999999999</v>
      </c>
      <c r="AQ2163" s="3">
        <v>7.3754150000000003</v>
      </c>
      <c r="AR2163" s="4">
        <v>8.0213900000000002</v>
      </c>
      <c r="AS2163" s="3">
        <v>-3.5223879999999999</v>
      </c>
      <c r="AT2163" s="3">
        <v>7.3754150000000003</v>
      </c>
      <c r="AU2163" s="3">
        <v>7.5182969999999996</v>
      </c>
      <c r="AV2163" s="3">
        <v>1.708575297196568</v>
      </c>
      <c r="AW2163" s="3">
        <v>1.6479980750706131</v>
      </c>
      <c r="AX2163" s="3">
        <v>1.5063225778964426</v>
      </c>
      <c r="AY2163" s="3">
        <v>115.31</v>
      </c>
      <c r="AZ2163" s="3">
        <v>111.22</v>
      </c>
      <c r="BA2163" s="3">
        <v>101.66</v>
      </c>
    </row>
    <row r="2164" spans="1:53" x14ac:dyDescent="0.3">
      <c r="A2164" s="1" t="s">
        <v>314</v>
      </c>
      <c r="B2164" s="2">
        <v>5721394</v>
      </c>
      <c r="C2164" s="9" t="s">
        <v>2401</v>
      </c>
      <c r="D2164" s="9" t="s">
        <v>2407</v>
      </c>
      <c r="E2164" s="3">
        <v>913.58032004999995</v>
      </c>
      <c r="F2164" s="5">
        <v>1526.4894300000001</v>
      </c>
      <c r="G2164" s="5" t="s">
        <v>2400</v>
      </c>
      <c r="H2164" s="3">
        <v>0.17599999999999999</v>
      </c>
      <c r="I2164" s="3">
        <v>35.964391999999997</v>
      </c>
      <c r="J2164" s="3">
        <v>0.17599999999999999</v>
      </c>
      <c r="K2164" s="3">
        <v>35.964391999999997</v>
      </c>
      <c r="L2164" s="3">
        <v>0.90684624000000003</v>
      </c>
      <c r="M2164" s="3">
        <v>0.90684624000000003</v>
      </c>
      <c r="N2164" s="3">
        <v>10.821429</v>
      </c>
      <c r="O2164" s="3" t="s">
        <v>2400</v>
      </c>
      <c r="P2164" s="3" t="s">
        <v>2400</v>
      </c>
      <c r="Q2164" s="3">
        <v>21.813915000000001</v>
      </c>
      <c r="R2164" s="3" t="s">
        <v>2400</v>
      </c>
      <c r="S2164" s="3" t="s">
        <v>2400</v>
      </c>
      <c r="T2164" s="9" t="s">
        <v>3440</v>
      </c>
      <c r="U2164" s="7">
        <v>66842.354000000007</v>
      </c>
      <c r="V2164" s="7">
        <v>33157.815000000002</v>
      </c>
      <c r="W2164" s="7">
        <v>34045.839999999997</v>
      </c>
      <c r="X2164" s="7">
        <v>35562.925000000003</v>
      </c>
      <c r="Y2164" s="7">
        <v>68096.62</v>
      </c>
      <c r="Z2164" s="7">
        <v>67469.486999999994</v>
      </c>
      <c r="AA2164" s="7">
        <v>66842.354000000007</v>
      </c>
      <c r="AB2164" s="7">
        <v>33157.815000000002</v>
      </c>
      <c r="AC2164" s="4">
        <v>100</v>
      </c>
      <c r="AD2164" s="4">
        <v>100</v>
      </c>
      <c r="AE2164" s="3" t="s">
        <v>2400</v>
      </c>
      <c r="AF2164" s="3" t="s">
        <v>2400</v>
      </c>
      <c r="AG2164" s="7">
        <v>71992145</v>
      </c>
      <c r="AH2164" s="7">
        <v>71992145</v>
      </c>
      <c r="AI2164" s="7">
        <v>73579059</v>
      </c>
      <c r="AJ2164" s="7" t="s">
        <v>2400</v>
      </c>
      <c r="AK2164" s="3" t="s">
        <v>2400</v>
      </c>
      <c r="AL2164" s="7">
        <v>125</v>
      </c>
      <c r="AM2164" s="7">
        <v>38435805</v>
      </c>
      <c r="AN2164" s="3">
        <v>53.39</v>
      </c>
      <c r="AO2164" s="3">
        <v>-0.574241</v>
      </c>
      <c r="AP2164" s="3">
        <v>-4.4917259999999999</v>
      </c>
      <c r="AQ2164" s="3">
        <v>-3.6565979999999998</v>
      </c>
      <c r="AR2164" s="3">
        <v>2.7989820000000001</v>
      </c>
      <c r="AS2164" s="3">
        <v>-4.4917259999999999</v>
      </c>
      <c r="AT2164" s="3">
        <v>-3.6565979999999998</v>
      </c>
      <c r="AU2164" s="3">
        <v>4.1237110000000001</v>
      </c>
      <c r="AV2164" s="3">
        <v>2.3675430145886054</v>
      </c>
      <c r="AW2164" s="3">
        <v>2.4064238346609015</v>
      </c>
      <c r="AX2164" s="3">
        <v>3.5715465902564789</v>
      </c>
      <c r="AY2164" s="3">
        <v>115.17</v>
      </c>
      <c r="AZ2164" s="4">
        <v>117.07</v>
      </c>
      <c r="BA2164" s="3">
        <v>173.75</v>
      </c>
    </row>
    <row r="2165" spans="1:53" x14ac:dyDescent="0.3">
      <c r="A2165" s="1" t="s">
        <v>3154</v>
      </c>
      <c r="B2165" s="2">
        <v>5298441</v>
      </c>
      <c r="C2165" s="9" t="s">
        <v>2395</v>
      </c>
      <c r="D2165" s="9" t="s">
        <v>2403</v>
      </c>
      <c r="E2165" s="3">
        <v>907.41466046000005</v>
      </c>
      <c r="F2165" s="5">
        <v>759.28966000000003</v>
      </c>
      <c r="G2165" s="5" t="s">
        <v>2400</v>
      </c>
      <c r="H2165" s="3">
        <v>0.20799999999999999</v>
      </c>
      <c r="I2165" s="3" t="s">
        <v>2397</v>
      </c>
      <c r="J2165" s="3">
        <v>0.20799999999999999</v>
      </c>
      <c r="K2165" s="3" t="s">
        <v>2397</v>
      </c>
      <c r="L2165" s="3">
        <v>11.455847260000001</v>
      </c>
      <c r="M2165" s="3">
        <v>10.72625698</v>
      </c>
      <c r="N2165" s="3" t="s">
        <v>2397</v>
      </c>
      <c r="O2165" s="3" t="s">
        <v>2400</v>
      </c>
      <c r="P2165" s="3" t="s">
        <v>2400</v>
      </c>
      <c r="Q2165" s="3">
        <v>5.2400760000000002</v>
      </c>
      <c r="R2165" s="3" t="s">
        <v>2397</v>
      </c>
      <c r="S2165" s="3">
        <v>-15.404396</v>
      </c>
      <c r="T2165" s="9" t="s">
        <v>3429</v>
      </c>
      <c r="U2165" s="7">
        <v>64703</v>
      </c>
      <c r="V2165" s="7">
        <v>130492</v>
      </c>
      <c r="W2165" s="7">
        <v>31238</v>
      </c>
      <c r="X2165" s="7" t="s">
        <v>2400</v>
      </c>
      <c r="Y2165" s="7">
        <v>150858</v>
      </c>
      <c r="Z2165" s="7">
        <v>88462</v>
      </c>
      <c r="AA2165" s="7">
        <v>82502</v>
      </c>
      <c r="AB2165" s="7">
        <v>64703</v>
      </c>
      <c r="AC2165" s="3">
        <v>-142.29499999999999</v>
      </c>
      <c r="AD2165" s="3">
        <v>-14.298</v>
      </c>
      <c r="AE2165" s="3">
        <v>-191.47499999999999</v>
      </c>
      <c r="AF2165" s="3">
        <v>-37.795000000000002</v>
      </c>
      <c r="AG2165" s="7">
        <v>97411571</v>
      </c>
      <c r="AH2165" s="7">
        <v>97080817</v>
      </c>
      <c r="AI2165" s="7">
        <v>95573526</v>
      </c>
      <c r="AJ2165" s="7">
        <v>62047391</v>
      </c>
      <c r="AK2165" s="3">
        <v>63.660110000000003</v>
      </c>
      <c r="AL2165" s="7">
        <v>117</v>
      </c>
      <c r="AM2165" s="7">
        <v>48370084</v>
      </c>
      <c r="AN2165" s="3">
        <v>49.63</v>
      </c>
      <c r="AO2165" s="3">
        <v>1.1591149999999999</v>
      </c>
      <c r="AP2165" s="3">
        <v>3.1149300000000002</v>
      </c>
      <c r="AQ2165" s="3">
        <v>235.66433599999999</v>
      </c>
      <c r="AR2165" s="3">
        <v>184.02366900000001</v>
      </c>
      <c r="AS2165" s="3">
        <v>3.1149300000000002</v>
      </c>
      <c r="AT2165" s="3">
        <v>235.66433599999999</v>
      </c>
      <c r="AU2165" s="3">
        <v>185.71428599999999</v>
      </c>
      <c r="AV2165" s="3">
        <v>3.9746491379934961</v>
      </c>
      <c r="AW2165" s="3">
        <v>5.8734805618755672</v>
      </c>
      <c r="AX2165" s="3">
        <v>6.3243095770893527</v>
      </c>
      <c r="AY2165" s="4">
        <v>105.05</v>
      </c>
      <c r="AZ2165" s="3">
        <v>155.22999999999999</v>
      </c>
      <c r="BA2165" s="3">
        <v>167.15</v>
      </c>
    </row>
    <row r="2166" spans="1:53" x14ac:dyDescent="0.3">
      <c r="A2166" s="1" t="s">
        <v>1019</v>
      </c>
      <c r="B2166" s="2">
        <v>4672250</v>
      </c>
      <c r="C2166" s="9" t="s">
        <v>2395</v>
      </c>
      <c r="D2166" s="9" t="s">
        <v>2421</v>
      </c>
      <c r="E2166" s="3">
        <v>904.41164337999999</v>
      </c>
      <c r="F2166" s="5">
        <v>842.64664300000004</v>
      </c>
      <c r="G2166" s="5" t="s">
        <v>2400</v>
      </c>
      <c r="H2166" s="3">
        <v>0.19</v>
      </c>
      <c r="I2166" s="3">
        <v>16.808973000000002</v>
      </c>
      <c r="J2166" s="3">
        <v>0.19</v>
      </c>
      <c r="K2166" s="3">
        <v>16.808973000000002</v>
      </c>
      <c r="L2166" s="3">
        <v>2.1118181799999998</v>
      </c>
      <c r="M2166" s="3">
        <v>1.7416404299999999</v>
      </c>
      <c r="N2166" s="3">
        <v>22.729941</v>
      </c>
      <c r="O2166" s="3" t="s">
        <v>2400</v>
      </c>
      <c r="P2166" s="3" t="s">
        <v>2400</v>
      </c>
      <c r="Q2166" s="3">
        <v>0.463951</v>
      </c>
      <c r="R2166" s="3">
        <v>10.264849</v>
      </c>
      <c r="S2166" s="3">
        <v>10.264849</v>
      </c>
      <c r="T2166" s="9" t="s">
        <v>3429</v>
      </c>
      <c r="U2166" s="7">
        <v>1671389</v>
      </c>
      <c r="V2166" s="7">
        <v>1690176</v>
      </c>
      <c r="W2166" s="7">
        <v>1641959</v>
      </c>
      <c r="X2166" s="7">
        <v>1760303</v>
      </c>
      <c r="Y2166" s="7">
        <v>1701710</v>
      </c>
      <c r="Z2166" s="7">
        <v>1684949</v>
      </c>
      <c r="AA2166" s="7">
        <v>1677592</v>
      </c>
      <c r="AB2166" s="7">
        <v>1671389</v>
      </c>
      <c r="AC2166" s="4">
        <v>12.848000000000001</v>
      </c>
      <c r="AD2166" s="4">
        <v>14.35</v>
      </c>
      <c r="AE2166" s="4">
        <v>3.3460000000000001</v>
      </c>
      <c r="AF2166" s="4">
        <v>3.93</v>
      </c>
      <c r="AG2166" s="7">
        <v>73291000</v>
      </c>
      <c r="AH2166" s="7">
        <v>73383000</v>
      </c>
      <c r="AI2166" s="7">
        <v>73849000</v>
      </c>
      <c r="AJ2166" s="7">
        <v>68485176</v>
      </c>
      <c r="AK2166" s="3">
        <v>93.442750000000004</v>
      </c>
      <c r="AL2166" s="7">
        <v>250</v>
      </c>
      <c r="AM2166" s="7">
        <v>70902531</v>
      </c>
      <c r="AN2166" s="3">
        <v>96.74</v>
      </c>
      <c r="AO2166" s="3">
        <v>0.91225000000000001</v>
      </c>
      <c r="AP2166" s="3">
        <v>-5.875203</v>
      </c>
      <c r="AQ2166" s="3">
        <v>3.9838849999999999</v>
      </c>
      <c r="AR2166" s="3">
        <v>9.1635340000000003</v>
      </c>
      <c r="AS2166" s="3">
        <v>-5.875203</v>
      </c>
      <c r="AT2166" s="3">
        <v>3.9838849999999999</v>
      </c>
      <c r="AU2166" s="4">
        <v>12.005786000000001</v>
      </c>
      <c r="AV2166" s="3">
        <v>2.1372730372820246</v>
      </c>
      <c r="AW2166" s="3">
        <v>2.940833807074418</v>
      </c>
      <c r="AX2166" s="3">
        <v>2.77281799249343</v>
      </c>
      <c r="AY2166" s="3">
        <v>64.34</v>
      </c>
      <c r="AZ2166" s="3">
        <v>88.53</v>
      </c>
      <c r="BA2166" s="3">
        <v>83.47</v>
      </c>
    </row>
    <row r="2167" spans="1:53" x14ac:dyDescent="0.3">
      <c r="A2167" s="1" t="s">
        <v>1038</v>
      </c>
      <c r="B2167" s="2">
        <v>1024198</v>
      </c>
      <c r="C2167" s="9" t="s">
        <v>2395</v>
      </c>
      <c r="D2167" s="9" t="s">
        <v>2399</v>
      </c>
      <c r="E2167" s="3">
        <v>903.36110655000004</v>
      </c>
      <c r="F2167" s="5" t="s">
        <v>2400</v>
      </c>
      <c r="G2167" s="5">
        <v>1131.7741065499999</v>
      </c>
      <c r="H2167" s="3">
        <v>0.33</v>
      </c>
      <c r="I2167" s="3">
        <v>22.685185185185201</v>
      </c>
      <c r="J2167" s="3">
        <v>0.33</v>
      </c>
      <c r="K2167" s="3">
        <v>22.685185185185201</v>
      </c>
      <c r="L2167" s="3">
        <v>1.32814469551112</v>
      </c>
      <c r="M2167" s="3">
        <v>0.95683054302160997</v>
      </c>
      <c r="N2167" s="3">
        <v>11.957051999999999</v>
      </c>
      <c r="O2167" s="3" t="s">
        <v>2400</v>
      </c>
      <c r="P2167" s="3" t="s">
        <v>2400</v>
      </c>
      <c r="Q2167" s="3" t="s">
        <v>2400</v>
      </c>
      <c r="R2167" s="3" t="s">
        <v>2400</v>
      </c>
      <c r="S2167" s="3" t="s">
        <v>2400</v>
      </c>
      <c r="T2167" s="9" t="s">
        <v>3429</v>
      </c>
      <c r="U2167" s="7">
        <v>241608</v>
      </c>
      <c r="V2167" s="7">
        <v>247976</v>
      </c>
      <c r="W2167" s="7">
        <v>237704</v>
      </c>
      <c r="X2167" s="7">
        <v>234787</v>
      </c>
      <c r="Y2167" s="7">
        <v>209028</v>
      </c>
      <c r="Z2167" s="7">
        <v>216992</v>
      </c>
      <c r="AA2167" s="7">
        <v>223738</v>
      </c>
      <c r="AB2167" s="7">
        <v>241608</v>
      </c>
      <c r="AC2167" s="3" t="s">
        <v>2400</v>
      </c>
      <c r="AD2167" s="3" t="s">
        <v>2400</v>
      </c>
      <c r="AE2167" s="3" t="s">
        <v>2400</v>
      </c>
      <c r="AF2167" s="3" t="s">
        <v>2400</v>
      </c>
      <c r="AG2167" s="7">
        <v>34153539</v>
      </c>
      <c r="AH2167" s="7">
        <v>34496197</v>
      </c>
      <c r="AI2167" s="7">
        <v>34901076</v>
      </c>
      <c r="AJ2167" s="7">
        <v>33474117</v>
      </c>
      <c r="AK2167" s="3">
        <v>98.010679999999994</v>
      </c>
      <c r="AL2167" s="7">
        <v>201</v>
      </c>
      <c r="AM2167" s="7">
        <v>27817736</v>
      </c>
      <c r="AN2167" s="3">
        <v>81.45</v>
      </c>
      <c r="AO2167" s="3">
        <v>0.20449899999999999</v>
      </c>
      <c r="AP2167" s="3">
        <v>-7.372401</v>
      </c>
      <c r="AQ2167" s="3">
        <v>12.540193</v>
      </c>
      <c r="AR2167" s="3">
        <v>15.839244000000001</v>
      </c>
      <c r="AS2167" s="3">
        <v>-7.372401</v>
      </c>
      <c r="AT2167" s="3">
        <v>12.540193</v>
      </c>
      <c r="AU2167" s="3">
        <v>14.539504000000001</v>
      </c>
      <c r="AV2167" s="3">
        <v>2.1297997844381515</v>
      </c>
      <c r="AW2167" s="3">
        <v>2.7896816198169097</v>
      </c>
      <c r="AX2167" s="3">
        <v>2.6124257464324452</v>
      </c>
      <c r="AY2167" s="3">
        <v>78.56</v>
      </c>
      <c r="AZ2167" s="4">
        <v>102.9</v>
      </c>
      <c r="BA2167" s="3">
        <v>96.36</v>
      </c>
    </row>
    <row r="2168" spans="1:53" x14ac:dyDescent="0.3">
      <c r="A2168" s="1" t="s">
        <v>749</v>
      </c>
      <c r="B2168" s="2">
        <v>4992137</v>
      </c>
      <c r="C2168" s="9" t="s">
        <v>2395</v>
      </c>
      <c r="D2168" s="9" t="s">
        <v>2445</v>
      </c>
      <c r="E2168" s="3">
        <v>900.82906844000001</v>
      </c>
      <c r="F2168" s="5">
        <v>794.02906800000005</v>
      </c>
      <c r="G2168" s="5" t="s">
        <v>2400</v>
      </c>
      <c r="H2168" s="3">
        <v>0.14699999999999999</v>
      </c>
      <c r="I2168" s="3">
        <v>44.277107999999998</v>
      </c>
      <c r="J2168" s="3">
        <v>0.14699999999999999</v>
      </c>
      <c r="K2168" s="3">
        <v>44.277107999999998</v>
      </c>
      <c r="L2168" s="3">
        <v>3.8481675399999999</v>
      </c>
      <c r="M2168" s="3">
        <v>3.6377134400000002</v>
      </c>
      <c r="N2168" s="3">
        <v>36.934672999999997</v>
      </c>
      <c r="O2168" s="3" t="s">
        <v>2400</v>
      </c>
      <c r="P2168" s="3" t="s">
        <v>2400</v>
      </c>
      <c r="Q2168" s="3">
        <v>5.5103609999999996</v>
      </c>
      <c r="R2168" s="3">
        <v>34.824776999999997</v>
      </c>
      <c r="S2168" s="3">
        <v>34.824776999999997</v>
      </c>
      <c r="T2168" s="9" t="s">
        <v>3429</v>
      </c>
      <c r="U2168" s="7">
        <v>128349</v>
      </c>
      <c r="V2168" s="7">
        <v>125591</v>
      </c>
      <c r="W2168" s="7">
        <v>103904</v>
      </c>
      <c r="X2168" s="7">
        <v>118986</v>
      </c>
      <c r="Y2168" s="7">
        <v>135062</v>
      </c>
      <c r="Z2168" s="7">
        <v>133514</v>
      </c>
      <c r="AA2168" s="7">
        <v>127038</v>
      </c>
      <c r="AB2168" s="7">
        <v>128349</v>
      </c>
      <c r="AC2168" s="3">
        <v>67.844999999999999</v>
      </c>
      <c r="AD2168" s="3">
        <v>66.126999999999995</v>
      </c>
      <c r="AE2168" s="3">
        <v>18.038</v>
      </c>
      <c r="AF2168" s="4">
        <v>13.92</v>
      </c>
      <c r="AG2168" s="7">
        <v>57882075</v>
      </c>
      <c r="AH2168" s="7">
        <v>57422763</v>
      </c>
      <c r="AI2168" s="7">
        <v>56504548</v>
      </c>
      <c r="AJ2168" s="7">
        <v>56520279</v>
      </c>
      <c r="AK2168" s="3">
        <v>97.627350000000007</v>
      </c>
      <c r="AL2168" s="7">
        <v>237</v>
      </c>
      <c r="AM2168" s="7">
        <v>50505267</v>
      </c>
      <c r="AN2168" s="3">
        <v>87.24</v>
      </c>
      <c r="AO2168" s="3">
        <v>-0.27137</v>
      </c>
      <c r="AP2168" s="3">
        <v>-5.5269919999999999</v>
      </c>
      <c r="AQ2168" s="3">
        <v>-15.46866</v>
      </c>
      <c r="AR2168" s="3">
        <v>-22.139831000000001</v>
      </c>
      <c r="AS2168" s="3">
        <v>-5.5269919999999999</v>
      </c>
      <c r="AT2168" s="3">
        <v>-15.46866</v>
      </c>
      <c r="AU2168" s="3">
        <v>-21.974522</v>
      </c>
      <c r="AV2168" s="3">
        <v>2.5780143085543434</v>
      </c>
      <c r="AW2168" s="3">
        <v>3.3280057242772205</v>
      </c>
      <c r="AX2168" s="3">
        <v>4.0493751402823186</v>
      </c>
      <c r="AY2168" s="3">
        <v>69.040000000000006</v>
      </c>
      <c r="AZ2168" s="3">
        <v>89.13</v>
      </c>
      <c r="BA2168" s="3">
        <v>108.45</v>
      </c>
    </row>
    <row r="2169" spans="1:53" x14ac:dyDescent="0.3">
      <c r="A2169" s="1" t="s">
        <v>478</v>
      </c>
      <c r="B2169" s="2">
        <v>5148198</v>
      </c>
      <c r="C2169" s="9" t="s">
        <v>2401</v>
      </c>
      <c r="D2169" s="9" t="s">
        <v>2415</v>
      </c>
      <c r="E2169" s="3">
        <v>899.05813254999998</v>
      </c>
      <c r="F2169" s="5">
        <v>992.700602</v>
      </c>
      <c r="G2169" s="5" t="s">
        <v>2400</v>
      </c>
      <c r="H2169" s="3">
        <v>3.786905871744569E-2</v>
      </c>
      <c r="I2169" s="3">
        <v>37.221131</v>
      </c>
      <c r="J2169" s="3">
        <v>3.786905871744569E-2</v>
      </c>
      <c r="K2169" s="3">
        <v>37.221131</v>
      </c>
      <c r="L2169" s="3" t="s">
        <v>2397</v>
      </c>
      <c r="M2169" s="3">
        <v>2.7522994399999998</v>
      </c>
      <c r="N2169" s="3">
        <v>14.358108</v>
      </c>
      <c r="O2169" s="3" t="s">
        <v>2400</v>
      </c>
      <c r="P2169" s="3" t="s">
        <v>2400</v>
      </c>
      <c r="Q2169" s="3">
        <v>2.193165</v>
      </c>
      <c r="R2169" s="3">
        <v>15.056806</v>
      </c>
      <c r="S2169" s="3">
        <v>15.056806</v>
      </c>
      <c r="T2169" s="9" t="s">
        <v>3429</v>
      </c>
      <c r="U2169" s="7">
        <v>447487.49960367504</v>
      </c>
      <c r="V2169" s="7">
        <v>424472.99482261925</v>
      </c>
      <c r="W2169" s="7">
        <v>268066.11412019102</v>
      </c>
      <c r="X2169" s="7">
        <v>187306.81469948322</v>
      </c>
      <c r="Y2169" s="7">
        <v>433416.53893778811</v>
      </c>
      <c r="Z2169" s="7">
        <v>428638.64285309042</v>
      </c>
      <c r="AA2169" s="7">
        <v>435269.68142738321</v>
      </c>
      <c r="AB2169" s="7">
        <v>447487.49960367504</v>
      </c>
      <c r="AC2169" s="3">
        <v>33.389000000000003</v>
      </c>
      <c r="AD2169" s="3">
        <v>33.701999999999998</v>
      </c>
      <c r="AE2169" s="3">
        <v>15.747999999999999</v>
      </c>
      <c r="AF2169" s="3">
        <v>13.518000000000001</v>
      </c>
      <c r="AG2169" s="7">
        <v>132800315</v>
      </c>
      <c r="AH2169" s="7">
        <v>133232989</v>
      </c>
      <c r="AI2169" s="7">
        <v>132545303</v>
      </c>
      <c r="AJ2169" s="7">
        <v>20278152</v>
      </c>
      <c r="AK2169" s="3">
        <v>15.26966</v>
      </c>
      <c r="AL2169" s="7">
        <v>44</v>
      </c>
      <c r="AM2169" s="7">
        <v>12981187</v>
      </c>
      <c r="AN2169" s="3">
        <v>9.77</v>
      </c>
      <c r="AO2169" s="3">
        <v>-0.97879300000000002</v>
      </c>
      <c r="AP2169" s="3">
        <v>-10.339734</v>
      </c>
      <c r="AQ2169" s="3">
        <v>-10.603828999999999</v>
      </c>
      <c r="AR2169" s="3">
        <v>16.061185999999999</v>
      </c>
      <c r="AS2169" s="3">
        <v>-10.339734</v>
      </c>
      <c r="AT2169" s="3">
        <v>-10.603828999999999</v>
      </c>
      <c r="AU2169" s="3">
        <v>15.399240000000001</v>
      </c>
      <c r="AV2169" s="3">
        <v>0.95010216913035095</v>
      </c>
      <c r="AW2169" s="3">
        <v>1.324750823167417</v>
      </c>
      <c r="AX2169" s="3">
        <v>1.4010757167671712</v>
      </c>
      <c r="AY2169" s="3">
        <v>43.33</v>
      </c>
      <c r="AZ2169" s="3">
        <v>60.42</v>
      </c>
      <c r="BA2169" s="4">
        <v>63.9</v>
      </c>
    </row>
    <row r="2170" spans="1:53" x14ac:dyDescent="0.3">
      <c r="A2170" s="1" t="s">
        <v>394</v>
      </c>
      <c r="B2170" s="2">
        <v>5721258</v>
      </c>
      <c r="C2170" s="9" t="s">
        <v>2395</v>
      </c>
      <c r="D2170" s="9" t="s">
        <v>2407</v>
      </c>
      <c r="E2170" s="3">
        <v>894.97150269999997</v>
      </c>
      <c r="F2170" s="5">
        <v>1341.883812</v>
      </c>
      <c r="G2170" s="5" t="s">
        <v>2400</v>
      </c>
      <c r="H2170" s="3">
        <v>0.432</v>
      </c>
      <c r="I2170" s="3" t="s">
        <v>2400</v>
      </c>
      <c r="J2170" s="4">
        <v>0.432</v>
      </c>
      <c r="K2170" s="3" t="s">
        <v>2400</v>
      </c>
      <c r="L2170" s="3" t="s">
        <v>2400</v>
      </c>
      <c r="M2170" s="3" t="s">
        <v>2400</v>
      </c>
      <c r="N2170" s="3" t="s">
        <v>2400</v>
      </c>
      <c r="O2170" s="3" t="s">
        <v>2400</v>
      </c>
      <c r="P2170" s="3" t="s">
        <v>2400</v>
      </c>
      <c r="Q2170" s="3" t="s">
        <v>2400</v>
      </c>
      <c r="R2170" s="3" t="s">
        <v>2400</v>
      </c>
      <c r="S2170" s="3" t="s">
        <v>2400</v>
      </c>
      <c r="T2170" s="9" t="s">
        <v>3434</v>
      </c>
      <c r="U2170" s="7">
        <v>18741.939999999999</v>
      </c>
      <c r="V2170" s="7">
        <v>25282.544999999998</v>
      </c>
      <c r="W2170" s="7">
        <v>22788.473999999998</v>
      </c>
      <c r="X2170" s="7">
        <v>791.39099999999996</v>
      </c>
      <c r="Y2170" s="7">
        <v>18741.939999999999</v>
      </c>
      <c r="Z2170" s="7">
        <v>18307.907999999999</v>
      </c>
      <c r="AA2170" s="7">
        <v>17873.877</v>
      </c>
      <c r="AB2170" s="7">
        <v>21578.210999999999</v>
      </c>
      <c r="AC2170" s="4">
        <v>100</v>
      </c>
      <c r="AD2170" s="4">
        <v>100</v>
      </c>
      <c r="AE2170" s="3" t="s">
        <v>2400</v>
      </c>
      <c r="AF2170" s="3" t="s">
        <v>2400</v>
      </c>
      <c r="AG2170" s="7">
        <v>75582242</v>
      </c>
      <c r="AH2170" s="7">
        <v>75582242</v>
      </c>
      <c r="AI2170" s="7">
        <v>74818167</v>
      </c>
      <c r="AJ2170" s="7" t="s">
        <v>2400</v>
      </c>
      <c r="AK2170" s="3" t="s">
        <v>2400</v>
      </c>
      <c r="AL2170" s="7">
        <v>123</v>
      </c>
      <c r="AM2170" s="7">
        <v>41491548</v>
      </c>
      <c r="AN2170" s="3">
        <v>55.15</v>
      </c>
      <c r="AO2170" s="3">
        <v>-1.8092109999999999</v>
      </c>
      <c r="AP2170" s="3">
        <v>-1.322314</v>
      </c>
      <c r="AQ2170" s="3">
        <v>2.5773199999999998</v>
      </c>
      <c r="AR2170" s="3">
        <v>16.147860000000001</v>
      </c>
      <c r="AS2170" s="3">
        <v>-1.322314</v>
      </c>
      <c r="AT2170" s="3">
        <v>2.5773199999999998</v>
      </c>
      <c r="AU2170" s="3">
        <v>15.250965000000001</v>
      </c>
      <c r="AV2170" s="3">
        <v>0.86254390648877344</v>
      </c>
      <c r="AW2170" s="3">
        <v>0.90495071535243699</v>
      </c>
      <c r="AX2170" s="3">
        <v>0.87850064972005648</v>
      </c>
      <c r="AY2170" s="4">
        <v>82.9</v>
      </c>
      <c r="AZ2170" s="3">
        <v>86.97</v>
      </c>
      <c r="BA2170" s="3">
        <v>84.43</v>
      </c>
    </row>
    <row r="2171" spans="1:53" x14ac:dyDescent="0.3">
      <c r="A2171" s="1" t="s">
        <v>2566</v>
      </c>
      <c r="B2171" s="2">
        <v>5289554</v>
      </c>
      <c r="C2171" s="9" t="s">
        <v>2395</v>
      </c>
      <c r="D2171" s="9" t="s">
        <v>2396</v>
      </c>
      <c r="E2171" s="3">
        <v>889.05250279999996</v>
      </c>
      <c r="F2171" s="5">
        <v>317.31250199999999</v>
      </c>
      <c r="G2171" s="5" t="s">
        <v>2400</v>
      </c>
      <c r="H2171" s="3">
        <v>-0.17299999999999999</v>
      </c>
      <c r="I2171" s="3" t="s">
        <v>2397</v>
      </c>
      <c r="J2171" s="3">
        <v>-0.17299999999999999</v>
      </c>
      <c r="K2171" s="3" t="s">
        <v>2397</v>
      </c>
      <c r="L2171" s="3">
        <v>0.88439480999999998</v>
      </c>
      <c r="M2171" s="3">
        <v>0.8020804800000001</v>
      </c>
      <c r="N2171" s="3" t="s">
        <v>2397</v>
      </c>
      <c r="O2171" s="3" t="s">
        <v>2400</v>
      </c>
      <c r="P2171" s="3" t="s">
        <v>2400</v>
      </c>
      <c r="Q2171" s="3">
        <v>8.909751</v>
      </c>
      <c r="R2171" s="3" t="s">
        <v>2397</v>
      </c>
      <c r="S2171" s="3">
        <v>-1.396045</v>
      </c>
      <c r="T2171" s="9" t="s">
        <v>3429</v>
      </c>
      <c r="U2171" s="7">
        <v>38025</v>
      </c>
      <c r="V2171" s="7">
        <v>485424</v>
      </c>
      <c r="W2171" s="7">
        <v>375203</v>
      </c>
      <c r="X2171" s="7">
        <v>233155</v>
      </c>
      <c r="Y2171" s="7">
        <v>32962</v>
      </c>
      <c r="Z2171" s="7">
        <v>33054</v>
      </c>
      <c r="AA2171" s="7">
        <v>35787</v>
      </c>
      <c r="AB2171" s="7">
        <v>38025</v>
      </c>
      <c r="AC2171" s="3" t="s">
        <v>2397</v>
      </c>
      <c r="AD2171" s="3" t="s">
        <v>2397</v>
      </c>
      <c r="AE2171" s="3" t="s">
        <v>2397</v>
      </c>
      <c r="AF2171" s="3" t="s">
        <v>2397</v>
      </c>
      <c r="AG2171" s="7">
        <v>295157474</v>
      </c>
      <c r="AH2171" s="7">
        <v>294665532</v>
      </c>
      <c r="AI2171" s="7">
        <v>289777654</v>
      </c>
      <c r="AJ2171" s="7">
        <v>190381578</v>
      </c>
      <c r="AK2171" s="4">
        <v>64.456100000000006</v>
      </c>
      <c r="AL2171" s="7">
        <v>160</v>
      </c>
      <c r="AM2171" s="7">
        <v>85422982</v>
      </c>
      <c r="AN2171" s="3">
        <v>28.92</v>
      </c>
      <c r="AO2171" s="3">
        <v>-0.67796599999999996</v>
      </c>
      <c r="AP2171" s="3">
        <v>-2.657807</v>
      </c>
      <c r="AQ2171" s="3">
        <v>12.692308000000001</v>
      </c>
      <c r="AR2171" s="3">
        <v>-48.86562</v>
      </c>
      <c r="AS2171" s="3">
        <v>-2.657807</v>
      </c>
      <c r="AT2171" s="3">
        <v>12.692308000000001</v>
      </c>
      <c r="AU2171" s="3">
        <v>-48.686515</v>
      </c>
      <c r="AV2171" s="3">
        <v>4.4573686610401158</v>
      </c>
      <c r="AW2171" s="3">
        <v>4.3987809582793886</v>
      </c>
      <c r="AX2171" s="3">
        <v>3.959032701831982</v>
      </c>
      <c r="AY2171" s="3">
        <v>147.28</v>
      </c>
      <c r="AZ2171" s="3">
        <v>145.35</v>
      </c>
      <c r="BA2171" s="3">
        <v>130.82</v>
      </c>
    </row>
    <row r="2172" spans="1:53" x14ac:dyDescent="0.3">
      <c r="A2172" s="1" t="s">
        <v>707</v>
      </c>
      <c r="B2172" s="2">
        <v>4543871</v>
      </c>
      <c r="C2172" s="9" t="s">
        <v>2401</v>
      </c>
      <c r="D2172" s="9" t="s">
        <v>2407</v>
      </c>
      <c r="E2172" s="3">
        <v>888.82530857999996</v>
      </c>
      <c r="F2172" s="5">
        <v>1229.3646980000001</v>
      </c>
      <c r="G2172" s="5">
        <v>1229.3653085799999</v>
      </c>
      <c r="H2172" s="3">
        <v>6.7000000000000004E-2</v>
      </c>
      <c r="I2172" s="3">
        <v>14.415584000000001</v>
      </c>
      <c r="J2172" s="4">
        <v>6.7000000000000004E-2</v>
      </c>
      <c r="K2172" s="3">
        <v>14.415584000000001</v>
      </c>
      <c r="L2172" s="3">
        <v>1.05275637</v>
      </c>
      <c r="M2172" s="3">
        <v>1.05275637</v>
      </c>
      <c r="N2172" s="3" t="s">
        <v>2397</v>
      </c>
      <c r="O2172" s="3" t="s">
        <v>2400</v>
      </c>
      <c r="P2172" s="3" t="s">
        <v>2400</v>
      </c>
      <c r="Q2172" s="3">
        <v>7.1270990000000003</v>
      </c>
      <c r="R2172" s="3" t="s">
        <v>2400</v>
      </c>
      <c r="S2172" s="3">
        <v>14.2730968386998</v>
      </c>
      <c r="T2172" s="9" t="s">
        <v>3429</v>
      </c>
      <c r="U2172" s="7">
        <v>139072.40900000001</v>
      </c>
      <c r="V2172" s="7">
        <v>118434.406</v>
      </c>
      <c r="W2172" s="7">
        <v>88513.364000000001</v>
      </c>
      <c r="X2172" s="7">
        <v>63546.241999999998</v>
      </c>
      <c r="Y2172" s="7">
        <v>169610.48199999999</v>
      </c>
      <c r="Z2172" s="7">
        <v>158506.64600000001</v>
      </c>
      <c r="AA2172" s="7">
        <v>147964.46599999999</v>
      </c>
      <c r="AB2172" s="7">
        <v>139072.40900000001</v>
      </c>
      <c r="AC2172" s="4">
        <v>100</v>
      </c>
      <c r="AD2172" s="4">
        <v>100</v>
      </c>
      <c r="AE2172" s="3" t="s">
        <v>2400</v>
      </c>
      <c r="AF2172" s="3" t="s">
        <v>2400</v>
      </c>
      <c r="AG2172" s="7">
        <v>105932755</v>
      </c>
      <c r="AH2172" s="7">
        <v>97780562</v>
      </c>
      <c r="AI2172" s="7">
        <v>71990607</v>
      </c>
      <c r="AJ2172" s="7">
        <v>15876313</v>
      </c>
      <c r="AK2172" s="3">
        <v>68.676389999999998</v>
      </c>
      <c r="AL2172" s="7">
        <v>90</v>
      </c>
      <c r="AM2172" s="7">
        <v>5805869</v>
      </c>
      <c r="AN2172" s="3">
        <v>5.94</v>
      </c>
      <c r="AO2172" s="3">
        <v>0.79455200000000004</v>
      </c>
      <c r="AP2172" s="3">
        <v>-2.3102309999999999</v>
      </c>
      <c r="AQ2172" s="3">
        <v>-9.9391479999999994</v>
      </c>
      <c r="AR2172" s="3">
        <v>-8.0745339999999999</v>
      </c>
      <c r="AS2172" s="3">
        <v>-2.3102309999999999</v>
      </c>
      <c r="AT2172" s="3">
        <v>-9.9391479999999994</v>
      </c>
      <c r="AU2172" s="3">
        <v>-6.5263159999999996</v>
      </c>
      <c r="AV2172" s="3">
        <v>5.8563398316323854</v>
      </c>
      <c r="AW2172" s="3">
        <v>6.4296172782182515</v>
      </c>
      <c r="AX2172" s="3">
        <v>5.8119494610328042</v>
      </c>
      <c r="AY2172" s="3">
        <v>126.81</v>
      </c>
      <c r="AZ2172" s="3">
        <v>139.22999999999999</v>
      </c>
      <c r="BA2172" s="3">
        <v>125.85</v>
      </c>
    </row>
    <row r="2173" spans="1:53" x14ac:dyDescent="0.3">
      <c r="A2173" s="1" t="s">
        <v>2648</v>
      </c>
      <c r="B2173" s="2">
        <v>10625045</v>
      </c>
      <c r="C2173" s="9" t="s">
        <v>2395</v>
      </c>
      <c r="D2173" s="9" t="s">
        <v>2403</v>
      </c>
      <c r="E2173" s="3">
        <v>883.52400748000002</v>
      </c>
      <c r="F2173" s="5">
        <v>527.629007</v>
      </c>
      <c r="G2173" s="5" t="s">
        <v>2400</v>
      </c>
      <c r="H2173" s="3">
        <v>-0.309</v>
      </c>
      <c r="I2173" s="3" t="s">
        <v>2397</v>
      </c>
      <c r="J2173" s="3">
        <v>-0.309</v>
      </c>
      <c r="K2173" s="3" t="s">
        <v>2397</v>
      </c>
      <c r="L2173" s="3">
        <v>1.3113839300000001</v>
      </c>
      <c r="M2173" s="3">
        <v>1.3113839300000001</v>
      </c>
      <c r="N2173" s="3" t="s">
        <v>2397</v>
      </c>
      <c r="O2173" s="3" t="s">
        <v>2400</v>
      </c>
      <c r="P2173" s="3" t="s">
        <v>2400</v>
      </c>
      <c r="Q2173" s="3">
        <v>26.706071999999999</v>
      </c>
      <c r="R2173" s="3" t="s">
        <v>2397</v>
      </c>
      <c r="S2173" s="3">
        <v>-1.3454029999999999</v>
      </c>
      <c r="T2173" s="9" t="s">
        <v>3429</v>
      </c>
      <c r="U2173" s="7">
        <v>1698</v>
      </c>
      <c r="V2173" s="7">
        <v>6360</v>
      </c>
      <c r="W2173" s="7">
        <v>2330</v>
      </c>
      <c r="X2173" s="7">
        <v>1715</v>
      </c>
      <c r="Y2173" s="7">
        <v>10091</v>
      </c>
      <c r="Z2173" s="7">
        <v>10497</v>
      </c>
      <c r="AA2173" s="7">
        <v>10497</v>
      </c>
      <c r="AB2173" s="7">
        <v>1698</v>
      </c>
      <c r="AC2173" s="3" t="s">
        <v>2397</v>
      </c>
      <c r="AD2173" s="3" t="s">
        <v>2397</v>
      </c>
      <c r="AE2173" s="3" t="s">
        <v>2397</v>
      </c>
      <c r="AF2173" s="3" t="s">
        <v>2397</v>
      </c>
      <c r="AG2173" s="7">
        <v>266117277</v>
      </c>
      <c r="AH2173" s="7">
        <v>266045468</v>
      </c>
      <c r="AI2173" s="7">
        <v>173936794</v>
      </c>
      <c r="AJ2173" s="7">
        <v>134472451</v>
      </c>
      <c r="AK2173" s="3">
        <v>50.530439999999999</v>
      </c>
      <c r="AL2173" s="7">
        <v>113</v>
      </c>
      <c r="AM2173" s="7">
        <v>133695175</v>
      </c>
      <c r="AN2173" s="3">
        <v>50.24</v>
      </c>
      <c r="AO2173" s="3">
        <v>4.4444439999999998</v>
      </c>
      <c r="AP2173" s="3">
        <v>-29.216868000000002</v>
      </c>
      <c r="AQ2173" s="3">
        <v>-35.261707999999999</v>
      </c>
      <c r="AR2173" s="3">
        <v>-65.643275000000003</v>
      </c>
      <c r="AS2173" s="3">
        <v>-29.216868000000002</v>
      </c>
      <c r="AT2173" s="3">
        <v>-35.261707999999999</v>
      </c>
      <c r="AU2173" s="3">
        <v>-63.509317000000003</v>
      </c>
      <c r="AV2173" s="3" t="s">
        <v>2400</v>
      </c>
      <c r="AW2173" s="3" t="s">
        <v>2400</v>
      </c>
      <c r="AX2173" s="3" t="s">
        <v>2400</v>
      </c>
      <c r="AY2173" s="3">
        <v>87.44</v>
      </c>
      <c r="AZ2173" s="3">
        <v>116.65</v>
      </c>
      <c r="BA2173" s="3">
        <v>119.52</v>
      </c>
    </row>
    <row r="2174" spans="1:53" x14ac:dyDescent="0.3">
      <c r="A2174" s="1" t="s">
        <v>12</v>
      </c>
      <c r="B2174" s="2">
        <v>5720683</v>
      </c>
      <c r="C2174" s="9" t="s">
        <v>2401</v>
      </c>
      <c r="D2174" s="9" t="s">
        <v>2407</v>
      </c>
      <c r="E2174" s="3">
        <v>882.39108321000003</v>
      </c>
      <c r="F2174" s="5">
        <v>882.376983</v>
      </c>
      <c r="G2174" s="5" t="s">
        <v>2400</v>
      </c>
      <c r="H2174" s="3">
        <v>0.81799999999999995</v>
      </c>
      <c r="I2174" s="3">
        <v>4.5236749999999999</v>
      </c>
      <c r="J2174" s="4">
        <v>0.81799999999999995</v>
      </c>
      <c r="K2174" s="3">
        <v>4.5236749999999999</v>
      </c>
      <c r="L2174" s="3">
        <v>0.78962905000000005</v>
      </c>
      <c r="M2174" s="3">
        <v>0.78962905000000005</v>
      </c>
      <c r="N2174" s="3" t="s">
        <v>2400</v>
      </c>
      <c r="O2174" s="3" t="s">
        <v>2400</v>
      </c>
      <c r="P2174" s="3" t="s">
        <v>2400</v>
      </c>
      <c r="Q2174" s="3">
        <v>77.691954999999993</v>
      </c>
      <c r="R2174" s="3" t="s">
        <v>2400</v>
      </c>
      <c r="S2174" s="3" t="s">
        <v>2400</v>
      </c>
      <c r="T2174" s="9" t="s">
        <v>3435</v>
      </c>
      <c r="U2174" s="7">
        <v>10769.258</v>
      </c>
      <c r="V2174" s="7">
        <v>10291.829</v>
      </c>
      <c r="W2174" s="7">
        <v>8270.7669999999998</v>
      </c>
      <c r="X2174" s="7">
        <v>6480.3220000000001</v>
      </c>
      <c r="Y2174" s="7">
        <v>10769.258</v>
      </c>
      <c r="Z2174" s="7">
        <v>10369.271000000001</v>
      </c>
      <c r="AA2174" s="7">
        <v>9969.2839999999997</v>
      </c>
      <c r="AB2174" s="7">
        <v>10130.556</v>
      </c>
      <c r="AC2174" s="4">
        <v>100</v>
      </c>
      <c r="AD2174" s="4">
        <v>100</v>
      </c>
      <c r="AE2174" s="3" t="s">
        <v>2400</v>
      </c>
      <c r="AF2174" s="3" t="s">
        <v>2400</v>
      </c>
      <c r="AG2174" s="7">
        <v>52129892</v>
      </c>
      <c r="AH2174" s="7">
        <v>52129892</v>
      </c>
      <c r="AI2174" s="7">
        <v>49442016</v>
      </c>
      <c r="AJ2174" s="7" t="s">
        <v>2400</v>
      </c>
      <c r="AK2174" s="3" t="s">
        <v>2400</v>
      </c>
      <c r="AL2174" s="7">
        <v>122</v>
      </c>
      <c r="AM2174" s="7">
        <v>13256506</v>
      </c>
      <c r="AN2174" s="3">
        <v>25.43</v>
      </c>
      <c r="AO2174" s="3">
        <v>-2.5500910000000001</v>
      </c>
      <c r="AP2174" s="3">
        <v>-7.9173840000000002</v>
      </c>
      <c r="AQ2174" s="3">
        <v>-13.802363</v>
      </c>
      <c r="AR2174" s="3">
        <v>-4.8606999999999996</v>
      </c>
      <c r="AS2174" s="3">
        <v>-7.9173840000000002</v>
      </c>
      <c r="AT2174" s="3">
        <v>-13.802363</v>
      </c>
      <c r="AU2174" s="3">
        <v>-3.1382020000000002</v>
      </c>
      <c r="AV2174" s="3">
        <v>3.1322259405409856</v>
      </c>
      <c r="AW2174" s="3">
        <v>2.723406929193505</v>
      </c>
      <c r="AX2174" s="3">
        <v>1.8822717506670275</v>
      </c>
      <c r="AY2174" s="3">
        <v>189.99</v>
      </c>
      <c r="AZ2174" s="3">
        <v>165.19</v>
      </c>
      <c r="BA2174" s="3">
        <v>114.17</v>
      </c>
    </row>
    <row r="2175" spans="1:53" x14ac:dyDescent="0.3">
      <c r="A2175" s="1" t="s">
        <v>419</v>
      </c>
      <c r="B2175" s="2">
        <v>4622047</v>
      </c>
      <c r="C2175" s="9" t="s">
        <v>2395</v>
      </c>
      <c r="D2175" s="9" t="s">
        <v>2407</v>
      </c>
      <c r="E2175" s="3">
        <v>882.20552046</v>
      </c>
      <c r="F2175" s="5">
        <v>1754.5575200000001</v>
      </c>
      <c r="G2175" s="5">
        <v>1754.55752046</v>
      </c>
      <c r="H2175" s="3">
        <v>0.34699999999999998</v>
      </c>
      <c r="I2175" s="3">
        <v>10.406268000000001</v>
      </c>
      <c r="J2175" s="4">
        <v>0.34699999999999998</v>
      </c>
      <c r="K2175" s="3">
        <v>10.406268000000001</v>
      </c>
      <c r="L2175" s="3">
        <v>1.0643476200000002</v>
      </c>
      <c r="M2175" s="3">
        <v>1.0643476200000002</v>
      </c>
      <c r="N2175" s="3">
        <v>3.3589359999999999</v>
      </c>
      <c r="O2175" s="3" t="s">
        <v>2400</v>
      </c>
      <c r="P2175" s="3" t="s">
        <v>2400</v>
      </c>
      <c r="Q2175" s="3">
        <v>7.4715129999999998</v>
      </c>
      <c r="R2175" s="3" t="s">
        <v>2400</v>
      </c>
      <c r="S2175" s="3">
        <v>10.641755507824399</v>
      </c>
      <c r="T2175" s="9" t="s">
        <v>3429</v>
      </c>
      <c r="U2175" s="7">
        <v>241626</v>
      </c>
      <c r="V2175" s="7">
        <v>207256</v>
      </c>
      <c r="W2175" s="7">
        <v>171238</v>
      </c>
      <c r="X2175" s="7">
        <v>182118</v>
      </c>
      <c r="Y2175" s="7">
        <v>238921</v>
      </c>
      <c r="Z2175" s="7">
        <v>243457</v>
      </c>
      <c r="AA2175" s="7">
        <v>245258</v>
      </c>
      <c r="AB2175" s="7">
        <v>241626</v>
      </c>
      <c r="AC2175" s="4">
        <v>100</v>
      </c>
      <c r="AD2175" s="4">
        <v>100</v>
      </c>
      <c r="AE2175" s="3" t="s">
        <v>2400</v>
      </c>
      <c r="AF2175" s="3" t="s">
        <v>2400</v>
      </c>
      <c r="AG2175" s="7">
        <v>50848458</v>
      </c>
      <c r="AH2175" s="7">
        <v>50794941</v>
      </c>
      <c r="AI2175" s="7">
        <v>50794941</v>
      </c>
      <c r="AJ2175" s="7" t="s">
        <v>2400</v>
      </c>
      <c r="AK2175" s="3" t="s">
        <v>2400</v>
      </c>
      <c r="AL2175" s="7">
        <v>135</v>
      </c>
      <c r="AM2175" s="7">
        <v>12684164</v>
      </c>
      <c r="AN2175" s="3">
        <v>24.92</v>
      </c>
      <c r="AO2175" s="3">
        <v>-0.60975599999999996</v>
      </c>
      <c r="AP2175" s="3">
        <v>3.4622039999999998</v>
      </c>
      <c r="AQ2175" s="3">
        <v>5.6570419999999997</v>
      </c>
      <c r="AR2175" s="3">
        <v>20.335571000000002</v>
      </c>
      <c r="AS2175" s="3">
        <v>3.4622039999999998</v>
      </c>
      <c r="AT2175" s="3">
        <v>5.6570419999999997</v>
      </c>
      <c r="AU2175" s="3">
        <v>19.852941000000001</v>
      </c>
      <c r="AV2175" s="3">
        <v>1.9943911811871002</v>
      </c>
      <c r="AW2175" s="3">
        <v>2.2908072059618489</v>
      </c>
      <c r="AX2175" s="3">
        <v>1.9091828337044574</v>
      </c>
      <c r="AY2175" s="3">
        <v>96.45</v>
      </c>
      <c r="AZ2175" s="3">
        <v>110.78</v>
      </c>
      <c r="BA2175" s="3">
        <v>92.33</v>
      </c>
    </row>
    <row r="2176" spans="1:53" x14ac:dyDescent="0.3">
      <c r="A2176" s="1" t="s">
        <v>2827</v>
      </c>
      <c r="B2176" s="2">
        <v>7633603</v>
      </c>
      <c r="C2176" s="9" t="s">
        <v>2401</v>
      </c>
      <c r="D2176" s="9" t="s">
        <v>2468</v>
      </c>
      <c r="E2176" s="3">
        <v>881.31534281999996</v>
      </c>
      <c r="F2176" s="5">
        <v>655.50434199999995</v>
      </c>
      <c r="G2176" s="5" t="s">
        <v>2400</v>
      </c>
      <c r="H2176" s="3">
        <v>-0.01</v>
      </c>
      <c r="I2176" s="3">
        <v>112.545455</v>
      </c>
      <c r="J2176" s="3">
        <v>-0.01</v>
      </c>
      <c r="K2176" s="3">
        <v>112.545455</v>
      </c>
      <c r="L2176" s="3">
        <v>2.6008403399999995</v>
      </c>
      <c r="M2176" s="3">
        <v>2.6008403399999995</v>
      </c>
      <c r="N2176" s="3">
        <v>20.702341000000001</v>
      </c>
      <c r="O2176" s="3" t="s">
        <v>2400</v>
      </c>
      <c r="P2176" s="3" t="s">
        <v>2400</v>
      </c>
      <c r="Q2176" s="3">
        <v>1.504281</v>
      </c>
      <c r="R2176" s="3">
        <v>25.273759999999999</v>
      </c>
      <c r="S2176" s="3">
        <v>25.273759999999999</v>
      </c>
      <c r="T2176" s="9" t="s">
        <v>3429</v>
      </c>
      <c r="U2176" s="7">
        <v>545646</v>
      </c>
      <c r="V2176" s="7">
        <v>505835</v>
      </c>
      <c r="W2176" s="7">
        <v>419591</v>
      </c>
      <c r="X2176" s="7">
        <v>263112</v>
      </c>
      <c r="Y2176" s="7">
        <v>548644</v>
      </c>
      <c r="Z2176" s="7">
        <v>550800</v>
      </c>
      <c r="AA2176" s="7">
        <v>544707</v>
      </c>
      <c r="AB2176" s="7">
        <v>545646</v>
      </c>
      <c r="AC2176" s="3">
        <v>69.085999999999999</v>
      </c>
      <c r="AD2176" s="3">
        <v>67.674000000000007</v>
      </c>
      <c r="AE2176" s="4">
        <v>6.7789999999999999</v>
      </c>
      <c r="AF2176" s="4">
        <v>2.4159999999999999</v>
      </c>
      <c r="AG2176" s="7">
        <v>169576364</v>
      </c>
      <c r="AH2176" s="7">
        <v>170676632</v>
      </c>
      <c r="AI2176" s="7">
        <v>169037172</v>
      </c>
      <c r="AJ2176" s="7">
        <v>128550798</v>
      </c>
      <c r="AK2176" s="4">
        <v>75.702600000000004</v>
      </c>
      <c r="AL2176" s="7">
        <v>235</v>
      </c>
      <c r="AM2176" s="7">
        <v>126910163</v>
      </c>
      <c r="AN2176" s="3">
        <v>74.739999999999995</v>
      </c>
      <c r="AO2176" s="3">
        <v>10.142348999999999</v>
      </c>
      <c r="AP2176" s="3">
        <v>19.267823</v>
      </c>
      <c r="AQ2176" s="3">
        <v>-9.5029240000000001</v>
      </c>
      <c r="AR2176" s="3">
        <v>-7.4738420000000003</v>
      </c>
      <c r="AS2176" s="3">
        <v>19.267823</v>
      </c>
      <c r="AT2176" s="3">
        <v>-9.5029240000000001</v>
      </c>
      <c r="AU2176" s="3">
        <v>-10.935252</v>
      </c>
      <c r="AV2176" s="3">
        <v>6.1727082202547194</v>
      </c>
      <c r="AW2176" s="3">
        <v>8.398413710100785</v>
      </c>
      <c r="AX2176" s="3">
        <v>8.6376927035641433</v>
      </c>
      <c r="AY2176" s="3">
        <v>57.46</v>
      </c>
      <c r="AZ2176" s="3">
        <v>78.17</v>
      </c>
      <c r="BA2176" s="4">
        <v>80.400000000000006</v>
      </c>
    </row>
    <row r="2177" spans="1:53" x14ac:dyDescent="0.3">
      <c r="A2177" s="1" t="s">
        <v>180</v>
      </c>
      <c r="B2177" s="2">
        <v>4379352</v>
      </c>
      <c r="C2177" s="9" t="s">
        <v>2401</v>
      </c>
      <c r="D2177" s="9" t="s">
        <v>2450</v>
      </c>
      <c r="E2177" s="3">
        <v>880.61581594999996</v>
      </c>
      <c r="F2177" s="5">
        <v>2666.1988150000002</v>
      </c>
      <c r="G2177" s="5">
        <v>2708.4827569499998</v>
      </c>
      <c r="H2177" s="3">
        <v>-0.115</v>
      </c>
      <c r="I2177" s="3" t="s">
        <v>2397</v>
      </c>
      <c r="J2177" s="3">
        <v>-0.115</v>
      </c>
      <c r="K2177" s="3" t="s">
        <v>2397</v>
      </c>
      <c r="L2177" s="3">
        <v>2.0636691737392701</v>
      </c>
      <c r="M2177" s="3">
        <v>1.65451768645222</v>
      </c>
      <c r="N2177" s="3">
        <v>6.4993650000000001</v>
      </c>
      <c r="O2177" s="3" t="s">
        <v>2400</v>
      </c>
      <c r="P2177" s="3" t="s">
        <v>2400</v>
      </c>
      <c r="Q2177" s="3">
        <v>3.4361730000000001</v>
      </c>
      <c r="R2177" s="3">
        <v>15.026605</v>
      </c>
      <c r="S2177" s="3">
        <v>15.347461309759</v>
      </c>
      <c r="T2177" s="9" t="s">
        <v>3429</v>
      </c>
      <c r="U2177" s="7">
        <v>660947</v>
      </c>
      <c r="V2177" s="7">
        <v>480207</v>
      </c>
      <c r="W2177" s="7">
        <v>305017</v>
      </c>
      <c r="X2177" s="7">
        <v>402860</v>
      </c>
      <c r="Y2177" s="7">
        <v>752576</v>
      </c>
      <c r="Z2177" s="7">
        <v>743676</v>
      </c>
      <c r="AA2177" s="7">
        <v>725575</v>
      </c>
      <c r="AB2177" s="7">
        <v>660947</v>
      </c>
      <c r="AC2177" s="3">
        <v>28.254000000000001</v>
      </c>
      <c r="AD2177" s="4">
        <v>25.98</v>
      </c>
      <c r="AE2177" s="3">
        <v>24.616</v>
      </c>
      <c r="AF2177" s="3">
        <v>22.606999999999999</v>
      </c>
      <c r="AG2177" s="7">
        <v>79696160</v>
      </c>
      <c r="AH2177" s="7">
        <v>67388397</v>
      </c>
      <c r="AI2177" s="7">
        <v>67885390</v>
      </c>
      <c r="AJ2177" s="7">
        <v>78129012</v>
      </c>
      <c r="AK2177" s="3">
        <v>98.036580000000001</v>
      </c>
      <c r="AL2177" s="7">
        <v>281</v>
      </c>
      <c r="AM2177" s="7">
        <v>69378269</v>
      </c>
      <c r="AN2177" s="3">
        <v>87.06</v>
      </c>
      <c r="AO2177" s="3">
        <v>-1.3500479999999999</v>
      </c>
      <c r="AP2177" s="3">
        <v>-7.4208150000000002</v>
      </c>
      <c r="AQ2177" s="3">
        <v>-5.5401660000000001</v>
      </c>
      <c r="AR2177" s="3">
        <v>-17.699114999999999</v>
      </c>
      <c r="AS2177" s="3">
        <v>-7.4208150000000002</v>
      </c>
      <c r="AT2177" s="3">
        <v>-5.5401660000000001</v>
      </c>
      <c r="AU2177" s="3">
        <v>-17.299918999999999</v>
      </c>
      <c r="AV2177" s="3">
        <v>5.4360267874995802</v>
      </c>
      <c r="AW2177" s="3">
        <v>6.296610760670351</v>
      </c>
      <c r="AX2177" s="3">
        <v>4.7673974836245385</v>
      </c>
      <c r="AY2177" s="3">
        <v>164.58</v>
      </c>
      <c r="AZ2177" s="3">
        <v>190.63</v>
      </c>
      <c r="BA2177" s="3">
        <v>144.33000000000001</v>
      </c>
    </row>
    <row r="2178" spans="1:53" x14ac:dyDescent="0.3">
      <c r="A2178" s="1" t="s">
        <v>202</v>
      </c>
      <c r="B2178" s="2">
        <v>4994267</v>
      </c>
      <c r="C2178" s="9" t="s">
        <v>2395</v>
      </c>
      <c r="D2178" s="9" t="s">
        <v>2459</v>
      </c>
      <c r="E2178" s="3">
        <v>880.37691885000004</v>
      </c>
      <c r="F2178" s="5">
        <v>933.07691799999998</v>
      </c>
      <c r="G2178" s="5" t="s">
        <v>2400</v>
      </c>
      <c r="H2178" s="3">
        <v>-0.27200000000000002</v>
      </c>
      <c r="I2178" s="3" t="s">
        <v>2397</v>
      </c>
      <c r="J2178" s="3">
        <v>-0.27200000000000002</v>
      </c>
      <c r="K2178" s="3" t="s">
        <v>2397</v>
      </c>
      <c r="L2178" s="3">
        <v>1.29220829</v>
      </c>
      <c r="M2178" s="3">
        <v>1.2133906299999999</v>
      </c>
      <c r="N2178" s="3">
        <v>96.829971</v>
      </c>
      <c r="O2178" s="3" t="s">
        <v>2400</v>
      </c>
      <c r="P2178" s="3" t="s">
        <v>2400</v>
      </c>
      <c r="Q2178" s="3">
        <v>0.63807400000000003</v>
      </c>
      <c r="R2178" s="3">
        <v>7.6455650000000004</v>
      </c>
      <c r="S2178" s="3">
        <v>7.6455650000000004</v>
      </c>
      <c r="T2178" s="9" t="s">
        <v>3429</v>
      </c>
      <c r="U2178" s="7">
        <v>1338200</v>
      </c>
      <c r="V2178" s="7">
        <v>1274500</v>
      </c>
      <c r="W2178" s="7">
        <v>1095500</v>
      </c>
      <c r="X2178" s="7">
        <v>1024400</v>
      </c>
      <c r="Y2178" s="7">
        <v>1283300</v>
      </c>
      <c r="Z2178" s="7">
        <v>1295000</v>
      </c>
      <c r="AA2178" s="7">
        <v>1299500</v>
      </c>
      <c r="AB2178" s="7">
        <v>1338200</v>
      </c>
      <c r="AC2178" s="3">
        <v>24.742000000000001</v>
      </c>
      <c r="AD2178" s="3">
        <v>24.515000000000001</v>
      </c>
      <c r="AE2178" s="4">
        <v>8.7360000000000007</v>
      </c>
      <c r="AF2178" s="4">
        <v>7.87</v>
      </c>
      <c r="AG2178" s="7">
        <v>22801785</v>
      </c>
      <c r="AH2178" s="7">
        <v>22800581</v>
      </c>
      <c r="AI2178" s="7">
        <v>22739296</v>
      </c>
      <c r="AJ2178" s="7">
        <v>22512519</v>
      </c>
      <c r="AK2178" s="3">
        <v>98.731390000000005</v>
      </c>
      <c r="AL2178" s="7">
        <v>211</v>
      </c>
      <c r="AM2178" s="7">
        <v>22112443</v>
      </c>
      <c r="AN2178" s="3">
        <v>96.98</v>
      </c>
      <c r="AO2178" s="3">
        <v>1.3574660000000001</v>
      </c>
      <c r="AP2178" s="3">
        <v>-12.975913</v>
      </c>
      <c r="AQ2178" s="3">
        <v>5.1972449999999997</v>
      </c>
      <c r="AR2178" s="3">
        <v>-6.2238350000000002</v>
      </c>
      <c r="AS2178" s="3">
        <v>-12.975913</v>
      </c>
      <c r="AT2178" s="3">
        <v>5.1972449999999997</v>
      </c>
      <c r="AU2178" s="3">
        <v>-9.6774190000000004</v>
      </c>
      <c r="AV2178" s="3">
        <v>1.5891036600862607</v>
      </c>
      <c r="AW2178" s="3">
        <v>2.5485205733594185</v>
      </c>
      <c r="AX2178" s="3">
        <v>2.9398494628650953</v>
      </c>
      <c r="AY2178" s="3">
        <v>49.71</v>
      </c>
      <c r="AZ2178" s="3">
        <v>79.72</v>
      </c>
      <c r="BA2178" s="3">
        <v>91.96</v>
      </c>
    </row>
    <row r="2179" spans="1:53" x14ac:dyDescent="0.3">
      <c r="A2179" s="1" t="s">
        <v>297</v>
      </c>
      <c r="B2179" s="2">
        <v>4168729</v>
      </c>
      <c r="C2179" s="9" t="s">
        <v>2395</v>
      </c>
      <c r="D2179" s="9" t="s">
        <v>2483</v>
      </c>
      <c r="E2179" s="3">
        <v>877.06725944000004</v>
      </c>
      <c r="F2179" s="5">
        <v>1359.697259</v>
      </c>
      <c r="G2179" s="5" t="s">
        <v>2400</v>
      </c>
      <c r="H2179" s="3">
        <v>-0.13</v>
      </c>
      <c r="I2179" s="3">
        <v>27.862807</v>
      </c>
      <c r="J2179" s="3">
        <v>-0.13</v>
      </c>
      <c r="K2179" s="3">
        <v>27.862807</v>
      </c>
      <c r="L2179" s="3">
        <v>2.1653519000000001</v>
      </c>
      <c r="M2179" s="3">
        <v>2.1384662199999998</v>
      </c>
      <c r="N2179" s="3">
        <v>33.914093000000001</v>
      </c>
      <c r="O2179" s="3" t="s">
        <v>2400</v>
      </c>
      <c r="P2179" s="3" t="s">
        <v>2400</v>
      </c>
      <c r="Q2179" s="3">
        <v>0.96086400000000005</v>
      </c>
      <c r="R2179" s="3">
        <v>7.9685839999999999</v>
      </c>
      <c r="S2179" s="3">
        <v>7.9685839999999999</v>
      </c>
      <c r="T2179" s="9" t="s">
        <v>3429</v>
      </c>
      <c r="U2179" s="7">
        <v>1333229</v>
      </c>
      <c r="V2179" s="7">
        <v>1283926</v>
      </c>
      <c r="W2179" s="7">
        <v>1087038</v>
      </c>
      <c r="X2179" s="7">
        <v>778510</v>
      </c>
      <c r="Y2179" s="7">
        <v>1336598</v>
      </c>
      <c r="Z2179" s="7">
        <v>1329540</v>
      </c>
      <c r="AA2179" s="7">
        <v>1329283</v>
      </c>
      <c r="AB2179" s="7">
        <v>1333229</v>
      </c>
      <c r="AC2179" s="3">
        <v>13.335000000000001</v>
      </c>
      <c r="AD2179" s="3">
        <v>14.153</v>
      </c>
      <c r="AE2179" s="4">
        <v>6.9660000000000002</v>
      </c>
      <c r="AF2179" s="4">
        <v>7.532</v>
      </c>
      <c r="AG2179" s="7">
        <v>22896000</v>
      </c>
      <c r="AH2179" s="7">
        <v>23138000</v>
      </c>
      <c r="AI2179" s="7">
        <v>23409000</v>
      </c>
      <c r="AJ2179" s="7">
        <v>19340720</v>
      </c>
      <c r="AK2179" s="3">
        <v>84.766279999999995</v>
      </c>
      <c r="AL2179" s="7">
        <v>203</v>
      </c>
      <c r="AM2179" s="7">
        <v>19684522</v>
      </c>
      <c r="AN2179" s="3">
        <v>86.27</v>
      </c>
      <c r="AO2179" s="3">
        <v>-0.42510999999999999</v>
      </c>
      <c r="AP2179" s="3">
        <v>-8.5978150000000007</v>
      </c>
      <c r="AQ2179" s="3">
        <v>7.9084770000000004</v>
      </c>
      <c r="AR2179" s="3">
        <v>-0.41099799999999997</v>
      </c>
      <c r="AS2179" s="3">
        <v>-8.5978150000000007</v>
      </c>
      <c r="AT2179" s="3">
        <v>7.9084770000000004</v>
      </c>
      <c r="AU2179" s="3">
        <v>-2.429881</v>
      </c>
      <c r="AV2179" s="3">
        <v>4.5860355778964772</v>
      </c>
      <c r="AW2179" s="3">
        <v>5.881932802884748</v>
      </c>
      <c r="AX2179" s="3">
        <v>6.6803509000449939</v>
      </c>
      <c r="AY2179" s="3">
        <v>56.33</v>
      </c>
      <c r="AZ2179" s="3">
        <v>72.25</v>
      </c>
      <c r="BA2179" s="3">
        <v>82.06</v>
      </c>
    </row>
    <row r="2180" spans="1:53" x14ac:dyDescent="0.3">
      <c r="A2180" s="1" t="s">
        <v>1955</v>
      </c>
      <c r="B2180" s="2">
        <v>14390883</v>
      </c>
      <c r="C2180" s="9" t="s">
        <v>2395</v>
      </c>
      <c r="D2180" s="9" t="s">
        <v>2527</v>
      </c>
      <c r="E2180" s="3">
        <v>876.77688492000004</v>
      </c>
      <c r="F2180" s="5">
        <v>2983.6578840000002</v>
      </c>
      <c r="G2180" s="5" t="s">
        <v>2400</v>
      </c>
      <c r="H2180" s="3">
        <v>0.03</v>
      </c>
      <c r="I2180" s="3" t="s">
        <v>2397</v>
      </c>
      <c r="J2180" s="3">
        <v>0.03</v>
      </c>
      <c r="K2180" s="3" t="s">
        <v>2397</v>
      </c>
      <c r="L2180" s="3" t="s">
        <v>2397</v>
      </c>
      <c r="M2180" s="3">
        <v>2.5376012299999999</v>
      </c>
      <c r="N2180" s="3">
        <v>7.9854370000000001</v>
      </c>
      <c r="O2180" s="3" t="s">
        <v>2400</v>
      </c>
      <c r="P2180" s="3" t="s">
        <v>2400</v>
      </c>
      <c r="Q2180" s="3">
        <v>1.049299</v>
      </c>
      <c r="R2180" s="3">
        <v>7.9927609999999998</v>
      </c>
      <c r="S2180" s="3">
        <v>7.9927609999999998</v>
      </c>
      <c r="T2180" s="9" t="s">
        <v>3429</v>
      </c>
      <c r="U2180" s="7">
        <v>2527177</v>
      </c>
      <c r="V2180" s="7">
        <v>2687792</v>
      </c>
      <c r="W2180" s="7">
        <v>1469363</v>
      </c>
      <c r="X2180" s="7">
        <v>888032</v>
      </c>
      <c r="Y2180" s="7">
        <v>2707403</v>
      </c>
      <c r="Z2180" s="7">
        <v>2613695</v>
      </c>
      <c r="AA2180" s="7">
        <v>2574792</v>
      </c>
      <c r="AB2180" s="7">
        <v>2527177</v>
      </c>
      <c r="AC2180" s="4">
        <v>35.85</v>
      </c>
      <c r="AD2180" s="3">
        <v>34.981000000000002</v>
      </c>
      <c r="AE2180" s="4">
        <v>10.207000000000001</v>
      </c>
      <c r="AF2180" s="4">
        <v>10.007</v>
      </c>
      <c r="AG2180" s="7">
        <v>110460000</v>
      </c>
      <c r="AH2180" s="7">
        <v>111965000</v>
      </c>
      <c r="AI2180" s="7">
        <v>115891000</v>
      </c>
      <c r="AJ2180" s="7">
        <v>99755913</v>
      </c>
      <c r="AK2180" s="3">
        <v>89.427710000000005</v>
      </c>
      <c r="AL2180" s="7">
        <v>184</v>
      </c>
      <c r="AM2180" s="7">
        <v>93175195</v>
      </c>
      <c r="AN2180" s="3">
        <v>83.53</v>
      </c>
      <c r="AO2180" s="3">
        <v>-1.4970060000000001</v>
      </c>
      <c r="AP2180" s="3">
        <v>-16.284987000000001</v>
      </c>
      <c r="AQ2180" s="3">
        <v>-6.2678060000000002</v>
      </c>
      <c r="AR2180" s="3">
        <v>-1.052632</v>
      </c>
      <c r="AS2180" s="3">
        <v>-16.284987000000001</v>
      </c>
      <c r="AT2180" s="3">
        <v>-6.2678060000000002</v>
      </c>
      <c r="AU2180" s="3">
        <v>-0.75414800000000004</v>
      </c>
      <c r="AV2180" s="3">
        <v>1.0206839452452658</v>
      </c>
      <c r="AW2180" s="3">
        <v>1.6910252001089299</v>
      </c>
      <c r="AX2180" s="3">
        <v>2.0631664771683966</v>
      </c>
      <c r="AY2180" s="4">
        <v>44.1</v>
      </c>
      <c r="AZ2180" s="3">
        <v>73.06</v>
      </c>
      <c r="BA2180" s="3">
        <v>89.14</v>
      </c>
    </row>
    <row r="2181" spans="1:53" x14ac:dyDescent="0.3">
      <c r="A2181" s="1" t="s">
        <v>2581</v>
      </c>
      <c r="B2181" s="2">
        <v>4578703</v>
      </c>
      <c r="C2181" s="9" t="s">
        <v>2395</v>
      </c>
      <c r="D2181" s="9" t="s">
        <v>2396</v>
      </c>
      <c r="E2181" s="3">
        <v>876.62214700000004</v>
      </c>
      <c r="F2181" s="5">
        <v>833.75314600000002</v>
      </c>
      <c r="G2181" s="5" t="s">
        <v>2400</v>
      </c>
      <c r="H2181" s="3">
        <v>-0.22</v>
      </c>
      <c r="I2181" s="3" t="s">
        <v>2397</v>
      </c>
      <c r="J2181" s="3">
        <v>-0.22</v>
      </c>
      <c r="K2181" s="3" t="s">
        <v>2397</v>
      </c>
      <c r="L2181" s="3">
        <v>8.7646198799999997</v>
      </c>
      <c r="M2181" s="3">
        <v>3.9544854900000002</v>
      </c>
      <c r="N2181" s="3" t="s">
        <v>2397</v>
      </c>
      <c r="O2181" s="3" t="s">
        <v>2400</v>
      </c>
      <c r="P2181" s="3" t="s">
        <v>2400</v>
      </c>
      <c r="Q2181" s="3">
        <v>4.7487620000000001</v>
      </c>
      <c r="R2181" s="3" t="s">
        <v>2397</v>
      </c>
      <c r="S2181" s="3">
        <v>-6.5124430000000002</v>
      </c>
      <c r="T2181" s="9" t="s">
        <v>3429</v>
      </c>
      <c r="U2181" s="7">
        <v>170276</v>
      </c>
      <c r="V2181" s="7">
        <v>185308</v>
      </c>
      <c r="W2181" s="7">
        <v>154344</v>
      </c>
      <c r="X2181" s="7">
        <v>98382</v>
      </c>
      <c r="Y2181" s="7">
        <v>177282</v>
      </c>
      <c r="Z2181" s="7">
        <v>168766</v>
      </c>
      <c r="AA2181" s="7">
        <v>174502</v>
      </c>
      <c r="AB2181" s="7">
        <v>170276</v>
      </c>
      <c r="AC2181" s="3">
        <v>-16.088000000000001</v>
      </c>
      <c r="AD2181" s="4">
        <v>-2.75</v>
      </c>
      <c r="AE2181" s="3">
        <v>-105.34399999999999</v>
      </c>
      <c r="AF2181" s="3">
        <v>-82.888000000000005</v>
      </c>
      <c r="AG2181" s="7">
        <v>147561586</v>
      </c>
      <c r="AH2181" s="7">
        <v>147462201</v>
      </c>
      <c r="AI2181" s="7">
        <v>144772751</v>
      </c>
      <c r="AJ2181" s="7">
        <v>87976711</v>
      </c>
      <c r="AK2181" s="4">
        <v>59.613100000000003</v>
      </c>
      <c r="AL2181" s="7">
        <v>221</v>
      </c>
      <c r="AM2181" s="7">
        <v>90439622</v>
      </c>
      <c r="AN2181" s="3">
        <v>61.28</v>
      </c>
      <c r="AO2181" s="3">
        <v>-6.1815340000000001</v>
      </c>
      <c r="AP2181" s="3">
        <v>0.92592600000000003</v>
      </c>
      <c r="AQ2181" s="3">
        <v>17.089843999999999</v>
      </c>
      <c r="AR2181" s="3">
        <v>25.681342000000001</v>
      </c>
      <c r="AS2181" s="3">
        <v>0.92592600000000003</v>
      </c>
      <c r="AT2181" s="3">
        <v>17.089843999999999</v>
      </c>
      <c r="AU2181" s="3">
        <v>22.346938999999999</v>
      </c>
      <c r="AV2181" s="3">
        <v>2.2724750511734402</v>
      </c>
      <c r="AW2181" s="3">
        <v>3.6229009744373526</v>
      </c>
      <c r="AX2181" s="3">
        <v>3.9102970637072882</v>
      </c>
      <c r="AY2181" s="3">
        <v>48.04</v>
      </c>
      <c r="AZ2181" s="3">
        <v>76.59</v>
      </c>
      <c r="BA2181" s="3">
        <v>82.66</v>
      </c>
    </row>
    <row r="2182" spans="1:53" x14ac:dyDescent="0.3">
      <c r="A2182" s="1" t="s">
        <v>1729</v>
      </c>
      <c r="B2182" s="2">
        <v>4812365</v>
      </c>
      <c r="C2182" s="9" t="s">
        <v>2395</v>
      </c>
      <c r="D2182" s="9" t="s">
        <v>2403</v>
      </c>
      <c r="E2182" s="3">
        <v>872.23954572000002</v>
      </c>
      <c r="F2182" s="5">
        <v>364.47154499999999</v>
      </c>
      <c r="G2182" s="5" t="s">
        <v>2400</v>
      </c>
      <c r="H2182" s="3">
        <v>-1.1000000000000001</v>
      </c>
      <c r="I2182" s="3" t="s">
        <v>2397</v>
      </c>
      <c r="J2182" s="3">
        <v>-1.1000000000000001</v>
      </c>
      <c r="K2182" s="3" t="s">
        <v>2397</v>
      </c>
      <c r="L2182" s="3">
        <v>1.3946228999999999</v>
      </c>
      <c r="M2182" s="3">
        <v>1.3946228999999999</v>
      </c>
      <c r="N2182" s="3" t="s">
        <v>2397</v>
      </c>
      <c r="O2182" s="3" t="s">
        <v>2400</v>
      </c>
      <c r="P2182" s="3" t="s">
        <v>2400</v>
      </c>
      <c r="Q2182" s="3">
        <v>1.780899</v>
      </c>
      <c r="R2182" s="3" t="s">
        <v>2397</v>
      </c>
      <c r="S2182" s="3">
        <v>-1.4506669999999999</v>
      </c>
      <c r="T2182" s="9" t="s">
        <v>3429</v>
      </c>
      <c r="U2182" s="7">
        <v>91370</v>
      </c>
      <c r="V2182" s="7">
        <v>53905</v>
      </c>
      <c r="W2182" s="7">
        <v>200577</v>
      </c>
      <c r="X2182" s="7">
        <v>853</v>
      </c>
      <c r="Y2182" s="7">
        <v>133350</v>
      </c>
      <c r="Z2182" s="7">
        <v>217246</v>
      </c>
      <c r="AA2182" s="7">
        <v>89251</v>
      </c>
      <c r="AB2182" s="7">
        <v>91370</v>
      </c>
      <c r="AC2182" s="3">
        <v>-141.404</v>
      </c>
      <c r="AD2182" s="3">
        <v>-75.656999999999996</v>
      </c>
      <c r="AE2182" s="3">
        <v>-208.06399999999999</v>
      </c>
      <c r="AF2182" s="3">
        <v>-125.408</v>
      </c>
      <c r="AG2182" s="7">
        <v>53808732</v>
      </c>
      <c r="AH2182" s="7">
        <v>53771845</v>
      </c>
      <c r="AI2182" s="7">
        <v>53638615</v>
      </c>
      <c r="AJ2182" s="7">
        <v>37707668</v>
      </c>
      <c r="AK2182" s="3">
        <v>70.07723</v>
      </c>
      <c r="AL2182" s="7">
        <v>215</v>
      </c>
      <c r="AM2182" s="7">
        <v>41734874</v>
      </c>
      <c r="AN2182" s="3">
        <v>77.56</v>
      </c>
      <c r="AO2182" s="3">
        <v>-10.064935</v>
      </c>
      <c r="AP2182" s="3">
        <v>-14.558914</v>
      </c>
      <c r="AQ2182" s="3">
        <v>-17.214585</v>
      </c>
      <c r="AR2182" s="3">
        <v>-64.063310999999999</v>
      </c>
      <c r="AS2182" s="3">
        <v>-14.558914</v>
      </c>
      <c r="AT2182" s="3">
        <v>-17.214585</v>
      </c>
      <c r="AU2182" s="3">
        <v>-61.887726999999998</v>
      </c>
      <c r="AV2182" s="3">
        <v>5.3773809000295554</v>
      </c>
      <c r="AW2182" s="3">
        <v>6.7230560296196078</v>
      </c>
      <c r="AX2182" s="3">
        <v>5.8455068840312743</v>
      </c>
      <c r="AY2182" s="3">
        <v>97.66</v>
      </c>
      <c r="AZ2182" s="4">
        <v>122.1</v>
      </c>
      <c r="BA2182" s="3">
        <v>106.16</v>
      </c>
    </row>
    <row r="2183" spans="1:53" x14ac:dyDescent="0.3">
      <c r="A2183" s="1" t="s">
        <v>1502</v>
      </c>
      <c r="B2183" s="2">
        <v>4275091</v>
      </c>
      <c r="C2183" s="9" t="s">
        <v>2401</v>
      </c>
      <c r="D2183" s="9" t="s">
        <v>2407</v>
      </c>
      <c r="E2183" s="3">
        <v>869.94515039999999</v>
      </c>
      <c r="F2183" s="5">
        <v>206.17438999999999</v>
      </c>
      <c r="G2183" s="5">
        <v>425.040365458086</v>
      </c>
      <c r="H2183" s="3">
        <v>0.26524230837189244</v>
      </c>
      <c r="I2183" s="3">
        <v>9.8713850000000001</v>
      </c>
      <c r="J2183" s="3">
        <v>0.26524230837189244</v>
      </c>
      <c r="K2183" s="3">
        <v>9.8713850000000001</v>
      </c>
      <c r="L2183" s="3">
        <v>0.58933535999999997</v>
      </c>
      <c r="M2183" s="3">
        <v>0.58933535999999997</v>
      </c>
      <c r="N2183" s="3" t="s">
        <v>2400</v>
      </c>
      <c r="O2183" s="3" t="s">
        <v>2400</v>
      </c>
      <c r="P2183" s="3" t="s">
        <v>2400</v>
      </c>
      <c r="Q2183" s="3">
        <v>0.220307</v>
      </c>
      <c r="R2183" s="3">
        <v>0.64678199999999997</v>
      </c>
      <c r="S2183" s="3">
        <v>0.64678199999999997</v>
      </c>
      <c r="T2183" s="9" t="s">
        <v>3429</v>
      </c>
      <c r="U2183" s="7">
        <v>465591.84175374958</v>
      </c>
      <c r="V2183" s="7">
        <v>461464.9096655263</v>
      </c>
      <c r="W2183" s="7">
        <v>665578.27498592425</v>
      </c>
      <c r="X2183" s="7">
        <v>479450.35351572896</v>
      </c>
      <c r="Y2183" s="7">
        <v>381698.02664338675</v>
      </c>
      <c r="Z2183" s="7">
        <v>389801.48135751823</v>
      </c>
      <c r="AA2183" s="7">
        <v>438433.30835033784</v>
      </c>
      <c r="AB2183" s="7">
        <v>465591.84175374958</v>
      </c>
      <c r="AC2183" s="3">
        <v>55.784999999999997</v>
      </c>
      <c r="AD2183" s="3">
        <v>52.829000000000001</v>
      </c>
      <c r="AE2183" s="3">
        <v>38.122</v>
      </c>
      <c r="AF2183" s="3">
        <v>31.896999999999998</v>
      </c>
      <c r="AG2183" s="7">
        <v>70334784</v>
      </c>
      <c r="AH2183" s="7">
        <v>65806084</v>
      </c>
      <c r="AI2183" s="7">
        <v>69472282</v>
      </c>
      <c r="AJ2183" s="7">
        <v>34715442</v>
      </c>
      <c r="AK2183" s="3">
        <v>52.43486</v>
      </c>
      <c r="AL2183" s="7">
        <v>81</v>
      </c>
      <c r="AM2183" s="7">
        <v>22045238</v>
      </c>
      <c r="AN2183" s="4">
        <v>33.299999999999997</v>
      </c>
      <c r="AO2183" s="3">
        <v>-1.6792609999999999</v>
      </c>
      <c r="AP2183" s="3">
        <v>-10.746950999999999</v>
      </c>
      <c r="AQ2183" s="3">
        <v>-5.0283860000000002</v>
      </c>
      <c r="AR2183" s="3">
        <v>-11.755839999999999</v>
      </c>
      <c r="AS2183" s="3">
        <v>-10.746950999999999</v>
      </c>
      <c r="AT2183" s="3">
        <v>-5.0283860000000002</v>
      </c>
      <c r="AU2183" s="3">
        <v>-15.206372</v>
      </c>
      <c r="AV2183" s="3">
        <v>2.4265626595630656</v>
      </c>
      <c r="AW2183" s="3">
        <v>2.6574624754983383</v>
      </c>
      <c r="AX2183" s="3">
        <v>2.669985661383639</v>
      </c>
      <c r="AY2183" s="3">
        <v>88.89</v>
      </c>
      <c r="AZ2183" s="3">
        <v>97.34</v>
      </c>
      <c r="BA2183" s="4">
        <v>97.8</v>
      </c>
    </row>
    <row r="2184" spans="1:53" x14ac:dyDescent="0.3">
      <c r="A2184" s="1" t="s">
        <v>1385</v>
      </c>
      <c r="B2184" s="2">
        <v>4565120</v>
      </c>
      <c r="C2184" s="9" t="s">
        <v>2395</v>
      </c>
      <c r="D2184" s="9" t="s">
        <v>2399</v>
      </c>
      <c r="E2184" s="3">
        <v>869.89799544000005</v>
      </c>
      <c r="F2184" s="5" t="s">
        <v>2400</v>
      </c>
      <c r="G2184" s="5">
        <v>960.97899543999995</v>
      </c>
      <c r="H2184" s="3">
        <v>0.65</v>
      </c>
      <c r="I2184" s="3">
        <v>13.7715517241379</v>
      </c>
      <c r="J2184" s="4">
        <v>0.65</v>
      </c>
      <c r="K2184" s="3">
        <v>13.7715517241379</v>
      </c>
      <c r="L2184" s="3">
        <v>2.0240142349128201</v>
      </c>
      <c r="M2184" s="3">
        <v>1.98768303400174</v>
      </c>
      <c r="N2184" s="3">
        <v>23.649149000000001</v>
      </c>
      <c r="O2184" s="3" t="s">
        <v>2400</v>
      </c>
      <c r="P2184" s="3" t="s">
        <v>2400</v>
      </c>
      <c r="Q2184" s="3" t="s">
        <v>2400</v>
      </c>
      <c r="R2184" s="3" t="s">
        <v>2400</v>
      </c>
      <c r="S2184" s="3" t="s">
        <v>2400</v>
      </c>
      <c r="T2184" s="9" t="s">
        <v>3429</v>
      </c>
      <c r="U2184" s="7">
        <v>119136</v>
      </c>
      <c r="V2184" s="7">
        <v>137744</v>
      </c>
      <c r="W2184" s="7">
        <v>137966</v>
      </c>
      <c r="X2184" s="7">
        <v>93232</v>
      </c>
      <c r="Y2184" s="7">
        <v>136747</v>
      </c>
      <c r="Z2184" s="7">
        <v>126569</v>
      </c>
      <c r="AA2184" s="7">
        <v>119959</v>
      </c>
      <c r="AB2184" s="7">
        <v>119136</v>
      </c>
      <c r="AC2184" s="3" t="s">
        <v>2400</v>
      </c>
      <c r="AD2184" s="3" t="s">
        <v>2400</v>
      </c>
      <c r="AE2184" s="3" t="s">
        <v>2400</v>
      </c>
      <c r="AF2184" s="3" t="s">
        <v>2400</v>
      </c>
      <c r="AG2184" s="7">
        <v>25331916</v>
      </c>
      <c r="AH2184" s="7">
        <v>25331916</v>
      </c>
      <c r="AI2184" s="7">
        <v>25241157</v>
      </c>
      <c r="AJ2184" s="7">
        <v>18075005</v>
      </c>
      <c r="AK2184" s="4">
        <v>71.352699999999999</v>
      </c>
      <c r="AL2184" s="7">
        <v>120</v>
      </c>
      <c r="AM2184" s="7">
        <v>5904066</v>
      </c>
      <c r="AN2184" s="3">
        <v>23.31</v>
      </c>
      <c r="AO2184" s="3">
        <v>-1.843318</v>
      </c>
      <c r="AP2184" s="3">
        <v>-6.9598139999999997</v>
      </c>
      <c r="AQ2184" s="3">
        <v>4.343566</v>
      </c>
      <c r="AR2184" s="3">
        <v>31.373355</v>
      </c>
      <c r="AS2184" s="3">
        <v>-6.9598139999999997</v>
      </c>
      <c r="AT2184" s="3">
        <v>4.343566</v>
      </c>
      <c r="AU2184" s="3">
        <v>33.014155000000002</v>
      </c>
      <c r="AV2184" s="3">
        <v>0.61036441144049269</v>
      </c>
      <c r="AW2184" s="3">
        <v>0.82994565576341073</v>
      </c>
      <c r="AX2184" s="3">
        <v>0.77851258407044244</v>
      </c>
      <c r="AY2184" s="3">
        <v>89.75</v>
      </c>
      <c r="AZ2184" s="4">
        <v>122.03</v>
      </c>
      <c r="BA2184" s="3">
        <v>114.47</v>
      </c>
    </row>
    <row r="2185" spans="1:53" x14ac:dyDescent="0.3">
      <c r="A2185" s="1" t="s">
        <v>39</v>
      </c>
      <c r="B2185" s="2">
        <v>4698704</v>
      </c>
      <c r="C2185" s="9" t="s">
        <v>2401</v>
      </c>
      <c r="D2185" s="9" t="s">
        <v>2432</v>
      </c>
      <c r="E2185" s="3">
        <v>867.95586222999998</v>
      </c>
      <c r="F2185" s="5">
        <v>1156.5858619999999</v>
      </c>
      <c r="G2185" s="5" t="s">
        <v>2400</v>
      </c>
      <c r="H2185" s="3">
        <v>0.82</v>
      </c>
      <c r="I2185" s="3">
        <v>20.105857</v>
      </c>
      <c r="J2185" s="3">
        <v>0.82</v>
      </c>
      <c r="K2185" s="3">
        <v>20.105857</v>
      </c>
      <c r="L2185" s="3">
        <v>1.14293738</v>
      </c>
      <c r="M2185" s="3">
        <v>0.99368699999999999</v>
      </c>
      <c r="N2185" s="3" t="s">
        <v>2397</v>
      </c>
      <c r="O2185" s="3" t="s">
        <v>2400</v>
      </c>
      <c r="P2185" s="3" t="s">
        <v>2400</v>
      </c>
      <c r="Q2185" s="3">
        <v>0.66861599999999999</v>
      </c>
      <c r="R2185" s="3">
        <v>5.5621869999999998</v>
      </c>
      <c r="S2185" s="3">
        <v>5.5621869999999998</v>
      </c>
      <c r="T2185" s="9" t="s">
        <v>3429</v>
      </c>
      <c r="U2185" s="7">
        <v>1533599</v>
      </c>
      <c r="V2185" s="7">
        <v>1945640</v>
      </c>
      <c r="W2185" s="7">
        <v>1684625</v>
      </c>
      <c r="X2185" s="7">
        <v>1157917</v>
      </c>
      <c r="Y2185" s="7">
        <v>1570703</v>
      </c>
      <c r="Z2185" s="7">
        <v>1495423</v>
      </c>
      <c r="AA2185" s="7">
        <v>1469884</v>
      </c>
      <c r="AB2185" s="7">
        <v>1533599</v>
      </c>
      <c r="AC2185" s="4">
        <v>10.765000000000001</v>
      </c>
      <c r="AD2185" s="4">
        <v>10.198</v>
      </c>
      <c r="AE2185" s="4">
        <v>9.2959999999999994</v>
      </c>
      <c r="AF2185" s="4">
        <v>8.8450000000000006</v>
      </c>
      <c r="AG2185" s="7">
        <v>26730739</v>
      </c>
      <c r="AH2185" s="7">
        <v>26709407</v>
      </c>
      <c r="AI2185" s="7">
        <v>27055067</v>
      </c>
      <c r="AJ2185" s="7">
        <v>25904365</v>
      </c>
      <c r="AK2185" s="3">
        <v>96.907550000000001</v>
      </c>
      <c r="AL2185" s="7">
        <v>338</v>
      </c>
      <c r="AM2185" s="7">
        <v>23627872</v>
      </c>
      <c r="AN2185" s="3">
        <v>88.39</v>
      </c>
      <c r="AO2185" s="3">
        <v>0.17580899999999999</v>
      </c>
      <c r="AP2185" s="3">
        <v>-12.257467999999999</v>
      </c>
      <c r="AQ2185" s="3">
        <v>-6.2211980000000002</v>
      </c>
      <c r="AR2185" s="3">
        <v>-4.3638810000000001</v>
      </c>
      <c r="AS2185" s="3">
        <v>-12.257467999999999</v>
      </c>
      <c r="AT2185" s="3">
        <v>-6.2211980000000002</v>
      </c>
      <c r="AU2185" s="3">
        <v>-4.906542</v>
      </c>
      <c r="AV2185" s="3">
        <v>1.5847924034592187</v>
      </c>
      <c r="AW2185" s="3">
        <v>2.3935803613630218</v>
      </c>
      <c r="AX2185" s="3">
        <v>2.3189970408236653</v>
      </c>
      <c r="AY2185" s="4">
        <v>60.4</v>
      </c>
      <c r="AZ2185" s="3">
        <v>91.22</v>
      </c>
      <c r="BA2185" s="3">
        <v>88.38</v>
      </c>
    </row>
    <row r="2186" spans="1:53" x14ac:dyDescent="0.3">
      <c r="A2186" s="1" t="s">
        <v>412</v>
      </c>
      <c r="B2186" s="2">
        <v>4044379</v>
      </c>
      <c r="C2186" s="9" t="s">
        <v>2395</v>
      </c>
      <c r="D2186" s="9" t="s">
        <v>2399</v>
      </c>
      <c r="E2186" s="3">
        <v>867.06760052000004</v>
      </c>
      <c r="F2186" s="5" t="s">
        <v>2400</v>
      </c>
      <c r="G2186" s="5">
        <v>2839.3286005199998</v>
      </c>
      <c r="H2186" s="3">
        <v>0.09</v>
      </c>
      <c r="I2186" s="3">
        <v>20.379310344827601</v>
      </c>
      <c r="J2186" s="3">
        <v>0.09</v>
      </c>
      <c r="K2186" s="3">
        <v>20.379310344827601</v>
      </c>
      <c r="L2186" s="3">
        <v>0.76743023786930198</v>
      </c>
      <c r="M2186" s="3">
        <v>0.75994380263884398</v>
      </c>
      <c r="N2186" s="3">
        <v>32.119565000000001</v>
      </c>
      <c r="O2186" s="3" t="s">
        <v>2400</v>
      </c>
      <c r="P2186" s="3" t="s">
        <v>2400</v>
      </c>
      <c r="Q2186" s="3" t="s">
        <v>2400</v>
      </c>
      <c r="R2186" s="3" t="s">
        <v>2400</v>
      </c>
      <c r="S2186" s="3" t="s">
        <v>2400</v>
      </c>
      <c r="T2186" s="9" t="s">
        <v>3435</v>
      </c>
      <c r="U2186" s="7">
        <v>167305</v>
      </c>
      <c r="V2186" s="7">
        <v>-18183</v>
      </c>
      <c r="W2186" s="7">
        <v>215424</v>
      </c>
      <c r="X2186" s="7">
        <v>195701</v>
      </c>
      <c r="Y2186" s="7">
        <v>167305</v>
      </c>
      <c r="Z2186" s="7">
        <v>-35274</v>
      </c>
      <c r="AA2186" s="7">
        <v>-39743</v>
      </c>
      <c r="AB2186" s="7">
        <v>-38664</v>
      </c>
      <c r="AC2186" s="3" t="s">
        <v>2400</v>
      </c>
      <c r="AD2186" s="3" t="s">
        <v>2400</v>
      </c>
      <c r="AE2186" s="3" t="s">
        <v>2400</v>
      </c>
      <c r="AF2186" s="3" t="s">
        <v>2400</v>
      </c>
      <c r="AG2186" s="7">
        <v>132735565</v>
      </c>
      <c r="AH2186" s="7">
        <v>132733765</v>
      </c>
      <c r="AI2186" s="7">
        <v>135936375</v>
      </c>
      <c r="AJ2186" s="7">
        <v>118896871</v>
      </c>
      <c r="AK2186" s="3">
        <v>91.45917</v>
      </c>
      <c r="AL2186" s="7">
        <v>259</v>
      </c>
      <c r="AM2186" s="7">
        <v>99510100</v>
      </c>
      <c r="AN2186" s="3">
        <v>76.55</v>
      </c>
      <c r="AO2186" s="3">
        <v>-0.83892599999999995</v>
      </c>
      <c r="AP2186" s="3">
        <v>-11.526946000000001</v>
      </c>
      <c r="AQ2186" s="3">
        <v>1.1986300000000001</v>
      </c>
      <c r="AR2186" s="3">
        <v>-8.2298139999999993</v>
      </c>
      <c r="AS2186" s="3">
        <v>-11.526946000000001</v>
      </c>
      <c r="AT2186" s="3">
        <v>1.1986300000000001</v>
      </c>
      <c r="AU2186" s="3">
        <v>-8.3720929999999996</v>
      </c>
      <c r="AV2186" s="3">
        <v>2.0830148235684942</v>
      </c>
      <c r="AW2186" s="3">
        <v>3.1660240380434477</v>
      </c>
      <c r="AX2186" s="3">
        <v>2.8269881312435432</v>
      </c>
      <c r="AY2186" s="3">
        <v>64.55</v>
      </c>
      <c r="AZ2186" s="3">
        <v>98.12</v>
      </c>
      <c r="BA2186" s="3">
        <v>87.61</v>
      </c>
    </row>
    <row r="2187" spans="1:53" x14ac:dyDescent="0.3">
      <c r="A2187" s="1" t="s">
        <v>2676</v>
      </c>
      <c r="B2187" s="2">
        <v>5721886</v>
      </c>
      <c r="C2187" s="9" t="s">
        <v>2401</v>
      </c>
      <c r="D2187" s="9" t="s">
        <v>2407</v>
      </c>
      <c r="E2187" s="3">
        <v>866.03012964000004</v>
      </c>
      <c r="F2187" s="5">
        <v>865.951279</v>
      </c>
      <c r="G2187" s="5" t="s">
        <v>2400</v>
      </c>
      <c r="H2187" s="4">
        <v>1.0349999999999999</v>
      </c>
      <c r="I2187" s="3">
        <v>6.1094220000000004</v>
      </c>
      <c r="J2187" s="4">
        <v>1.0349999999999999</v>
      </c>
      <c r="K2187" s="3">
        <v>6.1094220000000004</v>
      </c>
      <c r="L2187" s="3">
        <v>0.94454886999999998</v>
      </c>
      <c r="M2187" s="3">
        <v>0.94454886999999998</v>
      </c>
      <c r="N2187" s="3">
        <v>16.947723</v>
      </c>
      <c r="O2187" s="3" t="s">
        <v>2400</v>
      </c>
      <c r="P2187" s="3" t="s">
        <v>2400</v>
      </c>
      <c r="Q2187" s="3">
        <v>82.881088000000005</v>
      </c>
      <c r="R2187" s="3" t="s">
        <v>2400</v>
      </c>
      <c r="S2187" s="3" t="s">
        <v>2400</v>
      </c>
      <c r="T2187" s="9" t="s">
        <v>3429</v>
      </c>
      <c r="U2187" s="7">
        <v>10245.273999999999</v>
      </c>
      <c r="V2187" s="7">
        <v>10392.441000000001</v>
      </c>
      <c r="W2187" s="7">
        <v>10277.922</v>
      </c>
      <c r="X2187" s="7">
        <v>12586.14</v>
      </c>
      <c r="Y2187" s="7">
        <v>10437.73</v>
      </c>
      <c r="Z2187" s="7">
        <v>10341.502</v>
      </c>
      <c r="AA2187" s="7">
        <v>10245.273999999999</v>
      </c>
      <c r="AB2187" s="7">
        <v>10311.438</v>
      </c>
      <c r="AC2187" s="4">
        <v>100</v>
      </c>
      <c r="AD2187" s="4">
        <v>100</v>
      </c>
      <c r="AE2187" s="3" t="s">
        <v>2400</v>
      </c>
      <c r="AF2187" s="3" t="s">
        <v>2400</v>
      </c>
      <c r="AG2187" s="7">
        <v>44146919</v>
      </c>
      <c r="AH2187" s="7">
        <v>44146919</v>
      </c>
      <c r="AI2187" s="7">
        <v>44132101</v>
      </c>
      <c r="AJ2187" s="7" t="s">
        <v>2400</v>
      </c>
      <c r="AK2187" s="3" t="s">
        <v>2400</v>
      </c>
      <c r="AL2187" s="7">
        <v>104</v>
      </c>
      <c r="AM2187" s="7">
        <v>9844705</v>
      </c>
      <c r="AN2187" s="3">
        <v>22.87</v>
      </c>
      <c r="AO2187" s="3">
        <v>-1.3254790000000001</v>
      </c>
      <c r="AP2187" s="3">
        <v>-9.9404000000000006E-2</v>
      </c>
      <c r="AQ2187" s="3">
        <v>2.0822750000000001</v>
      </c>
      <c r="AR2187" s="3">
        <v>6.3492059999999997</v>
      </c>
      <c r="AS2187" s="3">
        <v>-9.9404000000000006E-2</v>
      </c>
      <c r="AT2187" s="3">
        <v>2.0822750000000001</v>
      </c>
      <c r="AU2187" s="3">
        <v>5.7894740000000002</v>
      </c>
      <c r="AV2187" s="3">
        <v>1.2008201890531167</v>
      </c>
      <c r="AW2187" s="3">
        <v>1.4375563002737901</v>
      </c>
      <c r="AX2187" s="3">
        <v>1.410473553225702</v>
      </c>
      <c r="AY2187" s="3">
        <v>107.51</v>
      </c>
      <c r="AZ2187" s="4">
        <v>128.69999999999999</v>
      </c>
      <c r="BA2187" s="3">
        <v>126.28</v>
      </c>
    </row>
    <row r="2188" spans="1:53" x14ac:dyDescent="0.3">
      <c r="A2188" s="1" t="s">
        <v>2378</v>
      </c>
      <c r="B2188" s="2">
        <v>5283181</v>
      </c>
      <c r="C2188" s="9" t="s">
        <v>2401</v>
      </c>
      <c r="D2188" s="9" t="s">
        <v>2461</v>
      </c>
      <c r="E2188" s="3">
        <v>865.63851504000002</v>
      </c>
      <c r="F2188" s="5">
        <v>921.86251500000003</v>
      </c>
      <c r="G2188" s="5" t="s">
        <v>2400</v>
      </c>
      <c r="H2188" s="3">
        <v>-0.03</v>
      </c>
      <c r="I2188" s="3">
        <v>249.65517199999999</v>
      </c>
      <c r="J2188" s="3">
        <v>-0.03</v>
      </c>
      <c r="K2188" s="3">
        <v>249.65517199999999</v>
      </c>
      <c r="L2188" s="3" t="s">
        <v>2397</v>
      </c>
      <c r="M2188" s="3">
        <v>52.086330939999996</v>
      </c>
      <c r="N2188" s="3">
        <v>12.397259999999999</v>
      </c>
      <c r="O2188" s="3" t="s">
        <v>2400</v>
      </c>
      <c r="P2188" s="3" t="s">
        <v>2400</v>
      </c>
      <c r="Q2188" s="3">
        <v>1.530529</v>
      </c>
      <c r="R2188" s="3">
        <v>22.081548999999999</v>
      </c>
      <c r="S2188" s="3">
        <v>22.081548999999999</v>
      </c>
      <c r="T2188" s="9" t="s">
        <v>3429</v>
      </c>
      <c r="U2188" s="7">
        <v>645722</v>
      </c>
      <c r="V2188" s="7">
        <v>904649</v>
      </c>
      <c r="W2188" s="7">
        <v>741141</v>
      </c>
      <c r="X2188" s="7">
        <v>418142</v>
      </c>
      <c r="Y2188" s="7">
        <v>498903</v>
      </c>
      <c r="Z2188" s="7">
        <v>537449</v>
      </c>
      <c r="AA2188" s="7">
        <v>584212</v>
      </c>
      <c r="AB2188" s="7">
        <v>645722</v>
      </c>
      <c r="AC2188" s="3">
        <v>90.040999999999997</v>
      </c>
      <c r="AD2188" s="3">
        <v>89.552000000000007</v>
      </c>
      <c r="AE2188" s="3">
        <v>15.031000000000001</v>
      </c>
      <c r="AF2188" s="4">
        <v>5.7960000000000003</v>
      </c>
      <c r="AG2188" s="7">
        <v>97699000</v>
      </c>
      <c r="AH2188" s="7">
        <v>99178000</v>
      </c>
      <c r="AI2188" s="7">
        <v>98833000</v>
      </c>
      <c r="AJ2188" s="7">
        <v>69055793</v>
      </c>
      <c r="AK2188" s="3">
        <v>70.680120000000002</v>
      </c>
      <c r="AL2188" s="7">
        <v>165</v>
      </c>
      <c r="AM2188" s="7">
        <v>52397866</v>
      </c>
      <c r="AN2188" s="3">
        <v>53.63</v>
      </c>
      <c r="AO2188" s="3">
        <v>1.9718309999999999</v>
      </c>
      <c r="AP2188" s="3">
        <v>-18.284424000000001</v>
      </c>
      <c r="AQ2188" s="3">
        <v>-23.789473999999998</v>
      </c>
      <c r="AR2188" s="3">
        <v>-46.647016000000001</v>
      </c>
      <c r="AS2188" s="3">
        <v>-18.284424000000001</v>
      </c>
      <c r="AT2188" s="3">
        <v>-23.789473999999998</v>
      </c>
      <c r="AU2188" s="3">
        <v>-47.913668999999999</v>
      </c>
      <c r="AV2188" s="3">
        <v>1.7999322432611857</v>
      </c>
      <c r="AW2188" s="3">
        <v>3.1330050018236175</v>
      </c>
      <c r="AX2188" s="3">
        <v>2.9002540656369362</v>
      </c>
      <c r="AY2188" s="3">
        <v>51.46</v>
      </c>
      <c r="AZ2188" s="3">
        <v>89.58</v>
      </c>
      <c r="BA2188" s="3">
        <v>82.92</v>
      </c>
    </row>
    <row r="2189" spans="1:53" x14ac:dyDescent="0.3">
      <c r="A2189" s="1" t="s">
        <v>2083</v>
      </c>
      <c r="B2189" s="2">
        <v>4963259</v>
      </c>
      <c r="C2189" s="9" t="s">
        <v>2395</v>
      </c>
      <c r="D2189" s="9" t="s">
        <v>2415</v>
      </c>
      <c r="E2189" s="3">
        <v>864.77963185999999</v>
      </c>
      <c r="F2189" s="5">
        <v>877.76863100000003</v>
      </c>
      <c r="G2189" s="5" t="s">
        <v>2400</v>
      </c>
      <c r="H2189" s="3">
        <v>0.31</v>
      </c>
      <c r="I2189" s="3">
        <v>25.180327999999999</v>
      </c>
      <c r="J2189" s="4">
        <v>0.31</v>
      </c>
      <c r="K2189" s="3">
        <v>25.180327999999999</v>
      </c>
      <c r="L2189" s="3">
        <v>45.309734509999998</v>
      </c>
      <c r="M2189" s="3">
        <v>7.6417910400000002</v>
      </c>
      <c r="N2189" s="3">
        <v>17.326564999999999</v>
      </c>
      <c r="O2189" s="3" t="s">
        <v>2400</v>
      </c>
      <c r="P2189" s="3" t="s">
        <v>2400</v>
      </c>
      <c r="Q2189" s="3">
        <v>2.8618190000000001</v>
      </c>
      <c r="R2189" s="3">
        <v>14.398820000000001</v>
      </c>
      <c r="S2189" s="3">
        <v>14.398820000000001</v>
      </c>
      <c r="T2189" s="9" t="s">
        <v>3429</v>
      </c>
      <c r="U2189" s="7">
        <v>291273</v>
      </c>
      <c r="V2189" s="7">
        <v>289688</v>
      </c>
      <c r="W2189" s="7">
        <v>277583</v>
      </c>
      <c r="X2189" s="7">
        <v>234810</v>
      </c>
      <c r="Y2189" s="7">
        <v>300739</v>
      </c>
      <c r="Z2189" s="7">
        <v>297424</v>
      </c>
      <c r="AA2189" s="7">
        <v>297169</v>
      </c>
      <c r="AB2189" s="7">
        <v>291273</v>
      </c>
      <c r="AC2189" s="3">
        <v>39.956000000000003</v>
      </c>
      <c r="AD2189" s="3">
        <v>40.319000000000003</v>
      </c>
      <c r="AE2189" s="3">
        <v>20.317</v>
      </c>
      <c r="AF2189" s="3">
        <v>19.495999999999999</v>
      </c>
      <c r="AG2189" s="7">
        <v>27592440</v>
      </c>
      <c r="AH2189" s="7">
        <v>27641923</v>
      </c>
      <c r="AI2189" s="7">
        <v>27222633</v>
      </c>
      <c r="AJ2189" s="7">
        <v>25054141</v>
      </c>
      <c r="AK2189" s="3">
        <v>90.797330000000002</v>
      </c>
      <c r="AL2189" s="7">
        <v>219</v>
      </c>
      <c r="AM2189" s="7">
        <v>22891867</v>
      </c>
      <c r="AN2189" s="3">
        <v>82.96</v>
      </c>
      <c r="AO2189" s="3">
        <v>-0.19493199999999999</v>
      </c>
      <c r="AP2189" s="3">
        <v>-1.9783029999999999</v>
      </c>
      <c r="AQ2189" s="3">
        <v>16.939475000000002</v>
      </c>
      <c r="AR2189" s="3">
        <v>35.449734999999997</v>
      </c>
      <c r="AS2189" s="3">
        <v>-1.9783029999999999</v>
      </c>
      <c r="AT2189" s="3">
        <v>16.939475000000002</v>
      </c>
      <c r="AU2189" s="3">
        <v>34.914361</v>
      </c>
      <c r="AV2189" s="3">
        <v>1.041184404474695</v>
      </c>
      <c r="AW2189" s="3">
        <v>1.6179044924477859</v>
      </c>
      <c r="AX2189" s="3">
        <v>1.7439014374485977</v>
      </c>
      <c r="AY2189" s="3">
        <v>56.07</v>
      </c>
      <c r="AZ2189" s="3">
        <v>87.13</v>
      </c>
      <c r="BA2189" s="3">
        <v>93.92</v>
      </c>
    </row>
    <row r="2190" spans="1:53" x14ac:dyDescent="0.3">
      <c r="A2190" s="1" t="s">
        <v>1726</v>
      </c>
      <c r="B2190" s="2">
        <v>6659781</v>
      </c>
      <c r="C2190" s="9" t="s">
        <v>2401</v>
      </c>
      <c r="D2190" s="9" t="s">
        <v>2486</v>
      </c>
      <c r="E2190" s="3">
        <v>864.60986600000001</v>
      </c>
      <c r="F2190" s="5">
        <v>982.55786599999999</v>
      </c>
      <c r="G2190" s="5" t="s">
        <v>2400</v>
      </c>
      <c r="H2190" s="3">
        <v>-1.32</v>
      </c>
      <c r="I2190" s="3" t="s">
        <v>2397</v>
      </c>
      <c r="J2190" s="3">
        <v>-1.32</v>
      </c>
      <c r="K2190" s="3" t="s">
        <v>2397</v>
      </c>
      <c r="L2190" s="3">
        <v>1.3003484299999999</v>
      </c>
      <c r="M2190" s="3">
        <v>1.1568505899999999</v>
      </c>
      <c r="N2190" s="3">
        <v>8.2347750000000008</v>
      </c>
      <c r="O2190" s="3" t="s">
        <v>2400</v>
      </c>
      <c r="P2190" s="3" t="s">
        <v>2400</v>
      </c>
      <c r="Q2190" s="3">
        <v>0.73277400000000004</v>
      </c>
      <c r="R2190" s="3">
        <v>3.3757199999999998</v>
      </c>
      <c r="S2190" s="3">
        <v>3.3757199999999998</v>
      </c>
      <c r="T2190" s="9" t="s">
        <v>3429</v>
      </c>
      <c r="U2190" s="7">
        <v>1630399</v>
      </c>
      <c r="V2190" s="7">
        <v>1279701</v>
      </c>
      <c r="W2190" s="7">
        <v>874514</v>
      </c>
      <c r="X2190" s="7">
        <v>789232</v>
      </c>
      <c r="Y2190" s="7">
        <v>1471508</v>
      </c>
      <c r="Z2190" s="7">
        <v>1534444</v>
      </c>
      <c r="AA2190" s="7">
        <v>1612672</v>
      </c>
      <c r="AB2190" s="7">
        <v>1630399</v>
      </c>
      <c r="AC2190" s="3">
        <v>30.581</v>
      </c>
      <c r="AD2190" s="3">
        <v>26.396999999999998</v>
      </c>
      <c r="AE2190" s="4">
        <v>23.75</v>
      </c>
      <c r="AF2190" s="4">
        <v>18.850000000000001</v>
      </c>
      <c r="AG2190" s="7">
        <v>103282917</v>
      </c>
      <c r="AH2190" s="7">
        <v>104524320</v>
      </c>
      <c r="AI2190" s="7">
        <v>111091503</v>
      </c>
      <c r="AJ2190" s="7">
        <v>78661128</v>
      </c>
      <c r="AK2190" s="3">
        <v>76.422150000000002</v>
      </c>
      <c r="AL2190" s="7">
        <v>258</v>
      </c>
      <c r="AM2190" s="7">
        <v>88546244</v>
      </c>
      <c r="AN2190" s="3">
        <v>86.03</v>
      </c>
      <c r="AO2190" s="3">
        <v>3.6666669999999999</v>
      </c>
      <c r="AP2190" s="3">
        <v>11.071429</v>
      </c>
      <c r="AQ2190" s="3">
        <v>21.801566999999999</v>
      </c>
      <c r="AR2190" s="3">
        <v>13.50365</v>
      </c>
      <c r="AS2190" s="3">
        <v>11.071429</v>
      </c>
      <c r="AT2190" s="3">
        <v>21.801566999999999</v>
      </c>
      <c r="AU2190" s="3">
        <v>11.336516</v>
      </c>
      <c r="AV2190" s="3">
        <v>5.1507617632710376</v>
      </c>
      <c r="AW2190" s="3">
        <v>11.060971626219693</v>
      </c>
      <c r="AX2190" s="3">
        <v>7.3703970114498514</v>
      </c>
      <c r="AY2190" s="3">
        <v>70.34</v>
      </c>
      <c r="AZ2190" s="4">
        <v>151.06</v>
      </c>
      <c r="BA2190" s="3">
        <v>100.65</v>
      </c>
    </row>
    <row r="2191" spans="1:53" x14ac:dyDescent="0.3">
      <c r="A2191" s="1" t="s">
        <v>2149</v>
      </c>
      <c r="B2191" s="2">
        <v>19772293</v>
      </c>
      <c r="C2191" s="9" t="s">
        <v>2395</v>
      </c>
      <c r="D2191" s="9" t="s">
        <v>2407</v>
      </c>
      <c r="E2191" s="3">
        <v>864.14827671</v>
      </c>
      <c r="F2191" s="5">
        <v>1774.1992760000001</v>
      </c>
      <c r="G2191" s="5">
        <v>1775.56627671</v>
      </c>
      <c r="H2191" s="3">
        <v>0.434</v>
      </c>
      <c r="I2191" s="3">
        <v>8.4030199999999997</v>
      </c>
      <c r="J2191" s="4">
        <v>0.434</v>
      </c>
      <c r="K2191" s="3">
        <v>8.4030199999999997</v>
      </c>
      <c r="L2191" s="3">
        <v>1.1021402999999999</v>
      </c>
      <c r="M2191" s="3">
        <v>1.1021402999999999</v>
      </c>
      <c r="N2191" s="3" t="s">
        <v>2397</v>
      </c>
      <c r="O2191" s="3" t="s">
        <v>2400</v>
      </c>
      <c r="P2191" s="3" t="s">
        <v>2400</v>
      </c>
      <c r="Q2191" s="3">
        <v>8.5902890000000003</v>
      </c>
      <c r="R2191" s="3">
        <v>11.542006000000001</v>
      </c>
      <c r="S2191" s="3">
        <v>11.542006000000001</v>
      </c>
      <c r="T2191" s="9" t="s">
        <v>3429</v>
      </c>
      <c r="U2191" s="7">
        <v>174840</v>
      </c>
      <c r="V2191" s="7">
        <v>138836</v>
      </c>
      <c r="W2191" s="7">
        <v>76627</v>
      </c>
      <c r="X2191" s="7">
        <v>51255</v>
      </c>
      <c r="Y2191" s="7">
        <v>205164</v>
      </c>
      <c r="Z2191" s="7">
        <v>191009</v>
      </c>
      <c r="AA2191" s="7">
        <v>183701</v>
      </c>
      <c r="AB2191" s="7">
        <v>174840</v>
      </c>
      <c r="AC2191" s="4">
        <v>100</v>
      </c>
      <c r="AD2191" s="4">
        <v>100</v>
      </c>
      <c r="AE2191" s="3" t="s">
        <v>2400</v>
      </c>
      <c r="AF2191" s="3" t="s">
        <v>2400</v>
      </c>
      <c r="AG2191" s="7">
        <v>57642040</v>
      </c>
      <c r="AH2191" s="7">
        <v>51849429</v>
      </c>
      <c r="AI2191" s="7">
        <v>43246612</v>
      </c>
      <c r="AJ2191" s="7">
        <v>55414147</v>
      </c>
      <c r="AK2191" s="3">
        <v>94.072460000000007</v>
      </c>
      <c r="AL2191" s="7">
        <v>109</v>
      </c>
      <c r="AM2191" s="7">
        <v>13655534</v>
      </c>
      <c r="AN2191" s="3">
        <v>23.18</v>
      </c>
      <c r="AO2191" s="3">
        <v>-2.22973</v>
      </c>
      <c r="AP2191" s="3">
        <v>-1.363327</v>
      </c>
      <c r="AQ2191" s="3">
        <v>6.6322770000000002</v>
      </c>
      <c r="AR2191" s="3">
        <v>-0.412939</v>
      </c>
      <c r="AS2191" s="3">
        <v>-1.363327</v>
      </c>
      <c r="AT2191" s="3">
        <v>6.6322770000000002</v>
      </c>
      <c r="AU2191" s="3">
        <v>-0.412939</v>
      </c>
      <c r="AV2191" s="3">
        <v>5.7017955087047181</v>
      </c>
      <c r="AW2191" s="3">
        <v>5.0508138382632195</v>
      </c>
      <c r="AX2191" s="3">
        <v>4.6109988917653766</v>
      </c>
      <c r="AY2191" s="4">
        <v>135.19999999999999</v>
      </c>
      <c r="AZ2191" s="3">
        <v>119.77</v>
      </c>
      <c r="BA2191" s="3">
        <v>109.34</v>
      </c>
    </row>
    <row r="2192" spans="1:53" x14ac:dyDescent="0.3">
      <c r="A2192" s="1" t="s">
        <v>450</v>
      </c>
      <c r="B2192" s="2">
        <v>100213</v>
      </c>
      <c r="C2192" s="9" t="s">
        <v>2401</v>
      </c>
      <c r="D2192" s="9" t="s">
        <v>2399</v>
      </c>
      <c r="E2192" s="3">
        <v>863.89887192000003</v>
      </c>
      <c r="F2192" s="5" t="s">
        <v>2400</v>
      </c>
      <c r="G2192" s="5">
        <v>727.42087191999997</v>
      </c>
      <c r="H2192" s="3">
        <v>0.49</v>
      </c>
      <c r="I2192" s="3">
        <v>13.8333333333333</v>
      </c>
      <c r="J2192" s="4">
        <v>0.49</v>
      </c>
      <c r="K2192" s="3">
        <v>13.8333333333333</v>
      </c>
      <c r="L2192" s="3">
        <v>1.4497012991048002</v>
      </c>
      <c r="M2192" s="3">
        <v>1.4459952256195701</v>
      </c>
      <c r="N2192" s="3">
        <v>11.138804</v>
      </c>
      <c r="O2192" s="3" t="s">
        <v>2400</v>
      </c>
      <c r="P2192" s="3" t="s">
        <v>2400</v>
      </c>
      <c r="Q2192" s="3" t="s">
        <v>2400</v>
      </c>
      <c r="R2192" s="3" t="s">
        <v>2400</v>
      </c>
      <c r="S2192" s="3" t="s">
        <v>2400</v>
      </c>
      <c r="T2192" s="9" t="s">
        <v>3429</v>
      </c>
      <c r="U2192" s="7">
        <v>251535</v>
      </c>
      <c r="V2192" s="7">
        <v>254976</v>
      </c>
      <c r="W2192" s="7">
        <v>254107</v>
      </c>
      <c r="X2192" s="7">
        <v>242896</v>
      </c>
      <c r="Y2192" s="7">
        <v>253244</v>
      </c>
      <c r="Z2192" s="7">
        <v>248634</v>
      </c>
      <c r="AA2192" s="7">
        <v>247761</v>
      </c>
      <c r="AB2192" s="7">
        <v>251535</v>
      </c>
      <c r="AC2192" s="3" t="s">
        <v>2400</v>
      </c>
      <c r="AD2192" s="3" t="s">
        <v>2400</v>
      </c>
      <c r="AE2192" s="3" t="s">
        <v>2400</v>
      </c>
      <c r="AF2192" s="3" t="s">
        <v>2400</v>
      </c>
      <c r="AG2192" s="7">
        <v>27064501</v>
      </c>
      <c r="AH2192" s="7">
        <v>27063644</v>
      </c>
      <c r="AI2192" s="7">
        <v>27043169</v>
      </c>
      <c r="AJ2192" s="7">
        <v>26412487</v>
      </c>
      <c r="AK2192" s="3">
        <v>97.590890000000002</v>
      </c>
      <c r="AL2192" s="7">
        <v>234</v>
      </c>
      <c r="AM2192" s="7">
        <v>25828468</v>
      </c>
      <c r="AN2192" s="3">
        <v>95.43</v>
      </c>
      <c r="AO2192" s="3">
        <v>0.728155</v>
      </c>
      <c r="AP2192" s="3">
        <v>-8.9912279999999996</v>
      </c>
      <c r="AQ2192" s="3">
        <v>-1.558794</v>
      </c>
      <c r="AR2192" s="3">
        <v>47.088608000000001</v>
      </c>
      <c r="AS2192" s="3">
        <v>-8.9912279999999996</v>
      </c>
      <c r="AT2192" s="3">
        <v>-1.558794</v>
      </c>
      <c r="AU2192" s="3">
        <v>47.611789000000002</v>
      </c>
      <c r="AV2192" s="3">
        <v>2.581580942504722</v>
      </c>
      <c r="AW2192" s="3">
        <v>4.4428375685988755</v>
      </c>
      <c r="AX2192" s="3">
        <v>4.1918975481800089</v>
      </c>
      <c r="AY2192" s="3">
        <v>70.09</v>
      </c>
      <c r="AZ2192" s="3">
        <v>120.62</v>
      </c>
      <c r="BA2192" s="4">
        <v>113.8</v>
      </c>
    </row>
    <row r="2193" spans="1:53" x14ac:dyDescent="0.3">
      <c r="A2193" s="1" t="s">
        <v>1965</v>
      </c>
      <c r="B2193" s="2">
        <v>4042041</v>
      </c>
      <c r="C2193" s="9" t="s">
        <v>2401</v>
      </c>
      <c r="D2193" s="9" t="s">
        <v>2402</v>
      </c>
      <c r="E2193" s="3">
        <v>863.34538499999996</v>
      </c>
      <c r="F2193" s="5">
        <v>860.66538500000001</v>
      </c>
      <c r="G2193" s="5" t="s">
        <v>2400</v>
      </c>
      <c r="H2193" s="4">
        <v>1.645</v>
      </c>
      <c r="I2193" s="3">
        <v>4.3687129999999996</v>
      </c>
      <c r="J2193" s="4">
        <v>1.645</v>
      </c>
      <c r="K2193" s="3">
        <v>4.3687129999999996</v>
      </c>
      <c r="L2193" s="3">
        <v>1.0265316</v>
      </c>
      <c r="M2193" s="3">
        <v>0.78288542000000005</v>
      </c>
      <c r="N2193" s="3">
        <v>2.940445</v>
      </c>
      <c r="O2193" s="3" t="s">
        <v>2400</v>
      </c>
      <c r="P2193" s="3" t="s">
        <v>2400</v>
      </c>
      <c r="Q2193" s="3">
        <v>0.40757100000000002</v>
      </c>
      <c r="R2193" s="3">
        <v>2.800961</v>
      </c>
      <c r="S2193" s="3">
        <v>2.800961</v>
      </c>
      <c r="T2193" s="9" t="s">
        <v>3429</v>
      </c>
      <c r="U2193" s="7">
        <v>1905457</v>
      </c>
      <c r="V2193" s="7">
        <v>1695441</v>
      </c>
      <c r="W2193" s="7">
        <v>1524896</v>
      </c>
      <c r="X2193" s="7">
        <v>1310636</v>
      </c>
      <c r="Y2193" s="7">
        <v>1996835</v>
      </c>
      <c r="Z2193" s="7">
        <v>1968666</v>
      </c>
      <c r="AA2193" s="7">
        <v>1936432</v>
      </c>
      <c r="AB2193" s="7">
        <v>1905457</v>
      </c>
      <c r="AC2193" s="3">
        <v>35.171999999999997</v>
      </c>
      <c r="AD2193" s="4">
        <v>37.32</v>
      </c>
      <c r="AE2193" s="4">
        <v>11.64</v>
      </c>
      <c r="AF2193" s="4">
        <v>13.18</v>
      </c>
      <c r="AG2193" s="7">
        <v>19183332</v>
      </c>
      <c r="AH2193" s="7">
        <v>20472709</v>
      </c>
      <c r="AI2193" s="7">
        <v>21304915</v>
      </c>
      <c r="AJ2193" s="7">
        <v>3006869</v>
      </c>
      <c r="AK2193" s="3">
        <v>15.672650000000001</v>
      </c>
      <c r="AL2193" s="7">
        <v>15</v>
      </c>
      <c r="AM2193" s="7">
        <v>946662</v>
      </c>
      <c r="AN2193" s="3">
        <v>4.93</v>
      </c>
      <c r="AO2193" s="3">
        <v>0.92482799999999998</v>
      </c>
      <c r="AP2193" s="3">
        <v>-5.4222219999999997</v>
      </c>
      <c r="AQ2193" s="3">
        <v>3.9316239999999998</v>
      </c>
      <c r="AR2193" s="3">
        <v>7.7468349999999999</v>
      </c>
      <c r="AS2193" s="3">
        <v>-5.4222219999999997</v>
      </c>
      <c r="AT2193" s="3">
        <v>3.9316239999999998</v>
      </c>
      <c r="AU2193" s="4">
        <v>6.4</v>
      </c>
      <c r="AV2193" s="3">
        <v>8.2862606291362634E-2</v>
      </c>
      <c r="AW2193" s="3">
        <v>5.9694339706745148E-2</v>
      </c>
      <c r="AX2193" s="3">
        <v>8.5586273744470115E-2</v>
      </c>
      <c r="AY2193" s="3">
        <v>80.319999999999993</v>
      </c>
      <c r="AZ2193" s="3">
        <v>57.86</v>
      </c>
      <c r="BA2193" s="3">
        <v>82.97</v>
      </c>
    </row>
    <row r="2194" spans="1:53" x14ac:dyDescent="0.3">
      <c r="A2194" s="1" t="s">
        <v>1619</v>
      </c>
      <c r="B2194" s="2">
        <v>5228920</v>
      </c>
      <c r="C2194" s="9" t="s">
        <v>2401</v>
      </c>
      <c r="D2194" s="9" t="s">
        <v>2409</v>
      </c>
      <c r="E2194" s="3">
        <v>863.15676726000004</v>
      </c>
      <c r="F2194" s="5">
        <v>935.62476700000002</v>
      </c>
      <c r="G2194" s="5" t="s">
        <v>2400</v>
      </c>
      <c r="H2194" s="3">
        <v>-0.15</v>
      </c>
      <c r="I2194" s="3" t="s">
        <v>2397</v>
      </c>
      <c r="J2194" s="3">
        <v>-0.15</v>
      </c>
      <c r="K2194" s="3" t="s">
        <v>2397</v>
      </c>
      <c r="L2194" s="3">
        <v>9.2812219200000001</v>
      </c>
      <c r="M2194" s="3">
        <v>6.1930455600000007</v>
      </c>
      <c r="N2194" s="3" t="s">
        <v>2397</v>
      </c>
      <c r="O2194" s="3" t="s">
        <v>2400</v>
      </c>
      <c r="P2194" s="3" t="s">
        <v>2400</v>
      </c>
      <c r="Q2194" s="3">
        <v>3.8257889999999999</v>
      </c>
      <c r="R2194" s="3" t="s">
        <v>2397</v>
      </c>
      <c r="S2194" s="3">
        <v>-43.658259999999999</v>
      </c>
      <c r="T2194" s="9" t="s">
        <v>3429</v>
      </c>
      <c r="U2194" s="7">
        <v>216389</v>
      </c>
      <c r="V2194" s="7">
        <v>181383</v>
      </c>
      <c r="W2194" s="7">
        <v>147464</v>
      </c>
      <c r="X2194" s="7">
        <v>110981</v>
      </c>
      <c r="Y2194" s="7">
        <v>244995</v>
      </c>
      <c r="Z2194" s="7">
        <v>235442</v>
      </c>
      <c r="AA2194" s="7">
        <v>225435</v>
      </c>
      <c r="AB2194" s="7">
        <v>216389</v>
      </c>
      <c r="AC2194" s="3">
        <v>79.852000000000004</v>
      </c>
      <c r="AD2194" s="3">
        <v>77.506</v>
      </c>
      <c r="AE2194" s="3">
        <v>-10.058999999999999</v>
      </c>
      <c r="AF2194" s="3">
        <v>-8.7629999999999999</v>
      </c>
      <c r="AG2194" s="7">
        <v>83596547</v>
      </c>
      <c r="AH2194" s="7">
        <v>83504206</v>
      </c>
      <c r="AI2194" s="7">
        <v>82555907</v>
      </c>
      <c r="AJ2194" s="7">
        <v>40147248</v>
      </c>
      <c r="AK2194" s="3">
        <v>47.953989999999997</v>
      </c>
      <c r="AL2194" s="7">
        <v>148</v>
      </c>
      <c r="AM2194" s="7">
        <v>40627591</v>
      </c>
      <c r="AN2194" s="3">
        <v>48.53</v>
      </c>
      <c r="AO2194" s="3">
        <v>0.58422600000000002</v>
      </c>
      <c r="AP2194" s="3">
        <v>0.19398599999999999</v>
      </c>
      <c r="AQ2194" s="3">
        <v>54.640718999999997</v>
      </c>
      <c r="AR2194" s="3">
        <v>-16.356275</v>
      </c>
      <c r="AS2194" s="3">
        <v>0.19398599999999999</v>
      </c>
      <c r="AT2194" s="3">
        <v>54.640718999999997</v>
      </c>
      <c r="AU2194" s="3">
        <v>-16.89461</v>
      </c>
      <c r="AV2194" s="3">
        <v>1.4765204368168452</v>
      </c>
      <c r="AW2194" s="3">
        <v>2.7946294889135852</v>
      </c>
      <c r="AX2194" s="3">
        <v>3.5350025018144127</v>
      </c>
      <c r="AY2194" s="3">
        <v>41.15</v>
      </c>
      <c r="AZ2194" s="3">
        <v>77.88</v>
      </c>
      <c r="BA2194" s="3">
        <v>98.51</v>
      </c>
    </row>
    <row r="2195" spans="1:53" x14ac:dyDescent="0.3">
      <c r="A2195" s="1" t="s">
        <v>615</v>
      </c>
      <c r="B2195" s="2">
        <v>4980751</v>
      </c>
      <c r="C2195" s="9" t="s">
        <v>2401</v>
      </c>
      <c r="D2195" s="9" t="s">
        <v>2520</v>
      </c>
      <c r="E2195" s="3">
        <v>862.48237919999997</v>
      </c>
      <c r="F2195" s="5">
        <v>1303.484379</v>
      </c>
      <c r="G2195" s="5" t="s">
        <v>2400</v>
      </c>
      <c r="H2195" s="3">
        <v>0.36</v>
      </c>
      <c r="I2195" s="3">
        <v>15.271411000000001</v>
      </c>
      <c r="J2195" s="3">
        <v>0.36</v>
      </c>
      <c r="K2195" s="3">
        <v>15.271411000000001</v>
      </c>
      <c r="L2195" s="3">
        <v>2.7940851900000001</v>
      </c>
      <c r="M2195" s="3">
        <v>2.7940851900000001</v>
      </c>
      <c r="N2195" s="3">
        <v>8.8510840000000002</v>
      </c>
      <c r="O2195" s="3" t="s">
        <v>2400</v>
      </c>
      <c r="P2195" s="3" t="s">
        <v>2400</v>
      </c>
      <c r="Q2195" s="3">
        <v>2.3585509999999998</v>
      </c>
      <c r="R2195" s="3">
        <v>7.1132030000000004</v>
      </c>
      <c r="S2195" s="3">
        <v>7.1132030000000004</v>
      </c>
      <c r="T2195" s="9" t="s">
        <v>3429</v>
      </c>
      <c r="U2195" s="7">
        <v>681477</v>
      </c>
      <c r="V2195" s="7">
        <v>835584</v>
      </c>
      <c r="W2195" s="7">
        <v>532581</v>
      </c>
      <c r="X2195" s="7">
        <v>349953</v>
      </c>
      <c r="Y2195" s="7">
        <v>527388</v>
      </c>
      <c r="Z2195" s="7">
        <v>532776</v>
      </c>
      <c r="AA2195" s="7">
        <v>582881</v>
      </c>
      <c r="AB2195" s="7">
        <v>681477</v>
      </c>
      <c r="AC2195" s="3">
        <v>46.253</v>
      </c>
      <c r="AD2195" s="3">
        <v>37.518000000000001</v>
      </c>
      <c r="AE2195" s="3">
        <v>41.478000000000002</v>
      </c>
      <c r="AF2195" s="3">
        <v>31.614999999999998</v>
      </c>
      <c r="AG2195" s="7">
        <v>10569637</v>
      </c>
      <c r="AH2195" s="7">
        <v>10569637</v>
      </c>
      <c r="AI2195" s="7">
        <v>10569637</v>
      </c>
      <c r="AJ2195" s="7">
        <v>6470369</v>
      </c>
      <c r="AK2195" s="3">
        <v>61.216569999999997</v>
      </c>
      <c r="AL2195" s="7">
        <v>59</v>
      </c>
      <c r="AM2195" s="7">
        <v>4448773</v>
      </c>
      <c r="AN2195" s="3">
        <v>42.09</v>
      </c>
      <c r="AO2195" s="3">
        <v>1.3167E-2</v>
      </c>
      <c r="AP2195" s="3">
        <v>-6.9117649999999999</v>
      </c>
      <c r="AQ2195" s="3">
        <v>13.153582999999999</v>
      </c>
      <c r="AR2195" s="3">
        <v>11.903359</v>
      </c>
      <c r="AS2195" s="3">
        <v>-6.9117649999999999</v>
      </c>
      <c r="AT2195" s="3">
        <v>13.153582999999999</v>
      </c>
      <c r="AU2195" s="3">
        <v>15.969466000000001</v>
      </c>
      <c r="AV2195" s="3">
        <v>1.2412536021814184</v>
      </c>
      <c r="AW2195" s="3">
        <v>1.8235016018052466</v>
      </c>
      <c r="AX2195" s="3">
        <v>1.729274146311742</v>
      </c>
      <c r="AY2195" s="3">
        <v>73.459999999999994</v>
      </c>
      <c r="AZ2195" s="3">
        <v>107.93</v>
      </c>
      <c r="BA2195" s="3">
        <v>102.35</v>
      </c>
    </row>
    <row r="2196" spans="1:53" x14ac:dyDescent="0.3">
      <c r="A2196" s="1" t="s">
        <v>2587</v>
      </c>
      <c r="B2196" s="2">
        <v>5321237</v>
      </c>
      <c r="C2196" s="9" t="s">
        <v>2401</v>
      </c>
      <c r="D2196" s="9" t="s">
        <v>2423</v>
      </c>
      <c r="E2196" s="3">
        <v>861.11729600000001</v>
      </c>
      <c r="F2196" s="5">
        <v>512.09229600000003</v>
      </c>
      <c r="G2196" s="5" t="s">
        <v>2400</v>
      </c>
      <c r="H2196" s="3">
        <v>-0.28999999999999998</v>
      </c>
      <c r="I2196" s="3" t="s">
        <v>2397</v>
      </c>
      <c r="J2196" s="3">
        <v>-0.29299999999999998</v>
      </c>
      <c r="K2196" s="3" t="s">
        <v>2397</v>
      </c>
      <c r="L2196" s="3">
        <v>1.6393442600000001</v>
      </c>
      <c r="M2196" s="3">
        <v>1.36200717</v>
      </c>
      <c r="N2196" s="3" t="s">
        <v>2397</v>
      </c>
      <c r="O2196" s="3" t="s">
        <v>2400</v>
      </c>
      <c r="P2196" s="3" t="s">
        <v>2400</v>
      </c>
      <c r="Q2196" s="3">
        <v>7.7547000000000005E-2</v>
      </c>
      <c r="R2196" s="3" t="s">
        <v>2397</v>
      </c>
      <c r="S2196" s="3">
        <v>-1.41374</v>
      </c>
      <c r="T2196" s="9" t="s">
        <v>3429</v>
      </c>
      <c r="U2196" s="7">
        <v>4316363</v>
      </c>
      <c r="V2196" s="7">
        <v>2388220</v>
      </c>
      <c r="W2196" s="7">
        <v>1521494</v>
      </c>
      <c r="X2196" s="7">
        <v>1218333</v>
      </c>
      <c r="Y2196" s="7">
        <v>5594117</v>
      </c>
      <c r="Z2196" s="7">
        <v>5280048</v>
      </c>
      <c r="AA2196" s="7">
        <v>4866405</v>
      </c>
      <c r="AB2196" s="7">
        <v>4316363</v>
      </c>
      <c r="AC2196" s="4">
        <v>1.6140000000000001</v>
      </c>
      <c r="AD2196" s="3">
        <v>-0.92500000000000004</v>
      </c>
      <c r="AE2196" s="3">
        <v>-5.0060000000000002</v>
      </c>
      <c r="AF2196" s="4">
        <v>-5.74</v>
      </c>
      <c r="AG2196" s="7">
        <v>411960000</v>
      </c>
      <c r="AH2196" s="7">
        <v>411447000</v>
      </c>
      <c r="AI2196" s="7">
        <v>405980000</v>
      </c>
      <c r="AJ2196" s="7">
        <v>306137796</v>
      </c>
      <c r="AK2196" s="3">
        <v>74.302070000000001</v>
      </c>
      <c r="AL2196" s="7">
        <v>273</v>
      </c>
      <c r="AM2196" s="7">
        <v>315290864</v>
      </c>
      <c r="AN2196" s="3">
        <v>76.52</v>
      </c>
      <c r="AO2196" s="3">
        <v>-0.52356000000000003</v>
      </c>
      <c r="AP2196" s="3">
        <v>-9.0909089999999999</v>
      </c>
      <c r="AQ2196" s="3">
        <v>-51.653944000000003</v>
      </c>
      <c r="AR2196" s="3">
        <v>-85.305491000000004</v>
      </c>
      <c r="AS2196" s="3">
        <v>-9.0909089999999999</v>
      </c>
      <c r="AT2196" s="3">
        <v>-51.653944000000003</v>
      </c>
      <c r="AU2196" s="3">
        <v>-84.860557999999997</v>
      </c>
      <c r="AV2196" s="3">
        <v>2.7290402919320158</v>
      </c>
      <c r="AW2196" s="3">
        <v>3.8433181433947583</v>
      </c>
      <c r="AX2196" s="3">
        <v>5.1779823909176708</v>
      </c>
      <c r="AY2196" s="3">
        <v>47.14</v>
      </c>
      <c r="AZ2196" s="3">
        <v>66.39</v>
      </c>
      <c r="BA2196" s="3">
        <v>89.45</v>
      </c>
    </row>
    <row r="2197" spans="1:53" x14ac:dyDescent="0.3">
      <c r="A2197" s="1" t="s">
        <v>2287</v>
      </c>
      <c r="B2197" s="2">
        <v>4056927</v>
      </c>
      <c r="C2197" s="9" t="s">
        <v>2401</v>
      </c>
      <c r="D2197" s="9" t="s">
        <v>2459</v>
      </c>
      <c r="E2197" s="3">
        <v>859.37255135999999</v>
      </c>
      <c r="F2197" s="5">
        <v>1208.927551</v>
      </c>
      <c r="G2197" s="5" t="s">
        <v>2400</v>
      </c>
      <c r="H2197" s="3">
        <v>-7.5330000000000004</v>
      </c>
      <c r="I2197" s="3" t="s">
        <v>2397</v>
      </c>
      <c r="J2197" s="3">
        <v>-7.5330000000000004</v>
      </c>
      <c r="K2197" s="3" t="s">
        <v>2397</v>
      </c>
      <c r="L2197" s="3" t="s">
        <v>2397</v>
      </c>
      <c r="M2197" s="3">
        <v>3.7021828399999999</v>
      </c>
      <c r="N2197" s="3">
        <v>8.8071979999999996</v>
      </c>
      <c r="O2197" s="3" t="s">
        <v>2400</v>
      </c>
      <c r="P2197" s="3" t="s">
        <v>2400</v>
      </c>
      <c r="Q2197" s="3">
        <v>0.51359600000000005</v>
      </c>
      <c r="R2197" s="3" t="s">
        <v>2397</v>
      </c>
      <c r="S2197" s="3">
        <v>-4.6282990000000002</v>
      </c>
      <c r="T2197" s="9" t="s">
        <v>3429</v>
      </c>
      <c r="U2197" s="7">
        <v>2536500</v>
      </c>
      <c r="V2197" s="7">
        <v>2502129</v>
      </c>
      <c r="W2197" s="7">
        <v>1803268</v>
      </c>
      <c r="X2197" s="7">
        <v>1481889</v>
      </c>
      <c r="Y2197" s="7">
        <v>2126026</v>
      </c>
      <c r="Z2197" s="7">
        <v>2294814</v>
      </c>
      <c r="AA2197" s="7">
        <v>2430824</v>
      </c>
      <c r="AB2197" s="7">
        <v>2536500</v>
      </c>
      <c r="AC2197" s="3">
        <v>19.640999999999998</v>
      </c>
      <c r="AD2197" s="3">
        <v>15.538</v>
      </c>
      <c r="AE2197" s="3">
        <v>14.202999999999999</v>
      </c>
      <c r="AF2197" s="3">
        <v>-11.371</v>
      </c>
      <c r="AG2197" s="7">
        <v>43336755</v>
      </c>
      <c r="AH2197" s="7">
        <v>44225215</v>
      </c>
      <c r="AI2197" s="7">
        <v>46297254</v>
      </c>
      <c r="AJ2197" s="7">
        <v>42430343</v>
      </c>
      <c r="AK2197" s="3">
        <v>97.907910000000001</v>
      </c>
      <c r="AL2197" s="7">
        <v>283</v>
      </c>
      <c r="AM2197" s="7">
        <v>47030743</v>
      </c>
      <c r="AN2197" s="3">
        <v>108.52</v>
      </c>
      <c r="AO2197" s="3">
        <v>5.8410999999999998E-2</v>
      </c>
      <c r="AP2197" s="3">
        <v>-13.615734</v>
      </c>
      <c r="AQ2197" s="3">
        <v>-10.734757999999999</v>
      </c>
      <c r="AR2197" s="3">
        <v>-32.399369</v>
      </c>
      <c r="AS2197" s="3">
        <v>-13.615734</v>
      </c>
      <c r="AT2197" s="3">
        <v>-10.734757999999999</v>
      </c>
      <c r="AU2197" s="3">
        <v>-33.138173000000002</v>
      </c>
      <c r="AV2197" s="3">
        <v>3.7554198500901954</v>
      </c>
      <c r="AW2197" s="3">
        <v>6.1193118382978255</v>
      </c>
      <c r="AX2197" s="3">
        <v>5.7920180168835556</v>
      </c>
      <c r="AY2197" s="3">
        <v>56.29</v>
      </c>
      <c r="AZ2197" s="3">
        <v>91.72</v>
      </c>
      <c r="BA2197" s="3">
        <v>86.81</v>
      </c>
    </row>
    <row r="2198" spans="1:53" x14ac:dyDescent="0.3">
      <c r="A2198" s="1" t="s">
        <v>210</v>
      </c>
      <c r="B2198" s="2">
        <v>4236951</v>
      </c>
      <c r="C2198" s="9" t="s">
        <v>2395</v>
      </c>
      <c r="D2198" s="9" t="s">
        <v>2460</v>
      </c>
      <c r="E2198" s="3">
        <v>858.68610011999999</v>
      </c>
      <c r="F2198" s="5" t="s">
        <v>2400</v>
      </c>
      <c r="G2198" s="5">
        <v>3049.9991001200001</v>
      </c>
      <c r="H2198" s="4">
        <v>1.268</v>
      </c>
      <c r="I2198" s="3">
        <v>12.532014999999999</v>
      </c>
      <c r="J2198" s="4">
        <v>1.268</v>
      </c>
      <c r="K2198" s="3">
        <v>12.532014999999999</v>
      </c>
      <c r="L2198" s="3">
        <v>1.7961102500000001</v>
      </c>
      <c r="M2198" s="3">
        <v>1.7961102500000001</v>
      </c>
      <c r="N2198" s="3">
        <v>1.8086899999999999</v>
      </c>
      <c r="O2198" s="3" t="s">
        <v>2400</v>
      </c>
      <c r="P2198" s="3" t="s">
        <v>2400</v>
      </c>
      <c r="Q2198" s="3" t="s">
        <v>2400</v>
      </c>
      <c r="R2198" s="3" t="s">
        <v>2400</v>
      </c>
      <c r="S2198" s="3" t="s">
        <v>2400</v>
      </c>
      <c r="T2198" s="9" t="s">
        <v>3429</v>
      </c>
      <c r="U2198" s="7">
        <v>354175</v>
      </c>
      <c r="V2198" s="7">
        <v>385932</v>
      </c>
      <c r="W2198" s="7">
        <v>434540</v>
      </c>
      <c r="X2198" s="7">
        <v>257192</v>
      </c>
      <c r="Y2198" s="7">
        <v>374090</v>
      </c>
      <c r="Z2198" s="7">
        <v>362247</v>
      </c>
      <c r="AA2198" s="7">
        <v>360949</v>
      </c>
      <c r="AB2198" s="7">
        <v>354175</v>
      </c>
      <c r="AC2198" s="4">
        <v>71.59</v>
      </c>
      <c r="AD2198" s="4">
        <v>70.81</v>
      </c>
      <c r="AE2198" s="3" t="s">
        <v>2400</v>
      </c>
      <c r="AF2198" s="3" t="s">
        <v>2400</v>
      </c>
      <c r="AG2198" s="7">
        <v>14738862</v>
      </c>
      <c r="AH2198" s="7">
        <v>14748938</v>
      </c>
      <c r="AI2198" s="7">
        <v>14651321</v>
      </c>
      <c r="AJ2198" s="7">
        <v>4914007</v>
      </c>
      <c r="AK2198" s="3">
        <v>33.340479999999999</v>
      </c>
      <c r="AL2198" s="7">
        <v>80</v>
      </c>
      <c r="AM2198" s="7">
        <v>2205021</v>
      </c>
      <c r="AN2198" s="3">
        <v>14.96</v>
      </c>
      <c r="AO2198" s="3">
        <v>-3.0587420000000001</v>
      </c>
      <c r="AP2198" s="3">
        <v>-4.25678</v>
      </c>
      <c r="AQ2198" s="3">
        <v>59.007981999999998</v>
      </c>
      <c r="AR2198" s="3">
        <v>48.036093000000001</v>
      </c>
      <c r="AS2198" s="3">
        <v>-4.25678</v>
      </c>
      <c r="AT2198" s="3">
        <v>59.007981999999998</v>
      </c>
      <c r="AU2198" s="3">
        <v>44.246186000000002</v>
      </c>
      <c r="AV2198" s="3">
        <v>1.2695688445960074</v>
      </c>
      <c r="AW2198" s="3">
        <v>1.9663816156720426</v>
      </c>
      <c r="AX2198" s="3">
        <v>1.2500808563625354</v>
      </c>
      <c r="AY2198" s="3">
        <v>169.98</v>
      </c>
      <c r="AZ2198" s="3">
        <v>263.27</v>
      </c>
      <c r="BA2198" s="3">
        <v>167.37</v>
      </c>
    </row>
    <row r="2199" spans="1:53" x14ac:dyDescent="0.3">
      <c r="A2199" s="1" t="s">
        <v>1243</v>
      </c>
      <c r="B2199" s="2">
        <v>4811554</v>
      </c>
      <c r="C2199" s="9" t="s">
        <v>2395</v>
      </c>
      <c r="D2199" s="9" t="s">
        <v>2403</v>
      </c>
      <c r="E2199" s="3">
        <v>858.51179999999999</v>
      </c>
      <c r="F2199" s="5">
        <v>419.84379999999999</v>
      </c>
      <c r="G2199" s="5" t="s">
        <v>2400</v>
      </c>
      <c r="H2199" s="3">
        <v>-0.626</v>
      </c>
      <c r="I2199" s="3" t="s">
        <v>2397</v>
      </c>
      <c r="J2199" s="3">
        <v>-0.626</v>
      </c>
      <c r="K2199" s="3" t="s">
        <v>2397</v>
      </c>
      <c r="L2199" s="3">
        <v>1.59787195</v>
      </c>
      <c r="M2199" s="3">
        <v>1.59787195</v>
      </c>
      <c r="N2199" s="3" t="s">
        <v>2397</v>
      </c>
      <c r="O2199" s="3" t="s">
        <v>2400</v>
      </c>
      <c r="P2199" s="3" t="s">
        <v>2400</v>
      </c>
      <c r="Q2199" s="3" t="s">
        <v>2400</v>
      </c>
      <c r="R2199" s="3" t="s">
        <v>2397</v>
      </c>
      <c r="S2199" s="3">
        <v>-1.111861</v>
      </c>
      <c r="T2199" s="9" t="s">
        <v>3429</v>
      </c>
      <c r="U2199" s="7" t="s">
        <v>2400</v>
      </c>
      <c r="V2199" s="7" t="s">
        <v>2400</v>
      </c>
      <c r="W2199" s="7" t="s">
        <v>2400</v>
      </c>
      <c r="X2199" s="7" t="s">
        <v>2400</v>
      </c>
      <c r="Y2199" s="7" t="s">
        <v>2400</v>
      </c>
      <c r="Z2199" s="7" t="s">
        <v>2400</v>
      </c>
      <c r="AA2199" s="7" t="s">
        <v>2400</v>
      </c>
      <c r="AB2199" s="7" t="s">
        <v>2400</v>
      </c>
      <c r="AC2199" s="3" t="s">
        <v>2400</v>
      </c>
      <c r="AD2199" s="3" t="s">
        <v>2400</v>
      </c>
      <c r="AE2199" s="3" t="s">
        <v>2400</v>
      </c>
      <c r="AF2199" s="3" t="s">
        <v>2400</v>
      </c>
      <c r="AG2199" s="7">
        <v>77749000</v>
      </c>
      <c r="AH2199" s="7">
        <v>76422000</v>
      </c>
      <c r="AI2199" s="7">
        <v>74251000</v>
      </c>
      <c r="AJ2199" s="7">
        <v>49551775</v>
      </c>
      <c r="AK2199" s="3">
        <v>63.72092</v>
      </c>
      <c r="AL2199" s="7">
        <v>217</v>
      </c>
      <c r="AM2199" s="7">
        <v>59985367</v>
      </c>
      <c r="AN2199" s="3">
        <v>77.14</v>
      </c>
      <c r="AO2199" s="3">
        <v>-1.6930019999999999</v>
      </c>
      <c r="AP2199" s="3">
        <v>-21.105073000000001</v>
      </c>
      <c r="AQ2199" s="3">
        <v>-55.424770000000002</v>
      </c>
      <c r="AR2199" s="3">
        <v>-43.294271000000002</v>
      </c>
      <c r="AS2199" s="3">
        <v>-21.105073000000001</v>
      </c>
      <c r="AT2199" s="3">
        <v>-55.424770000000002</v>
      </c>
      <c r="AU2199" s="3">
        <v>-39.429763999999999</v>
      </c>
      <c r="AV2199" s="3">
        <v>8.200962530742153</v>
      </c>
      <c r="AW2199" s="3">
        <v>11.414469525266654</v>
      </c>
      <c r="AX2199" s="3">
        <v>10.085387620047408</v>
      </c>
      <c r="AY2199" s="3">
        <v>116.24</v>
      </c>
      <c r="AZ2199" s="3">
        <v>161.79</v>
      </c>
      <c r="BA2199" s="3">
        <v>142.94999999999999</v>
      </c>
    </row>
    <row r="2200" spans="1:53" x14ac:dyDescent="0.3">
      <c r="A2200" s="1" t="s">
        <v>1719</v>
      </c>
      <c r="B2200" s="2">
        <v>4064418</v>
      </c>
      <c r="C2200" s="9" t="s">
        <v>2401</v>
      </c>
      <c r="D2200" s="9" t="s">
        <v>2465</v>
      </c>
      <c r="E2200" s="3">
        <v>855.33338616000003</v>
      </c>
      <c r="F2200" s="5">
        <v>1254.140386</v>
      </c>
      <c r="G2200" s="5">
        <v>1254.1403861599999</v>
      </c>
      <c r="H2200" s="3">
        <v>0.32</v>
      </c>
      <c r="I2200" s="3">
        <v>0.131803495982106</v>
      </c>
      <c r="J2200" s="3">
        <v>0.32</v>
      </c>
      <c r="K2200" s="3">
        <v>0.131803495982106</v>
      </c>
      <c r="L2200" s="3">
        <v>0.69560438570941496</v>
      </c>
      <c r="M2200" s="3">
        <v>0.66104580371921995</v>
      </c>
      <c r="N2200" s="3" t="s">
        <v>2397</v>
      </c>
      <c r="O2200" s="3" t="s">
        <v>2400</v>
      </c>
      <c r="P2200" s="3" t="s">
        <v>2400</v>
      </c>
      <c r="Q2200" s="3">
        <v>1.0452030000000001</v>
      </c>
      <c r="R2200" s="4">
        <v>11.092040000000001</v>
      </c>
      <c r="S2200" s="3">
        <v>12.4599681564401</v>
      </c>
      <c r="T2200" s="9" t="s">
        <v>3429</v>
      </c>
      <c r="U2200" s="7">
        <v>1137212</v>
      </c>
      <c r="V2200" s="7">
        <v>1106688</v>
      </c>
      <c r="W2200" s="7">
        <v>1124410</v>
      </c>
      <c r="X2200" s="7">
        <v>874940</v>
      </c>
      <c r="Y2200" s="7">
        <v>1157265</v>
      </c>
      <c r="Z2200" s="7">
        <v>1147759</v>
      </c>
      <c r="AA2200" s="7">
        <v>1149235</v>
      </c>
      <c r="AB2200" s="7">
        <v>1137212</v>
      </c>
      <c r="AC2200" s="4">
        <v>17.97</v>
      </c>
      <c r="AD2200" s="3">
        <v>23.588999999999999</v>
      </c>
      <c r="AE2200" s="4">
        <v>5.1520000000000001</v>
      </c>
      <c r="AF2200" s="4">
        <v>9.1150000000000002</v>
      </c>
      <c r="AG2200" s="7">
        <v>51156303</v>
      </c>
      <c r="AH2200" s="7">
        <v>51123406</v>
      </c>
      <c r="AI2200" s="7">
        <v>50969343</v>
      </c>
      <c r="AJ2200" s="7">
        <v>50539783</v>
      </c>
      <c r="AK2200" s="3">
        <v>98.794830000000005</v>
      </c>
      <c r="AL2200" s="7">
        <v>220</v>
      </c>
      <c r="AM2200" s="7">
        <v>43661011</v>
      </c>
      <c r="AN2200" s="3">
        <v>85.35</v>
      </c>
      <c r="AO2200" s="3">
        <v>-0.99564399999999997</v>
      </c>
      <c r="AP2200" s="3">
        <v>-4.8444979999999997</v>
      </c>
      <c r="AQ2200" s="3">
        <v>5.7845750000000002</v>
      </c>
      <c r="AR2200" s="3">
        <v>15.289854999999999</v>
      </c>
      <c r="AS2200" s="3">
        <v>-4.8444979999999997</v>
      </c>
      <c r="AT2200" s="3">
        <v>5.7845750000000002</v>
      </c>
      <c r="AU2200" s="3">
        <v>15.373459</v>
      </c>
      <c r="AV2200" s="3">
        <v>1.5204929879315165</v>
      </c>
      <c r="AW2200" s="3">
        <v>2.4400036918582284</v>
      </c>
      <c r="AX2200" s="3">
        <v>2.4194616914481757</v>
      </c>
      <c r="AY2200" s="3">
        <v>55.98</v>
      </c>
      <c r="AZ2200" s="3">
        <v>89.83</v>
      </c>
      <c r="BA2200" s="3">
        <v>89.07</v>
      </c>
    </row>
    <row r="2201" spans="1:53" x14ac:dyDescent="0.3">
      <c r="A2201" s="1" t="s">
        <v>595</v>
      </c>
      <c r="B2201" s="2">
        <v>4227418</v>
      </c>
      <c r="C2201" s="9" t="s">
        <v>2395</v>
      </c>
      <c r="D2201" s="9" t="s">
        <v>2399</v>
      </c>
      <c r="E2201" s="3">
        <v>853.394857</v>
      </c>
      <c r="F2201" s="5" t="s">
        <v>2400</v>
      </c>
      <c r="G2201" s="5">
        <v>740.41485735000003</v>
      </c>
      <c r="H2201" s="3">
        <v>0.39</v>
      </c>
      <c r="I2201" s="3">
        <v>10.3061224489796</v>
      </c>
      <c r="J2201" s="3">
        <v>0.39</v>
      </c>
      <c r="K2201" s="3">
        <v>10.3061224489796</v>
      </c>
      <c r="L2201" s="3">
        <v>1.0156903538368001</v>
      </c>
      <c r="M2201" s="3">
        <v>0.97763980671737694</v>
      </c>
      <c r="N2201" s="3">
        <v>7.9485830000000002</v>
      </c>
      <c r="O2201" s="3" t="s">
        <v>2400</v>
      </c>
      <c r="P2201" s="3" t="s">
        <v>2400</v>
      </c>
      <c r="Q2201" s="3" t="s">
        <v>2400</v>
      </c>
      <c r="R2201" s="3" t="s">
        <v>2400</v>
      </c>
      <c r="S2201" s="3" t="s">
        <v>2400</v>
      </c>
      <c r="T2201" s="9" t="s">
        <v>3429</v>
      </c>
      <c r="U2201" s="7">
        <v>246635</v>
      </c>
      <c r="V2201" s="7">
        <v>210815</v>
      </c>
      <c r="W2201" s="7">
        <v>180510</v>
      </c>
      <c r="X2201" s="7">
        <v>171982</v>
      </c>
      <c r="Y2201" s="7">
        <v>255471</v>
      </c>
      <c r="Z2201" s="7">
        <v>249451</v>
      </c>
      <c r="AA2201" s="7">
        <v>246176</v>
      </c>
      <c r="AB2201" s="7">
        <v>246635</v>
      </c>
      <c r="AC2201" s="3" t="s">
        <v>2400</v>
      </c>
      <c r="AD2201" s="3" t="s">
        <v>2400</v>
      </c>
      <c r="AE2201" s="3" t="s">
        <v>2400</v>
      </c>
      <c r="AF2201" s="3" t="s">
        <v>2400</v>
      </c>
      <c r="AG2201" s="7">
        <v>49298794</v>
      </c>
      <c r="AH2201" s="7">
        <v>49250140</v>
      </c>
      <c r="AI2201" s="7">
        <v>49295036</v>
      </c>
      <c r="AJ2201" s="7">
        <v>42979889</v>
      </c>
      <c r="AK2201" s="3">
        <v>87.179090000000002</v>
      </c>
      <c r="AL2201" s="7">
        <v>196</v>
      </c>
      <c r="AM2201" s="7">
        <v>30168521</v>
      </c>
      <c r="AN2201" s="3">
        <v>61.19</v>
      </c>
      <c r="AO2201" s="3">
        <v>-3.2567050000000002</v>
      </c>
      <c r="AP2201" s="3">
        <v>-12.478336000000001</v>
      </c>
      <c r="AQ2201" s="3">
        <v>-9.2270819999999993</v>
      </c>
      <c r="AR2201" s="3">
        <v>10.826627999999999</v>
      </c>
      <c r="AS2201" s="3">
        <v>-12.478336000000001</v>
      </c>
      <c r="AT2201" s="3">
        <v>-9.2270819999999993</v>
      </c>
      <c r="AU2201" s="3">
        <v>11.561119</v>
      </c>
      <c r="AV2201" s="3">
        <v>0.87739348854889132</v>
      </c>
      <c r="AW2201" s="3">
        <v>1.7955757336102658</v>
      </c>
      <c r="AX2201" s="3">
        <v>2.239672734770318</v>
      </c>
      <c r="AY2201" s="3">
        <v>36.21</v>
      </c>
      <c r="AZ2201" s="4">
        <v>74.099999999999994</v>
      </c>
      <c r="BA2201" s="3">
        <v>92.43</v>
      </c>
    </row>
    <row r="2202" spans="1:53" x14ac:dyDescent="0.3">
      <c r="A2202" s="1" t="s">
        <v>988</v>
      </c>
      <c r="B2202" s="2">
        <v>4910854</v>
      </c>
      <c r="C2202" s="9" t="s">
        <v>2401</v>
      </c>
      <c r="D2202" s="9" t="s">
        <v>2410</v>
      </c>
      <c r="E2202" s="3">
        <v>852.14198557999998</v>
      </c>
      <c r="F2202" s="5">
        <v>2223.901985</v>
      </c>
      <c r="G2202" s="5" t="s">
        <v>2400</v>
      </c>
      <c r="H2202" s="3">
        <v>-0.47</v>
      </c>
      <c r="I2202" s="3">
        <v>7.9614950000000002</v>
      </c>
      <c r="J2202" s="4">
        <v>-0.47</v>
      </c>
      <c r="K2202" s="3">
        <v>7.9614950000000002</v>
      </c>
      <c r="L2202" s="3">
        <v>1.7364456000000001</v>
      </c>
      <c r="M2202" s="3">
        <v>1.6048396299999999</v>
      </c>
      <c r="N2202" s="3">
        <v>5.1520700000000001</v>
      </c>
      <c r="O2202" s="3" t="s">
        <v>2400</v>
      </c>
      <c r="P2202" s="3" t="s">
        <v>2400</v>
      </c>
      <c r="Q2202" s="3">
        <v>0.70927300000000004</v>
      </c>
      <c r="R2202" s="3">
        <v>3.3149069999999998</v>
      </c>
      <c r="S2202" s="3">
        <v>3.3149069999999998</v>
      </c>
      <c r="T2202" s="9" t="s">
        <v>3433</v>
      </c>
      <c r="U2202" s="7">
        <v>2776530</v>
      </c>
      <c r="V2202" s="7">
        <v>2687350</v>
      </c>
      <c r="W2202" s="7">
        <v>2591631</v>
      </c>
      <c r="X2202" s="7">
        <v>1876529</v>
      </c>
      <c r="Y2202" s="7">
        <v>2954071</v>
      </c>
      <c r="Z2202" s="7">
        <v>2866723</v>
      </c>
      <c r="AA2202" s="7">
        <v>2798675</v>
      </c>
      <c r="AB2202" s="7">
        <v>2776530</v>
      </c>
      <c r="AC2202" s="3">
        <v>44.033000000000001</v>
      </c>
      <c r="AD2202" s="3">
        <v>43.835000000000001</v>
      </c>
      <c r="AE2202" s="4">
        <v>11.877000000000001</v>
      </c>
      <c r="AF2202" s="4">
        <v>9.6709999999999994</v>
      </c>
      <c r="AG2202" s="7">
        <v>51445203</v>
      </c>
      <c r="AH2202" s="7">
        <v>51418318</v>
      </c>
      <c r="AI2202" s="7">
        <v>53700273</v>
      </c>
      <c r="AJ2202" s="7">
        <v>26128937</v>
      </c>
      <c r="AK2202" s="3">
        <v>50.778350000000003</v>
      </c>
      <c r="AL2202" s="7">
        <v>206</v>
      </c>
      <c r="AM2202" s="7">
        <v>37254598</v>
      </c>
      <c r="AN2202" s="4">
        <v>72.400000000000006</v>
      </c>
      <c r="AO2202" s="3">
        <v>-2.0209060000000001</v>
      </c>
      <c r="AP2202" s="3">
        <v>-14.580802</v>
      </c>
      <c r="AQ2202" s="3">
        <v>-30.153998999999999</v>
      </c>
      <c r="AR2202" s="3">
        <v>-41.196151999999998</v>
      </c>
      <c r="AS2202" s="3">
        <v>-14.580802</v>
      </c>
      <c r="AT2202" s="3">
        <v>-30.153998999999999</v>
      </c>
      <c r="AU2202" s="3">
        <v>-39.028621000000001</v>
      </c>
      <c r="AV2202" s="3">
        <v>9.6929619134606426</v>
      </c>
      <c r="AW2202" s="3">
        <v>11.671112266332445</v>
      </c>
      <c r="AX2202" s="3">
        <v>9.1682035496056269</v>
      </c>
      <c r="AY2202" s="3">
        <v>88.73</v>
      </c>
      <c r="AZ2202" s="3">
        <v>106.84</v>
      </c>
      <c r="BA2202" s="3">
        <v>83.93</v>
      </c>
    </row>
    <row r="2203" spans="1:53" x14ac:dyDescent="0.3">
      <c r="A2203" s="1" t="s">
        <v>1693</v>
      </c>
      <c r="B2203" s="2">
        <v>4282399</v>
      </c>
      <c r="C2203" s="9" t="s">
        <v>2401</v>
      </c>
      <c r="D2203" s="9" t="s">
        <v>2474</v>
      </c>
      <c r="E2203" s="3">
        <v>850.59334564000005</v>
      </c>
      <c r="F2203" s="5">
        <v>1651.3273449999999</v>
      </c>
      <c r="G2203" s="5">
        <v>1734.8635489000001</v>
      </c>
      <c r="H2203" s="3">
        <v>-0.35</v>
      </c>
      <c r="I2203" s="3" t="s">
        <v>2397</v>
      </c>
      <c r="J2203" s="3">
        <v>-0.35</v>
      </c>
      <c r="K2203" s="3" t="s">
        <v>2397</v>
      </c>
      <c r="L2203" s="3">
        <v>2.0989415294129903</v>
      </c>
      <c r="M2203" s="3">
        <v>1.8511257762381299</v>
      </c>
      <c r="N2203" s="3">
        <v>11.014851</v>
      </c>
      <c r="O2203" s="3" t="s">
        <v>2400</v>
      </c>
      <c r="P2203" s="3" t="s">
        <v>2400</v>
      </c>
      <c r="Q2203" s="3">
        <v>7.9806990000000004</v>
      </c>
      <c r="R2203" s="3">
        <v>13.054880000000001</v>
      </c>
      <c r="S2203" s="3">
        <v>13.1942225974512</v>
      </c>
      <c r="T2203" s="9" t="s">
        <v>3429</v>
      </c>
      <c r="U2203" s="7">
        <v>199848</v>
      </c>
      <c r="V2203" s="7">
        <v>185149</v>
      </c>
      <c r="W2203" s="7">
        <v>134647</v>
      </c>
      <c r="X2203" s="7">
        <v>109729</v>
      </c>
      <c r="Y2203" s="7">
        <v>201569</v>
      </c>
      <c r="Z2203" s="7">
        <v>199463</v>
      </c>
      <c r="AA2203" s="7">
        <v>200676</v>
      </c>
      <c r="AB2203" s="7">
        <v>199848</v>
      </c>
      <c r="AC2203" s="3">
        <v>68.704999999999998</v>
      </c>
      <c r="AD2203" s="4">
        <v>68.88</v>
      </c>
      <c r="AE2203" s="3">
        <v>60.136000000000003</v>
      </c>
      <c r="AF2203" s="3">
        <v>60.716000000000001</v>
      </c>
      <c r="AG2203" s="7">
        <v>45390436</v>
      </c>
      <c r="AH2203" s="7">
        <v>45396286</v>
      </c>
      <c r="AI2203" s="7">
        <v>45250184</v>
      </c>
      <c r="AJ2203" s="7">
        <v>44744039</v>
      </c>
      <c r="AK2203" s="3">
        <v>98.578630000000004</v>
      </c>
      <c r="AL2203" s="7">
        <v>246</v>
      </c>
      <c r="AM2203" s="7">
        <v>44012838</v>
      </c>
      <c r="AN2203" s="3">
        <v>96.97</v>
      </c>
      <c r="AO2203" s="3">
        <v>-0.83565500000000004</v>
      </c>
      <c r="AP2203" s="3">
        <v>-5.0160090000000004</v>
      </c>
      <c r="AQ2203" s="3">
        <v>-21.238938000000001</v>
      </c>
      <c r="AR2203" s="3">
        <v>-26.415873999999999</v>
      </c>
      <c r="AS2203" s="3">
        <v>-5.0160090000000004</v>
      </c>
      <c r="AT2203" s="3">
        <v>-21.238938000000001</v>
      </c>
      <c r="AU2203" s="3">
        <v>-26.049023999999999</v>
      </c>
      <c r="AV2203" s="3">
        <v>2.4149166279386463</v>
      </c>
      <c r="AW2203" s="3">
        <v>3.5978603922408867</v>
      </c>
      <c r="AX2203" s="3">
        <v>3.6172928266014051</v>
      </c>
      <c r="AY2203" s="3">
        <v>82.15</v>
      </c>
      <c r="AZ2203" s="4">
        <v>122.4</v>
      </c>
      <c r="BA2203" s="4">
        <v>123.06</v>
      </c>
    </row>
    <row r="2204" spans="1:53" x14ac:dyDescent="0.3">
      <c r="A2204" s="1" t="s">
        <v>974</v>
      </c>
      <c r="B2204" s="2">
        <v>4990467</v>
      </c>
      <c r="C2204" s="9" t="s">
        <v>2395</v>
      </c>
      <c r="D2204" s="9" t="s">
        <v>2433</v>
      </c>
      <c r="E2204" s="3">
        <v>849.64620620999995</v>
      </c>
      <c r="F2204" s="5">
        <v>1319.774206</v>
      </c>
      <c r="G2204" s="5" t="s">
        <v>2400</v>
      </c>
      <c r="H2204" s="3">
        <v>0.13</v>
      </c>
      <c r="I2204" s="3">
        <v>12.932416999999999</v>
      </c>
      <c r="J2204" s="3">
        <v>0.13</v>
      </c>
      <c r="K2204" s="3">
        <v>12.932416999999999</v>
      </c>
      <c r="L2204" s="3">
        <v>2.1774349100000001</v>
      </c>
      <c r="M2204" s="3">
        <v>1.78526249</v>
      </c>
      <c r="N2204" s="3" t="s">
        <v>2397</v>
      </c>
      <c r="O2204" s="3" t="s">
        <v>2400</v>
      </c>
      <c r="P2204" s="3" t="s">
        <v>2400</v>
      </c>
      <c r="Q2204" s="3">
        <v>1.657969</v>
      </c>
      <c r="R2204" s="3">
        <v>5.9059030000000003</v>
      </c>
      <c r="S2204" s="3">
        <v>5.9059030000000003</v>
      </c>
      <c r="T2204" s="9" t="s">
        <v>3429</v>
      </c>
      <c r="U2204" s="7">
        <v>589625</v>
      </c>
      <c r="V2204" s="7">
        <v>648781</v>
      </c>
      <c r="W2204" s="7">
        <v>726149</v>
      </c>
      <c r="X2204" s="7">
        <v>733601</v>
      </c>
      <c r="Y2204" s="7">
        <v>741648</v>
      </c>
      <c r="Z2204" s="7">
        <v>667660</v>
      </c>
      <c r="AA2204" s="7">
        <v>630241</v>
      </c>
      <c r="AB2204" s="7">
        <v>589625</v>
      </c>
      <c r="AC2204" s="4">
        <v>12.775</v>
      </c>
      <c r="AD2204" s="3">
        <v>19.943000000000001</v>
      </c>
      <c r="AE2204" s="4">
        <v>10.334</v>
      </c>
      <c r="AF2204" s="3">
        <v>16.974</v>
      </c>
      <c r="AG2204" s="7">
        <v>67272000</v>
      </c>
      <c r="AH2204" s="7">
        <v>67189000</v>
      </c>
      <c r="AI2204" s="7">
        <v>66612000</v>
      </c>
      <c r="AJ2204" s="7">
        <v>62386816</v>
      </c>
      <c r="AK2204" s="3">
        <v>92.738069999999993</v>
      </c>
      <c r="AL2204" s="7">
        <v>217</v>
      </c>
      <c r="AM2204" s="7">
        <v>51460534</v>
      </c>
      <c r="AN2204" s="4">
        <v>76.5</v>
      </c>
      <c r="AO2204" s="3">
        <v>-3.0068730000000001</v>
      </c>
      <c r="AP2204" s="3">
        <v>-10.60966</v>
      </c>
      <c r="AQ2204" s="3">
        <v>7.2174740000000002</v>
      </c>
      <c r="AR2204" s="3">
        <v>48.162730000000003</v>
      </c>
      <c r="AS2204" s="3">
        <v>-10.60966</v>
      </c>
      <c r="AT2204" s="3">
        <v>7.2174740000000002</v>
      </c>
      <c r="AU2204" s="3">
        <v>47.005208000000003</v>
      </c>
      <c r="AV2204" s="3">
        <v>2.2071478790743861</v>
      </c>
      <c r="AW2204" s="3">
        <v>2.8972047870248221</v>
      </c>
      <c r="AX2204" s="3">
        <v>3.1287236601828763</v>
      </c>
      <c r="AY2204" s="3">
        <v>69.47</v>
      </c>
      <c r="AZ2204" s="3">
        <v>91.19</v>
      </c>
      <c r="BA2204" s="3">
        <v>98.48</v>
      </c>
    </row>
    <row r="2205" spans="1:53" x14ac:dyDescent="0.3">
      <c r="A2205" s="1" t="s">
        <v>845</v>
      </c>
      <c r="B2205" s="2">
        <v>100792</v>
      </c>
      <c r="C2205" s="9" t="s">
        <v>2395</v>
      </c>
      <c r="D2205" s="9" t="s">
        <v>2399</v>
      </c>
      <c r="E2205" s="3">
        <v>844.49260746000004</v>
      </c>
      <c r="F2205" s="5" t="s">
        <v>2400</v>
      </c>
      <c r="G2205" s="5">
        <v>530.10860746000003</v>
      </c>
      <c r="H2205" s="3">
        <v>0.71</v>
      </c>
      <c r="I2205" s="3">
        <v>14.9247311827957</v>
      </c>
      <c r="J2205" s="4">
        <v>0.71</v>
      </c>
      <c r="K2205" s="3">
        <v>14.9247311827957</v>
      </c>
      <c r="L2205" s="3">
        <v>2.0970232719343098</v>
      </c>
      <c r="M2205" s="3">
        <v>1.4627298534647999</v>
      </c>
      <c r="N2205" s="3">
        <v>14.02965</v>
      </c>
      <c r="O2205" s="3" t="s">
        <v>2400</v>
      </c>
      <c r="P2205" s="3" t="s">
        <v>2400</v>
      </c>
      <c r="Q2205" s="3" t="s">
        <v>2400</v>
      </c>
      <c r="R2205" s="3" t="s">
        <v>2400</v>
      </c>
      <c r="S2205" s="3" t="s">
        <v>2400</v>
      </c>
      <c r="T2205" s="9" t="s">
        <v>3429</v>
      </c>
      <c r="U2205" s="7">
        <v>164932</v>
      </c>
      <c r="V2205" s="7">
        <v>147793</v>
      </c>
      <c r="W2205" s="7">
        <v>136775</v>
      </c>
      <c r="X2205" s="7">
        <v>138405</v>
      </c>
      <c r="Y2205" s="7">
        <v>165704</v>
      </c>
      <c r="Z2205" s="7">
        <v>167248</v>
      </c>
      <c r="AA2205" s="7">
        <v>167825</v>
      </c>
      <c r="AB2205" s="7">
        <v>164932</v>
      </c>
      <c r="AC2205" s="3" t="s">
        <v>2400</v>
      </c>
      <c r="AD2205" s="3" t="s">
        <v>2400</v>
      </c>
      <c r="AE2205" s="3" t="s">
        <v>2400</v>
      </c>
      <c r="AF2205" s="3" t="s">
        <v>2400</v>
      </c>
      <c r="AG2205" s="7">
        <v>18290938</v>
      </c>
      <c r="AH2205" s="7">
        <v>18270273</v>
      </c>
      <c r="AI2205" s="7">
        <v>18671470</v>
      </c>
      <c r="AJ2205" s="7">
        <v>15369887</v>
      </c>
      <c r="AK2205" s="3">
        <v>84.030069999999995</v>
      </c>
      <c r="AL2205" s="7">
        <v>144</v>
      </c>
      <c r="AM2205" s="7">
        <v>6654026</v>
      </c>
      <c r="AN2205" s="3">
        <v>36.380000000000003</v>
      </c>
      <c r="AO2205" s="3">
        <v>-1.8156099999999999</v>
      </c>
      <c r="AP2205" s="3">
        <v>-9.8115659999999991</v>
      </c>
      <c r="AQ2205" s="3">
        <v>-3.4994209999999999</v>
      </c>
      <c r="AR2205" s="3">
        <v>10.892144</v>
      </c>
      <c r="AS2205" s="3">
        <v>-9.8115659999999991</v>
      </c>
      <c r="AT2205" s="3">
        <v>-3.4994209999999999</v>
      </c>
      <c r="AU2205" s="3">
        <v>12.237197</v>
      </c>
      <c r="AV2205" s="3">
        <v>0.65241596685746794</v>
      </c>
      <c r="AW2205" s="3">
        <v>1.0081805636112364</v>
      </c>
      <c r="AX2205" s="3">
        <v>0.9938300930977193</v>
      </c>
      <c r="AY2205" s="4">
        <v>69.5</v>
      </c>
      <c r="AZ2205" s="4">
        <v>107.4</v>
      </c>
      <c r="BA2205" s="3">
        <v>105.87</v>
      </c>
    </row>
    <row r="2206" spans="1:53" x14ac:dyDescent="0.3">
      <c r="A2206" s="1" t="s">
        <v>972</v>
      </c>
      <c r="B2206" s="2">
        <v>109424615</v>
      </c>
      <c r="C2206" s="9" t="s">
        <v>2401</v>
      </c>
      <c r="D2206" s="9" t="s">
        <v>2478</v>
      </c>
      <c r="E2206" s="3">
        <v>843.29849000000002</v>
      </c>
      <c r="F2206" s="5">
        <v>987.54548999999997</v>
      </c>
      <c r="G2206" s="5" t="s">
        <v>2400</v>
      </c>
      <c r="H2206" s="3">
        <v>6.9000000000000006E-2</v>
      </c>
      <c r="I2206" s="3">
        <v>17.944444000000001</v>
      </c>
      <c r="J2206" s="3">
        <v>6.9000000000000006E-2</v>
      </c>
      <c r="K2206" s="3">
        <v>17.944444000000001</v>
      </c>
      <c r="L2206" s="3">
        <v>1.2787014999999999</v>
      </c>
      <c r="M2206" s="3">
        <v>1.2787014999999999</v>
      </c>
      <c r="N2206" s="3" t="s">
        <v>2397</v>
      </c>
      <c r="O2206" s="3" t="s">
        <v>2400</v>
      </c>
      <c r="P2206" s="3" t="s">
        <v>2400</v>
      </c>
      <c r="Q2206" s="3">
        <v>2.7581449999999998</v>
      </c>
      <c r="R2206" s="3">
        <v>3.3027160000000002</v>
      </c>
      <c r="S2206" s="3">
        <v>3.3027160000000002</v>
      </c>
      <c r="T2206" s="9" t="s">
        <v>3429</v>
      </c>
      <c r="U2206" s="7">
        <v>369169</v>
      </c>
      <c r="V2206" s="7">
        <v>470517</v>
      </c>
      <c r="W2206" s="7">
        <v>273093</v>
      </c>
      <c r="X2206" s="7">
        <v>81098</v>
      </c>
      <c r="Y2206" s="7">
        <v>358521</v>
      </c>
      <c r="Z2206" s="7">
        <v>371050</v>
      </c>
      <c r="AA2206" s="7">
        <v>367655</v>
      </c>
      <c r="AB2206" s="7">
        <v>369169</v>
      </c>
      <c r="AC2206" s="3">
        <v>82.846000000000004</v>
      </c>
      <c r="AD2206" s="4">
        <v>82.58</v>
      </c>
      <c r="AE2206" s="3">
        <v>82.155000000000001</v>
      </c>
      <c r="AF2206" s="3">
        <v>83.510999999999996</v>
      </c>
      <c r="AG2206" s="7">
        <v>130743952</v>
      </c>
      <c r="AH2206" s="7">
        <v>130743952</v>
      </c>
      <c r="AI2206" s="7">
        <v>134213298</v>
      </c>
      <c r="AJ2206" s="7">
        <v>56837988</v>
      </c>
      <c r="AK2206" s="3">
        <v>43.472749999999998</v>
      </c>
      <c r="AL2206" s="7">
        <v>144</v>
      </c>
      <c r="AM2206" s="7">
        <v>35206781</v>
      </c>
      <c r="AN2206" s="3">
        <v>26.93</v>
      </c>
      <c r="AO2206" s="3">
        <v>7.1310120000000001</v>
      </c>
      <c r="AP2206" s="3">
        <v>0.15503900000000001</v>
      </c>
      <c r="AQ2206" s="3">
        <v>8.7542089999999995</v>
      </c>
      <c r="AR2206" s="3">
        <v>5.7283140000000001</v>
      </c>
      <c r="AS2206" s="3">
        <v>0.15503900000000001</v>
      </c>
      <c r="AT2206" s="3">
        <v>8.7542089999999995</v>
      </c>
      <c r="AU2206" s="3">
        <v>7.3089700000000004</v>
      </c>
      <c r="AV2206" s="3">
        <v>1.837292634385107</v>
      </c>
      <c r="AW2206" s="3">
        <v>2.8829289382905658</v>
      </c>
      <c r="AX2206" s="3">
        <v>1.9772771063010472</v>
      </c>
      <c r="AY2206" s="3">
        <v>103.45</v>
      </c>
      <c r="AZ2206" s="3">
        <v>162.33000000000001</v>
      </c>
      <c r="BA2206" s="3">
        <v>111.33</v>
      </c>
    </row>
    <row r="2207" spans="1:53" x14ac:dyDescent="0.3">
      <c r="A2207" s="1" t="s">
        <v>1425</v>
      </c>
      <c r="B2207" s="2">
        <v>4228437</v>
      </c>
      <c r="C2207" s="9" t="s">
        <v>2395</v>
      </c>
      <c r="D2207" s="9" t="s">
        <v>2429</v>
      </c>
      <c r="E2207" s="3">
        <v>842.17664995999996</v>
      </c>
      <c r="F2207" s="5">
        <v>1377.2196489999999</v>
      </c>
      <c r="G2207" s="5" t="s">
        <v>2400</v>
      </c>
      <c r="H2207" s="3">
        <v>0.17699999999999999</v>
      </c>
      <c r="I2207" s="3">
        <v>28.736964</v>
      </c>
      <c r="J2207" s="4">
        <v>0.17699999999999999</v>
      </c>
      <c r="K2207" s="3">
        <v>28.736964</v>
      </c>
      <c r="L2207" s="3" t="s">
        <v>2397</v>
      </c>
      <c r="M2207" s="3">
        <v>1.1393393700000001</v>
      </c>
      <c r="N2207" s="3">
        <v>8.3361339999999995</v>
      </c>
      <c r="O2207" s="3" t="s">
        <v>2400</v>
      </c>
      <c r="P2207" s="3" t="s">
        <v>2400</v>
      </c>
      <c r="Q2207" s="3">
        <v>1.0453939999999999</v>
      </c>
      <c r="R2207" s="3">
        <v>7.1569710000000004</v>
      </c>
      <c r="S2207" s="3">
        <v>7.1569710000000004</v>
      </c>
      <c r="T2207" s="9" t="s">
        <v>3431</v>
      </c>
      <c r="U2207" s="7">
        <v>1276789</v>
      </c>
      <c r="V2207" s="7">
        <v>1325382</v>
      </c>
      <c r="W2207" s="7">
        <v>1359328</v>
      </c>
      <c r="X2207" s="7">
        <v>1125721</v>
      </c>
      <c r="Y2207" s="7">
        <v>1222303</v>
      </c>
      <c r="Z2207" s="7">
        <v>1243003</v>
      </c>
      <c r="AA2207" s="7">
        <v>1276789</v>
      </c>
      <c r="AB2207" s="7">
        <v>1277548</v>
      </c>
      <c r="AC2207" s="3">
        <v>35.408999999999999</v>
      </c>
      <c r="AD2207" s="3">
        <v>35.857999999999997</v>
      </c>
      <c r="AE2207" s="4">
        <v>11.536</v>
      </c>
      <c r="AF2207" s="4">
        <v>10.702999999999999</v>
      </c>
      <c r="AG2207" s="7">
        <v>29949383</v>
      </c>
      <c r="AH2207" s="7">
        <v>29920866</v>
      </c>
      <c r="AI2207" s="7">
        <v>31444849</v>
      </c>
      <c r="AJ2207" s="7">
        <v>29507209</v>
      </c>
      <c r="AK2207" s="4">
        <v>98.523600000000002</v>
      </c>
      <c r="AL2207" s="7">
        <v>217</v>
      </c>
      <c r="AM2207" s="7">
        <v>32021781</v>
      </c>
      <c r="AN2207" s="3">
        <v>106.92</v>
      </c>
      <c r="AO2207" s="3">
        <v>-1.548233</v>
      </c>
      <c r="AP2207" s="3">
        <v>-11.806543</v>
      </c>
      <c r="AQ2207" s="3">
        <v>-14.067914</v>
      </c>
      <c r="AR2207" s="3">
        <v>-14.922813</v>
      </c>
      <c r="AS2207" s="3">
        <v>-11.806543</v>
      </c>
      <c r="AT2207" s="3">
        <v>-14.067914</v>
      </c>
      <c r="AU2207" s="3">
        <v>-15.473756</v>
      </c>
      <c r="AV2207" s="3">
        <v>5.5631530038532011</v>
      </c>
      <c r="AW2207" s="3">
        <v>8.1063090530263864</v>
      </c>
      <c r="AX2207" s="3">
        <v>8.2243761852353447</v>
      </c>
      <c r="AY2207" s="3">
        <v>64.069999999999993</v>
      </c>
      <c r="AZ2207" s="3">
        <v>93.36</v>
      </c>
      <c r="BA2207" s="3">
        <v>94.72</v>
      </c>
    </row>
    <row r="2208" spans="1:53" x14ac:dyDescent="0.3">
      <c r="A2208" s="1" t="s">
        <v>1402</v>
      </c>
      <c r="B2208" s="2">
        <v>4988965</v>
      </c>
      <c r="C2208" s="9" t="s">
        <v>2401</v>
      </c>
      <c r="D2208" s="9" t="s">
        <v>2459</v>
      </c>
      <c r="E2208" s="3">
        <v>842.16067704</v>
      </c>
      <c r="F2208" s="5">
        <v>867.15567699999997</v>
      </c>
      <c r="G2208" s="5" t="s">
        <v>2400</v>
      </c>
      <c r="H2208" s="3">
        <v>1.33</v>
      </c>
      <c r="I2208" s="3">
        <v>10.858947000000001</v>
      </c>
      <c r="J2208" s="4">
        <v>1.33</v>
      </c>
      <c r="K2208" s="3">
        <v>10.858947000000001</v>
      </c>
      <c r="L2208" s="3">
        <v>1.99274368</v>
      </c>
      <c r="M2208" s="3">
        <v>1.89191536</v>
      </c>
      <c r="N2208" s="3">
        <v>39.612121000000002</v>
      </c>
      <c r="O2208" s="3" t="s">
        <v>2400</v>
      </c>
      <c r="P2208" s="3" t="s">
        <v>2400</v>
      </c>
      <c r="Q2208" s="3">
        <v>0.58015099999999997</v>
      </c>
      <c r="R2208" s="3">
        <v>7.1450630000000004</v>
      </c>
      <c r="S2208" s="3">
        <v>7.1450630000000004</v>
      </c>
      <c r="T2208" s="9" t="s">
        <v>3429</v>
      </c>
      <c r="U2208" s="7">
        <v>1153354</v>
      </c>
      <c r="V2208" s="7">
        <v>848456</v>
      </c>
      <c r="W2208" s="7">
        <v>717476</v>
      </c>
      <c r="X2208" s="7">
        <v>651286</v>
      </c>
      <c r="Y2208" s="7">
        <v>1331839</v>
      </c>
      <c r="Z2208" s="7">
        <v>1292137</v>
      </c>
      <c r="AA2208" s="7">
        <v>1220950</v>
      </c>
      <c r="AB2208" s="7">
        <v>1153354</v>
      </c>
      <c r="AC2208" s="3">
        <v>13.166</v>
      </c>
      <c r="AD2208" s="3">
        <v>13.214</v>
      </c>
      <c r="AE2208" s="4">
        <v>7.9779999999999998</v>
      </c>
      <c r="AF2208" s="4">
        <v>8.0399999999999991</v>
      </c>
      <c r="AG2208" s="7">
        <v>11439292</v>
      </c>
      <c r="AH2208" s="7">
        <v>11453792</v>
      </c>
      <c r="AI2208" s="7">
        <v>11445640</v>
      </c>
      <c r="AJ2208" s="7">
        <v>10935201</v>
      </c>
      <c r="AK2208" s="3">
        <v>95.593339999999998</v>
      </c>
      <c r="AL2208" s="7">
        <v>211</v>
      </c>
      <c r="AM2208" s="7">
        <v>10261429</v>
      </c>
      <c r="AN2208" s="4">
        <v>89.7</v>
      </c>
      <c r="AO2208" s="3">
        <v>-3.2420429999999998</v>
      </c>
      <c r="AP2208" s="3">
        <v>-11.219777000000001</v>
      </c>
      <c r="AQ2208" s="3">
        <v>7.1475410000000004</v>
      </c>
      <c r="AR2208" s="3">
        <v>57.418112000000001</v>
      </c>
      <c r="AS2208" s="3">
        <v>-11.219777000000001</v>
      </c>
      <c r="AT2208" s="3">
        <v>7.1475410000000004</v>
      </c>
      <c r="AU2208" s="3">
        <v>54.551904</v>
      </c>
      <c r="AV2208" s="3">
        <v>3.1510874302589045</v>
      </c>
      <c r="AW2208" s="3">
        <v>3.353524158795461</v>
      </c>
      <c r="AX2208" s="3">
        <v>3.749015038996558</v>
      </c>
      <c r="AY2208" s="3">
        <v>93.22</v>
      </c>
      <c r="AZ2208" s="3">
        <v>99.21</v>
      </c>
      <c r="BA2208" s="3">
        <v>110.91</v>
      </c>
    </row>
    <row r="2209" spans="1:53" x14ac:dyDescent="0.3">
      <c r="A2209" s="1" t="s">
        <v>379</v>
      </c>
      <c r="B2209" s="2">
        <v>4149828</v>
      </c>
      <c r="C2209" s="9" t="s">
        <v>2395</v>
      </c>
      <c r="D2209" s="9" t="s">
        <v>2399</v>
      </c>
      <c r="E2209" s="3">
        <v>841.93146750000005</v>
      </c>
      <c r="F2209" s="5" t="s">
        <v>2400</v>
      </c>
      <c r="G2209" s="5">
        <v>1017.9404675</v>
      </c>
      <c r="H2209" s="3">
        <v>0.65</v>
      </c>
      <c r="I2209" s="3">
        <v>11.0775862068966</v>
      </c>
      <c r="J2209" s="3">
        <v>0.65</v>
      </c>
      <c r="K2209" s="3">
        <v>11.0775862068966</v>
      </c>
      <c r="L2209" s="3">
        <v>1.24747960630805</v>
      </c>
      <c r="M2209" s="3">
        <v>1.04502461097461</v>
      </c>
      <c r="N2209" s="3">
        <v>12.409464</v>
      </c>
      <c r="O2209" s="3" t="s">
        <v>2400</v>
      </c>
      <c r="P2209" s="3" t="s">
        <v>2400</v>
      </c>
      <c r="Q2209" s="3" t="s">
        <v>2400</v>
      </c>
      <c r="R2209" s="3" t="s">
        <v>2400</v>
      </c>
      <c r="S2209" s="3" t="s">
        <v>2400</v>
      </c>
      <c r="T2209" s="9" t="s">
        <v>3429</v>
      </c>
      <c r="U2209" s="7">
        <v>250180</v>
      </c>
      <c r="V2209" s="7">
        <v>228884</v>
      </c>
      <c r="W2209" s="7">
        <v>182127</v>
      </c>
      <c r="X2209" s="7">
        <v>149334</v>
      </c>
      <c r="Y2209" s="7">
        <v>253713</v>
      </c>
      <c r="Z2209" s="7">
        <v>250969</v>
      </c>
      <c r="AA2209" s="7">
        <v>250056</v>
      </c>
      <c r="AB2209" s="7">
        <v>250180</v>
      </c>
      <c r="AC2209" s="3" t="s">
        <v>2400</v>
      </c>
      <c r="AD2209" s="3" t="s">
        <v>2400</v>
      </c>
      <c r="AE2209" s="3" t="s">
        <v>2400</v>
      </c>
      <c r="AF2209" s="3" t="s">
        <v>2400</v>
      </c>
      <c r="AG2209" s="7">
        <v>25519501</v>
      </c>
      <c r="AH2209" s="7">
        <v>25502175</v>
      </c>
      <c r="AI2209" s="7">
        <v>25344168</v>
      </c>
      <c r="AJ2209" s="7">
        <v>27927267</v>
      </c>
      <c r="AK2209" s="3">
        <v>94.53586</v>
      </c>
      <c r="AL2209" s="7">
        <v>159</v>
      </c>
      <c r="AM2209" s="7">
        <v>12717339</v>
      </c>
      <c r="AN2209" s="3">
        <v>43.05</v>
      </c>
      <c r="AO2209" s="3">
        <v>-0.92521200000000003</v>
      </c>
      <c r="AP2209" s="3">
        <v>-9.8245609999999992</v>
      </c>
      <c r="AQ2209" s="3">
        <v>0.116868</v>
      </c>
      <c r="AR2209" s="3">
        <v>4.8551609999999998</v>
      </c>
      <c r="AS2209" s="3">
        <v>-9.8245609999999992</v>
      </c>
      <c r="AT2209" s="3">
        <v>0.116868</v>
      </c>
      <c r="AU2209" s="3">
        <v>4.2596350000000003</v>
      </c>
      <c r="AV2209" s="3">
        <v>0.84235864482639733</v>
      </c>
      <c r="AW2209" s="3">
        <v>1.8855021620542141</v>
      </c>
      <c r="AX2209" s="3">
        <v>1.5986155986301547</v>
      </c>
      <c r="AY2209" s="3">
        <v>70.94</v>
      </c>
      <c r="AZ2209" s="3">
        <v>158.78</v>
      </c>
      <c r="BA2209" s="3">
        <v>134.62</v>
      </c>
    </row>
    <row r="2210" spans="1:53" x14ac:dyDescent="0.3">
      <c r="A2210" s="1" t="s">
        <v>618</v>
      </c>
      <c r="B2210" s="2">
        <v>5992859</v>
      </c>
      <c r="C2210" s="9" t="s">
        <v>2395</v>
      </c>
      <c r="D2210" s="9" t="s">
        <v>2396</v>
      </c>
      <c r="E2210" s="3">
        <v>841.13330900000005</v>
      </c>
      <c r="F2210" s="5">
        <v>577.87430900000004</v>
      </c>
      <c r="G2210" s="5" t="s">
        <v>2400</v>
      </c>
      <c r="H2210" s="3">
        <v>7.0000000000000001E-3</v>
      </c>
      <c r="I2210" s="3" t="s">
        <v>2397</v>
      </c>
      <c r="J2210" s="3">
        <v>7.0000000000000001E-3</v>
      </c>
      <c r="K2210" s="3" t="s">
        <v>2397</v>
      </c>
      <c r="L2210" s="3">
        <v>2.4144345199999999</v>
      </c>
      <c r="M2210" s="3">
        <v>2.1851851899999999</v>
      </c>
      <c r="N2210" s="3">
        <v>30.046296000000002</v>
      </c>
      <c r="O2210" s="3" t="s">
        <v>2400</v>
      </c>
      <c r="P2210" s="3" t="s">
        <v>2400</v>
      </c>
      <c r="Q2210" s="3">
        <v>2.8463889999999998</v>
      </c>
      <c r="R2210" s="3" t="s">
        <v>2397</v>
      </c>
      <c r="S2210" s="3">
        <v>-50.015009999999997</v>
      </c>
      <c r="T2210" s="9" t="s">
        <v>3429</v>
      </c>
      <c r="U2210" s="7">
        <v>193015</v>
      </c>
      <c r="V2210" s="7">
        <v>164036</v>
      </c>
      <c r="W2210" s="7">
        <v>127950</v>
      </c>
      <c r="X2210" s="7">
        <v>92839</v>
      </c>
      <c r="Y2210" s="7">
        <v>201210</v>
      </c>
      <c r="Z2210" s="7">
        <v>197711</v>
      </c>
      <c r="AA2210" s="7">
        <v>200787</v>
      </c>
      <c r="AB2210" s="7">
        <v>193015</v>
      </c>
      <c r="AC2210" s="3">
        <v>56.692999999999998</v>
      </c>
      <c r="AD2210" s="3">
        <v>54.918999999999997</v>
      </c>
      <c r="AE2210" s="3">
        <v>-10.516</v>
      </c>
      <c r="AF2210" s="3">
        <v>-7.5330000000000004</v>
      </c>
      <c r="AG2210" s="7">
        <v>129766011</v>
      </c>
      <c r="AH2210" s="7">
        <v>131505201</v>
      </c>
      <c r="AI2210" s="7">
        <v>135545663</v>
      </c>
      <c r="AJ2210" s="7">
        <v>110586088</v>
      </c>
      <c r="AK2210" s="3">
        <v>85.851690000000005</v>
      </c>
      <c r="AL2210" s="7">
        <v>168</v>
      </c>
      <c r="AM2210" s="7">
        <v>68779192</v>
      </c>
      <c r="AN2210" s="4">
        <v>53.4</v>
      </c>
      <c r="AO2210" s="3">
        <v>0</v>
      </c>
      <c r="AP2210" s="3">
        <v>-0.61255700000000002</v>
      </c>
      <c r="AQ2210" s="3">
        <v>17.148014</v>
      </c>
      <c r="AR2210" s="3">
        <v>-26.832018000000001</v>
      </c>
      <c r="AS2210" s="3">
        <v>-0.61255700000000002</v>
      </c>
      <c r="AT2210" s="3">
        <v>17.148014</v>
      </c>
      <c r="AU2210" s="3">
        <v>-28.837719</v>
      </c>
      <c r="AV2210" s="3">
        <v>1.1989291503571282</v>
      </c>
      <c r="AW2210" s="3">
        <v>2.2050540310006106</v>
      </c>
      <c r="AX2210" s="3">
        <v>2.5297852575075241</v>
      </c>
      <c r="AY2210" s="3">
        <v>45.22</v>
      </c>
      <c r="AZ2210" s="3">
        <v>83.16</v>
      </c>
      <c r="BA2210" s="3">
        <v>95.41</v>
      </c>
    </row>
    <row r="2211" spans="1:53" x14ac:dyDescent="0.3">
      <c r="A2211" s="1" t="s">
        <v>1692</v>
      </c>
      <c r="B2211" s="2">
        <v>5324227</v>
      </c>
      <c r="C2211" s="9" t="s">
        <v>2395</v>
      </c>
      <c r="D2211" s="9" t="s">
        <v>2463</v>
      </c>
      <c r="E2211" s="3">
        <v>839.77999739999996</v>
      </c>
      <c r="F2211" s="5">
        <v>495.47999700000003</v>
      </c>
      <c r="G2211" s="5" t="s">
        <v>2400</v>
      </c>
      <c r="H2211" s="3">
        <v>-0.95099999999999996</v>
      </c>
      <c r="I2211" s="3" t="s">
        <v>2397</v>
      </c>
      <c r="J2211" s="3">
        <v>-0.95099999999999996</v>
      </c>
      <c r="K2211" s="3" t="s">
        <v>2397</v>
      </c>
      <c r="L2211" s="3">
        <v>2.3174379699999998</v>
      </c>
      <c r="M2211" s="3">
        <v>2.3174379699999998</v>
      </c>
      <c r="N2211" s="3" t="s">
        <v>2397</v>
      </c>
      <c r="O2211" s="3" t="s">
        <v>2400</v>
      </c>
      <c r="P2211" s="3" t="s">
        <v>2400</v>
      </c>
      <c r="Q2211" s="3" t="s">
        <v>2400</v>
      </c>
      <c r="R2211" s="3" t="s">
        <v>2397</v>
      </c>
      <c r="S2211" s="3">
        <v>-2.1361089999999998</v>
      </c>
      <c r="T2211" s="9" t="s">
        <v>3429</v>
      </c>
      <c r="U2211" s="7">
        <v>1580</v>
      </c>
      <c r="V2211" s="7">
        <v>9685</v>
      </c>
      <c r="W2211" s="7">
        <v>7572</v>
      </c>
      <c r="X2211" s="7">
        <v>41817</v>
      </c>
      <c r="Y2211" s="7">
        <v>0</v>
      </c>
      <c r="Z2211" s="7">
        <v>0</v>
      </c>
      <c r="AA2211" s="7">
        <v>248</v>
      </c>
      <c r="AB2211" s="7">
        <v>1580</v>
      </c>
      <c r="AC2211" s="4">
        <v>100</v>
      </c>
      <c r="AD2211" s="3" t="s">
        <v>2400</v>
      </c>
      <c r="AE2211" s="3" t="s">
        <v>2397</v>
      </c>
      <c r="AF2211" s="3" t="s">
        <v>2400</v>
      </c>
      <c r="AG2211" s="7">
        <v>60849503</v>
      </c>
      <c r="AH2211" s="7">
        <v>60425144</v>
      </c>
      <c r="AI2211" s="7">
        <v>59890980</v>
      </c>
      <c r="AJ2211" s="7">
        <v>46801888</v>
      </c>
      <c r="AK2211" s="3">
        <v>76.908959999999993</v>
      </c>
      <c r="AL2211" s="7">
        <v>193</v>
      </c>
      <c r="AM2211" s="7">
        <v>50838833</v>
      </c>
      <c r="AN2211" s="3">
        <v>83.54</v>
      </c>
      <c r="AO2211" s="3">
        <v>-2.372128</v>
      </c>
      <c r="AP2211" s="3">
        <v>-4.5652169999999996</v>
      </c>
      <c r="AQ2211" s="3">
        <v>17.484389</v>
      </c>
      <c r="AR2211" s="3">
        <v>-26.670379000000001</v>
      </c>
      <c r="AS2211" s="3">
        <v>-4.5652169999999996</v>
      </c>
      <c r="AT2211" s="3">
        <v>17.484389</v>
      </c>
      <c r="AU2211" s="3">
        <v>-27.277747000000002</v>
      </c>
      <c r="AV2211" s="3">
        <v>3.1627434902273608</v>
      </c>
      <c r="AW2211" s="3">
        <v>4.7969729233406833</v>
      </c>
      <c r="AX2211" s="3">
        <v>4.1581364716899314</v>
      </c>
      <c r="AY2211" s="3">
        <v>82.09</v>
      </c>
      <c r="AZ2211" s="3">
        <v>124.51</v>
      </c>
      <c r="BA2211" s="3">
        <v>107.92</v>
      </c>
    </row>
    <row r="2212" spans="1:53" x14ac:dyDescent="0.3">
      <c r="A2212" s="1" t="s">
        <v>686</v>
      </c>
      <c r="B2212" s="2">
        <v>4349804</v>
      </c>
      <c r="C2212" s="9" t="s">
        <v>2401</v>
      </c>
      <c r="D2212" s="9" t="s">
        <v>2439</v>
      </c>
      <c r="E2212" s="3">
        <v>839.09966562</v>
      </c>
      <c r="F2212" s="5">
        <v>812.15924500000006</v>
      </c>
      <c r="G2212" s="5">
        <v>811.83197877147495</v>
      </c>
      <c r="H2212" s="3">
        <v>0.22993194058971014</v>
      </c>
      <c r="I2212" s="3">
        <v>10.263291000000001</v>
      </c>
      <c r="J2212" s="3">
        <v>0.22993194058971014</v>
      </c>
      <c r="K2212" s="3">
        <v>10.263291000000001</v>
      </c>
      <c r="L2212" s="3">
        <v>1.9701554799999998</v>
      </c>
      <c r="M2212" s="3">
        <v>1.9701554799999998</v>
      </c>
      <c r="N2212" s="3" t="s">
        <v>2397</v>
      </c>
      <c r="O2212" s="3" t="s">
        <v>2397</v>
      </c>
      <c r="P2212" s="3" t="s">
        <v>2400</v>
      </c>
      <c r="Q2212" s="3">
        <v>2.0963150000000002</v>
      </c>
      <c r="R2212" s="3">
        <v>6.9535799999999997</v>
      </c>
      <c r="S2212" s="3">
        <v>6.9535799999999997</v>
      </c>
      <c r="T2212" s="9" t="s">
        <v>3430</v>
      </c>
      <c r="U2212" s="7">
        <v>333605.0226947451</v>
      </c>
      <c r="V2212" s="7">
        <v>309862.81965866819</v>
      </c>
      <c r="W2212" s="7">
        <v>336813.98856233631</v>
      </c>
      <c r="X2212" s="7">
        <v>343759.90198937856</v>
      </c>
      <c r="Y2212" s="7" t="s">
        <v>2400</v>
      </c>
      <c r="Z2212" s="7">
        <v>333605.0226947451</v>
      </c>
      <c r="AA2212" s="7">
        <v>321865.31834039942</v>
      </c>
      <c r="AB2212" s="7">
        <v>315466.39111514599</v>
      </c>
      <c r="AC2212" s="3">
        <v>29.004999999999999</v>
      </c>
      <c r="AD2212" s="3">
        <v>29.004999999999999</v>
      </c>
      <c r="AE2212" s="3">
        <v>29.867000000000001</v>
      </c>
      <c r="AF2212" s="3">
        <v>29.867000000000001</v>
      </c>
      <c r="AG2212" s="7" t="s">
        <v>2400</v>
      </c>
      <c r="AH2212" s="7">
        <v>86149863</v>
      </c>
      <c r="AI2212" s="7">
        <v>86149863</v>
      </c>
      <c r="AJ2212" s="7">
        <v>42720565</v>
      </c>
      <c r="AK2212" s="3">
        <v>49.588659999999997</v>
      </c>
      <c r="AL2212" s="7">
        <v>75</v>
      </c>
      <c r="AM2212" s="7">
        <v>25581633</v>
      </c>
      <c r="AN2212" s="3">
        <v>29.69</v>
      </c>
      <c r="AO2212" s="3">
        <v>0.116009</v>
      </c>
      <c r="AP2212" s="3">
        <v>-11.396304000000001</v>
      </c>
      <c r="AQ2212" s="3">
        <v>-10.477178</v>
      </c>
      <c r="AR2212" s="3">
        <v>9.5177669999999992</v>
      </c>
      <c r="AS2212" s="3">
        <v>-11.396304000000001</v>
      </c>
      <c r="AT2212" s="3">
        <v>-10.477178</v>
      </c>
      <c r="AU2212" s="3">
        <v>8.5534590000000001</v>
      </c>
      <c r="AV2212" s="3">
        <v>2.5825269450649739</v>
      </c>
      <c r="AW2212" s="3">
        <v>4.7511128077566394</v>
      </c>
      <c r="AX2212" s="3">
        <v>5.7270051623178189</v>
      </c>
      <c r="AY2212" s="3">
        <v>36.21</v>
      </c>
      <c r="AZ2212" s="3">
        <v>66.62</v>
      </c>
      <c r="BA2212" s="3">
        <v>80.31</v>
      </c>
    </row>
    <row r="2213" spans="1:53" x14ac:dyDescent="0.3">
      <c r="A2213" s="1" t="s">
        <v>2326</v>
      </c>
      <c r="B2213" s="2">
        <v>4757767</v>
      </c>
      <c r="C2213" s="9" t="s">
        <v>2401</v>
      </c>
      <c r="D2213" s="9" t="s">
        <v>2432</v>
      </c>
      <c r="E2213" s="3">
        <v>837.62047612000003</v>
      </c>
      <c r="F2213" s="5">
        <v>1494.584476</v>
      </c>
      <c r="G2213" s="5" t="s">
        <v>2400</v>
      </c>
      <c r="H2213" s="3">
        <v>0.51500000000000001</v>
      </c>
      <c r="I2213" s="3">
        <v>13.215306</v>
      </c>
      <c r="J2213" s="4">
        <v>0.51500000000000001</v>
      </c>
      <c r="K2213" s="3">
        <v>13.215306</v>
      </c>
      <c r="L2213" s="3">
        <v>1.5848229599999999</v>
      </c>
      <c r="M2213" s="3">
        <v>1.5671136400000001</v>
      </c>
      <c r="N2213" s="4">
        <v>1.9793000000000001</v>
      </c>
      <c r="O2213" s="3" t="s">
        <v>2400</v>
      </c>
      <c r="P2213" s="3" t="s">
        <v>2400</v>
      </c>
      <c r="Q2213" s="3">
        <v>1.288052</v>
      </c>
      <c r="R2213" s="3">
        <v>2.9581689999999998</v>
      </c>
      <c r="S2213" s="3">
        <v>2.9581689999999998</v>
      </c>
      <c r="T2213" s="9" t="s">
        <v>3429</v>
      </c>
      <c r="U2213" s="7">
        <v>1190791</v>
      </c>
      <c r="V2213" s="7">
        <v>1593147</v>
      </c>
      <c r="W2213" s="7">
        <v>1214858</v>
      </c>
      <c r="X2213" s="7">
        <v>966670</v>
      </c>
      <c r="Y2213" s="7">
        <v>1143109</v>
      </c>
      <c r="Z2213" s="7">
        <v>1187778</v>
      </c>
      <c r="AA2213" s="7">
        <v>1167787</v>
      </c>
      <c r="AB2213" s="7">
        <v>1190791</v>
      </c>
      <c r="AC2213" s="3">
        <v>32.537999999999997</v>
      </c>
      <c r="AD2213" s="3">
        <v>36.287999999999997</v>
      </c>
      <c r="AE2213" s="3">
        <v>39.293999999999997</v>
      </c>
      <c r="AF2213" s="3">
        <v>43.542000000000002</v>
      </c>
      <c r="AG2213" s="7">
        <v>35238556</v>
      </c>
      <c r="AH2213" s="7">
        <v>35230576</v>
      </c>
      <c r="AI2213" s="7">
        <v>35228134</v>
      </c>
      <c r="AJ2213" s="7">
        <v>19236229</v>
      </c>
      <c r="AK2213" s="3">
        <v>54.588590000000003</v>
      </c>
      <c r="AL2213" s="7">
        <v>64</v>
      </c>
      <c r="AM2213" s="7">
        <v>11898965</v>
      </c>
      <c r="AN2213" s="3">
        <v>33.770000000000003</v>
      </c>
      <c r="AO2213" s="3">
        <v>0</v>
      </c>
      <c r="AP2213" s="3">
        <v>-2.6503999999999999</v>
      </c>
      <c r="AQ2213" s="3">
        <v>3.2574740000000002</v>
      </c>
      <c r="AR2213" s="3">
        <v>6.7343169999999999</v>
      </c>
      <c r="AS2213" s="3">
        <v>-2.6503999999999999</v>
      </c>
      <c r="AT2213" s="3">
        <v>3.2574740000000002</v>
      </c>
      <c r="AU2213" s="3">
        <v>6.8822169999999998</v>
      </c>
      <c r="AV2213" s="3">
        <v>0.54877958109293701</v>
      </c>
      <c r="AW2213" s="3">
        <v>0.59553505695708575</v>
      </c>
      <c r="AX2213" s="3">
        <v>0.50790979324770547</v>
      </c>
      <c r="AY2213" s="3">
        <v>84.57</v>
      </c>
      <c r="AZ2213" s="3">
        <v>91.77</v>
      </c>
      <c r="BA2213" s="3">
        <v>78.27</v>
      </c>
    </row>
    <row r="2214" spans="1:53" x14ac:dyDescent="0.3">
      <c r="A2214" s="1" t="s">
        <v>2089</v>
      </c>
      <c r="B2214" s="2">
        <v>6290338</v>
      </c>
      <c r="C2214" s="9" t="s">
        <v>2395</v>
      </c>
      <c r="D2214" s="9" t="s">
        <v>2497</v>
      </c>
      <c r="E2214" s="3">
        <v>836.96971599999995</v>
      </c>
      <c r="F2214" s="5">
        <v>807.31971499999997</v>
      </c>
      <c r="G2214" s="5" t="s">
        <v>2400</v>
      </c>
      <c r="H2214" s="3">
        <v>2E-3</v>
      </c>
      <c r="I2214" s="3" t="s">
        <v>2397</v>
      </c>
      <c r="J2214" s="3">
        <v>2E-3</v>
      </c>
      <c r="K2214" s="3" t="s">
        <v>2397</v>
      </c>
      <c r="L2214" s="3">
        <v>5.3389830500000004</v>
      </c>
      <c r="M2214" s="3">
        <v>5.2380952399999998</v>
      </c>
      <c r="N2214" s="3">
        <v>24.401408</v>
      </c>
      <c r="O2214" s="3" t="s">
        <v>2400</v>
      </c>
      <c r="P2214" s="3" t="s">
        <v>2400</v>
      </c>
      <c r="Q2214" s="3">
        <v>1.816899</v>
      </c>
      <c r="R2214" s="3" t="s">
        <v>2397</v>
      </c>
      <c r="S2214" s="3" t="s">
        <v>2397</v>
      </c>
      <c r="T2214" s="9" t="s">
        <v>3429</v>
      </c>
      <c r="U2214" s="7">
        <v>344365</v>
      </c>
      <c r="V2214" s="7">
        <v>313651</v>
      </c>
      <c r="W2214" s="7">
        <v>318639</v>
      </c>
      <c r="X2214" s="7">
        <v>300522</v>
      </c>
      <c r="Y2214" s="7">
        <v>368767</v>
      </c>
      <c r="Z2214" s="7">
        <v>355698</v>
      </c>
      <c r="AA2214" s="7">
        <v>347194</v>
      </c>
      <c r="AB2214" s="7">
        <v>344365</v>
      </c>
      <c r="AC2214" s="3">
        <v>29.193000000000001</v>
      </c>
      <c r="AD2214" s="3">
        <v>36.911000000000001</v>
      </c>
      <c r="AE2214" s="3">
        <v>-9.8629999999999995</v>
      </c>
      <c r="AF2214" s="3">
        <v>-0.33100000000000002</v>
      </c>
      <c r="AG2214" s="7">
        <v>101203839</v>
      </c>
      <c r="AH2214" s="7">
        <v>100156974</v>
      </c>
      <c r="AI2214" s="7">
        <v>95562477</v>
      </c>
      <c r="AJ2214" s="7">
        <v>83481911</v>
      </c>
      <c r="AK2214" s="3">
        <v>82.686989999999994</v>
      </c>
      <c r="AL2214" s="7">
        <v>168</v>
      </c>
      <c r="AM2214" s="7">
        <v>44911709</v>
      </c>
      <c r="AN2214" s="3">
        <v>44.48</v>
      </c>
      <c r="AO2214" s="3">
        <v>0.72674399999999995</v>
      </c>
      <c r="AP2214" s="3">
        <v>-16.405308000000002</v>
      </c>
      <c r="AQ2214" s="3">
        <v>94.117647000000005</v>
      </c>
      <c r="AR2214" s="3">
        <v>117.24137899999999</v>
      </c>
      <c r="AS2214" s="3">
        <v>-16.405308000000002</v>
      </c>
      <c r="AT2214" s="3">
        <v>94.117647000000005</v>
      </c>
      <c r="AU2214" s="3">
        <v>110</v>
      </c>
      <c r="AV2214" s="3">
        <v>11.026194773539091</v>
      </c>
      <c r="AW2214" s="3">
        <v>15.207867325164678</v>
      </c>
      <c r="AX2214" s="3">
        <v>16.275348769635134</v>
      </c>
      <c r="AY2214" s="4">
        <v>132.19999999999999</v>
      </c>
      <c r="AZ2214" s="3">
        <v>182.34</v>
      </c>
      <c r="BA2214" s="3">
        <v>195.14</v>
      </c>
    </row>
    <row r="2215" spans="1:53" x14ac:dyDescent="0.3">
      <c r="A2215" s="1" t="s">
        <v>416</v>
      </c>
      <c r="B2215" s="2">
        <v>107507545</v>
      </c>
      <c r="C2215" s="9" t="s">
        <v>2395</v>
      </c>
      <c r="D2215" s="9" t="s">
        <v>2403</v>
      </c>
      <c r="E2215" s="3">
        <v>836.78407686000003</v>
      </c>
      <c r="F2215" s="5">
        <v>460.52007600000002</v>
      </c>
      <c r="G2215" s="5" t="s">
        <v>2400</v>
      </c>
      <c r="H2215" s="3">
        <v>-0.879</v>
      </c>
      <c r="I2215" s="3" t="s">
        <v>2397</v>
      </c>
      <c r="J2215" s="3">
        <v>-0.879</v>
      </c>
      <c r="K2215" s="3" t="s">
        <v>2397</v>
      </c>
      <c r="L2215" s="3">
        <v>1.6542388399999999</v>
      </c>
      <c r="M2215" s="3">
        <v>1.6542388399999999</v>
      </c>
      <c r="N2215" s="3" t="s">
        <v>2397</v>
      </c>
      <c r="O2215" s="3" t="s">
        <v>2400</v>
      </c>
      <c r="P2215" s="3" t="s">
        <v>2400</v>
      </c>
      <c r="Q2215" s="3" t="s">
        <v>2400</v>
      </c>
      <c r="R2215" s="3" t="s">
        <v>2397</v>
      </c>
      <c r="S2215" s="3">
        <v>-1.79606</v>
      </c>
      <c r="T2215" s="9" t="s">
        <v>3429</v>
      </c>
      <c r="U2215" s="7" t="s">
        <v>2400</v>
      </c>
      <c r="V2215" s="7" t="s">
        <v>2400</v>
      </c>
      <c r="W2215" s="7" t="s">
        <v>2400</v>
      </c>
      <c r="X2215" s="7" t="s">
        <v>2400</v>
      </c>
      <c r="Y2215" s="7" t="s">
        <v>2400</v>
      </c>
      <c r="Z2215" s="7" t="s">
        <v>2400</v>
      </c>
      <c r="AA2215" s="7" t="s">
        <v>2400</v>
      </c>
      <c r="AB2215" s="7" t="s">
        <v>2400</v>
      </c>
      <c r="AC2215" s="3" t="s">
        <v>2400</v>
      </c>
      <c r="AD2215" s="3" t="s">
        <v>2400</v>
      </c>
      <c r="AE2215" s="3" t="s">
        <v>2400</v>
      </c>
      <c r="AF2215" s="3" t="s">
        <v>2400</v>
      </c>
      <c r="AG2215" s="7">
        <v>45990022</v>
      </c>
      <c r="AH2215" s="7">
        <v>45862391</v>
      </c>
      <c r="AI2215" s="7">
        <v>1086262</v>
      </c>
      <c r="AJ2215" s="7">
        <v>31005798</v>
      </c>
      <c r="AK2215" s="3">
        <v>67.363309999999998</v>
      </c>
      <c r="AL2215" s="7">
        <v>103</v>
      </c>
      <c r="AM2215" s="7">
        <v>35670337</v>
      </c>
      <c r="AN2215" s="4">
        <v>77.5</v>
      </c>
      <c r="AO2215" s="3">
        <v>-1.637108</v>
      </c>
      <c r="AP2215" s="3">
        <v>-20.682068000000001</v>
      </c>
      <c r="AQ2215" s="3">
        <v>-21.842818000000001</v>
      </c>
      <c r="AR2215" s="3">
        <v>-36.531689999999998</v>
      </c>
      <c r="AS2215" s="3">
        <v>-20.682068000000001</v>
      </c>
      <c r="AT2215" s="3">
        <v>-21.842818000000001</v>
      </c>
      <c r="AU2215" s="3">
        <v>-37.710583</v>
      </c>
      <c r="AV2215" s="3">
        <v>2.1719114458030533</v>
      </c>
      <c r="AW2215" s="3">
        <v>3.0950177947374353</v>
      </c>
      <c r="AX2215" s="3">
        <v>2.4145149066415184</v>
      </c>
      <c r="AY2215" s="3">
        <v>76.81</v>
      </c>
      <c r="AZ2215" s="3">
        <v>109.45</v>
      </c>
      <c r="BA2215" s="3">
        <v>85.39</v>
      </c>
    </row>
    <row r="2216" spans="1:53" x14ac:dyDescent="0.3">
      <c r="A2216" s="1" t="s">
        <v>1706</v>
      </c>
      <c r="B2216" s="2">
        <v>4023061</v>
      </c>
      <c r="C2216" s="9" t="s">
        <v>2395</v>
      </c>
      <c r="D2216" s="9" t="s">
        <v>2460</v>
      </c>
      <c r="E2216" s="3">
        <v>835.84599760000003</v>
      </c>
      <c r="F2216" s="5">
        <v>4098.1149969999997</v>
      </c>
      <c r="G2216" s="5">
        <v>4099.0149976000002</v>
      </c>
      <c r="H2216" s="3">
        <v>0.68899999999999995</v>
      </c>
      <c r="I2216" s="3">
        <v>18.956443</v>
      </c>
      <c r="J2216" s="3">
        <v>0.68899999999999995</v>
      </c>
      <c r="K2216" s="3">
        <v>18.956443</v>
      </c>
      <c r="L2216" s="3">
        <v>1.03487566</v>
      </c>
      <c r="M2216" s="3">
        <v>0.67570189999999997</v>
      </c>
      <c r="N2216" s="3" t="s">
        <v>2397</v>
      </c>
      <c r="O2216" s="3" t="s">
        <v>2400</v>
      </c>
      <c r="P2216" s="3" t="s">
        <v>2400</v>
      </c>
      <c r="Q2216" s="3">
        <v>3.9185319999999999</v>
      </c>
      <c r="R2216" s="3">
        <v>13.036809999999999</v>
      </c>
      <c r="S2216" s="3">
        <v>13.036809999999999</v>
      </c>
      <c r="T2216" s="9" t="s">
        <v>3429</v>
      </c>
      <c r="U2216" s="7">
        <v>802554</v>
      </c>
      <c r="V2216" s="7">
        <v>966524</v>
      </c>
      <c r="W2216" s="7">
        <v>1095732</v>
      </c>
      <c r="X2216" s="7">
        <v>1065414</v>
      </c>
      <c r="Y2216" s="7">
        <v>1042710</v>
      </c>
      <c r="Z2216" s="7">
        <v>977663</v>
      </c>
      <c r="AA2216" s="7">
        <v>902670</v>
      </c>
      <c r="AB2216" s="7">
        <v>802554</v>
      </c>
      <c r="AC2216" s="4">
        <v>100</v>
      </c>
      <c r="AD2216" s="4">
        <v>100</v>
      </c>
      <c r="AE2216" s="3">
        <v>14.840999999999999</v>
      </c>
      <c r="AF2216" s="3">
        <v>28.498000000000001</v>
      </c>
      <c r="AG2216" s="7">
        <v>39426000</v>
      </c>
      <c r="AH2216" s="7">
        <v>39417000</v>
      </c>
      <c r="AI2216" s="7">
        <v>39243000</v>
      </c>
      <c r="AJ2216" s="7">
        <v>38228810</v>
      </c>
      <c r="AK2216" s="3">
        <v>96.961730000000003</v>
      </c>
      <c r="AL2216" s="7">
        <v>219</v>
      </c>
      <c r="AM2216" s="7">
        <v>38498403</v>
      </c>
      <c r="AN2216" s="3">
        <v>97.65</v>
      </c>
      <c r="AO2216" s="3">
        <v>1.162228</v>
      </c>
      <c r="AP2216" s="3">
        <v>-1.462264</v>
      </c>
      <c r="AQ2216" s="3">
        <v>-6.5742399999999996</v>
      </c>
      <c r="AR2216" s="3">
        <v>-18.684313</v>
      </c>
      <c r="AS2216" s="3">
        <v>-1.462264</v>
      </c>
      <c r="AT2216" s="3">
        <v>-6.5742399999999996</v>
      </c>
      <c r="AU2216" s="3">
        <v>-20.267175999999999</v>
      </c>
      <c r="AV2216" s="3">
        <v>2.2046761308796388</v>
      </c>
      <c r="AW2216" s="3">
        <v>3.8633933003745562</v>
      </c>
      <c r="AX2216" s="3">
        <v>3.5932449787041416</v>
      </c>
      <c r="AY2216" s="3">
        <v>78.91</v>
      </c>
      <c r="AZ2216" s="3">
        <v>138.28</v>
      </c>
      <c r="BA2216" s="3">
        <v>128.61000000000001</v>
      </c>
    </row>
    <row r="2217" spans="1:53" x14ac:dyDescent="0.3">
      <c r="A2217" s="1" t="s">
        <v>990</v>
      </c>
      <c r="B2217" s="2">
        <v>25883524</v>
      </c>
      <c r="C2217" s="9" t="s">
        <v>2401</v>
      </c>
      <c r="D2217" s="9" t="s">
        <v>2532</v>
      </c>
      <c r="E2217" s="3">
        <v>835.45848899999999</v>
      </c>
      <c r="F2217" s="5">
        <v>3745.5284889999998</v>
      </c>
      <c r="G2217" s="5">
        <v>3088.647489</v>
      </c>
      <c r="H2217" s="3">
        <v>-1.0900000000000001</v>
      </c>
      <c r="I2217" s="3" t="s">
        <v>2397</v>
      </c>
      <c r="J2217" s="3">
        <v>-1.0900000000000001</v>
      </c>
      <c r="K2217" s="3" t="s">
        <v>2397</v>
      </c>
      <c r="L2217" s="3" t="s">
        <v>2397</v>
      </c>
      <c r="M2217" s="3">
        <v>0.74838230999999988</v>
      </c>
      <c r="N2217" s="3" t="s">
        <v>2397</v>
      </c>
      <c r="O2217" s="3" t="s">
        <v>2400</v>
      </c>
      <c r="P2217" s="3" t="s">
        <v>2400</v>
      </c>
      <c r="Q2217" s="3">
        <v>4.5589139999999997</v>
      </c>
      <c r="R2217" s="3">
        <v>52.160133999999999</v>
      </c>
      <c r="S2217" s="3">
        <v>52.160133999999999</v>
      </c>
      <c r="T2217" s="9" t="s">
        <v>3429</v>
      </c>
      <c r="U2217" s="7">
        <v>721551</v>
      </c>
      <c r="V2217" s="7">
        <v>1214061</v>
      </c>
      <c r="W2217" s="7">
        <v>1637900</v>
      </c>
      <c r="X2217" s="7">
        <v>1682215</v>
      </c>
      <c r="Y2217" s="7">
        <v>829864</v>
      </c>
      <c r="Z2217" s="7">
        <v>913919</v>
      </c>
      <c r="AA2217" s="7">
        <v>853727</v>
      </c>
      <c r="AB2217" s="7">
        <v>721551</v>
      </c>
      <c r="AC2217" s="4">
        <v>100</v>
      </c>
      <c r="AD2217" s="4">
        <v>100</v>
      </c>
      <c r="AE2217" s="4">
        <v>5.1109999999999998</v>
      </c>
      <c r="AF2217" s="3">
        <v>-0.93300000000000005</v>
      </c>
      <c r="AG2217" s="7">
        <v>61384839</v>
      </c>
      <c r="AH2217" s="7">
        <v>61394226</v>
      </c>
      <c r="AI2217" s="7">
        <v>60891074</v>
      </c>
      <c r="AJ2217" s="7">
        <v>10127785</v>
      </c>
      <c r="AK2217" s="3">
        <v>16.365279999999998</v>
      </c>
      <c r="AL2217" s="7">
        <v>31</v>
      </c>
      <c r="AM2217" s="7">
        <v>4878840</v>
      </c>
      <c r="AN2217" s="3">
        <v>7.88</v>
      </c>
      <c r="AO2217" s="3">
        <v>1.5838730000000001</v>
      </c>
      <c r="AP2217" s="3">
        <v>4.5185190000000004</v>
      </c>
      <c r="AQ2217" s="3">
        <v>-15.153337000000001</v>
      </c>
      <c r="AR2217" s="3">
        <v>-0.982456</v>
      </c>
      <c r="AS2217" s="3">
        <v>4.5185190000000004</v>
      </c>
      <c r="AT2217" s="3">
        <v>-15.153337000000001</v>
      </c>
      <c r="AU2217" s="3">
        <v>0.14194499999999999</v>
      </c>
      <c r="AV2217" s="3">
        <v>0.17972610976905778</v>
      </c>
      <c r="AW2217" s="3">
        <v>0.24802942136865649</v>
      </c>
      <c r="AX2217" s="3">
        <v>0.29242896517419381</v>
      </c>
      <c r="AY2217" s="3">
        <v>61.66</v>
      </c>
      <c r="AZ2217" s="3">
        <v>85.09</v>
      </c>
      <c r="BA2217" s="3">
        <v>100.32</v>
      </c>
    </row>
    <row r="2218" spans="1:53" x14ac:dyDescent="0.3">
      <c r="A2218" s="1" t="s">
        <v>1564</v>
      </c>
      <c r="B2218" s="2">
        <v>100625</v>
      </c>
      <c r="C2218" s="9" t="s">
        <v>2395</v>
      </c>
      <c r="D2218" s="9" t="s">
        <v>2399</v>
      </c>
      <c r="E2218" s="3">
        <v>834.27485820000004</v>
      </c>
      <c r="F2218" s="5" t="s">
        <v>2400</v>
      </c>
      <c r="G2218" s="5">
        <v>1192.5928581999999</v>
      </c>
      <c r="H2218" s="3">
        <v>0.5</v>
      </c>
      <c r="I2218" s="3">
        <v>9.6108108108108095</v>
      </c>
      <c r="J2218" s="4">
        <v>0.5</v>
      </c>
      <c r="K2218" s="3">
        <v>9.6108108108108095</v>
      </c>
      <c r="L2218" s="3">
        <v>1.4103742498571901</v>
      </c>
      <c r="M2218" s="3">
        <v>1.20572188569528</v>
      </c>
      <c r="N2218" s="3">
        <v>6.4303800000000004</v>
      </c>
      <c r="O2218" s="3" t="s">
        <v>2400</v>
      </c>
      <c r="P2218" s="3" t="s">
        <v>2400</v>
      </c>
      <c r="Q2218" s="3" t="s">
        <v>2400</v>
      </c>
      <c r="R2218" s="3" t="s">
        <v>2400</v>
      </c>
      <c r="S2218" s="3" t="s">
        <v>2400</v>
      </c>
      <c r="T2218" s="9" t="s">
        <v>3429</v>
      </c>
      <c r="U2218" s="7">
        <v>285653</v>
      </c>
      <c r="V2218" s="7">
        <v>248349</v>
      </c>
      <c r="W2218" s="7">
        <v>135975</v>
      </c>
      <c r="X2218" s="7">
        <v>129181</v>
      </c>
      <c r="Y2218" s="7">
        <v>281319</v>
      </c>
      <c r="Z2218" s="7">
        <v>283079</v>
      </c>
      <c r="AA2218" s="7">
        <v>284958</v>
      </c>
      <c r="AB2218" s="7">
        <v>285653</v>
      </c>
      <c r="AC2218" s="3" t="s">
        <v>2400</v>
      </c>
      <c r="AD2218" s="3" t="s">
        <v>2400</v>
      </c>
      <c r="AE2218" s="3" t="s">
        <v>2400</v>
      </c>
      <c r="AF2218" s="3" t="s">
        <v>2400</v>
      </c>
      <c r="AG2218" s="7">
        <v>44851091</v>
      </c>
      <c r="AH2218" s="7">
        <v>44849591</v>
      </c>
      <c r="AI2218" s="7">
        <v>44684987</v>
      </c>
      <c r="AJ2218" s="7">
        <v>43258380</v>
      </c>
      <c r="AK2218" s="3">
        <v>96.443740000000005</v>
      </c>
      <c r="AL2218" s="7">
        <v>207</v>
      </c>
      <c r="AM2218" s="7">
        <v>31955303</v>
      </c>
      <c r="AN2218" s="3">
        <v>71.239999999999995</v>
      </c>
      <c r="AO2218" s="3">
        <v>-5.6210999999999997E-2</v>
      </c>
      <c r="AP2218" s="3">
        <v>-4.4086020000000001</v>
      </c>
      <c r="AQ2218" s="3">
        <v>14.047466</v>
      </c>
      <c r="AR2218" s="3">
        <v>15.981735</v>
      </c>
      <c r="AS2218" s="3">
        <v>-4.4086020000000001</v>
      </c>
      <c r="AT2218" s="3">
        <v>14.047466</v>
      </c>
      <c r="AU2218" s="3">
        <v>15.15544</v>
      </c>
      <c r="AV2218" s="3">
        <v>2.2751586738395613</v>
      </c>
      <c r="AW2218" s="3">
        <v>2.6629317075676355</v>
      </c>
      <c r="AX2218" s="3">
        <v>2.9654567753690353</v>
      </c>
      <c r="AY2218" s="4">
        <v>87.2</v>
      </c>
      <c r="AZ2218" s="4">
        <v>102.06</v>
      </c>
      <c r="BA2218" s="3">
        <v>113.66</v>
      </c>
    </row>
    <row r="2219" spans="1:53" x14ac:dyDescent="0.3">
      <c r="A2219" s="1" t="s">
        <v>2972</v>
      </c>
      <c r="B2219" s="2">
        <v>9167974</v>
      </c>
      <c r="C2219" s="9" t="s">
        <v>2395</v>
      </c>
      <c r="D2219" s="9" t="s">
        <v>2460</v>
      </c>
      <c r="E2219" s="3">
        <v>833.57336751000003</v>
      </c>
      <c r="F2219" s="5">
        <v>1181.5199070000001</v>
      </c>
      <c r="G2219" s="5">
        <v>1170.5755654801501</v>
      </c>
      <c r="H2219" s="3">
        <v>0.25686623547593795</v>
      </c>
      <c r="I2219" s="3">
        <v>8.959282</v>
      </c>
      <c r="J2219" s="3">
        <v>0.25686623547593795</v>
      </c>
      <c r="K2219" s="3">
        <v>8.959282</v>
      </c>
      <c r="L2219" s="3">
        <v>0.70561067</v>
      </c>
      <c r="M2219" s="3">
        <v>0.646621</v>
      </c>
      <c r="N2219" s="3" t="s">
        <v>2400</v>
      </c>
      <c r="O2219" s="3" t="s">
        <v>2400</v>
      </c>
      <c r="P2219" s="3" t="s">
        <v>2400</v>
      </c>
      <c r="Q2219" s="3">
        <v>0.64960399999999996</v>
      </c>
      <c r="R2219" s="3">
        <v>3.6744089999999998</v>
      </c>
      <c r="S2219" s="3">
        <v>3.6744089999999998</v>
      </c>
      <c r="T2219" s="9" t="s">
        <v>3429</v>
      </c>
      <c r="U2219" s="7">
        <v>1845168.9795688987</v>
      </c>
      <c r="V2219" s="7">
        <v>1468444.9420560359</v>
      </c>
      <c r="W2219" s="7">
        <v>1764375.5757349329</v>
      </c>
      <c r="X2219" s="7">
        <v>1688933.9083577932</v>
      </c>
      <c r="Y2219" s="7">
        <v>1951718.1256514378</v>
      </c>
      <c r="Z2219" s="7">
        <v>1925010.7392865941</v>
      </c>
      <c r="AA2219" s="7">
        <v>1858859.3826576076</v>
      </c>
      <c r="AB2219" s="7">
        <v>1845168.9795688987</v>
      </c>
      <c r="AC2219" s="3">
        <v>39.384</v>
      </c>
      <c r="AD2219" s="3">
        <v>41.107999999999997</v>
      </c>
      <c r="AE2219" s="3">
        <v>15.199</v>
      </c>
      <c r="AF2219" s="3">
        <v>17.222000000000001</v>
      </c>
      <c r="AG2219" s="7">
        <v>165677836</v>
      </c>
      <c r="AH2219" s="7">
        <v>165390136</v>
      </c>
      <c r="AI2219" s="7">
        <v>164496628</v>
      </c>
      <c r="AJ2219" s="7">
        <v>105894935</v>
      </c>
      <c r="AK2219" s="3">
        <v>64.407929999999993</v>
      </c>
      <c r="AL2219" s="7">
        <v>86</v>
      </c>
      <c r="AM2219" s="7">
        <v>45173098</v>
      </c>
      <c r="AN2219" s="3">
        <v>27.48</v>
      </c>
      <c r="AO2219" s="3">
        <v>-3.9735100000000001</v>
      </c>
      <c r="AP2219" s="3">
        <v>14.398422</v>
      </c>
      <c r="AQ2219" s="3">
        <v>113.235294</v>
      </c>
      <c r="AR2219" s="3">
        <v>222.22222199999999</v>
      </c>
      <c r="AS2219" s="3">
        <v>14.398422</v>
      </c>
      <c r="AT2219" s="3">
        <v>113.235294</v>
      </c>
      <c r="AU2219" s="3">
        <v>215.21739099999999</v>
      </c>
      <c r="AV2219" s="3">
        <v>8.1708671912384485</v>
      </c>
      <c r="AW2219" s="3">
        <v>15.156749618612078</v>
      </c>
      <c r="AX2219" s="3">
        <v>18.944474158861677</v>
      </c>
      <c r="AY2219" s="3">
        <v>114.25</v>
      </c>
      <c r="AZ2219" s="3">
        <v>211.93</v>
      </c>
      <c r="BA2219" s="4">
        <v>264.89999999999998</v>
      </c>
    </row>
    <row r="2220" spans="1:53" x14ac:dyDescent="0.3">
      <c r="A2220" s="1" t="s">
        <v>2277</v>
      </c>
      <c r="B2220" s="2">
        <v>7647654</v>
      </c>
      <c r="C2220" s="9" t="s">
        <v>2401</v>
      </c>
      <c r="D2220" s="9" t="s">
        <v>2478</v>
      </c>
      <c r="E2220" s="3">
        <v>829.58358599999997</v>
      </c>
      <c r="F2220" s="5">
        <v>932.15858600000001</v>
      </c>
      <c r="G2220" s="5" t="s">
        <v>2400</v>
      </c>
      <c r="H2220" s="3">
        <v>0.52900000000000003</v>
      </c>
      <c r="I2220" s="3">
        <v>17.277125000000002</v>
      </c>
      <c r="J2220" s="3">
        <v>0.52900000000000003</v>
      </c>
      <c r="K2220" s="3">
        <v>17.277125000000002</v>
      </c>
      <c r="L2220" s="3">
        <v>1.56897201</v>
      </c>
      <c r="M2220" s="3">
        <v>1.56897201</v>
      </c>
      <c r="N2220" s="3">
        <v>34.435262000000002</v>
      </c>
      <c r="O2220" s="3" t="s">
        <v>2400</v>
      </c>
      <c r="P2220" s="3" t="s">
        <v>2400</v>
      </c>
      <c r="Q2220" s="3">
        <v>3.6175999999999999</v>
      </c>
      <c r="R2220" s="3">
        <v>4.8640210000000002</v>
      </c>
      <c r="S2220" s="3">
        <v>4.8640210000000002</v>
      </c>
      <c r="T2220" s="9" t="s">
        <v>3429</v>
      </c>
      <c r="U2220" s="7">
        <v>212280</v>
      </c>
      <c r="V2220" s="7">
        <v>257798</v>
      </c>
      <c r="W2220" s="7">
        <v>153300</v>
      </c>
      <c r="X2220" s="7">
        <v>97230</v>
      </c>
      <c r="Y2220" s="7">
        <v>232520</v>
      </c>
      <c r="Z2220" s="7">
        <v>229471</v>
      </c>
      <c r="AA2220" s="7">
        <v>214968</v>
      </c>
      <c r="AB2220" s="7">
        <v>212280</v>
      </c>
      <c r="AC2220" s="3">
        <v>81.385999999999996</v>
      </c>
      <c r="AD2220" s="3">
        <v>79.866</v>
      </c>
      <c r="AE2220" s="3">
        <v>60.808</v>
      </c>
      <c r="AF2220" s="3">
        <v>74.203000000000003</v>
      </c>
      <c r="AG2220" s="7">
        <v>32658365</v>
      </c>
      <c r="AH2220" s="7">
        <v>32629594</v>
      </c>
      <c r="AI2220" s="7">
        <v>32812025</v>
      </c>
      <c r="AJ2220" s="7">
        <v>24916902</v>
      </c>
      <c r="AK2220" s="4">
        <v>84.339500000000001</v>
      </c>
      <c r="AL2220" s="7">
        <v>277</v>
      </c>
      <c r="AM2220" s="7">
        <v>16055730</v>
      </c>
      <c r="AN2220" s="3">
        <v>54.35</v>
      </c>
      <c r="AO2220" s="3">
        <v>1.916021</v>
      </c>
      <c r="AP2220" s="3">
        <v>-10.968661000000001</v>
      </c>
      <c r="AQ2220" s="3">
        <v>4.0799329999999996</v>
      </c>
      <c r="AR2220" s="3">
        <v>14.521300999999999</v>
      </c>
      <c r="AS2220" s="3">
        <v>-10.968661000000001</v>
      </c>
      <c r="AT2220" s="3">
        <v>4.0799329999999996</v>
      </c>
      <c r="AU2220" s="3">
        <v>14.207401000000001</v>
      </c>
      <c r="AV2220" s="3">
        <v>3.0827785736831101</v>
      </c>
      <c r="AW2220" s="3">
        <v>3.3297810560717975</v>
      </c>
      <c r="AX2220" s="3">
        <v>2.8537895685896566</v>
      </c>
      <c r="AY2220" s="3">
        <v>94.36</v>
      </c>
      <c r="AZ2220" s="3">
        <v>101.92</v>
      </c>
      <c r="BA2220" s="3">
        <v>87.35</v>
      </c>
    </row>
    <row r="2221" spans="1:53" x14ac:dyDescent="0.3">
      <c r="A2221" s="1" t="s">
        <v>2170</v>
      </c>
      <c r="B2221" s="2">
        <v>19753798</v>
      </c>
      <c r="C2221" s="9" t="s">
        <v>2395</v>
      </c>
      <c r="D2221" s="9" t="s">
        <v>2403</v>
      </c>
      <c r="E2221" s="3">
        <v>829.030216</v>
      </c>
      <c r="F2221" s="5">
        <v>475.21821599999998</v>
      </c>
      <c r="G2221" s="5" t="s">
        <v>2400</v>
      </c>
      <c r="H2221" s="3">
        <v>-0.40799999999999997</v>
      </c>
      <c r="I2221" s="3" t="s">
        <v>2397</v>
      </c>
      <c r="J2221" s="3">
        <v>-0.40799999999999997</v>
      </c>
      <c r="K2221" s="3" t="s">
        <v>2397</v>
      </c>
      <c r="L2221" s="3">
        <v>2.0286047900000002</v>
      </c>
      <c r="M2221" s="3">
        <v>2.0286047900000002</v>
      </c>
      <c r="N2221" s="3" t="s">
        <v>2397</v>
      </c>
      <c r="O2221" s="3" t="s">
        <v>2400</v>
      </c>
      <c r="P2221" s="3" t="s">
        <v>2400</v>
      </c>
      <c r="Q2221" s="3" t="s">
        <v>2400</v>
      </c>
      <c r="R2221" s="3" t="s">
        <v>2397</v>
      </c>
      <c r="S2221" s="3">
        <v>-3.8339599999999998</v>
      </c>
      <c r="T2221" s="9" t="s">
        <v>3429</v>
      </c>
      <c r="U2221" s="7" t="s">
        <v>2400</v>
      </c>
      <c r="V2221" s="7" t="s">
        <v>2400</v>
      </c>
      <c r="W2221" s="7" t="s">
        <v>2400</v>
      </c>
      <c r="X2221" s="7" t="s">
        <v>2400</v>
      </c>
      <c r="Y2221" s="7" t="s">
        <v>2400</v>
      </c>
      <c r="Z2221" s="7" t="s">
        <v>2400</v>
      </c>
      <c r="AA2221" s="7" t="s">
        <v>2400</v>
      </c>
      <c r="AB2221" s="7" t="s">
        <v>2400</v>
      </c>
      <c r="AC2221" s="3" t="s">
        <v>2400</v>
      </c>
      <c r="AD2221" s="3" t="s">
        <v>2400</v>
      </c>
      <c r="AE2221" s="3" t="s">
        <v>2400</v>
      </c>
      <c r="AF2221" s="3" t="s">
        <v>2400</v>
      </c>
      <c r="AG2221" s="7">
        <v>52871825</v>
      </c>
      <c r="AH2221" s="7">
        <v>52736458</v>
      </c>
      <c r="AI2221" s="7">
        <v>42927019</v>
      </c>
      <c r="AJ2221" s="7">
        <v>22739194</v>
      </c>
      <c r="AK2221" s="3">
        <v>43.22775</v>
      </c>
      <c r="AL2221" s="7">
        <v>115</v>
      </c>
      <c r="AM2221" s="7">
        <v>17810967</v>
      </c>
      <c r="AN2221" s="3">
        <v>33.86</v>
      </c>
      <c r="AO2221" s="3">
        <v>-1.348474</v>
      </c>
      <c r="AP2221" s="3">
        <v>-11.352041</v>
      </c>
      <c r="AQ2221" s="3">
        <v>-40.876223000000003</v>
      </c>
      <c r="AR2221" s="3">
        <v>-0.99715100000000001</v>
      </c>
      <c r="AS2221" s="3">
        <v>-11.352041</v>
      </c>
      <c r="AT2221" s="3">
        <v>-40.876223000000003</v>
      </c>
      <c r="AU2221" s="3">
        <v>0.36101100000000003</v>
      </c>
      <c r="AV2221" s="3">
        <v>1.4750957868973364</v>
      </c>
      <c r="AW2221" s="3">
        <v>1.9766467563549521</v>
      </c>
      <c r="AX2221" s="3">
        <v>3.1676679906119367</v>
      </c>
      <c r="AY2221" s="3">
        <v>79.39</v>
      </c>
      <c r="AZ2221" s="3">
        <v>106.38</v>
      </c>
      <c r="BA2221" s="3">
        <v>170.48</v>
      </c>
    </row>
    <row r="2222" spans="1:53" x14ac:dyDescent="0.3">
      <c r="A2222" s="1" t="s">
        <v>225</v>
      </c>
      <c r="B2222" s="2">
        <v>4810658</v>
      </c>
      <c r="C2222" s="9" t="s">
        <v>2401</v>
      </c>
      <c r="D2222" s="9" t="s">
        <v>2455</v>
      </c>
      <c r="E2222" s="3">
        <v>826.96665684000004</v>
      </c>
      <c r="F2222" s="5">
        <v>940.16665599999999</v>
      </c>
      <c r="G2222" s="5" t="s">
        <v>2400</v>
      </c>
      <c r="H2222" s="3">
        <v>0.12</v>
      </c>
      <c r="I2222" s="3">
        <v>33.800424999999997</v>
      </c>
      <c r="J2222" s="3">
        <v>8.5999999999999993E-2</v>
      </c>
      <c r="K2222" s="3">
        <v>46.686216999999999</v>
      </c>
      <c r="L2222" s="3">
        <v>3.41411109</v>
      </c>
      <c r="M2222" s="3">
        <v>0.59551865000000004</v>
      </c>
      <c r="N2222" s="3">
        <v>20.050377999999998</v>
      </c>
      <c r="O2222" s="3" t="s">
        <v>2400</v>
      </c>
      <c r="P2222" s="3" t="s">
        <v>2400</v>
      </c>
      <c r="Q2222" s="3">
        <v>1.174358</v>
      </c>
      <c r="R2222" s="3">
        <v>6.694477</v>
      </c>
      <c r="S2222" s="3">
        <v>6.694477</v>
      </c>
      <c r="T2222" s="9" t="s">
        <v>3429</v>
      </c>
      <c r="U2222" s="7">
        <v>673300</v>
      </c>
      <c r="V2222" s="7">
        <v>684100</v>
      </c>
      <c r="W2222" s="7">
        <v>587000</v>
      </c>
      <c r="X2222" s="7">
        <v>714800</v>
      </c>
      <c r="Y2222" s="7">
        <v>681500</v>
      </c>
      <c r="Z2222" s="7">
        <v>682400</v>
      </c>
      <c r="AA2222" s="7">
        <v>680100</v>
      </c>
      <c r="AB2222" s="7">
        <v>673300</v>
      </c>
      <c r="AC2222" s="3">
        <v>56.393999999999998</v>
      </c>
      <c r="AD2222" s="4">
        <v>55.51</v>
      </c>
      <c r="AE2222" s="3">
        <v>13.634</v>
      </c>
      <c r="AF2222" s="3">
        <v>15.378</v>
      </c>
      <c r="AG2222" s="7">
        <v>46000000</v>
      </c>
      <c r="AH2222" s="7">
        <v>45900000</v>
      </c>
      <c r="AI2222" s="7">
        <v>46800000</v>
      </c>
      <c r="AJ2222" s="7">
        <v>39299496</v>
      </c>
      <c r="AK2222" s="3">
        <v>91.053049999999999</v>
      </c>
      <c r="AL2222" s="7">
        <v>316</v>
      </c>
      <c r="AM2222" s="7">
        <v>40266883</v>
      </c>
      <c r="AN2222" s="3">
        <v>93.29</v>
      </c>
      <c r="AO2222" s="3">
        <v>-0.62422</v>
      </c>
      <c r="AP2222" s="3">
        <v>-16.910229999999999</v>
      </c>
      <c r="AQ2222" s="3">
        <v>-33.749479999999998</v>
      </c>
      <c r="AR2222" s="3">
        <v>-29.805997000000001</v>
      </c>
      <c r="AS2222" s="3">
        <v>-16.910229999999999</v>
      </c>
      <c r="AT2222" s="3">
        <v>-33.749479999999998</v>
      </c>
      <c r="AU2222" s="3">
        <v>-29.023629</v>
      </c>
      <c r="AV2222" s="3">
        <v>3.1809106621682641</v>
      </c>
      <c r="AW2222" s="3">
        <v>4.0717410412051409</v>
      </c>
      <c r="AX2222" s="3">
        <v>3.3370008274562957</v>
      </c>
      <c r="AY2222" s="4">
        <v>108.12</v>
      </c>
      <c r="AZ2222" s="3">
        <v>138.41</v>
      </c>
      <c r="BA2222" s="3">
        <v>113.43</v>
      </c>
    </row>
    <row r="2223" spans="1:53" x14ac:dyDescent="0.3">
      <c r="A2223" s="1" t="s">
        <v>177</v>
      </c>
      <c r="B2223" s="2">
        <v>7690349</v>
      </c>
      <c r="C2223" s="9" t="s">
        <v>2401</v>
      </c>
      <c r="D2223" s="9" t="s">
        <v>2411</v>
      </c>
      <c r="E2223" s="3">
        <v>825.36823500000003</v>
      </c>
      <c r="F2223" s="5">
        <v>1645.657234</v>
      </c>
      <c r="G2223" s="5" t="s">
        <v>2400</v>
      </c>
      <c r="H2223" s="3">
        <v>0.22</v>
      </c>
      <c r="I2223" s="3">
        <v>29.60445</v>
      </c>
      <c r="J2223" s="3">
        <v>0.22</v>
      </c>
      <c r="K2223" s="3">
        <v>29.60445</v>
      </c>
      <c r="L2223" s="3">
        <v>7.0669814099999995</v>
      </c>
      <c r="M2223" s="3">
        <v>2.1372479000000002</v>
      </c>
      <c r="N2223" s="3">
        <v>41.579861000000001</v>
      </c>
      <c r="O2223" s="3" t="s">
        <v>2400</v>
      </c>
      <c r="P2223" s="3" t="s">
        <v>2400</v>
      </c>
      <c r="Q2223" s="3">
        <v>3.694277</v>
      </c>
      <c r="R2223" s="3">
        <v>7.7324510000000002</v>
      </c>
      <c r="S2223" s="3">
        <v>7.7324510000000002</v>
      </c>
      <c r="T2223" s="9" t="s">
        <v>3429</v>
      </c>
      <c r="U2223" s="7">
        <v>392118</v>
      </c>
      <c r="V2223" s="7">
        <v>321001</v>
      </c>
      <c r="W2223" s="7">
        <v>229251</v>
      </c>
      <c r="X2223" s="7">
        <v>171472</v>
      </c>
      <c r="Y2223" s="7">
        <v>420960</v>
      </c>
      <c r="Z2223" s="7">
        <v>408437</v>
      </c>
      <c r="AA2223" s="7">
        <v>403953</v>
      </c>
      <c r="AB2223" s="7">
        <v>392118</v>
      </c>
      <c r="AC2223" s="3">
        <v>54.932000000000002</v>
      </c>
      <c r="AD2223" s="3">
        <v>59.609000000000002</v>
      </c>
      <c r="AE2223" s="3">
        <v>40.853999999999999</v>
      </c>
      <c r="AF2223" s="3">
        <v>44.142000000000003</v>
      </c>
      <c r="AG2223" s="7">
        <v>30582305</v>
      </c>
      <c r="AH2223" s="7">
        <v>30552938</v>
      </c>
      <c r="AI2223" s="7">
        <v>30023826</v>
      </c>
      <c r="AJ2223" s="7">
        <v>23826683</v>
      </c>
      <c r="AK2223" s="3">
        <v>77.654769999999999</v>
      </c>
      <c r="AL2223" s="7">
        <v>189</v>
      </c>
      <c r="AM2223" s="7">
        <v>26863753</v>
      </c>
      <c r="AN2223" s="3">
        <v>87.55</v>
      </c>
      <c r="AO2223" s="3">
        <v>-5.1109349999999996</v>
      </c>
      <c r="AP2223" s="3">
        <v>-10.966543</v>
      </c>
      <c r="AQ2223" s="3">
        <v>41.967990999999998</v>
      </c>
      <c r="AR2223" s="3">
        <v>175.60414299999999</v>
      </c>
      <c r="AS2223" s="3">
        <v>-10.966543</v>
      </c>
      <c r="AT2223" s="3">
        <v>41.967990999999998</v>
      </c>
      <c r="AU2223" s="3">
        <v>185.45887999999999</v>
      </c>
      <c r="AV2223" s="3">
        <v>10.541382846186893</v>
      </c>
      <c r="AW2223" s="3">
        <v>7.2033829908102529</v>
      </c>
      <c r="AX2223" s="3">
        <v>7.2149412975948097</v>
      </c>
      <c r="AY2223" s="3">
        <v>174.35</v>
      </c>
      <c r="AZ2223" s="3">
        <v>119.14</v>
      </c>
      <c r="BA2223" s="3">
        <v>119.33</v>
      </c>
    </row>
    <row r="2224" spans="1:53" x14ac:dyDescent="0.3">
      <c r="A2224" s="1" t="s">
        <v>354</v>
      </c>
      <c r="B2224" s="2">
        <v>9221126</v>
      </c>
      <c r="C2224" s="9" t="s">
        <v>2401</v>
      </c>
      <c r="D2224" s="9" t="s">
        <v>2438</v>
      </c>
      <c r="E2224" s="3">
        <v>822.20407299999999</v>
      </c>
      <c r="F2224" s="5">
        <v>3152.8500720000002</v>
      </c>
      <c r="G2224" s="5">
        <v>3152.8500729000002</v>
      </c>
      <c r="H2224" s="3">
        <v>0.09</v>
      </c>
      <c r="I2224" s="3" t="s">
        <v>2397</v>
      </c>
      <c r="J2224" s="3">
        <v>0.09</v>
      </c>
      <c r="K2224" s="3" t="s">
        <v>2397</v>
      </c>
      <c r="L2224" s="3">
        <v>0.69627110771374801</v>
      </c>
      <c r="M2224" s="3">
        <v>0.6725562659938259</v>
      </c>
      <c r="N2224" s="3">
        <v>6.3506009482843799</v>
      </c>
      <c r="O2224" s="3" t="s">
        <v>2400</v>
      </c>
      <c r="P2224" s="3" t="s">
        <v>2400</v>
      </c>
      <c r="Q2224" s="3">
        <v>8.0986799999999999</v>
      </c>
      <c r="R2224" s="3">
        <v>20.407273</v>
      </c>
      <c r="S2224" s="3">
        <v>32.055509017629099</v>
      </c>
      <c r="T2224" s="9" t="s">
        <v>3429</v>
      </c>
      <c r="U2224" s="7">
        <v>216476</v>
      </c>
      <c r="V2224" s="7">
        <v>229291</v>
      </c>
      <c r="W2224" s="7">
        <v>140432</v>
      </c>
      <c r="X2224" s="7">
        <v>-74089</v>
      </c>
      <c r="Y2224" s="7">
        <v>191281</v>
      </c>
      <c r="Z2224" s="7">
        <v>200734</v>
      </c>
      <c r="AA2224" s="7">
        <v>202896</v>
      </c>
      <c r="AB2224" s="7">
        <v>216476</v>
      </c>
      <c r="AC2224" s="3">
        <v>67.527000000000001</v>
      </c>
      <c r="AD2224" s="3">
        <v>52.354999999999997</v>
      </c>
      <c r="AE2224" s="3">
        <v>53.548000000000002</v>
      </c>
      <c r="AF2224" s="3">
        <v>38.517000000000003</v>
      </c>
      <c r="AG2224" s="7">
        <v>129685185</v>
      </c>
      <c r="AH2224" s="7">
        <v>130628662</v>
      </c>
      <c r="AI2224" s="7">
        <v>129985107</v>
      </c>
      <c r="AJ2224" s="7">
        <v>115965998</v>
      </c>
      <c r="AK2224" s="3">
        <v>89.42116</v>
      </c>
      <c r="AL2224" s="7">
        <v>231</v>
      </c>
      <c r="AM2224" s="7">
        <v>74391879</v>
      </c>
      <c r="AN2224" s="3">
        <v>57.36</v>
      </c>
      <c r="AO2224" s="3">
        <v>-5.5276379999999996</v>
      </c>
      <c r="AP2224" s="3">
        <v>-11.04101</v>
      </c>
      <c r="AQ2224" s="3">
        <v>0.71428599999999998</v>
      </c>
      <c r="AR2224" s="3">
        <v>-23.160762999999999</v>
      </c>
      <c r="AS2224" s="3">
        <v>-11.04101</v>
      </c>
      <c r="AT2224" s="3">
        <v>0.71428599999999998</v>
      </c>
      <c r="AU2224" s="3">
        <v>-24.193548</v>
      </c>
      <c r="AV2224" s="3">
        <v>1.9761139254264086</v>
      </c>
      <c r="AW2224" s="3">
        <v>1.964161589397502</v>
      </c>
      <c r="AX2224" s="3">
        <v>2.3621121706859105</v>
      </c>
      <c r="AY2224" s="3">
        <v>69.510000000000005</v>
      </c>
      <c r="AZ2224" s="3">
        <v>69.09</v>
      </c>
      <c r="BA2224" s="3">
        <v>83.09</v>
      </c>
    </row>
    <row r="2225" spans="1:53" x14ac:dyDescent="0.3">
      <c r="A2225" s="1" t="s">
        <v>405</v>
      </c>
      <c r="B2225" s="2">
        <v>4246977</v>
      </c>
      <c r="C2225" s="9" t="s">
        <v>2395</v>
      </c>
      <c r="D2225" s="9" t="s">
        <v>2431</v>
      </c>
      <c r="E2225" s="3">
        <v>821.08748375000005</v>
      </c>
      <c r="F2225" s="5">
        <v>4570.849483</v>
      </c>
      <c r="G2225" s="5">
        <v>5336.3604837499997</v>
      </c>
      <c r="H2225" s="3">
        <v>-0.31</v>
      </c>
      <c r="I2225" s="3" t="s">
        <v>2397</v>
      </c>
      <c r="J2225" s="4">
        <v>-0.31</v>
      </c>
      <c r="K2225" s="3" t="s">
        <v>2397</v>
      </c>
      <c r="L2225" s="3">
        <v>0.26210343000000003</v>
      </c>
      <c r="M2225" s="3">
        <v>0.25906856</v>
      </c>
      <c r="N2225" s="3" t="s">
        <v>2397</v>
      </c>
      <c r="O2225" s="3" t="s">
        <v>2397</v>
      </c>
      <c r="P2225" s="3" t="s">
        <v>2397</v>
      </c>
      <c r="Q2225" s="3">
        <v>0.85447399999999996</v>
      </c>
      <c r="R2225" s="3">
        <v>10.369517</v>
      </c>
      <c r="S2225" s="3">
        <v>10.369517</v>
      </c>
      <c r="T2225" s="9" t="s">
        <v>3429</v>
      </c>
      <c r="U2225" s="7">
        <v>7613626</v>
      </c>
      <c r="V2225" s="7">
        <v>7468610</v>
      </c>
      <c r="W2225" s="7">
        <v>5277169</v>
      </c>
      <c r="X2225" s="7">
        <v>3476495</v>
      </c>
      <c r="Y2225" s="7">
        <v>6174205</v>
      </c>
      <c r="Z2225" s="7">
        <v>6512866</v>
      </c>
      <c r="AA2225" s="7">
        <v>7241456</v>
      </c>
      <c r="AB2225" s="7">
        <v>7613626</v>
      </c>
      <c r="AC2225" s="3">
        <v>17.024999999999999</v>
      </c>
      <c r="AD2225" s="4">
        <v>16.39</v>
      </c>
      <c r="AE2225" s="4">
        <v>10.211</v>
      </c>
      <c r="AF2225" s="4">
        <v>7.77</v>
      </c>
      <c r="AG2225" s="7">
        <v>66933121</v>
      </c>
      <c r="AH2225" s="7">
        <v>66413750</v>
      </c>
      <c r="AI2225" s="7">
        <v>66010484</v>
      </c>
      <c r="AJ2225" s="7">
        <v>42116071</v>
      </c>
      <c r="AK2225" s="3">
        <v>63.65466</v>
      </c>
      <c r="AL2225" s="7">
        <v>185</v>
      </c>
      <c r="AM2225" s="7">
        <v>30290182</v>
      </c>
      <c r="AN2225" s="3">
        <v>45.78</v>
      </c>
      <c r="AO2225" s="3">
        <v>-5.8425060000000002</v>
      </c>
      <c r="AP2225" s="3">
        <v>-10.394843</v>
      </c>
      <c r="AQ2225" s="3">
        <v>-33.651550999999998</v>
      </c>
      <c r="AR2225" s="3">
        <v>-56.798757000000002</v>
      </c>
      <c r="AS2225" s="3">
        <v>-10.394843</v>
      </c>
      <c r="AT2225" s="3">
        <v>-33.651550999999998</v>
      </c>
      <c r="AU2225" s="3">
        <v>-57.605795000000001</v>
      </c>
      <c r="AV2225" s="3">
        <v>8.9036464660395573</v>
      </c>
      <c r="AW2225" s="3">
        <v>14.199076768817962</v>
      </c>
      <c r="AX2225" s="3">
        <v>17.206883950291463</v>
      </c>
      <c r="AY2225" s="3">
        <v>67.84</v>
      </c>
      <c r="AZ2225" s="3">
        <v>108.19</v>
      </c>
      <c r="BA2225" s="4">
        <v>131.11000000000001</v>
      </c>
    </row>
    <row r="2226" spans="1:53" x14ac:dyDescent="0.3">
      <c r="A2226" s="1" t="s">
        <v>1831</v>
      </c>
      <c r="B2226" s="2">
        <v>4150169</v>
      </c>
      <c r="C2226" s="9" t="s">
        <v>2401</v>
      </c>
      <c r="D2226" s="9" t="s">
        <v>2452</v>
      </c>
      <c r="E2226" s="3">
        <v>818.47090690000005</v>
      </c>
      <c r="F2226" s="5">
        <v>1699.0709059999999</v>
      </c>
      <c r="G2226" s="5" t="s">
        <v>2400</v>
      </c>
      <c r="H2226" s="3">
        <v>-0.20200000000000001</v>
      </c>
      <c r="I2226" s="3">
        <v>29.058084999999998</v>
      </c>
      <c r="J2226" s="4">
        <v>-0.20200000000000001</v>
      </c>
      <c r="K2226" s="3">
        <v>29.058084999999998</v>
      </c>
      <c r="L2226" s="3">
        <v>0.97962424000000003</v>
      </c>
      <c r="M2226" s="3">
        <v>0.70770407000000002</v>
      </c>
      <c r="N2226" s="3">
        <v>6.1679440000000003</v>
      </c>
      <c r="O2226" s="3" t="s">
        <v>2400</v>
      </c>
      <c r="P2226" s="3" t="s">
        <v>2400</v>
      </c>
      <c r="Q2226" s="3">
        <v>0.31253900000000001</v>
      </c>
      <c r="R2226" s="3">
        <v>7.1328969999999998</v>
      </c>
      <c r="S2226" s="3">
        <v>7.1328969999999998</v>
      </c>
      <c r="T2226" s="9" t="s">
        <v>3429</v>
      </c>
      <c r="U2226" s="7">
        <v>5108700</v>
      </c>
      <c r="V2226" s="7">
        <v>6323600</v>
      </c>
      <c r="W2226" s="7">
        <v>5675300</v>
      </c>
      <c r="X2226" s="7">
        <v>3466600</v>
      </c>
      <c r="Y2226" s="7">
        <v>4703700</v>
      </c>
      <c r="Z2226" s="7">
        <v>4823800</v>
      </c>
      <c r="AA2226" s="7">
        <v>4941800</v>
      </c>
      <c r="AB2226" s="7">
        <v>5108700</v>
      </c>
      <c r="AC2226" s="3">
        <v>19.997</v>
      </c>
      <c r="AD2226" s="3">
        <v>18.928000000000001</v>
      </c>
      <c r="AE2226" s="4">
        <v>5.7469999999999999</v>
      </c>
      <c r="AF2226" s="4">
        <v>3.2189999999999999</v>
      </c>
      <c r="AG2226" s="7">
        <v>31844922</v>
      </c>
      <c r="AH2226" s="7">
        <v>33692179</v>
      </c>
      <c r="AI2226" s="7">
        <v>34255939</v>
      </c>
      <c r="AJ2226" s="7">
        <v>24538328</v>
      </c>
      <c r="AK2226" s="3">
        <v>77.050389999999993</v>
      </c>
      <c r="AL2226" s="7">
        <v>183</v>
      </c>
      <c r="AM2226" s="7">
        <v>24511432</v>
      </c>
      <c r="AN2226" s="3">
        <v>76.97</v>
      </c>
      <c r="AO2226" s="3">
        <v>-2.9874209999999999</v>
      </c>
      <c r="AP2226" s="3">
        <v>-27.976654</v>
      </c>
      <c r="AQ2226" s="3">
        <v>-7.0316419999999997</v>
      </c>
      <c r="AR2226" s="3">
        <v>-45.462581</v>
      </c>
      <c r="AS2226" s="3">
        <v>-27.976654</v>
      </c>
      <c r="AT2226" s="3">
        <v>-7.0316419999999997</v>
      </c>
      <c r="AU2226" s="3">
        <v>-46.626297999999998</v>
      </c>
      <c r="AV2226" s="3">
        <v>2.734831539068356</v>
      </c>
      <c r="AW2226" s="3">
        <v>3.7766790918339925</v>
      </c>
      <c r="AX2226" s="3">
        <v>3.8533725891831185</v>
      </c>
      <c r="AY2226" s="3">
        <v>57.93</v>
      </c>
      <c r="AZ2226" s="4">
        <v>80</v>
      </c>
      <c r="BA2226" s="3">
        <v>81.63</v>
      </c>
    </row>
    <row r="2227" spans="1:53" x14ac:dyDescent="0.3">
      <c r="A2227" s="1" t="s">
        <v>1901</v>
      </c>
      <c r="B2227" s="2">
        <v>103044</v>
      </c>
      <c r="C2227" s="9" t="s">
        <v>2401</v>
      </c>
      <c r="D2227" s="9" t="s">
        <v>2413</v>
      </c>
      <c r="E2227" s="3">
        <v>813.71609871999999</v>
      </c>
      <c r="F2227" s="5">
        <v>262.28909800000002</v>
      </c>
      <c r="G2227" s="5">
        <v>262.28909872000003</v>
      </c>
      <c r="H2227" s="4">
        <v>6.07</v>
      </c>
      <c r="I2227" s="3">
        <v>1.1185076810534</v>
      </c>
      <c r="J2227" s="3">
        <v>6.07</v>
      </c>
      <c r="K2227" s="3">
        <v>1.1185076810534</v>
      </c>
      <c r="L2227" s="3">
        <v>0.33359840838633503</v>
      </c>
      <c r="M2227" s="3">
        <v>0.32322489839421897</v>
      </c>
      <c r="N2227" s="3" t="s">
        <v>2400</v>
      </c>
      <c r="O2227" s="3" t="s">
        <v>2400</v>
      </c>
      <c r="P2227" s="3" t="s">
        <v>2400</v>
      </c>
      <c r="Q2227" s="3">
        <v>0.55399500000000002</v>
      </c>
      <c r="R2227" s="3">
        <v>0.93048699999999995</v>
      </c>
      <c r="S2227" s="3">
        <v>0.25668396666382898</v>
      </c>
      <c r="T2227" s="9" t="s">
        <v>3429</v>
      </c>
      <c r="U2227" s="7">
        <v>548587</v>
      </c>
      <c r="V2227" s="7">
        <v>555895</v>
      </c>
      <c r="W2227" s="7">
        <v>527605</v>
      </c>
      <c r="X2227" s="7">
        <v>468811</v>
      </c>
      <c r="Y2227" s="7">
        <v>481414</v>
      </c>
      <c r="Z2227" s="7">
        <v>521802</v>
      </c>
      <c r="AA2227" s="7">
        <v>539006</v>
      </c>
      <c r="AB2227" s="7">
        <v>548587</v>
      </c>
      <c r="AC2227" s="3">
        <v>69.915999999999997</v>
      </c>
      <c r="AD2227" s="4">
        <v>69.17</v>
      </c>
      <c r="AE2227" s="3">
        <v>61.588999999999999</v>
      </c>
      <c r="AF2227" s="3">
        <v>58.539000000000001</v>
      </c>
      <c r="AG2227" s="7">
        <v>52361292</v>
      </c>
      <c r="AH2227" s="7">
        <v>52322186</v>
      </c>
      <c r="AI2227" s="7">
        <v>52257806</v>
      </c>
      <c r="AJ2227" s="7">
        <v>49624169</v>
      </c>
      <c r="AK2227" s="3">
        <v>94.648129999999995</v>
      </c>
      <c r="AL2227" s="7">
        <v>301</v>
      </c>
      <c r="AM2227" s="7">
        <v>45775653</v>
      </c>
      <c r="AN2227" s="3">
        <v>87.31</v>
      </c>
      <c r="AO2227" s="3">
        <v>-0.52049500000000004</v>
      </c>
      <c r="AP2227" s="3">
        <v>-1.481959</v>
      </c>
      <c r="AQ2227" s="3">
        <v>-74.727272999999997</v>
      </c>
      <c r="AR2227" s="3">
        <v>-72.016838000000007</v>
      </c>
      <c r="AS2227" s="3">
        <v>-1.481959</v>
      </c>
      <c r="AT2227" s="3">
        <v>-74.727272999999997</v>
      </c>
      <c r="AU2227" s="3">
        <v>-71.955246000000002</v>
      </c>
      <c r="AV2227" s="3">
        <v>5.674714597958225</v>
      </c>
      <c r="AW2227" s="3">
        <v>14.822317635072682</v>
      </c>
      <c r="AX2227" s="3">
        <v>14.299998929124902</v>
      </c>
      <c r="AY2227" s="3">
        <v>77.56</v>
      </c>
      <c r="AZ2227" s="3">
        <v>202.57</v>
      </c>
      <c r="BA2227" s="3">
        <v>195.44</v>
      </c>
    </row>
    <row r="2228" spans="1:53" x14ac:dyDescent="0.3">
      <c r="A2228" s="1" t="s">
        <v>437</v>
      </c>
      <c r="B2228" s="2">
        <v>5721903</v>
      </c>
      <c r="C2228" s="9" t="s">
        <v>2401</v>
      </c>
      <c r="D2228" s="9" t="s">
        <v>2407</v>
      </c>
      <c r="E2228" s="3">
        <v>812.10931259999995</v>
      </c>
      <c r="F2228" s="5">
        <v>1147.5316319999999</v>
      </c>
      <c r="G2228" s="5" t="s">
        <v>2400</v>
      </c>
      <c r="H2228" s="3">
        <v>-0.23799999999999999</v>
      </c>
      <c r="I2228" s="3">
        <v>27.485714000000002</v>
      </c>
      <c r="J2228" s="3">
        <v>-0.23799999999999999</v>
      </c>
      <c r="K2228" s="3">
        <v>27.485714000000002</v>
      </c>
      <c r="L2228" s="3">
        <v>0.89755551</v>
      </c>
      <c r="M2228" s="3">
        <v>0.89755551</v>
      </c>
      <c r="N2228" s="3">
        <v>5.6721700000000004</v>
      </c>
      <c r="O2228" s="3" t="s">
        <v>2400</v>
      </c>
      <c r="P2228" s="3" t="s">
        <v>2400</v>
      </c>
      <c r="Q2228" s="3">
        <v>23.337109000000002</v>
      </c>
      <c r="R2228" s="3" t="s">
        <v>2400</v>
      </c>
      <c r="S2228" s="3" t="s">
        <v>2400</v>
      </c>
      <c r="T2228" s="9" t="s">
        <v>3429</v>
      </c>
      <c r="U2228" s="7">
        <v>43081.747000000003</v>
      </c>
      <c r="V2228" s="7">
        <v>44140.135999999999</v>
      </c>
      <c r="W2228" s="7">
        <v>41224.453000000001</v>
      </c>
      <c r="X2228" s="7">
        <v>33126.665999999997</v>
      </c>
      <c r="Y2228" s="7">
        <v>43232.131000000001</v>
      </c>
      <c r="Z2228" s="7">
        <v>43156.938999999998</v>
      </c>
      <c r="AA2228" s="7">
        <v>43081.747000000003</v>
      </c>
      <c r="AB2228" s="7">
        <v>43865.81</v>
      </c>
      <c r="AC2228" s="4">
        <v>100</v>
      </c>
      <c r="AD2228" s="4">
        <v>100</v>
      </c>
      <c r="AE2228" s="3" t="s">
        <v>2400</v>
      </c>
      <c r="AF2228" s="3" t="s">
        <v>2400</v>
      </c>
      <c r="AG2228" s="7">
        <v>139968594</v>
      </c>
      <c r="AH2228" s="7">
        <v>139968594</v>
      </c>
      <c r="AI2228" s="7">
        <v>139968594</v>
      </c>
      <c r="AJ2228" s="7" t="s">
        <v>2400</v>
      </c>
      <c r="AK2228" s="3" t="s">
        <v>2400</v>
      </c>
      <c r="AL2228" s="7">
        <v>120</v>
      </c>
      <c r="AM2228" s="7">
        <v>37889198</v>
      </c>
      <c r="AN2228" s="3">
        <v>27.06</v>
      </c>
      <c r="AO2228" s="3">
        <v>-4.1832669999999998</v>
      </c>
      <c r="AP2228" s="3">
        <v>-17.068966</v>
      </c>
      <c r="AQ2228" s="3">
        <v>-26.788432</v>
      </c>
      <c r="AR2228" s="3">
        <v>-12.065814</v>
      </c>
      <c r="AS2228" s="3">
        <v>-17.068966</v>
      </c>
      <c r="AT2228" s="3">
        <v>-26.788432</v>
      </c>
      <c r="AU2228" s="3">
        <v>-11.418048000000001</v>
      </c>
      <c r="AV2228" s="3">
        <v>5.1114497464759161</v>
      </c>
      <c r="AW2228" s="3">
        <v>3.2579151485747677</v>
      </c>
      <c r="AX2228" s="3">
        <v>2.3555875028298598</v>
      </c>
      <c r="AY2228" s="4">
        <v>223.3</v>
      </c>
      <c r="AZ2228" s="3">
        <v>142.33000000000001</v>
      </c>
      <c r="BA2228" s="3">
        <v>102.91</v>
      </c>
    </row>
    <row r="2229" spans="1:53" x14ac:dyDescent="0.3">
      <c r="A2229" s="1" t="s">
        <v>1226</v>
      </c>
      <c r="B2229" s="2">
        <v>4973646</v>
      </c>
      <c r="C2229" s="9" t="s">
        <v>2401</v>
      </c>
      <c r="D2229" s="9" t="s">
        <v>2438</v>
      </c>
      <c r="E2229" s="3">
        <v>809.12993113000005</v>
      </c>
      <c r="F2229" s="5" t="s">
        <v>2400</v>
      </c>
      <c r="G2229" s="5">
        <v>6374.3839311299998</v>
      </c>
      <c r="H2229" s="3">
        <v>-0.19</v>
      </c>
      <c r="I2229" s="3" t="s">
        <v>2397</v>
      </c>
      <c r="J2229" s="3">
        <v>-0.19</v>
      </c>
      <c r="K2229" s="3" t="s">
        <v>2397</v>
      </c>
      <c r="L2229" s="3">
        <v>0.67982575951443702</v>
      </c>
      <c r="M2229" s="3">
        <v>0.67972611673074601</v>
      </c>
      <c r="N2229" s="3">
        <v>5.2882712473680398</v>
      </c>
      <c r="O2229" s="3" t="s">
        <v>2400</v>
      </c>
      <c r="P2229" s="3" t="s">
        <v>2400</v>
      </c>
      <c r="Q2229" s="3" t="s">
        <v>2400</v>
      </c>
      <c r="R2229" s="3" t="s">
        <v>2400</v>
      </c>
      <c r="S2229" s="3">
        <v>14.082215466101699</v>
      </c>
      <c r="T2229" s="9" t="s">
        <v>3429</v>
      </c>
      <c r="U2229" s="7">
        <v>202809</v>
      </c>
      <c r="V2229" s="7">
        <v>205067</v>
      </c>
      <c r="W2229" s="7">
        <v>172568</v>
      </c>
      <c r="X2229" s="7">
        <v>143157</v>
      </c>
      <c r="Y2229" s="7">
        <v>192098</v>
      </c>
      <c r="Z2229" s="7">
        <v>195133</v>
      </c>
      <c r="AA2229" s="7">
        <v>198404</v>
      </c>
      <c r="AB2229" s="7">
        <v>202809</v>
      </c>
      <c r="AC2229" s="3">
        <v>59.593000000000004</v>
      </c>
      <c r="AD2229" s="3">
        <v>69.460999999999999</v>
      </c>
      <c r="AE2229" s="3" t="s">
        <v>2400</v>
      </c>
      <c r="AF2229" s="3" t="s">
        <v>2400</v>
      </c>
      <c r="AG2229" s="7">
        <v>69333208</v>
      </c>
      <c r="AH2229" s="7">
        <v>69333208</v>
      </c>
      <c r="AI2229" s="7">
        <v>69106061</v>
      </c>
      <c r="AJ2229" s="7">
        <v>58357160</v>
      </c>
      <c r="AK2229" s="3">
        <v>83.879450000000006</v>
      </c>
      <c r="AL2229" s="7">
        <v>207</v>
      </c>
      <c r="AM2229" s="7">
        <v>42259794</v>
      </c>
      <c r="AN2229" s="3">
        <v>60.74</v>
      </c>
      <c r="AO2229" s="3">
        <v>-4.3560610000000004</v>
      </c>
      <c r="AP2229" s="3">
        <v>-13.155632000000001</v>
      </c>
      <c r="AQ2229" s="3">
        <v>-18.218623999999998</v>
      </c>
      <c r="AR2229" s="3">
        <v>-23.426839000000001</v>
      </c>
      <c r="AS2229" s="3">
        <v>-13.155632000000001</v>
      </c>
      <c r="AT2229" s="3">
        <v>-18.218623999999998</v>
      </c>
      <c r="AU2229" s="3">
        <v>-23.658352000000001</v>
      </c>
      <c r="AV2229" s="3">
        <v>3.6056653928567419</v>
      </c>
      <c r="AW2229" s="3">
        <v>3.7788336867130061</v>
      </c>
      <c r="AX2229" s="3">
        <v>3.2769064561126076</v>
      </c>
      <c r="AY2229" s="3">
        <v>95.61</v>
      </c>
      <c r="AZ2229" s="4">
        <v>100.2</v>
      </c>
      <c r="BA2229" s="3">
        <v>86.89</v>
      </c>
    </row>
    <row r="2230" spans="1:53" x14ac:dyDescent="0.3">
      <c r="A2230" s="1" t="s">
        <v>2817</v>
      </c>
      <c r="B2230" s="2">
        <v>13523409</v>
      </c>
      <c r="C2230" s="9" t="s">
        <v>2395</v>
      </c>
      <c r="D2230" s="9" t="s">
        <v>2403</v>
      </c>
      <c r="E2230" s="3">
        <v>808.60002652000003</v>
      </c>
      <c r="F2230" s="5">
        <v>398.23602599999998</v>
      </c>
      <c r="G2230" s="5" t="s">
        <v>2400</v>
      </c>
      <c r="H2230" s="3">
        <v>-0.11</v>
      </c>
      <c r="I2230" s="3" t="s">
        <v>2397</v>
      </c>
      <c r="J2230" s="3">
        <v>-0.11</v>
      </c>
      <c r="K2230" s="3" t="s">
        <v>2397</v>
      </c>
      <c r="L2230" s="3">
        <v>1.57663317</v>
      </c>
      <c r="M2230" s="3">
        <v>1.57663317</v>
      </c>
      <c r="N2230" s="3" t="s">
        <v>2397</v>
      </c>
      <c r="O2230" s="3" t="s">
        <v>2400</v>
      </c>
      <c r="P2230" s="3" t="s">
        <v>2400</v>
      </c>
      <c r="Q2230" s="3" t="s">
        <v>2400</v>
      </c>
      <c r="R2230" s="3" t="s">
        <v>2397</v>
      </c>
      <c r="S2230" s="3">
        <v>-2.200453</v>
      </c>
      <c r="T2230" s="9" t="s">
        <v>3429</v>
      </c>
      <c r="U2230" s="7" t="s">
        <v>2400</v>
      </c>
      <c r="V2230" s="7" t="s">
        <v>2400</v>
      </c>
      <c r="W2230" s="7" t="s">
        <v>2400</v>
      </c>
      <c r="X2230" s="7" t="s">
        <v>2400</v>
      </c>
      <c r="Y2230" s="7" t="s">
        <v>2400</v>
      </c>
      <c r="Z2230" s="7" t="s">
        <v>2400</v>
      </c>
      <c r="AA2230" s="7" t="s">
        <v>2400</v>
      </c>
      <c r="AB2230" s="7" t="s">
        <v>2400</v>
      </c>
      <c r="AC2230" s="3" t="s">
        <v>2400</v>
      </c>
      <c r="AD2230" s="3" t="s">
        <v>2400</v>
      </c>
      <c r="AE2230" s="3" t="s">
        <v>2400</v>
      </c>
      <c r="AF2230" s="3" t="s">
        <v>2400</v>
      </c>
      <c r="AG2230" s="7">
        <v>282690975</v>
      </c>
      <c r="AH2230" s="7">
        <v>273039997</v>
      </c>
      <c r="AI2230" s="7">
        <v>150537752</v>
      </c>
      <c r="AJ2230" s="7">
        <v>213115447</v>
      </c>
      <c r="AK2230" s="3">
        <v>75.378450000000001</v>
      </c>
      <c r="AL2230" s="7">
        <v>158</v>
      </c>
      <c r="AM2230" s="7">
        <v>196747894</v>
      </c>
      <c r="AN2230" s="3">
        <v>69.59</v>
      </c>
      <c r="AO2230" s="3">
        <v>-2.3346300000000002</v>
      </c>
      <c r="AP2230" s="3">
        <v>-12.237762</v>
      </c>
      <c r="AQ2230" s="3">
        <v>-8.0586079999999995</v>
      </c>
      <c r="AR2230" s="3">
        <v>15.668203</v>
      </c>
      <c r="AS2230" s="3">
        <v>-12.237762</v>
      </c>
      <c r="AT2230" s="3">
        <v>-8.0586079999999995</v>
      </c>
      <c r="AU2230" s="3">
        <v>17.840375999999999</v>
      </c>
      <c r="AV2230" s="3">
        <v>1.4531735214714794</v>
      </c>
      <c r="AW2230" s="3">
        <v>2.3573627040350495</v>
      </c>
      <c r="AX2230" s="3">
        <v>2.5101708328348624</v>
      </c>
      <c r="AY2230" s="3">
        <v>51.61</v>
      </c>
      <c r="AZ2230" s="3">
        <v>83.73</v>
      </c>
      <c r="BA2230" s="3">
        <v>89.15</v>
      </c>
    </row>
    <row r="2231" spans="1:53" x14ac:dyDescent="0.3">
      <c r="A2231" s="1" t="s">
        <v>1374</v>
      </c>
      <c r="B2231" s="2">
        <v>113567</v>
      </c>
      <c r="C2231" s="9" t="s">
        <v>2395</v>
      </c>
      <c r="D2231" s="9" t="s">
        <v>2399</v>
      </c>
      <c r="E2231" s="3">
        <v>807.90354645000002</v>
      </c>
      <c r="F2231" s="5" t="s">
        <v>2400</v>
      </c>
      <c r="G2231" s="5">
        <v>1262.6895464500001</v>
      </c>
      <c r="H2231" s="4">
        <v>1.216</v>
      </c>
      <c r="I2231" s="3">
        <v>8.9337349397590398</v>
      </c>
      <c r="J2231" s="4">
        <v>1.216</v>
      </c>
      <c r="K2231" s="3">
        <v>8.9337349397590398</v>
      </c>
      <c r="L2231" s="3">
        <v>1.3453085845705999</v>
      </c>
      <c r="M2231" s="3">
        <v>1.2312074419477801</v>
      </c>
      <c r="N2231" s="3">
        <v>28.122630000000001</v>
      </c>
      <c r="O2231" s="3" t="s">
        <v>2400</v>
      </c>
      <c r="P2231" s="3" t="s">
        <v>2400</v>
      </c>
      <c r="Q2231" s="3" t="s">
        <v>2400</v>
      </c>
      <c r="R2231" s="3" t="s">
        <v>2400</v>
      </c>
      <c r="S2231" s="3" t="s">
        <v>2400</v>
      </c>
      <c r="T2231" s="9" t="s">
        <v>3429</v>
      </c>
      <c r="U2231" s="7">
        <v>225269</v>
      </c>
      <c r="V2231" s="7">
        <v>189821</v>
      </c>
      <c r="W2231" s="7">
        <v>179224</v>
      </c>
      <c r="X2231" s="7">
        <v>167418</v>
      </c>
      <c r="Y2231" s="7">
        <v>228872</v>
      </c>
      <c r="Z2231" s="7">
        <v>228729</v>
      </c>
      <c r="AA2231" s="7">
        <v>227383</v>
      </c>
      <c r="AB2231" s="7">
        <v>225269</v>
      </c>
      <c r="AC2231" s="3" t="s">
        <v>2400</v>
      </c>
      <c r="AD2231" s="3" t="s">
        <v>2400</v>
      </c>
      <c r="AE2231" s="3" t="s">
        <v>2400</v>
      </c>
      <c r="AF2231" s="3" t="s">
        <v>2400</v>
      </c>
      <c r="AG2231" s="7">
        <v>16142433</v>
      </c>
      <c r="AH2231" s="7">
        <v>16137646</v>
      </c>
      <c r="AI2231" s="7">
        <v>16023350</v>
      </c>
      <c r="AJ2231" s="7">
        <v>15660607</v>
      </c>
      <c r="AK2231" s="3">
        <v>97.018190000000004</v>
      </c>
      <c r="AL2231" s="7">
        <v>198</v>
      </c>
      <c r="AM2231" s="7">
        <v>10223122</v>
      </c>
      <c r="AN2231" s="3">
        <v>63.33</v>
      </c>
      <c r="AO2231" s="3">
        <v>-1.9828159999999999</v>
      </c>
      <c r="AP2231" s="3">
        <v>-11.108891</v>
      </c>
      <c r="AQ2231" s="3">
        <v>1.7612080000000001</v>
      </c>
      <c r="AR2231" s="3">
        <v>10.506705999999999</v>
      </c>
      <c r="AS2231" s="3">
        <v>-11.108891</v>
      </c>
      <c r="AT2231" s="3">
        <v>1.7612080000000001</v>
      </c>
      <c r="AU2231" s="3">
        <v>10.178305999999999</v>
      </c>
      <c r="AV2231" s="3">
        <v>1.4469212446666071</v>
      </c>
      <c r="AW2231" s="3">
        <v>2.2713152245254631</v>
      </c>
      <c r="AX2231" s="3">
        <v>1.9484717289793747</v>
      </c>
      <c r="AY2231" s="3">
        <v>67.97</v>
      </c>
      <c r="AZ2231" s="4">
        <v>106.7</v>
      </c>
      <c r="BA2231" s="3">
        <v>91.53</v>
      </c>
    </row>
    <row r="2232" spans="1:53" x14ac:dyDescent="0.3">
      <c r="A2232" s="1" t="s">
        <v>322</v>
      </c>
      <c r="B2232" s="2">
        <v>4281629</v>
      </c>
      <c r="C2232" s="9" t="s">
        <v>2395</v>
      </c>
      <c r="D2232" s="9" t="s">
        <v>2407</v>
      </c>
      <c r="E2232" s="3">
        <v>805.41257094000002</v>
      </c>
      <c r="F2232" s="5">
        <v>1861.9264499999999</v>
      </c>
      <c r="G2232" s="5">
        <v>1861.2735709399999</v>
      </c>
      <c r="H2232" s="3">
        <v>0.253</v>
      </c>
      <c r="I2232" s="3" t="s">
        <v>2397</v>
      </c>
      <c r="J2232" s="3">
        <v>0.253</v>
      </c>
      <c r="K2232" s="3" t="s">
        <v>2397</v>
      </c>
      <c r="L2232" s="3">
        <v>0.86118251999999995</v>
      </c>
      <c r="M2232" s="3">
        <v>0.86118251999999995</v>
      </c>
      <c r="N2232" s="3">
        <v>2.421462</v>
      </c>
      <c r="O2232" s="3" t="s">
        <v>2400</v>
      </c>
      <c r="P2232" s="3" t="s">
        <v>2400</v>
      </c>
      <c r="Q2232" s="3">
        <v>7.2359299999999998</v>
      </c>
      <c r="R2232" s="3" t="s">
        <v>2400</v>
      </c>
      <c r="S2232" s="3">
        <v>66.399785364001602</v>
      </c>
      <c r="T2232" s="9" t="s">
        <v>3429</v>
      </c>
      <c r="U2232" s="7">
        <v>209328.883</v>
      </c>
      <c r="V2232" s="7">
        <v>181002.46</v>
      </c>
      <c r="W2232" s="7">
        <v>165105.70800000001</v>
      </c>
      <c r="X2232" s="7">
        <v>172103.726</v>
      </c>
      <c r="Y2232" s="7">
        <v>249036.77499999999</v>
      </c>
      <c r="Z2232" s="7">
        <v>232315.22899999999</v>
      </c>
      <c r="AA2232" s="7">
        <v>214749.842</v>
      </c>
      <c r="AB2232" s="7">
        <v>209328.883</v>
      </c>
      <c r="AC2232" s="4">
        <v>100</v>
      </c>
      <c r="AD2232" s="4">
        <v>100</v>
      </c>
      <c r="AE2232" s="3" t="s">
        <v>2400</v>
      </c>
      <c r="AF2232" s="3" t="s">
        <v>2400</v>
      </c>
      <c r="AG2232" s="7">
        <v>85591134</v>
      </c>
      <c r="AH2232" s="7">
        <v>85591134</v>
      </c>
      <c r="AI2232" s="7">
        <v>57767264</v>
      </c>
      <c r="AJ2232" s="7" t="s">
        <v>2400</v>
      </c>
      <c r="AK2232" s="3" t="s">
        <v>2400</v>
      </c>
      <c r="AL2232" s="7">
        <v>164</v>
      </c>
      <c r="AM2232" s="7">
        <v>17581444</v>
      </c>
      <c r="AN2232" s="3">
        <v>20.54</v>
      </c>
      <c r="AO2232" s="3">
        <v>0.46136100000000002</v>
      </c>
      <c r="AP2232" s="3">
        <v>-7.4388949999999996</v>
      </c>
      <c r="AQ2232" s="3">
        <v>5.0663450000000001</v>
      </c>
      <c r="AR2232" s="3">
        <v>-24.913792999999998</v>
      </c>
      <c r="AS2232" s="3">
        <v>-7.4388949999999996</v>
      </c>
      <c r="AT2232" s="3">
        <v>5.0663450000000001</v>
      </c>
      <c r="AU2232" s="3">
        <v>-24.523396999999999</v>
      </c>
      <c r="AV2232" s="3">
        <v>4.3085864477505345</v>
      </c>
      <c r="AW2232" s="3">
        <v>3.9778169504841898</v>
      </c>
      <c r="AX2232" s="3">
        <v>3.5319716822359375</v>
      </c>
      <c r="AY2232" s="3">
        <v>142.29</v>
      </c>
      <c r="AZ2232" s="3">
        <v>131.37</v>
      </c>
      <c r="BA2232" s="3">
        <v>116.64</v>
      </c>
    </row>
    <row r="2233" spans="1:53" x14ac:dyDescent="0.3">
      <c r="A2233" s="1" t="s">
        <v>1051</v>
      </c>
      <c r="B2233" s="2">
        <v>7389138</v>
      </c>
      <c r="C2233" s="9" t="s">
        <v>2401</v>
      </c>
      <c r="D2233" s="9" t="s">
        <v>2408</v>
      </c>
      <c r="E2233" s="3">
        <v>804.84481840000001</v>
      </c>
      <c r="F2233" s="5">
        <v>628.44481800000005</v>
      </c>
      <c r="G2233" s="5">
        <v>588.74481839999999</v>
      </c>
      <c r="H2233" s="3">
        <v>-0.33900000000000002</v>
      </c>
      <c r="I2233" s="3" t="s">
        <v>2397</v>
      </c>
      <c r="J2233" s="3">
        <v>-0.33900000000000002</v>
      </c>
      <c r="K2233" s="3" t="s">
        <v>2397</v>
      </c>
      <c r="L2233" s="3">
        <v>2.67618300590334</v>
      </c>
      <c r="M2233" s="3">
        <v>2.0694503391237702</v>
      </c>
      <c r="N2233" s="3">
        <v>207.822248297378</v>
      </c>
      <c r="O2233" s="3" t="s">
        <v>2400</v>
      </c>
      <c r="P2233" s="3" t="s">
        <v>2400</v>
      </c>
      <c r="Q2233" s="3">
        <v>1.4213009999999999</v>
      </c>
      <c r="R2233" s="3" t="s">
        <v>2397</v>
      </c>
      <c r="S2233" s="3">
        <v>-4.6399359999999996</v>
      </c>
      <c r="T2233" s="9" t="s">
        <v>3429</v>
      </c>
      <c r="U2233" s="7">
        <v>209700</v>
      </c>
      <c r="V2233" s="7">
        <v>119700</v>
      </c>
      <c r="W2233" s="7">
        <v>91200</v>
      </c>
      <c r="X2233" s="7">
        <v>51600</v>
      </c>
      <c r="Y2233" s="7">
        <v>334700</v>
      </c>
      <c r="Z2233" s="7">
        <v>296900</v>
      </c>
      <c r="AA2233" s="7">
        <v>255000</v>
      </c>
      <c r="AB2233" s="7">
        <v>209700</v>
      </c>
      <c r="AC2233" s="3">
        <v>13.352</v>
      </c>
      <c r="AD2233" s="3">
        <v>41.619</v>
      </c>
      <c r="AE2233" s="3">
        <v>-119.742</v>
      </c>
      <c r="AF2233" s="3">
        <v>-32.655999999999999</v>
      </c>
      <c r="AG2233" s="7">
        <v>25232297</v>
      </c>
      <c r="AH2233" s="7">
        <v>24891528</v>
      </c>
      <c r="AI2233" s="7">
        <v>23891930</v>
      </c>
      <c r="AJ2233" s="7">
        <v>17159347</v>
      </c>
      <c r="AK2233" s="3">
        <v>70.441509999999994</v>
      </c>
      <c r="AL2233" s="7">
        <v>116</v>
      </c>
      <c r="AM2233" s="7">
        <v>9538312</v>
      </c>
      <c r="AN2233" s="3">
        <v>39.159999999999997</v>
      </c>
      <c r="AO2233" s="3">
        <v>-0.63103200000000004</v>
      </c>
      <c r="AP2233" s="3">
        <v>-18.976997999999998</v>
      </c>
      <c r="AQ2233" s="3">
        <v>58.590046999999998</v>
      </c>
      <c r="AR2233" s="3">
        <v>196.45625699999999</v>
      </c>
      <c r="AS2233" s="3">
        <v>-18.976997999999998</v>
      </c>
      <c r="AT2233" s="3">
        <v>58.590046999999998</v>
      </c>
      <c r="AU2233" s="3">
        <v>193.53070199999999</v>
      </c>
      <c r="AV2233" s="3">
        <v>4.6969688883816758</v>
      </c>
      <c r="AW2233" s="3">
        <v>3.6783745111758872</v>
      </c>
      <c r="AX2233" s="3">
        <v>3.6516874032509481</v>
      </c>
      <c r="AY2233" s="3">
        <v>141.16999999999999</v>
      </c>
      <c r="AZ2233" s="3">
        <v>110.55</v>
      </c>
      <c r="BA2233" s="3">
        <v>109.75</v>
      </c>
    </row>
    <row r="2234" spans="1:53" x14ac:dyDescent="0.3">
      <c r="A2234" s="1" t="s">
        <v>1339</v>
      </c>
      <c r="B2234" s="2">
        <v>10858982</v>
      </c>
      <c r="C2234" s="9" t="s">
        <v>2395</v>
      </c>
      <c r="D2234" s="9" t="s">
        <v>2396</v>
      </c>
      <c r="E2234" s="3">
        <v>804.25267335000001</v>
      </c>
      <c r="F2234" s="5">
        <v>1107.425673</v>
      </c>
      <c r="G2234" s="5" t="s">
        <v>2400</v>
      </c>
      <c r="H2234" s="3">
        <v>-0.7</v>
      </c>
      <c r="I2234" s="3" t="s">
        <v>2397</v>
      </c>
      <c r="J2234" s="3">
        <v>-0.7</v>
      </c>
      <c r="K2234" s="3" t="s">
        <v>2397</v>
      </c>
      <c r="L2234" s="3" t="s">
        <v>2397</v>
      </c>
      <c r="M2234" s="3">
        <v>2.2354388800000002</v>
      </c>
      <c r="N2234" s="3" t="s">
        <v>2397</v>
      </c>
      <c r="O2234" s="3" t="s">
        <v>2400</v>
      </c>
      <c r="P2234" s="3" t="s">
        <v>2400</v>
      </c>
      <c r="Q2234" s="3">
        <v>3.8863940000000001</v>
      </c>
      <c r="R2234" s="3">
        <v>61.696601999999999</v>
      </c>
      <c r="S2234" s="3">
        <v>61.696601999999999</v>
      </c>
      <c r="T2234" s="9" t="s">
        <v>3429</v>
      </c>
      <c r="U2234" s="7">
        <v>288945</v>
      </c>
      <c r="V2234" s="7">
        <v>883001</v>
      </c>
      <c r="W2234" s="7">
        <v>799240</v>
      </c>
      <c r="X2234" s="7">
        <v>284098</v>
      </c>
      <c r="Y2234" s="7">
        <v>276920</v>
      </c>
      <c r="Z2234" s="7">
        <v>278585</v>
      </c>
      <c r="AA2234" s="7">
        <v>274099</v>
      </c>
      <c r="AB2234" s="7">
        <v>288945</v>
      </c>
      <c r="AC2234" s="3">
        <v>48.521999999999998</v>
      </c>
      <c r="AD2234" s="4">
        <v>46.36</v>
      </c>
      <c r="AE2234" s="4">
        <v>5.4980000000000002</v>
      </c>
      <c r="AF2234" s="3">
        <v>0.374</v>
      </c>
      <c r="AG2234" s="7">
        <v>141589000</v>
      </c>
      <c r="AH2234" s="7">
        <v>141489000</v>
      </c>
      <c r="AI2234" s="7">
        <v>131945000</v>
      </c>
      <c r="AJ2234" s="7">
        <v>98454077</v>
      </c>
      <c r="AK2234" s="3">
        <v>69.410349999999994</v>
      </c>
      <c r="AL2234" s="7">
        <v>276</v>
      </c>
      <c r="AM2234" s="7">
        <v>107061268</v>
      </c>
      <c r="AN2234" s="3">
        <v>75.48</v>
      </c>
      <c r="AO2234" s="3">
        <v>2.2514069999999999</v>
      </c>
      <c r="AP2234" s="3">
        <v>-3.880071</v>
      </c>
      <c r="AQ2234" s="3">
        <v>-34.416365999999996</v>
      </c>
      <c r="AR2234" s="3">
        <v>-19.139465999999999</v>
      </c>
      <c r="AS2234" s="3">
        <v>-3.880071</v>
      </c>
      <c r="AT2234" s="3">
        <v>-34.416365999999996</v>
      </c>
      <c r="AU2234" s="3">
        <v>-16.793893000000001</v>
      </c>
      <c r="AV2234" s="3">
        <v>3.8471759398059837</v>
      </c>
      <c r="AW2234" s="3">
        <v>5.2084923074313876</v>
      </c>
      <c r="AX2234" s="3">
        <v>6.2493496913175282</v>
      </c>
      <c r="AY2234" s="3">
        <v>49.65</v>
      </c>
      <c r="AZ2234" s="3">
        <v>67.23</v>
      </c>
      <c r="BA2234" s="3">
        <v>80.66</v>
      </c>
    </row>
    <row r="2235" spans="1:53" x14ac:dyDescent="0.3">
      <c r="A2235" s="1" t="s">
        <v>295</v>
      </c>
      <c r="B2235" s="2">
        <v>5233242</v>
      </c>
      <c r="C2235" s="9" t="s">
        <v>2395</v>
      </c>
      <c r="D2235" s="9" t="s">
        <v>2455</v>
      </c>
      <c r="E2235" s="3">
        <v>803.370631</v>
      </c>
      <c r="F2235" s="5">
        <v>1203.46263</v>
      </c>
      <c r="G2235" s="5" t="s">
        <v>2400</v>
      </c>
      <c r="H2235" s="3">
        <v>-7.3999999999999996E-2</v>
      </c>
      <c r="I2235" s="3" t="s">
        <v>2397</v>
      </c>
      <c r="J2235" s="3">
        <v>-7.3999999999999996E-2</v>
      </c>
      <c r="K2235" s="3" t="s">
        <v>2397</v>
      </c>
      <c r="L2235" s="3" t="s">
        <v>2397</v>
      </c>
      <c r="M2235" s="3">
        <v>4.6133567699999993</v>
      </c>
      <c r="N2235" s="3">
        <v>23.702031999999999</v>
      </c>
      <c r="O2235" s="3" t="s">
        <v>2400</v>
      </c>
      <c r="P2235" s="3" t="s">
        <v>2400</v>
      </c>
      <c r="Q2235" s="3">
        <v>1.95736</v>
      </c>
      <c r="R2235" s="3">
        <v>19.164154</v>
      </c>
      <c r="S2235" s="3">
        <v>19.164154</v>
      </c>
      <c r="T2235" s="9" t="s">
        <v>3429</v>
      </c>
      <c r="U2235" s="7">
        <v>512345</v>
      </c>
      <c r="V2235" s="7">
        <v>512117</v>
      </c>
      <c r="W2235" s="7">
        <v>430898</v>
      </c>
      <c r="X2235" s="7">
        <v>321161</v>
      </c>
      <c r="Y2235" s="7">
        <v>555061</v>
      </c>
      <c r="Z2235" s="7">
        <v>536891</v>
      </c>
      <c r="AA2235" s="7">
        <v>522743</v>
      </c>
      <c r="AB2235" s="7">
        <v>512345</v>
      </c>
      <c r="AC2235" s="3">
        <v>64.057000000000002</v>
      </c>
      <c r="AD2235" s="3">
        <v>66.995999999999995</v>
      </c>
      <c r="AE2235" s="4">
        <v>5.6310000000000002</v>
      </c>
      <c r="AF2235" s="4">
        <v>9.077</v>
      </c>
      <c r="AG2235" s="7">
        <v>65337432</v>
      </c>
      <c r="AH2235" s="7">
        <v>65172159</v>
      </c>
      <c r="AI2235" s="7">
        <v>62964482</v>
      </c>
      <c r="AJ2235" s="7">
        <v>33472628</v>
      </c>
      <c r="AK2235" s="3">
        <v>51.206580000000002</v>
      </c>
      <c r="AL2235" s="7">
        <v>163</v>
      </c>
      <c r="AM2235" s="7">
        <v>21193811</v>
      </c>
      <c r="AN2235" s="3">
        <v>32.42</v>
      </c>
      <c r="AO2235" s="3">
        <v>-1.6853929999999999</v>
      </c>
      <c r="AP2235" s="3">
        <v>-14.564686999999999</v>
      </c>
      <c r="AQ2235" s="3">
        <v>-12.133891</v>
      </c>
      <c r="AR2235" s="3">
        <v>100</v>
      </c>
      <c r="AS2235" s="3">
        <v>-14.564686999999999</v>
      </c>
      <c r="AT2235" s="3">
        <v>-12.133891</v>
      </c>
      <c r="AU2235" s="3">
        <v>99.240987000000004</v>
      </c>
      <c r="AV2235" s="3">
        <v>2.1644775419346183</v>
      </c>
      <c r="AW2235" s="3">
        <v>2.1669979643726061</v>
      </c>
      <c r="AX2235" s="3">
        <v>3.0132773261709924</v>
      </c>
      <c r="AY2235" s="4">
        <v>72.7</v>
      </c>
      <c r="AZ2235" s="3">
        <v>72.78</v>
      </c>
      <c r="BA2235" s="4">
        <v>101.2</v>
      </c>
    </row>
    <row r="2236" spans="1:53" x14ac:dyDescent="0.3">
      <c r="A2236" s="1" t="s">
        <v>2365</v>
      </c>
      <c r="B2236" s="2">
        <v>19304791</v>
      </c>
      <c r="C2236" s="9" t="s">
        <v>2401</v>
      </c>
      <c r="D2236" s="9" t="s">
        <v>2427</v>
      </c>
      <c r="E2236" s="3">
        <v>803.16730368000003</v>
      </c>
      <c r="F2236" s="5">
        <v>1001.350923</v>
      </c>
      <c r="G2236" s="5" t="s">
        <v>2400</v>
      </c>
      <c r="H2236" s="3">
        <v>0.10288609540530774</v>
      </c>
      <c r="I2236" s="3">
        <v>111.628602</v>
      </c>
      <c r="J2236" s="3">
        <v>0.10288609540530774</v>
      </c>
      <c r="K2236" s="3">
        <v>111.628602</v>
      </c>
      <c r="L2236" s="3" t="s">
        <v>2397</v>
      </c>
      <c r="M2236" s="3" t="s">
        <v>2397</v>
      </c>
      <c r="N2236" s="3" t="s">
        <v>2400</v>
      </c>
      <c r="O2236" s="3" t="s">
        <v>2400</v>
      </c>
      <c r="P2236" s="3" t="s">
        <v>2400</v>
      </c>
      <c r="Q2236" s="3">
        <v>1.3168949999999999</v>
      </c>
      <c r="R2236" s="3">
        <v>31.895036999999999</v>
      </c>
      <c r="S2236" s="3">
        <v>31.895036999999999</v>
      </c>
      <c r="T2236" s="9" t="s">
        <v>3429</v>
      </c>
      <c r="U2236" s="7">
        <v>761578.99797554652</v>
      </c>
      <c r="V2236" s="7">
        <v>746170.96876337507</v>
      </c>
      <c r="W2236" s="7">
        <v>622587.16981711204</v>
      </c>
      <c r="X2236" s="7">
        <v>366467.57269307732</v>
      </c>
      <c r="Y2236" s="7">
        <v>800818.41143559176</v>
      </c>
      <c r="Z2236" s="7">
        <v>793890.51146535599</v>
      </c>
      <c r="AA2236" s="7">
        <v>784214.93293994735</v>
      </c>
      <c r="AB2236" s="7">
        <v>761578.99797554652</v>
      </c>
      <c r="AC2236" s="3">
        <v>51.351999999999997</v>
      </c>
      <c r="AD2236" s="3">
        <v>49.362000000000002</v>
      </c>
      <c r="AE2236" s="3">
        <v>-8.1029999999999998</v>
      </c>
      <c r="AF2236" s="4">
        <v>2.794</v>
      </c>
      <c r="AG2236" s="7">
        <v>116965064</v>
      </c>
      <c r="AH2236" s="7">
        <v>117173212</v>
      </c>
      <c r="AI2236" s="7">
        <v>121275270</v>
      </c>
      <c r="AJ2236" s="7">
        <v>26600531</v>
      </c>
      <c r="AK2236" s="3">
        <v>22.256329999999998</v>
      </c>
      <c r="AL2236" s="7">
        <v>35</v>
      </c>
      <c r="AM2236" s="7">
        <v>12505353</v>
      </c>
      <c r="AN2236" s="3">
        <v>10.46</v>
      </c>
      <c r="AO2236" s="3">
        <v>2.9207230000000002</v>
      </c>
      <c r="AP2236" s="3">
        <v>10.119047999999999</v>
      </c>
      <c r="AQ2236" s="3">
        <v>78.313253000000003</v>
      </c>
      <c r="AR2236" s="3">
        <v>98.391420999999994</v>
      </c>
      <c r="AS2236" s="3">
        <v>10.119047999999999</v>
      </c>
      <c r="AT2236" s="3">
        <v>78.313253000000003</v>
      </c>
      <c r="AU2236" s="3">
        <v>87.817259000000007</v>
      </c>
      <c r="AV2236" s="3" t="s">
        <v>2400</v>
      </c>
      <c r="AW2236" s="3" t="s">
        <v>2400</v>
      </c>
      <c r="AX2236" s="3" t="s">
        <v>2400</v>
      </c>
      <c r="AY2236" s="3">
        <v>70.02</v>
      </c>
      <c r="AZ2236" s="4">
        <v>127.2</v>
      </c>
      <c r="BA2236" s="3">
        <v>130.88999999999999</v>
      </c>
    </row>
    <row r="2237" spans="1:53" x14ac:dyDescent="0.3">
      <c r="A2237" s="1" t="s">
        <v>134</v>
      </c>
      <c r="B2237" s="2">
        <v>4811589</v>
      </c>
      <c r="C2237" s="9" t="s">
        <v>2395</v>
      </c>
      <c r="D2237" s="9" t="s">
        <v>2403</v>
      </c>
      <c r="E2237" s="3">
        <v>802.16559082000003</v>
      </c>
      <c r="F2237" s="5">
        <v>663.40958999999998</v>
      </c>
      <c r="G2237" s="5" t="s">
        <v>2400</v>
      </c>
      <c r="H2237" s="3">
        <v>-0.13700000000000001</v>
      </c>
      <c r="I2237" s="3" t="s">
        <v>2397</v>
      </c>
      <c r="J2237" s="3">
        <v>-0.13700000000000001</v>
      </c>
      <c r="K2237" s="3" t="s">
        <v>2397</v>
      </c>
      <c r="L2237" s="3">
        <v>7.5740479500000006</v>
      </c>
      <c r="M2237" s="3">
        <v>7.5740479500000006</v>
      </c>
      <c r="N2237" s="3" t="s">
        <v>2397</v>
      </c>
      <c r="O2237" s="3" t="s">
        <v>2400</v>
      </c>
      <c r="P2237" s="3" t="s">
        <v>2400</v>
      </c>
      <c r="Q2237" s="3" t="s">
        <v>2400</v>
      </c>
      <c r="R2237" s="3" t="s">
        <v>2400</v>
      </c>
      <c r="S2237" s="3" t="s">
        <v>2400</v>
      </c>
      <c r="T2237" s="9" t="s">
        <v>3435</v>
      </c>
      <c r="U2237" s="7" t="s">
        <v>2400</v>
      </c>
      <c r="V2237" s="7" t="s">
        <v>2400</v>
      </c>
      <c r="W2237" s="7" t="s">
        <v>2400</v>
      </c>
      <c r="X2237" s="7" t="s">
        <v>2400</v>
      </c>
      <c r="Y2237" s="7" t="s">
        <v>2400</v>
      </c>
      <c r="Z2237" s="7" t="s">
        <v>2400</v>
      </c>
      <c r="AA2237" s="7" t="s">
        <v>2400</v>
      </c>
      <c r="AB2237" s="7" t="s">
        <v>2400</v>
      </c>
      <c r="AC2237" s="3" t="s">
        <v>2400</v>
      </c>
      <c r="AD2237" s="3" t="s">
        <v>2400</v>
      </c>
      <c r="AE2237" s="3" t="s">
        <v>2400</v>
      </c>
      <c r="AF2237" s="3" t="s">
        <v>2400</v>
      </c>
      <c r="AG2237" s="7">
        <v>84795517</v>
      </c>
      <c r="AH2237" s="7">
        <v>84795517</v>
      </c>
      <c r="AI2237" s="7">
        <v>82066511</v>
      </c>
      <c r="AJ2237" s="7">
        <v>82225887</v>
      </c>
      <c r="AK2237" s="3">
        <v>96.946749999999994</v>
      </c>
      <c r="AL2237" s="7">
        <v>178</v>
      </c>
      <c r="AM2237" s="7">
        <v>27286373</v>
      </c>
      <c r="AN2237" s="3">
        <v>32.17</v>
      </c>
      <c r="AO2237" s="3">
        <v>-1.1959519999999999</v>
      </c>
      <c r="AP2237" s="3">
        <v>13.530654999999999</v>
      </c>
      <c r="AQ2237" s="3">
        <v>89.084507000000002</v>
      </c>
      <c r="AR2237" s="3">
        <v>77.667494000000005</v>
      </c>
      <c r="AS2237" s="3">
        <v>13.530654999999999</v>
      </c>
      <c r="AT2237" s="3">
        <v>89.084507000000002</v>
      </c>
      <c r="AU2237" s="3">
        <v>15.359828</v>
      </c>
      <c r="AV2237" s="3">
        <v>20.906674423737819</v>
      </c>
      <c r="AW2237" s="3">
        <v>12.61920006067672</v>
      </c>
      <c r="AX2237" s="3">
        <v>8.9737512753256432</v>
      </c>
      <c r="AY2237" s="3">
        <v>275.31</v>
      </c>
      <c r="AZ2237" s="3">
        <v>166.18</v>
      </c>
      <c r="BA2237" s="3">
        <v>118.17</v>
      </c>
    </row>
    <row r="2238" spans="1:53" x14ac:dyDescent="0.3">
      <c r="A2238" s="1" t="s">
        <v>1059</v>
      </c>
      <c r="B2238" s="2">
        <v>100750</v>
      </c>
      <c r="C2238" s="9" t="s">
        <v>2395</v>
      </c>
      <c r="D2238" s="9" t="s">
        <v>2399</v>
      </c>
      <c r="E2238" s="3">
        <v>799.55133722000005</v>
      </c>
      <c r="F2238" s="5" t="s">
        <v>2400</v>
      </c>
      <c r="G2238" s="5">
        <v>1942.2513372200001</v>
      </c>
      <c r="H2238" s="3">
        <v>0.41</v>
      </c>
      <c r="I2238" s="3">
        <v>34.276595744680897</v>
      </c>
      <c r="J2238" s="3">
        <v>0.41</v>
      </c>
      <c r="K2238" s="3">
        <v>34.276595744680897</v>
      </c>
      <c r="L2238" s="3">
        <v>1.19651422916554</v>
      </c>
      <c r="M2238" s="3">
        <v>0.93293686523445496</v>
      </c>
      <c r="N2238" s="3">
        <v>10.812080999999999</v>
      </c>
      <c r="O2238" s="3" t="s">
        <v>2400</v>
      </c>
      <c r="P2238" s="3" t="s">
        <v>2400</v>
      </c>
      <c r="Q2238" s="3" t="s">
        <v>2400</v>
      </c>
      <c r="R2238" s="3" t="s">
        <v>2400</v>
      </c>
      <c r="S2238" s="3" t="s">
        <v>2400</v>
      </c>
      <c r="T2238" s="9" t="s">
        <v>3429</v>
      </c>
      <c r="U2238" s="7">
        <v>187442</v>
      </c>
      <c r="V2238" s="7">
        <v>245603</v>
      </c>
      <c r="W2238" s="7">
        <v>230560</v>
      </c>
      <c r="X2238" s="7">
        <v>224690</v>
      </c>
      <c r="Y2238" s="7">
        <v>189070</v>
      </c>
      <c r="Z2238" s="7">
        <v>184456</v>
      </c>
      <c r="AA2238" s="7">
        <v>185841</v>
      </c>
      <c r="AB2238" s="7">
        <v>187442</v>
      </c>
      <c r="AC2238" s="3" t="s">
        <v>2400</v>
      </c>
      <c r="AD2238" s="3" t="s">
        <v>2400</v>
      </c>
      <c r="AE2238" s="3" t="s">
        <v>2400</v>
      </c>
      <c r="AF2238" s="3" t="s">
        <v>2400</v>
      </c>
      <c r="AG2238" s="7">
        <v>43712059</v>
      </c>
      <c r="AH2238" s="7">
        <v>43712059</v>
      </c>
      <c r="AI2238" s="7">
        <v>43648501</v>
      </c>
      <c r="AJ2238" s="7">
        <v>41811503</v>
      </c>
      <c r="AK2238" s="3">
        <v>95.645189999999999</v>
      </c>
      <c r="AL2238" s="7">
        <v>200</v>
      </c>
      <c r="AM2238" s="7">
        <v>30373884</v>
      </c>
      <c r="AN2238" s="3">
        <v>69.48</v>
      </c>
      <c r="AO2238" s="3">
        <v>-1.4678899999999999</v>
      </c>
      <c r="AP2238" s="3">
        <v>-11.919082</v>
      </c>
      <c r="AQ2238" s="3">
        <v>3.601286</v>
      </c>
      <c r="AR2238" s="3">
        <v>11.565097</v>
      </c>
      <c r="AS2238" s="3">
        <v>-11.919082</v>
      </c>
      <c r="AT2238" s="3">
        <v>3.601286</v>
      </c>
      <c r="AU2238" s="3">
        <v>12.578616</v>
      </c>
      <c r="AV2238" s="3">
        <v>1.2213847360889289</v>
      </c>
      <c r="AW2238" s="3">
        <v>1.7979353634616753</v>
      </c>
      <c r="AX2238" s="3">
        <v>1.8769601715568038</v>
      </c>
      <c r="AY2238" s="4">
        <v>65.8</v>
      </c>
      <c r="AZ2238" s="3">
        <v>96.86</v>
      </c>
      <c r="BA2238" s="4">
        <v>101.12</v>
      </c>
    </row>
    <row r="2239" spans="1:53" x14ac:dyDescent="0.3">
      <c r="A2239" s="1" t="s">
        <v>3193</v>
      </c>
      <c r="B2239" s="2">
        <v>5262592</v>
      </c>
      <c r="C2239" s="9" t="s">
        <v>2401</v>
      </c>
      <c r="D2239" s="9" t="s">
        <v>2417</v>
      </c>
      <c r="E2239" s="3">
        <v>795.66960180000001</v>
      </c>
      <c r="F2239" s="5">
        <v>434.24360100000001</v>
      </c>
      <c r="G2239" s="5" t="s">
        <v>2400</v>
      </c>
      <c r="H2239" s="3">
        <v>-5.8000000000000003E-2</v>
      </c>
      <c r="I2239" s="3" t="s">
        <v>2397</v>
      </c>
      <c r="J2239" s="3">
        <v>-5.8000000000000003E-2</v>
      </c>
      <c r="K2239" s="3" t="s">
        <v>2397</v>
      </c>
      <c r="L2239" s="3">
        <v>1.9716548599999999</v>
      </c>
      <c r="M2239" s="3">
        <v>1.9716548599999999</v>
      </c>
      <c r="N2239" s="3">
        <v>23.186274999999998</v>
      </c>
      <c r="O2239" s="3" t="s">
        <v>2400</v>
      </c>
      <c r="P2239" s="3" t="s">
        <v>2400</v>
      </c>
      <c r="Q2239" s="3">
        <v>1.3034250000000001</v>
      </c>
      <c r="R2239" s="3" t="s">
        <v>2397</v>
      </c>
      <c r="S2239" s="3">
        <v>-10.180671</v>
      </c>
      <c r="T2239" s="9" t="s">
        <v>3429</v>
      </c>
      <c r="U2239" s="7">
        <v>297610</v>
      </c>
      <c r="V2239" s="7">
        <v>261247</v>
      </c>
      <c r="W2239" s="7">
        <v>229141</v>
      </c>
      <c r="X2239" s="7">
        <v>169740</v>
      </c>
      <c r="Y2239" s="7">
        <v>318052</v>
      </c>
      <c r="Z2239" s="7">
        <v>311075</v>
      </c>
      <c r="AA2239" s="7">
        <v>305111</v>
      </c>
      <c r="AB2239" s="7">
        <v>297610</v>
      </c>
      <c r="AC2239" s="3">
        <v>51.252000000000002</v>
      </c>
      <c r="AD2239" s="3">
        <v>53.692</v>
      </c>
      <c r="AE2239" s="3">
        <v>-24.623000000000001</v>
      </c>
      <c r="AF2239" s="3">
        <v>-14.515000000000001</v>
      </c>
      <c r="AG2239" s="7">
        <v>164055588</v>
      </c>
      <c r="AH2239" s="7">
        <v>170540367</v>
      </c>
      <c r="AI2239" s="7">
        <v>178274640</v>
      </c>
      <c r="AJ2239" s="7">
        <v>67197016</v>
      </c>
      <c r="AK2239" s="3">
        <v>40.959910000000001</v>
      </c>
      <c r="AL2239" s="7">
        <v>111</v>
      </c>
      <c r="AM2239" s="7">
        <v>64284577</v>
      </c>
      <c r="AN2239" s="3">
        <v>39.18</v>
      </c>
      <c r="AO2239" s="3">
        <v>-1.6632020000000001</v>
      </c>
      <c r="AP2239" s="3">
        <v>-2.474227</v>
      </c>
      <c r="AQ2239" s="3">
        <v>0</v>
      </c>
      <c r="AR2239" s="3">
        <v>6.5315320000000003</v>
      </c>
      <c r="AS2239" s="3">
        <v>-2.474227</v>
      </c>
      <c r="AT2239" s="3">
        <v>0</v>
      </c>
      <c r="AU2239" s="3">
        <v>1.068376</v>
      </c>
      <c r="AV2239" s="3">
        <v>1.4784301977752192</v>
      </c>
      <c r="AW2239" s="3">
        <v>2.0784572868536162</v>
      </c>
      <c r="AX2239" s="3">
        <v>2.3015285615375718</v>
      </c>
      <c r="AY2239" s="3">
        <v>52.24</v>
      </c>
      <c r="AZ2239" s="3">
        <v>73.44</v>
      </c>
      <c r="BA2239" s="3">
        <v>81.33</v>
      </c>
    </row>
    <row r="2240" spans="1:53" x14ac:dyDescent="0.3">
      <c r="A2240" s="1" t="s">
        <v>1533</v>
      </c>
      <c r="B2240" s="2">
        <v>5721385</v>
      </c>
      <c r="C2240" s="9" t="s">
        <v>2401</v>
      </c>
      <c r="D2240" s="9" t="s">
        <v>2407</v>
      </c>
      <c r="E2240" s="3">
        <v>794.67043939999996</v>
      </c>
      <c r="F2240" s="5">
        <v>1288.2169289999999</v>
      </c>
      <c r="G2240" s="5" t="s">
        <v>2400</v>
      </c>
      <c r="H2240" s="3">
        <v>0.158</v>
      </c>
      <c r="I2240" s="3">
        <v>7.8699859999999999</v>
      </c>
      <c r="J2240" s="3">
        <v>0.158</v>
      </c>
      <c r="K2240" s="3">
        <v>7.8699859999999999</v>
      </c>
      <c r="L2240" s="3">
        <v>0.96326391999999994</v>
      </c>
      <c r="M2240" s="3">
        <v>0.96326391999999994</v>
      </c>
      <c r="N2240" s="3">
        <v>9.2671010000000003</v>
      </c>
      <c r="O2240" s="3" t="s">
        <v>2400</v>
      </c>
      <c r="P2240" s="3" t="s">
        <v>2400</v>
      </c>
      <c r="Q2240" s="3">
        <v>10.635592000000001</v>
      </c>
      <c r="R2240" s="3" t="s">
        <v>2400</v>
      </c>
      <c r="S2240" s="3" t="s">
        <v>2400</v>
      </c>
      <c r="T2240" s="9" t="s">
        <v>3440</v>
      </c>
      <c r="U2240" s="7">
        <v>118955.61500000001</v>
      </c>
      <c r="V2240" s="7">
        <v>108864.61900000001</v>
      </c>
      <c r="W2240" s="7">
        <v>68289.782999999996</v>
      </c>
      <c r="X2240" s="7">
        <v>64900.216999999997</v>
      </c>
      <c r="Y2240" s="7">
        <v>118955.61500000001</v>
      </c>
      <c r="Z2240" s="7">
        <v>118246.264</v>
      </c>
      <c r="AA2240" s="7">
        <v>117536.912</v>
      </c>
      <c r="AB2240" s="7">
        <v>113200.765</v>
      </c>
      <c r="AC2240" s="4">
        <v>100</v>
      </c>
      <c r="AD2240" s="4">
        <v>100</v>
      </c>
      <c r="AE2240" s="3" t="s">
        <v>2400</v>
      </c>
      <c r="AF2240" s="3" t="s">
        <v>2400</v>
      </c>
      <c r="AG2240" s="7">
        <v>135609290</v>
      </c>
      <c r="AH2240" s="7">
        <v>135609290</v>
      </c>
      <c r="AI2240" s="7">
        <v>135609290</v>
      </c>
      <c r="AJ2240" s="7" t="s">
        <v>2400</v>
      </c>
      <c r="AK2240" s="3" t="s">
        <v>2400</v>
      </c>
      <c r="AL2240" s="7">
        <v>153</v>
      </c>
      <c r="AM2240" s="7">
        <v>42118423</v>
      </c>
      <c r="AN2240" s="3">
        <v>31.06</v>
      </c>
      <c r="AO2240" s="3">
        <v>-1.5570930000000001</v>
      </c>
      <c r="AP2240" s="3">
        <v>-2.901024</v>
      </c>
      <c r="AQ2240" s="3">
        <v>-1.7271160000000001</v>
      </c>
      <c r="AR2240" s="3">
        <v>7.5614369999999997</v>
      </c>
      <c r="AS2240" s="3">
        <v>-2.901024</v>
      </c>
      <c r="AT2240" s="3">
        <v>-1.7271160000000001</v>
      </c>
      <c r="AU2240" s="4">
        <v>9.0038309999999999</v>
      </c>
      <c r="AV2240" s="3">
        <v>2.3956315972157953</v>
      </c>
      <c r="AW2240" s="3">
        <v>2.0011896610542621</v>
      </c>
      <c r="AX2240" s="3">
        <v>1.9302992272307282</v>
      </c>
      <c r="AY2240" s="3">
        <v>108.41</v>
      </c>
      <c r="AZ2240" s="3">
        <v>90.56</v>
      </c>
      <c r="BA2240" s="3">
        <v>87.35</v>
      </c>
    </row>
    <row r="2241" spans="1:53" x14ac:dyDescent="0.3">
      <c r="A2241" s="1" t="s">
        <v>1006</v>
      </c>
      <c r="B2241" s="2">
        <v>4054775</v>
      </c>
      <c r="C2241" s="9" t="s">
        <v>2395</v>
      </c>
      <c r="D2241" s="9" t="s">
        <v>2399</v>
      </c>
      <c r="E2241" s="3">
        <v>793.49806914999999</v>
      </c>
      <c r="F2241" s="5" t="s">
        <v>2400</v>
      </c>
      <c r="G2241" s="5">
        <v>977.83206915000005</v>
      </c>
      <c r="H2241" s="3">
        <v>0.49</v>
      </c>
      <c r="I2241" s="3">
        <v>11.3557692307692</v>
      </c>
      <c r="J2241" s="3">
        <v>0.49</v>
      </c>
      <c r="K2241" s="3">
        <v>11.3557692307692</v>
      </c>
      <c r="L2241" s="3">
        <v>0.98505711916162397</v>
      </c>
      <c r="M2241" s="3">
        <v>0.96815344063938502</v>
      </c>
      <c r="N2241" s="3">
        <v>16.944046</v>
      </c>
      <c r="O2241" s="3" t="s">
        <v>2400</v>
      </c>
      <c r="P2241" s="3" t="s">
        <v>2400</v>
      </c>
      <c r="Q2241" s="3" t="s">
        <v>2400</v>
      </c>
      <c r="R2241" s="3" t="s">
        <v>2400</v>
      </c>
      <c r="S2241" s="3" t="s">
        <v>2400</v>
      </c>
      <c r="T2241" s="9" t="s">
        <v>3429</v>
      </c>
      <c r="U2241" s="7">
        <v>249507</v>
      </c>
      <c r="V2241" s="7">
        <v>271847</v>
      </c>
      <c r="W2241" s="7">
        <v>235176</v>
      </c>
      <c r="X2241" s="7">
        <v>222594</v>
      </c>
      <c r="Y2241" s="7">
        <v>232214</v>
      </c>
      <c r="Z2241" s="7">
        <v>236668</v>
      </c>
      <c r="AA2241" s="7">
        <v>241705</v>
      </c>
      <c r="AB2241" s="7">
        <v>249507</v>
      </c>
      <c r="AC2241" s="3" t="s">
        <v>2400</v>
      </c>
      <c r="AD2241" s="3" t="s">
        <v>2400</v>
      </c>
      <c r="AE2241" s="3" t="s">
        <v>2400</v>
      </c>
      <c r="AF2241" s="3" t="s">
        <v>2400</v>
      </c>
      <c r="AG2241" s="7">
        <v>30196755</v>
      </c>
      <c r="AH2241" s="7">
        <v>30272110</v>
      </c>
      <c r="AI2241" s="7">
        <v>30410582</v>
      </c>
      <c r="AJ2241" s="7">
        <v>29455072</v>
      </c>
      <c r="AK2241" s="3">
        <v>98.183809999999994</v>
      </c>
      <c r="AL2241" s="7">
        <v>207</v>
      </c>
      <c r="AM2241" s="7">
        <v>27408231</v>
      </c>
      <c r="AN2241" s="3">
        <v>91.36</v>
      </c>
      <c r="AO2241" s="3">
        <v>-0.75630299999999995</v>
      </c>
      <c r="AP2241" s="3">
        <v>-10.699433000000001</v>
      </c>
      <c r="AQ2241" s="3">
        <v>26.989246999999999</v>
      </c>
      <c r="AR2241" s="3">
        <v>22.004131999999998</v>
      </c>
      <c r="AS2241" s="3">
        <v>-10.699433000000001</v>
      </c>
      <c r="AT2241" s="3">
        <v>26.989246999999999</v>
      </c>
      <c r="AU2241" s="3">
        <v>21.752576999999999</v>
      </c>
      <c r="AV2241" s="3">
        <v>2.6728131705120481</v>
      </c>
      <c r="AW2241" s="3">
        <v>3.4748993646793633</v>
      </c>
      <c r="AX2241" s="3">
        <v>3.421138837591684</v>
      </c>
      <c r="AY2241" s="3">
        <v>70.319999999999993</v>
      </c>
      <c r="AZ2241" s="3">
        <v>91.42</v>
      </c>
      <c r="BA2241" s="4">
        <v>90</v>
      </c>
    </row>
    <row r="2242" spans="1:53" x14ac:dyDescent="0.3">
      <c r="A2242" s="1" t="s">
        <v>1102</v>
      </c>
      <c r="B2242" s="2">
        <v>100319</v>
      </c>
      <c r="C2242" s="9" t="s">
        <v>2395</v>
      </c>
      <c r="D2242" s="9" t="s">
        <v>2399</v>
      </c>
      <c r="E2242" s="3">
        <v>786.24415513999998</v>
      </c>
      <c r="F2242" s="5" t="s">
        <v>2400</v>
      </c>
      <c r="G2242" s="5">
        <v>750.65015514000004</v>
      </c>
      <c r="H2242" s="3">
        <v>0.65</v>
      </c>
      <c r="I2242" s="3">
        <v>11.8469387755102</v>
      </c>
      <c r="J2242" s="3">
        <v>0.65</v>
      </c>
      <c r="K2242" s="3">
        <v>11.8469387755102</v>
      </c>
      <c r="L2242" s="3">
        <v>1.7226360722638299</v>
      </c>
      <c r="M2242" s="3">
        <v>1.6087111495261601</v>
      </c>
      <c r="N2242" s="3">
        <v>12.510776</v>
      </c>
      <c r="O2242" s="3" t="s">
        <v>2400</v>
      </c>
      <c r="P2242" s="3" t="s">
        <v>2400</v>
      </c>
      <c r="Q2242" s="3" t="s">
        <v>2400</v>
      </c>
      <c r="R2242" s="3" t="s">
        <v>2400</v>
      </c>
      <c r="S2242" s="3" t="s">
        <v>2400</v>
      </c>
      <c r="T2242" s="9" t="s">
        <v>3429</v>
      </c>
      <c r="U2242" s="7">
        <v>207005</v>
      </c>
      <c r="V2242" s="7">
        <v>210370</v>
      </c>
      <c r="W2242" s="7">
        <v>206408</v>
      </c>
      <c r="X2242" s="7">
        <v>204357</v>
      </c>
      <c r="Y2242" s="7">
        <v>207153</v>
      </c>
      <c r="Z2242" s="7">
        <v>210829</v>
      </c>
      <c r="AA2242" s="7">
        <v>210771</v>
      </c>
      <c r="AB2242" s="7">
        <v>207005</v>
      </c>
      <c r="AC2242" s="3" t="s">
        <v>2400</v>
      </c>
      <c r="AD2242" s="3" t="s">
        <v>2400</v>
      </c>
      <c r="AE2242" s="3" t="s">
        <v>2400</v>
      </c>
      <c r="AF2242" s="3" t="s">
        <v>2400</v>
      </c>
      <c r="AG2242" s="7">
        <v>20893800</v>
      </c>
      <c r="AH2242" s="7">
        <v>20899358</v>
      </c>
      <c r="AI2242" s="7">
        <v>20850455</v>
      </c>
      <c r="AJ2242" s="7">
        <v>20413957</v>
      </c>
      <c r="AK2242" s="3">
        <v>97.702119999999994</v>
      </c>
      <c r="AL2242" s="7">
        <v>193</v>
      </c>
      <c r="AM2242" s="7">
        <v>18187822</v>
      </c>
      <c r="AN2242" s="3">
        <v>87.05</v>
      </c>
      <c r="AO2242" s="3">
        <v>-1.2755099999999999</v>
      </c>
      <c r="AP2242" s="3">
        <v>-7.4408719999999997</v>
      </c>
      <c r="AQ2242" s="3">
        <v>4.4377810000000002</v>
      </c>
      <c r="AR2242" s="3">
        <v>35.262135999999998</v>
      </c>
      <c r="AS2242" s="3">
        <v>-7.4408719999999997</v>
      </c>
      <c r="AT2242" s="3">
        <v>4.4377810000000002</v>
      </c>
      <c r="AU2242" s="3">
        <v>33.85857</v>
      </c>
      <c r="AV2242" s="3">
        <v>1.6520279095349411</v>
      </c>
      <c r="AW2242" s="3">
        <v>1.8516523285601871</v>
      </c>
      <c r="AX2242" s="3">
        <v>2.070330093605397</v>
      </c>
      <c r="AY2242" s="3">
        <v>73.64</v>
      </c>
      <c r="AZ2242" s="3">
        <v>82.53</v>
      </c>
      <c r="BA2242" s="3">
        <v>92.28</v>
      </c>
    </row>
    <row r="2243" spans="1:53" x14ac:dyDescent="0.3">
      <c r="A2243" s="1" t="s">
        <v>594</v>
      </c>
      <c r="B2243" s="2">
        <v>4747982</v>
      </c>
      <c r="C2243" s="9" t="s">
        <v>2401</v>
      </c>
      <c r="D2243" s="9" t="s">
        <v>2477</v>
      </c>
      <c r="E2243" s="3">
        <v>785.66410719999999</v>
      </c>
      <c r="F2243" s="5">
        <v>1723.1611069999999</v>
      </c>
      <c r="G2243" s="5" t="s">
        <v>2400</v>
      </c>
      <c r="H2243" s="3">
        <v>0.26600000000000001</v>
      </c>
      <c r="I2243" s="3">
        <v>42.389209999999999</v>
      </c>
      <c r="J2243" s="4">
        <v>0.26600000000000001</v>
      </c>
      <c r="K2243" s="3">
        <v>42.389209999999999</v>
      </c>
      <c r="L2243" s="3" t="s">
        <v>2397</v>
      </c>
      <c r="M2243" s="3" t="s">
        <v>2397</v>
      </c>
      <c r="N2243" s="3">
        <v>10.114943</v>
      </c>
      <c r="O2243" s="3" t="s">
        <v>2400</v>
      </c>
      <c r="P2243" s="3" t="s">
        <v>2400</v>
      </c>
      <c r="Q2243" s="3">
        <v>0.46009800000000001</v>
      </c>
      <c r="R2243" s="3">
        <v>11.331934</v>
      </c>
      <c r="S2243" s="3">
        <v>11.331934</v>
      </c>
      <c r="T2243" s="9" t="s">
        <v>3429</v>
      </c>
      <c r="U2243" s="7">
        <v>4090501</v>
      </c>
      <c r="V2243" s="7">
        <v>4696923</v>
      </c>
      <c r="W2243" s="7">
        <v>3350495</v>
      </c>
      <c r="X2243" s="7">
        <v>1790894</v>
      </c>
      <c r="Y2243" s="7">
        <v>3856840</v>
      </c>
      <c r="Z2243" s="7">
        <v>3996818</v>
      </c>
      <c r="AA2243" s="7">
        <v>4015061</v>
      </c>
      <c r="AB2243" s="7">
        <v>4090501</v>
      </c>
      <c r="AC2243" s="4">
        <v>9.3450000000000006</v>
      </c>
      <c r="AD2243" s="4">
        <v>10.355</v>
      </c>
      <c r="AE2243" s="4">
        <v>3.9239999999999999</v>
      </c>
      <c r="AF2243" s="4">
        <v>3.9689999999999999</v>
      </c>
      <c r="AG2243" s="7">
        <v>38046688</v>
      </c>
      <c r="AH2243" s="7">
        <v>38027194</v>
      </c>
      <c r="AI2243" s="7">
        <v>37970720</v>
      </c>
      <c r="AJ2243" s="7">
        <v>18111735</v>
      </c>
      <c r="AK2243" s="3">
        <v>47.603969999999997</v>
      </c>
      <c r="AL2243" s="7">
        <v>70</v>
      </c>
      <c r="AM2243" s="7">
        <v>9065010</v>
      </c>
      <c r="AN2243" s="3">
        <v>23.83</v>
      </c>
      <c r="AO2243" s="3">
        <v>1.8518520000000001</v>
      </c>
      <c r="AP2243" s="3">
        <v>6.5375300000000003</v>
      </c>
      <c r="AQ2243" s="3">
        <v>6.1776059999999999</v>
      </c>
      <c r="AR2243" s="3">
        <v>-6.2233590000000003</v>
      </c>
      <c r="AS2243" s="3">
        <v>6.5375300000000003</v>
      </c>
      <c r="AT2243" s="3">
        <v>6.1776059999999999</v>
      </c>
      <c r="AU2243" s="3">
        <v>-3.508772</v>
      </c>
      <c r="AV2243" s="3">
        <v>0.32943734813395581</v>
      </c>
      <c r="AW2243" s="3">
        <v>0.50020003174664096</v>
      </c>
      <c r="AX2243" s="3">
        <v>0.43160251304518682</v>
      </c>
      <c r="AY2243" s="3">
        <v>68.819999999999993</v>
      </c>
      <c r="AZ2243" s="3">
        <v>104.49</v>
      </c>
      <c r="BA2243" s="3">
        <v>90.16</v>
      </c>
    </row>
    <row r="2244" spans="1:53" x14ac:dyDescent="0.3">
      <c r="A2244" s="1" t="s">
        <v>3137</v>
      </c>
      <c r="B2244" s="2">
        <v>5721376</v>
      </c>
      <c r="C2244" s="9" t="s">
        <v>2401</v>
      </c>
      <c r="D2244" s="9" t="s">
        <v>2407</v>
      </c>
      <c r="E2244" s="3">
        <v>785.51930900000002</v>
      </c>
      <c r="F2244" s="5">
        <v>910.15130899999997</v>
      </c>
      <c r="G2244" s="5" t="s">
        <v>2400</v>
      </c>
      <c r="H2244" s="3">
        <v>8.6999999999999994E-2</v>
      </c>
      <c r="I2244" s="3">
        <v>8.6017700000000001</v>
      </c>
      <c r="J2244" s="3">
        <v>8.6999999999999994E-2</v>
      </c>
      <c r="K2244" s="3">
        <v>8.6017700000000001</v>
      </c>
      <c r="L2244" s="3">
        <v>1.0664911100000001</v>
      </c>
      <c r="M2244" s="3">
        <v>1.0664911100000001</v>
      </c>
      <c r="N2244" s="3">
        <v>16.039604000000001</v>
      </c>
      <c r="O2244" s="3" t="s">
        <v>2400</v>
      </c>
      <c r="P2244" s="3" t="s">
        <v>2400</v>
      </c>
      <c r="Q2244" s="3">
        <v>10.855909</v>
      </c>
      <c r="R2244" s="3" t="s">
        <v>2400</v>
      </c>
      <c r="S2244" s="3" t="s">
        <v>2400</v>
      </c>
      <c r="T2244" s="9" t="s">
        <v>3430</v>
      </c>
      <c r="U2244" s="7">
        <v>81533</v>
      </c>
      <c r="V2244" s="7">
        <v>78249.812000000005</v>
      </c>
      <c r="W2244" s="7">
        <v>83136</v>
      </c>
      <c r="X2244" s="7">
        <v>98135</v>
      </c>
      <c r="Y2244" s="7">
        <v>81533</v>
      </c>
      <c r="Z2244" s="7">
        <v>78249.812000000005</v>
      </c>
      <c r="AA2244" s="7">
        <v>83136</v>
      </c>
      <c r="AB2244" s="7">
        <v>84251</v>
      </c>
      <c r="AC2244" s="4">
        <v>100</v>
      </c>
      <c r="AD2244" s="4">
        <v>100</v>
      </c>
      <c r="AE2244" s="3" t="s">
        <v>2400</v>
      </c>
      <c r="AF2244" s="3" t="s">
        <v>2400</v>
      </c>
      <c r="AG2244" s="7">
        <v>158194000</v>
      </c>
      <c r="AH2244" s="7">
        <v>158194000</v>
      </c>
      <c r="AI2244" s="7">
        <v>139463000</v>
      </c>
      <c r="AJ2244" s="7" t="s">
        <v>2400</v>
      </c>
      <c r="AK2244" s="3" t="s">
        <v>2400</v>
      </c>
      <c r="AL2244" s="7">
        <v>121</v>
      </c>
      <c r="AM2244" s="7">
        <v>81160009</v>
      </c>
      <c r="AN2244" s="4">
        <v>51.3</v>
      </c>
      <c r="AO2244" s="3">
        <v>-0.81632700000000002</v>
      </c>
      <c r="AP2244" s="3">
        <v>-3.1872509999999998</v>
      </c>
      <c r="AQ2244" s="3">
        <v>-2.8</v>
      </c>
      <c r="AR2244" s="3">
        <v>-2.8</v>
      </c>
      <c r="AS2244" s="3">
        <v>-3.1872509999999998</v>
      </c>
      <c r="AT2244" s="3">
        <v>-2.8</v>
      </c>
      <c r="AU2244" s="3">
        <v>-2.60521</v>
      </c>
      <c r="AV2244" s="3">
        <v>1.5759773182100096</v>
      </c>
      <c r="AW2244" s="3">
        <v>1.9816974503145943</v>
      </c>
      <c r="AX2244" s="3">
        <v>2.0005691143458475</v>
      </c>
      <c r="AY2244" s="3">
        <v>91.84</v>
      </c>
      <c r="AZ2244" s="3">
        <v>115.48</v>
      </c>
      <c r="BA2244" s="3">
        <v>116.58</v>
      </c>
    </row>
    <row r="2245" spans="1:53" x14ac:dyDescent="0.3">
      <c r="A2245" s="1" t="s">
        <v>606</v>
      </c>
      <c r="B2245" s="2">
        <v>8648433</v>
      </c>
      <c r="C2245" s="9" t="s">
        <v>2395</v>
      </c>
      <c r="D2245" s="9" t="s">
        <v>2403</v>
      </c>
      <c r="E2245" s="3">
        <v>783.16112584999996</v>
      </c>
      <c r="F2245" s="5">
        <v>207.52912499999999</v>
      </c>
      <c r="G2245" s="5" t="s">
        <v>2400</v>
      </c>
      <c r="H2245" s="3">
        <v>-0.69499999999999995</v>
      </c>
      <c r="I2245" s="3" t="s">
        <v>2397</v>
      </c>
      <c r="J2245" s="3">
        <v>-0.69499999999999995</v>
      </c>
      <c r="K2245" s="3" t="s">
        <v>2397</v>
      </c>
      <c r="L2245" s="3">
        <v>1.1278822099999999</v>
      </c>
      <c r="M2245" s="3">
        <v>1.1278822099999999</v>
      </c>
      <c r="N2245" s="3" t="s">
        <v>2397</v>
      </c>
      <c r="O2245" s="3" t="s">
        <v>2400</v>
      </c>
      <c r="P2245" s="3" t="s">
        <v>2400</v>
      </c>
      <c r="Q2245" s="3" t="s">
        <v>2400</v>
      </c>
      <c r="R2245" s="3" t="s">
        <v>2397</v>
      </c>
      <c r="S2245" s="3">
        <v>-0.71913899999999997</v>
      </c>
      <c r="T2245" s="9" t="s">
        <v>3429</v>
      </c>
      <c r="U2245" s="7" t="s">
        <v>2400</v>
      </c>
      <c r="V2245" s="7" t="s">
        <v>2400</v>
      </c>
      <c r="W2245" s="7">
        <v>18943</v>
      </c>
      <c r="X2245" s="7" t="s">
        <v>2400</v>
      </c>
      <c r="Y2245" s="7" t="s">
        <v>2400</v>
      </c>
      <c r="Z2245" s="7" t="s">
        <v>2400</v>
      </c>
      <c r="AA2245" s="7" t="s">
        <v>2400</v>
      </c>
      <c r="AB2245" s="7" t="s">
        <v>2400</v>
      </c>
      <c r="AC2245" s="3" t="s">
        <v>2400</v>
      </c>
      <c r="AD2245" s="3" t="s">
        <v>2400</v>
      </c>
      <c r="AE2245" s="3" t="s">
        <v>2400</v>
      </c>
      <c r="AF2245" s="3" t="s">
        <v>2400</v>
      </c>
      <c r="AG2245" s="7">
        <v>58141130</v>
      </c>
      <c r="AH2245" s="7">
        <v>57871638</v>
      </c>
      <c r="AI2245" s="7">
        <v>42760644</v>
      </c>
      <c r="AJ2245" s="7">
        <v>38514925</v>
      </c>
      <c r="AK2245" s="3">
        <v>66.145489999999995</v>
      </c>
      <c r="AL2245" s="7">
        <v>173</v>
      </c>
      <c r="AM2245" s="7">
        <v>48679362</v>
      </c>
      <c r="AN2245" s="4">
        <v>83.6</v>
      </c>
      <c r="AO2245" s="3">
        <v>-0.73349600000000004</v>
      </c>
      <c r="AP2245" s="3">
        <v>-9.4423790000000007</v>
      </c>
      <c r="AQ2245" s="3">
        <v>-27.240143</v>
      </c>
      <c r="AR2245" s="3">
        <v>15.014163999999999</v>
      </c>
      <c r="AS2245" s="3">
        <v>-9.4423790000000007</v>
      </c>
      <c r="AT2245" s="3">
        <v>-27.240143</v>
      </c>
      <c r="AU2245" s="3">
        <v>19.528949999999998</v>
      </c>
      <c r="AV2245" s="3">
        <v>5.5228094350388144</v>
      </c>
      <c r="AW2245" s="3">
        <v>4.9137422933425459</v>
      </c>
      <c r="AX2245" s="3">
        <v>4.3071087778448431</v>
      </c>
      <c r="AY2245" s="4">
        <v>100.09</v>
      </c>
      <c r="AZ2245" s="3">
        <v>89.06</v>
      </c>
      <c r="BA2245" s="3">
        <v>78.06</v>
      </c>
    </row>
    <row r="2246" spans="1:53" x14ac:dyDescent="0.3">
      <c r="A2246" s="1" t="s">
        <v>1034</v>
      </c>
      <c r="B2246" s="2">
        <v>4910447</v>
      </c>
      <c r="C2246" s="9" t="s">
        <v>2401</v>
      </c>
      <c r="D2246" s="9" t="s">
        <v>2497</v>
      </c>
      <c r="E2246" s="3">
        <v>783.15367682999999</v>
      </c>
      <c r="F2246" s="5">
        <v>2851.3536760000002</v>
      </c>
      <c r="G2246" s="5" t="s">
        <v>2400</v>
      </c>
      <c r="H2246" s="3">
        <v>0.46</v>
      </c>
      <c r="I2246" s="3">
        <v>7.8429070000000003</v>
      </c>
      <c r="J2246" s="3">
        <v>0.46</v>
      </c>
      <c r="K2246" s="3">
        <v>7.8429070000000003</v>
      </c>
      <c r="L2246" s="3" t="s">
        <v>2397</v>
      </c>
      <c r="M2246" s="3" t="s">
        <v>2397</v>
      </c>
      <c r="N2246" s="3">
        <v>3.7146029999999999</v>
      </c>
      <c r="O2246" s="3" t="s">
        <v>2400</v>
      </c>
      <c r="P2246" s="3" t="s">
        <v>2400</v>
      </c>
      <c r="Q2246" s="3">
        <v>0.54842299999999999</v>
      </c>
      <c r="R2246" s="3">
        <v>4.5801819999999998</v>
      </c>
      <c r="S2246" s="3">
        <v>4.5801819999999998</v>
      </c>
      <c r="T2246" s="9" t="s">
        <v>3429</v>
      </c>
      <c r="U2246" s="7">
        <v>5062400</v>
      </c>
      <c r="V2246" s="7">
        <v>5204400</v>
      </c>
      <c r="W2246" s="7">
        <v>5802800</v>
      </c>
      <c r="X2246" s="7">
        <v>5541800</v>
      </c>
      <c r="Y2246" s="7">
        <v>5000700</v>
      </c>
      <c r="Z2246" s="7">
        <v>5041700</v>
      </c>
      <c r="AA2246" s="7">
        <v>5074600</v>
      </c>
      <c r="AB2246" s="7">
        <v>5062400</v>
      </c>
      <c r="AC2246" s="3">
        <v>43.698999999999998</v>
      </c>
      <c r="AD2246" s="3">
        <v>44.851999999999997</v>
      </c>
      <c r="AE2246" s="4">
        <v>10.349</v>
      </c>
      <c r="AF2246" s="4">
        <v>10.91</v>
      </c>
      <c r="AG2246" s="7">
        <v>100700000</v>
      </c>
      <c r="AH2246" s="7">
        <v>100700000</v>
      </c>
      <c r="AI2246" s="7">
        <v>99000000</v>
      </c>
      <c r="AJ2246" s="7">
        <v>78916395</v>
      </c>
      <c r="AK2246" s="3">
        <v>78.296310000000005</v>
      </c>
      <c r="AL2246" s="7">
        <v>235</v>
      </c>
      <c r="AM2246" s="7">
        <v>89595258</v>
      </c>
      <c r="AN2246" s="3">
        <v>88.89</v>
      </c>
      <c r="AO2246" s="3">
        <v>5.3543310000000002</v>
      </c>
      <c r="AP2246" s="3">
        <v>-13.899614</v>
      </c>
      <c r="AQ2246" s="3">
        <v>-6.9541029999999999</v>
      </c>
      <c r="AR2246" s="3">
        <v>-56.445312999999999</v>
      </c>
      <c r="AS2246" s="3">
        <v>-13.899614</v>
      </c>
      <c r="AT2246" s="3">
        <v>-6.9541029999999999</v>
      </c>
      <c r="AU2246" s="3">
        <v>-56.159894999999999</v>
      </c>
      <c r="AV2246" s="3">
        <v>9.2219113983266467</v>
      </c>
      <c r="AW2246" s="3">
        <v>13.446092047391264</v>
      </c>
      <c r="AX2246" s="3">
        <v>11.667677139574462</v>
      </c>
      <c r="AY2246" s="3">
        <v>85.32</v>
      </c>
      <c r="AZ2246" s="3">
        <v>124.41</v>
      </c>
      <c r="BA2246" s="3">
        <v>107.95</v>
      </c>
    </row>
    <row r="2247" spans="1:53" x14ac:dyDescent="0.3">
      <c r="A2247" s="1" t="s">
        <v>788</v>
      </c>
      <c r="B2247" s="2">
        <v>4914403</v>
      </c>
      <c r="C2247" s="9" t="s">
        <v>2401</v>
      </c>
      <c r="D2247" s="9" t="s">
        <v>2534</v>
      </c>
      <c r="E2247" s="3">
        <v>781.46267079999996</v>
      </c>
      <c r="F2247" s="5">
        <v>772.65566999999999</v>
      </c>
      <c r="G2247" s="5" t="s">
        <v>2400</v>
      </c>
      <c r="H2247" s="3">
        <v>0.56999999999999995</v>
      </c>
      <c r="I2247" s="3">
        <v>11.334676999999999</v>
      </c>
      <c r="J2247" s="3">
        <v>0.56999999999999995</v>
      </c>
      <c r="K2247" s="3">
        <v>11.334676999999999</v>
      </c>
      <c r="L2247" s="3">
        <v>1.66400284</v>
      </c>
      <c r="M2247" s="3">
        <v>1.5057853000000001</v>
      </c>
      <c r="N2247" s="3">
        <v>10.391867</v>
      </c>
      <c r="O2247" s="3" t="s">
        <v>2400</v>
      </c>
      <c r="P2247" s="3" t="s">
        <v>2400</v>
      </c>
      <c r="Q2247" s="3">
        <v>1.108948</v>
      </c>
      <c r="R2247" s="3">
        <v>5.3381910000000001</v>
      </c>
      <c r="S2247" s="3">
        <v>5.3381910000000001</v>
      </c>
      <c r="T2247" s="9" t="s">
        <v>3430</v>
      </c>
      <c r="U2247" s="7">
        <v>646221</v>
      </c>
      <c r="V2247" s="7">
        <v>791382</v>
      </c>
      <c r="W2247" s="7">
        <v>817762</v>
      </c>
      <c r="X2247" s="7">
        <v>685169</v>
      </c>
      <c r="Y2247" s="7">
        <v>636666</v>
      </c>
      <c r="Z2247" s="7">
        <v>646221</v>
      </c>
      <c r="AA2247" s="7">
        <v>664964</v>
      </c>
      <c r="AB2247" s="7">
        <v>704859</v>
      </c>
      <c r="AC2247" s="3">
        <v>60.825000000000003</v>
      </c>
      <c r="AD2247" s="3">
        <v>60.752000000000002</v>
      </c>
      <c r="AE2247" s="3">
        <v>14.526</v>
      </c>
      <c r="AF2247" s="3">
        <v>14.411</v>
      </c>
      <c r="AG2247" s="7">
        <v>25430000</v>
      </c>
      <c r="AH2247" s="7">
        <v>25412000</v>
      </c>
      <c r="AI2247" s="7">
        <v>25399000</v>
      </c>
      <c r="AJ2247" s="7">
        <v>23630222</v>
      </c>
      <c r="AK2247" s="3">
        <v>92.92277</v>
      </c>
      <c r="AL2247" s="7">
        <v>273</v>
      </c>
      <c r="AM2247" s="7">
        <v>22565794</v>
      </c>
      <c r="AN2247" s="3">
        <v>88.74</v>
      </c>
      <c r="AO2247" s="3">
        <v>-1.2991569999999999</v>
      </c>
      <c r="AP2247" s="3">
        <v>-8.5258710000000004</v>
      </c>
      <c r="AQ2247" s="3">
        <v>-11.853246</v>
      </c>
      <c r="AR2247" s="3">
        <v>-11.212887</v>
      </c>
      <c r="AS2247" s="3">
        <v>-8.5258710000000004</v>
      </c>
      <c r="AT2247" s="3">
        <v>-11.853246</v>
      </c>
      <c r="AU2247" s="3">
        <v>-11.93609</v>
      </c>
      <c r="AV2247" s="3">
        <v>2.8199808414956218</v>
      </c>
      <c r="AW2247" s="3">
        <v>3.690972988339166</v>
      </c>
      <c r="AX2247" s="3">
        <v>3.9265596110317853</v>
      </c>
      <c r="AY2247" s="4">
        <v>63.2</v>
      </c>
      <c r="AZ2247" s="3">
        <v>82.72</v>
      </c>
      <c r="BA2247" s="4">
        <v>88</v>
      </c>
    </row>
    <row r="2248" spans="1:53" x14ac:dyDescent="0.3">
      <c r="A2248" s="1" t="s">
        <v>1607</v>
      </c>
      <c r="B2248" s="2">
        <v>4535148</v>
      </c>
      <c r="C2248" s="9" t="s">
        <v>2395</v>
      </c>
      <c r="D2248" s="9" t="s">
        <v>2463</v>
      </c>
      <c r="E2248" s="3">
        <v>780.78948839999998</v>
      </c>
      <c r="F2248" s="5">
        <v>971.40248799999995</v>
      </c>
      <c r="G2248" s="5" t="s">
        <v>2400</v>
      </c>
      <c r="H2248" s="3">
        <v>-3.11</v>
      </c>
      <c r="I2248" s="3" t="s">
        <v>2397</v>
      </c>
      <c r="J2248" s="3">
        <v>-3.11</v>
      </c>
      <c r="K2248" s="3" t="s">
        <v>2397</v>
      </c>
      <c r="L2248" s="3">
        <v>2.8111011600000002</v>
      </c>
      <c r="M2248" s="3">
        <v>1.1598842600000001</v>
      </c>
      <c r="N2248" s="3">
        <v>4.5082560000000003</v>
      </c>
      <c r="O2248" s="3" t="s">
        <v>2400</v>
      </c>
      <c r="P2248" s="3" t="s">
        <v>2400</v>
      </c>
      <c r="Q2248" s="3">
        <v>1.5260180000000001</v>
      </c>
      <c r="R2248" s="3">
        <v>5.4832010000000002</v>
      </c>
      <c r="S2248" s="3">
        <v>5.4832010000000002</v>
      </c>
      <c r="T2248" s="9" t="s">
        <v>3429</v>
      </c>
      <c r="U2248" s="7">
        <v>674978</v>
      </c>
      <c r="V2248" s="7">
        <v>666823</v>
      </c>
      <c r="W2248" s="7">
        <v>541533</v>
      </c>
      <c r="X2248" s="7">
        <v>429647</v>
      </c>
      <c r="Y2248" s="7">
        <v>694957</v>
      </c>
      <c r="Z2248" s="7">
        <v>690310</v>
      </c>
      <c r="AA2248" s="7">
        <v>681754</v>
      </c>
      <c r="AB2248" s="7">
        <v>674978</v>
      </c>
      <c r="AC2248" s="3">
        <v>61.343000000000004</v>
      </c>
      <c r="AD2248" s="3">
        <v>63.253</v>
      </c>
      <c r="AE2248" s="3">
        <v>24.134</v>
      </c>
      <c r="AF2248" s="3">
        <v>25.617999999999999</v>
      </c>
      <c r="AG2248" s="7">
        <v>46148146</v>
      </c>
      <c r="AH2248" s="7">
        <v>46117359</v>
      </c>
      <c r="AI2248" s="7">
        <v>46426836</v>
      </c>
      <c r="AJ2248" s="7">
        <v>45674379</v>
      </c>
      <c r="AK2248" s="3">
        <v>98.919589999999999</v>
      </c>
      <c r="AL2248" s="7">
        <v>301</v>
      </c>
      <c r="AM2248" s="7">
        <v>51928699</v>
      </c>
      <c r="AN2248" s="3">
        <v>112.46</v>
      </c>
      <c r="AO2248" s="3">
        <v>-3.2357469999999999</v>
      </c>
      <c r="AP2248" s="3">
        <v>11.413365000000001</v>
      </c>
      <c r="AQ2248" s="3">
        <v>25.182724</v>
      </c>
      <c r="AR2248" s="3">
        <v>-41.125</v>
      </c>
      <c r="AS2248" s="3">
        <v>11.413365000000001</v>
      </c>
      <c r="AT2248" s="3">
        <v>25.182724</v>
      </c>
      <c r="AU2248" s="3">
        <v>-44.161233000000003</v>
      </c>
      <c r="AV2248" s="3">
        <v>4.2792426955526617</v>
      </c>
      <c r="AW2248" s="3">
        <v>9.6230133416120349</v>
      </c>
      <c r="AX2248" s="3">
        <v>7.4493582796508901</v>
      </c>
      <c r="AY2248" s="3">
        <v>46.58</v>
      </c>
      <c r="AZ2248" s="3">
        <v>104.74</v>
      </c>
      <c r="BA2248" s="3">
        <v>81.08</v>
      </c>
    </row>
    <row r="2249" spans="1:53" x14ac:dyDescent="0.3">
      <c r="A2249" s="1" t="s">
        <v>1296</v>
      </c>
      <c r="B2249" s="2">
        <v>4133826</v>
      </c>
      <c r="C2249" s="9" t="s">
        <v>2395</v>
      </c>
      <c r="D2249" s="9" t="s">
        <v>2421</v>
      </c>
      <c r="E2249" s="3">
        <v>780.71344242999999</v>
      </c>
      <c r="F2249" s="5">
        <v>659.51044200000001</v>
      </c>
      <c r="G2249" s="5">
        <v>665.99644243</v>
      </c>
      <c r="H2249" s="3">
        <v>0.2</v>
      </c>
      <c r="I2249" s="3">
        <v>51.253968</v>
      </c>
      <c r="J2249" s="3">
        <v>0.2</v>
      </c>
      <c r="K2249" s="3">
        <v>51.253968</v>
      </c>
      <c r="L2249" s="3">
        <v>13.98440883</v>
      </c>
      <c r="M2249" s="3">
        <v>5.4287155299999998</v>
      </c>
      <c r="N2249" s="3">
        <v>16.056688000000001</v>
      </c>
      <c r="O2249" s="3">
        <v>35.622782024304797</v>
      </c>
      <c r="P2249" s="3">
        <v>33.616957402325802</v>
      </c>
      <c r="Q2249" s="3">
        <v>2.3437730000000001</v>
      </c>
      <c r="R2249" s="3">
        <v>22.062774999999998</v>
      </c>
      <c r="S2249" s="3">
        <v>22.062774999999998</v>
      </c>
      <c r="T2249" s="9" t="s">
        <v>3435</v>
      </c>
      <c r="U2249" s="7">
        <v>363318</v>
      </c>
      <c r="V2249" s="7">
        <v>314462</v>
      </c>
      <c r="W2249" s="7">
        <v>280050</v>
      </c>
      <c r="X2249" s="7">
        <v>257531</v>
      </c>
      <c r="Y2249" s="7">
        <v>363318</v>
      </c>
      <c r="Z2249" s="7">
        <v>336348</v>
      </c>
      <c r="AA2249" s="7">
        <v>323504</v>
      </c>
      <c r="AB2249" s="7">
        <v>313505</v>
      </c>
      <c r="AC2249" s="3">
        <v>50.965000000000003</v>
      </c>
      <c r="AD2249" s="3">
        <v>50.965000000000003</v>
      </c>
      <c r="AE2249" s="4">
        <v>8.6379999999999999</v>
      </c>
      <c r="AF2249" s="4">
        <v>8.6379999999999999</v>
      </c>
      <c r="AG2249" s="7">
        <v>30692344</v>
      </c>
      <c r="AH2249" s="7">
        <v>30527674</v>
      </c>
      <c r="AI2249" s="7">
        <v>30709301</v>
      </c>
      <c r="AJ2249" s="7">
        <v>20869751</v>
      </c>
      <c r="AK2249" s="4">
        <v>67.888499999999993</v>
      </c>
      <c r="AL2249" s="7">
        <v>183</v>
      </c>
      <c r="AM2249" s="7">
        <v>19935088</v>
      </c>
      <c r="AN2249" s="3">
        <v>64.849999999999994</v>
      </c>
      <c r="AO2249" s="3">
        <v>1.7969740000000001</v>
      </c>
      <c r="AP2249" s="3">
        <v>26.280798000000001</v>
      </c>
      <c r="AQ2249" s="3">
        <v>41.622807000000002</v>
      </c>
      <c r="AR2249" s="3">
        <v>88.499707999999998</v>
      </c>
      <c r="AS2249" s="3">
        <v>26.280798000000001</v>
      </c>
      <c r="AT2249" s="3">
        <v>41.622807000000002</v>
      </c>
      <c r="AU2249" s="3">
        <v>87.623474999999999</v>
      </c>
      <c r="AV2249" s="3">
        <v>2.1773211573673601</v>
      </c>
      <c r="AW2249" s="3">
        <v>6.6273676652573181</v>
      </c>
      <c r="AX2249" s="3">
        <v>3.3283619069490391</v>
      </c>
      <c r="AY2249" s="3">
        <v>94.09</v>
      </c>
      <c r="AZ2249" s="3">
        <v>286.41000000000003</v>
      </c>
      <c r="BA2249" s="3">
        <v>143.84</v>
      </c>
    </row>
    <row r="2250" spans="1:53" x14ac:dyDescent="0.3">
      <c r="A2250" s="1" t="s">
        <v>1235</v>
      </c>
      <c r="B2250" s="2">
        <v>4986779</v>
      </c>
      <c r="C2250" s="9" t="s">
        <v>2401</v>
      </c>
      <c r="D2250" s="9" t="s">
        <v>2432</v>
      </c>
      <c r="E2250" s="3">
        <v>779.54293242000006</v>
      </c>
      <c r="F2250" s="5">
        <v>1814.142932</v>
      </c>
      <c r="G2250" s="5" t="s">
        <v>2400</v>
      </c>
      <c r="H2250" s="4">
        <v>1.0900000000000001</v>
      </c>
      <c r="I2250" s="3">
        <v>9.2071609999999993</v>
      </c>
      <c r="J2250" s="4">
        <v>1.0900000000000001</v>
      </c>
      <c r="K2250" s="3">
        <v>9.2071609999999993</v>
      </c>
      <c r="L2250" s="3">
        <v>7.3536087199999995</v>
      </c>
      <c r="M2250" s="3">
        <v>1.23362778</v>
      </c>
      <c r="N2250" s="3">
        <v>28.928571000000002</v>
      </c>
      <c r="O2250" s="3" t="s">
        <v>2400</v>
      </c>
      <c r="P2250" s="3" t="s">
        <v>2400</v>
      </c>
      <c r="Q2250" s="3">
        <v>0.794678</v>
      </c>
      <c r="R2250" s="3">
        <v>5.8823169999999996</v>
      </c>
      <c r="S2250" s="3">
        <v>5.8823169999999996</v>
      </c>
      <c r="T2250" s="9" t="s">
        <v>3429</v>
      </c>
      <c r="U2250" s="7">
        <v>2154200</v>
      </c>
      <c r="V2250" s="7">
        <v>1980500</v>
      </c>
      <c r="W2250" s="7">
        <v>1678600</v>
      </c>
      <c r="X2250" s="7">
        <v>1669100</v>
      </c>
      <c r="Y2250" s="7">
        <v>2128300</v>
      </c>
      <c r="Z2250" s="7">
        <v>2124400</v>
      </c>
      <c r="AA2250" s="7">
        <v>2138400</v>
      </c>
      <c r="AB2250" s="7">
        <v>2154200</v>
      </c>
      <c r="AC2250" s="3">
        <v>19.706</v>
      </c>
      <c r="AD2250" s="3">
        <v>20.462</v>
      </c>
      <c r="AE2250" s="4">
        <v>11.624000000000001</v>
      </c>
      <c r="AF2250" s="4">
        <v>11.991</v>
      </c>
      <c r="AG2250" s="7">
        <v>20267369</v>
      </c>
      <c r="AH2250" s="7">
        <v>20519296</v>
      </c>
      <c r="AI2250" s="7">
        <v>20823066</v>
      </c>
      <c r="AJ2250" s="7">
        <v>19399047</v>
      </c>
      <c r="AK2250" s="3">
        <v>95.708309999999997</v>
      </c>
      <c r="AL2250" s="7">
        <v>234</v>
      </c>
      <c r="AM2250" s="7">
        <v>18726450</v>
      </c>
      <c r="AN2250" s="3">
        <v>92.39</v>
      </c>
      <c r="AO2250" s="3">
        <v>2.0472440000000001</v>
      </c>
      <c r="AP2250" s="3">
        <v>-15.756629999999999</v>
      </c>
      <c r="AQ2250" s="3">
        <v>-11.305776</v>
      </c>
      <c r="AR2250" s="3">
        <v>-35.803448000000003</v>
      </c>
      <c r="AS2250" s="3">
        <v>-15.756629999999999</v>
      </c>
      <c r="AT2250" s="3">
        <v>-11.305776</v>
      </c>
      <c r="AU2250" s="3">
        <v>-36.743459999999999</v>
      </c>
      <c r="AV2250" s="3">
        <v>2.4671360255034713</v>
      </c>
      <c r="AW2250" s="3">
        <v>4.0108269712999158</v>
      </c>
      <c r="AX2250" s="3">
        <v>3.1789007722168869</v>
      </c>
      <c r="AY2250" s="3">
        <v>68.19</v>
      </c>
      <c r="AZ2250" s="3">
        <v>110.86</v>
      </c>
      <c r="BA2250" s="3">
        <v>87.86</v>
      </c>
    </row>
    <row r="2251" spans="1:53" x14ac:dyDescent="0.3">
      <c r="A2251" s="1" t="s">
        <v>108</v>
      </c>
      <c r="B2251" s="2">
        <v>4114240</v>
      </c>
      <c r="C2251" s="9" t="s">
        <v>2401</v>
      </c>
      <c r="D2251" s="9" t="s">
        <v>2425</v>
      </c>
      <c r="E2251" s="3">
        <v>777.21059507999996</v>
      </c>
      <c r="F2251" s="5">
        <v>3054.9105949999998</v>
      </c>
      <c r="G2251" s="5" t="s">
        <v>2400</v>
      </c>
      <c r="H2251" s="3">
        <v>0.08</v>
      </c>
      <c r="I2251" s="3">
        <v>25.12931</v>
      </c>
      <c r="J2251" s="3">
        <v>0.08</v>
      </c>
      <c r="K2251" s="3">
        <v>25.12931</v>
      </c>
      <c r="L2251" s="3" t="s">
        <v>2397</v>
      </c>
      <c r="M2251" s="3">
        <v>1.11238313</v>
      </c>
      <c r="N2251" s="3">
        <v>5.3048229999999998</v>
      </c>
      <c r="O2251" s="3" t="s">
        <v>2400</v>
      </c>
      <c r="P2251" s="3" t="s">
        <v>2400</v>
      </c>
      <c r="Q2251" s="3">
        <v>0.47738799999999998</v>
      </c>
      <c r="R2251" s="3">
        <v>3.8033600000000001</v>
      </c>
      <c r="S2251" s="3">
        <v>3.8033600000000001</v>
      </c>
      <c r="T2251" s="9" t="s">
        <v>3429</v>
      </c>
      <c r="U2251" s="7">
        <v>6079500</v>
      </c>
      <c r="V2251" s="7">
        <v>5802400</v>
      </c>
      <c r="W2251" s="7">
        <v>5156600</v>
      </c>
      <c r="X2251" s="7">
        <v>4710800</v>
      </c>
      <c r="Y2251" s="7">
        <v>6207100</v>
      </c>
      <c r="Z2251" s="7">
        <v>6254100</v>
      </c>
      <c r="AA2251" s="7">
        <v>6192500</v>
      </c>
      <c r="AB2251" s="7">
        <v>6079500</v>
      </c>
      <c r="AC2251" s="4">
        <v>10.269</v>
      </c>
      <c r="AD2251" s="4">
        <v>11.954000000000001</v>
      </c>
      <c r="AE2251" s="4">
        <v>10.833</v>
      </c>
      <c r="AF2251" s="4">
        <v>11.936</v>
      </c>
      <c r="AG2251" s="7">
        <v>117600000</v>
      </c>
      <c r="AH2251" s="7">
        <v>117600000</v>
      </c>
      <c r="AI2251" s="7">
        <v>117100000</v>
      </c>
      <c r="AJ2251" s="7">
        <v>114473853</v>
      </c>
      <c r="AK2251" s="3">
        <v>97.357420000000005</v>
      </c>
      <c r="AL2251" s="7">
        <v>273</v>
      </c>
      <c r="AM2251" s="7">
        <v>113408338</v>
      </c>
      <c r="AN2251" s="3">
        <v>96.45</v>
      </c>
      <c r="AO2251" s="3">
        <v>-1.0186759999999999</v>
      </c>
      <c r="AP2251" s="3">
        <v>-11.800303</v>
      </c>
      <c r="AQ2251" s="3">
        <v>-5.66343</v>
      </c>
      <c r="AR2251" s="3">
        <v>-33.295195</v>
      </c>
      <c r="AS2251" s="3">
        <v>-11.800303</v>
      </c>
      <c r="AT2251" s="3">
        <v>-5.66343</v>
      </c>
      <c r="AU2251" s="3">
        <v>-33.825198999999998</v>
      </c>
      <c r="AV2251" s="3">
        <v>5.5907182577107593</v>
      </c>
      <c r="AW2251" s="3">
        <v>6.3220204120932602</v>
      </c>
      <c r="AX2251" s="3">
        <v>6.6787476580372758</v>
      </c>
      <c r="AY2251" s="3">
        <v>83.72</v>
      </c>
      <c r="AZ2251" s="3">
        <v>94.67</v>
      </c>
      <c r="BA2251" s="4">
        <v>100.01</v>
      </c>
    </row>
    <row r="2252" spans="1:53" x14ac:dyDescent="0.3">
      <c r="A2252" s="1" t="s">
        <v>2195</v>
      </c>
      <c r="B2252" s="2">
        <v>103396</v>
      </c>
      <c r="C2252" s="9" t="s">
        <v>2395</v>
      </c>
      <c r="D2252" s="9" t="s">
        <v>2465</v>
      </c>
      <c r="E2252" s="3">
        <v>775.46868840000002</v>
      </c>
      <c r="F2252" s="5">
        <v>695.10868800000003</v>
      </c>
      <c r="G2252" s="5">
        <v>695.10868840000001</v>
      </c>
      <c r="H2252" s="3">
        <v>0.76</v>
      </c>
      <c r="I2252" s="3">
        <v>14.664948453608201</v>
      </c>
      <c r="J2252" s="3">
        <v>0.76</v>
      </c>
      <c r="K2252" s="3">
        <v>14.664948453608201</v>
      </c>
      <c r="L2252" s="3">
        <v>0.92224963267791393</v>
      </c>
      <c r="M2252" s="3">
        <v>0.91745660994906009</v>
      </c>
      <c r="N2252" s="3">
        <v>3.7187367873213502</v>
      </c>
      <c r="O2252" s="3" t="s">
        <v>2400</v>
      </c>
      <c r="P2252" s="3" t="s">
        <v>2400</v>
      </c>
      <c r="Q2252" s="3">
        <v>0.53055799999999997</v>
      </c>
      <c r="R2252" s="3">
        <v>7.3696679999999999</v>
      </c>
      <c r="S2252" s="3">
        <v>8.1845761357829101</v>
      </c>
      <c r="T2252" s="9" t="s">
        <v>3429</v>
      </c>
      <c r="U2252" s="7">
        <v>1095467</v>
      </c>
      <c r="V2252" s="7">
        <v>980286</v>
      </c>
      <c r="W2252" s="7">
        <v>1066191</v>
      </c>
      <c r="X2252" s="7">
        <v>1068627</v>
      </c>
      <c r="Y2252" s="7">
        <v>1210651</v>
      </c>
      <c r="Z2252" s="7">
        <v>1161642</v>
      </c>
      <c r="AA2252" s="7">
        <v>1124362</v>
      </c>
      <c r="AB2252" s="7">
        <v>1095467</v>
      </c>
      <c r="AC2252" s="3">
        <v>-3.1709999999999998</v>
      </c>
      <c r="AD2252" s="4">
        <v>5.7160000000000002</v>
      </c>
      <c r="AE2252" s="3">
        <v>-2.3690000000000002</v>
      </c>
      <c r="AF2252" s="4">
        <v>6.4820000000000002</v>
      </c>
      <c r="AG2252" s="7">
        <v>25341248</v>
      </c>
      <c r="AH2252" s="7">
        <v>25336103</v>
      </c>
      <c r="AI2252" s="7">
        <v>25263742</v>
      </c>
      <c r="AJ2252" s="7">
        <v>21380681</v>
      </c>
      <c r="AK2252" s="3">
        <v>84.368179999999995</v>
      </c>
      <c r="AL2252" s="7">
        <v>198</v>
      </c>
      <c r="AM2252" s="7">
        <v>17012139</v>
      </c>
      <c r="AN2252" s="3">
        <v>67.13</v>
      </c>
      <c r="AO2252" s="3">
        <v>-2.2336770000000001</v>
      </c>
      <c r="AP2252" s="3">
        <v>-7.0261440000000004</v>
      </c>
      <c r="AQ2252" s="3">
        <v>35.929288</v>
      </c>
      <c r="AR2252" s="3">
        <v>39.324191999999996</v>
      </c>
      <c r="AS2252" s="3">
        <v>-7.0261440000000004</v>
      </c>
      <c r="AT2252" s="3">
        <v>35.929288</v>
      </c>
      <c r="AU2252" s="3">
        <v>41.401591000000003</v>
      </c>
      <c r="AV2252" s="3">
        <v>1.3527521816056862</v>
      </c>
      <c r="AW2252" s="3">
        <v>2.5119343742486233</v>
      </c>
      <c r="AX2252" s="3">
        <v>2.4195425479075294</v>
      </c>
      <c r="AY2252" s="3">
        <v>61.64</v>
      </c>
      <c r="AZ2252" s="3">
        <v>114.45</v>
      </c>
      <c r="BA2252" s="3">
        <v>110.24</v>
      </c>
    </row>
    <row r="2253" spans="1:53" x14ac:dyDescent="0.3">
      <c r="A2253" s="1" t="s">
        <v>1342</v>
      </c>
      <c r="B2253" s="2">
        <v>4911076</v>
      </c>
      <c r="C2253" s="9" t="s">
        <v>2401</v>
      </c>
      <c r="D2253" s="9" t="s">
        <v>2398</v>
      </c>
      <c r="E2253" s="3">
        <v>775.44547079999995</v>
      </c>
      <c r="F2253" s="5">
        <v>1794.52647</v>
      </c>
      <c r="G2253" s="5" t="s">
        <v>2400</v>
      </c>
      <c r="H2253" s="3">
        <v>0.17299999999999999</v>
      </c>
      <c r="I2253" s="3">
        <v>17.545455</v>
      </c>
      <c r="J2253" s="3">
        <v>0.17299999999999999</v>
      </c>
      <c r="K2253" s="3">
        <v>17.545455</v>
      </c>
      <c r="L2253" s="3">
        <v>1.8859934899999999</v>
      </c>
      <c r="M2253" s="3">
        <v>0.66885382000000004</v>
      </c>
      <c r="N2253" s="3" t="s">
        <v>2397</v>
      </c>
      <c r="O2253" s="3" t="s">
        <v>2400</v>
      </c>
      <c r="P2253" s="3" t="s">
        <v>2400</v>
      </c>
      <c r="Q2253" s="3">
        <v>0.68827199999999999</v>
      </c>
      <c r="R2253" s="3">
        <v>8.222728</v>
      </c>
      <c r="S2253" s="3">
        <v>8.222728</v>
      </c>
      <c r="T2253" s="9" t="s">
        <v>3435</v>
      </c>
      <c r="U2253" s="7">
        <v>2431008</v>
      </c>
      <c r="V2253" s="7">
        <v>2394706</v>
      </c>
      <c r="W2253" s="7">
        <v>2308098</v>
      </c>
      <c r="X2253" s="7">
        <v>2063257</v>
      </c>
      <c r="Y2253" s="7">
        <v>2431008</v>
      </c>
      <c r="Z2253" s="7">
        <v>2462481</v>
      </c>
      <c r="AA2253" s="7">
        <v>2426605</v>
      </c>
      <c r="AB2253" s="7">
        <v>2414053</v>
      </c>
      <c r="AC2253" s="3">
        <v>32.957000000000001</v>
      </c>
      <c r="AD2253" s="3">
        <v>32.957000000000001</v>
      </c>
      <c r="AE2253" s="4">
        <v>6.98</v>
      </c>
      <c r="AF2253" s="4">
        <v>6.98</v>
      </c>
      <c r="AG2253" s="7">
        <v>22544308</v>
      </c>
      <c r="AH2253" s="7">
        <v>22258284</v>
      </c>
      <c r="AI2253" s="7">
        <v>22107703</v>
      </c>
      <c r="AJ2253" s="7">
        <v>19805638</v>
      </c>
      <c r="AK2253" s="3">
        <v>87.656649999999999</v>
      </c>
      <c r="AL2253" s="7">
        <v>209</v>
      </c>
      <c r="AM2253" s="7">
        <v>19265330</v>
      </c>
      <c r="AN2253" s="3">
        <v>85.27</v>
      </c>
      <c r="AO2253" s="3">
        <v>1.43658</v>
      </c>
      <c r="AP2253" s="3">
        <v>-15.646853</v>
      </c>
      <c r="AQ2253" s="3">
        <v>-17.918911000000001</v>
      </c>
      <c r="AR2253" s="3">
        <v>-25.425039000000002</v>
      </c>
      <c r="AS2253" s="3">
        <v>-15.646853</v>
      </c>
      <c r="AT2253" s="3">
        <v>-17.918911000000001</v>
      </c>
      <c r="AU2253" s="3">
        <v>-25.578406000000001</v>
      </c>
      <c r="AV2253" s="3">
        <v>4.0513548280305463</v>
      </c>
      <c r="AW2253" s="3">
        <v>5.4233758508658241</v>
      </c>
      <c r="AX2253" s="3">
        <v>5.2682077100604303</v>
      </c>
      <c r="AY2253" s="3">
        <v>61.75</v>
      </c>
      <c r="AZ2253" s="3">
        <v>82.66</v>
      </c>
      <c r="BA2253" s="3">
        <v>80.290000000000006</v>
      </c>
    </row>
    <row r="2254" spans="1:53" x14ac:dyDescent="0.3">
      <c r="A2254" s="1" t="s">
        <v>2100</v>
      </c>
      <c r="B2254" s="2">
        <v>4069981</v>
      </c>
      <c r="C2254" s="9" t="s">
        <v>2395</v>
      </c>
      <c r="D2254" s="9" t="s">
        <v>2398</v>
      </c>
      <c r="E2254" s="3">
        <v>773.43522192</v>
      </c>
      <c r="F2254" s="5">
        <v>1639.435221</v>
      </c>
      <c r="G2254" s="5" t="s">
        <v>2400</v>
      </c>
      <c r="H2254" s="4">
        <v>2.04</v>
      </c>
      <c r="I2254" s="3">
        <v>31.495844999999999</v>
      </c>
      <c r="J2254" s="4">
        <v>1.7370000000000001</v>
      </c>
      <c r="K2254" s="3" t="s">
        <v>2397</v>
      </c>
      <c r="L2254" s="3">
        <v>1.7964923400000001</v>
      </c>
      <c r="M2254" s="3">
        <v>0.82895887999999995</v>
      </c>
      <c r="N2254" s="3">
        <v>16.371490000000001</v>
      </c>
      <c r="O2254" s="3" t="s">
        <v>2400</v>
      </c>
      <c r="P2254" s="3" t="s">
        <v>2400</v>
      </c>
      <c r="Q2254" s="3">
        <v>0.216061</v>
      </c>
      <c r="R2254" s="3">
        <v>2.488388</v>
      </c>
      <c r="S2254" s="3">
        <v>2.488388</v>
      </c>
      <c r="T2254" s="9" t="s">
        <v>3429</v>
      </c>
      <c r="U2254" s="7">
        <v>7831000</v>
      </c>
      <c r="V2254" s="7">
        <v>8491000</v>
      </c>
      <c r="W2254" s="7">
        <v>8465000</v>
      </c>
      <c r="X2254" s="7">
        <v>8872000</v>
      </c>
      <c r="Y2254" s="7">
        <v>7178000</v>
      </c>
      <c r="Z2254" s="7">
        <v>7404000</v>
      </c>
      <c r="AA2254" s="7">
        <v>7594000</v>
      </c>
      <c r="AB2254" s="7">
        <v>7831000</v>
      </c>
      <c r="AC2254" s="3">
        <v>22.550999999999998</v>
      </c>
      <c r="AD2254" s="3">
        <v>21.091999999999999</v>
      </c>
      <c r="AE2254" s="4">
        <v>4.6349999999999998</v>
      </c>
      <c r="AF2254" s="4">
        <v>2.786</v>
      </c>
      <c r="AG2254" s="7">
        <v>31204701</v>
      </c>
      <c r="AH2254" s="7">
        <v>34321389</v>
      </c>
      <c r="AI2254" s="7">
        <v>37626086</v>
      </c>
      <c r="AJ2254" s="7">
        <v>27465187</v>
      </c>
      <c r="AK2254" s="3">
        <v>91.19135</v>
      </c>
      <c r="AL2254" s="7">
        <v>262</v>
      </c>
      <c r="AM2254" s="7">
        <v>31057910</v>
      </c>
      <c r="AN2254" s="4">
        <v>103.12</v>
      </c>
      <c r="AO2254" s="3">
        <v>-5.4862840000000004</v>
      </c>
      <c r="AP2254" s="3">
        <v>-11.448598</v>
      </c>
      <c r="AQ2254" s="3">
        <v>-23.563025</v>
      </c>
      <c r="AR2254" s="3">
        <v>-59.144807999999998</v>
      </c>
      <c r="AS2254" s="3">
        <v>-11.448598</v>
      </c>
      <c r="AT2254" s="3">
        <v>-23.563025</v>
      </c>
      <c r="AU2254" s="3">
        <v>-59.609236000000003</v>
      </c>
      <c r="AV2254" s="3">
        <v>7.7502356216976365</v>
      </c>
      <c r="AW2254" s="3">
        <v>10.035441156809192</v>
      </c>
      <c r="AX2254" s="3">
        <v>9.3350479320036452</v>
      </c>
      <c r="AY2254" s="3">
        <v>97.23</v>
      </c>
      <c r="AZ2254" s="4">
        <v>125.9</v>
      </c>
      <c r="BA2254" s="4">
        <v>117.11</v>
      </c>
    </row>
    <row r="2255" spans="1:53" x14ac:dyDescent="0.3">
      <c r="A2255" s="1" t="s">
        <v>943</v>
      </c>
      <c r="B2255" s="2">
        <v>4088076</v>
      </c>
      <c r="C2255" s="9" t="s">
        <v>2395</v>
      </c>
      <c r="D2255" s="9" t="s">
        <v>2450</v>
      </c>
      <c r="E2255" s="3">
        <v>773.41903148999995</v>
      </c>
      <c r="F2255" s="5">
        <v>1628.154031</v>
      </c>
      <c r="G2255" s="5">
        <v>1653.09316863</v>
      </c>
      <c r="H2255" s="3">
        <v>0.19800000000000001</v>
      </c>
      <c r="I2255" s="3">
        <v>77.3333333333333</v>
      </c>
      <c r="J2255" s="3">
        <v>0.19800000000000001</v>
      </c>
      <c r="K2255" s="3">
        <v>77.3333333333333</v>
      </c>
      <c r="L2255" s="3">
        <v>14.936054927886701</v>
      </c>
      <c r="M2255" s="3">
        <v>4.9011196667988903</v>
      </c>
      <c r="N2255" s="3">
        <v>14.384411</v>
      </c>
      <c r="O2255" s="3" t="s">
        <v>2400</v>
      </c>
      <c r="P2255" s="3" t="s">
        <v>2400</v>
      </c>
      <c r="Q2255" s="3">
        <v>10.600077000000001</v>
      </c>
      <c r="R2255" s="3">
        <v>15.281606999999999</v>
      </c>
      <c r="S2255" s="3">
        <v>13.7842764689288</v>
      </c>
      <c r="T2255" s="9" t="s">
        <v>3429</v>
      </c>
      <c r="U2255" s="7">
        <v>147788</v>
      </c>
      <c r="V2255" s="7">
        <v>149435</v>
      </c>
      <c r="W2255" s="7">
        <v>138168</v>
      </c>
      <c r="X2255" s="7">
        <v>133547</v>
      </c>
      <c r="Y2255" s="7">
        <v>147935</v>
      </c>
      <c r="Z2255" s="7">
        <v>145307</v>
      </c>
      <c r="AA2255" s="7">
        <v>146884</v>
      </c>
      <c r="AB2255" s="7">
        <v>147788</v>
      </c>
      <c r="AC2255" s="3">
        <v>78.156000000000006</v>
      </c>
      <c r="AD2255" s="3">
        <v>79.653000000000006</v>
      </c>
      <c r="AE2255" s="4">
        <v>68.64</v>
      </c>
      <c r="AF2255" s="4">
        <v>69.23</v>
      </c>
      <c r="AG2255" s="7">
        <v>44127581</v>
      </c>
      <c r="AH2255" s="7">
        <v>41433681</v>
      </c>
      <c r="AI2255" s="7">
        <v>40324420</v>
      </c>
      <c r="AJ2255" s="7">
        <v>43347440</v>
      </c>
      <c r="AK2255" s="3">
        <v>98.697909999999993</v>
      </c>
      <c r="AL2255" s="7">
        <v>207</v>
      </c>
      <c r="AM2255" s="7">
        <v>20351024</v>
      </c>
      <c r="AN2255" s="3">
        <v>46.34</v>
      </c>
      <c r="AO2255" s="3">
        <v>0.93225599999999997</v>
      </c>
      <c r="AP2255" s="3">
        <v>-7.7796709999999996</v>
      </c>
      <c r="AQ2255" s="3">
        <v>0</v>
      </c>
      <c r="AR2255" s="3">
        <v>22.566037999999999</v>
      </c>
      <c r="AS2255" s="3">
        <v>-7.7796709999999996</v>
      </c>
      <c r="AT2255" s="3">
        <v>0</v>
      </c>
      <c r="AU2255" s="3">
        <v>22.658609999999999</v>
      </c>
      <c r="AV2255" s="3">
        <v>1.9540061525102774</v>
      </c>
      <c r="AW2255" s="3">
        <v>3.0720915113586225</v>
      </c>
      <c r="AX2255" s="3">
        <v>2.7486406946885253</v>
      </c>
      <c r="AY2255" s="3">
        <v>69.56</v>
      </c>
      <c r="AZ2255" s="3">
        <v>109.36</v>
      </c>
      <c r="BA2255" s="3">
        <v>97.85</v>
      </c>
    </row>
    <row r="2256" spans="1:53" x14ac:dyDescent="0.3">
      <c r="A2256" s="1" t="s">
        <v>320</v>
      </c>
      <c r="B2256" s="2">
        <v>5721549</v>
      </c>
      <c r="C2256" s="9" t="s">
        <v>2401</v>
      </c>
      <c r="D2256" s="9" t="s">
        <v>2407</v>
      </c>
      <c r="E2256" s="3">
        <v>773.01412913000001</v>
      </c>
      <c r="F2256" s="5">
        <v>1264.346319</v>
      </c>
      <c r="G2256" s="5" t="s">
        <v>2400</v>
      </c>
      <c r="H2256" s="3">
        <v>8.5000000000000006E-2</v>
      </c>
      <c r="I2256" s="3">
        <v>19.133448999999999</v>
      </c>
      <c r="J2256" s="3">
        <v>8.5000000000000006E-2</v>
      </c>
      <c r="K2256" s="3">
        <v>19.133448999999999</v>
      </c>
      <c r="L2256" s="3">
        <v>0.88185957000000004</v>
      </c>
      <c r="M2256" s="3">
        <v>0.88185957000000004</v>
      </c>
      <c r="N2256" s="4">
        <v>9.0343699999999991</v>
      </c>
      <c r="O2256" s="3" t="s">
        <v>2400</v>
      </c>
      <c r="P2256" s="3" t="s">
        <v>2400</v>
      </c>
      <c r="Q2256" s="3">
        <v>20.811586999999999</v>
      </c>
      <c r="R2256" s="3" t="s">
        <v>2400</v>
      </c>
      <c r="S2256" s="3" t="s">
        <v>2400</v>
      </c>
      <c r="T2256" s="9" t="s">
        <v>3440</v>
      </c>
      <c r="U2256" s="7">
        <v>58867.716999999997</v>
      </c>
      <c r="V2256" s="7">
        <v>58404.082000000002</v>
      </c>
      <c r="W2256" s="7">
        <v>55764.964999999997</v>
      </c>
      <c r="X2256" s="7">
        <v>57974.461000000003</v>
      </c>
      <c r="Y2256" s="7">
        <v>58867.716999999997</v>
      </c>
      <c r="Z2256" s="7">
        <v>59086.631999999998</v>
      </c>
      <c r="AA2256" s="7">
        <v>59305.546000000002</v>
      </c>
      <c r="AB2256" s="7">
        <v>58854.813999999998</v>
      </c>
      <c r="AC2256" s="4">
        <v>100</v>
      </c>
      <c r="AD2256" s="4">
        <v>100</v>
      </c>
      <c r="AE2256" s="3" t="s">
        <v>2400</v>
      </c>
      <c r="AF2256" s="3" t="s">
        <v>2400</v>
      </c>
      <c r="AG2256" s="7">
        <v>66467251</v>
      </c>
      <c r="AH2256" s="7">
        <v>66467251</v>
      </c>
      <c r="AI2256" s="7">
        <v>67505760</v>
      </c>
      <c r="AJ2256" s="7" t="s">
        <v>2400</v>
      </c>
      <c r="AK2256" s="3" t="s">
        <v>2400</v>
      </c>
      <c r="AL2256" s="7">
        <v>108</v>
      </c>
      <c r="AM2256" s="7">
        <v>18906752</v>
      </c>
      <c r="AN2256" s="3">
        <v>28.45</v>
      </c>
      <c r="AO2256" s="3">
        <v>0.54644800000000004</v>
      </c>
      <c r="AP2256" s="3">
        <v>-5.0730870000000001</v>
      </c>
      <c r="AQ2256" s="3">
        <v>-8</v>
      </c>
      <c r="AR2256" s="3">
        <v>-4.7454700000000001</v>
      </c>
      <c r="AS2256" s="3">
        <v>-5.0730870000000001</v>
      </c>
      <c r="AT2256" s="3">
        <v>-8</v>
      </c>
      <c r="AU2256" s="3">
        <v>-5.1546390000000004</v>
      </c>
      <c r="AV2256" s="3">
        <v>4.196764508885737</v>
      </c>
      <c r="AW2256" s="3">
        <v>2.8427376144299177</v>
      </c>
      <c r="AX2256" s="3">
        <v>2.1181852976912467</v>
      </c>
      <c r="AY2256" s="3">
        <v>235.82</v>
      </c>
      <c r="AZ2256" s="3">
        <v>159.74</v>
      </c>
      <c r="BA2256" s="4">
        <v>119.02</v>
      </c>
    </row>
    <row r="2257" spans="1:53" x14ac:dyDescent="0.3">
      <c r="A2257" s="1" t="s">
        <v>198</v>
      </c>
      <c r="B2257" s="2">
        <v>4589255</v>
      </c>
      <c r="C2257" s="9" t="s">
        <v>2401</v>
      </c>
      <c r="D2257" s="9" t="s">
        <v>2407</v>
      </c>
      <c r="E2257" s="3">
        <v>770.69562914999995</v>
      </c>
      <c r="F2257" s="5">
        <v>399.83462900000001</v>
      </c>
      <c r="G2257" s="5">
        <v>515.66362915000002</v>
      </c>
      <c r="H2257" s="4">
        <v>1.0900000000000001</v>
      </c>
      <c r="I2257" s="3">
        <v>13.051238</v>
      </c>
      <c r="J2257" s="3">
        <v>1.0900000000000001</v>
      </c>
      <c r="K2257" s="3">
        <v>13.051238</v>
      </c>
      <c r="L2257" s="3">
        <v>0.81854780999999999</v>
      </c>
      <c r="M2257" s="3">
        <v>0.81531414000000002</v>
      </c>
      <c r="N2257" s="3" t="s">
        <v>2397</v>
      </c>
      <c r="O2257" s="3" t="s">
        <v>2400</v>
      </c>
      <c r="P2257" s="3" t="s">
        <v>2400</v>
      </c>
      <c r="Q2257" s="3">
        <v>26.119399000000001</v>
      </c>
      <c r="R2257" s="3" t="s">
        <v>2397</v>
      </c>
      <c r="S2257" s="3">
        <v>-17.817813000000001</v>
      </c>
      <c r="T2257" s="9" t="s">
        <v>3429</v>
      </c>
      <c r="U2257" s="7">
        <v>12683</v>
      </c>
      <c r="V2257" s="7">
        <v>15228</v>
      </c>
      <c r="W2257" s="7">
        <v>20924</v>
      </c>
      <c r="X2257" s="7">
        <v>18983</v>
      </c>
      <c r="Y2257" s="7">
        <v>13657</v>
      </c>
      <c r="Z2257" s="7">
        <v>13442</v>
      </c>
      <c r="AA2257" s="7">
        <v>13229</v>
      </c>
      <c r="AB2257" s="7">
        <v>12683</v>
      </c>
      <c r="AC2257" s="3">
        <v>-35.976999999999997</v>
      </c>
      <c r="AD2257" s="3">
        <v>-30.234000000000002</v>
      </c>
      <c r="AE2257" s="3">
        <v>-130.78100000000001</v>
      </c>
      <c r="AF2257" s="3">
        <v>-146.59100000000001</v>
      </c>
      <c r="AG2257" s="7">
        <v>21247566</v>
      </c>
      <c r="AH2257" s="7">
        <v>21354784</v>
      </c>
      <c r="AI2257" s="7">
        <v>21622949</v>
      </c>
      <c r="AJ2257" s="7">
        <v>1181763</v>
      </c>
      <c r="AK2257" s="3">
        <v>5.5646100000000001</v>
      </c>
      <c r="AL2257" s="7">
        <v>38</v>
      </c>
      <c r="AM2257" s="7">
        <v>19983959</v>
      </c>
      <c r="AN2257" s="4">
        <v>94.1</v>
      </c>
      <c r="AO2257" s="3">
        <v>-3.1122740000000002</v>
      </c>
      <c r="AP2257" s="3">
        <v>-5.595205</v>
      </c>
      <c r="AQ2257" s="3">
        <v>-3.2763979999999999</v>
      </c>
      <c r="AR2257" s="3">
        <v>-2.1157140000000001</v>
      </c>
      <c r="AS2257" s="3">
        <v>-5.595205</v>
      </c>
      <c r="AT2257" s="3">
        <v>-3.2763979999999999</v>
      </c>
      <c r="AU2257" s="3">
        <v>-4.0618869999999996</v>
      </c>
      <c r="AV2257" s="3">
        <v>0.26791290337816914</v>
      </c>
      <c r="AW2257" s="3">
        <v>0.86143544319217513</v>
      </c>
      <c r="AX2257" s="3">
        <v>1.5364740080951831</v>
      </c>
      <c r="AY2257" s="3">
        <v>19.96</v>
      </c>
      <c r="AZ2257" s="3">
        <v>64.180000000000007</v>
      </c>
      <c r="BA2257" s="3">
        <v>114.49</v>
      </c>
    </row>
    <row r="2258" spans="1:53" x14ac:dyDescent="0.3">
      <c r="A2258" s="1" t="s">
        <v>567</v>
      </c>
      <c r="B2258" s="2">
        <v>5196215</v>
      </c>
      <c r="C2258" s="9" t="s">
        <v>2395</v>
      </c>
      <c r="D2258" s="9" t="s">
        <v>2481</v>
      </c>
      <c r="E2258" s="3">
        <v>769.54770499999995</v>
      </c>
      <c r="F2258" s="5">
        <v>968.47670400000004</v>
      </c>
      <c r="G2258" s="5" t="s">
        <v>2400</v>
      </c>
      <c r="H2258" s="3">
        <v>-0.56000000000000005</v>
      </c>
      <c r="I2258" s="3" t="s">
        <v>2397</v>
      </c>
      <c r="J2258" s="3">
        <v>-0.56000000000000005</v>
      </c>
      <c r="K2258" s="3" t="s">
        <v>2397</v>
      </c>
      <c r="L2258" s="3">
        <v>10.559105429999999</v>
      </c>
      <c r="M2258" s="3">
        <v>1.1562007999999999</v>
      </c>
      <c r="N2258" s="3">
        <v>25.423076999999999</v>
      </c>
      <c r="O2258" s="3" t="s">
        <v>2400</v>
      </c>
      <c r="P2258" s="3" t="s">
        <v>2400</v>
      </c>
      <c r="Q2258" s="3">
        <v>0.67497700000000005</v>
      </c>
      <c r="R2258" s="3">
        <v>34.217187000000003</v>
      </c>
      <c r="S2258" s="3">
        <v>34.217187000000003</v>
      </c>
      <c r="T2258" s="9" t="s">
        <v>3429</v>
      </c>
      <c r="U2258" s="7">
        <v>1459875</v>
      </c>
      <c r="V2258" s="7">
        <v>1375098</v>
      </c>
      <c r="W2258" s="7">
        <v>1904060</v>
      </c>
      <c r="X2258" s="7">
        <v>1702367</v>
      </c>
      <c r="Y2258" s="7">
        <v>1320042</v>
      </c>
      <c r="Z2258" s="7">
        <v>1379036</v>
      </c>
      <c r="AA2258" s="7">
        <v>1443168</v>
      </c>
      <c r="AB2258" s="7">
        <v>1459875</v>
      </c>
      <c r="AC2258" s="3">
        <v>24.678000000000001</v>
      </c>
      <c r="AD2258" s="3">
        <v>24.398</v>
      </c>
      <c r="AE2258" s="4">
        <v>4.1360000000000001</v>
      </c>
      <c r="AF2258" s="4">
        <v>0.53</v>
      </c>
      <c r="AG2258" s="7">
        <v>104690000</v>
      </c>
      <c r="AH2258" s="7">
        <v>104073000</v>
      </c>
      <c r="AI2258" s="7">
        <v>102968000</v>
      </c>
      <c r="AJ2258" s="7">
        <v>45057154</v>
      </c>
      <c r="AK2258" s="3">
        <v>43.034379999999999</v>
      </c>
      <c r="AL2258" s="7">
        <v>198</v>
      </c>
      <c r="AM2258" s="7">
        <v>33721191</v>
      </c>
      <c r="AN2258" s="3">
        <v>32.21</v>
      </c>
      <c r="AO2258" s="3">
        <v>3.1201249999999998</v>
      </c>
      <c r="AP2258" s="3">
        <v>-10.068027000000001</v>
      </c>
      <c r="AQ2258" s="3">
        <v>-5.0287360000000003</v>
      </c>
      <c r="AR2258" s="3">
        <v>-52.239884000000004</v>
      </c>
      <c r="AS2258" s="3">
        <v>-10.068027000000001</v>
      </c>
      <c r="AT2258" s="3">
        <v>-5.0287360000000003</v>
      </c>
      <c r="AU2258" s="3">
        <v>-53.120567000000001</v>
      </c>
      <c r="AV2258" s="3">
        <v>1.9920732274790094</v>
      </c>
      <c r="AW2258" s="3">
        <v>2.4571355852350014</v>
      </c>
      <c r="AX2258" s="3">
        <v>2.3171081588087348</v>
      </c>
      <c r="AY2258" s="3">
        <v>90.72</v>
      </c>
      <c r="AZ2258" s="4">
        <v>111.9</v>
      </c>
      <c r="BA2258" s="3">
        <v>105.52</v>
      </c>
    </row>
    <row r="2259" spans="1:53" x14ac:dyDescent="0.3">
      <c r="A2259" s="1" t="s">
        <v>1256</v>
      </c>
      <c r="B2259" s="2">
        <v>28547603</v>
      </c>
      <c r="C2259" s="9" t="s">
        <v>2395</v>
      </c>
      <c r="D2259" s="9" t="s">
        <v>2420</v>
      </c>
      <c r="E2259" s="3">
        <v>766.59093199999995</v>
      </c>
      <c r="F2259" s="5">
        <v>1025.034932</v>
      </c>
      <c r="G2259" s="5" t="s">
        <v>2400</v>
      </c>
      <c r="H2259" s="3">
        <v>0.05</v>
      </c>
      <c r="I2259" s="3">
        <v>70.303030000000007</v>
      </c>
      <c r="J2259" s="3">
        <v>0.05</v>
      </c>
      <c r="K2259" s="3">
        <v>70.303030000000007</v>
      </c>
      <c r="L2259" s="3" t="s">
        <v>2397</v>
      </c>
      <c r="M2259" s="3">
        <v>1.9311875699999999</v>
      </c>
      <c r="N2259" s="3">
        <v>12.384342</v>
      </c>
      <c r="O2259" s="3" t="s">
        <v>2400</v>
      </c>
      <c r="P2259" s="3" t="s">
        <v>2400</v>
      </c>
      <c r="Q2259" s="3">
        <v>2.0760830000000001</v>
      </c>
      <c r="R2259" s="3">
        <v>13.432779</v>
      </c>
      <c r="S2259" s="3">
        <v>13.432779</v>
      </c>
      <c r="T2259" s="9" t="s">
        <v>3429</v>
      </c>
      <c r="U2259" s="7">
        <v>566492</v>
      </c>
      <c r="V2259" s="7">
        <v>695736</v>
      </c>
      <c r="W2259" s="7">
        <v>630456</v>
      </c>
      <c r="X2259" s="7">
        <v>403389</v>
      </c>
      <c r="Y2259" s="7">
        <v>512114</v>
      </c>
      <c r="Z2259" s="7">
        <v>522396</v>
      </c>
      <c r="AA2259" s="7">
        <v>539402</v>
      </c>
      <c r="AB2259" s="7">
        <v>566492</v>
      </c>
      <c r="AC2259" s="3">
        <v>26.998000000000001</v>
      </c>
      <c r="AD2259" s="3">
        <v>29.972999999999999</v>
      </c>
      <c r="AE2259" s="4">
        <v>10.041</v>
      </c>
      <c r="AF2259" s="4">
        <v>12.798</v>
      </c>
      <c r="AG2259" s="7">
        <v>115592865</v>
      </c>
      <c r="AH2259" s="7">
        <v>115577103</v>
      </c>
      <c r="AI2259" s="7">
        <v>114755945</v>
      </c>
      <c r="AJ2259" s="7">
        <v>39723672</v>
      </c>
      <c r="AK2259" s="3">
        <v>34.355730000000001</v>
      </c>
      <c r="AL2259" s="7">
        <v>159</v>
      </c>
      <c r="AM2259" s="7">
        <v>39481605</v>
      </c>
      <c r="AN2259" s="3">
        <v>34.15</v>
      </c>
      <c r="AO2259" s="3">
        <v>0.14388500000000001</v>
      </c>
      <c r="AP2259" s="3">
        <v>4.9773759999999996</v>
      </c>
      <c r="AQ2259" s="3">
        <v>2.3529409999999999</v>
      </c>
      <c r="AR2259" s="4">
        <v>178.4</v>
      </c>
      <c r="AS2259" s="3">
        <v>4.9773759999999996</v>
      </c>
      <c r="AT2259" s="3">
        <v>2.3529409999999999</v>
      </c>
      <c r="AU2259" s="3">
        <v>164.63878299999999</v>
      </c>
      <c r="AV2259" s="3">
        <v>1.9172688850964423</v>
      </c>
      <c r="AW2259" s="3">
        <v>2.8602157220705657</v>
      </c>
      <c r="AX2259" s="3">
        <v>2.7617061511361229</v>
      </c>
      <c r="AY2259" s="3">
        <v>94.92</v>
      </c>
      <c r="AZ2259" s="3">
        <v>141.61000000000001</v>
      </c>
      <c r="BA2259" s="3">
        <v>136.72999999999999</v>
      </c>
    </row>
    <row r="2260" spans="1:53" x14ac:dyDescent="0.3">
      <c r="A2260" s="1" t="s">
        <v>579</v>
      </c>
      <c r="B2260" s="2">
        <v>4407542</v>
      </c>
      <c r="C2260" s="9" t="s">
        <v>2401</v>
      </c>
      <c r="D2260" s="9" t="s">
        <v>2484</v>
      </c>
      <c r="E2260" s="3">
        <v>1530.9501187200001</v>
      </c>
      <c r="F2260" s="5">
        <v>1812.2411179999999</v>
      </c>
      <c r="G2260" s="5" t="s">
        <v>2400</v>
      </c>
      <c r="H2260" s="3">
        <v>0.46500000000000002</v>
      </c>
      <c r="I2260" s="3">
        <v>18.316531999999999</v>
      </c>
      <c r="J2260" s="4">
        <v>0.47</v>
      </c>
      <c r="K2260" s="3">
        <v>18.061630000000001</v>
      </c>
      <c r="L2260" s="3">
        <v>2.76195784</v>
      </c>
      <c r="M2260" s="3">
        <v>1.6647324699999999</v>
      </c>
      <c r="N2260" s="3" t="s">
        <v>2397</v>
      </c>
      <c r="O2260" s="3" t="s">
        <v>2400</v>
      </c>
      <c r="P2260" s="3" t="s">
        <v>2400</v>
      </c>
      <c r="Q2260" s="3">
        <v>1.5229969999999999</v>
      </c>
      <c r="R2260" s="3">
        <v>9.4879689999999997</v>
      </c>
      <c r="S2260" s="3">
        <v>9.4879689999999997</v>
      </c>
      <c r="T2260" s="9" t="s">
        <v>3429</v>
      </c>
      <c r="U2260" s="7">
        <v>1103573</v>
      </c>
      <c r="V2260" s="7">
        <v>1216858</v>
      </c>
      <c r="W2260" s="7">
        <v>1046003</v>
      </c>
      <c r="X2260" s="7">
        <v>838561</v>
      </c>
      <c r="Y2260" s="7">
        <v>1128130</v>
      </c>
      <c r="Z2260" s="7">
        <v>1128966</v>
      </c>
      <c r="AA2260" s="7">
        <v>1115485</v>
      </c>
      <c r="AB2260" s="7">
        <v>1103573</v>
      </c>
      <c r="AC2260" s="3">
        <v>20.763000000000002</v>
      </c>
      <c r="AD2260" s="3">
        <v>23.344999999999999</v>
      </c>
      <c r="AE2260" s="4">
        <v>10.797000000000001</v>
      </c>
      <c r="AF2260" s="4">
        <v>12.824999999999999</v>
      </c>
      <c r="AG2260" s="7">
        <v>26359334</v>
      </c>
      <c r="AH2260" s="7">
        <v>26341736</v>
      </c>
      <c r="AI2260" s="7">
        <v>25893470</v>
      </c>
      <c r="AJ2260" s="7">
        <v>7918697</v>
      </c>
      <c r="AK2260" s="3">
        <v>60.082680000000003</v>
      </c>
      <c r="AL2260" s="7">
        <v>195</v>
      </c>
      <c r="AM2260" s="7">
        <v>7043470</v>
      </c>
      <c r="AN2260" s="3">
        <v>53.44</v>
      </c>
      <c r="AO2260" s="3">
        <v>0.202206</v>
      </c>
      <c r="AP2260" s="3">
        <v>-6.1466940000000001</v>
      </c>
      <c r="AQ2260" s="3">
        <v>3.160485</v>
      </c>
      <c r="AR2260" s="3">
        <v>20.544007000000001</v>
      </c>
      <c r="AS2260" s="3">
        <v>-6.1466940000000001</v>
      </c>
      <c r="AT2260" s="3">
        <v>3.160485</v>
      </c>
      <c r="AU2260" s="3">
        <v>18.397046</v>
      </c>
      <c r="AV2260" s="3">
        <v>1.4223706047471265</v>
      </c>
      <c r="AW2260" s="3">
        <v>1.9779798987691528</v>
      </c>
      <c r="AX2260" s="3">
        <v>2.4381920231072383</v>
      </c>
      <c r="AY2260" s="3">
        <v>51.33</v>
      </c>
      <c r="AZ2260" s="3">
        <v>71.39</v>
      </c>
      <c r="BA2260" s="3">
        <v>87.99</v>
      </c>
    </row>
    <row r="2261" spans="1:53" x14ac:dyDescent="0.3">
      <c r="A2261" s="1" t="s">
        <v>865</v>
      </c>
      <c r="B2261" s="2">
        <v>5721593</v>
      </c>
      <c r="C2261" s="9" t="s">
        <v>2401</v>
      </c>
      <c r="D2261" s="9" t="s">
        <v>2407</v>
      </c>
      <c r="E2261" s="3">
        <v>763.13787263999996</v>
      </c>
      <c r="F2261" s="5">
        <v>1265.137872</v>
      </c>
      <c r="G2261" s="5" t="s">
        <v>2400</v>
      </c>
      <c r="H2261" s="3">
        <v>0.84399999999999997</v>
      </c>
      <c r="I2261" s="3">
        <v>5.8559580000000002</v>
      </c>
      <c r="J2261" s="3">
        <v>0.84399999999999997</v>
      </c>
      <c r="K2261" s="3">
        <v>5.8559580000000002</v>
      </c>
      <c r="L2261" s="3">
        <v>0.94909245999999992</v>
      </c>
      <c r="M2261" s="3">
        <v>0.94909245999999992</v>
      </c>
      <c r="N2261" s="3">
        <v>15.483549</v>
      </c>
      <c r="O2261" s="3" t="s">
        <v>2400</v>
      </c>
      <c r="P2261" s="3" t="s">
        <v>2400</v>
      </c>
      <c r="Q2261" s="3">
        <v>14.339181999999999</v>
      </c>
      <c r="R2261" s="3" t="s">
        <v>2400</v>
      </c>
      <c r="S2261" s="3" t="s">
        <v>2400</v>
      </c>
      <c r="T2261" s="9" t="s">
        <v>3438</v>
      </c>
      <c r="U2261" s="7">
        <v>85516.226999999999</v>
      </c>
      <c r="V2261" s="7">
        <v>83271.395000000004</v>
      </c>
      <c r="W2261" s="7">
        <v>78866.778000000006</v>
      </c>
      <c r="X2261" s="7">
        <v>79122.485000000001</v>
      </c>
      <c r="Y2261" s="7">
        <v>87187.866999999998</v>
      </c>
      <c r="Z2261" s="7">
        <v>86352.047000000006</v>
      </c>
      <c r="AA2261" s="7">
        <v>85516.226999999999</v>
      </c>
      <c r="AB2261" s="7">
        <v>85047.49</v>
      </c>
      <c r="AC2261" s="4">
        <v>100</v>
      </c>
      <c r="AD2261" s="4">
        <v>100</v>
      </c>
      <c r="AE2261" s="3" t="s">
        <v>2400</v>
      </c>
      <c r="AF2261" s="3" t="s">
        <v>2400</v>
      </c>
      <c r="AG2261" s="7">
        <v>48177896</v>
      </c>
      <c r="AH2261" s="7">
        <v>48177896</v>
      </c>
      <c r="AI2261" s="7">
        <v>48177896</v>
      </c>
      <c r="AJ2261" s="7">
        <v>44252635</v>
      </c>
      <c r="AK2261" s="4">
        <v>100</v>
      </c>
      <c r="AL2261" s="7">
        <v>117</v>
      </c>
      <c r="AM2261" s="7">
        <v>9085213</v>
      </c>
      <c r="AN2261" s="3">
        <v>18.86</v>
      </c>
      <c r="AO2261" s="3">
        <v>-0.83014100000000002</v>
      </c>
      <c r="AP2261" s="3">
        <v>-1.957071</v>
      </c>
      <c r="AQ2261" s="3">
        <v>-5.362584</v>
      </c>
      <c r="AR2261" s="3">
        <v>10.691376</v>
      </c>
      <c r="AS2261" s="3">
        <v>-1.957071</v>
      </c>
      <c r="AT2261" s="3">
        <v>-5.362584</v>
      </c>
      <c r="AU2261" s="3">
        <v>11.726618999999999</v>
      </c>
      <c r="AV2261" s="3">
        <v>1.5818851865179002</v>
      </c>
      <c r="AW2261" s="3">
        <v>1.3774635458249453</v>
      </c>
      <c r="AX2261" s="3">
        <v>1.3892264554746787</v>
      </c>
      <c r="AY2261" s="4">
        <v>110.8</v>
      </c>
      <c r="AZ2261" s="3">
        <v>96.48</v>
      </c>
      <c r="BA2261" s="3">
        <v>97.31</v>
      </c>
    </row>
    <row r="2262" spans="1:53" x14ac:dyDescent="0.3">
      <c r="A2262" s="1" t="s">
        <v>1990</v>
      </c>
      <c r="B2262" s="2">
        <v>6618655</v>
      </c>
      <c r="C2262" s="9" t="s">
        <v>2395</v>
      </c>
      <c r="D2262" s="9" t="s">
        <v>2444</v>
      </c>
      <c r="E2262" s="3">
        <v>761.80418199999997</v>
      </c>
      <c r="F2262" s="5">
        <v>1286.934182</v>
      </c>
      <c r="G2262" s="5" t="s">
        <v>2400</v>
      </c>
      <c r="H2262" s="3">
        <v>0.04</v>
      </c>
      <c r="I2262" s="3">
        <v>17.845776999999998</v>
      </c>
      <c r="J2262" s="4">
        <v>0.04</v>
      </c>
      <c r="K2262" s="3">
        <v>17.845776999999998</v>
      </c>
      <c r="L2262" s="3">
        <v>3.0740037999999998</v>
      </c>
      <c r="M2262" s="3">
        <v>1.3969531499999999</v>
      </c>
      <c r="N2262" s="3">
        <v>8.1</v>
      </c>
      <c r="O2262" s="3" t="s">
        <v>2400</v>
      </c>
      <c r="P2262" s="3" t="s">
        <v>2400</v>
      </c>
      <c r="Q2262" s="3">
        <v>1.222567</v>
      </c>
      <c r="R2262" s="3">
        <v>6.2035400000000003</v>
      </c>
      <c r="S2262" s="3">
        <v>6.2035400000000003</v>
      </c>
      <c r="T2262" s="9" t="s">
        <v>3429</v>
      </c>
      <c r="U2262" s="7">
        <v>1049620</v>
      </c>
      <c r="V2262" s="7">
        <v>894444</v>
      </c>
      <c r="W2262" s="7">
        <v>623015</v>
      </c>
      <c r="X2262" s="7">
        <v>401486</v>
      </c>
      <c r="Y2262" s="7">
        <v>1060877</v>
      </c>
      <c r="Z2262" s="7">
        <v>1060283</v>
      </c>
      <c r="AA2262" s="7">
        <v>1066988</v>
      </c>
      <c r="AB2262" s="7">
        <v>1049620</v>
      </c>
      <c r="AC2262" s="3">
        <v>34.042999999999999</v>
      </c>
      <c r="AD2262" s="3">
        <v>31.449000000000002</v>
      </c>
      <c r="AE2262" s="3">
        <v>20.545999999999999</v>
      </c>
      <c r="AF2262" s="3">
        <v>18.081</v>
      </c>
      <c r="AG2262" s="7">
        <v>52939832</v>
      </c>
      <c r="AH2262" s="7">
        <v>52807083</v>
      </c>
      <c r="AI2262" s="7">
        <v>54133851</v>
      </c>
      <c r="AJ2262" s="7">
        <v>46240850</v>
      </c>
      <c r="AK2262" s="3">
        <v>87.346050000000005</v>
      </c>
      <c r="AL2262" s="7">
        <v>192</v>
      </c>
      <c r="AM2262" s="7">
        <v>50824064</v>
      </c>
      <c r="AN2262" s="4">
        <v>96</v>
      </c>
      <c r="AO2262" s="3">
        <v>-4.204993</v>
      </c>
      <c r="AP2262" s="3">
        <v>1.3203609999999999</v>
      </c>
      <c r="AQ2262" s="3">
        <v>30.062443999999999</v>
      </c>
      <c r="AR2262" s="3">
        <v>-6.3583819999999998</v>
      </c>
      <c r="AS2262" s="3">
        <v>1.3203609999999999</v>
      </c>
      <c r="AT2262" s="3">
        <v>30.062443999999999</v>
      </c>
      <c r="AU2262" s="3">
        <v>-7.3108709999999997</v>
      </c>
      <c r="AV2262" s="3">
        <v>3.2694776968691555</v>
      </c>
      <c r="AW2262" s="3">
        <v>7.137887129194997</v>
      </c>
      <c r="AX2262" s="3">
        <v>8.0395495021593568</v>
      </c>
      <c r="AY2262" s="3">
        <v>51.03</v>
      </c>
      <c r="AZ2262" s="3">
        <v>111.42</v>
      </c>
      <c r="BA2262" s="3">
        <v>125.49</v>
      </c>
    </row>
    <row r="2263" spans="1:53" x14ac:dyDescent="0.3">
      <c r="A2263" s="1" t="s">
        <v>1796</v>
      </c>
      <c r="B2263" s="2">
        <v>4752620</v>
      </c>
      <c r="C2263" s="9" t="s">
        <v>2401</v>
      </c>
      <c r="D2263" s="9" t="s">
        <v>2514</v>
      </c>
      <c r="E2263" s="3">
        <v>760.83335311999997</v>
      </c>
      <c r="F2263" s="5">
        <v>504.60235299999999</v>
      </c>
      <c r="G2263" s="5" t="s">
        <v>2400</v>
      </c>
      <c r="H2263" s="3">
        <v>1.38</v>
      </c>
      <c r="I2263" s="3">
        <v>10.927916</v>
      </c>
      <c r="J2263" s="3">
        <v>1.38</v>
      </c>
      <c r="K2263" s="3">
        <v>10.927916</v>
      </c>
      <c r="L2263" s="3">
        <v>1.2973797200000001</v>
      </c>
      <c r="M2263" s="3">
        <v>1.2973797200000001</v>
      </c>
      <c r="N2263" s="3">
        <v>23.6875</v>
      </c>
      <c r="O2263" s="3" t="s">
        <v>2400</v>
      </c>
      <c r="P2263" s="3" t="s">
        <v>2400</v>
      </c>
      <c r="Q2263" s="3">
        <v>0.70254899999999998</v>
      </c>
      <c r="R2263" s="3">
        <v>4.223007</v>
      </c>
      <c r="S2263" s="3">
        <v>4.223007</v>
      </c>
      <c r="T2263" s="9" t="s">
        <v>3433</v>
      </c>
      <c r="U2263" s="7">
        <v>833384</v>
      </c>
      <c r="V2263" s="7">
        <v>855000</v>
      </c>
      <c r="W2263" s="7">
        <v>774802</v>
      </c>
      <c r="X2263" s="7">
        <v>372664</v>
      </c>
      <c r="Y2263" s="7">
        <v>671877</v>
      </c>
      <c r="Z2263" s="7">
        <v>718079</v>
      </c>
      <c r="AA2263" s="7">
        <v>781901</v>
      </c>
      <c r="AB2263" s="7">
        <v>833384</v>
      </c>
      <c r="AC2263" s="4">
        <v>11.785</v>
      </c>
      <c r="AD2263" s="3">
        <v>15.526</v>
      </c>
      <c r="AE2263" s="4">
        <v>10.395</v>
      </c>
      <c r="AF2263" s="3">
        <v>13.814</v>
      </c>
      <c r="AG2263" s="7">
        <v>17567000</v>
      </c>
      <c r="AH2263" s="7">
        <v>17567000</v>
      </c>
      <c r="AI2263" s="7">
        <v>17503000</v>
      </c>
      <c r="AJ2263" s="7">
        <v>16675494</v>
      </c>
      <c r="AK2263" s="3">
        <v>94.924289999999999</v>
      </c>
      <c r="AL2263" s="7">
        <v>225</v>
      </c>
      <c r="AM2263" s="7">
        <v>16402867</v>
      </c>
      <c r="AN2263" s="3">
        <v>93.37</v>
      </c>
      <c r="AO2263" s="3">
        <v>0.72481300000000004</v>
      </c>
      <c r="AP2263" s="3">
        <v>-3.7404760000000001</v>
      </c>
      <c r="AQ2263" s="3">
        <v>-9.9373520000000006</v>
      </c>
      <c r="AR2263" s="3">
        <v>-11.165566</v>
      </c>
      <c r="AS2263" s="3">
        <v>-3.7404760000000001</v>
      </c>
      <c r="AT2263" s="3">
        <v>-9.9373520000000006</v>
      </c>
      <c r="AU2263" s="3">
        <v>-11.860465</v>
      </c>
      <c r="AV2263" s="3">
        <v>3.0162885822357546</v>
      </c>
      <c r="AW2263" s="3">
        <v>6.0950959650561041</v>
      </c>
      <c r="AX2263" s="3">
        <v>3.9685663158323954</v>
      </c>
      <c r="AY2263" s="3">
        <v>68.290000000000006</v>
      </c>
      <c r="AZ2263" s="3">
        <v>137.99</v>
      </c>
      <c r="BA2263" s="3">
        <v>89.85</v>
      </c>
    </row>
    <row r="2264" spans="1:53" x14ac:dyDescent="0.3">
      <c r="A2264" s="1" t="s">
        <v>952</v>
      </c>
      <c r="B2264" s="2">
        <v>4994862</v>
      </c>
      <c r="C2264" s="9" t="s">
        <v>2401</v>
      </c>
      <c r="D2264" s="9" t="s">
        <v>2515</v>
      </c>
      <c r="E2264" s="3">
        <v>760.54720703999999</v>
      </c>
      <c r="F2264" s="5">
        <v>1139.4292069999999</v>
      </c>
      <c r="G2264" s="5" t="s">
        <v>2400</v>
      </c>
      <c r="H2264" s="4">
        <v>2.2240000000000002</v>
      </c>
      <c r="I2264" s="3">
        <v>2.436928</v>
      </c>
      <c r="J2264" s="4">
        <v>2.2240000000000002</v>
      </c>
      <c r="K2264" s="3">
        <v>2.436928</v>
      </c>
      <c r="L2264" s="3">
        <v>0.55764170999999996</v>
      </c>
      <c r="M2264" s="3">
        <v>0.55764170999999996</v>
      </c>
      <c r="N2264" s="3">
        <v>1.930833</v>
      </c>
      <c r="O2264" s="3" t="s">
        <v>2400</v>
      </c>
      <c r="P2264" s="3" t="s">
        <v>2400</v>
      </c>
      <c r="Q2264" s="3">
        <v>1.643024</v>
      </c>
      <c r="R2264" s="3">
        <v>2.5405639999999998</v>
      </c>
      <c r="S2264" s="3">
        <v>2.5405639999999998</v>
      </c>
      <c r="T2264" s="9" t="s">
        <v>3429</v>
      </c>
      <c r="U2264" s="7">
        <v>666715</v>
      </c>
      <c r="V2264" s="7">
        <v>604487</v>
      </c>
      <c r="W2264" s="7">
        <v>402524</v>
      </c>
      <c r="X2264" s="7">
        <v>282272</v>
      </c>
      <c r="Y2264" s="7">
        <v>701476</v>
      </c>
      <c r="Z2264" s="7">
        <v>701942</v>
      </c>
      <c r="AA2264" s="7">
        <v>688846</v>
      </c>
      <c r="AB2264" s="7">
        <v>666715</v>
      </c>
      <c r="AC2264" s="3">
        <v>69.581999999999994</v>
      </c>
      <c r="AD2264" s="3">
        <v>69.915999999999997</v>
      </c>
      <c r="AE2264" s="3">
        <v>63.957000000000001</v>
      </c>
      <c r="AF2264" s="3">
        <v>64.671999999999997</v>
      </c>
      <c r="AG2264" s="7">
        <v>35440224</v>
      </c>
      <c r="AH2264" s="7">
        <v>35260029</v>
      </c>
      <c r="AI2264" s="7">
        <v>35192029</v>
      </c>
      <c r="AJ2264" s="7">
        <v>32782179</v>
      </c>
      <c r="AK2264" s="3">
        <v>92.499920000000003</v>
      </c>
      <c r="AL2264" s="7">
        <v>177</v>
      </c>
      <c r="AM2264" s="7">
        <v>20468484</v>
      </c>
      <c r="AN2264" s="3">
        <v>57.75</v>
      </c>
      <c r="AO2264" s="3">
        <v>-1.2663949999999999</v>
      </c>
      <c r="AP2264" s="3">
        <v>1.7241379999999999</v>
      </c>
      <c r="AQ2264" s="3">
        <v>-18.086303999999998</v>
      </c>
      <c r="AR2264" s="3">
        <v>10.196870000000001</v>
      </c>
      <c r="AS2264" s="3">
        <v>1.7241379999999999</v>
      </c>
      <c r="AT2264" s="3">
        <v>-18.086303999999998</v>
      </c>
      <c r="AU2264" s="3">
        <v>10.141271</v>
      </c>
      <c r="AV2264" s="3">
        <v>3.2385537743034756</v>
      </c>
      <c r="AW2264" s="3">
        <v>4.7903211774546088</v>
      </c>
      <c r="AX2264" s="3">
        <v>4.9974922901204391</v>
      </c>
      <c r="AY2264" s="3">
        <v>42.69</v>
      </c>
      <c r="AZ2264" s="3">
        <v>63.14</v>
      </c>
      <c r="BA2264" s="3">
        <v>65.87</v>
      </c>
    </row>
    <row r="2265" spans="1:53" x14ac:dyDescent="0.3">
      <c r="A2265" s="1" t="s">
        <v>133</v>
      </c>
      <c r="B2265" s="2">
        <v>4898489</v>
      </c>
      <c r="C2265" s="9" t="s">
        <v>2395</v>
      </c>
      <c r="D2265" s="9" t="s">
        <v>2403</v>
      </c>
      <c r="E2265" s="3">
        <v>759.49990272000002</v>
      </c>
      <c r="F2265" s="5">
        <v>696.44090200000005</v>
      </c>
      <c r="G2265" s="5" t="s">
        <v>2400</v>
      </c>
      <c r="H2265" s="3">
        <v>-1.137</v>
      </c>
      <c r="I2265" s="3" t="s">
        <v>2397</v>
      </c>
      <c r="J2265" s="3">
        <v>-1.137</v>
      </c>
      <c r="K2265" s="3" t="s">
        <v>2397</v>
      </c>
      <c r="L2265" s="3">
        <v>4.7746123300000001</v>
      </c>
      <c r="M2265" s="3">
        <v>4.7746123300000001</v>
      </c>
      <c r="N2265" s="3" t="s">
        <v>2397</v>
      </c>
      <c r="O2265" s="3" t="s">
        <v>2400</v>
      </c>
      <c r="P2265" s="3" t="s">
        <v>2400</v>
      </c>
      <c r="Q2265" s="3">
        <v>5.9437620000000004</v>
      </c>
      <c r="R2265" s="3" t="s">
        <v>2397</v>
      </c>
      <c r="S2265" s="3">
        <v>-2.4809389999999998</v>
      </c>
      <c r="T2265" s="9" t="s">
        <v>3429</v>
      </c>
      <c r="U2265" s="7">
        <v>17157</v>
      </c>
      <c r="V2265" s="7">
        <v>10287</v>
      </c>
      <c r="W2265" s="7">
        <v>63175</v>
      </c>
      <c r="X2265" s="7">
        <v>75000</v>
      </c>
      <c r="Y2265" s="7">
        <v>57172</v>
      </c>
      <c r="Z2265" s="7">
        <v>30473</v>
      </c>
      <c r="AA2265" s="7">
        <v>22962</v>
      </c>
      <c r="AB2265" s="7">
        <v>17157</v>
      </c>
      <c r="AC2265" s="3" t="s">
        <v>2397</v>
      </c>
      <c r="AD2265" s="4">
        <v>-170.72</v>
      </c>
      <c r="AE2265" s="3" t="s">
        <v>2397</v>
      </c>
      <c r="AF2265" s="3">
        <v>-243.911</v>
      </c>
      <c r="AG2265" s="7">
        <v>30428682</v>
      </c>
      <c r="AH2265" s="7">
        <v>27434033</v>
      </c>
      <c r="AI2265" s="7">
        <v>26575178</v>
      </c>
      <c r="AJ2265" s="7">
        <v>18210112</v>
      </c>
      <c r="AK2265" s="3">
        <v>59.845219999999998</v>
      </c>
      <c r="AL2265" s="7">
        <v>195</v>
      </c>
      <c r="AM2265" s="7">
        <v>23739079</v>
      </c>
      <c r="AN2265" s="3">
        <v>78.02</v>
      </c>
      <c r="AO2265" s="3">
        <v>-4.6796259999999998</v>
      </c>
      <c r="AP2265" s="3">
        <v>-46.955128000000002</v>
      </c>
      <c r="AQ2265" s="3">
        <v>-60.477612000000001</v>
      </c>
      <c r="AR2265" s="3">
        <v>-38.986175000000003</v>
      </c>
      <c r="AS2265" s="3">
        <v>-46.955128000000002</v>
      </c>
      <c r="AT2265" s="3">
        <v>-60.477612000000001</v>
      </c>
      <c r="AU2265" s="3">
        <v>-38.188609</v>
      </c>
      <c r="AV2265" s="3">
        <v>6.9203884676963661</v>
      </c>
      <c r="AW2265" s="3">
        <v>12.521598865175953</v>
      </c>
      <c r="AX2265" s="3">
        <v>9.3992784125896058</v>
      </c>
      <c r="AY2265" s="4">
        <v>108.07</v>
      </c>
      <c r="AZ2265" s="3">
        <v>195.55</v>
      </c>
      <c r="BA2265" s="3">
        <v>146.79</v>
      </c>
    </row>
    <row r="2266" spans="1:53" x14ac:dyDescent="0.3">
      <c r="A2266" s="1" t="s">
        <v>1015</v>
      </c>
      <c r="B2266" s="2">
        <v>1021441</v>
      </c>
      <c r="C2266" s="9" t="s">
        <v>2395</v>
      </c>
      <c r="D2266" s="9" t="s">
        <v>2399</v>
      </c>
      <c r="E2266" s="3">
        <v>755.84681569999998</v>
      </c>
      <c r="F2266" s="5" t="s">
        <v>2400</v>
      </c>
      <c r="G2266" s="5">
        <v>711.00681569999995</v>
      </c>
      <c r="H2266" s="3">
        <v>0.56999999999999995</v>
      </c>
      <c r="I2266" s="3">
        <v>9.9545454545454497</v>
      </c>
      <c r="J2266" s="4">
        <v>0.56999999999999995</v>
      </c>
      <c r="K2266" s="3">
        <v>9.9545454545454497</v>
      </c>
      <c r="L2266" s="3">
        <v>1.50482291232119</v>
      </c>
      <c r="M2266" s="3">
        <v>1.28547324415711</v>
      </c>
      <c r="N2266" s="3">
        <v>8.6629749999999994</v>
      </c>
      <c r="O2266" s="3" t="s">
        <v>2400</v>
      </c>
      <c r="P2266" s="3" t="s">
        <v>2400</v>
      </c>
      <c r="Q2266" s="3" t="s">
        <v>2400</v>
      </c>
      <c r="R2266" s="3" t="s">
        <v>2400</v>
      </c>
      <c r="S2266" s="3" t="s">
        <v>2400</v>
      </c>
      <c r="T2266" s="9" t="s">
        <v>3429</v>
      </c>
      <c r="U2266" s="7">
        <v>226542</v>
      </c>
      <c r="V2266" s="7">
        <v>180764</v>
      </c>
      <c r="W2266" s="7">
        <v>160103</v>
      </c>
      <c r="X2266" s="7">
        <v>151919</v>
      </c>
      <c r="Y2266" s="7">
        <v>222241</v>
      </c>
      <c r="Z2266" s="7">
        <v>222978</v>
      </c>
      <c r="AA2266" s="7">
        <v>225120</v>
      </c>
      <c r="AB2266" s="7">
        <v>226542</v>
      </c>
      <c r="AC2266" s="3" t="s">
        <v>2400</v>
      </c>
      <c r="AD2266" s="3" t="s">
        <v>2400</v>
      </c>
      <c r="AE2266" s="3" t="s">
        <v>2400</v>
      </c>
      <c r="AF2266" s="3" t="s">
        <v>2400</v>
      </c>
      <c r="AG2266" s="7">
        <v>31559366</v>
      </c>
      <c r="AH2266" s="7">
        <v>31559366</v>
      </c>
      <c r="AI2266" s="7">
        <v>31774140</v>
      </c>
      <c r="AJ2266" s="7">
        <v>12667924</v>
      </c>
      <c r="AK2266" s="3">
        <v>40.139980000000001</v>
      </c>
      <c r="AL2266" s="7">
        <v>122</v>
      </c>
      <c r="AM2266" s="7">
        <v>7414123</v>
      </c>
      <c r="AN2266" s="3">
        <v>23.49</v>
      </c>
      <c r="AO2266" s="3">
        <v>-1.3068949999999999</v>
      </c>
      <c r="AP2266" s="3">
        <v>-8.5594990000000006</v>
      </c>
      <c r="AQ2266" s="3">
        <v>9.1408000000000003E-2</v>
      </c>
      <c r="AR2266" s="3">
        <v>2.5280900000000002</v>
      </c>
      <c r="AS2266" s="3">
        <v>-8.5594990000000006</v>
      </c>
      <c r="AT2266" s="3">
        <v>9.1408000000000003E-2</v>
      </c>
      <c r="AU2266" s="3">
        <v>3.742302</v>
      </c>
      <c r="AV2266" s="3">
        <v>0.34982641919992941</v>
      </c>
      <c r="AW2266" s="3">
        <v>0.56288577475916912</v>
      </c>
      <c r="AX2266" s="3">
        <v>0.50568823214002467</v>
      </c>
      <c r="AY2266" s="3">
        <v>74.91</v>
      </c>
      <c r="AZ2266" s="3">
        <v>120.53</v>
      </c>
      <c r="BA2266" s="3">
        <v>108.28</v>
      </c>
    </row>
    <row r="2267" spans="1:53" x14ac:dyDescent="0.3">
      <c r="A2267" s="1" t="s">
        <v>2229</v>
      </c>
      <c r="B2267" s="2">
        <v>10712991</v>
      </c>
      <c r="C2267" s="9" t="s">
        <v>2395</v>
      </c>
      <c r="D2267" s="9" t="s">
        <v>2429</v>
      </c>
      <c r="E2267" s="3">
        <v>755.54121954000004</v>
      </c>
      <c r="F2267" s="5">
        <v>1008.625119</v>
      </c>
      <c r="G2267" s="5" t="s">
        <v>2400</v>
      </c>
      <c r="H2267" s="3">
        <v>-4.5091192423221717E-2</v>
      </c>
      <c r="I2267" s="3" t="s">
        <v>2397</v>
      </c>
      <c r="J2267" s="3">
        <v>-4.5091192423221717E-2</v>
      </c>
      <c r="K2267" s="3" t="s">
        <v>2397</v>
      </c>
      <c r="L2267" s="3" t="s">
        <v>2397</v>
      </c>
      <c r="M2267" s="3" t="s">
        <v>2397</v>
      </c>
      <c r="N2267" s="3" t="s">
        <v>2400</v>
      </c>
      <c r="O2267" s="3" t="s">
        <v>2400</v>
      </c>
      <c r="P2267" s="3" t="s">
        <v>2400</v>
      </c>
      <c r="Q2267" s="3">
        <v>4.8396670000000004</v>
      </c>
      <c r="R2267" s="3" t="s">
        <v>2397</v>
      </c>
      <c r="S2267" s="3">
        <v>-31.617370000000001</v>
      </c>
      <c r="T2267" s="9" t="s">
        <v>3431</v>
      </c>
      <c r="U2267" s="7">
        <v>191904.94255054087</v>
      </c>
      <c r="V2267" s="7">
        <v>300746.57202838425</v>
      </c>
      <c r="W2267" s="7">
        <v>254966.29133083537</v>
      </c>
      <c r="X2267" s="7">
        <v>97118.704720248497</v>
      </c>
      <c r="Y2267" s="7">
        <v>226087.8358370862</v>
      </c>
      <c r="Z2267" s="7">
        <v>205904.85634860824</v>
      </c>
      <c r="AA2267" s="7">
        <v>191904.94255054087</v>
      </c>
      <c r="AB2267" s="7">
        <v>197751.92067610912</v>
      </c>
      <c r="AC2267" s="4">
        <v>5.8609999999999998</v>
      </c>
      <c r="AD2267" s="4">
        <v>6.2249999999999996</v>
      </c>
      <c r="AE2267" s="4">
        <v>-21.84</v>
      </c>
      <c r="AF2267" s="3">
        <v>-16.728000000000002</v>
      </c>
      <c r="AG2267" s="7">
        <v>188063099</v>
      </c>
      <c r="AH2267" s="7">
        <v>188042154</v>
      </c>
      <c r="AI2267" s="7">
        <v>4760271</v>
      </c>
      <c r="AJ2267" s="7">
        <v>8801933</v>
      </c>
      <c r="AK2267" s="3">
        <v>4.7305400000000004</v>
      </c>
      <c r="AL2267" s="7">
        <v>13</v>
      </c>
      <c r="AM2267" s="7">
        <v>514385</v>
      </c>
      <c r="AN2267" s="3">
        <v>0.28000000000000003</v>
      </c>
      <c r="AO2267" s="3">
        <v>9.1981129999999993</v>
      </c>
      <c r="AP2267" s="3">
        <v>15.174129000000001</v>
      </c>
      <c r="AQ2267" s="3">
        <v>-30.99851</v>
      </c>
      <c r="AR2267" s="3">
        <v>-34.788732000000003</v>
      </c>
      <c r="AS2267" s="3">
        <v>15.174129000000001</v>
      </c>
      <c r="AT2267" s="3">
        <v>-30.99851</v>
      </c>
      <c r="AU2267" s="3">
        <v>-33.951498000000001</v>
      </c>
      <c r="AV2267" s="3">
        <v>0.3019376412623746</v>
      </c>
      <c r="AW2267" s="3">
        <v>0.46220884090299852</v>
      </c>
      <c r="AX2267" s="3">
        <v>3.1508104063932985</v>
      </c>
      <c r="AY2267" s="3">
        <v>15.29</v>
      </c>
      <c r="AZ2267" s="3">
        <v>23.41</v>
      </c>
      <c r="BA2267" s="3">
        <v>159.57</v>
      </c>
    </row>
    <row r="2268" spans="1:53" x14ac:dyDescent="0.3">
      <c r="A2268" s="1" t="s">
        <v>801</v>
      </c>
      <c r="B2268" s="2">
        <v>101496353</v>
      </c>
      <c r="C2268" s="9" t="s">
        <v>2401</v>
      </c>
      <c r="D2268" s="9" t="s">
        <v>2477</v>
      </c>
      <c r="E2268" s="3">
        <v>751.42830000000004</v>
      </c>
      <c r="F2268" s="5">
        <v>2246.0432989999999</v>
      </c>
      <c r="G2268" s="5">
        <v>2244.4282999100001</v>
      </c>
      <c r="H2268" s="3">
        <v>0.35</v>
      </c>
      <c r="I2268" s="3">
        <v>32.180850999999997</v>
      </c>
      <c r="J2268" s="4">
        <v>0.35</v>
      </c>
      <c r="K2268" s="3">
        <v>32.180850999999997</v>
      </c>
      <c r="L2268" s="3">
        <v>1.48707108</v>
      </c>
      <c r="M2268" s="3">
        <v>1.48707108</v>
      </c>
      <c r="N2268" s="3">
        <v>4.4741900000000001</v>
      </c>
      <c r="O2268" s="3">
        <v>4.4584869135041503</v>
      </c>
      <c r="P2268" s="3">
        <v>3.3240901627877899</v>
      </c>
      <c r="Q2268" s="3">
        <v>2.7279900000000001</v>
      </c>
      <c r="R2268" s="3">
        <v>7.3033989999999998</v>
      </c>
      <c r="S2268" s="3">
        <v>7.3033989999999998</v>
      </c>
      <c r="T2268" s="9" t="s">
        <v>3429</v>
      </c>
      <c r="U2268" s="7">
        <v>1158963</v>
      </c>
      <c r="V2268" s="7">
        <v>2472973</v>
      </c>
      <c r="W2268" s="7">
        <v>888555</v>
      </c>
      <c r="X2268" s="7">
        <v>430843</v>
      </c>
      <c r="Y2268" s="7">
        <v>816929</v>
      </c>
      <c r="Z2268" s="7">
        <v>898981</v>
      </c>
      <c r="AA2268" s="7">
        <v>1148020</v>
      </c>
      <c r="AB2268" s="7">
        <v>1158963</v>
      </c>
      <c r="AC2268" s="3">
        <v>35.584000000000003</v>
      </c>
      <c r="AD2268" s="3">
        <v>47.853000000000002</v>
      </c>
      <c r="AE2268" s="3">
        <v>28.189</v>
      </c>
      <c r="AF2268" s="3">
        <v>36.478999999999999</v>
      </c>
      <c r="AG2268" s="7">
        <v>24687324</v>
      </c>
      <c r="AH2268" s="7">
        <v>25051298</v>
      </c>
      <c r="AI2268" s="7">
        <v>26261166</v>
      </c>
      <c r="AJ2268" s="7">
        <v>23761304</v>
      </c>
      <c r="AK2268" s="3">
        <v>97.931839999999994</v>
      </c>
      <c r="AL2268" s="7">
        <v>160</v>
      </c>
      <c r="AM2268" s="7">
        <v>23715628</v>
      </c>
      <c r="AN2268" s="3">
        <v>97.74</v>
      </c>
      <c r="AO2268" s="3">
        <v>-0.98199700000000001</v>
      </c>
      <c r="AP2268" s="3">
        <v>-2.3248310000000001</v>
      </c>
      <c r="AQ2268" s="3">
        <v>37.437528</v>
      </c>
      <c r="AR2268" s="3">
        <v>100.596817</v>
      </c>
      <c r="AS2268" s="3">
        <v>-2.3248310000000001</v>
      </c>
      <c r="AT2268" s="3">
        <v>37.437528</v>
      </c>
      <c r="AU2268" s="3">
        <v>95.666235</v>
      </c>
      <c r="AV2268" s="3">
        <v>3.951320653421782</v>
      </c>
      <c r="AW2268" s="3">
        <v>4.862402689084214</v>
      </c>
      <c r="AX2268" s="3">
        <v>5.0373825132437009</v>
      </c>
      <c r="AY2268" s="3">
        <v>87.41</v>
      </c>
      <c r="AZ2268" s="3">
        <v>107.57</v>
      </c>
      <c r="BA2268" s="3">
        <v>111.44</v>
      </c>
    </row>
    <row r="2269" spans="1:53" x14ac:dyDescent="0.3">
      <c r="A2269" s="1" t="s">
        <v>1926</v>
      </c>
      <c r="B2269" s="2">
        <v>6643905</v>
      </c>
      <c r="C2269" s="9" t="s">
        <v>2401</v>
      </c>
      <c r="D2269" s="9" t="s">
        <v>2486</v>
      </c>
      <c r="E2269" s="3">
        <v>750.73054000000002</v>
      </c>
      <c r="F2269" s="5">
        <v>1337.60654</v>
      </c>
      <c r="G2269" s="5" t="s">
        <v>2400</v>
      </c>
      <c r="H2269" s="3">
        <v>-4.2000000000000003E-2</v>
      </c>
      <c r="I2269" s="3">
        <v>66.774941999999996</v>
      </c>
      <c r="J2269" s="3">
        <v>-4.2000000000000003E-2</v>
      </c>
      <c r="K2269" s="3">
        <v>66.774941999999996</v>
      </c>
      <c r="L2269" s="3">
        <v>18.65197667</v>
      </c>
      <c r="M2269" s="3">
        <v>3.9538398099999998</v>
      </c>
      <c r="N2269" s="3" t="s">
        <v>2397</v>
      </c>
      <c r="O2269" s="3" t="s">
        <v>2400</v>
      </c>
      <c r="P2269" s="3" t="s">
        <v>2400</v>
      </c>
      <c r="Q2269" s="3">
        <v>5.2237559999999998</v>
      </c>
      <c r="R2269" s="3">
        <v>18.775528999999999</v>
      </c>
      <c r="S2269" s="3">
        <v>18.775528999999999</v>
      </c>
      <c r="T2269" s="9" t="s">
        <v>3429</v>
      </c>
      <c r="U2269" s="7">
        <v>292947</v>
      </c>
      <c r="V2269" s="7">
        <v>320005</v>
      </c>
      <c r="W2269" s="7">
        <v>159189</v>
      </c>
      <c r="X2269" s="7">
        <v>102976</v>
      </c>
      <c r="Y2269" s="7">
        <v>280141</v>
      </c>
      <c r="Z2269" s="7">
        <v>274799</v>
      </c>
      <c r="AA2269" s="7">
        <v>278115</v>
      </c>
      <c r="AB2269" s="7">
        <v>292947</v>
      </c>
      <c r="AC2269" s="4">
        <v>39.29</v>
      </c>
      <c r="AD2269" s="3">
        <v>38.741</v>
      </c>
      <c r="AE2269" s="3">
        <v>30.077999999999999</v>
      </c>
      <c r="AF2269" s="3">
        <v>26.814</v>
      </c>
      <c r="AG2269" s="7">
        <v>30455000</v>
      </c>
      <c r="AH2269" s="7">
        <v>30338000</v>
      </c>
      <c r="AI2269" s="7">
        <v>29052000</v>
      </c>
      <c r="AJ2269" s="7">
        <v>23113583</v>
      </c>
      <c r="AK2269" s="3">
        <v>75.892719999999997</v>
      </c>
      <c r="AL2269" s="7">
        <v>165</v>
      </c>
      <c r="AM2269" s="7">
        <v>24836182</v>
      </c>
      <c r="AN2269" s="3">
        <v>81.55</v>
      </c>
      <c r="AO2269" s="3">
        <v>0.20891399999999999</v>
      </c>
      <c r="AP2269" s="3">
        <v>16.754563999999998</v>
      </c>
      <c r="AQ2269" s="3">
        <v>125.54858900000001</v>
      </c>
      <c r="AR2269" s="3">
        <v>261.10414100000003</v>
      </c>
      <c r="AS2269" s="3">
        <v>16.754563999999998</v>
      </c>
      <c r="AT2269" s="3">
        <v>125.54858900000001</v>
      </c>
      <c r="AU2269" s="3">
        <v>261.55778900000001</v>
      </c>
      <c r="AV2269" s="3">
        <v>9.8845565347587971</v>
      </c>
      <c r="AW2269" s="3">
        <v>13.601491709540802</v>
      </c>
      <c r="AX2269" s="3">
        <v>9.2084749855274826</v>
      </c>
      <c r="AY2269" s="3">
        <v>139.87</v>
      </c>
      <c r="AZ2269" s="3">
        <v>192.47</v>
      </c>
      <c r="BA2269" s="3">
        <v>130.31</v>
      </c>
    </row>
    <row r="2270" spans="1:53" x14ac:dyDescent="0.3">
      <c r="A2270" s="1" t="s">
        <v>1864</v>
      </c>
      <c r="B2270" s="2">
        <v>4973225</v>
      </c>
      <c r="C2270" s="9" t="s">
        <v>2395</v>
      </c>
      <c r="D2270" s="9" t="s">
        <v>2405</v>
      </c>
      <c r="E2270" s="3">
        <v>750.23215703999995</v>
      </c>
      <c r="F2270" s="5">
        <v>708.43415700000003</v>
      </c>
      <c r="G2270" s="5" t="s">
        <v>2400</v>
      </c>
      <c r="H2270" s="3">
        <v>-0.31</v>
      </c>
      <c r="I2270" s="3" t="s">
        <v>2397</v>
      </c>
      <c r="J2270" s="3">
        <v>-0.31</v>
      </c>
      <c r="K2270" s="3" t="s">
        <v>2397</v>
      </c>
      <c r="L2270" s="3" t="s">
        <v>2397</v>
      </c>
      <c r="M2270" s="3">
        <v>1.6923384699999999</v>
      </c>
      <c r="N2270" s="3" t="s">
        <v>2397</v>
      </c>
      <c r="O2270" s="3" t="s">
        <v>2400</v>
      </c>
      <c r="P2270" s="3" t="s">
        <v>2400</v>
      </c>
      <c r="Q2270" s="3">
        <v>2.0715669999999999</v>
      </c>
      <c r="R2270" s="3" t="s">
        <v>2397</v>
      </c>
      <c r="S2270" s="3">
        <v>-29.460605999999999</v>
      </c>
      <c r="T2270" s="9" t="s">
        <v>3433</v>
      </c>
      <c r="U2270" s="7">
        <v>365879</v>
      </c>
      <c r="V2270" s="7">
        <v>463475</v>
      </c>
      <c r="W2270" s="7">
        <v>535214</v>
      </c>
      <c r="X2270" s="7">
        <v>561034</v>
      </c>
      <c r="Y2270" s="7">
        <v>339721</v>
      </c>
      <c r="Z2270" s="7">
        <v>346352</v>
      </c>
      <c r="AA2270" s="7">
        <v>357136</v>
      </c>
      <c r="AB2270" s="7">
        <v>365879</v>
      </c>
      <c r="AC2270" s="3">
        <v>59.517000000000003</v>
      </c>
      <c r="AD2270" s="4">
        <v>66.84</v>
      </c>
      <c r="AE2270" s="3">
        <v>-17.199000000000002</v>
      </c>
      <c r="AF2270" s="4">
        <v>-8.0500000000000007</v>
      </c>
      <c r="AG2270" s="7">
        <v>88890066</v>
      </c>
      <c r="AH2270" s="7">
        <v>88758000</v>
      </c>
      <c r="AI2270" s="7">
        <v>86329000</v>
      </c>
      <c r="AJ2270" s="7">
        <v>14477259</v>
      </c>
      <c r="AK2270" s="4">
        <v>16.2867</v>
      </c>
      <c r="AL2270" s="7">
        <v>73</v>
      </c>
      <c r="AM2270" s="7">
        <v>8962022</v>
      </c>
      <c r="AN2270" s="4">
        <v>10.08</v>
      </c>
      <c r="AO2270" s="3">
        <v>0</v>
      </c>
      <c r="AP2270" s="3">
        <v>0.23696700000000001</v>
      </c>
      <c r="AQ2270" s="3">
        <v>-4.4067800000000004</v>
      </c>
      <c r="AR2270" s="3">
        <v>18.487394999999999</v>
      </c>
      <c r="AS2270" s="3">
        <v>0.23696700000000001</v>
      </c>
      <c r="AT2270" s="3">
        <v>-4.4067800000000004</v>
      </c>
      <c r="AU2270" s="3">
        <v>14.634145999999999</v>
      </c>
      <c r="AV2270" s="3">
        <v>2.0464618810754818</v>
      </c>
      <c r="AW2270" s="3">
        <v>3.9714837898973419</v>
      </c>
      <c r="AX2270" s="3">
        <v>7.2839082559218005</v>
      </c>
      <c r="AY2270" s="3">
        <v>75.36</v>
      </c>
      <c r="AZ2270" s="3">
        <v>146.25</v>
      </c>
      <c r="BA2270" s="3">
        <v>268.22000000000003</v>
      </c>
    </row>
    <row r="2271" spans="1:53" x14ac:dyDescent="0.3">
      <c r="A2271" s="1" t="s">
        <v>975</v>
      </c>
      <c r="B2271" s="2">
        <v>101830</v>
      </c>
      <c r="C2271" s="9" t="s">
        <v>2395</v>
      </c>
      <c r="D2271" s="9" t="s">
        <v>2399</v>
      </c>
      <c r="E2271" s="3">
        <v>748.00155285000005</v>
      </c>
      <c r="F2271" s="5" t="s">
        <v>2400</v>
      </c>
      <c r="G2271" s="5">
        <v>1165.16555285</v>
      </c>
      <c r="H2271" s="3">
        <v>1.41</v>
      </c>
      <c r="I2271" s="3">
        <v>11.705882352941201</v>
      </c>
      <c r="J2271" s="3">
        <v>1.41</v>
      </c>
      <c r="K2271" s="3">
        <v>11.705882352941201</v>
      </c>
      <c r="L2271" s="3">
        <v>1.1586105547876</v>
      </c>
      <c r="M2271" s="3">
        <v>1.1392994324364101</v>
      </c>
      <c r="N2271" s="3">
        <v>16.091643999999999</v>
      </c>
      <c r="O2271" s="3" t="s">
        <v>2400</v>
      </c>
      <c r="P2271" s="3" t="s">
        <v>2400</v>
      </c>
      <c r="Q2271" s="3" t="s">
        <v>2400</v>
      </c>
      <c r="R2271" s="3" t="s">
        <v>2400</v>
      </c>
      <c r="S2271" s="3" t="s">
        <v>2400</v>
      </c>
      <c r="T2271" s="9" t="s">
        <v>3429</v>
      </c>
      <c r="U2271" s="7">
        <v>223288</v>
      </c>
      <c r="V2271" s="7">
        <v>232255</v>
      </c>
      <c r="W2271" s="7">
        <v>216238</v>
      </c>
      <c r="X2271" s="7">
        <v>212188</v>
      </c>
      <c r="Y2271" s="7">
        <v>212250</v>
      </c>
      <c r="Z2271" s="7">
        <v>211873</v>
      </c>
      <c r="AA2271" s="7">
        <v>213829</v>
      </c>
      <c r="AB2271" s="7">
        <v>223288</v>
      </c>
      <c r="AC2271" s="3" t="s">
        <v>2400</v>
      </c>
      <c r="AD2271" s="3" t="s">
        <v>2400</v>
      </c>
      <c r="AE2271" s="3" t="s">
        <v>2400</v>
      </c>
      <c r="AF2271" s="3" t="s">
        <v>2400</v>
      </c>
      <c r="AG2271" s="7">
        <v>11680968</v>
      </c>
      <c r="AH2271" s="7">
        <v>11582606</v>
      </c>
      <c r="AI2271" s="7">
        <v>11864363</v>
      </c>
      <c r="AJ2271" s="7">
        <v>8671890</v>
      </c>
      <c r="AK2271" s="3">
        <v>74.278989999999993</v>
      </c>
      <c r="AL2271" s="7">
        <v>145</v>
      </c>
      <c r="AM2271" s="7">
        <v>5365546</v>
      </c>
      <c r="AN2271" s="3">
        <v>45.96</v>
      </c>
      <c r="AO2271" s="3">
        <v>-2.5624289999999998</v>
      </c>
      <c r="AP2271" s="3">
        <v>-6.820665</v>
      </c>
      <c r="AQ2271" s="3">
        <v>4.1703020000000004</v>
      </c>
      <c r="AR2271" s="3">
        <v>-0.64902700000000002</v>
      </c>
      <c r="AS2271" s="3">
        <v>-6.820665</v>
      </c>
      <c r="AT2271" s="3">
        <v>4.1703020000000004</v>
      </c>
      <c r="AU2271" s="3">
        <v>0.58972199999999997</v>
      </c>
      <c r="AV2271" s="3">
        <v>1.1449662112823782</v>
      </c>
      <c r="AW2271" s="3">
        <v>1.4157120135789494</v>
      </c>
      <c r="AX2271" s="3">
        <v>1.147957544027526</v>
      </c>
      <c r="AY2271" s="4">
        <v>96.3</v>
      </c>
      <c r="AZ2271" s="4">
        <v>119.08</v>
      </c>
      <c r="BA2271" s="3">
        <v>96.56</v>
      </c>
    </row>
    <row r="2272" spans="1:53" x14ac:dyDescent="0.3">
      <c r="A2272" s="1" t="s">
        <v>1592</v>
      </c>
      <c r="B2272" s="2">
        <v>4322169</v>
      </c>
      <c r="C2272" s="9" t="s">
        <v>2395</v>
      </c>
      <c r="D2272" s="9" t="s">
        <v>2409</v>
      </c>
      <c r="E2272" s="3">
        <v>746.32307211</v>
      </c>
      <c r="F2272" s="5">
        <v>872.44107199999996</v>
      </c>
      <c r="G2272" s="5" t="s">
        <v>2400</v>
      </c>
      <c r="H2272" s="3">
        <v>-0.71199999999999997</v>
      </c>
      <c r="I2272" s="3" t="s">
        <v>2397</v>
      </c>
      <c r="J2272" s="3">
        <v>-0.71199999999999997</v>
      </c>
      <c r="K2272" s="3" t="s">
        <v>2397</v>
      </c>
      <c r="L2272" s="3">
        <v>2.9463381700000002</v>
      </c>
      <c r="M2272" s="3">
        <v>1.26852659</v>
      </c>
      <c r="N2272" s="3" t="s">
        <v>2397</v>
      </c>
      <c r="O2272" s="3" t="s">
        <v>2400</v>
      </c>
      <c r="P2272" s="3" t="s">
        <v>2400</v>
      </c>
      <c r="Q2272" s="3">
        <v>1.0115890000000001</v>
      </c>
      <c r="R2272" s="3">
        <v>18.811619</v>
      </c>
      <c r="S2272" s="3">
        <v>18.811619</v>
      </c>
      <c r="T2272" s="9" t="s">
        <v>3429</v>
      </c>
      <c r="U2272" s="7">
        <v>746641</v>
      </c>
      <c r="V2272" s="7">
        <v>460713</v>
      </c>
      <c r="W2272" s="7">
        <v>464479</v>
      </c>
      <c r="X2272" s="7">
        <v>406562</v>
      </c>
      <c r="Y2272" s="7">
        <v>784249</v>
      </c>
      <c r="Z2272" s="7">
        <v>771649</v>
      </c>
      <c r="AA2272" s="7">
        <v>760045</v>
      </c>
      <c r="AB2272" s="7">
        <v>746641</v>
      </c>
      <c r="AC2272" s="3">
        <v>70.759</v>
      </c>
      <c r="AD2272" s="3">
        <v>70.876999999999995</v>
      </c>
      <c r="AE2272" s="3">
        <v>-1.2330000000000001</v>
      </c>
      <c r="AF2272" s="4">
        <v>4.0750000000000002</v>
      </c>
      <c r="AG2272" s="7">
        <v>38209000</v>
      </c>
      <c r="AH2272" s="7">
        <v>38039000</v>
      </c>
      <c r="AI2272" s="7">
        <v>36750000</v>
      </c>
      <c r="AJ2272" s="7">
        <v>37138110</v>
      </c>
      <c r="AK2272" s="3">
        <v>97.184089999999998</v>
      </c>
      <c r="AL2272" s="7">
        <v>174</v>
      </c>
      <c r="AM2272" s="7">
        <v>23918388</v>
      </c>
      <c r="AN2272" s="3">
        <v>62.59</v>
      </c>
      <c r="AO2272" s="3">
        <v>0.69204200000000005</v>
      </c>
      <c r="AP2272" s="3">
        <v>-10.599078</v>
      </c>
      <c r="AQ2272" s="3">
        <v>11.779769999999999</v>
      </c>
      <c r="AR2272" s="3">
        <v>32.977913000000001</v>
      </c>
      <c r="AS2272" s="3">
        <v>-10.599078</v>
      </c>
      <c r="AT2272" s="3">
        <v>11.779769999999999</v>
      </c>
      <c r="AU2272" s="3">
        <v>29.525223</v>
      </c>
      <c r="AV2272" s="3">
        <v>1.9525758849717252</v>
      </c>
      <c r="AW2272" s="3">
        <v>2.5575996398691125</v>
      </c>
      <c r="AX2272" s="3">
        <v>3.3203443929989014</v>
      </c>
      <c r="AY2272" s="3">
        <v>46.82</v>
      </c>
      <c r="AZ2272" s="3">
        <v>61.33</v>
      </c>
      <c r="BA2272" s="3">
        <v>79.62</v>
      </c>
    </row>
    <row r="2273" spans="1:53" x14ac:dyDescent="0.3">
      <c r="A2273" s="1" t="s">
        <v>2084</v>
      </c>
      <c r="B2273" s="2">
        <v>4910622</v>
      </c>
      <c r="C2273" s="9" t="s">
        <v>2395</v>
      </c>
      <c r="D2273" s="9" t="s">
        <v>2424</v>
      </c>
      <c r="E2273" s="3">
        <v>745.90545510000004</v>
      </c>
      <c r="F2273" s="5">
        <v>1505.419455</v>
      </c>
      <c r="G2273" s="5" t="s">
        <v>2400</v>
      </c>
      <c r="H2273" s="3">
        <v>-0.22</v>
      </c>
      <c r="I2273" s="3" t="s">
        <v>2397</v>
      </c>
      <c r="J2273" s="3">
        <v>-0.22</v>
      </c>
      <c r="K2273" s="3" t="s">
        <v>2397</v>
      </c>
      <c r="L2273" s="3" t="s">
        <v>2397</v>
      </c>
      <c r="M2273" s="3">
        <v>0.57380107999999996</v>
      </c>
      <c r="N2273" s="3">
        <v>9.3323219999999996</v>
      </c>
      <c r="O2273" s="3" t="s">
        <v>2400</v>
      </c>
      <c r="P2273" s="3" t="s">
        <v>2400</v>
      </c>
      <c r="Q2273" s="3">
        <v>0.77041099999999996</v>
      </c>
      <c r="R2273" s="3">
        <v>8.6417839999999995</v>
      </c>
      <c r="S2273" s="3">
        <v>8.6417839999999995</v>
      </c>
      <c r="T2273" s="9" t="s">
        <v>3430</v>
      </c>
      <c r="U2273" s="7">
        <v>1736286</v>
      </c>
      <c r="V2273" s="7">
        <v>1796643</v>
      </c>
      <c r="W2273" s="7">
        <v>1891793</v>
      </c>
      <c r="X2273" s="7">
        <v>1970302</v>
      </c>
      <c r="Y2273" s="7">
        <v>1705853</v>
      </c>
      <c r="Z2273" s="7">
        <v>1736286</v>
      </c>
      <c r="AA2273" s="7">
        <v>1765328</v>
      </c>
      <c r="AB2273" s="7">
        <v>1782213</v>
      </c>
      <c r="AC2273" s="3">
        <v>21.934000000000001</v>
      </c>
      <c r="AD2273" s="3">
        <v>22.015999999999998</v>
      </c>
      <c r="AE2273" s="4">
        <v>7.8079999999999998</v>
      </c>
      <c r="AF2273" s="4">
        <v>7.9160000000000004</v>
      </c>
      <c r="AG2273" s="7">
        <v>89907000</v>
      </c>
      <c r="AH2273" s="7">
        <v>89846000</v>
      </c>
      <c r="AI2273" s="7">
        <v>89628000</v>
      </c>
      <c r="AJ2273" s="7">
        <v>88829461</v>
      </c>
      <c r="AK2273" s="3">
        <v>98.486969999999999</v>
      </c>
      <c r="AL2273" s="7">
        <v>302</v>
      </c>
      <c r="AM2273" s="7">
        <v>95825623</v>
      </c>
      <c r="AN2273" s="3">
        <v>106.24</v>
      </c>
      <c r="AO2273" s="3">
        <v>-5.9633029999999998</v>
      </c>
      <c r="AP2273" s="3">
        <v>-25.634824999999999</v>
      </c>
      <c r="AQ2273" s="3">
        <v>-28.736964</v>
      </c>
      <c r="AR2273" s="3">
        <v>-45.671377999999997</v>
      </c>
      <c r="AS2273" s="3">
        <v>-25.634824999999999</v>
      </c>
      <c r="AT2273" s="3">
        <v>-28.736964</v>
      </c>
      <c r="AU2273" s="3">
        <v>-43.835616000000002</v>
      </c>
      <c r="AV2273" s="3">
        <v>8.2529716734337377</v>
      </c>
      <c r="AW2273" s="3">
        <v>7.0241050659787447</v>
      </c>
      <c r="AX2273" s="3">
        <v>6.8465346742802264</v>
      </c>
      <c r="AY2273" s="3">
        <v>123.16</v>
      </c>
      <c r="AZ2273" s="3">
        <v>104.82</v>
      </c>
      <c r="BA2273" s="3">
        <v>102.17</v>
      </c>
    </row>
    <row r="2274" spans="1:53" x14ac:dyDescent="0.3">
      <c r="A2274" s="1" t="s">
        <v>2332</v>
      </c>
      <c r="B2274" s="2">
        <v>4087483</v>
      </c>
      <c r="C2274" s="9" t="s">
        <v>2401</v>
      </c>
      <c r="D2274" s="9" t="s">
        <v>2413</v>
      </c>
      <c r="E2274" s="3">
        <v>745.51608255999997</v>
      </c>
      <c r="F2274" s="5">
        <v>1383.5560820000001</v>
      </c>
      <c r="G2274" s="5">
        <v>1386.94630656</v>
      </c>
      <c r="H2274" s="3">
        <v>0.15</v>
      </c>
      <c r="I2274" s="3">
        <v>34.560975609756099</v>
      </c>
      <c r="J2274" s="3">
        <v>0.15</v>
      </c>
      <c r="K2274" s="3">
        <v>34.560975609756099</v>
      </c>
      <c r="L2274" s="3">
        <v>1.7106504507294</v>
      </c>
      <c r="M2274" s="3">
        <v>1.7106504507294</v>
      </c>
      <c r="N2274" s="3">
        <v>13.638114</v>
      </c>
      <c r="O2274" s="3" t="s">
        <v>2400</v>
      </c>
      <c r="P2274" s="3" t="s">
        <v>2400</v>
      </c>
      <c r="Q2274" s="3">
        <v>9.0715079999999997</v>
      </c>
      <c r="R2274" s="3">
        <v>16.661961999999999</v>
      </c>
      <c r="S2274" s="3">
        <v>14.9970605564018</v>
      </c>
      <c r="T2274" s="9" t="s">
        <v>3429</v>
      </c>
      <c r="U2274" s="7">
        <v>143865</v>
      </c>
      <c r="V2274" s="7">
        <v>139725</v>
      </c>
      <c r="W2274" s="7">
        <v>126071</v>
      </c>
      <c r="X2274" s="7">
        <v>119205</v>
      </c>
      <c r="Y2274" s="7">
        <v>149429</v>
      </c>
      <c r="Z2274" s="7">
        <v>147563</v>
      </c>
      <c r="AA2274" s="7">
        <v>145356</v>
      </c>
      <c r="AB2274" s="7">
        <v>143865</v>
      </c>
      <c r="AC2274" s="3">
        <v>68.063000000000002</v>
      </c>
      <c r="AD2274" s="3">
        <v>69.484999999999999</v>
      </c>
      <c r="AE2274" s="3">
        <v>53.777999999999999</v>
      </c>
      <c r="AF2274" s="3">
        <v>54.411999999999999</v>
      </c>
      <c r="AG2274" s="7">
        <v>50645877</v>
      </c>
      <c r="AH2274" s="7">
        <v>50064267</v>
      </c>
      <c r="AI2274" s="7">
        <v>49584705</v>
      </c>
      <c r="AJ2274" s="7">
        <v>44633935</v>
      </c>
      <c r="AK2274" s="3">
        <v>88.128420000000006</v>
      </c>
      <c r="AL2274" s="7">
        <v>225</v>
      </c>
      <c r="AM2274" s="7">
        <v>31304998</v>
      </c>
      <c r="AN2274" s="3">
        <v>61.81</v>
      </c>
      <c r="AO2274" s="3">
        <v>0.141343</v>
      </c>
      <c r="AP2274" s="3">
        <v>-3.7364130000000002</v>
      </c>
      <c r="AQ2274" s="3">
        <v>4.7302289999999996</v>
      </c>
      <c r="AR2274" s="3">
        <v>16.338259000000001</v>
      </c>
      <c r="AS2274" s="3">
        <v>-3.7364130000000002</v>
      </c>
      <c r="AT2274" s="3">
        <v>4.7302289999999996</v>
      </c>
      <c r="AU2274" s="3">
        <v>15.296989</v>
      </c>
      <c r="AV2274" s="3">
        <v>1.2964890960916469</v>
      </c>
      <c r="AW2274" s="3">
        <v>2.3915790830004187</v>
      </c>
      <c r="AX2274" s="3">
        <v>2.4945471599693696</v>
      </c>
      <c r="AY2274" s="3">
        <v>42.28</v>
      </c>
      <c r="AZ2274" s="3">
        <v>77.989999999999995</v>
      </c>
      <c r="BA2274" s="3">
        <v>81.349999999999994</v>
      </c>
    </row>
    <row r="2275" spans="1:53" x14ac:dyDescent="0.3">
      <c r="A2275" s="1" t="s">
        <v>1855</v>
      </c>
      <c r="B2275" s="2">
        <v>4066312</v>
      </c>
      <c r="C2275" s="9" t="s">
        <v>2395</v>
      </c>
      <c r="D2275" s="9" t="s">
        <v>2540</v>
      </c>
      <c r="E2275" s="3">
        <v>742.26445372000001</v>
      </c>
      <c r="F2275" s="5">
        <v>1005.064453</v>
      </c>
      <c r="G2275" s="5">
        <v>1039.16445372</v>
      </c>
      <c r="H2275" s="3">
        <v>1.71</v>
      </c>
      <c r="I2275" s="3" t="s">
        <v>2397</v>
      </c>
      <c r="J2275" s="3">
        <v>1.71</v>
      </c>
      <c r="K2275" s="3" t="s">
        <v>2397</v>
      </c>
      <c r="L2275" s="3">
        <v>0.86220138000000002</v>
      </c>
      <c r="M2275" s="3">
        <v>0.60790014000000003</v>
      </c>
      <c r="N2275" s="3">
        <v>11.523501</v>
      </c>
      <c r="O2275" s="3" t="s">
        <v>2400</v>
      </c>
      <c r="P2275" s="3">
        <v>2.6698060941828299</v>
      </c>
      <c r="Q2275" s="3">
        <v>0.52366299999999999</v>
      </c>
      <c r="R2275" s="3">
        <v>8.865532</v>
      </c>
      <c r="S2275" s="3">
        <v>8.865532</v>
      </c>
      <c r="T2275" s="9" t="s">
        <v>3432</v>
      </c>
      <c r="U2275" s="7">
        <v>1589700</v>
      </c>
      <c r="V2275" s="7">
        <v>1704000</v>
      </c>
      <c r="W2275" s="7">
        <v>1642900</v>
      </c>
      <c r="X2275" s="7">
        <v>1300300</v>
      </c>
      <c r="Y2275" s="7">
        <v>1580400</v>
      </c>
      <c r="Z2275" s="7">
        <v>1598400</v>
      </c>
      <c r="AA2275" s="7">
        <v>1589700</v>
      </c>
      <c r="AB2275" s="7">
        <v>1643100</v>
      </c>
      <c r="AC2275" s="3">
        <v>55.646000000000001</v>
      </c>
      <c r="AD2275" s="4">
        <v>55.84</v>
      </c>
      <c r="AE2275" s="4">
        <v>4.3339999999999996</v>
      </c>
      <c r="AF2275" s="4">
        <v>3.9289999999999998</v>
      </c>
      <c r="AG2275" s="7">
        <v>28101146</v>
      </c>
      <c r="AH2275" s="7">
        <v>28137394</v>
      </c>
      <c r="AI2275" s="7">
        <v>29878241</v>
      </c>
      <c r="AJ2275" s="7">
        <v>22225640</v>
      </c>
      <c r="AK2275" s="3">
        <v>79.091579999999993</v>
      </c>
      <c r="AL2275" s="7">
        <v>223</v>
      </c>
      <c r="AM2275" s="7">
        <v>22157029</v>
      </c>
      <c r="AN2275" s="3">
        <v>78.849999999999994</v>
      </c>
      <c r="AO2275" s="3">
        <v>-0.69832399999999994</v>
      </c>
      <c r="AP2275" s="3">
        <v>-19.14329</v>
      </c>
      <c r="AQ2275" s="3">
        <v>-33.364573999999998</v>
      </c>
      <c r="AR2275" s="3">
        <v>-44.001049999999999</v>
      </c>
      <c r="AS2275" s="3">
        <v>-19.14329</v>
      </c>
      <c r="AT2275" s="3">
        <v>-33.364573999999998</v>
      </c>
      <c r="AU2275" s="3">
        <v>-43.421751</v>
      </c>
      <c r="AV2275" s="3">
        <v>6.2872551896110167</v>
      </c>
      <c r="AW2275" s="3">
        <v>6.455582055764375</v>
      </c>
      <c r="AX2275" s="3">
        <v>4.9341268749654601</v>
      </c>
      <c r="AY2275" s="3">
        <v>154.36000000000001</v>
      </c>
      <c r="AZ2275" s="3">
        <v>158.49</v>
      </c>
      <c r="BA2275" s="3">
        <v>121.14</v>
      </c>
    </row>
    <row r="2276" spans="1:53" x14ac:dyDescent="0.3">
      <c r="A2276" s="1" t="s">
        <v>1183</v>
      </c>
      <c r="B2276" s="2">
        <v>5721404</v>
      </c>
      <c r="C2276" s="9" t="s">
        <v>2401</v>
      </c>
      <c r="D2276" s="9" t="s">
        <v>2407</v>
      </c>
      <c r="E2276" s="3">
        <v>740.32158719999995</v>
      </c>
      <c r="F2276" s="5">
        <v>870.14394700000003</v>
      </c>
      <c r="G2276" s="5" t="s">
        <v>2400</v>
      </c>
      <c r="H2276" s="3">
        <v>-0.38600000000000001</v>
      </c>
      <c r="I2276" s="3">
        <v>5.3580540000000001</v>
      </c>
      <c r="J2276" s="3">
        <v>-0.38600000000000001</v>
      </c>
      <c r="K2276" s="3">
        <v>5.3580540000000001</v>
      </c>
      <c r="L2276" s="3">
        <v>1.2525883600000001</v>
      </c>
      <c r="M2276" s="3">
        <v>1.2525883600000001</v>
      </c>
      <c r="N2276" s="3">
        <v>16.755869000000001</v>
      </c>
      <c r="O2276" s="3" t="s">
        <v>2400</v>
      </c>
      <c r="P2276" s="3" t="s">
        <v>2400</v>
      </c>
      <c r="Q2276" s="3">
        <v>34.115307999999999</v>
      </c>
      <c r="R2276" s="3" t="s">
        <v>2400</v>
      </c>
      <c r="S2276" s="3" t="s">
        <v>2400</v>
      </c>
      <c r="T2276" s="9" t="s">
        <v>3429</v>
      </c>
      <c r="U2276" s="7">
        <v>24045.875</v>
      </c>
      <c r="V2276" s="7">
        <v>22847.252</v>
      </c>
      <c r="W2276" s="7">
        <v>21296.013999999999</v>
      </c>
      <c r="X2276" s="7">
        <v>20291.205999999998</v>
      </c>
      <c r="Y2276" s="7">
        <v>24458.718000000001</v>
      </c>
      <c r="Z2276" s="7">
        <v>24252.295999999998</v>
      </c>
      <c r="AA2276" s="7">
        <v>24045.875</v>
      </c>
      <c r="AB2276" s="7">
        <v>23865.409</v>
      </c>
      <c r="AC2276" s="4">
        <v>100</v>
      </c>
      <c r="AD2276" s="4">
        <v>100</v>
      </c>
      <c r="AE2276" s="3" t="s">
        <v>2400</v>
      </c>
      <c r="AF2276" s="3" t="s">
        <v>2400</v>
      </c>
      <c r="AG2276" s="7">
        <v>19716350</v>
      </c>
      <c r="AH2276" s="7">
        <v>19716350</v>
      </c>
      <c r="AI2276" s="7">
        <v>19607357</v>
      </c>
      <c r="AJ2276" s="7" t="s">
        <v>2400</v>
      </c>
      <c r="AK2276" s="3" t="s">
        <v>2400</v>
      </c>
      <c r="AL2276" s="7">
        <v>83</v>
      </c>
      <c r="AM2276" s="7">
        <v>4201211</v>
      </c>
      <c r="AN2276" s="3">
        <v>21.31</v>
      </c>
      <c r="AO2276" s="3">
        <v>1.104816</v>
      </c>
      <c r="AP2276" s="3">
        <v>-9.4162440000000007</v>
      </c>
      <c r="AQ2276" s="3">
        <v>7.6296739999999996</v>
      </c>
      <c r="AR2276" s="3">
        <v>17.517287</v>
      </c>
      <c r="AS2276" s="3">
        <v>-9.4162440000000007</v>
      </c>
      <c r="AT2276" s="3">
        <v>7.6296739999999996</v>
      </c>
      <c r="AU2276" s="3">
        <v>18.650265999999998</v>
      </c>
      <c r="AV2276" s="3">
        <v>1.0442145731841848</v>
      </c>
      <c r="AW2276" s="3">
        <v>1.0250871623159088</v>
      </c>
      <c r="AX2276" s="3">
        <v>1.1012090512150106</v>
      </c>
      <c r="AY2276" s="3">
        <v>78.290000000000006</v>
      </c>
      <c r="AZ2276" s="3">
        <v>76.849999999999994</v>
      </c>
      <c r="BA2276" s="3">
        <v>82.56</v>
      </c>
    </row>
    <row r="2277" spans="1:53" x14ac:dyDescent="0.3">
      <c r="A2277" s="1" t="s">
        <v>2134</v>
      </c>
      <c r="B2277" s="2">
        <v>5388379</v>
      </c>
      <c r="C2277" s="9" t="s">
        <v>2401</v>
      </c>
      <c r="D2277" s="9" t="s">
        <v>2438</v>
      </c>
      <c r="E2277" s="3">
        <v>738.87020228999995</v>
      </c>
      <c r="F2277" s="5" t="s">
        <v>2400</v>
      </c>
      <c r="G2277" s="5">
        <v>3202.3752022899998</v>
      </c>
      <c r="H2277" s="3">
        <v>0.23</v>
      </c>
      <c r="I2277" s="3">
        <v>12.3188405797101</v>
      </c>
      <c r="J2277" s="3">
        <v>0.23</v>
      </c>
      <c r="K2277" s="3">
        <v>12.3188405797101</v>
      </c>
      <c r="L2277" s="3">
        <v>0.76356070483476501</v>
      </c>
      <c r="M2277" s="3">
        <v>0.74509082357044709</v>
      </c>
      <c r="N2277" s="3">
        <v>7.0554447845974604</v>
      </c>
      <c r="O2277" s="3" t="s">
        <v>2400</v>
      </c>
      <c r="P2277" s="3" t="s">
        <v>2400</v>
      </c>
      <c r="Q2277" s="3" t="s">
        <v>2400</v>
      </c>
      <c r="R2277" s="3" t="s">
        <v>2400</v>
      </c>
      <c r="S2277" s="3">
        <v>10.467059026428499</v>
      </c>
      <c r="T2277" s="9" t="s">
        <v>3429</v>
      </c>
      <c r="U2277" s="7">
        <v>-218335</v>
      </c>
      <c r="V2277" s="7">
        <v>140554</v>
      </c>
      <c r="W2277" s="7">
        <v>155631</v>
      </c>
      <c r="X2277" s="7">
        <v>-40198</v>
      </c>
      <c r="Y2277" s="7">
        <v>-34251</v>
      </c>
      <c r="Z2277" s="7">
        <v>-164841</v>
      </c>
      <c r="AA2277" s="7">
        <v>-204663</v>
      </c>
      <c r="AB2277" s="7">
        <v>-218335</v>
      </c>
      <c r="AC2277" s="3">
        <v>110.245</v>
      </c>
      <c r="AD2277" s="4">
        <v>78.650000000000006</v>
      </c>
      <c r="AE2277" s="3" t="s">
        <v>2400</v>
      </c>
      <c r="AF2277" s="3" t="s">
        <v>2400</v>
      </c>
      <c r="AG2277" s="7">
        <v>80927733</v>
      </c>
      <c r="AH2277" s="7">
        <v>80928525</v>
      </c>
      <c r="AI2277" s="7">
        <v>77734786</v>
      </c>
      <c r="AJ2277" s="7">
        <v>72087340</v>
      </c>
      <c r="AK2277" s="3">
        <v>89.076189999999997</v>
      </c>
      <c r="AL2277" s="7">
        <v>185</v>
      </c>
      <c r="AM2277" s="7">
        <v>60374195</v>
      </c>
      <c r="AN2277" s="4">
        <v>74.599999999999994</v>
      </c>
      <c r="AO2277" s="3">
        <v>-3.0786769999999999</v>
      </c>
      <c r="AP2277" s="3">
        <v>-6.9003290000000002</v>
      </c>
      <c r="AQ2277" s="3">
        <v>-0.35170000000000001</v>
      </c>
      <c r="AR2277" s="3">
        <v>30.970724000000001</v>
      </c>
      <c r="AS2277" s="3">
        <v>-6.9003290000000002</v>
      </c>
      <c r="AT2277" s="3">
        <v>-0.35170000000000001</v>
      </c>
      <c r="AU2277" s="3">
        <v>30.769231000000001</v>
      </c>
      <c r="AV2277" s="3">
        <v>2.9914133391083624</v>
      </c>
      <c r="AW2277" s="3">
        <v>3.4998329368072802</v>
      </c>
      <c r="AX2277" s="3">
        <v>3.8371930974705357</v>
      </c>
      <c r="AY2277" s="3">
        <v>78.430000000000007</v>
      </c>
      <c r="AZ2277" s="3">
        <v>91.76</v>
      </c>
      <c r="BA2277" s="4">
        <v>100.6</v>
      </c>
    </row>
    <row r="2278" spans="1:53" x14ac:dyDescent="0.3">
      <c r="A2278" s="1" t="s">
        <v>2741</v>
      </c>
      <c r="B2278" s="2">
        <v>4121662</v>
      </c>
      <c r="C2278" s="9" t="s">
        <v>2401</v>
      </c>
      <c r="D2278" s="9" t="s">
        <v>2527</v>
      </c>
      <c r="E2278" s="3">
        <v>738.50842175000002</v>
      </c>
      <c r="F2278" s="5">
        <v>7794.006421</v>
      </c>
      <c r="G2278" s="5">
        <v>7794.0064217500003</v>
      </c>
      <c r="H2278" s="3">
        <v>-7.0000000000000007E-2</v>
      </c>
      <c r="I2278" s="3" t="s">
        <v>2397</v>
      </c>
      <c r="J2278" s="3">
        <v>-7.0000000000000007E-2</v>
      </c>
      <c r="K2278" s="3" t="s">
        <v>2397</v>
      </c>
      <c r="L2278" s="3" t="s">
        <v>2397</v>
      </c>
      <c r="M2278" s="3" t="s">
        <v>2397</v>
      </c>
      <c r="N2278" s="3" t="s">
        <v>2397</v>
      </c>
      <c r="O2278" s="3" t="s">
        <v>2397</v>
      </c>
      <c r="P2278" s="3">
        <v>10.1332466540588</v>
      </c>
      <c r="Q2278" s="3">
        <v>3.4622000000000002</v>
      </c>
      <c r="R2278" s="3">
        <v>7.2499330000000004</v>
      </c>
      <c r="S2278" s="3">
        <v>7.2499330000000004</v>
      </c>
      <c r="T2278" s="9" t="s">
        <v>3429</v>
      </c>
      <c r="U2278" s="7">
        <v>2127140</v>
      </c>
      <c r="V2278" s="7">
        <v>2014028</v>
      </c>
      <c r="W2278" s="7">
        <v>1768758</v>
      </c>
      <c r="X2278" s="7">
        <v>1854608</v>
      </c>
      <c r="Y2278" s="7">
        <v>2231395</v>
      </c>
      <c r="Z2278" s="7">
        <v>2199193</v>
      </c>
      <c r="AA2278" s="7">
        <v>2171472</v>
      </c>
      <c r="AB2278" s="7">
        <v>2127140</v>
      </c>
      <c r="AC2278" s="3">
        <v>47.432000000000002</v>
      </c>
      <c r="AD2278" s="3">
        <v>48.274999999999999</v>
      </c>
      <c r="AE2278" s="3">
        <v>23.244</v>
      </c>
      <c r="AF2278" s="4">
        <v>23.64</v>
      </c>
      <c r="AG2278" s="7">
        <v>488946967</v>
      </c>
      <c r="AH2278" s="7">
        <v>488774495</v>
      </c>
      <c r="AI2278" s="7">
        <v>483009818</v>
      </c>
      <c r="AJ2278" s="7">
        <v>345752441</v>
      </c>
      <c r="AK2278" s="3">
        <v>70.694680000000005</v>
      </c>
      <c r="AL2278" s="7">
        <v>208</v>
      </c>
      <c r="AM2278" s="7">
        <v>345509059</v>
      </c>
      <c r="AN2278" s="3">
        <v>70.64</v>
      </c>
      <c r="AO2278" s="3">
        <v>-1.438849</v>
      </c>
      <c r="AP2278" s="3">
        <v>-9.2715230000000002</v>
      </c>
      <c r="AQ2278" s="3">
        <v>-14.375</v>
      </c>
      <c r="AR2278" s="3">
        <v>-22.598870000000002</v>
      </c>
      <c r="AS2278" s="3">
        <v>-9.2715230000000002</v>
      </c>
      <c r="AT2278" s="3">
        <v>-14.375</v>
      </c>
      <c r="AU2278" s="3">
        <v>-24.725275</v>
      </c>
      <c r="AV2278" s="3">
        <v>0.91329912988903572</v>
      </c>
      <c r="AW2278" s="3">
        <v>1.3940419027517279</v>
      </c>
      <c r="AX2278" s="3">
        <v>1.4223630116958474</v>
      </c>
      <c r="AY2278" s="3">
        <v>47.61</v>
      </c>
      <c r="AZ2278" s="3">
        <v>72.67</v>
      </c>
      <c r="BA2278" s="3">
        <v>74.14</v>
      </c>
    </row>
    <row r="2279" spans="1:53" x14ac:dyDescent="0.3">
      <c r="A2279" s="1" t="s">
        <v>2226</v>
      </c>
      <c r="B2279" s="2">
        <v>4910209</v>
      </c>
      <c r="C2279" s="9" t="s">
        <v>2401</v>
      </c>
      <c r="D2279" s="9" t="s">
        <v>2497</v>
      </c>
      <c r="E2279" s="3">
        <v>734.36530916000004</v>
      </c>
      <c r="F2279" s="5">
        <v>369.47630900000001</v>
      </c>
      <c r="G2279" s="5" t="s">
        <v>2400</v>
      </c>
      <c r="H2279" s="3">
        <v>0.55600000000000005</v>
      </c>
      <c r="I2279" s="3">
        <v>12.677498999999999</v>
      </c>
      <c r="J2279" s="4">
        <v>0.55600000000000005</v>
      </c>
      <c r="K2279" s="3">
        <v>12.677498999999999</v>
      </c>
      <c r="L2279" s="3">
        <v>1.4053567200000001</v>
      </c>
      <c r="M2279" s="3">
        <v>1.28293119</v>
      </c>
      <c r="N2279" s="3">
        <v>10.454413000000001</v>
      </c>
      <c r="O2279" s="3" t="s">
        <v>2400</v>
      </c>
      <c r="P2279" s="3" t="s">
        <v>2400</v>
      </c>
      <c r="Q2279" s="3">
        <v>0.37026599999999998</v>
      </c>
      <c r="R2279" s="3">
        <v>3.050913</v>
      </c>
      <c r="S2279" s="3">
        <v>3.050913</v>
      </c>
      <c r="T2279" s="9" t="s">
        <v>3429</v>
      </c>
      <c r="U2279" s="7">
        <v>921010</v>
      </c>
      <c r="V2279" s="7">
        <v>998601</v>
      </c>
      <c r="W2279" s="7">
        <v>1186464</v>
      </c>
      <c r="X2279" s="7">
        <v>1134644</v>
      </c>
      <c r="Y2279" s="7">
        <v>861973</v>
      </c>
      <c r="Z2279" s="7">
        <v>875117</v>
      </c>
      <c r="AA2279" s="7">
        <v>900450</v>
      </c>
      <c r="AB2279" s="7">
        <v>921010</v>
      </c>
      <c r="AC2279" s="3">
        <v>80.814999999999998</v>
      </c>
      <c r="AD2279" s="4">
        <v>80.86</v>
      </c>
      <c r="AE2279" s="4">
        <v>11.484</v>
      </c>
      <c r="AF2279" s="4">
        <v>11.112</v>
      </c>
      <c r="AG2279" s="7">
        <v>19056000</v>
      </c>
      <c r="AH2279" s="7">
        <v>19051000</v>
      </c>
      <c r="AI2279" s="7">
        <v>19122000</v>
      </c>
      <c r="AJ2279" s="7">
        <v>10112916</v>
      </c>
      <c r="AK2279" s="3">
        <v>53.059510000000003</v>
      </c>
      <c r="AL2279" s="7">
        <v>193</v>
      </c>
      <c r="AM2279" s="7">
        <v>9615255</v>
      </c>
      <c r="AN2279" s="3">
        <v>50.45</v>
      </c>
      <c r="AO2279" s="3">
        <v>-2.1003820000000002</v>
      </c>
      <c r="AP2279" s="3">
        <v>-6.8518039999999996</v>
      </c>
      <c r="AQ2279" s="3">
        <v>-5.3533759999999999</v>
      </c>
      <c r="AR2279" s="3">
        <v>-34.086317999999999</v>
      </c>
      <c r="AS2279" s="3">
        <v>-6.8518039999999996</v>
      </c>
      <c r="AT2279" s="3">
        <v>-5.3533759999999999</v>
      </c>
      <c r="AU2279" s="3">
        <v>-33.041044999999997</v>
      </c>
      <c r="AV2279" s="3">
        <v>2.4405112559715403</v>
      </c>
      <c r="AW2279" s="3">
        <v>3.1658609409201079</v>
      </c>
      <c r="AX2279" s="3">
        <v>2.5629003954225529</v>
      </c>
      <c r="AY2279" s="4">
        <v>110.11</v>
      </c>
      <c r="AZ2279" s="3">
        <v>142.84</v>
      </c>
      <c r="BA2279" s="3">
        <v>115.63</v>
      </c>
    </row>
    <row r="2280" spans="1:53" x14ac:dyDescent="0.3">
      <c r="A2280" s="1" t="s">
        <v>776</v>
      </c>
      <c r="B2280" s="2">
        <v>4086910</v>
      </c>
      <c r="C2280" s="9" t="s">
        <v>2401</v>
      </c>
      <c r="D2280" s="9" t="s">
        <v>2399</v>
      </c>
      <c r="E2280" s="3">
        <v>733.74593641000001</v>
      </c>
      <c r="F2280" s="5" t="s">
        <v>2400</v>
      </c>
      <c r="G2280" s="5">
        <v>953.20293641000001</v>
      </c>
      <c r="H2280" s="4">
        <v>1.28</v>
      </c>
      <c r="I2280" s="3">
        <v>38.563636363636398</v>
      </c>
      <c r="J2280" s="3">
        <v>1.28</v>
      </c>
      <c r="K2280" s="3">
        <v>38.563636363636398</v>
      </c>
      <c r="L2280" s="3">
        <v>1.4952748913213798</v>
      </c>
      <c r="M2280" s="3">
        <v>1.2873227541177399</v>
      </c>
      <c r="N2280" s="3">
        <v>11.819448</v>
      </c>
      <c r="O2280" s="3" t="s">
        <v>2400</v>
      </c>
      <c r="P2280" s="3" t="s">
        <v>2400</v>
      </c>
      <c r="Q2280" s="3" t="s">
        <v>2400</v>
      </c>
      <c r="R2280" s="3" t="s">
        <v>2400</v>
      </c>
      <c r="S2280" s="3" t="s">
        <v>2400</v>
      </c>
      <c r="T2280" s="9" t="s">
        <v>3429</v>
      </c>
      <c r="U2280" s="7">
        <v>139055</v>
      </c>
      <c r="V2280" s="7">
        <v>197691</v>
      </c>
      <c r="W2280" s="7">
        <v>174350</v>
      </c>
      <c r="X2280" s="7">
        <v>156530</v>
      </c>
      <c r="Y2280" s="7">
        <v>157218</v>
      </c>
      <c r="Z2280" s="7">
        <v>152448</v>
      </c>
      <c r="AA2280" s="7">
        <v>143453</v>
      </c>
      <c r="AB2280" s="7">
        <v>139055</v>
      </c>
      <c r="AC2280" s="3" t="s">
        <v>2400</v>
      </c>
      <c r="AD2280" s="3" t="s">
        <v>2400</v>
      </c>
      <c r="AE2280" s="3" t="s">
        <v>2400</v>
      </c>
      <c r="AF2280" s="3" t="s">
        <v>2400</v>
      </c>
      <c r="AG2280" s="7">
        <v>15296077</v>
      </c>
      <c r="AH2280" s="7">
        <v>15207962</v>
      </c>
      <c r="AI2280" s="7">
        <v>15428464</v>
      </c>
      <c r="AJ2280" s="7">
        <v>14297001</v>
      </c>
      <c r="AK2280" s="3">
        <v>82.371189999999999</v>
      </c>
      <c r="AL2280" s="7">
        <v>139</v>
      </c>
      <c r="AM2280" s="7">
        <v>8660350</v>
      </c>
      <c r="AN2280" s="4">
        <v>49.9</v>
      </c>
      <c r="AO2280" s="3">
        <v>-0.91100199999999998</v>
      </c>
      <c r="AP2280" s="3">
        <v>-11.606585000000001</v>
      </c>
      <c r="AQ2280" s="3">
        <v>3.7671230000000002</v>
      </c>
      <c r="AR2280" s="3">
        <v>25.614450999999999</v>
      </c>
      <c r="AS2280" s="3">
        <v>-11.606585000000001</v>
      </c>
      <c r="AT2280" s="3">
        <v>3.7671230000000002</v>
      </c>
      <c r="AU2280" s="3">
        <v>25.132743000000001</v>
      </c>
      <c r="AV2280" s="3">
        <v>1.2616842541069928</v>
      </c>
      <c r="AW2280" s="3">
        <v>2.3148853656714006</v>
      </c>
      <c r="AX2280" s="3">
        <v>1.582846805229112</v>
      </c>
      <c r="AY2280" s="3">
        <v>86.77</v>
      </c>
      <c r="AZ2280" s="4">
        <v>159.19999999999999</v>
      </c>
      <c r="BA2280" s="3">
        <v>108.86</v>
      </c>
    </row>
    <row r="2281" spans="1:53" x14ac:dyDescent="0.3">
      <c r="A2281" s="1" t="s">
        <v>2907</v>
      </c>
      <c r="B2281" s="2">
        <v>6601834</v>
      </c>
      <c r="C2281" s="9" t="s">
        <v>2401</v>
      </c>
      <c r="D2281" s="9" t="s">
        <v>2531</v>
      </c>
      <c r="E2281" s="3">
        <v>733.18511279999996</v>
      </c>
      <c r="F2281" s="5">
        <v>-195.493628</v>
      </c>
      <c r="G2281" s="5" t="s">
        <v>2400</v>
      </c>
      <c r="H2281" s="3">
        <v>1.3960121493257496E-2</v>
      </c>
      <c r="I2281" s="3" t="s">
        <v>2397</v>
      </c>
      <c r="J2281" s="3">
        <v>1.3960121493257496E-2</v>
      </c>
      <c r="K2281" s="3" t="s">
        <v>2397</v>
      </c>
      <c r="L2281" s="3">
        <v>0.70781340000000004</v>
      </c>
      <c r="M2281" s="3">
        <v>0.65341247999999996</v>
      </c>
      <c r="N2281" s="3" t="s">
        <v>2400</v>
      </c>
      <c r="O2281" s="3" t="s">
        <v>2400</v>
      </c>
      <c r="P2281" s="3" t="s">
        <v>2400</v>
      </c>
      <c r="Q2281" s="3" t="s">
        <v>2397</v>
      </c>
      <c r="R2281" s="3">
        <v>6.8790659999999999</v>
      </c>
      <c r="S2281" s="3">
        <v>6.8790659999999999</v>
      </c>
      <c r="T2281" s="9" t="s">
        <v>3429</v>
      </c>
      <c r="U2281" s="7">
        <v>988407.44498121215</v>
      </c>
      <c r="V2281" s="7">
        <v>1378922.5606877911</v>
      </c>
      <c r="W2281" s="7">
        <v>1759867.3234911396</v>
      </c>
      <c r="X2281" s="7">
        <v>1582932.8200283018</v>
      </c>
      <c r="Y2281" s="7">
        <v>848931.46336556482</v>
      </c>
      <c r="Z2281" s="7">
        <v>864080.54926157335</v>
      </c>
      <c r="AA2281" s="7">
        <v>912380.7758762954</v>
      </c>
      <c r="AB2281" s="7">
        <v>988407.44498121215</v>
      </c>
      <c r="AC2281" s="4">
        <v>11.654999999999999</v>
      </c>
      <c r="AD2281" s="4">
        <v>10.702</v>
      </c>
      <c r="AE2281" s="4">
        <v>-4.41</v>
      </c>
      <c r="AF2281" s="3">
        <v>-4.657</v>
      </c>
      <c r="AG2281" s="7">
        <v>231366271</v>
      </c>
      <c r="AH2281" s="7">
        <v>231022413</v>
      </c>
      <c r="AI2281" s="7">
        <v>237931908</v>
      </c>
      <c r="AJ2281" s="7">
        <v>76625103</v>
      </c>
      <c r="AK2281" s="3">
        <v>33.652189999999997</v>
      </c>
      <c r="AL2281" s="7">
        <v>119</v>
      </c>
      <c r="AM2281" s="7">
        <v>41268116</v>
      </c>
      <c r="AN2281" s="3">
        <v>18.12</v>
      </c>
      <c r="AO2281" s="3">
        <v>-0.96774199999999999</v>
      </c>
      <c r="AP2281" s="3">
        <v>-4.658385</v>
      </c>
      <c r="AQ2281" s="3">
        <v>-39.803922</v>
      </c>
      <c r="AR2281" s="3">
        <v>-12.784091</v>
      </c>
      <c r="AS2281" s="3">
        <v>-4.658385</v>
      </c>
      <c r="AT2281" s="3">
        <v>-39.803922</v>
      </c>
      <c r="AU2281" s="3">
        <v>-16.120218999999999</v>
      </c>
      <c r="AV2281" s="3" t="s">
        <v>2400</v>
      </c>
      <c r="AW2281" s="3" t="s">
        <v>2400</v>
      </c>
      <c r="AX2281" s="3" t="s">
        <v>2400</v>
      </c>
      <c r="AY2281" s="3">
        <v>52.18</v>
      </c>
      <c r="AZ2281" s="4">
        <v>66.2</v>
      </c>
      <c r="BA2281" s="3">
        <v>113.88</v>
      </c>
    </row>
    <row r="2282" spans="1:53" x14ac:dyDescent="0.3">
      <c r="A2282" s="1" t="s">
        <v>1882</v>
      </c>
      <c r="B2282" s="2">
        <v>4018931</v>
      </c>
      <c r="C2282" s="9" t="s">
        <v>2395</v>
      </c>
      <c r="D2282" s="9" t="s">
        <v>2489</v>
      </c>
      <c r="E2282" s="3">
        <v>727.84660617999998</v>
      </c>
      <c r="F2282" s="5">
        <v>1044.916606</v>
      </c>
      <c r="G2282" s="5">
        <v>1127.2436061799999</v>
      </c>
      <c r="H2282" s="3">
        <v>-0.13</v>
      </c>
      <c r="I2282" s="3" t="s">
        <v>2397</v>
      </c>
      <c r="J2282" s="3">
        <v>-0.129</v>
      </c>
      <c r="K2282" s="3">
        <v>3.3626670000000001</v>
      </c>
      <c r="L2282" s="3">
        <v>0.90245473000000009</v>
      </c>
      <c r="M2282" s="3">
        <v>0.74368955000000003</v>
      </c>
      <c r="N2282" s="3" t="s">
        <v>2397</v>
      </c>
      <c r="O2282" s="3" t="s">
        <v>2400</v>
      </c>
      <c r="P2282" s="3" t="s">
        <v>2397</v>
      </c>
      <c r="Q2282" s="3">
        <v>3.058338</v>
      </c>
      <c r="R2282" s="3">
        <v>10.395657</v>
      </c>
      <c r="S2282" s="3">
        <v>10.395657</v>
      </c>
      <c r="T2282" s="9" t="s">
        <v>3429</v>
      </c>
      <c r="U2282" s="7">
        <v>287379</v>
      </c>
      <c r="V2282" s="7">
        <v>267371</v>
      </c>
      <c r="W2282" s="7">
        <v>245239</v>
      </c>
      <c r="X2282" s="7">
        <v>220775</v>
      </c>
      <c r="Y2282" s="7">
        <v>328807</v>
      </c>
      <c r="Z2282" s="7">
        <v>308617</v>
      </c>
      <c r="AA2282" s="7">
        <v>289462</v>
      </c>
      <c r="AB2282" s="7">
        <v>287379</v>
      </c>
      <c r="AC2282" s="4">
        <v>63.08</v>
      </c>
      <c r="AD2282" s="3">
        <v>62.107999999999997</v>
      </c>
      <c r="AE2282" s="3">
        <v>27.234999999999999</v>
      </c>
      <c r="AF2282" s="3">
        <v>27.068999999999999</v>
      </c>
      <c r="AG2282" s="7">
        <v>54573000</v>
      </c>
      <c r="AH2282" s="7">
        <v>54572000</v>
      </c>
      <c r="AI2282" s="7">
        <v>50264000</v>
      </c>
      <c r="AJ2282" s="7">
        <v>48166632</v>
      </c>
      <c r="AK2282" s="3">
        <v>88.213809999999995</v>
      </c>
      <c r="AL2282" s="7">
        <v>192</v>
      </c>
      <c r="AM2282" s="7">
        <v>31877525</v>
      </c>
      <c r="AN2282" s="3">
        <v>58.38</v>
      </c>
      <c r="AO2282" s="3">
        <v>-1.791277</v>
      </c>
      <c r="AP2282" s="3">
        <v>-5.4013499999999999</v>
      </c>
      <c r="AQ2282" s="3">
        <v>-10.630758</v>
      </c>
      <c r="AR2282" s="3">
        <v>-41.212121000000003</v>
      </c>
      <c r="AS2282" s="3">
        <v>-5.4013499999999999</v>
      </c>
      <c r="AT2282" s="3">
        <v>-10.630758</v>
      </c>
      <c r="AU2282" s="3">
        <v>-41.674376000000002</v>
      </c>
      <c r="AV2282" s="3">
        <v>1.4053605145849029</v>
      </c>
      <c r="AW2282" s="3">
        <v>2.319641595971504</v>
      </c>
      <c r="AX2282" s="3">
        <v>2.1906948210705575</v>
      </c>
      <c r="AY2282" s="3">
        <v>75.64</v>
      </c>
      <c r="AZ2282" s="3">
        <v>124.85</v>
      </c>
      <c r="BA2282" s="3">
        <v>117.91</v>
      </c>
    </row>
    <row r="2283" spans="1:53" x14ac:dyDescent="0.3">
      <c r="A2283" s="1" t="s">
        <v>1386</v>
      </c>
      <c r="B2283" s="2">
        <v>4050644</v>
      </c>
      <c r="C2283" s="9" t="s">
        <v>2401</v>
      </c>
      <c r="D2283" s="9" t="s">
        <v>2399</v>
      </c>
      <c r="E2283" s="3">
        <v>727.173768</v>
      </c>
      <c r="F2283" s="5" t="s">
        <v>2400</v>
      </c>
      <c r="G2283" s="5">
        <v>686.79376749999994</v>
      </c>
      <c r="H2283" s="4">
        <v>1.08</v>
      </c>
      <c r="I2283" s="3">
        <v>10.9774436090226</v>
      </c>
      <c r="J2283" s="3">
        <v>1.08</v>
      </c>
      <c r="K2283" s="3">
        <v>10.9774436090226</v>
      </c>
      <c r="L2283" s="3">
        <v>0.92670804271834695</v>
      </c>
      <c r="M2283" s="3">
        <v>0.91409651743380393</v>
      </c>
      <c r="N2283" s="3">
        <v>20.355525</v>
      </c>
      <c r="O2283" s="3" t="s">
        <v>2400</v>
      </c>
      <c r="P2283" s="3" t="s">
        <v>2400</v>
      </c>
      <c r="Q2283" s="3" t="s">
        <v>2400</v>
      </c>
      <c r="R2283" s="3" t="s">
        <v>2400</v>
      </c>
      <c r="S2283" s="3" t="s">
        <v>2400</v>
      </c>
      <c r="T2283" s="9" t="s">
        <v>3429</v>
      </c>
      <c r="U2283" s="7">
        <v>250739</v>
      </c>
      <c r="V2283" s="7">
        <v>255751</v>
      </c>
      <c r="W2283" s="7">
        <v>180698</v>
      </c>
      <c r="X2283" s="7">
        <v>141924</v>
      </c>
      <c r="Y2283" s="7">
        <v>269464</v>
      </c>
      <c r="Z2283" s="7">
        <v>258016</v>
      </c>
      <c r="AA2283" s="7">
        <v>251944</v>
      </c>
      <c r="AB2283" s="7">
        <v>250739</v>
      </c>
      <c r="AC2283" s="3" t="s">
        <v>2400</v>
      </c>
      <c r="AD2283" s="3" t="s">
        <v>2400</v>
      </c>
      <c r="AE2283" s="3" t="s">
        <v>2400</v>
      </c>
      <c r="AF2283" s="3" t="s">
        <v>2400</v>
      </c>
      <c r="AG2283" s="7">
        <v>11194411</v>
      </c>
      <c r="AH2283" s="7">
        <v>11192936</v>
      </c>
      <c r="AI2283" s="7">
        <v>11062729</v>
      </c>
      <c r="AJ2283" s="7">
        <v>9295221</v>
      </c>
      <c r="AK2283" s="3">
        <v>83.010649999999998</v>
      </c>
      <c r="AL2283" s="7">
        <v>184</v>
      </c>
      <c r="AM2283" s="7">
        <v>7767200</v>
      </c>
      <c r="AN2283" s="3">
        <v>69.36</v>
      </c>
      <c r="AO2283" s="3">
        <v>-1.7661899999999999</v>
      </c>
      <c r="AP2283" s="3">
        <v>-10.070835000000001</v>
      </c>
      <c r="AQ2283" s="3">
        <v>11.068847999999999</v>
      </c>
      <c r="AR2283" s="3">
        <v>14.173997999999999</v>
      </c>
      <c r="AS2283" s="3">
        <v>-10.070835000000001</v>
      </c>
      <c r="AT2283" s="3">
        <v>11.068847999999999</v>
      </c>
      <c r="AU2283" s="3">
        <v>5.4532319999999999</v>
      </c>
      <c r="AV2283" s="3">
        <v>2.4452685279244482</v>
      </c>
      <c r="AW2283" s="3">
        <v>3.1372196417462708</v>
      </c>
      <c r="AX2283" s="3">
        <v>3.7633969428613376</v>
      </c>
      <c r="AY2283" s="4">
        <v>59.3</v>
      </c>
      <c r="AZ2283" s="3">
        <v>76.08</v>
      </c>
      <c r="BA2283" s="3">
        <v>91.26</v>
      </c>
    </row>
    <row r="2284" spans="1:53" x14ac:dyDescent="0.3">
      <c r="A2284" s="1" t="s">
        <v>2857</v>
      </c>
      <c r="B2284" s="2">
        <v>14996061</v>
      </c>
      <c r="C2284" s="9" t="s">
        <v>2401</v>
      </c>
      <c r="D2284" s="9" t="s">
        <v>2427</v>
      </c>
      <c r="E2284" s="3">
        <v>727.04712029999996</v>
      </c>
      <c r="F2284" s="5">
        <v>344.64816000000002</v>
      </c>
      <c r="G2284" s="5" t="s">
        <v>2400</v>
      </c>
      <c r="H2284" s="3">
        <v>-0.25630783061620765</v>
      </c>
      <c r="I2284" s="3" t="s">
        <v>2397</v>
      </c>
      <c r="J2284" s="3">
        <v>-0.25630783061620765</v>
      </c>
      <c r="K2284" s="3" t="s">
        <v>2397</v>
      </c>
      <c r="L2284" s="3">
        <v>1.9149532500000002</v>
      </c>
      <c r="M2284" s="3">
        <v>1.89091027</v>
      </c>
      <c r="N2284" s="3" t="s">
        <v>2400</v>
      </c>
      <c r="O2284" s="3" t="s">
        <v>2400</v>
      </c>
      <c r="P2284" s="3" t="s">
        <v>2400</v>
      </c>
      <c r="Q2284" s="3">
        <v>0.54252100000000003</v>
      </c>
      <c r="R2284" s="3" t="s">
        <v>2397</v>
      </c>
      <c r="S2284" s="3">
        <v>-1.8832139999999999</v>
      </c>
      <c r="T2284" s="9" t="s">
        <v>3429</v>
      </c>
      <c r="U2284" s="7">
        <v>418408.97544369637</v>
      </c>
      <c r="V2284" s="7">
        <v>371838.63672977086</v>
      </c>
      <c r="W2284" s="7">
        <v>1017298.0720091532</v>
      </c>
      <c r="X2284" s="7">
        <v>1033315.4344811459</v>
      </c>
      <c r="Y2284" s="7">
        <v>545199.83060456149</v>
      </c>
      <c r="Z2284" s="7">
        <v>485664.90404737875</v>
      </c>
      <c r="AA2284" s="7">
        <v>446759.85562856845</v>
      </c>
      <c r="AB2284" s="7">
        <v>418408.97544369637</v>
      </c>
      <c r="AC2284" s="3">
        <v>73.311000000000007</v>
      </c>
      <c r="AD2284" s="3">
        <v>68.355000000000004</v>
      </c>
      <c r="AE2284" s="3">
        <v>-3.2010000000000001</v>
      </c>
      <c r="AF2284" s="3">
        <v>-30.021000000000001</v>
      </c>
      <c r="AG2284" s="7">
        <v>254333321</v>
      </c>
      <c r="AH2284" s="7">
        <v>258735631</v>
      </c>
      <c r="AI2284" s="7">
        <v>260671530</v>
      </c>
      <c r="AJ2284" s="7">
        <v>131895321</v>
      </c>
      <c r="AK2284" s="3">
        <v>51.862439999999999</v>
      </c>
      <c r="AL2284" s="7">
        <v>72</v>
      </c>
      <c r="AM2284" s="7">
        <v>42293946</v>
      </c>
      <c r="AN2284" s="3">
        <v>16.63</v>
      </c>
      <c r="AO2284" s="3">
        <v>-7.983193</v>
      </c>
      <c r="AP2284" s="3">
        <v>-22.064056999999998</v>
      </c>
      <c r="AQ2284" s="3">
        <v>-44.132652999999998</v>
      </c>
      <c r="AR2284" s="3">
        <v>-33.027523000000002</v>
      </c>
      <c r="AS2284" s="3">
        <v>-22.064056999999998</v>
      </c>
      <c r="AT2284" s="3">
        <v>-44.132652999999998</v>
      </c>
      <c r="AU2284" s="3">
        <v>-39.502761999999997</v>
      </c>
      <c r="AV2284" s="3">
        <v>33.158742424242426</v>
      </c>
      <c r="AW2284" s="3">
        <v>49.088603076216721</v>
      </c>
      <c r="AX2284" s="3">
        <v>57.03061926961928</v>
      </c>
      <c r="AY2284" s="3">
        <v>40.53</v>
      </c>
      <c r="AZ2284" s="3">
        <v>59.99</v>
      </c>
      <c r="BA2284" s="4">
        <v>69.7</v>
      </c>
    </row>
    <row r="2285" spans="1:53" x14ac:dyDescent="0.3">
      <c r="A2285" s="1" t="s">
        <v>2168</v>
      </c>
      <c r="B2285" s="2">
        <v>7624254</v>
      </c>
      <c r="C2285" s="9" t="s">
        <v>2401</v>
      </c>
      <c r="D2285" s="9" t="s">
        <v>2478</v>
      </c>
      <c r="E2285" s="3">
        <v>725.80250967999996</v>
      </c>
      <c r="F2285" s="5">
        <v>877.05650900000001</v>
      </c>
      <c r="G2285" s="5" t="s">
        <v>2400</v>
      </c>
      <c r="H2285" s="3">
        <v>5.0000000000000001E-3</v>
      </c>
      <c r="I2285" s="3" t="s">
        <v>2397</v>
      </c>
      <c r="J2285" s="3">
        <v>5.0000000000000001E-3</v>
      </c>
      <c r="K2285" s="3" t="s">
        <v>2397</v>
      </c>
      <c r="L2285" s="3">
        <v>1.10877008</v>
      </c>
      <c r="M2285" s="3">
        <v>1.10877008</v>
      </c>
      <c r="N2285" s="3" t="s">
        <v>2397</v>
      </c>
      <c r="O2285" s="3" t="s">
        <v>2400</v>
      </c>
      <c r="P2285" s="3" t="s">
        <v>2400</v>
      </c>
      <c r="Q2285" s="3">
        <v>2.943533</v>
      </c>
      <c r="R2285" s="3">
        <v>12.160745</v>
      </c>
      <c r="S2285" s="3">
        <v>12.160745</v>
      </c>
      <c r="T2285" s="9" t="s">
        <v>3429</v>
      </c>
      <c r="U2285" s="7">
        <v>380718</v>
      </c>
      <c r="V2285" s="7">
        <v>246397</v>
      </c>
      <c r="W2285" s="7">
        <v>228344</v>
      </c>
      <c r="X2285" s="7">
        <v>108764</v>
      </c>
      <c r="Y2285" s="7">
        <v>285451</v>
      </c>
      <c r="Z2285" s="7">
        <v>286594</v>
      </c>
      <c r="AA2285" s="7">
        <v>289758</v>
      </c>
      <c r="AB2285" s="7">
        <v>380718</v>
      </c>
      <c r="AC2285" s="3">
        <v>61.984999999999999</v>
      </c>
      <c r="AD2285" s="3">
        <v>49.780999999999999</v>
      </c>
      <c r="AE2285" s="3">
        <v>40.064999999999998</v>
      </c>
      <c r="AF2285" s="3">
        <v>24.204999999999998</v>
      </c>
      <c r="AG2285" s="7">
        <v>40913000</v>
      </c>
      <c r="AH2285" s="7">
        <v>37438000</v>
      </c>
      <c r="AI2285" s="7">
        <v>30750000</v>
      </c>
      <c r="AJ2285" s="7">
        <v>30912633</v>
      </c>
      <c r="AK2285" s="3">
        <v>75.556380000000004</v>
      </c>
      <c r="AL2285" s="7">
        <v>50</v>
      </c>
      <c r="AM2285" s="7">
        <v>11633379</v>
      </c>
      <c r="AN2285" s="3">
        <v>28.43</v>
      </c>
      <c r="AO2285" s="3">
        <v>-2.3768120000000001</v>
      </c>
      <c r="AP2285" s="3">
        <v>-5.0732809999999997</v>
      </c>
      <c r="AQ2285" s="3">
        <v>-14.863498999999999</v>
      </c>
      <c r="AR2285" s="3">
        <v>-10.663130000000001</v>
      </c>
      <c r="AS2285" s="3">
        <v>-5.0732809999999997</v>
      </c>
      <c r="AT2285" s="3">
        <v>-14.863498999999999</v>
      </c>
      <c r="AU2285" s="3">
        <v>-7.3707370000000001</v>
      </c>
      <c r="AV2285" s="3">
        <v>1.7125077957473618</v>
      </c>
      <c r="AW2285" s="3">
        <v>1.971715590053984</v>
      </c>
      <c r="AX2285" s="3">
        <v>1.2209508927498065</v>
      </c>
      <c r="AY2285" s="3">
        <v>181.75</v>
      </c>
      <c r="AZ2285" s="3">
        <v>209.26</v>
      </c>
      <c r="BA2285" s="3">
        <v>129.58000000000001</v>
      </c>
    </row>
    <row r="2286" spans="1:53" x14ac:dyDescent="0.3">
      <c r="A2286" s="1" t="s">
        <v>651</v>
      </c>
      <c r="B2286" s="2">
        <v>4201049</v>
      </c>
      <c r="C2286" s="9" t="s">
        <v>2395</v>
      </c>
      <c r="D2286" s="9" t="s">
        <v>2417</v>
      </c>
      <c r="E2286" s="3">
        <v>725.47658755999998</v>
      </c>
      <c r="F2286" s="5">
        <v>698.01158699999996</v>
      </c>
      <c r="G2286" s="5" t="s">
        <v>2400</v>
      </c>
      <c r="H2286" s="3">
        <v>-0.502</v>
      </c>
      <c r="I2286" s="3" t="s">
        <v>2397</v>
      </c>
      <c r="J2286" s="3">
        <v>-0.502</v>
      </c>
      <c r="K2286" s="3" t="s">
        <v>2397</v>
      </c>
      <c r="L2286" s="3">
        <v>22.10743802</v>
      </c>
      <c r="M2286" s="3">
        <v>11.431623930000001</v>
      </c>
      <c r="N2286" s="3" t="s">
        <v>2397</v>
      </c>
      <c r="O2286" s="3" t="s">
        <v>2400</v>
      </c>
      <c r="P2286" s="3" t="s">
        <v>2400</v>
      </c>
      <c r="Q2286" s="3">
        <v>19.829418</v>
      </c>
      <c r="R2286" s="3" t="s">
        <v>2397</v>
      </c>
      <c r="S2286" s="3">
        <v>-21.986761000000001</v>
      </c>
      <c r="T2286" s="9" t="s">
        <v>3429</v>
      </c>
      <c r="U2286" s="7">
        <v>34851</v>
      </c>
      <c r="V2286" s="7">
        <v>30197</v>
      </c>
      <c r="W2286" s="7">
        <v>26520</v>
      </c>
      <c r="X2286" s="7">
        <v>23990</v>
      </c>
      <c r="Y2286" s="7">
        <v>39044</v>
      </c>
      <c r="Z2286" s="7">
        <v>38595</v>
      </c>
      <c r="AA2286" s="7">
        <v>36946</v>
      </c>
      <c r="AB2286" s="7">
        <v>34851</v>
      </c>
      <c r="AC2286" s="3">
        <v>70.655000000000001</v>
      </c>
      <c r="AD2286" s="3">
        <v>75.194999999999993</v>
      </c>
      <c r="AE2286" s="3">
        <v>-115.767</v>
      </c>
      <c r="AF2286" s="3">
        <v>-93.971000000000004</v>
      </c>
      <c r="AG2286" s="7">
        <v>21399000</v>
      </c>
      <c r="AH2286" s="7">
        <v>21358000</v>
      </c>
      <c r="AI2286" s="7">
        <v>20234000</v>
      </c>
      <c r="AJ2286" s="7">
        <v>12217088</v>
      </c>
      <c r="AK2286" s="3">
        <v>57.07105</v>
      </c>
      <c r="AL2286" s="7">
        <v>132</v>
      </c>
      <c r="AM2286" s="7">
        <v>9511122</v>
      </c>
      <c r="AN2286" s="3">
        <v>44.43</v>
      </c>
      <c r="AO2286" s="3">
        <v>-1.1612560000000001</v>
      </c>
      <c r="AP2286" s="3">
        <v>10.504574</v>
      </c>
      <c r="AQ2286" s="3">
        <v>39.322916999999997</v>
      </c>
      <c r="AR2286" s="3">
        <v>5.7013829999999999</v>
      </c>
      <c r="AS2286" s="3">
        <v>10.504574</v>
      </c>
      <c r="AT2286" s="3">
        <v>39.322916999999997</v>
      </c>
      <c r="AU2286" s="3">
        <v>3.6821709999999999</v>
      </c>
      <c r="AV2286" s="3">
        <v>2.2227559050851311</v>
      </c>
      <c r="AW2286" s="3">
        <v>3.137622845181713</v>
      </c>
      <c r="AX2286" s="3">
        <v>2.7825793504359999</v>
      </c>
      <c r="AY2286" s="3">
        <v>76.67</v>
      </c>
      <c r="AZ2286" s="3">
        <v>108.22</v>
      </c>
      <c r="BA2286" s="3">
        <v>95.98</v>
      </c>
    </row>
    <row r="2287" spans="1:53" x14ac:dyDescent="0.3">
      <c r="A2287" s="1" t="s">
        <v>2236</v>
      </c>
      <c r="B2287" s="2">
        <v>4367419</v>
      </c>
      <c r="C2287" s="9" t="s">
        <v>2401</v>
      </c>
      <c r="D2287" s="9" t="s">
        <v>2446</v>
      </c>
      <c r="E2287" s="3">
        <v>724.34670080000001</v>
      </c>
      <c r="F2287" s="5">
        <v>1379.5467000000001</v>
      </c>
      <c r="G2287" s="5" t="s">
        <v>2400</v>
      </c>
      <c r="H2287" s="4">
        <v>2.0099999999999998</v>
      </c>
      <c r="I2287" s="3">
        <v>7.5843059999999998</v>
      </c>
      <c r="J2287" s="3">
        <v>2.0099999999999998</v>
      </c>
      <c r="K2287" s="3">
        <v>7.5843059999999998</v>
      </c>
      <c r="L2287" s="3">
        <v>1.0337664599999998</v>
      </c>
      <c r="M2287" s="3">
        <v>0.64725904000000001</v>
      </c>
      <c r="N2287" s="3">
        <v>17.048105</v>
      </c>
      <c r="O2287" s="3" t="s">
        <v>2400</v>
      </c>
      <c r="P2287" s="3" t="s">
        <v>2400</v>
      </c>
      <c r="Q2287" s="3">
        <v>0.63412500000000005</v>
      </c>
      <c r="R2287" s="3">
        <v>6.6557940000000002</v>
      </c>
      <c r="S2287" s="3">
        <v>6.6557940000000002</v>
      </c>
      <c r="T2287" s="9" t="s">
        <v>3429</v>
      </c>
      <c r="U2287" s="7">
        <v>1921700</v>
      </c>
      <c r="V2287" s="7">
        <v>2222500</v>
      </c>
      <c r="W2287" s="7">
        <v>2296400</v>
      </c>
      <c r="X2287" s="7">
        <v>1849700</v>
      </c>
      <c r="Y2287" s="7">
        <v>2076900</v>
      </c>
      <c r="Z2287" s="7">
        <v>2012200</v>
      </c>
      <c r="AA2287" s="7">
        <v>1959600</v>
      </c>
      <c r="AB2287" s="7">
        <v>1921700</v>
      </c>
      <c r="AC2287" s="4">
        <v>12.76</v>
      </c>
      <c r="AD2287" s="3">
        <v>18.773</v>
      </c>
      <c r="AE2287" s="4">
        <v>1.65</v>
      </c>
      <c r="AF2287" s="4">
        <v>9.2539999999999996</v>
      </c>
      <c r="AG2287" s="7">
        <v>28294793</v>
      </c>
      <c r="AH2287" s="7">
        <v>28294793</v>
      </c>
      <c r="AI2287" s="7">
        <v>28288493</v>
      </c>
      <c r="AJ2287" s="7">
        <v>2392282</v>
      </c>
      <c r="AK2287" s="3">
        <v>8.4548500000000004</v>
      </c>
      <c r="AL2287" s="7">
        <v>76</v>
      </c>
      <c r="AM2287" s="7">
        <v>1260918</v>
      </c>
      <c r="AN2287" s="3">
        <v>4.46</v>
      </c>
      <c r="AO2287" s="4">
        <v>6.1734</v>
      </c>
      <c r="AP2287" s="3">
        <v>-8.6328130000000005</v>
      </c>
      <c r="AQ2287" s="3">
        <v>-29.907101999999998</v>
      </c>
      <c r="AR2287" s="3">
        <v>59.332425000000001</v>
      </c>
      <c r="AS2287" s="3">
        <v>-8.6328130000000005</v>
      </c>
      <c r="AT2287" s="3">
        <v>-29.907101999999998</v>
      </c>
      <c r="AU2287" s="3">
        <v>53.982883999999999</v>
      </c>
      <c r="AV2287" s="3">
        <v>0.47094177363304968</v>
      </c>
      <c r="AW2287" s="3">
        <v>0.54287935914247865</v>
      </c>
      <c r="AX2287" s="3">
        <v>0.53376850047177338</v>
      </c>
      <c r="AY2287" s="3">
        <v>149.47999999999999</v>
      </c>
      <c r="AZ2287" s="3">
        <v>172.32</v>
      </c>
      <c r="BA2287" s="3">
        <v>169.43</v>
      </c>
    </row>
    <row r="2288" spans="1:53" x14ac:dyDescent="0.3">
      <c r="A2288" s="1" t="s">
        <v>1698</v>
      </c>
      <c r="B2288" s="2">
        <v>7462577</v>
      </c>
      <c r="C2288" s="9" t="s">
        <v>2395</v>
      </c>
      <c r="D2288" s="9" t="s">
        <v>2483</v>
      </c>
      <c r="E2288" s="3">
        <v>723.58925099999999</v>
      </c>
      <c r="F2288" s="5">
        <v>1375.8892510000001</v>
      </c>
      <c r="G2288" s="5" t="s">
        <v>2400</v>
      </c>
      <c r="H2288" s="3">
        <v>0.11</v>
      </c>
      <c r="I2288" s="3">
        <v>22.541965999999999</v>
      </c>
      <c r="J2288" s="3">
        <v>0.11</v>
      </c>
      <c r="K2288" s="3">
        <v>22.541965999999999</v>
      </c>
      <c r="L2288" s="3" t="s">
        <v>2397</v>
      </c>
      <c r="M2288" s="3">
        <v>1.5294500500000001</v>
      </c>
      <c r="N2288" s="3">
        <v>235</v>
      </c>
      <c r="O2288" s="3" t="s">
        <v>2400</v>
      </c>
      <c r="P2288" s="3" t="s">
        <v>2400</v>
      </c>
      <c r="Q2288" s="3">
        <v>1.7388479999999999</v>
      </c>
      <c r="R2288" s="3">
        <v>10.123941</v>
      </c>
      <c r="S2288" s="3">
        <v>10.123941</v>
      </c>
      <c r="T2288" s="9" t="s">
        <v>3429</v>
      </c>
      <c r="U2288" s="7">
        <v>679905</v>
      </c>
      <c r="V2288" s="7">
        <v>587104</v>
      </c>
      <c r="W2288" s="7">
        <v>534952</v>
      </c>
      <c r="X2288" s="7">
        <v>455471</v>
      </c>
      <c r="Y2288" s="7">
        <v>713803</v>
      </c>
      <c r="Z2288" s="7">
        <v>702356</v>
      </c>
      <c r="AA2288" s="7">
        <v>689675</v>
      </c>
      <c r="AB2288" s="7">
        <v>679905</v>
      </c>
      <c r="AC2288" s="3">
        <v>24.292999999999999</v>
      </c>
      <c r="AD2288" s="3">
        <v>23.623000000000001</v>
      </c>
      <c r="AE2288" s="4">
        <v>11.611000000000001</v>
      </c>
      <c r="AF2288" s="4">
        <v>11.882</v>
      </c>
      <c r="AG2288" s="7">
        <v>62223289</v>
      </c>
      <c r="AH2288" s="7">
        <v>61739874</v>
      </c>
      <c r="AI2288" s="7">
        <v>55182141</v>
      </c>
      <c r="AJ2288" s="7">
        <v>50715806</v>
      </c>
      <c r="AK2288" s="3">
        <v>80.953050000000005</v>
      </c>
      <c r="AL2288" s="7">
        <v>216</v>
      </c>
      <c r="AM2288" s="7">
        <v>46558029</v>
      </c>
      <c r="AN2288" s="3">
        <v>74.319999999999993</v>
      </c>
      <c r="AO2288" s="3">
        <v>3.9823010000000001</v>
      </c>
      <c r="AP2288" s="3">
        <v>-18.614719000000001</v>
      </c>
      <c r="AQ2288" s="3">
        <v>-30.215292999999999</v>
      </c>
      <c r="AR2288" s="3">
        <v>-39.820743</v>
      </c>
      <c r="AS2288" s="3">
        <v>-18.614719000000001</v>
      </c>
      <c r="AT2288" s="3">
        <v>-30.215292999999999</v>
      </c>
      <c r="AU2288" s="3">
        <v>-40.991838999999999</v>
      </c>
      <c r="AV2288" s="3">
        <v>10.690603210743383</v>
      </c>
      <c r="AW2288" s="3">
        <v>12.243143779785088</v>
      </c>
      <c r="AX2288" s="3">
        <v>9.5338095947560646</v>
      </c>
      <c r="AY2288" s="3">
        <v>121.68</v>
      </c>
      <c r="AZ2288" s="3">
        <v>139.35</v>
      </c>
      <c r="BA2288" s="3">
        <v>108.51</v>
      </c>
    </row>
    <row r="2289" spans="1:53" x14ac:dyDescent="0.3">
      <c r="A2289" s="1" t="s">
        <v>3067</v>
      </c>
      <c r="B2289" s="2">
        <v>4064598</v>
      </c>
      <c r="C2289" s="9" t="s">
        <v>2401</v>
      </c>
      <c r="D2289" s="9" t="s">
        <v>2486</v>
      </c>
      <c r="E2289" s="3">
        <v>723.11741128000006</v>
      </c>
      <c r="F2289" s="5">
        <v>704.13041099999998</v>
      </c>
      <c r="G2289" s="5" t="s">
        <v>2400</v>
      </c>
      <c r="H2289" s="3">
        <v>0.17</v>
      </c>
      <c r="I2289" s="3">
        <v>19.819120999999999</v>
      </c>
      <c r="J2289" s="3">
        <v>-1.992</v>
      </c>
      <c r="K2289" s="3" t="s">
        <v>2397</v>
      </c>
      <c r="L2289" s="3">
        <v>2.57037534</v>
      </c>
      <c r="M2289" s="3">
        <v>2.0962011500000002</v>
      </c>
      <c r="N2289" s="3">
        <v>16.637744000000001</v>
      </c>
      <c r="O2289" s="3" t="s">
        <v>2400</v>
      </c>
      <c r="P2289" s="3" t="s">
        <v>2400</v>
      </c>
      <c r="Q2289" s="3">
        <v>0.86113200000000001</v>
      </c>
      <c r="R2289" s="3">
        <v>7.6112820000000001</v>
      </c>
      <c r="S2289" s="3">
        <v>7.6112820000000001</v>
      </c>
      <c r="T2289" s="9" t="s">
        <v>3429</v>
      </c>
      <c r="U2289" s="7">
        <v>749600</v>
      </c>
      <c r="V2289" s="7">
        <v>815594</v>
      </c>
      <c r="W2289" s="7">
        <v>614781</v>
      </c>
      <c r="X2289" s="7">
        <v>492625</v>
      </c>
      <c r="Y2289" s="7">
        <v>748372</v>
      </c>
      <c r="Z2289" s="7">
        <v>761427</v>
      </c>
      <c r="AA2289" s="7">
        <v>718677</v>
      </c>
      <c r="AB2289" s="7">
        <v>749600</v>
      </c>
      <c r="AC2289" s="3">
        <v>18.481999999999999</v>
      </c>
      <c r="AD2289" s="3">
        <v>18.236999999999998</v>
      </c>
      <c r="AE2289" s="4">
        <v>9.1319999999999997</v>
      </c>
      <c r="AF2289" s="4">
        <v>9.2479999999999993</v>
      </c>
      <c r="AG2289" s="7">
        <v>86497298</v>
      </c>
      <c r="AH2289" s="7">
        <v>86467009</v>
      </c>
      <c r="AI2289" s="7">
        <v>85877086</v>
      </c>
      <c r="AJ2289" s="7">
        <v>77233980</v>
      </c>
      <c r="AK2289" s="3">
        <v>89.290629999999993</v>
      </c>
      <c r="AL2289" s="7">
        <v>233</v>
      </c>
      <c r="AM2289" s="7">
        <v>80892704</v>
      </c>
      <c r="AN2289" s="3">
        <v>93.52</v>
      </c>
      <c r="AO2289" s="3">
        <v>4.9247610000000002</v>
      </c>
      <c r="AP2289" s="3">
        <v>-8.2535889999999998</v>
      </c>
      <c r="AQ2289" s="3">
        <v>10.678210999999999</v>
      </c>
      <c r="AR2289" s="3">
        <v>17.278288</v>
      </c>
      <c r="AS2289" s="3">
        <v>-8.2535889999999998</v>
      </c>
      <c r="AT2289" s="3">
        <v>10.678210999999999</v>
      </c>
      <c r="AU2289" s="3">
        <v>15.512048</v>
      </c>
      <c r="AV2289" s="3">
        <v>1.9758767493523324</v>
      </c>
      <c r="AW2289" s="3">
        <v>3.7285155742931146</v>
      </c>
      <c r="AX2289" s="3">
        <v>3.6475839262187582</v>
      </c>
      <c r="AY2289" s="3">
        <v>51.21</v>
      </c>
      <c r="AZ2289" s="3">
        <v>96.63</v>
      </c>
      <c r="BA2289" s="3">
        <v>94.53</v>
      </c>
    </row>
    <row r="2290" spans="1:53" x14ac:dyDescent="0.3">
      <c r="A2290" s="1" t="s">
        <v>2646</v>
      </c>
      <c r="B2290" s="2">
        <v>29134797</v>
      </c>
      <c r="C2290" s="9" t="s">
        <v>2401</v>
      </c>
      <c r="D2290" s="9" t="s">
        <v>2500</v>
      </c>
      <c r="E2290" s="3">
        <v>722.10196191</v>
      </c>
      <c r="F2290" s="5">
        <v>495.45658100000003</v>
      </c>
      <c r="G2290" s="5" t="s">
        <v>2400</v>
      </c>
      <c r="H2290" s="3">
        <v>1.0190888690077971E-2</v>
      </c>
      <c r="I2290" s="3" t="s">
        <v>2397</v>
      </c>
      <c r="J2290" s="3">
        <v>1.0190888690077971E-2</v>
      </c>
      <c r="K2290" s="3" t="s">
        <v>2397</v>
      </c>
      <c r="L2290" s="3">
        <v>1.3939939299999999</v>
      </c>
      <c r="M2290" s="3">
        <v>1.3551861500000002</v>
      </c>
      <c r="N2290" s="3" t="s">
        <v>2400</v>
      </c>
      <c r="O2290" s="3" t="s">
        <v>2400</v>
      </c>
      <c r="P2290" s="3" t="s">
        <v>2400</v>
      </c>
      <c r="Q2290" s="3">
        <v>0.185255</v>
      </c>
      <c r="R2290" s="3">
        <v>9.2391120000000004</v>
      </c>
      <c r="S2290" s="3">
        <v>9.2391120000000004</v>
      </c>
      <c r="T2290" s="9" t="s">
        <v>3429</v>
      </c>
      <c r="U2290" s="7">
        <v>1832266.8680684394</v>
      </c>
      <c r="V2290" s="7">
        <v>1468982.7074334233</v>
      </c>
      <c r="W2290" s="7">
        <v>1206212.1196079359</v>
      </c>
      <c r="X2290" s="7">
        <v>704594.01916488062</v>
      </c>
      <c r="Y2290" s="7">
        <v>2132035.2439961117</v>
      </c>
      <c r="Z2290" s="7">
        <v>2016016.9714786795</v>
      </c>
      <c r="AA2290" s="7">
        <v>1918747.0632903362</v>
      </c>
      <c r="AB2290" s="7">
        <v>1832266.8680684394</v>
      </c>
      <c r="AC2290" s="4">
        <v>20.260000000000002</v>
      </c>
      <c r="AD2290" s="4">
        <v>19.68</v>
      </c>
      <c r="AE2290" s="4">
        <v>1.2370000000000001</v>
      </c>
      <c r="AF2290" s="4">
        <v>1.5580000000000001</v>
      </c>
      <c r="AG2290" s="7">
        <v>242107344</v>
      </c>
      <c r="AH2290" s="7">
        <v>249922622</v>
      </c>
      <c r="AI2290" s="7">
        <v>242007023</v>
      </c>
      <c r="AJ2290" s="7">
        <v>114777304</v>
      </c>
      <c r="AK2290" s="3">
        <v>52.297409999999999</v>
      </c>
      <c r="AL2290" s="7">
        <v>48</v>
      </c>
      <c r="AM2290" s="7">
        <v>23321487</v>
      </c>
      <c r="AN2290" s="3">
        <v>10.63</v>
      </c>
      <c r="AO2290" s="3">
        <v>0</v>
      </c>
      <c r="AP2290" s="3">
        <v>-12.462006000000001</v>
      </c>
      <c r="AQ2290" s="3">
        <v>3.5971220000000002</v>
      </c>
      <c r="AR2290" s="3">
        <v>65.517240999999999</v>
      </c>
      <c r="AS2290" s="3">
        <v>-12.462006000000001</v>
      </c>
      <c r="AT2290" s="3">
        <v>3.5971220000000002</v>
      </c>
      <c r="AU2290" s="3">
        <v>50</v>
      </c>
      <c r="AV2290" s="3" t="s">
        <v>2400</v>
      </c>
      <c r="AW2290" s="3" t="s">
        <v>2400</v>
      </c>
      <c r="AX2290" s="3" t="s">
        <v>2400</v>
      </c>
      <c r="AY2290" s="3">
        <v>109.22</v>
      </c>
      <c r="AZ2290" s="4">
        <v>137.06</v>
      </c>
      <c r="BA2290" s="3">
        <v>117.32</v>
      </c>
    </row>
    <row r="2291" spans="1:53" x14ac:dyDescent="0.3">
      <c r="A2291" s="1" t="s">
        <v>835</v>
      </c>
      <c r="B2291" s="2">
        <v>4281181</v>
      </c>
      <c r="C2291" s="9" t="s">
        <v>2395</v>
      </c>
      <c r="D2291" s="9" t="s">
        <v>2407</v>
      </c>
      <c r="E2291" s="3">
        <v>722.04294107999999</v>
      </c>
      <c r="F2291" s="5">
        <v>1139.030941</v>
      </c>
      <c r="G2291" s="5">
        <v>1139.03094108</v>
      </c>
      <c r="H2291" s="3">
        <v>0.49399999999999999</v>
      </c>
      <c r="I2291" s="3">
        <v>7.5638719999999999</v>
      </c>
      <c r="J2291" s="4">
        <v>0.49399999999999999</v>
      </c>
      <c r="K2291" s="3">
        <v>7.5638719999999999</v>
      </c>
      <c r="L2291" s="3">
        <v>1.08216639</v>
      </c>
      <c r="M2291" s="3">
        <v>1.08216639</v>
      </c>
      <c r="N2291" s="3" t="s">
        <v>2397</v>
      </c>
      <c r="O2291" s="3" t="s">
        <v>2400</v>
      </c>
      <c r="P2291" s="3" t="s">
        <v>2400</v>
      </c>
      <c r="Q2291" s="3">
        <v>7.791804</v>
      </c>
      <c r="R2291" s="3" t="s">
        <v>2400</v>
      </c>
      <c r="S2291" s="3">
        <v>9.86970523012954</v>
      </c>
      <c r="T2291" s="9" t="s">
        <v>3429</v>
      </c>
      <c r="U2291" s="7">
        <v>130110</v>
      </c>
      <c r="V2291" s="7">
        <v>94137</v>
      </c>
      <c r="W2291" s="7">
        <v>90446</v>
      </c>
      <c r="X2291" s="7">
        <v>85123</v>
      </c>
      <c r="Y2291" s="7">
        <v>145008</v>
      </c>
      <c r="Z2291" s="7">
        <v>140811</v>
      </c>
      <c r="AA2291" s="7">
        <v>135705</v>
      </c>
      <c r="AB2291" s="7">
        <v>130110</v>
      </c>
      <c r="AC2291" s="4">
        <v>100</v>
      </c>
      <c r="AD2291" s="4">
        <v>100</v>
      </c>
      <c r="AE2291" s="3" t="s">
        <v>2400</v>
      </c>
      <c r="AF2291" s="3" t="s">
        <v>2400</v>
      </c>
      <c r="AG2291" s="7">
        <v>33914652</v>
      </c>
      <c r="AH2291" s="7">
        <v>33161240</v>
      </c>
      <c r="AI2291" s="7">
        <v>28453469</v>
      </c>
      <c r="AJ2291" s="7" t="s">
        <v>2400</v>
      </c>
      <c r="AK2291" s="3" t="s">
        <v>2400</v>
      </c>
      <c r="AL2291" s="7">
        <v>121</v>
      </c>
      <c r="AM2291" s="7">
        <v>7805635</v>
      </c>
      <c r="AN2291" s="3">
        <v>23.02</v>
      </c>
      <c r="AO2291" s="3">
        <v>1.3012049999999999</v>
      </c>
      <c r="AP2291" s="3">
        <v>-1.2682009999999999</v>
      </c>
      <c r="AQ2291" s="3">
        <v>7.2448980000000001</v>
      </c>
      <c r="AR2291" s="3">
        <v>7.0809990000000003</v>
      </c>
      <c r="AS2291" s="3">
        <v>-1.2682009999999999</v>
      </c>
      <c r="AT2291" s="3">
        <v>7.2448980000000001</v>
      </c>
      <c r="AU2291" s="3">
        <v>6.7546980000000003</v>
      </c>
      <c r="AV2291" s="3">
        <v>2.6699168253296537</v>
      </c>
      <c r="AW2291" s="3">
        <v>3.1100335201863354</v>
      </c>
      <c r="AX2291" s="3">
        <v>3.0920611222275527</v>
      </c>
      <c r="AY2291" s="3">
        <v>75.81</v>
      </c>
      <c r="AZ2291" s="4">
        <v>88.3</v>
      </c>
      <c r="BA2291" s="3">
        <v>87.79</v>
      </c>
    </row>
    <row r="2292" spans="1:53" x14ac:dyDescent="0.3">
      <c r="A2292" s="1" t="s">
        <v>910</v>
      </c>
      <c r="B2292" s="2">
        <v>4426551</v>
      </c>
      <c r="C2292" s="9" t="s">
        <v>2401</v>
      </c>
      <c r="D2292" s="9" t="s">
        <v>2540</v>
      </c>
      <c r="E2292" s="3">
        <v>721.17439476000004</v>
      </c>
      <c r="F2292" s="5">
        <v>1827.527394</v>
      </c>
      <c r="G2292" s="5">
        <v>1827.5273947600001</v>
      </c>
      <c r="H2292" s="3">
        <v>-0.14000000000000001</v>
      </c>
      <c r="I2292" s="3" t="s">
        <v>2397</v>
      </c>
      <c r="J2292" s="3">
        <v>-0.14000000000000001</v>
      </c>
      <c r="K2292" s="3" t="s">
        <v>2397</v>
      </c>
      <c r="L2292" s="3" t="s">
        <v>2397</v>
      </c>
      <c r="M2292" s="3">
        <v>2.9248554900000001</v>
      </c>
      <c r="N2292" s="3">
        <v>10.652632000000001</v>
      </c>
      <c r="O2292" s="3">
        <v>268.12304418307701</v>
      </c>
      <c r="P2292" s="3">
        <v>13.3287467430115</v>
      </c>
      <c r="Q2292" s="3">
        <v>0.70752800000000005</v>
      </c>
      <c r="R2292" s="3">
        <v>5.7005650000000001</v>
      </c>
      <c r="S2292" s="3">
        <v>5.7005650000000001</v>
      </c>
      <c r="T2292" s="9" t="s">
        <v>3429</v>
      </c>
      <c r="U2292" s="7">
        <v>2663550</v>
      </c>
      <c r="V2292" s="7">
        <v>2945303</v>
      </c>
      <c r="W2292" s="7">
        <v>3208083</v>
      </c>
      <c r="X2292" s="7">
        <v>3405670</v>
      </c>
      <c r="Y2292" s="7">
        <v>2557445</v>
      </c>
      <c r="Z2292" s="7">
        <v>2597877</v>
      </c>
      <c r="AA2292" s="7">
        <v>2630394</v>
      </c>
      <c r="AB2292" s="7">
        <v>2663550</v>
      </c>
      <c r="AC2292" s="3">
        <v>36.475000000000001</v>
      </c>
      <c r="AD2292" s="3">
        <v>37.850999999999999</v>
      </c>
      <c r="AE2292" s="4">
        <v>9.1609999999999996</v>
      </c>
      <c r="AF2292" s="4">
        <v>9.6029999999999998</v>
      </c>
      <c r="AG2292" s="7">
        <v>138974592</v>
      </c>
      <c r="AH2292" s="7">
        <v>139197745</v>
      </c>
      <c r="AI2292" s="7">
        <v>143821959</v>
      </c>
      <c r="AJ2292" s="7">
        <v>106337005</v>
      </c>
      <c r="AK2292" s="3">
        <v>76.526439999999994</v>
      </c>
      <c r="AL2292" s="7">
        <v>218</v>
      </c>
      <c r="AM2292" s="7">
        <v>90230080</v>
      </c>
      <c r="AN2292" s="3">
        <v>64.930000000000007</v>
      </c>
      <c r="AO2292" s="3">
        <v>-0.78431399999999996</v>
      </c>
      <c r="AP2292" s="3">
        <v>-2.5048170000000001</v>
      </c>
      <c r="AQ2292" s="3">
        <v>-9.9644130000000004</v>
      </c>
      <c r="AR2292" s="3">
        <v>113.50211</v>
      </c>
      <c r="AS2292" s="3">
        <v>-2.5048170000000001</v>
      </c>
      <c r="AT2292" s="3">
        <v>-9.9644130000000004</v>
      </c>
      <c r="AU2292" s="3">
        <v>120</v>
      </c>
      <c r="AV2292" s="3">
        <v>2.535691440637692</v>
      </c>
      <c r="AW2292" s="3">
        <v>3.6843708716160677</v>
      </c>
      <c r="AX2292" s="3">
        <v>4.2020418520170919</v>
      </c>
      <c r="AY2292" s="3">
        <v>58.24</v>
      </c>
      <c r="AZ2292" s="3">
        <v>84.62</v>
      </c>
      <c r="BA2292" s="3">
        <v>96.51</v>
      </c>
    </row>
    <row r="2293" spans="1:53" x14ac:dyDescent="0.3">
      <c r="A2293" s="1" t="s">
        <v>249</v>
      </c>
      <c r="B2293" s="2">
        <v>6630538</v>
      </c>
      <c r="C2293" s="9" t="s">
        <v>2401</v>
      </c>
      <c r="D2293" s="9" t="s">
        <v>2414</v>
      </c>
      <c r="E2293" s="3">
        <v>721.023144</v>
      </c>
      <c r="F2293" s="5">
        <v>5622.100144</v>
      </c>
      <c r="G2293" s="5">
        <v>5569.6481441200003</v>
      </c>
      <c r="H2293" s="3">
        <v>-5.0999999999999996</v>
      </c>
      <c r="I2293" s="3" t="s">
        <v>2397</v>
      </c>
      <c r="J2293" s="3">
        <v>-5.0999999999999996</v>
      </c>
      <c r="K2293" s="3" t="s">
        <v>2397</v>
      </c>
      <c r="L2293" s="3" t="s">
        <v>2397</v>
      </c>
      <c r="M2293" s="3">
        <v>3.1156391500000002</v>
      </c>
      <c r="N2293" s="3" t="s">
        <v>2397</v>
      </c>
      <c r="O2293" s="3" t="s">
        <v>2397</v>
      </c>
      <c r="P2293" s="3" t="s">
        <v>2397</v>
      </c>
      <c r="Q2293" s="3">
        <v>2.2679689999999999</v>
      </c>
      <c r="R2293" s="3">
        <v>13.187154</v>
      </c>
      <c r="S2293" s="3">
        <v>13.187154</v>
      </c>
      <c r="T2293" s="9" t="s">
        <v>3429</v>
      </c>
      <c r="U2293" s="7">
        <v>2449073</v>
      </c>
      <c r="V2293" s="7">
        <v>2255705</v>
      </c>
      <c r="W2293" s="7">
        <v>1322443</v>
      </c>
      <c r="X2293" s="7">
        <v>372792</v>
      </c>
      <c r="Y2293" s="7">
        <v>2481783</v>
      </c>
      <c r="Z2293" s="7">
        <v>2484286</v>
      </c>
      <c r="AA2293" s="7">
        <v>2468835</v>
      </c>
      <c r="AB2293" s="7">
        <v>2449073</v>
      </c>
      <c r="AC2293" s="3">
        <v>54.874000000000002</v>
      </c>
      <c r="AD2293" s="3">
        <v>54.381</v>
      </c>
      <c r="AE2293" s="4">
        <v>12.667</v>
      </c>
      <c r="AF2293" s="4">
        <v>9.8940000000000001</v>
      </c>
      <c r="AG2293" s="7">
        <v>40653346</v>
      </c>
      <c r="AH2293" s="7">
        <v>40619356</v>
      </c>
      <c r="AI2293" s="7">
        <v>45616627</v>
      </c>
      <c r="AJ2293" s="7">
        <v>25601120</v>
      </c>
      <c r="AK2293" s="4">
        <v>62.953299999999999</v>
      </c>
      <c r="AL2293" s="7">
        <v>158</v>
      </c>
      <c r="AM2293" s="7">
        <v>18020340</v>
      </c>
      <c r="AN2293" s="3">
        <v>44.31</v>
      </c>
      <c r="AO2293" s="3">
        <v>0.78873199999999999</v>
      </c>
      <c r="AP2293" s="3">
        <v>0.90242500000000003</v>
      </c>
      <c r="AQ2293" s="3">
        <v>3.7101449999999998</v>
      </c>
      <c r="AR2293" s="3">
        <v>33.110118999999997</v>
      </c>
      <c r="AS2293" s="3">
        <v>0.90242500000000003</v>
      </c>
      <c r="AT2293" s="3">
        <v>3.7101449999999998</v>
      </c>
      <c r="AU2293" s="3">
        <v>28.335725</v>
      </c>
      <c r="AV2293" s="3">
        <v>1.8705779086274805</v>
      </c>
      <c r="AW2293" s="3">
        <v>2.1324826905449292</v>
      </c>
      <c r="AX2293" s="3">
        <v>4.4220616752972601</v>
      </c>
      <c r="AY2293" s="3">
        <v>34.58</v>
      </c>
      <c r="AZ2293" s="3">
        <v>39.42</v>
      </c>
      <c r="BA2293" s="3">
        <v>81.75</v>
      </c>
    </row>
    <row r="2294" spans="1:53" x14ac:dyDescent="0.3">
      <c r="A2294" s="1" t="s">
        <v>621</v>
      </c>
      <c r="B2294" s="2">
        <v>4096141</v>
      </c>
      <c r="C2294" s="9" t="s">
        <v>2395</v>
      </c>
      <c r="D2294" s="9" t="s">
        <v>2430</v>
      </c>
      <c r="E2294" s="3">
        <v>718.3924902</v>
      </c>
      <c r="F2294" s="5">
        <v>697.55548999999996</v>
      </c>
      <c r="G2294" s="5" t="s">
        <v>2400</v>
      </c>
      <c r="H2294" s="3">
        <v>0.223</v>
      </c>
      <c r="I2294" s="3">
        <v>26.719493</v>
      </c>
      <c r="J2294" s="3">
        <v>0.223</v>
      </c>
      <c r="K2294" s="3">
        <v>26.719493</v>
      </c>
      <c r="L2294" s="3">
        <v>3.0766423400000003</v>
      </c>
      <c r="M2294" s="3">
        <v>3.0307388099999999</v>
      </c>
      <c r="N2294" s="3">
        <v>12.279680000000001</v>
      </c>
      <c r="O2294" s="3" t="s">
        <v>2400</v>
      </c>
      <c r="P2294" s="3" t="s">
        <v>2400</v>
      </c>
      <c r="Q2294" s="3">
        <v>0.88133300000000003</v>
      </c>
      <c r="R2294" s="3">
        <v>8.6948919999999994</v>
      </c>
      <c r="S2294" s="3">
        <v>8.6948919999999994</v>
      </c>
      <c r="T2294" s="9" t="s">
        <v>3439</v>
      </c>
      <c r="U2294" s="7">
        <v>818083</v>
      </c>
      <c r="V2294" s="7">
        <v>754196</v>
      </c>
      <c r="W2294" s="7">
        <v>610970</v>
      </c>
      <c r="X2294" s="7">
        <v>482033</v>
      </c>
      <c r="Y2294" s="7">
        <v>820602</v>
      </c>
      <c r="Z2294" s="7">
        <v>811640</v>
      </c>
      <c r="AA2294" s="7">
        <v>818083</v>
      </c>
      <c r="AB2294" s="7">
        <v>812065</v>
      </c>
      <c r="AC2294" s="3">
        <v>27.190999999999999</v>
      </c>
      <c r="AD2294" s="3">
        <v>25.914999999999999</v>
      </c>
      <c r="AE2294" s="4">
        <v>12.817</v>
      </c>
      <c r="AF2294" s="4">
        <v>10.234999999999999</v>
      </c>
      <c r="AG2294" s="7">
        <v>46903000</v>
      </c>
      <c r="AH2294" s="7">
        <v>46616000</v>
      </c>
      <c r="AI2294" s="7">
        <v>44115440</v>
      </c>
      <c r="AJ2294" s="7">
        <v>42115724</v>
      </c>
      <c r="AK2294" s="3">
        <v>89.63409</v>
      </c>
      <c r="AL2294" s="7">
        <v>206</v>
      </c>
      <c r="AM2294" s="7">
        <v>33618695</v>
      </c>
      <c r="AN2294" s="3">
        <v>71.55</v>
      </c>
      <c r="AO2294" s="3">
        <v>-2.5433530000000002</v>
      </c>
      <c r="AP2294" s="3">
        <v>9.4805200000000003</v>
      </c>
      <c r="AQ2294" s="3">
        <v>30.596437000000002</v>
      </c>
      <c r="AR2294" s="3">
        <v>97.423888000000005</v>
      </c>
      <c r="AS2294" s="3">
        <v>9.4805200000000003</v>
      </c>
      <c r="AT2294" s="3">
        <v>30.596437000000002</v>
      </c>
      <c r="AU2294" s="3">
        <v>98.820755000000005</v>
      </c>
      <c r="AV2294" s="3">
        <v>4.9592410823227091</v>
      </c>
      <c r="AW2294" s="3">
        <v>7.1392617027319529</v>
      </c>
      <c r="AX2294" s="3">
        <v>5.1960267237802924</v>
      </c>
      <c r="AY2294" s="3">
        <v>90.94</v>
      </c>
      <c r="AZ2294" s="3">
        <v>130.91999999999999</v>
      </c>
      <c r="BA2294" s="3">
        <v>95.28</v>
      </c>
    </row>
    <row r="2295" spans="1:53" x14ac:dyDescent="0.3">
      <c r="A2295" s="1" t="s">
        <v>1359</v>
      </c>
      <c r="B2295" s="2">
        <v>4062823</v>
      </c>
      <c r="C2295" s="9" t="s">
        <v>2401</v>
      </c>
      <c r="D2295" s="9" t="s">
        <v>2432</v>
      </c>
      <c r="E2295" s="3">
        <v>714.51616449999995</v>
      </c>
      <c r="F2295" s="5">
        <v>1761.0161639999999</v>
      </c>
      <c r="G2295" s="5" t="s">
        <v>2400</v>
      </c>
      <c r="H2295" s="3">
        <v>-0.38500000000000001</v>
      </c>
      <c r="I2295" s="3" t="s">
        <v>2397</v>
      </c>
      <c r="J2295" s="3">
        <v>-0.38500000000000001</v>
      </c>
      <c r="K2295" s="3">
        <v>5.5329949999999997</v>
      </c>
      <c r="L2295" s="3" t="s">
        <v>2397</v>
      </c>
      <c r="M2295" s="3">
        <v>0.67118227000000008</v>
      </c>
      <c r="N2295" s="3">
        <v>7.8871200000000004</v>
      </c>
      <c r="O2295" s="3" t="s">
        <v>2400</v>
      </c>
      <c r="P2295" s="3" t="s">
        <v>2400</v>
      </c>
      <c r="Q2295" s="3">
        <v>0.82983600000000002</v>
      </c>
      <c r="R2295" s="3">
        <v>8.2020049999999998</v>
      </c>
      <c r="S2295" s="3">
        <v>8.2020049999999998</v>
      </c>
      <c r="T2295" s="9" t="s">
        <v>3429</v>
      </c>
      <c r="U2295" s="7">
        <v>2026000</v>
      </c>
      <c r="V2295" s="7">
        <v>1636900</v>
      </c>
      <c r="W2295" s="7">
        <v>930700</v>
      </c>
      <c r="X2295" s="7">
        <v>1074400</v>
      </c>
      <c r="Y2295" s="7">
        <v>1974800</v>
      </c>
      <c r="Z2295" s="7">
        <v>1974500</v>
      </c>
      <c r="AA2295" s="7">
        <v>1977200</v>
      </c>
      <c r="AB2295" s="7">
        <v>2026000</v>
      </c>
      <c r="AC2295" s="3">
        <v>17.695</v>
      </c>
      <c r="AD2295" s="3">
        <v>18.994</v>
      </c>
      <c r="AE2295" s="4">
        <v>7.6550000000000002</v>
      </c>
      <c r="AF2295" s="4">
        <v>9.4949999999999992</v>
      </c>
      <c r="AG2295" s="7">
        <v>54328913</v>
      </c>
      <c r="AH2295" s="7">
        <v>54324185</v>
      </c>
      <c r="AI2295" s="7">
        <v>54454709</v>
      </c>
      <c r="AJ2295" s="7">
        <v>49193918</v>
      </c>
      <c r="AK2295" s="3">
        <v>90.536789999999996</v>
      </c>
      <c r="AL2295" s="7">
        <v>225</v>
      </c>
      <c r="AM2295" s="7">
        <v>47220074</v>
      </c>
      <c r="AN2295" s="4">
        <v>86.9</v>
      </c>
      <c r="AO2295" s="3">
        <v>-1.9784170000000001</v>
      </c>
      <c r="AP2295" s="3">
        <v>-17.110265999999999</v>
      </c>
      <c r="AQ2295" s="3">
        <v>-35.844614999999997</v>
      </c>
      <c r="AR2295" s="3">
        <v>-31.316949999999999</v>
      </c>
      <c r="AS2295" s="3">
        <v>-17.110265999999999</v>
      </c>
      <c r="AT2295" s="3">
        <v>-35.844614999999997</v>
      </c>
      <c r="AU2295" s="3">
        <v>-28.804703</v>
      </c>
      <c r="AV2295" s="3">
        <v>3.0858485977807066</v>
      </c>
      <c r="AW2295" s="3">
        <v>5.3558339435879443</v>
      </c>
      <c r="AX2295" s="3">
        <v>3.8373662742256309</v>
      </c>
      <c r="AY2295" s="3">
        <v>79.540000000000006</v>
      </c>
      <c r="AZ2295" s="4">
        <v>138.05000000000001</v>
      </c>
      <c r="BA2295" s="3">
        <v>98.91</v>
      </c>
    </row>
    <row r="2296" spans="1:53" x14ac:dyDescent="0.3">
      <c r="A2296" s="1" t="s">
        <v>1956</v>
      </c>
      <c r="B2296" s="2">
        <v>4071063</v>
      </c>
      <c r="C2296" s="9" t="s">
        <v>2401</v>
      </c>
      <c r="D2296" s="9" t="s">
        <v>2425</v>
      </c>
      <c r="E2296" s="3">
        <v>714.21360600000003</v>
      </c>
      <c r="F2296" s="5">
        <v>948.43160599999999</v>
      </c>
      <c r="G2296" s="5" t="s">
        <v>2400</v>
      </c>
      <c r="H2296" s="4">
        <v>1.2</v>
      </c>
      <c r="I2296" s="3">
        <v>11.143884999999999</v>
      </c>
      <c r="J2296" s="4">
        <v>0.17199999999999999</v>
      </c>
      <c r="K2296" s="3">
        <v>19.006135</v>
      </c>
      <c r="L2296" s="3">
        <v>1.6087656400000001</v>
      </c>
      <c r="M2296" s="3">
        <v>1.0533473899999999</v>
      </c>
      <c r="N2296" s="3">
        <v>15.090112</v>
      </c>
      <c r="O2296" s="3" t="s">
        <v>2400</v>
      </c>
      <c r="P2296" s="3" t="s">
        <v>2400</v>
      </c>
      <c r="Q2296" s="3">
        <v>0.64280499999999996</v>
      </c>
      <c r="R2296" s="3">
        <v>4.7524899999999999</v>
      </c>
      <c r="S2296" s="3">
        <v>4.7524899999999999</v>
      </c>
      <c r="T2296" s="9" t="s">
        <v>3429</v>
      </c>
      <c r="U2296" s="7">
        <v>1358272</v>
      </c>
      <c r="V2296" s="7">
        <v>1371815</v>
      </c>
      <c r="W2296" s="7">
        <v>1298816</v>
      </c>
      <c r="X2296" s="7">
        <v>1128588</v>
      </c>
      <c r="Y2296" s="7">
        <v>1411253</v>
      </c>
      <c r="Z2296" s="7">
        <v>1398401</v>
      </c>
      <c r="AA2296" s="7">
        <v>1361647</v>
      </c>
      <c r="AB2296" s="7">
        <v>1358272</v>
      </c>
      <c r="AC2296" s="3">
        <v>28.626999999999999</v>
      </c>
      <c r="AD2296" s="3">
        <v>28.617000000000001</v>
      </c>
      <c r="AE2296" s="4">
        <v>12.481999999999999</v>
      </c>
      <c r="AF2296" s="4">
        <v>11.939</v>
      </c>
      <c r="AG2296" s="7">
        <v>21720850</v>
      </c>
      <c r="AH2296" s="7">
        <v>21712338</v>
      </c>
      <c r="AI2296" s="7">
        <v>21727967</v>
      </c>
      <c r="AJ2296" s="7">
        <v>19849413</v>
      </c>
      <c r="AK2296" s="3">
        <v>91.380039999999994</v>
      </c>
      <c r="AL2296" s="7">
        <v>213</v>
      </c>
      <c r="AM2296" s="7">
        <v>17570697</v>
      </c>
      <c r="AN2296" s="3">
        <v>80.89</v>
      </c>
      <c r="AO2296" s="3">
        <v>-0.38585199999999997</v>
      </c>
      <c r="AP2296" s="3">
        <v>-5.7785890000000002</v>
      </c>
      <c r="AQ2296" s="3">
        <v>-6.6867470000000004</v>
      </c>
      <c r="AR2296" s="3">
        <v>-22.043281</v>
      </c>
      <c r="AS2296" s="3">
        <v>-5.7785890000000002</v>
      </c>
      <c r="AT2296" s="3">
        <v>-6.6867470000000004</v>
      </c>
      <c r="AU2296" s="3">
        <v>-22.180357000000001</v>
      </c>
      <c r="AV2296" s="3">
        <v>1.5558867636582101</v>
      </c>
      <c r="AW2296" s="3">
        <v>2.6242238770536921</v>
      </c>
      <c r="AX2296" s="3">
        <v>3.0386860999159917</v>
      </c>
      <c r="AY2296" s="3">
        <v>44.77</v>
      </c>
      <c r="AZ2296" s="3">
        <v>75.52</v>
      </c>
      <c r="BA2296" s="3">
        <v>87.45</v>
      </c>
    </row>
    <row r="2297" spans="1:53" x14ac:dyDescent="0.3">
      <c r="A2297" s="1" t="s">
        <v>1987</v>
      </c>
      <c r="B2297" s="2">
        <v>4264301</v>
      </c>
      <c r="C2297" s="9" t="s">
        <v>2401</v>
      </c>
      <c r="D2297" s="9" t="s">
        <v>2480</v>
      </c>
      <c r="E2297" s="3">
        <v>713.38812384000005</v>
      </c>
      <c r="F2297" s="5">
        <v>2478.7811230000002</v>
      </c>
      <c r="G2297" s="5">
        <v>2851.0021562799998</v>
      </c>
      <c r="H2297" s="3">
        <v>-0.04</v>
      </c>
      <c r="I2297" s="3" t="s">
        <v>2397</v>
      </c>
      <c r="J2297" s="3">
        <v>-0.04</v>
      </c>
      <c r="K2297" s="3" t="s">
        <v>2397</v>
      </c>
      <c r="L2297" s="3">
        <v>1.1428092588632901</v>
      </c>
      <c r="M2297" s="3">
        <v>1.1428092588632901</v>
      </c>
      <c r="N2297" s="3">
        <v>7.4295010000000001</v>
      </c>
      <c r="O2297" s="3" t="s">
        <v>2400</v>
      </c>
      <c r="P2297" s="3" t="s">
        <v>2400</v>
      </c>
      <c r="Q2297" s="3">
        <v>3.4063539999999999</v>
      </c>
      <c r="R2297" s="3">
        <v>10.437873</v>
      </c>
      <c r="S2297" s="3">
        <v>11.365517145716501</v>
      </c>
      <c r="T2297" s="9" t="s">
        <v>3429</v>
      </c>
      <c r="U2297" s="7">
        <v>741327</v>
      </c>
      <c r="V2297" s="7">
        <v>682355</v>
      </c>
      <c r="W2297" s="7">
        <v>372137</v>
      </c>
      <c r="X2297" s="7">
        <v>240801</v>
      </c>
      <c r="Y2297" s="7">
        <v>742932</v>
      </c>
      <c r="Z2297" s="7">
        <v>747787</v>
      </c>
      <c r="AA2297" s="7">
        <v>747939</v>
      </c>
      <c r="AB2297" s="7">
        <v>741327</v>
      </c>
      <c r="AC2297" s="3">
        <v>45.052</v>
      </c>
      <c r="AD2297" s="3">
        <v>45.222999999999999</v>
      </c>
      <c r="AE2297" s="3">
        <v>31.213000000000001</v>
      </c>
      <c r="AF2297" s="4">
        <v>32.01</v>
      </c>
      <c r="AG2297" s="7">
        <v>108453266</v>
      </c>
      <c r="AH2297" s="7">
        <v>108276243</v>
      </c>
      <c r="AI2297" s="7">
        <v>107573489</v>
      </c>
      <c r="AJ2297" s="7">
        <v>97917385</v>
      </c>
      <c r="AK2297" s="3">
        <v>90.314989999999995</v>
      </c>
      <c r="AL2297" s="7">
        <v>261</v>
      </c>
      <c r="AM2297" s="7">
        <v>92970693</v>
      </c>
      <c r="AN2297" s="3">
        <v>85.75</v>
      </c>
      <c r="AO2297" s="3">
        <v>-0.58055199999999996</v>
      </c>
      <c r="AP2297" s="3">
        <v>4.1033439999999999</v>
      </c>
      <c r="AQ2297" s="3">
        <v>-0.14577300000000001</v>
      </c>
      <c r="AR2297" s="3">
        <v>0.88365199999999999</v>
      </c>
      <c r="AS2297" s="3">
        <v>4.1033439999999999</v>
      </c>
      <c r="AT2297" s="3">
        <v>-0.14577300000000001</v>
      </c>
      <c r="AU2297" s="3">
        <v>1.9345239999999999</v>
      </c>
      <c r="AV2297" s="3">
        <v>1.8591751778271375</v>
      </c>
      <c r="AW2297" s="3">
        <v>3.7005619903572087</v>
      </c>
      <c r="AX2297" s="3">
        <v>3.5184098725045487</v>
      </c>
      <c r="AY2297" s="3">
        <v>53.65</v>
      </c>
      <c r="AZ2297" s="3">
        <v>106.78</v>
      </c>
      <c r="BA2297" s="3">
        <v>101.52</v>
      </c>
    </row>
    <row r="2298" spans="1:53" x14ac:dyDescent="0.3">
      <c r="A2298" s="1" t="s">
        <v>2096</v>
      </c>
      <c r="B2298" s="2">
        <v>4008749</v>
      </c>
      <c r="C2298" s="9" t="s">
        <v>2401</v>
      </c>
      <c r="D2298" s="9" t="s">
        <v>2490</v>
      </c>
      <c r="E2298" s="3">
        <v>712.75315920000003</v>
      </c>
      <c r="F2298" s="5">
        <v>1045.333159</v>
      </c>
      <c r="G2298" s="5">
        <v>1052.6651592000001</v>
      </c>
      <c r="H2298" s="3">
        <v>0.72799999999999998</v>
      </c>
      <c r="I2298" s="3" t="s">
        <v>2397</v>
      </c>
      <c r="J2298" s="3">
        <v>0.72799999999999998</v>
      </c>
      <c r="K2298" s="3" t="s">
        <v>2397</v>
      </c>
      <c r="L2298" s="3">
        <v>1.7476832999999998</v>
      </c>
      <c r="M2298" s="3">
        <v>1.4641786999999999</v>
      </c>
      <c r="N2298" s="3">
        <v>36.815067999999997</v>
      </c>
      <c r="O2298" s="3" t="s">
        <v>2400</v>
      </c>
      <c r="P2298" s="3" t="s">
        <v>2400</v>
      </c>
      <c r="Q2298" s="3">
        <v>1.5061180000000001</v>
      </c>
      <c r="R2298" s="3">
        <v>9.2212739999999993</v>
      </c>
      <c r="S2298" s="3">
        <v>9.2212739999999993</v>
      </c>
      <c r="T2298" s="9" t="s">
        <v>3429</v>
      </c>
      <c r="U2298" s="7">
        <v>692155</v>
      </c>
      <c r="V2298" s="7">
        <v>643760</v>
      </c>
      <c r="W2298" s="7">
        <v>439473</v>
      </c>
      <c r="X2298" s="7">
        <v>220486</v>
      </c>
      <c r="Y2298" s="7">
        <v>670229</v>
      </c>
      <c r="Z2298" s="7">
        <v>646734</v>
      </c>
      <c r="AA2298" s="7">
        <v>678776</v>
      </c>
      <c r="AB2298" s="7">
        <v>692155</v>
      </c>
      <c r="AC2298" s="3">
        <v>41.398000000000003</v>
      </c>
      <c r="AD2298" s="3">
        <v>41.476999999999997</v>
      </c>
      <c r="AE2298" s="3">
        <v>14.526</v>
      </c>
      <c r="AF2298" s="4">
        <v>12.531000000000001</v>
      </c>
      <c r="AG2298" s="7">
        <v>31481981</v>
      </c>
      <c r="AH2298" s="7">
        <v>32173578</v>
      </c>
      <c r="AI2298" s="7">
        <v>31695566</v>
      </c>
      <c r="AJ2298" s="7">
        <v>23170557</v>
      </c>
      <c r="AK2298" s="3">
        <v>73.599310000000003</v>
      </c>
      <c r="AL2298" s="7">
        <v>167</v>
      </c>
      <c r="AM2298" s="7">
        <v>21398504</v>
      </c>
      <c r="AN2298" s="3">
        <v>67.97</v>
      </c>
      <c r="AO2298" s="3">
        <v>0.70257599999999998</v>
      </c>
      <c r="AP2298" s="3">
        <v>-5.035336</v>
      </c>
      <c r="AQ2298" s="3">
        <v>42.667551000000003</v>
      </c>
      <c r="AR2298" s="3">
        <v>48.378191999999999</v>
      </c>
      <c r="AS2298" s="3">
        <v>-5.035336</v>
      </c>
      <c r="AT2298" s="3">
        <v>42.667551000000003</v>
      </c>
      <c r="AU2298" s="3">
        <v>47.462277</v>
      </c>
      <c r="AV2298" s="3">
        <v>2.5326517711274881</v>
      </c>
      <c r="AW2298" s="3">
        <v>3.8034883309876464</v>
      </c>
      <c r="AX2298" s="3">
        <v>5.8737611322358312</v>
      </c>
      <c r="AY2298" s="3">
        <v>25.19</v>
      </c>
      <c r="AZ2298" s="3">
        <v>37.83</v>
      </c>
      <c r="BA2298" s="3">
        <v>58.42</v>
      </c>
    </row>
    <row r="2299" spans="1:53" x14ac:dyDescent="0.3">
      <c r="A2299" s="1" t="s">
        <v>1383</v>
      </c>
      <c r="B2299" s="2">
        <v>4984328</v>
      </c>
      <c r="C2299" s="9" t="s">
        <v>2401</v>
      </c>
      <c r="D2299" s="9" t="s">
        <v>2452</v>
      </c>
      <c r="E2299" s="3">
        <v>708.38044776000004</v>
      </c>
      <c r="F2299" s="5">
        <v>478.58044699999999</v>
      </c>
      <c r="G2299" s="5" t="s">
        <v>2400</v>
      </c>
      <c r="H2299" s="3">
        <v>-0.13700000000000001</v>
      </c>
      <c r="I2299" s="3">
        <v>26.460674000000001</v>
      </c>
      <c r="J2299" s="4">
        <v>-0.13700000000000001</v>
      </c>
      <c r="K2299" s="3">
        <v>26.460674000000001</v>
      </c>
      <c r="L2299" s="3">
        <v>0.84722389000000009</v>
      </c>
      <c r="M2299" s="3">
        <v>0.84247555000000007</v>
      </c>
      <c r="N2299" s="3">
        <v>17.024096</v>
      </c>
      <c r="O2299" s="3" t="s">
        <v>2400</v>
      </c>
      <c r="P2299" s="3" t="s">
        <v>2400</v>
      </c>
      <c r="Q2299" s="3">
        <v>0.31635799999999997</v>
      </c>
      <c r="R2299" s="3">
        <v>5.6608609999999997</v>
      </c>
      <c r="S2299" s="3">
        <v>5.6608609999999997</v>
      </c>
      <c r="T2299" s="9" t="s">
        <v>3429</v>
      </c>
      <c r="U2299" s="7">
        <v>1362400</v>
      </c>
      <c r="V2299" s="7">
        <v>1329900</v>
      </c>
      <c r="W2299" s="7">
        <v>1282900</v>
      </c>
      <c r="X2299" s="7">
        <v>830700</v>
      </c>
      <c r="Y2299" s="7">
        <v>1171600</v>
      </c>
      <c r="Z2299" s="7">
        <v>1298600</v>
      </c>
      <c r="AA2299" s="7">
        <v>1360500</v>
      </c>
      <c r="AB2299" s="7">
        <v>1362400</v>
      </c>
      <c r="AC2299" s="3">
        <v>13.689</v>
      </c>
      <c r="AD2299" s="4">
        <v>10.942</v>
      </c>
      <c r="AE2299" s="4">
        <v>9.0139999999999993</v>
      </c>
      <c r="AF2299" s="4">
        <v>4.8650000000000002</v>
      </c>
      <c r="AG2299" s="7">
        <v>42494100</v>
      </c>
      <c r="AH2299" s="7">
        <v>43636205</v>
      </c>
      <c r="AI2299" s="7">
        <v>43248998</v>
      </c>
      <c r="AJ2299" s="7">
        <v>37084129</v>
      </c>
      <c r="AK2299" s="3">
        <v>87.268420000000006</v>
      </c>
      <c r="AL2299" s="7">
        <v>220</v>
      </c>
      <c r="AM2299" s="7">
        <v>35590597</v>
      </c>
      <c r="AN2299" s="3">
        <v>83.75</v>
      </c>
      <c r="AO2299" s="3">
        <v>-0.98107900000000003</v>
      </c>
      <c r="AP2299" s="3">
        <v>-15.236953</v>
      </c>
      <c r="AQ2299" s="3">
        <v>-4.7201620000000002</v>
      </c>
      <c r="AR2299" s="3">
        <v>-38.751626000000002</v>
      </c>
      <c r="AS2299" s="3">
        <v>-15.236953</v>
      </c>
      <c r="AT2299" s="3">
        <v>-4.7201620000000002</v>
      </c>
      <c r="AU2299" s="3">
        <v>-39.744137000000002</v>
      </c>
      <c r="AV2299" s="3">
        <v>3.7194658072955056</v>
      </c>
      <c r="AW2299" s="3">
        <v>7.3585205621709404</v>
      </c>
      <c r="AX2299" s="3">
        <v>4.75890570619213</v>
      </c>
      <c r="AY2299" s="3">
        <v>98.87</v>
      </c>
      <c r="AZ2299" s="3">
        <v>195.61</v>
      </c>
      <c r="BA2299" s="3">
        <v>126.51</v>
      </c>
    </row>
    <row r="2300" spans="1:53" x14ac:dyDescent="0.3">
      <c r="A2300" s="1" t="s">
        <v>2157</v>
      </c>
      <c r="B2300" s="2">
        <v>100465</v>
      </c>
      <c r="C2300" s="9" t="s">
        <v>2395</v>
      </c>
      <c r="D2300" s="9" t="s">
        <v>2399</v>
      </c>
      <c r="E2300" s="3">
        <v>707.94852491999995</v>
      </c>
      <c r="F2300" s="5" t="s">
        <v>2400</v>
      </c>
      <c r="G2300" s="5">
        <v>317.90252492000002</v>
      </c>
      <c r="H2300" s="3">
        <v>0.67700000000000005</v>
      </c>
      <c r="I2300" s="3">
        <v>13.324</v>
      </c>
      <c r="J2300" s="4">
        <v>0.67700000000000005</v>
      </c>
      <c r="K2300" s="3">
        <v>13.324</v>
      </c>
      <c r="L2300" s="3">
        <v>0.9472966891908059</v>
      </c>
      <c r="M2300" s="3">
        <v>0.94651367181299195</v>
      </c>
      <c r="N2300" s="3">
        <v>11.048093</v>
      </c>
      <c r="O2300" s="3" t="s">
        <v>2400</v>
      </c>
      <c r="P2300" s="3" t="s">
        <v>2400</v>
      </c>
      <c r="Q2300" s="3" t="s">
        <v>2400</v>
      </c>
      <c r="R2300" s="3" t="s">
        <v>2400</v>
      </c>
      <c r="S2300" s="3" t="s">
        <v>2400</v>
      </c>
      <c r="T2300" s="9" t="s">
        <v>3429</v>
      </c>
      <c r="U2300" s="7">
        <v>190261</v>
      </c>
      <c r="V2300" s="7">
        <v>199127</v>
      </c>
      <c r="W2300" s="7">
        <v>178345</v>
      </c>
      <c r="X2300" s="7">
        <v>170750</v>
      </c>
      <c r="Y2300" s="7">
        <v>170238</v>
      </c>
      <c r="Z2300" s="7">
        <v>173470</v>
      </c>
      <c r="AA2300" s="7">
        <v>180048</v>
      </c>
      <c r="AB2300" s="7">
        <v>190261</v>
      </c>
      <c r="AC2300" s="3" t="s">
        <v>2400</v>
      </c>
      <c r="AD2300" s="3" t="s">
        <v>2400</v>
      </c>
      <c r="AE2300" s="3" t="s">
        <v>2400</v>
      </c>
      <c r="AF2300" s="3" t="s">
        <v>2400</v>
      </c>
      <c r="AG2300" s="7">
        <v>19010433</v>
      </c>
      <c r="AH2300" s="7">
        <v>19010433</v>
      </c>
      <c r="AI2300" s="7">
        <v>19024433</v>
      </c>
      <c r="AJ2300" s="7">
        <v>18374188</v>
      </c>
      <c r="AK2300" s="3">
        <v>96.653180000000006</v>
      </c>
      <c r="AL2300" s="7">
        <v>186</v>
      </c>
      <c r="AM2300" s="7">
        <v>13533649</v>
      </c>
      <c r="AN2300" s="3">
        <v>71.19</v>
      </c>
      <c r="AO2300" s="3">
        <v>-1.653381</v>
      </c>
      <c r="AP2300" s="3">
        <v>-10.553169</v>
      </c>
      <c r="AQ2300" s="3">
        <v>0.72573299999999996</v>
      </c>
      <c r="AR2300" s="3">
        <v>6.7970499999999996</v>
      </c>
      <c r="AS2300" s="3">
        <v>-10.553169</v>
      </c>
      <c r="AT2300" s="3">
        <v>0.72573299999999996</v>
      </c>
      <c r="AU2300" s="3">
        <v>7.2785830000000002</v>
      </c>
      <c r="AV2300" s="3">
        <v>1.5952503554232562</v>
      </c>
      <c r="AW2300" s="3">
        <v>2.9741121146956031</v>
      </c>
      <c r="AX2300" s="3">
        <v>2.4257048747916472</v>
      </c>
      <c r="AY2300" s="4">
        <v>73.7</v>
      </c>
      <c r="AZ2300" s="4">
        <v>137.4</v>
      </c>
      <c r="BA2300" s="4">
        <v>112.06</v>
      </c>
    </row>
    <row r="2301" spans="1:53" x14ac:dyDescent="0.3">
      <c r="A2301" s="1" t="s">
        <v>1476</v>
      </c>
      <c r="B2301" s="2">
        <v>4250153</v>
      </c>
      <c r="C2301" s="9" t="s">
        <v>2395</v>
      </c>
      <c r="D2301" s="9" t="s">
        <v>2428</v>
      </c>
      <c r="E2301" s="3">
        <v>707.73619440000004</v>
      </c>
      <c r="F2301" s="5">
        <v>345.55119400000001</v>
      </c>
      <c r="G2301" s="5" t="s">
        <v>2400</v>
      </c>
      <c r="H2301" s="4">
        <v>2.9</v>
      </c>
      <c r="I2301" s="3">
        <v>42.355623000000001</v>
      </c>
      <c r="J2301" s="3">
        <v>2.9</v>
      </c>
      <c r="K2301" s="3">
        <v>42.355623000000001</v>
      </c>
      <c r="L2301" s="3">
        <v>1.55968437</v>
      </c>
      <c r="M2301" s="3">
        <v>1.4568740199999999</v>
      </c>
      <c r="N2301" s="3">
        <v>4.2556120000000002</v>
      </c>
      <c r="O2301" s="3" t="s">
        <v>2400</v>
      </c>
      <c r="P2301" s="3" t="s">
        <v>2400</v>
      </c>
      <c r="Q2301" s="3">
        <v>0.64649900000000005</v>
      </c>
      <c r="R2301" s="3" t="s">
        <v>2397</v>
      </c>
      <c r="S2301" s="3">
        <v>-10.30063</v>
      </c>
      <c r="T2301" s="9" t="s">
        <v>3429</v>
      </c>
      <c r="U2301" s="7">
        <v>740840</v>
      </c>
      <c r="V2301" s="7">
        <v>932472</v>
      </c>
      <c r="W2301" s="7">
        <v>1168073</v>
      </c>
      <c r="X2301" s="7">
        <v>1255202</v>
      </c>
      <c r="Y2301" s="7">
        <v>680014</v>
      </c>
      <c r="Z2301" s="7">
        <v>695005</v>
      </c>
      <c r="AA2301" s="7">
        <v>724518</v>
      </c>
      <c r="AB2301" s="7">
        <v>740840</v>
      </c>
      <c r="AC2301" s="3">
        <v>33.645000000000003</v>
      </c>
      <c r="AD2301" s="3">
        <v>29.731999999999999</v>
      </c>
      <c r="AE2301" s="3">
        <v>-2.8220000000000001</v>
      </c>
      <c r="AF2301" s="4">
        <v>-8.34</v>
      </c>
      <c r="AG2301" s="7">
        <v>28768000</v>
      </c>
      <c r="AH2301" s="7">
        <v>28679000</v>
      </c>
      <c r="AI2301" s="7">
        <v>29608000</v>
      </c>
      <c r="AJ2301" s="7">
        <v>27587752</v>
      </c>
      <c r="AK2301" s="3">
        <v>95.891480000000001</v>
      </c>
      <c r="AL2301" s="7">
        <v>202</v>
      </c>
      <c r="AM2301" s="7">
        <v>24553443</v>
      </c>
      <c r="AN2301" s="3">
        <v>85.34</v>
      </c>
      <c r="AO2301" s="3">
        <v>-1.831631</v>
      </c>
      <c r="AP2301" s="3">
        <v>13.292683</v>
      </c>
      <c r="AQ2301" s="3">
        <v>38.933199999999999</v>
      </c>
      <c r="AR2301" s="3">
        <v>95.031491000000003</v>
      </c>
      <c r="AS2301" s="3">
        <v>13.292683</v>
      </c>
      <c r="AT2301" s="3">
        <v>38.933199999999999</v>
      </c>
      <c r="AU2301" s="3">
        <v>91.152263000000005</v>
      </c>
      <c r="AV2301" s="3">
        <v>5.0542368022205535</v>
      </c>
      <c r="AW2301" s="3">
        <v>6.5679900164378386</v>
      </c>
      <c r="AX2301" s="3">
        <v>5.8904961686645958</v>
      </c>
      <c r="AY2301" s="3">
        <v>104.74</v>
      </c>
      <c r="AZ2301" s="4">
        <v>136.11000000000001</v>
      </c>
      <c r="BA2301" s="4">
        <v>122.07</v>
      </c>
    </row>
    <row r="2302" spans="1:53" x14ac:dyDescent="0.3">
      <c r="A2302" s="1" t="s">
        <v>1545</v>
      </c>
      <c r="B2302" s="2">
        <v>5721506</v>
      </c>
      <c r="C2302" s="9" t="s">
        <v>2401</v>
      </c>
      <c r="D2302" s="9" t="s">
        <v>2407</v>
      </c>
      <c r="E2302" s="3">
        <v>702.70053492</v>
      </c>
      <c r="F2302" s="5">
        <v>702.42535399999997</v>
      </c>
      <c r="G2302" s="5" t="s">
        <v>2400</v>
      </c>
      <c r="H2302" s="3">
        <v>0.20399999999999999</v>
      </c>
      <c r="I2302" s="3">
        <v>9.954008</v>
      </c>
      <c r="J2302" s="3">
        <v>0.20399999999999999</v>
      </c>
      <c r="K2302" s="3">
        <v>9.954008</v>
      </c>
      <c r="L2302" s="3">
        <v>1.02635323</v>
      </c>
      <c r="M2302" s="3">
        <v>1.02635323</v>
      </c>
      <c r="N2302" s="3" t="s">
        <v>2400</v>
      </c>
      <c r="O2302" s="3" t="s">
        <v>2400</v>
      </c>
      <c r="P2302" s="3" t="s">
        <v>2400</v>
      </c>
      <c r="Q2302" s="3">
        <v>22.523183</v>
      </c>
      <c r="R2302" s="3" t="s">
        <v>2400</v>
      </c>
      <c r="S2302" s="3" t="s">
        <v>2400</v>
      </c>
      <c r="T2302" s="9" t="s">
        <v>3431</v>
      </c>
      <c r="U2302" s="7">
        <v>30178.333999999999</v>
      </c>
      <c r="V2302" s="7">
        <v>25472.142</v>
      </c>
      <c r="W2302" s="7">
        <v>15006.075999999999</v>
      </c>
      <c r="X2302" s="7">
        <v>10467.549000000001</v>
      </c>
      <c r="Y2302" s="7">
        <v>31337.662</v>
      </c>
      <c r="Z2302" s="7">
        <v>30757.998</v>
      </c>
      <c r="AA2302" s="7">
        <v>30178.333999999999</v>
      </c>
      <c r="AB2302" s="7">
        <v>29767.145</v>
      </c>
      <c r="AC2302" s="4">
        <v>100</v>
      </c>
      <c r="AD2302" s="4">
        <v>100</v>
      </c>
      <c r="AE2302" s="3" t="s">
        <v>2400</v>
      </c>
      <c r="AF2302" s="3" t="s">
        <v>2400</v>
      </c>
      <c r="AG2302" s="7">
        <v>49183420</v>
      </c>
      <c r="AH2302" s="7">
        <v>49183420</v>
      </c>
      <c r="AI2302" s="7">
        <v>46082100</v>
      </c>
      <c r="AJ2302" s="7" t="s">
        <v>2400</v>
      </c>
      <c r="AK2302" s="3" t="s">
        <v>2400</v>
      </c>
      <c r="AL2302" s="7">
        <v>92</v>
      </c>
      <c r="AM2302" s="7">
        <v>8124028</v>
      </c>
      <c r="AN2302" s="3">
        <v>16.52</v>
      </c>
      <c r="AO2302" s="3">
        <v>2.7815470000000002</v>
      </c>
      <c r="AP2302" s="3">
        <v>0.93271199999999999</v>
      </c>
      <c r="AQ2302" s="3">
        <v>0.26472499999999999</v>
      </c>
      <c r="AR2302" s="3">
        <v>2.364865</v>
      </c>
      <c r="AS2302" s="3">
        <v>0.93271199999999999</v>
      </c>
      <c r="AT2302" s="3">
        <v>0.26472499999999999</v>
      </c>
      <c r="AU2302" s="3">
        <v>2.5033829999999999</v>
      </c>
      <c r="AV2302" s="3">
        <v>0.86158302940299802</v>
      </c>
      <c r="AW2302" s="3">
        <v>1.0545802556301216</v>
      </c>
      <c r="AX2302" s="3">
        <v>0.87367262570003634</v>
      </c>
      <c r="AY2302" s="3">
        <v>104.36</v>
      </c>
      <c r="AZ2302" s="3">
        <v>127.74</v>
      </c>
      <c r="BA2302" s="3">
        <v>105.82</v>
      </c>
    </row>
    <row r="2303" spans="1:53" x14ac:dyDescent="0.3">
      <c r="A2303" s="1" t="s">
        <v>456</v>
      </c>
      <c r="B2303" s="2">
        <v>4967640</v>
      </c>
      <c r="C2303" s="9" t="s">
        <v>2395</v>
      </c>
      <c r="D2303" s="9" t="s">
        <v>2431</v>
      </c>
      <c r="E2303" s="3">
        <v>702.65945578000003</v>
      </c>
      <c r="F2303" s="5">
        <v>549.43645500000002</v>
      </c>
      <c r="G2303" s="5" t="s">
        <v>2400</v>
      </c>
      <c r="H2303" s="3">
        <v>-5.5E-2</v>
      </c>
      <c r="I2303" s="3" t="s">
        <v>2397</v>
      </c>
      <c r="J2303" s="3">
        <v>-5.5E-2</v>
      </c>
      <c r="K2303" s="3" t="s">
        <v>2397</v>
      </c>
      <c r="L2303" s="3">
        <v>3.6301921499999996</v>
      </c>
      <c r="M2303" s="3">
        <v>2.8046937500000002</v>
      </c>
      <c r="N2303" s="3" t="s">
        <v>2397</v>
      </c>
      <c r="O2303" s="3" t="s">
        <v>2400</v>
      </c>
      <c r="P2303" s="3" t="s">
        <v>2400</v>
      </c>
      <c r="Q2303" s="3">
        <v>5.812843</v>
      </c>
      <c r="R2303" s="3" t="s">
        <v>2397</v>
      </c>
      <c r="S2303" s="3" t="s">
        <v>2397</v>
      </c>
      <c r="T2303" s="9" t="s">
        <v>3429</v>
      </c>
      <c r="U2303" s="7">
        <v>97419</v>
      </c>
      <c r="V2303" s="7">
        <v>120583</v>
      </c>
      <c r="W2303" s="7">
        <v>113832</v>
      </c>
      <c r="X2303" s="7">
        <v>100326</v>
      </c>
      <c r="Y2303" s="7">
        <v>101878</v>
      </c>
      <c r="Z2303" s="7">
        <v>98744</v>
      </c>
      <c r="AA2303" s="7">
        <v>93229</v>
      </c>
      <c r="AB2303" s="7">
        <v>97419</v>
      </c>
      <c r="AC2303" s="3">
        <v>88.043000000000006</v>
      </c>
      <c r="AD2303" s="3">
        <v>88.558999999999997</v>
      </c>
      <c r="AE2303" s="3">
        <v>-7.8159999999999998</v>
      </c>
      <c r="AF2303" s="3">
        <v>-5.375</v>
      </c>
      <c r="AG2303" s="7">
        <v>23626747</v>
      </c>
      <c r="AH2303" s="7">
        <v>23659925</v>
      </c>
      <c r="AI2303" s="7">
        <v>23560445</v>
      </c>
      <c r="AJ2303" s="7">
        <v>21031408</v>
      </c>
      <c r="AK2303" s="3">
        <v>89.015249999999995</v>
      </c>
      <c r="AL2303" s="7">
        <v>205</v>
      </c>
      <c r="AM2303" s="7">
        <v>19049827</v>
      </c>
      <c r="AN2303" s="3">
        <v>80.63</v>
      </c>
      <c r="AO2303" s="3">
        <v>-2.2311749999999999</v>
      </c>
      <c r="AP2303" s="3">
        <v>6.0860789999999998</v>
      </c>
      <c r="AQ2303" s="3">
        <v>30.641822000000001</v>
      </c>
      <c r="AR2303" s="3">
        <v>45.794823999999998</v>
      </c>
      <c r="AS2303" s="3">
        <v>6.0860789999999998</v>
      </c>
      <c r="AT2303" s="3">
        <v>30.641822000000001</v>
      </c>
      <c r="AU2303" s="3">
        <v>38.925583000000003</v>
      </c>
      <c r="AV2303" s="3">
        <v>4.530572913825166</v>
      </c>
      <c r="AW2303" s="3">
        <v>5.7286663288856481</v>
      </c>
      <c r="AX2303" s="3">
        <v>3.9334175601263066</v>
      </c>
      <c r="AY2303" s="4">
        <v>131.30000000000001</v>
      </c>
      <c r="AZ2303" s="4">
        <v>166.02</v>
      </c>
      <c r="BA2303" s="3">
        <v>113.99</v>
      </c>
    </row>
    <row r="2304" spans="1:53" x14ac:dyDescent="0.3">
      <c r="A2304" s="1" t="s">
        <v>94</v>
      </c>
      <c r="B2304" s="2">
        <v>4772643</v>
      </c>
      <c r="C2304" s="9" t="s">
        <v>2395</v>
      </c>
      <c r="D2304" s="9" t="s">
        <v>2464</v>
      </c>
      <c r="E2304" s="3">
        <v>702.4769877</v>
      </c>
      <c r="F2304" s="5">
        <v>1647.7109869999999</v>
      </c>
      <c r="G2304" s="5" t="s">
        <v>2400</v>
      </c>
      <c r="H2304" s="3">
        <v>0.37</v>
      </c>
      <c r="I2304" s="3">
        <v>11.234112</v>
      </c>
      <c r="J2304" s="3">
        <v>0.37</v>
      </c>
      <c r="K2304" s="3">
        <v>11.234112</v>
      </c>
      <c r="L2304" s="3">
        <v>2.02752701</v>
      </c>
      <c r="M2304" s="3">
        <v>1.03957203</v>
      </c>
      <c r="N2304" s="3" t="s">
        <v>2397</v>
      </c>
      <c r="O2304" s="3" t="s">
        <v>2400</v>
      </c>
      <c r="P2304" s="3" t="s">
        <v>2400</v>
      </c>
      <c r="Q2304" s="3">
        <v>0.15917000000000001</v>
      </c>
      <c r="R2304" s="3">
        <v>19.658166000000001</v>
      </c>
      <c r="S2304" s="3">
        <v>19.658166000000001</v>
      </c>
      <c r="T2304" s="9" t="s">
        <v>3430</v>
      </c>
      <c r="U2304" s="7">
        <v>9699039</v>
      </c>
      <c r="V2304" s="7">
        <v>9286561</v>
      </c>
      <c r="W2304" s="7">
        <v>8159254</v>
      </c>
      <c r="X2304" s="7">
        <v>7613015</v>
      </c>
      <c r="Y2304" s="7">
        <v>9929517</v>
      </c>
      <c r="Z2304" s="7">
        <v>9699039</v>
      </c>
      <c r="AA2304" s="7">
        <v>10293439</v>
      </c>
      <c r="AB2304" s="7">
        <v>9999938</v>
      </c>
      <c r="AC2304" s="4">
        <v>1.786</v>
      </c>
      <c r="AD2304" s="4">
        <v>1.6850000000000001</v>
      </c>
      <c r="AE2304" s="3">
        <v>0.89300000000000002</v>
      </c>
      <c r="AF2304" s="3">
        <v>0.76400000000000001</v>
      </c>
      <c r="AG2304" s="7">
        <v>23184059</v>
      </c>
      <c r="AH2304" s="7">
        <v>22953391</v>
      </c>
      <c r="AI2304" s="7">
        <v>23335674</v>
      </c>
      <c r="AJ2304" s="7">
        <v>16515152</v>
      </c>
      <c r="AK2304" s="3">
        <v>71.234949999999998</v>
      </c>
      <c r="AL2304" s="7">
        <v>210</v>
      </c>
      <c r="AM2304" s="7">
        <v>14029853</v>
      </c>
      <c r="AN2304" s="3">
        <v>60.52</v>
      </c>
      <c r="AO2304" s="3">
        <v>5.587669</v>
      </c>
      <c r="AP2304" s="3">
        <v>-9.5709569999999999</v>
      </c>
      <c r="AQ2304" s="3">
        <v>-37.952899000000002</v>
      </c>
      <c r="AR2304" s="3">
        <v>-6.897723</v>
      </c>
      <c r="AS2304" s="3">
        <v>-9.5709569999999999</v>
      </c>
      <c r="AT2304" s="3">
        <v>-37.952899000000002</v>
      </c>
      <c r="AU2304" s="3">
        <v>-9.4214880000000001</v>
      </c>
      <c r="AV2304" s="3">
        <v>4.0174630335438675</v>
      </c>
      <c r="AW2304" s="3">
        <v>5.8562996002790291</v>
      </c>
      <c r="AX2304" s="3">
        <v>6.0581453834291912</v>
      </c>
      <c r="AY2304" s="3">
        <v>53.63</v>
      </c>
      <c r="AZ2304" s="3">
        <v>78.17</v>
      </c>
      <c r="BA2304" s="3">
        <v>80.86</v>
      </c>
    </row>
    <row r="2305" spans="1:53" x14ac:dyDescent="0.3">
      <c r="A2305" s="1" t="s">
        <v>862</v>
      </c>
      <c r="B2305" s="2">
        <v>4089447</v>
      </c>
      <c r="C2305" s="9" t="s">
        <v>2395</v>
      </c>
      <c r="D2305" s="9" t="s">
        <v>2399</v>
      </c>
      <c r="E2305" s="3">
        <v>702.46378485000002</v>
      </c>
      <c r="F2305" s="5" t="s">
        <v>2400</v>
      </c>
      <c r="G2305" s="5">
        <v>528.45378485000003</v>
      </c>
      <c r="H2305" s="3">
        <v>0.51700000000000002</v>
      </c>
      <c r="I2305" s="3">
        <v>13.1973684210526</v>
      </c>
      <c r="J2305" s="3">
        <v>0.51700000000000002</v>
      </c>
      <c r="K2305" s="3">
        <v>13.1973684210526</v>
      </c>
      <c r="L2305" s="3">
        <v>1.6451831161234098</v>
      </c>
      <c r="M2305" s="3">
        <v>1.6451831161234098</v>
      </c>
      <c r="N2305" s="3">
        <v>18.325213000000002</v>
      </c>
      <c r="O2305" s="3" t="s">
        <v>2400</v>
      </c>
      <c r="P2305" s="3" t="s">
        <v>2400</v>
      </c>
      <c r="Q2305" s="3" t="s">
        <v>2400</v>
      </c>
      <c r="R2305" s="3" t="s">
        <v>2400</v>
      </c>
      <c r="S2305" s="3" t="s">
        <v>2400</v>
      </c>
      <c r="T2305" s="9" t="s">
        <v>3429</v>
      </c>
      <c r="U2305" s="7">
        <v>118391</v>
      </c>
      <c r="V2305" s="7">
        <v>110227</v>
      </c>
      <c r="W2305" s="7">
        <v>84691</v>
      </c>
      <c r="X2305" s="7">
        <v>74512</v>
      </c>
      <c r="Y2305" s="7">
        <v>119623</v>
      </c>
      <c r="Z2305" s="7">
        <v>116716</v>
      </c>
      <c r="AA2305" s="7">
        <v>116449</v>
      </c>
      <c r="AB2305" s="7">
        <v>118391</v>
      </c>
      <c r="AC2305" s="3" t="s">
        <v>2400</v>
      </c>
      <c r="AD2305" s="3" t="s">
        <v>2400</v>
      </c>
      <c r="AE2305" s="3" t="s">
        <v>2400</v>
      </c>
      <c r="AF2305" s="3" t="s">
        <v>2400</v>
      </c>
      <c r="AG2305" s="7">
        <v>21319583</v>
      </c>
      <c r="AH2305" s="7">
        <v>21319583</v>
      </c>
      <c r="AI2305" s="7">
        <v>17257357</v>
      </c>
      <c r="AJ2305" s="7">
        <v>14370553</v>
      </c>
      <c r="AK2305" s="3">
        <v>67.406989999999993</v>
      </c>
      <c r="AL2305" s="7">
        <v>120</v>
      </c>
      <c r="AM2305" s="7">
        <v>11252696</v>
      </c>
      <c r="AN2305" s="3">
        <v>52.78</v>
      </c>
      <c r="AO2305" s="3">
        <v>-1.6345209999999999</v>
      </c>
      <c r="AP2305" s="3">
        <v>-8.6798179999999991</v>
      </c>
      <c r="AQ2305" s="3">
        <v>1.210898</v>
      </c>
      <c r="AR2305" s="3">
        <v>12.485981000000001</v>
      </c>
      <c r="AS2305" s="3">
        <v>-8.6798179999999991</v>
      </c>
      <c r="AT2305" s="3">
        <v>1.210898</v>
      </c>
      <c r="AU2305" s="3">
        <v>14.935065</v>
      </c>
      <c r="AV2305" s="3">
        <v>0.96130307293235817</v>
      </c>
      <c r="AW2305" s="3">
        <v>1.0152726464914941</v>
      </c>
      <c r="AX2305" s="3">
        <v>0.92321982141539571</v>
      </c>
      <c r="AY2305" s="3">
        <v>87.27</v>
      </c>
      <c r="AZ2305" s="3">
        <v>92.17</v>
      </c>
      <c r="BA2305" s="3">
        <v>83.81</v>
      </c>
    </row>
    <row r="2306" spans="1:53" x14ac:dyDescent="0.3">
      <c r="A2306" s="1" t="s">
        <v>1449</v>
      </c>
      <c r="B2306" s="2">
        <v>4010705</v>
      </c>
      <c r="C2306" s="9" t="s">
        <v>2401</v>
      </c>
      <c r="D2306" s="9" t="s">
        <v>2546</v>
      </c>
      <c r="E2306" s="3">
        <v>701.10472018999997</v>
      </c>
      <c r="F2306" s="5">
        <v>3793.6787199999999</v>
      </c>
      <c r="G2306" s="5" t="s">
        <v>2400</v>
      </c>
      <c r="H2306" s="3">
        <v>-6.86</v>
      </c>
      <c r="I2306" s="3" t="s">
        <v>2397</v>
      </c>
      <c r="J2306" s="3">
        <v>-6.86</v>
      </c>
      <c r="K2306" s="3" t="s">
        <v>2397</v>
      </c>
      <c r="L2306" s="3">
        <v>2.85250973</v>
      </c>
      <c r="M2306" s="3">
        <v>2.85250973</v>
      </c>
      <c r="N2306" s="3">
        <v>4.3597960000000002</v>
      </c>
      <c r="O2306" s="3" t="s">
        <v>2400</v>
      </c>
      <c r="P2306" s="3" t="s">
        <v>2400</v>
      </c>
      <c r="Q2306" s="3">
        <v>1.243436</v>
      </c>
      <c r="R2306" s="3">
        <v>4.0422180000000001</v>
      </c>
      <c r="S2306" s="3">
        <v>4.0422180000000001</v>
      </c>
      <c r="T2306" s="9" t="s">
        <v>3429</v>
      </c>
      <c r="U2306" s="7">
        <v>3005981</v>
      </c>
      <c r="V2306" s="7">
        <v>2653766</v>
      </c>
      <c r="W2306" s="7">
        <v>2017548</v>
      </c>
      <c r="X2306" s="7">
        <v>2134043</v>
      </c>
      <c r="Y2306" s="7">
        <v>2926108</v>
      </c>
      <c r="Z2306" s="7">
        <v>2928277</v>
      </c>
      <c r="AA2306" s="7">
        <v>2960546</v>
      </c>
      <c r="AB2306" s="7">
        <v>3005981</v>
      </c>
      <c r="AC2306" s="3">
        <v>40.439</v>
      </c>
      <c r="AD2306" s="3">
        <v>40.747999999999998</v>
      </c>
      <c r="AE2306" s="3">
        <v>30.443999999999999</v>
      </c>
      <c r="AF2306" s="3">
        <v>30.446000000000002</v>
      </c>
      <c r="AG2306" s="7">
        <v>9548000</v>
      </c>
      <c r="AH2306" s="7">
        <v>9550000</v>
      </c>
      <c r="AI2306" s="7">
        <v>9473000</v>
      </c>
      <c r="AJ2306" s="7">
        <v>8247785</v>
      </c>
      <c r="AK2306" s="3">
        <v>86.382940000000005</v>
      </c>
      <c r="AL2306" s="7">
        <v>231</v>
      </c>
      <c r="AM2306" s="7">
        <v>7375800</v>
      </c>
      <c r="AN2306" s="3">
        <v>77.25</v>
      </c>
      <c r="AO2306" s="3">
        <v>7.9493960000000001</v>
      </c>
      <c r="AP2306" s="3">
        <v>-22.143537999999999</v>
      </c>
      <c r="AQ2306" s="3">
        <v>-11.323096</v>
      </c>
      <c r="AR2306" s="3">
        <v>-29.297550999999999</v>
      </c>
      <c r="AS2306" s="3">
        <v>-22.143537999999999</v>
      </c>
      <c r="AT2306" s="3">
        <v>-11.323096</v>
      </c>
      <c r="AU2306" s="3">
        <v>-29.964473999999999</v>
      </c>
      <c r="AV2306" s="3">
        <v>16.74834752191914</v>
      </c>
      <c r="AW2306" s="3">
        <v>17.546513137260373</v>
      </c>
      <c r="AX2306" s="3">
        <v>18.588425208004548</v>
      </c>
      <c r="AY2306" s="3">
        <v>110.25</v>
      </c>
      <c r="AZ2306" s="3">
        <v>115.51</v>
      </c>
      <c r="BA2306" s="3">
        <v>122.37</v>
      </c>
    </row>
    <row r="2307" spans="1:53" x14ac:dyDescent="0.3">
      <c r="A2307" s="1" t="s">
        <v>2712</v>
      </c>
      <c r="B2307" s="2">
        <v>5286571</v>
      </c>
      <c r="C2307" s="9" t="s">
        <v>2401</v>
      </c>
      <c r="D2307" s="9" t="s">
        <v>2409</v>
      </c>
      <c r="E2307" s="3">
        <v>700.97413462999998</v>
      </c>
      <c r="F2307" s="5">
        <v>630.625134</v>
      </c>
      <c r="G2307" s="5" t="s">
        <v>2400</v>
      </c>
      <c r="H2307" s="3">
        <v>-0.08</v>
      </c>
      <c r="I2307" s="3" t="s">
        <v>2397</v>
      </c>
      <c r="J2307" s="3">
        <v>-0.08</v>
      </c>
      <c r="K2307" s="3" t="s">
        <v>2397</v>
      </c>
      <c r="L2307" s="3">
        <v>3.8518518500000001</v>
      </c>
      <c r="M2307" s="3">
        <v>3.6533957800000003</v>
      </c>
      <c r="N2307" s="3" t="s">
        <v>2397</v>
      </c>
      <c r="O2307" s="3" t="s">
        <v>2400</v>
      </c>
      <c r="P2307" s="3" t="s">
        <v>2400</v>
      </c>
      <c r="Q2307" s="3">
        <v>7.7984359999999997</v>
      </c>
      <c r="R2307" s="3" t="s">
        <v>2397</v>
      </c>
      <c r="S2307" s="3">
        <v>-6.3368010000000004</v>
      </c>
      <c r="T2307" s="9" t="s">
        <v>3429</v>
      </c>
      <c r="U2307" s="7">
        <v>65900</v>
      </c>
      <c r="V2307" s="7">
        <v>73390</v>
      </c>
      <c r="W2307" s="7">
        <v>62565</v>
      </c>
      <c r="X2307" s="7">
        <v>46252</v>
      </c>
      <c r="Y2307" s="7">
        <v>76221</v>
      </c>
      <c r="Z2307" s="7">
        <v>71080</v>
      </c>
      <c r="AA2307" s="7">
        <v>68080</v>
      </c>
      <c r="AB2307" s="7">
        <v>65900</v>
      </c>
      <c r="AC2307" s="3">
        <v>25.577999999999999</v>
      </c>
      <c r="AD2307" s="3">
        <v>29.597000000000001</v>
      </c>
      <c r="AE2307" s="3">
        <v>-188.42500000000001</v>
      </c>
      <c r="AF2307" s="4">
        <v>-127.39</v>
      </c>
      <c r="AG2307" s="7">
        <v>212984458</v>
      </c>
      <c r="AH2307" s="7">
        <v>212464634</v>
      </c>
      <c r="AI2307" s="7">
        <v>207060092</v>
      </c>
      <c r="AJ2307" s="7">
        <v>155176810</v>
      </c>
      <c r="AK2307" s="3">
        <v>72.83175</v>
      </c>
      <c r="AL2307" s="7">
        <v>165</v>
      </c>
      <c r="AM2307" s="7">
        <v>50064209</v>
      </c>
      <c r="AN2307" s="4">
        <v>23.5</v>
      </c>
      <c r="AO2307" s="3">
        <v>0.32154300000000002</v>
      </c>
      <c r="AP2307" s="3">
        <v>-5.167173</v>
      </c>
      <c r="AQ2307" s="3">
        <v>76.271186</v>
      </c>
      <c r="AR2307" s="3">
        <v>194.33962299999999</v>
      </c>
      <c r="AS2307" s="3">
        <v>-5.167173</v>
      </c>
      <c r="AT2307" s="3">
        <v>76.271186</v>
      </c>
      <c r="AU2307" s="3">
        <v>188.88888900000001</v>
      </c>
      <c r="AV2307" s="3">
        <v>6.4418190125105621</v>
      </c>
      <c r="AW2307" s="3">
        <v>8.4382332504805273</v>
      </c>
      <c r="AX2307" s="3">
        <v>7.7473480822470187</v>
      </c>
      <c r="AY2307" s="3">
        <v>112.46</v>
      </c>
      <c r="AZ2307" s="3">
        <v>147.31</v>
      </c>
      <c r="BA2307" s="3">
        <v>135.25</v>
      </c>
    </row>
    <row r="2308" spans="1:53" x14ac:dyDescent="0.3">
      <c r="A2308" s="1" t="s">
        <v>799</v>
      </c>
      <c r="B2308" s="2">
        <v>13087393</v>
      </c>
      <c r="C2308" s="9" t="s">
        <v>2395</v>
      </c>
      <c r="D2308" s="9" t="s">
        <v>2429</v>
      </c>
      <c r="E2308" s="3">
        <v>698.86276992000001</v>
      </c>
      <c r="F2308" s="5">
        <v>1453.403769</v>
      </c>
      <c r="G2308" s="5" t="s">
        <v>2400</v>
      </c>
      <c r="H2308" s="3">
        <v>-0.11</v>
      </c>
      <c r="I2308" s="3" t="s">
        <v>2397</v>
      </c>
      <c r="J2308" s="3">
        <v>-0.11</v>
      </c>
      <c r="K2308" s="3" t="s">
        <v>2397</v>
      </c>
      <c r="L2308" s="3" t="s">
        <v>2397</v>
      </c>
      <c r="M2308" s="3" t="s">
        <v>2397</v>
      </c>
      <c r="N2308" s="3" t="s">
        <v>2397</v>
      </c>
      <c r="O2308" s="3" t="s">
        <v>2400</v>
      </c>
      <c r="P2308" s="3" t="s">
        <v>2400</v>
      </c>
      <c r="Q2308" s="3">
        <v>4.9698599999999997</v>
      </c>
      <c r="R2308" s="3" t="s">
        <v>2397</v>
      </c>
      <c r="S2308" s="3">
        <v>-22.313647</v>
      </c>
      <c r="T2308" s="9" t="s">
        <v>3429</v>
      </c>
      <c r="U2308" s="7">
        <v>160953</v>
      </c>
      <c r="V2308" s="7">
        <v>54588</v>
      </c>
      <c r="W2308" s="7">
        <v>22214</v>
      </c>
      <c r="X2308" s="7">
        <v>14575</v>
      </c>
      <c r="Y2308" s="7">
        <v>239306</v>
      </c>
      <c r="Z2308" s="7">
        <v>206878</v>
      </c>
      <c r="AA2308" s="7">
        <v>190811</v>
      </c>
      <c r="AB2308" s="7">
        <v>160953</v>
      </c>
      <c r="AC2308" s="3">
        <v>25.827000000000002</v>
      </c>
      <c r="AD2308" s="4">
        <v>27.5</v>
      </c>
      <c r="AE2308" s="3">
        <v>-60.795000000000002</v>
      </c>
      <c r="AF2308" s="3">
        <v>-28.937999999999999</v>
      </c>
      <c r="AG2308" s="7">
        <v>107002459</v>
      </c>
      <c r="AH2308" s="7">
        <v>105744772</v>
      </c>
      <c r="AI2308" s="7">
        <v>102720564</v>
      </c>
      <c r="AJ2308" s="7">
        <v>100277753</v>
      </c>
      <c r="AK2308" s="3">
        <v>93.410070000000005</v>
      </c>
      <c r="AL2308" s="7">
        <v>229</v>
      </c>
      <c r="AM2308" s="7">
        <v>57437587</v>
      </c>
      <c r="AN2308" s="4">
        <v>53.5</v>
      </c>
      <c r="AO2308" s="3">
        <v>-5.1522249999999996</v>
      </c>
      <c r="AP2308" s="3">
        <v>-37.788018000000001</v>
      </c>
      <c r="AQ2308" s="3">
        <v>-2.1739130000000002</v>
      </c>
      <c r="AR2308" s="3">
        <v>22.727273</v>
      </c>
      <c r="AS2308" s="3">
        <v>-37.788018000000001</v>
      </c>
      <c r="AT2308" s="3">
        <v>-2.1739130000000002</v>
      </c>
      <c r="AU2308" s="3">
        <v>13.128492</v>
      </c>
      <c r="AV2308" s="3">
        <v>21.56621835418154</v>
      </c>
      <c r="AW2308" s="3">
        <v>34.890235694925678</v>
      </c>
      <c r="AX2308" s="3">
        <v>46.591926422307353</v>
      </c>
      <c r="AY2308" s="3">
        <v>94.48</v>
      </c>
      <c r="AZ2308" s="3">
        <v>152.85</v>
      </c>
      <c r="BA2308" s="4">
        <v>204.11</v>
      </c>
    </row>
    <row r="2309" spans="1:53" x14ac:dyDescent="0.3">
      <c r="A2309" s="1" t="s">
        <v>1588</v>
      </c>
      <c r="B2309" s="2">
        <v>5298992</v>
      </c>
      <c r="C2309" s="9" t="s">
        <v>2395</v>
      </c>
      <c r="D2309" s="9" t="s">
        <v>2403</v>
      </c>
      <c r="E2309" s="3">
        <v>698.61280499999998</v>
      </c>
      <c r="F2309" s="5">
        <v>436.19280500000002</v>
      </c>
      <c r="G2309" s="5" t="s">
        <v>2400</v>
      </c>
      <c r="H2309" s="3">
        <v>-0.49</v>
      </c>
      <c r="I2309" s="3" t="s">
        <v>2397</v>
      </c>
      <c r="J2309" s="3">
        <v>-0.49</v>
      </c>
      <c r="K2309" s="3" t="s">
        <v>2397</v>
      </c>
      <c r="L2309" s="3">
        <v>2.0782899800000001</v>
      </c>
      <c r="M2309" s="3">
        <v>2.0782899800000001</v>
      </c>
      <c r="N2309" s="3" t="s">
        <v>2397</v>
      </c>
      <c r="O2309" s="3" t="s">
        <v>2400</v>
      </c>
      <c r="P2309" s="3" t="s">
        <v>2400</v>
      </c>
      <c r="Q2309" s="3" t="s">
        <v>2400</v>
      </c>
      <c r="R2309" s="3" t="s">
        <v>2397</v>
      </c>
      <c r="S2309" s="3">
        <v>-2.34524</v>
      </c>
      <c r="T2309" s="9" t="s">
        <v>3429</v>
      </c>
      <c r="U2309" s="7" t="s">
        <v>2400</v>
      </c>
      <c r="V2309" s="7" t="s">
        <v>2400</v>
      </c>
      <c r="W2309" s="7" t="s">
        <v>2400</v>
      </c>
      <c r="X2309" s="7" t="s">
        <v>2400</v>
      </c>
      <c r="Y2309" s="7" t="s">
        <v>2400</v>
      </c>
      <c r="Z2309" s="7" t="s">
        <v>2400</v>
      </c>
      <c r="AA2309" s="7" t="s">
        <v>2400</v>
      </c>
      <c r="AB2309" s="7" t="s">
        <v>2400</v>
      </c>
      <c r="AC2309" s="3" t="s">
        <v>2400</v>
      </c>
      <c r="AD2309" s="3" t="s">
        <v>2400</v>
      </c>
      <c r="AE2309" s="3" t="s">
        <v>2400</v>
      </c>
      <c r="AF2309" s="3" t="s">
        <v>2400</v>
      </c>
      <c r="AG2309" s="7">
        <v>70559183</v>
      </c>
      <c r="AH2309" s="7">
        <v>67672303</v>
      </c>
      <c r="AI2309" s="7">
        <v>54540715</v>
      </c>
      <c r="AJ2309" s="7">
        <v>42455227</v>
      </c>
      <c r="AK2309" s="3">
        <v>60.163049999999998</v>
      </c>
      <c r="AL2309" s="7">
        <v>147</v>
      </c>
      <c r="AM2309" s="7">
        <v>48358366</v>
      </c>
      <c r="AN2309" s="3">
        <v>68.53</v>
      </c>
      <c r="AO2309" s="3">
        <v>-1.4652019999999999</v>
      </c>
      <c r="AP2309" s="3">
        <v>-18.484849000000001</v>
      </c>
      <c r="AQ2309" s="3">
        <v>-21.268293</v>
      </c>
      <c r="AR2309" s="3">
        <v>-11.706783</v>
      </c>
      <c r="AS2309" s="3">
        <v>-18.484849000000001</v>
      </c>
      <c r="AT2309" s="3">
        <v>-21.268293</v>
      </c>
      <c r="AU2309" s="3">
        <v>-12.282609000000001</v>
      </c>
      <c r="AV2309" s="3">
        <v>1.9161589961769983</v>
      </c>
      <c r="AW2309" s="3">
        <v>2.2128108898659735</v>
      </c>
      <c r="AX2309" s="3">
        <v>2.7034659885681442</v>
      </c>
      <c r="AY2309" s="4">
        <v>54.6</v>
      </c>
      <c r="AZ2309" s="3">
        <v>63.05</v>
      </c>
      <c r="BA2309" s="3">
        <v>77.03</v>
      </c>
    </row>
    <row r="2310" spans="1:53" x14ac:dyDescent="0.3">
      <c r="A2310" s="1" t="s">
        <v>978</v>
      </c>
      <c r="B2310" s="2">
        <v>4611941</v>
      </c>
      <c r="C2310" s="9" t="s">
        <v>2395</v>
      </c>
      <c r="D2310" s="9" t="s">
        <v>2514</v>
      </c>
      <c r="E2310" s="3">
        <v>698.23277640000003</v>
      </c>
      <c r="F2310" s="5">
        <v>1113.2497760000001</v>
      </c>
      <c r="G2310" s="5" t="s">
        <v>2400</v>
      </c>
      <c r="H2310" s="3">
        <v>0.68899999999999995</v>
      </c>
      <c r="I2310" s="3" t="s">
        <v>2397</v>
      </c>
      <c r="J2310" s="3">
        <v>0.68899999999999995</v>
      </c>
      <c r="K2310" s="3" t="s">
        <v>2397</v>
      </c>
      <c r="L2310" s="3">
        <v>0.67574309999999993</v>
      </c>
      <c r="M2310" s="3">
        <v>0.6622423999999999</v>
      </c>
      <c r="N2310" s="3">
        <v>55.438595999999997</v>
      </c>
      <c r="O2310" s="3" t="s">
        <v>2400</v>
      </c>
      <c r="P2310" s="3" t="s">
        <v>2400</v>
      </c>
      <c r="Q2310" s="3">
        <v>0.39731100000000003</v>
      </c>
      <c r="R2310" s="3">
        <v>9.9789359999999991</v>
      </c>
      <c r="S2310" s="3">
        <v>9.9789359999999991</v>
      </c>
      <c r="T2310" s="9" t="s">
        <v>3429</v>
      </c>
      <c r="U2310" s="7">
        <v>3295743</v>
      </c>
      <c r="V2310" s="7">
        <v>3662849</v>
      </c>
      <c r="W2310" s="7">
        <v>2827168</v>
      </c>
      <c r="X2310" s="7">
        <v>1923719</v>
      </c>
      <c r="Y2310" s="7">
        <v>2587166</v>
      </c>
      <c r="Z2310" s="7">
        <v>2821201</v>
      </c>
      <c r="AA2310" s="7">
        <v>3060008</v>
      </c>
      <c r="AB2310" s="7">
        <v>3295743</v>
      </c>
      <c r="AC2310" s="4">
        <v>4.9989999999999997</v>
      </c>
      <c r="AD2310" s="4">
        <v>7.6580000000000004</v>
      </c>
      <c r="AE2310" s="4">
        <v>1.0469999999999999</v>
      </c>
      <c r="AF2310" s="4">
        <v>2.9359999999999999</v>
      </c>
      <c r="AG2310" s="7">
        <v>64652419</v>
      </c>
      <c r="AH2310" s="7">
        <v>64655686</v>
      </c>
      <c r="AI2310" s="7">
        <v>59513087</v>
      </c>
      <c r="AJ2310" s="7">
        <v>58867076</v>
      </c>
      <c r="AK2310" s="3">
        <v>91.053359999999998</v>
      </c>
      <c r="AL2310" s="7">
        <v>265</v>
      </c>
      <c r="AM2310" s="7">
        <v>61119284</v>
      </c>
      <c r="AN2310" s="3">
        <v>94.54</v>
      </c>
      <c r="AO2310" s="3">
        <v>2.9315959999999999</v>
      </c>
      <c r="AP2310" s="3">
        <v>-12.222222</v>
      </c>
      <c r="AQ2310" s="3">
        <v>-29.985229</v>
      </c>
      <c r="AR2310" s="3">
        <v>-61.774194000000001</v>
      </c>
      <c r="AS2310" s="3">
        <v>-12.222222</v>
      </c>
      <c r="AT2310" s="3">
        <v>-29.985229</v>
      </c>
      <c r="AU2310" s="3">
        <v>-62.410784999999997</v>
      </c>
      <c r="AV2310" s="3">
        <v>8.9252597280393164</v>
      </c>
      <c r="AW2310" s="3">
        <v>8.8095280343270606</v>
      </c>
      <c r="AX2310" s="3">
        <v>8.6253070990566059</v>
      </c>
      <c r="AY2310" s="3">
        <v>103.65</v>
      </c>
      <c r="AZ2310" s="3">
        <v>102.31</v>
      </c>
      <c r="BA2310" s="3">
        <v>100.17</v>
      </c>
    </row>
    <row r="2311" spans="1:53" x14ac:dyDescent="0.3">
      <c r="A2311" s="1" t="s">
        <v>813</v>
      </c>
      <c r="B2311" s="2">
        <v>102856</v>
      </c>
      <c r="C2311" s="9" t="s">
        <v>2395</v>
      </c>
      <c r="D2311" s="9" t="s">
        <v>2460</v>
      </c>
      <c r="E2311" s="3">
        <v>697.15773439999998</v>
      </c>
      <c r="F2311" s="5">
        <v>1095.266734</v>
      </c>
      <c r="G2311" s="5">
        <v>1093.5867344000001</v>
      </c>
      <c r="H2311" s="3">
        <v>0.21099999999999999</v>
      </c>
      <c r="I2311" s="3">
        <v>11.088929</v>
      </c>
      <c r="J2311" s="4">
        <v>0.21099999999999999</v>
      </c>
      <c r="K2311" s="3">
        <v>11.088929</v>
      </c>
      <c r="L2311" s="3">
        <v>1.51763537</v>
      </c>
      <c r="M2311" s="3">
        <v>0.82858693000000005</v>
      </c>
      <c r="N2311" s="3">
        <v>8.6238530000000004</v>
      </c>
      <c r="O2311" s="3" t="s">
        <v>2400</v>
      </c>
      <c r="P2311" s="3" t="s">
        <v>2400</v>
      </c>
      <c r="Q2311" s="3">
        <v>0.91569800000000001</v>
      </c>
      <c r="R2311" s="3">
        <v>4.2881030000000004</v>
      </c>
      <c r="S2311" s="3">
        <v>4.2881030000000004</v>
      </c>
      <c r="T2311" s="9" t="s">
        <v>3435</v>
      </c>
      <c r="U2311" s="7">
        <v>1161602</v>
      </c>
      <c r="V2311" s="7">
        <v>1049041</v>
      </c>
      <c r="W2311" s="7">
        <v>886225</v>
      </c>
      <c r="X2311" s="7">
        <v>729551</v>
      </c>
      <c r="Y2311" s="7">
        <v>1161602</v>
      </c>
      <c r="Z2311" s="7">
        <v>1137530</v>
      </c>
      <c r="AA2311" s="7">
        <v>1111921</v>
      </c>
      <c r="AB2311" s="7">
        <v>1084705</v>
      </c>
      <c r="AC2311" s="3">
        <v>58.735999999999997</v>
      </c>
      <c r="AD2311" s="3">
        <v>58.735999999999997</v>
      </c>
      <c r="AE2311" s="4">
        <v>12.606</v>
      </c>
      <c r="AF2311" s="4">
        <v>12.606</v>
      </c>
      <c r="AG2311" s="7">
        <v>54552869</v>
      </c>
      <c r="AH2311" s="7">
        <v>54742088</v>
      </c>
      <c r="AI2311" s="7">
        <v>54839740</v>
      </c>
      <c r="AJ2311" s="7">
        <v>49039518</v>
      </c>
      <c r="AK2311" s="3">
        <v>90.037850000000006</v>
      </c>
      <c r="AL2311" s="7">
        <v>236</v>
      </c>
      <c r="AM2311" s="7">
        <v>58889367</v>
      </c>
      <c r="AN2311" s="4">
        <v>108.12</v>
      </c>
      <c r="AO2311" s="3">
        <v>2.8619530000000002</v>
      </c>
      <c r="AP2311" s="3">
        <v>-4.53125</v>
      </c>
      <c r="AQ2311" s="4">
        <v>9.0098129999999994</v>
      </c>
      <c r="AR2311" s="3">
        <v>40.137614999999997</v>
      </c>
      <c r="AS2311" s="3">
        <v>-4.53125</v>
      </c>
      <c r="AT2311" s="4">
        <v>9.0098129999999994</v>
      </c>
      <c r="AU2311" s="3">
        <v>39.816934000000003</v>
      </c>
      <c r="AV2311" s="3">
        <v>2.6093383282509581</v>
      </c>
      <c r="AW2311" s="3">
        <v>3.8890914386010764</v>
      </c>
      <c r="AX2311" s="3">
        <v>4.7220090016888641</v>
      </c>
      <c r="AY2311" s="3">
        <v>52.74</v>
      </c>
      <c r="AZ2311" s="3">
        <v>78.61</v>
      </c>
      <c r="BA2311" s="3">
        <v>95.44</v>
      </c>
    </row>
    <row r="2312" spans="1:53" x14ac:dyDescent="0.3">
      <c r="A2312" s="1" t="s">
        <v>3389</v>
      </c>
      <c r="B2312" s="2">
        <v>25468324</v>
      </c>
      <c r="C2312" s="9" t="s">
        <v>2401</v>
      </c>
      <c r="D2312" s="9" t="s">
        <v>2461</v>
      </c>
      <c r="E2312" s="3">
        <v>695.84468700000002</v>
      </c>
      <c r="F2312" s="5">
        <v>120.766777</v>
      </c>
      <c r="G2312" s="5" t="s">
        <v>2400</v>
      </c>
      <c r="H2312" s="3">
        <v>0.22</v>
      </c>
      <c r="I2312" s="3">
        <v>5.4864860000000002</v>
      </c>
      <c r="J2312" s="3">
        <v>0.22</v>
      </c>
      <c r="K2312" s="3">
        <v>5.4864860000000002</v>
      </c>
      <c r="L2312" s="3">
        <v>0.96758818000000002</v>
      </c>
      <c r="M2312" s="3">
        <v>0.96620656999999999</v>
      </c>
      <c r="N2312" s="3" t="s">
        <v>2400</v>
      </c>
      <c r="O2312" s="3" t="s">
        <v>2400</v>
      </c>
      <c r="P2312" s="3" t="s">
        <v>2400</v>
      </c>
      <c r="Q2312" s="3">
        <v>0.21205099999999999</v>
      </c>
      <c r="R2312" s="3">
        <v>0.58539200000000002</v>
      </c>
      <c r="S2312" s="3">
        <v>0.58539200000000002</v>
      </c>
      <c r="T2312" s="9" t="s">
        <v>3429</v>
      </c>
      <c r="U2312" s="7">
        <v>318877.56400000001</v>
      </c>
      <c r="V2312" s="7">
        <v>303603.522</v>
      </c>
      <c r="W2312" s="7">
        <v>273134.908</v>
      </c>
      <c r="X2312" s="7">
        <v>134927.41</v>
      </c>
      <c r="Y2312" s="7">
        <v>329773.31900000002</v>
      </c>
      <c r="Z2312" s="7">
        <v>326038.64799999999</v>
      </c>
      <c r="AA2312" s="7">
        <v>324087.52899999998</v>
      </c>
      <c r="AB2312" s="7">
        <v>318877.56400000001</v>
      </c>
      <c r="AC2312" s="3">
        <v>64.084000000000003</v>
      </c>
      <c r="AD2312" s="3">
        <v>63.612000000000002</v>
      </c>
      <c r="AE2312" s="3">
        <v>30.849</v>
      </c>
      <c r="AF2312" s="3">
        <v>35.548000000000002</v>
      </c>
      <c r="AG2312" s="7">
        <v>160944009</v>
      </c>
      <c r="AH2312" s="7">
        <v>160721715</v>
      </c>
      <c r="AI2312" s="7">
        <v>160554730</v>
      </c>
      <c r="AJ2312" s="7">
        <v>53523197</v>
      </c>
      <c r="AK2312" s="3">
        <v>33.690219999999997</v>
      </c>
      <c r="AL2312" s="7">
        <v>63</v>
      </c>
      <c r="AM2312" s="7">
        <v>8231783</v>
      </c>
      <c r="AN2312" s="4">
        <v>5.18</v>
      </c>
      <c r="AO2312" s="3">
        <v>-2.1686749999999999</v>
      </c>
      <c r="AP2312" s="3">
        <v>-7.305936</v>
      </c>
      <c r="AQ2312" s="3">
        <v>-10.572687</v>
      </c>
      <c r="AR2312" s="3">
        <v>-31.186440999999999</v>
      </c>
      <c r="AS2312" s="3">
        <v>-7.305936</v>
      </c>
      <c r="AT2312" s="3">
        <v>-10.572687</v>
      </c>
      <c r="AU2312" s="3">
        <v>-33.768352</v>
      </c>
      <c r="AV2312" s="3" t="s">
        <v>2400</v>
      </c>
      <c r="AW2312" s="3" t="s">
        <v>2400</v>
      </c>
      <c r="AX2312" s="3" t="s">
        <v>2400</v>
      </c>
      <c r="AY2312" s="3">
        <v>51.63</v>
      </c>
      <c r="AZ2312" s="3">
        <v>106.64</v>
      </c>
      <c r="BA2312" s="3">
        <v>97.89</v>
      </c>
    </row>
    <row r="2313" spans="1:53" x14ac:dyDescent="0.3">
      <c r="A2313" s="1" t="s">
        <v>1369</v>
      </c>
      <c r="B2313" s="2">
        <v>16138493</v>
      </c>
      <c r="C2313" s="9" t="s">
        <v>2401</v>
      </c>
      <c r="D2313" s="9" t="s">
        <v>2461</v>
      </c>
      <c r="E2313" s="3">
        <v>695.78932703999999</v>
      </c>
      <c r="F2313" s="5">
        <v>776.87732700000004</v>
      </c>
      <c r="G2313" s="5">
        <v>923.05731331000004</v>
      </c>
      <c r="H2313" s="3">
        <v>0.17</v>
      </c>
      <c r="I2313" s="3">
        <v>59.73545</v>
      </c>
      <c r="J2313" s="3">
        <v>0.17</v>
      </c>
      <c r="K2313" s="3">
        <v>59.73545</v>
      </c>
      <c r="L2313" s="3" t="s">
        <v>2397</v>
      </c>
      <c r="M2313" s="3" t="s">
        <v>2397</v>
      </c>
      <c r="N2313" s="3">
        <v>15.968883</v>
      </c>
      <c r="O2313" s="3">
        <v>33.907062303528797</v>
      </c>
      <c r="P2313" s="3">
        <v>11.3119988672339</v>
      </c>
      <c r="Q2313" s="3">
        <v>1.0320400000000001</v>
      </c>
      <c r="R2313" s="3">
        <v>18.933976999999999</v>
      </c>
      <c r="S2313" s="3">
        <v>18.933976999999999</v>
      </c>
      <c r="T2313" s="9" t="s">
        <v>3429</v>
      </c>
      <c r="U2313" s="7">
        <v>388149</v>
      </c>
      <c r="V2313" s="7">
        <v>459072</v>
      </c>
      <c r="W2313" s="7">
        <v>645274</v>
      </c>
      <c r="X2313" s="7">
        <v>584814</v>
      </c>
      <c r="Y2313" s="7">
        <v>681230</v>
      </c>
      <c r="Z2313" s="7">
        <v>496670</v>
      </c>
      <c r="AA2313" s="7">
        <v>403168</v>
      </c>
      <c r="AB2313" s="7">
        <v>388149</v>
      </c>
      <c r="AC2313" s="3">
        <v>17.187000000000001</v>
      </c>
      <c r="AD2313" s="3">
        <v>17.155999999999999</v>
      </c>
      <c r="AE2313" s="3">
        <v>-7.3040000000000003</v>
      </c>
      <c r="AF2313" s="4">
        <v>5.2910000000000004</v>
      </c>
      <c r="AG2313" s="7">
        <v>55090208</v>
      </c>
      <c r="AH2313" s="7">
        <v>54729353</v>
      </c>
      <c r="AI2313" s="7">
        <v>46598086</v>
      </c>
      <c r="AJ2313" s="7">
        <v>25882043</v>
      </c>
      <c r="AK2313" s="4">
        <v>46.981200000000001</v>
      </c>
      <c r="AL2313" s="7">
        <v>190</v>
      </c>
      <c r="AM2313" s="7">
        <v>37549211</v>
      </c>
      <c r="AN2313" s="3">
        <v>68.16</v>
      </c>
      <c r="AO2313" s="3">
        <v>3.9594839999999998</v>
      </c>
      <c r="AP2313" s="3">
        <v>-10.60966</v>
      </c>
      <c r="AQ2313" s="3">
        <v>-37.658752</v>
      </c>
      <c r="AR2313" s="3">
        <v>2.450091</v>
      </c>
      <c r="AS2313" s="3">
        <v>-10.60966</v>
      </c>
      <c r="AT2313" s="3">
        <v>-37.658752</v>
      </c>
      <c r="AU2313" s="3">
        <v>1.2556050000000001</v>
      </c>
      <c r="AV2313" s="3">
        <v>5.4973344809298963</v>
      </c>
      <c r="AW2313" s="3">
        <v>5.4494917928724522</v>
      </c>
      <c r="AX2313" s="3">
        <v>5.4681619086113615</v>
      </c>
      <c r="AY2313" s="4">
        <v>105.06</v>
      </c>
      <c r="AZ2313" s="3">
        <v>104.15</v>
      </c>
      <c r="BA2313" s="3">
        <v>104.51</v>
      </c>
    </row>
    <row r="2314" spans="1:53" x14ac:dyDescent="0.3">
      <c r="A2314" s="1" t="s">
        <v>678</v>
      </c>
      <c r="B2314" s="2">
        <v>6602795</v>
      </c>
      <c r="C2314" s="9" t="s">
        <v>2395</v>
      </c>
      <c r="D2314" s="9" t="s">
        <v>2531</v>
      </c>
      <c r="E2314" s="3">
        <v>693.74815999999998</v>
      </c>
      <c r="F2314" s="5">
        <v>363.73415999999997</v>
      </c>
      <c r="G2314" s="5" t="s">
        <v>2400</v>
      </c>
      <c r="H2314" s="3">
        <v>0.505</v>
      </c>
      <c r="I2314" s="3">
        <v>4.5391300000000001</v>
      </c>
      <c r="J2314" s="3">
        <v>0.505</v>
      </c>
      <c r="K2314" s="3">
        <v>4.5391300000000001</v>
      </c>
      <c r="L2314" s="3">
        <v>1.4009661800000002</v>
      </c>
      <c r="M2314" s="3">
        <v>0.63434195999999998</v>
      </c>
      <c r="N2314" s="3">
        <v>3.9635539999999998</v>
      </c>
      <c r="O2314" s="3" t="s">
        <v>2400</v>
      </c>
      <c r="P2314" s="3" t="s">
        <v>2400</v>
      </c>
      <c r="Q2314" s="3">
        <v>0.54699799999999998</v>
      </c>
      <c r="R2314" s="3">
        <v>1.307674</v>
      </c>
      <c r="S2314" s="3">
        <v>1.307674</v>
      </c>
      <c r="T2314" s="9" t="s">
        <v>3429</v>
      </c>
      <c r="U2314" s="7">
        <v>308830.14185346832</v>
      </c>
      <c r="V2314" s="7">
        <v>321939.37018509547</v>
      </c>
      <c r="W2314" s="7">
        <v>363162.92027785711</v>
      </c>
      <c r="X2314" s="7">
        <v>359073.76286352449</v>
      </c>
      <c r="Y2314" s="7">
        <v>342458</v>
      </c>
      <c r="Z2314" s="7">
        <v>316314.90299999999</v>
      </c>
      <c r="AA2314" s="7">
        <v>310523.39600000001</v>
      </c>
      <c r="AB2314" s="7">
        <v>308830.14185346832</v>
      </c>
      <c r="AC2314" s="4">
        <v>100</v>
      </c>
      <c r="AD2314" s="3">
        <v>69.706999999999994</v>
      </c>
      <c r="AE2314" s="3">
        <v>39.531999999999996</v>
      </c>
      <c r="AF2314" s="3">
        <v>41.212000000000003</v>
      </c>
      <c r="AG2314" s="7">
        <v>49553440</v>
      </c>
      <c r="AH2314" s="7">
        <v>991068800</v>
      </c>
      <c r="AI2314" s="7">
        <v>49553440</v>
      </c>
      <c r="AJ2314" s="7">
        <v>6439321</v>
      </c>
      <c r="AK2314" s="4">
        <v>12.9947</v>
      </c>
      <c r="AL2314" s="7">
        <v>23</v>
      </c>
      <c r="AM2314" s="7">
        <v>4886915</v>
      </c>
      <c r="AN2314" s="3">
        <v>9.86</v>
      </c>
      <c r="AO2314" s="3">
        <v>-1.5112920000000001</v>
      </c>
      <c r="AP2314" s="3">
        <v>-25.428571000000002</v>
      </c>
      <c r="AQ2314" s="3">
        <v>-36.727272999999997</v>
      </c>
      <c r="AR2314" s="3">
        <v>34.536082999999998</v>
      </c>
      <c r="AS2314" s="3">
        <v>-25.428571000000002</v>
      </c>
      <c r="AT2314" s="3">
        <v>-36.727272999999997</v>
      </c>
      <c r="AU2314" s="3">
        <v>42.05048</v>
      </c>
      <c r="AV2314" s="3" t="s">
        <v>2400</v>
      </c>
      <c r="AW2314" s="3" t="s">
        <v>2400</v>
      </c>
      <c r="AX2314" s="3" t="s">
        <v>2400</v>
      </c>
      <c r="AY2314" s="3">
        <v>104.71</v>
      </c>
      <c r="AZ2314" s="3">
        <v>152.43</v>
      </c>
      <c r="BA2314" s="3">
        <v>153.43</v>
      </c>
    </row>
    <row r="2315" spans="1:53" x14ac:dyDescent="0.3">
      <c r="A2315" s="1" t="s">
        <v>3256</v>
      </c>
      <c r="B2315" s="2">
        <v>4639228</v>
      </c>
      <c r="C2315" s="9" t="s">
        <v>2401</v>
      </c>
      <c r="D2315" s="9" t="s">
        <v>2491</v>
      </c>
      <c r="E2315" s="3">
        <v>692.23770300000001</v>
      </c>
      <c r="F2315" s="5">
        <v>9679.3427030000003</v>
      </c>
      <c r="G2315" s="5" t="s">
        <v>2400</v>
      </c>
      <c r="H2315" s="3">
        <v>-0.98199999999999998</v>
      </c>
      <c r="I2315" s="3" t="s">
        <v>2397</v>
      </c>
      <c r="J2315" s="3">
        <v>-0.98199999999999998</v>
      </c>
      <c r="K2315" s="3" t="s">
        <v>2397</v>
      </c>
      <c r="L2315" s="3">
        <v>0.25710217000000002</v>
      </c>
      <c r="M2315" s="3">
        <v>0.24087079</v>
      </c>
      <c r="N2315" s="3" t="s">
        <v>2397</v>
      </c>
      <c r="O2315" s="3" t="s">
        <v>2400</v>
      </c>
      <c r="P2315" s="3" t="s">
        <v>2400</v>
      </c>
      <c r="Q2315" s="3">
        <v>11.624642</v>
      </c>
      <c r="R2315" s="3">
        <v>272.902806</v>
      </c>
      <c r="S2315" s="3">
        <v>272.902806</v>
      </c>
      <c r="T2315" s="9" t="s">
        <v>3429</v>
      </c>
      <c r="U2315" s="7">
        <v>720653</v>
      </c>
      <c r="V2315" s="7">
        <v>557690</v>
      </c>
      <c r="W2315" s="7">
        <v>241752</v>
      </c>
      <c r="X2315" s="7">
        <v>160820</v>
      </c>
      <c r="Y2315" s="7">
        <v>809977</v>
      </c>
      <c r="Z2315" s="7">
        <v>773081</v>
      </c>
      <c r="AA2315" s="7">
        <v>719861</v>
      </c>
      <c r="AB2315" s="7">
        <v>720653</v>
      </c>
      <c r="AC2315" s="3">
        <v>52.853999999999999</v>
      </c>
      <c r="AD2315" s="3">
        <v>53.408000000000001</v>
      </c>
      <c r="AE2315" s="4">
        <v>1.163</v>
      </c>
      <c r="AF2315" s="4">
        <v>3.7050000000000001</v>
      </c>
      <c r="AG2315" s="7">
        <v>124923776</v>
      </c>
      <c r="AH2315" s="7">
        <v>124735252</v>
      </c>
      <c r="AI2315" s="7">
        <v>122405788</v>
      </c>
      <c r="AJ2315" s="7">
        <v>96639685</v>
      </c>
      <c r="AK2315" s="3">
        <v>77.341040000000007</v>
      </c>
      <c r="AL2315" s="7">
        <v>291</v>
      </c>
      <c r="AM2315" s="7">
        <v>112060437</v>
      </c>
      <c r="AN2315" s="3">
        <v>89.68</v>
      </c>
      <c r="AO2315" s="3">
        <v>-9.0185680000000001</v>
      </c>
      <c r="AP2315" s="3">
        <v>-38.086643000000002</v>
      </c>
      <c r="AQ2315" s="3">
        <v>-64.784394000000006</v>
      </c>
      <c r="AR2315" s="3">
        <v>-77.522936000000001</v>
      </c>
      <c r="AS2315" s="3">
        <v>-38.086643000000002</v>
      </c>
      <c r="AT2315" s="3">
        <v>-64.784394000000006</v>
      </c>
      <c r="AU2315" s="3">
        <v>-77.508196999999996</v>
      </c>
      <c r="AV2315" s="3">
        <v>24.7074335852042</v>
      </c>
      <c r="AW2315" s="3">
        <v>33.8580630781087</v>
      </c>
      <c r="AX2315" s="3">
        <v>41.80803991689401</v>
      </c>
      <c r="AY2315" s="3">
        <v>73.37</v>
      </c>
      <c r="AZ2315" s="3">
        <v>100.54</v>
      </c>
      <c r="BA2315" s="3">
        <v>124.15</v>
      </c>
    </row>
    <row r="2316" spans="1:53" x14ac:dyDescent="0.3">
      <c r="A2316" s="1" t="s">
        <v>2604</v>
      </c>
      <c r="B2316" s="2">
        <v>4960397</v>
      </c>
      <c r="C2316" s="9" t="s">
        <v>2401</v>
      </c>
      <c r="D2316" s="9" t="s">
        <v>2491</v>
      </c>
      <c r="E2316" s="3">
        <v>691.19795664000003</v>
      </c>
      <c r="F2316" s="5">
        <v>2179.8509560000002</v>
      </c>
      <c r="G2316" s="5" t="s">
        <v>2400</v>
      </c>
      <c r="H2316" s="3">
        <v>0.11</v>
      </c>
      <c r="I2316" s="3">
        <v>18.5</v>
      </c>
      <c r="J2316" s="3">
        <v>0.11</v>
      </c>
      <c r="K2316" s="3">
        <v>18.5</v>
      </c>
      <c r="L2316" s="3">
        <v>1.3986254299999998</v>
      </c>
      <c r="M2316" s="3">
        <v>1.2647607199999999</v>
      </c>
      <c r="N2316" s="3" t="s">
        <v>2397</v>
      </c>
      <c r="O2316" s="3" t="s">
        <v>2400</v>
      </c>
      <c r="P2316" s="3" t="s">
        <v>2400</v>
      </c>
      <c r="Q2316" s="3">
        <v>11.505070999999999</v>
      </c>
      <c r="R2316" s="3">
        <v>18.786279</v>
      </c>
      <c r="S2316" s="3">
        <v>18.786279</v>
      </c>
      <c r="T2316" s="9" t="s">
        <v>3429</v>
      </c>
      <c r="U2316" s="7">
        <v>155162</v>
      </c>
      <c r="V2316" s="7">
        <v>101163</v>
      </c>
      <c r="W2316" s="7">
        <v>71800</v>
      </c>
      <c r="X2316" s="7">
        <v>45278</v>
      </c>
      <c r="Y2316" s="7">
        <v>185992</v>
      </c>
      <c r="Z2316" s="7">
        <v>172390</v>
      </c>
      <c r="AA2316" s="7">
        <v>166443</v>
      </c>
      <c r="AB2316" s="7">
        <v>155162</v>
      </c>
      <c r="AC2316" s="4">
        <v>80.900000000000006</v>
      </c>
      <c r="AD2316" s="3">
        <v>77.236999999999995</v>
      </c>
      <c r="AE2316" s="3">
        <v>50.326999999999998</v>
      </c>
      <c r="AF2316" s="3">
        <v>52.015000000000001</v>
      </c>
      <c r="AG2316" s="7">
        <v>159989890</v>
      </c>
      <c r="AH2316" s="7">
        <v>159989890</v>
      </c>
      <c r="AI2316" s="7">
        <v>158989953</v>
      </c>
      <c r="AJ2316" s="7">
        <v>49135194</v>
      </c>
      <c r="AK2316" s="3">
        <v>30.709589999999999</v>
      </c>
      <c r="AL2316" s="7">
        <v>159</v>
      </c>
      <c r="AM2316" s="7">
        <v>55896184</v>
      </c>
      <c r="AN2316" s="3">
        <v>34.94</v>
      </c>
      <c r="AO2316" s="3">
        <v>-1.213592</v>
      </c>
      <c r="AP2316" s="3">
        <v>-5.7870369999999998</v>
      </c>
      <c r="AQ2316" s="3">
        <v>27.987421000000001</v>
      </c>
      <c r="AR2316" s="3">
        <v>-40.147058999999999</v>
      </c>
      <c r="AS2316" s="3">
        <v>-5.7870369999999998</v>
      </c>
      <c r="AT2316" s="3">
        <v>27.987421000000001</v>
      </c>
      <c r="AU2316" s="3">
        <v>-40.409956000000001</v>
      </c>
      <c r="AV2316" s="3">
        <v>3.0488288978759845</v>
      </c>
      <c r="AW2316" s="3">
        <v>4.4755947334604018</v>
      </c>
      <c r="AX2316" s="3">
        <v>3.7552549774815813</v>
      </c>
      <c r="AY2316" s="4">
        <v>88</v>
      </c>
      <c r="AZ2316" s="3">
        <v>129.18</v>
      </c>
      <c r="BA2316" s="3">
        <v>108.39</v>
      </c>
    </row>
    <row r="2317" spans="1:53" x14ac:dyDescent="0.3">
      <c r="A2317" s="1" t="s">
        <v>2740</v>
      </c>
      <c r="B2317" s="2">
        <v>4161102</v>
      </c>
      <c r="C2317" s="9" t="s">
        <v>2395</v>
      </c>
      <c r="D2317" s="9" t="s">
        <v>2514</v>
      </c>
      <c r="E2317" s="3">
        <v>688.24611856000001</v>
      </c>
      <c r="F2317" s="5">
        <v>817.11111800000003</v>
      </c>
      <c r="G2317" s="5" t="s">
        <v>2400</v>
      </c>
      <c r="H2317" s="3">
        <v>-8.1000000000000003E-2</v>
      </c>
      <c r="I2317" s="3" t="s">
        <v>2397</v>
      </c>
      <c r="J2317" s="3">
        <v>-8.1000000000000003E-2</v>
      </c>
      <c r="K2317" s="3" t="s">
        <v>2397</v>
      </c>
      <c r="L2317" s="3">
        <v>0.85753330999999999</v>
      </c>
      <c r="M2317" s="3">
        <v>0.77373613000000008</v>
      </c>
      <c r="N2317" s="3" t="s">
        <v>2397</v>
      </c>
      <c r="O2317" s="3" t="s">
        <v>2400</v>
      </c>
      <c r="P2317" s="3" t="s">
        <v>2400</v>
      </c>
      <c r="Q2317" s="3">
        <v>1.6684749999999999</v>
      </c>
      <c r="R2317" s="3">
        <v>39.505757000000003</v>
      </c>
      <c r="S2317" s="3">
        <v>39.505757000000003</v>
      </c>
      <c r="T2317" s="9" t="s">
        <v>3429</v>
      </c>
      <c r="U2317" s="7">
        <v>425159</v>
      </c>
      <c r="V2317" s="7">
        <v>420164</v>
      </c>
      <c r="W2317" s="7">
        <v>255646</v>
      </c>
      <c r="X2317" s="7">
        <v>291724</v>
      </c>
      <c r="Y2317" s="7">
        <v>413396</v>
      </c>
      <c r="Z2317" s="7">
        <v>404091</v>
      </c>
      <c r="AA2317" s="7">
        <v>396685</v>
      </c>
      <c r="AB2317" s="7">
        <v>425159</v>
      </c>
      <c r="AC2317" s="3">
        <v>19.178000000000001</v>
      </c>
      <c r="AD2317" s="3">
        <v>29.731000000000002</v>
      </c>
      <c r="AE2317" s="3">
        <v>-7.6740000000000004</v>
      </c>
      <c r="AF2317" s="4">
        <v>3.0750000000000002</v>
      </c>
      <c r="AG2317" s="7">
        <v>223430400</v>
      </c>
      <c r="AH2317" s="7">
        <v>223332502</v>
      </c>
      <c r="AI2317" s="7">
        <v>222987248</v>
      </c>
      <c r="AJ2317" s="7">
        <v>176848109</v>
      </c>
      <c r="AK2317" s="3">
        <v>79.142060000000001</v>
      </c>
      <c r="AL2317" s="7">
        <v>256</v>
      </c>
      <c r="AM2317" s="7">
        <v>115890078</v>
      </c>
      <c r="AN2317" s="3">
        <v>51.86</v>
      </c>
      <c r="AO2317" s="3">
        <v>-1.5686279999999999</v>
      </c>
      <c r="AP2317" s="3">
        <v>-18.506494</v>
      </c>
      <c r="AQ2317" s="3">
        <v>-19.292604999999998</v>
      </c>
      <c r="AR2317" s="3">
        <v>-33.947367999999997</v>
      </c>
      <c r="AS2317" s="3">
        <v>-18.506494</v>
      </c>
      <c r="AT2317" s="3">
        <v>-19.292604999999998</v>
      </c>
      <c r="AU2317" s="3">
        <v>-34.464751999999997</v>
      </c>
      <c r="AV2317" s="3">
        <v>4.0986360604576104</v>
      </c>
      <c r="AW2317" s="3">
        <v>4.4527012610138508</v>
      </c>
      <c r="AX2317" s="3">
        <v>3.8351034436738476</v>
      </c>
      <c r="AY2317" s="4">
        <v>111.2</v>
      </c>
      <c r="AZ2317" s="3">
        <v>120.81</v>
      </c>
      <c r="BA2317" s="4">
        <v>104.05</v>
      </c>
    </row>
    <row r="2318" spans="1:53" x14ac:dyDescent="0.3">
      <c r="A2318" s="1" t="s">
        <v>402</v>
      </c>
      <c r="B2318" s="2">
        <v>101149</v>
      </c>
      <c r="C2318" s="9" t="s">
        <v>2395</v>
      </c>
      <c r="D2318" s="9" t="s">
        <v>2399</v>
      </c>
      <c r="E2318" s="3">
        <v>686.73273998000002</v>
      </c>
      <c r="F2318" s="5" t="s">
        <v>2400</v>
      </c>
      <c r="G2318" s="5">
        <v>1107.8877399800001</v>
      </c>
      <c r="H2318" s="3">
        <v>0.89700000000000002</v>
      </c>
      <c r="I2318" s="3">
        <v>13.356249999999999</v>
      </c>
      <c r="J2318" s="3">
        <v>0.89700000000000002</v>
      </c>
      <c r="K2318" s="3">
        <v>13.356249999999999</v>
      </c>
      <c r="L2318" s="3">
        <v>1.4334101707814801</v>
      </c>
      <c r="M2318" s="3">
        <v>1.17575070262314</v>
      </c>
      <c r="N2318" s="3" t="s">
        <v>2397</v>
      </c>
      <c r="O2318" s="3" t="s">
        <v>2400</v>
      </c>
      <c r="P2318" s="3" t="s">
        <v>2400</v>
      </c>
      <c r="Q2318" s="3" t="s">
        <v>2400</v>
      </c>
      <c r="R2318" s="3" t="s">
        <v>2400</v>
      </c>
      <c r="S2318" s="3" t="s">
        <v>2400</v>
      </c>
      <c r="T2318" s="9" t="s">
        <v>3429</v>
      </c>
      <c r="U2318" s="7">
        <v>163297</v>
      </c>
      <c r="V2318" s="7">
        <v>188192</v>
      </c>
      <c r="W2318" s="7">
        <v>187171</v>
      </c>
      <c r="X2318" s="7">
        <v>186797</v>
      </c>
      <c r="Y2318" s="7">
        <v>168112</v>
      </c>
      <c r="Z2318" s="7">
        <v>160775</v>
      </c>
      <c r="AA2318" s="7">
        <v>160746</v>
      </c>
      <c r="AB2318" s="7">
        <v>163297</v>
      </c>
      <c r="AC2318" s="3" t="s">
        <v>2400</v>
      </c>
      <c r="AD2318" s="3" t="s">
        <v>2400</v>
      </c>
      <c r="AE2318" s="3" t="s">
        <v>2400</v>
      </c>
      <c r="AF2318" s="3" t="s">
        <v>2400</v>
      </c>
      <c r="AG2318" s="7">
        <v>14577218</v>
      </c>
      <c r="AH2318" s="7">
        <v>14569262</v>
      </c>
      <c r="AI2318" s="7">
        <v>14558137</v>
      </c>
      <c r="AJ2318" s="7">
        <v>13997718</v>
      </c>
      <c r="AK2318" s="3">
        <v>96.024619999999999</v>
      </c>
      <c r="AL2318" s="7">
        <v>180</v>
      </c>
      <c r="AM2318" s="7">
        <v>11203355</v>
      </c>
      <c r="AN2318" s="3">
        <v>76.86</v>
      </c>
      <c r="AO2318" s="3">
        <v>-0.58153100000000002</v>
      </c>
      <c r="AP2318" s="3">
        <v>-9.2761619999999994</v>
      </c>
      <c r="AQ2318" s="3">
        <v>3.4365920000000001</v>
      </c>
      <c r="AR2318" s="3">
        <v>13.068783</v>
      </c>
      <c r="AS2318" s="3">
        <v>-9.2761619999999994</v>
      </c>
      <c r="AT2318" s="3">
        <v>3.4365920000000001</v>
      </c>
      <c r="AU2318" s="3">
        <v>13.579591000000001</v>
      </c>
      <c r="AV2318" s="3">
        <v>1.822364184990579</v>
      </c>
      <c r="AW2318" s="3">
        <v>2.1236733922755358</v>
      </c>
      <c r="AX2318" s="3">
        <v>2.0213781004557405</v>
      </c>
      <c r="AY2318" s="3">
        <v>102.19</v>
      </c>
      <c r="AZ2318" s="4">
        <v>119.09</v>
      </c>
      <c r="BA2318" s="3">
        <v>113.35</v>
      </c>
    </row>
    <row r="2319" spans="1:53" x14ac:dyDescent="0.3">
      <c r="A2319" s="1" t="s">
        <v>1980</v>
      </c>
      <c r="B2319" s="2">
        <v>4963560</v>
      </c>
      <c r="C2319" s="9" t="s">
        <v>2395</v>
      </c>
      <c r="D2319" s="9" t="s">
        <v>2445</v>
      </c>
      <c r="E2319" s="3">
        <v>686.72370000000001</v>
      </c>
      <c r="F2319" s="5">
        <v>574.90170000000001</v>
      </c>
      <c r="G2319" s="5" t="s">
        <v>2400</v>
      </c>
      <c r="H2319" s="3">
        <v>-0.373</v>
      </c>
      <c r="I2319" s="3" t="s">
        <v>2397</v>
      </c>
      <c r="J2319" s="3">
        <v>-0.373</v>
      </c>
      <c r="K2319" s="3" t="s">
        <v>2397</v>
      </c>
      <c r="L2319" s="3">
        <v>1.02383969</v>
      </c>
      <c r="M2319" s="3">
        <v>0.76295914999999992</v>
      </c>
      <c r="N2319" s="3" t="s">
        <v>2397</v>
      </c>
      <c r="O2319" s="3" t="s">
        <v>2400</v>
      </c>
      <c r="P2319" s="3" t="s">
        <v>2400</v>
      </c>
      <c r="Q2319" s="3">
        <v>0.90380000000000005</v>
      </c>
      <c r="R2319" s="3" t="s">
        <v>2397</v>
      </c>
      <c r="S2319" s="3">
        <v>-28.113448000000002</v>
      </c>
      <c r="T2319" s="9" t="s">
        <v>3429</v>
      </c>
      <c r="U2319" s="7">
        <v>627598</v>
      </c>
      <c r="V2319" s="7">
        <v>651483</v>
      </c>
      <c r="W2319" s="7">
        <v>607219</v>
      </c>
      <c r="X2319" s="7">
        <v>520817</v>
      </c>
      <c r="Y2319" s="7">
        <v>578436</v>
      </c>
      <c r="Z2319" s="7">
        <v>600561</v>
      </c>
      <c r="AA2319" s="7">
        <v>622271</v>
      </c>
      <c r="AB2319" s="7">
        <v>627598</v>
      </c>
      <c r="AC2319" s="3">
        <v>44.531999999999996</v>
      </c>
      <c r="AD2319" s="3">
        <v>44.993000000000002</v>
      </c>
      <c r="AE2319" s="3">
        <v>-3.0670000000000002</v>
      </c>
      <c r="AF2319" s="3">
        <v>-1.2350000000000001</v>
      </c>
      <c r="AG2319" s="7">
        <v>71385000</v>
      </c>
      <c r="AH2319" s="7">
        <v>71132000</v>
      </c>
      <c r="AI2319" s="7">
        <v>69165000</v>
      </c>
      <c r="AJ2319" s="7">
        <v>51513885</v>
      </c>
      <c r="AK2319" s="3">
        <v>72.163460000000001</v>
      </c>
      <c r="AL2319" s="7">
        <v>170</v>
      </c>
      <c r="AM2319" s="7">
        <v>32917476</v>
      </c>
      <c r="AN2319" s="3">
        <v>46.11</v>
      </c>
      <c r="AO2319" s="3">
        <v>-5.2238810000000004</v>
      </c>
      <c r="AP2319" s="3">
        <v>-7.5883580000000004</v>
      </c>
      <c r="AQ2319" s="3">
        <v>6.9795429999999996</v>
      </c>
      <c r="AR2319" s="3">
        <v>-36.905607000000003</v>
      </c>
      <c r="AS2319" s="3">
        <v>-7.5883580000000004</v>
      </c>
      <c r="AT2319" s="3">
        <v>6.9795429999999996</v>
      </c>
      <c r="AU2319" s="3">
        <v>-37.745097999999999</v>
      </c>
      <c r="AV2319" s="3">
        <v>3.0081767878405827</v>
      </c>
      <c r="AW2319" s="3">
        <v>4.3590456996949962</v>
      </c>
      <c r="AX2319" s="3">
        <v>4.3244993292062004</v>
      </c>
      <c r="AY2319" s="3">
        <v>81.88</v>
      </c>
      <c r="AZ2319" s="3">
        <v>118.65</v>
      </c>
      <c r="BA2319" s="3">
        <v>117.71</v>
      </c>
    </row>
    <row r="2320" spans="1:53" x14ac:dyDescent="0.3">
      <c r="A2320" s="1" t="s">
        <v>3190</v>
      </c>
      <c r="B2320" s="2">
        <v>4963548</v>
      </c>
      <c r="C2320" s="9" t="s">
        <v>2395</v>
      </c>
      <c r="D2320" s="9" t="s">
        <v>2428</v>
      </c>
      <c r="E2320" s="3">
        <v>685.75021617000004</v>
      </c>
      <c r="F2320" s="5">
        <v>1029.6442159999999</v>
      </c>
      <c r="G2320" s="5" t="s">
        <v>2400</v>
      </c>
      <c r="H2320" s="3">
        <v>-0.08</v>
      </c>
      <c r="I2320" s="3" t="s">
        <v>2397</v>
      </c>
      <c r="J2320" s="3">
        <v>-0.08</v>
      </c>
      <c r="K2320" s="3" t="s">
        <v>2397</v>
      </c>
      <c r="L2320" s="3" t="s">
        <v>2397</v>
      </c>
      <c r="M2320" s="3">
        <v>1.8374558300000001</v>
      </c>
      <c r="N2320" s="3" t="s">
        <v>2397</v>
      </c>
      <c r="O2320" s="3" t="s">
        <v>2400</v>
      </c>
      <c r="P2320" s="3" t="s">
        <v>2400</v>
      </c>
      <c r="Q2320" s="3">
        <v>1.327061</v>
      </c>
      <c r="R2320" s="3">
        <v>9.6182250000000007</v>
      </c>
      <c r="S2320" s="3">
        <v>9.6182250000000007</v>
      </c>
      <c r="T2320" s="9" t="s">
        <v>3429</v>
      </c>
      <c r="U2320" s="7">
        <v>826339</v>
      </c>
      <c r="V2320" s="7">
        <v>819760</v>
      </c>
      <c r="W2320" s="7">
        <v>844957</v>
      </c>
      <c r="X2320" s="7">
        <v>843795</v>
      </c>
      <c r="Y2320" s="7">
        <v>808923</v>
      </c>
      <c r="Z2320" s="7">
        <v>801846</v>
      </c>
      <c r="AA2320" s="7">
        <v>819844</v>
      </c>
      <c r="AB2320" s="7">
        <v>826339</v>
      </c>
      <c r="AC2320" s="3">
        <v>52.808</v>
      </c>
      <c r="AD2320" s="3">
        <v>55.241</v>
      </c>
      <c r="AE2320" s="4">
        <v>8.1560000000000006</v>
      </c>
      <c r="AF2320" s="4">
        <v>9.7360000000000007</v>
      </c>
      <c r="AG2320" s="7">
        <v>174735798</v>
      </c>
      <c r="AH2320" s="7">
        <v>174437242</v>
      </c>
      <c r="AI2320" s="7">
        <v>171417372</v>
      </c>
      <c r="AJ2320" s="7">
        <v>91668070</v>
      </c>
      <c r="AK2320" s="3">
        <v>52.267159999999997</v>
      </c>
      <c r="AL2320" s="7">
        <v>160</v>
      </c>
      <c r="AM2320" s="7">
        <v>74060847</v>
      </c>
      <c r="AN2320" s="3">
        <v>42.23</v>
      </c>
      <c r="AO2320" s="3">
        <v>-3.255814</v>
      </c>
      <c r="AP2320" s="3">
        <v>6.3938620000000004</v>
      </c>
      <c r="AQ2320" s="3">
        <v>28</v>
      </c>
      <c r="AR2320" s="3">
        <v>37.293728999999999</v>
      </c>
      <c r="AS2320" s="3">
        <v>6.3938620000000004</v>
      </c>
      <c r="AT2320" s="3">
        <v>28</v>
      </c>
      <c r="AU2320" s="3">
        <v>43.448276</v>
      </c>
      <c r="AV2320" s="3">
        <v>0.76643103072636398</v>
      </c>
      <c r="AW2320" s="3">
        <v>1.2232087676225194</v>
      </c>
      <c r="AX2320" s="3">
        <v>0.99972410775011245</v>
      </c>
      <c r="AY2320" s="4">
        <v>72.599999999999994</v>
      </c>
      <c r="AZ2320" s="3">
        <v>115.87</v>
      </c>
      <c r="BA2320" s="4">
        <v>94.7</v>
      </c>
    </row>
    <row r="2321" spans="1:53" x14ac:dyDescent="0.3">
      <c r="A2321" s="1" t="s">
        <v>2240</v>
      </c>
      <c r="B2321" s="2">
        <v>5327992</v>
      </c>
      <c r="C2321" s="9" t="s">
        <v>2395</v>
      </c>
      <c r="D2321" s="9" t="s">
        <v>2409</v>
      </c>
      <c r="E2321" s="3">
        <v>685.45090572000004</v>
      </c>
      <c r="F2321" s="5">
        <v>975.75090499999999</v>
      </c>
      <c r="G2321" s="5" t="s">
        <v>2400</v>
      </c>
      <c r="H2321" s="3">
        <v>-1.228</v>
      </c>
      <c r="I2321" s="3" t="s">
        <v>2397</v>
      </c>
      <c r="J2321" s="3">
        <v>-1.228</v>
      </c>
      <c r="K2321" s="3" t="s">
        <v>2397</v>
      </c>
      <c r="L2321" s="3">
        <v>2.6297764999999997</v>
      </c>
      <c r="M2321" s="3">
        <v>1.1204976600000001</v>
      </c>
      <c r="N2321" s="3">
        <v>29.18</v>
      </c>
      <c r="O2321" s="3" t="s">
        <v>2400</v>
      </c>
      <c r="P2321" s="3" t="s">
        <v>2400</v>
      </c>
      <c r="Q2321" s="3">
        <v>1.097243</v>
      </c>
      <c r="R2321" s="3">
        <v>12.990716000000001</v>
      </c>
      <c r="S2321" s="3">
        <v>12.990716000000001</v>
      </c>
      <c r="T2321" s="9" t="s">
        <v>3435</v>
      </c>
      <c r="U2321" s="7">
        <v>811000</v>
      </c>
      <c r="V2321" s="7">
        <v>893400</v>
      </c>
      <c r="W2321" s="7">
        <v>859400</v>
      </c>
      <c r="X2321" s="7">
        <v>818100</v>
      </c>
      <c r="Y2321" s="7">
        <v>811000</v>
      </c>
      <c r="Z2321" s="7">
        <v>832700</v>
      </c>
      <c r="AA2321" s="7">
        <v>855800</v>
      </c>
      <c r="AB2321" s="7">
        <v>877800</v>
      </c>
      <c r="AC2321" s="3">
        <v>31.677</v>
      </c>
      <c r="AD2321" s="3">
        <v>31.677</v>
      </c>
      <c r="AE2321" s="4">
        <v>7.7930000000000001</v>
      </c>
      <c r="AF2321" s="4">
        <v>7.7930000000000001</v>
      </c>
      <c r="AG2321" s="7">
        <v>41094179</v>
      </c>
      <c r="AH2321" s="7">
        <v>40860965</v>
      </c>
      <c r="AI2321" s="7">
        <v>40529573</v>
      </c>
      <c r="AJ2321" s="7">
        <v>40668363</v>
      </c>
      <c r="AK2321" s="3">
        <v>98.963809999999995</v>
      </c>
      <c r="AL2321" s="7">
        <v>251</v>
      </c>
      <c r="AM2321" s="7">
        <v>40283092</v>
      </c>
      <c r="AN2321" s="3">
        <v>98.03</v>
      </c>
      <c r="AO2321" s="3">
        <v>-0.81577200000000005</v>
      </c>
      <c r="AP2321" s="3">
        <v>-12.529976</v>
      </c>
      <c r="AQ2321" s="3">
        <v>22.399329000000002</v>
      </c>
      <c r="AR2321" s="3">
        <v>-29.584942000000002</v>
      </c>
      <c r="AS2321" s="3">
        <v>-12.529976</v>
      </c>
      <c r="AT2321" s="3">
        <v>22.399329000000002</v>
      </c>
      <c r="AU2321" s="3">
        <v>-28.829267999999999</v>
      </c>
      <c r="AV2321" s="3">
        <v>4.8894856860384053</v>
      </c>
      <c r="AW2321" s="3">
        <v>7.1885203232577259</v>
      </c>
      <c r="AX2321" s="3">
        <v>7.0298822239893992</v>
      </c>
      <c r="AY2321" s="3">
        <v>78.64</v>
      </c>
      <c r="AZ2321" s="3">
        <v>115.61</v>
      </c>
      <c r="BA2321" s="4">
        <v>113.06</v>
      </c>
    </row>
    <row r="2322" spans="1:53" x14ac:dyDescent="0.3">
      <c r="A2322" s="1" t="s">
        <v>3246</v>
      </c>
      <c r="B2322" s="2">
        <v>4810178</v>
      </c>
      <c r="C2322" s="9" t="s">
        <v>2395</v>
      </c>
      <c r="D2322" s="9" t="s">
        <v>2396</v>
      </c>
      <c r="E2322" s="3">
        <v>684.95618832000002</v>
      </c>
      <c r="F2322" s="5">
        <v>408.100188</v>
      </c>
      <c r="G2322" s="5" t="s">
        <v>2400</v>
      </c>
      <c r="H2322" s="3">
        <v>-7.2999999999999995E-2</v>
      </c>
      <c r="I2322" s="3" t="s">
        <v>2397</v>
      </c>
      <c r="J2322" s="3">
        <v>-7.2999999999999995E-2</v>
      </c>
      <c r="K2322" s="3" t="s">
        <v>2397</v>
      </c>
      <c r="L2322" s="3">
        <v>1.8115942</v>
      </c>
      <c r="M2322" s="3">
        <v>1.3318112600000001</v>
      </c>
      <c r="N2322" s="3" t="s">
        <v>2397</v>
      </c>
      <c r="O2322" s="3" t="s">
        <v>2400</v>
      </c>
      <c r="P2322" s="3" t="s">
        <v>2400</v>
      </c>
      <c r="Q2322" s="3">
        <v>2.4027720000000001</v>
      </c>
      <c r="R2322" s="3" t="s">
        <v>2397</v>
      </c>
      <c r="S2322" s="3">
        <v>-3.5935999999999999</v>
      </c>
      <c r="T2322" s="9" t="s">
        <v>3429</v>
      </c>
      <c r="U2322" s="7">
        <v>106340</v>
      </c>
      <c r="V2322" s="7">
        <v>97948</v>
      </c>
      <c r="W2322" s="7">
        <v>130581</v>
      </c>
      <c r="X2322" s="7">
        <v>138144</v>
      </c>
      <c r="Y2322" s="7">
        <v>155902</v>
      </c>
      <c r="Z2322" s="7">
        <v>136300</v>
      </c>
      <c r="AA2322" s="7">
        <v>126761</v>
      </c>
      <c r="AB2322" s="7">
        <v>106340</v>
      </c>
      <c r="AC2322" s="3">
        <v>47.442</v>
      </c>
      <c r="AD2322" s="3">
        <v>48.564999999999998</v>
      </c>
      <c r="AE2322" s="3">
        <v>-55.537999999999997</v>
      </c>
      <c r="AF2322" s="3">
        <v>-73.323999999999998</v>
      </c>
      <c r="AG2322" s="7">
        <v>372261000</v>
      </c>
      <c r="AH2322" s="7">
        <v>371123000</v>
      </c>
      <c r="AI2322" s="7">
        <v>79470000</v>
      </c>
      <c r="AJ2322" s="7">
        <v>237172573</v>
      </c>
      <c r="AK2322" s="3">
        <v>63.711739999999999</v>
      </c>
      <c r="AL2322" s="7">
        <v>174</v>
      </c>
      <c r="AM2322" s="7">
        <v>192207897</v>
      </c>
      <c r="AN2322" s="3">
        <v>51.63</v>
      </c>
      <c r="AO2322" s="3">
        <v>-4.3715849999999996</v>
      </c>
      <c r="AP2322" s="3">
        <v>-4.8913039999999999</v>
      </c>
      <c r="AQ2322" s="3">
        <v>-9.3264250000000004</v>
      </c>
      <c r="AR2322" s="3">
        <v>-21.171171000000001</v>
      </c>
      <c r="AS2322" s="3">
        <v>-4.8913039999999999</v>
      </c>
      <c r="AT2322" s="3">
        <v>-9.3264250000000004</v>
      </c>
      <c r="AU2322" s="3">
        <v>-20.81448</v>
      </c>
      <c r="AV2322" s="3">
        <v>1.0518778927556738</v>
      </c>
      <c r="AW2322" s="3">
        <v>1.860963037967913</v>
      </c>
      <c r="AX2322" s="3">
        <v>2.358259456823451</v>
      </c>
      <c r="AY2322" s="3">
        <v>33.229999999999997</v>
      </c>
      <c r="AZ2322" s="3">
        <v>58.78</v>
      </c>
      <c r="BA2322" s="3">
        <v>74.489999999999995</v>
      </c>
    </row>
    <row r="2323" spans="1:53" x14ac:dyDescent="0.3">
      <c r="A2323" s="1" t="s">
        <v>1401</v>
      </c>
      <c r="B2323" s="2">
        <v>1021746</v>
      </c>
      <c r="C2323" s="9" t="s">
        <v>2395</v>
      </c>
      <c r="D2323" s="9" t="s">
        <v>2399</v>
      </c>
      <c r="E2323" s="3">
        <v>684.53358104999995</v>
      </c>
      <c r="F2323" s="5" t="s">
        <v>2400</v>
      </c>
      <c r="G2323" s="5">
        <v>1010.67958105</v>
      </c>
      <c r="H2323" s="3">
        <v>-6.05</v>
      </c>
      <c r="I2323" s="3" t="s">
        <v>2397</v>
      </c>
      <c r="J2323" s="3">
        <v>-6.05</v>
      </c>
      <c r="K2323" s="3" t="s">
        <v>2397</v>
      </c>
      <c r="L2323" s="3">
        <v>1.2982624640918801</v>
      </c>
      <c r="M2323" s="3">
        <v>1.0759956482486102</v>
      </c>
      <c r="N2323" s="3">
        <v>12.862190999999999</v>
      </c>
      <c r="O2323" s="3" t="s">
        <v>2400</v>
      </c>
      <c r="P2323" s="3" t="s">
        <v>2400</v>
      </c>
      <c r="Q2323" s="3" t="s">
        <v>2400</v>
      </c>
      <c r="R2323" s="3" t="s">
        <v>2400</v>
      </c>
      <c r="S2323" s="3" t="s">
        <v>2400</v>
      </c>
      <c r="T2323" s="9" t="s">
        <v>3429</v>
      </c>
      <c r="U2323" s="7">
        <v>162595</v>
      </c>
      <c r="V2323" s="7">
        <v>213846</v>
      </c>
      <c r="W2323" s="7">
        <v>198889</v>
      </c>
      <c r="X2323" s="7">
        <v>191650</v>
      </c>
      <c r="Y2323" s="7">
        <v>175406</v>
      </c>
      <c r="Z2323" s="7">
        <v>172570</v>
      </c>
      <c r="AA2323" s="7">
        <v>171350</v>
      </c>
      <c r="AB2323" s="7">
        <v>162557</v>
      </c>
      <c r="AC2323" s="3" t="s">
        <v>2400</v>
      </c>
      <c r="AD2323" s="3" t="s">
        <v>2400</v>
      </c>
      <c r="AE2323" s="3" t="s">
        <v>2400</v>
      </c>
      <c r="AF2323" s="3" t="s">
        <v>2400</v>
      </c>
      <c r="AG2323" s="7">
        <v>20774919</v>
      </c>
      <c r="AH2323" s="7">
        <v>15773468</v>
      </c>
      <c r="AI2323" s="7">
        <v>15691738</v>
      </c>
      <c r="AJ2323" s="7">
        <v>15158691</v>
      </c>
      <c r="AK2323" s="3">
        <v>72.966309999999993</v>
      </c>
      <c r="AL2323" s="7">
        <v>150</v>
      </c>
      <c r="AM2323" s="7">
        <v>16166509</v>
      </c>
      <c r="AN2323" s="3">
        <v>77.819999999999993</v>
      </c>
      <c r="AO2323" s="3">
        <v>-1.9528620000000001</v>
      </c>
      <c r="AP2323" s="3">
        <v>-11.623671999999999</v>
      </c>
      <c r="AQ2323" s="3">
        <v>2.0679989999999999</v>
      </c>
      <c r="AR2323" s="3">
        <v>7.9718210000000003</v>
      </c>
      <c r="AS2323" s="3">
        <v>-11.623671999999999</v>
      </c>
      <c r="AT2323" s="3">
        <v>2.0679989999999999</v>
      </c>
      <c r="AU2323" s="3">
        <v>8.2125599999999999</v>
      </c>
      <c r="AV2323" s="3">
        <v>2.0106023036720386</v>
      </c>
      <c r="AW2323" s="3">
        <v>3.7714806274553725</v>
      </c>
      <c r="AX2323" s="3">
        <v>2.669838049947113</v>
      </c>
      <c r="AY2323" s="3">
        <v>141.97</v>
      </c>
      <c r="AZ2323" s="4">
        <v>266.3</v>
      </c>
      <c r="BA2323" s="3">
        <v>188.51</v>
      </c>
    </row>
    <row r="2324" spans="1:53" x14ac:dyDescent="0.3">
      <c r="A2324" s="1" t="s">
        <v>1145</v>
      </c>
      <c r="B2324" s="2">
        <v>5721442</v>
      </c>
      <c r="C2324" s="9" t="s">
        <v>2401</v>
      </c>
      <c r="D2324" s="9" t="s">
        <v>2407</v>
      </c>
      <c r="E2324" s="3">
        <v>684.52295274999994</v>
      </c>
      <c r="F2324" s="5">
        <v>1090.6260119999999</v>
      </c>
      <c r="G2324" s="5" t="s">
        <v>2400</v>
      </c>
      <c r="H2324" s="3">
        <v>0.13300000000000001</v>
      </c>
      <c r="I2324" s="3">
        <v>10.082988</v>
      </c>
      <c r="J2324" s="3">
        <v>0.13300000000000001</v>
      </c>
      <c r="K2324" s="3">
        <v>10.082988</v>
      </c>
      <c r="L2324" s="3">
        <v>0.88468190000000002</v>
      </c>
      <c r="M2324" s="3">
        <v>0.88468190000000002</v>
      </c>
      <c r="N2324" s="3">
        <v>9.9692310000000006</v>
      </c>
      <c r="O2324" s="3" t="s">
        <v>2400</v>
      </c>
      <c r="P2324" s="3" t="s">
        <v>2400</v>
      </c>
      <c r="Q2324" s="3">
        <v>19.661674000000001</v>
      </c>
      <c r="R2324" s="3" t="s">
        <v>2400</v>
      </c>
      <c r="S2324" s="3" t="s">
        <v>2400</v>
      </c>
      <c r="T2324" s="9" t="s">
        <v>3437</v>
      </c>
      <c r="U2324" s="7">
        <v>54185.298999999999</v>
      </c>
      <c r="V2324" s="7">
        <v>54338.072999999997</v>
      </c>
      <c r="W2324" s="7">
        <v>54536.428999999996</v>
      </c>
      <c r="X2324" s="7">
        <v>59471.377999999997</v>
      </c>
      <c r="Y2324" s="7">
        <v>53994.716999999997</v>
      </c>
      <c r="Z2324" s="7">
        <v>54090.008000000002</v>
      </c>
      <c r="AA2324" s="7">
        <v>54185.298999999999</v>
      </c>
      <c r="AB2324" s="7">
        <v>54445.042999999998</v>
      </c>
      <c r="AC2324" s="4">
        <v>100</v>
      </c>
      <c r="AD2324" s="4">
        <v>100</v>
      </c>
      <c r="AE2324" s="3" t="s">
        <v>2400</v>
      </c>
      <c r="AF2324" s="3" t="s">
        <v>2400</v>
      </c>
      <c r="AG2324" s="7">
        <v>67440685</v>
      </c>
      <c r="AH2324" s="7">
        <v>67440685</v>
      </c>
      <c r="AI2324" s="7">
        <v>67440685</v>
      </c>
      <c r="AJ2324" s="7" t="s">
        <v>2400</v>
      </c>
      <c r="AK2324" s="3" t="s">
        <v>2400</v>
      </c>
      <c r="AL2324" s="7">
        <v>124</v>
      </c>
      <c r="AM2324" s="7">
        <v>19254888</v>
      </c>
      <c r="AN2324" s="3">
        <v>28.55</v>
      </c>
      <c r="AO2324" s="3">
        <v>2.1008399999999998</v>
      </c>
      <c r="AP2324" s="3">
        <v>-4.236453</v>
      </c>
      <c r="AQ2324" s="3">
        <v>-5.3554040000000001</v>
      </c>
      <c r="AR2324" s="3">
        <v>1.3555790000000001</v>
      </c>
      <c r="AS2324" s="3">
        <v>-4.236453</v>
      </c>
      <c r="AT2324" s="3">
        <v>-5.3554040000000001</v>
      </c>
      <c r="AU2324" s="3">
        <v>1.144641</v>
      </c>
      <c r="AV2324" s="3">
        <v>3.2688205939782491</v>
      </c>
      <c r="AW2324" s="3">
        <v>2.900078046360294</v>
      </c>
      <c r="AX2324" s="3">
        <v>2.2518338208548054</v>
      </c>
      <c r="AY2324" s="3">
        <v>188.93</v>
      </c>
      <c r="AZ2324" s="3">
        <v>167.62</v>
      </c>
      <c r="BA2324" s="3">
        <v>130.15</v>
      </c>
    </row>
    <row r="2325" spans="1:53" x14ac:dyDescent="0.3">
      <c r="A2325" s="1" t="s">
        <v>172</v>
      </c>
      <c r="B2325" s="2">
        <v>110377489</v>
      </c>
      <c r="C2325" s="9" t="s">
        <v>2401</v>
      </c>
      <c r="D2325" s="9" t="s">
        <v>2407</v>
      </c>
      <c r="E2325" s="3">
        <v>681.875</v>
      </c>
      <c r="F2325" s="5">
        <v>685.68511999999998</v>
      </c>
      <c r="G2325" s="5" t="s">
        <v>2400</v>
      </c>
      <c r="H2325" s="3">
        <v>0.111</v>
      </c>
      <c r="I2325" s="3">
        <v>25.534884000000002</v>
      </c>
      <c r="J2325" s="3">
        <v>0.111</v>
      </c>
      <c r="K2325" s="3">
        <v>25.534884000000002</v>
      </c>
      <c r="L2325" s="3" t="s">
        <v>2397</v>
      </c>
      <c r="M2325" s="3" t="s">
        <v>2397</v>
      </c>
      <c r="N2325" s="3" t="s">
        <v>2397</v>
      </c>
      <c r="O2325" s="3" t="s">
        <v>2400</v>
      </c>
      <c r="P2325" s="3" t="s">
        <v>2400</v>
      </c>
      <c r="Q2325" s="3" t="s">
        <v>2400</v>
      </c>
      <c r="R2325" s="3" t="s">
        <v>2400</v>
      </c>
      <c r="S2325" s="3" t="s">
        <v>2400</v>
      </c>
      <c r="T2325" s="9" t="s">
        <v>3429</v>
      </c>
      <c r="U2325" s="7" t="s">
        <v>2400</v>
      </c>
      <c r="V2325" s="7" t="s">
        <v>2400</v>
      </c>
      <c r="W2325" s="7" t="s">
        <v>2400</v>
      </c>
      <c r="X2325" s="7" t="s">
        <v>2400</v>
      </c>
      <c r="Y2325" s="7" t="s">
        <v>2400</v>
      </c>
      <c r="Z2325" s="7" t="s">
        <v>2400</v>
      </c>
      <c r="AA2325" s="7" t="s">
        <v>2400</v>
      </c>
      <c r="AB2325" s="7" t="s">
        <v>2400</v>
      </c>
      <c r="AC2325" s="3" t="s">
        <v>2400</v>
      </c>
      <c r="AD2325" s="3" t="s">
        <v>2400</v>
      </c>
      <c r="AE2325" s="3" t="s">
        <v>2400</v>
      </c>
      <c r="AF2325" s="3" t="s">
        <v>2400</v>
      </c>
      <c r="AG2325" s="7">
        <v>62500000</v>
      </c>
      <c r="AH2325" s="7">
        <v>62500000</v>
      </c>
      <c r="AI2325" s="7">
        <v>62500000</v>
      </c>
      <c r="AJ2325" s="7">
        <v>46461423</v>
      </c>
      <c r="AK2325" s="3">
        <v>74.338279999999997</v>
      </c>
      <c r="AL2325" s="7">
        <v>54</v>
      </c>
      <c r="AM2325" s="7">
        <v>45188785</v>
      </c>
      <c r="AN2325" s="4">
        <v>72.3</v>
      </c>
      <c r="AO2325" s="3">
        <v>0.18248200000000001</v>
      </c>
      <c r="AP2325" s="3">
        <v>0.64161299999999999</v>
      </c>
      <c r="AQ2325" s="3">
        <v>1.3850420000000001</v>
      </c>
      <c r="AR2325" s="3">
        <v>5.2722410000000002</v>
      </c>
      <c r="AS2325" s="3">
        <v>0.64161299999999999</v>
      </c>
      <c r="AT2325" s="3">
        <v>1.3850420000000001</v>
      </c>
      <c r="AU2325" s="3">
        <v>5.1724139999999998</v>
      </c>
      <c r="AV2325" s="3">
        <v>5.4591999999999995E-2</v>
      </c>
      <c r="AW2325" s="3">
        <v>0.53650227272727269</v>
      </c>
      <c r="AX2325" s="3">
        <v>1.2009110769230769</v>
      </c>
      <c r="AY2325" s="3">
        <v>2.77</v>
      </c>
      <c r="AZ2325" s="3">
        <v>27.25</v>
      </c>
      <c r="BA2325" s="4">
        <v>61</v>
      </c>
    </row>
    <row r="2326" spans="1:53" x14ac:dyDescent="0.3">
      <c r="A2326" s="1" t="s">
        <v>309</v>
      </c>
      <c r="B2326" s="2">
        <v>5724331</v>
      </c>
      <c r="C2326" s="9" t="s">
        <v>2401</v>
      </c>
      <c r="D2326" s="9" t="s">
        <v>2407</v>
      </c>
      <c r="E2326" s="3">
        <v>681.45980624000003</v>
      </c>
      <c r="F2326" s="5">
        <v>682.70696599999997</v>
      </c>
      <c r="G2326" s="5" t="s">
        <v>2400</v>
      </c>
      <c r="H2326" s="3">
        <v>0.35599999999999998</v>
      </c>
      <c r="I2326" s="3">
        <v>8.3618009999999998</v>
      </c>
      <c r="J2326" s="4">
        <v>0.35599999999999998</v>
      </c>
      <c r="K2326" s="3">
        <v>8.3618009999999998</v>
      </c>
      <c r="L2326" s="3">
        <v>0.88700378999999996</v>
      </c>
      <c r="M2326" s="3">
        <v>0.88700378999999996</v>
      </c>
      <c r="N2326" s="3">
        <v>12.224745</v>
      </c>
      <c r="O2326" s="3" t="s">
        <v>2400</v>
      </c>
      <c r="P2326" s="3" t="s">
        <v>2400</v>
      </c>
      <c r="Q2326" s="3">
        <v>35.040771999999997</v>
      </c>
      <c r="R2326" s="3" t="s">
        <v>2400</v>
      </c>
      <c r="S2326" s="3" t="s">
        <v>2400</v>
      </c>
      <c r="T2326" s="9" t="s">
        <v>3429</v>
      </c>
      <c r="U2326" s="7">
        <v>20115.134999999998</v>
      </c>
      <c r="V2326" s="7">
        <v>19327.298999999999</v>
      </c>
      <c r="W2326" s="7">
        <v>19634.743999999999</v>
      </c>
      <c r="X2326" s="7">
        <v>23573.780999999999</v>
      </c>
      <c r="Y2326" s="7">
        <v>18473.172999999999</v>
      </c>
      <c r="Z2326" s="7">
        <v>19294.153999999999</v>
      </c>
      <c r="AA2326" s="7">
        <v>20115.134999999998</v>
      </c>
      <c r="AB2326" s="7">
        <v>19714.509999999998</v>
      </c>
      <c r="AC2326" s="4">
        <v>100</v>
      </c>
      <c r="AD2326" s="4">
        <v>100</v>
      </c>
      <c r="AE2326" s="3" t="s">
        <v>2400</v>
      </c>
      <c r="AF2326" s="3" t="s">
        <v>2400</v>
      </c>
      <c r="AG2326" s="7">
        <v>61525804</v>
      </c>
      <c r="AH2326" s="7">
        <v>61525804</v>
      </c>
      <c r="AI2326" s="7">
        <v>62231328</v>
      </c>
      <c r="AJ2326" s="7">
        <v>68911795</v>
      </c>
      <c r="AK2326" s="4">
        <v>100</v>
      </c>
      <c r="AL2326" s="7">
        <v>103</v>
      </c>
      <c r="AM2326" s="7">
        <v>28903909</v>
      </c>
      <c r="AN2326" s="3">
        <v>48.18</v>
      </c>
      <c r="AO2326" s="3">
        <v>-2.357208</v>
      </c>
      <c r="AP2326" s="3">
        <v>-5.1936619999999998</v>
      </c>
      <c r="AQ2326" s="3">
        <v>-4.3516870000000001</v>
      </c>
      <c r="AR2326" s="3">
        <v>8.8978769999999994</v>
      </c>
      <c r="AS2326" s="3">
        <v>-5.1936619999999998</v>
      </c>
      <c r="AT2326" s="3">
        <v>-4.3516870000000001</v>
      </c>
      <c r="AU2326" s="3">
        <v>8.5685479999999998</v>
      </c>
      <c r="AV2326" s="3">
        <v>1.0290699958803193</v>
      </c>
      <c r="AW2326" s="3">
        <v>1.4189433681532884</v>
      </c>
      <c r="AX2326" s="3">
        <v>1.2981902212202066</v>
      </c>
      <c r="AY2326" s="3">
        <v>77.52</v>
      </c>
      <c r="AZ2326" s="4">
        <v>106.9</v>
      </c>
      <c r="BA2326" s="4">
        <v>97.8</v>
      </c>
    </row>
    <row r="2327" spans="1:53" x14ac:dyDescent="0.3">
      <c r="A2327" s="1" t="s">
        <v>920</v>
      </c>
      <c r="B2327" s="2">
        <v>4994888</v>
      </c>
      <c r="C2327" s="9" t="s">
        <v>2401</v>
      </c>
      <c r="D2327" s="9" t="s">
        <v>2515</v>
      </c>
      <c r="E2327" s="3">
        <v>678.56779365</v>
      </c>
      <c r="F2327" s="5">
        <v>707.63479299999995</v>
      </c>
      <c r="G2327" s="5" t="s">
        <v>2400</v>
      </c>
      <c r="H2327" s="3">
        <v>0.49</v>
      </c>
      <c r="I2327" s="3">
        <v>8.7949529999999996</v>
      </c>
      <c r="J2327" s="3">
        <v>0.49</v>
      </c>
      <c r="K2327" s="3">
        <v>8.7949529999999996</v>
      </c>
      <c r="L2327" s="3">
        <v>0.64094900999999993</v>
      </c>
      <c r="M2327" s="3">
        <v>0.64094900999999993</v>
      </c>
      <c r="N2327" s="3">
        <v>14.312115</v>
      </c>
      <c r="O2327" s="3" t="s">
        <v>2400</v>
      </c>
      <c r="P2327" s="3" t="s">
        <v>2400</v>
      </c>
      <c r="Q2327" s="3">
        <v>1.422876</v>
      </c>
      <c r="R2327" s="3">
        <v>4.2026320000000004</v>
      </c>
      <c r="S2327" s="3">
        <v>4.2026320000000004</v>
      </c>
      <c r="T2327" s="9" t="s">
        <v>3429</v>
      </c>
      <c r="U2327" s="7">
        <v>383825</v>
      </c>
      <c r="V2327" s="7">
        <v>536934</v>
      </c>
      <c r="W2327" s="7">
        <v>547129</v>
      </c>
      <c r="X2327" s="7">
        <v>355560</v>
      </c>
      <c r="Y2327" s="7">
        <v>439330</v>
      </c>
      <c r="Z2327" s="7">
        <v>423360</v>
      </c>
      <c r="AA2327" s="7">
        <v>406869</v>
      </c>
      <c r="AB2327" s="7">
        <v>383825</v>
      </c>
      <c r="AC2327" s="3">
        <v>35.075000000000003</v>
      </c>
      <c r="AD2327" s="3">
        <v>42.887</v>
      </c>
      <c r="AE2327" s="4">
        <v>23.21</v>
      </c>
      <c r="AF2327" s="3">
        <v>31.271999999999998</v>
      </c>
      <c r="AG2327" s="7">
        <v>42757895</v>
      </c>
      <c r="AH2327" s="7">
        <v>42757895</v>
      </c>
      <c r="AI2327" s="7">
        <v>42536983</v>
      </c>
      <c r="AJ2327" s="7">
        <v>41843185</v>
      </c>
      <c r="AK2327" s="3">
        <v>97.860720000000001</v>
      </c>
      <c r="AL2327" s="7">
        <v>245</v>
      </c>
      <c r="AM2327" s="7">
        <v>29410781</v>
      </c>
      <c r="AN2327" s="3">
        <v>68.78</v>
      </c>
      <c r="AO2327" s="3">
        <v>-0.85348500000000005</v>
      </c>
      <c r="AP2327" s="3">
        <v>-12.161311</v>
      </c>
      <c r="AQ2327" s="3">
        <v>-28.512820999999999</v>
      </c>
      <c r="AR2327" s="3">
        <v>-14.162561999999999</v>
      </c>
      <c r="AS2327" s="3">
        <v>-12.161311</v>
      </c>
      <c r="AT2327" s="3">
        <v>-28.512820999999999</v>
      </c>
      <c r="AU2327" s="3">
        <v>-15.973478</v>
      </c>
      <c r="AV2327" s="3">
        <v>3.9966162974112733</v>
      </c>
      <c r="AW2327" s="3">
        <v>5.0090180581110966</v>
      </c>
      <c r="AX2327" s="3">
        <v>5.3658610433680858</v>
      </c>
      <c r="AY2327" s="3">
        <v>59.65</v>
      </c>
      <c r="AZ2327" s="3">
        <v>74.77</v>
      </c>
      <c r="BA2327" s="3">
        <v>80.09</v>
      </c>
    </row>
    <row r="2328" spans="1:53" x14ac:dyDescent="0.3">
      <c r="A2328" s="1" t="s">
        <v>2245</v>
      </c>
      <c r="B2328" s="2">
        <v>4681385</v>
      </c>
      <c r="C2328" s="9" t="s">
        <v>2401</v>
      </c>
      <c r="D2328" s="9" t="s">
        <v>2532</v>
      </c>
      <c r="E2328" s="3">
        <v>677.52972899999997</v>
      </c>
      <c r="F2328" s="5" t="s">
        <v>2400</v>
      </c>
      <c r="G2328" s="5">
        <v>5209.2537286999996</v>
      </c>
      <c r="H2328" s="3">
        <v>0.44</v>
      </c>
      <c r="I2328" s="3">
        <v>10.647795</v>
      </c>
      <c r="J2328" s="4">
        <v>0.44</v>
      </c>
      <c r="K2328" s="3">
        <v>10.647795</v>
      </c>
      <c r="L2328" s="3">
        <v>1.3555093600000001</v>
      </c>
      <c r="M2328" s="3">
        <v>1.3365220400000002</v>
      </c>
      <c r="N2328" s="3">
        <v>24.885496</v>
      </c>
      <c r="O2328" s="3" t="s">
        <v>2400</v>
      </c>
      <c r="P2328" s="3" t="s">
        <v>2400</v>
      </c>
      <c r="Q2328" s="3" t="s">
        <v>2400</v>
      </c>
      <c r="R2328" s="3" t="s">
        <v>2400</v>
      </c>
      <c r="S2328" s="3">
        <v>15.1858866748761</v>
      </c>
      <c r="T2328" s="9" t="s">
        <v>3429</v>
      </c>
      <c r="U2328" s="7">
        <v>131718</v>
      </c>
      <c r="V2328" s="7">
        <v>94328</v>
      </c>
      <c r="W2328" s="7">
        <v>85767</v>
      </c>
      <c r="X2328" s="7">
        <v>69955</v>
      </c>
      <c r="Y2328" s="7">
        <v>161829</v>
      </c>
      <c r="Z2328" s="7">
        <v>151518</v>
      </c>
      <c r="AA2328" s="7">
        <v>139444</v>
      </c>
      <c r="AB2328" s="7">
        <v>131718</v>
      </c>
      <c r="AC2328" s="4">
        <v>76.41</v>
      </c>
      <c r="AD2328" s="3">
        <v>76.697999999999993</v>
      </c>
      <c r="AE2328" s="3" t="s">
        <v>2400</v>
      </c>
      <c r="AF2328" s="3" t="s">
        <v>2400</v>
      </c>
      <c r="AG2328" s="7">
        <v>33114845</v>
      </c>
      <c r="AH2328" s="7">
        <v>33098635</v>
      </c>
      <c r="AI2328" s="7">
        <v>32784157</v>
      </c>
      <c r="AJ2328" s="7">
        <v>3103306</v>
      </c>
      <c r="AK2328" s="3">
        <v>9.37134</v>
      </c>
      <c r="AL2328" s="7">
        <v>85</v>
      </c>
      <c r="AM2328" s="7">
        <v>14856151</v>
      </c>
      <c r="AN2328" s="3">
        <v>44.86</v>
      </c>
      <c r="AO2328" s="3">
        <v>0.77279799999999998</v>
      </c>
      <c r="AP2328" s="3">
        <v>-4.3988269999999998</v>
      </c>
      <c r="AQ2328" s="3">
        <v>-0.25497199999999998</v>
      </c>
      <c r="AR2328" s="3">
        <v>20.221266</v>
      </c>
      <c r="AS2328" s="3">
        <v>-4.3988269999999998</v>
      </c>
      <c r="AT2328" s="3">
        <v>-0.25497199999999998</v>
      </c>
      <c r="AU2328" s="3">
        <v>13.588850000000001</v>
      </c>
      <c r="AV2328" s="3">
        <v>0.91313427557942661</v>
      </c>
      <c r="AW2328" s="3">
        <v>1.0195406869089021</v>
      </c>
      <c r="AX2328" s="3">
        <v>0.67884776333811814</v>
      </c>
      <c r="AY2328" s="3">
        <v>185.82</v>
      </c>
      <c r="AZ2328" s="3">
        <v>207.47</v>
      </c>
      <c r="BA2328" s="3">
        <v>138.13999999999999</v>
      </c>
    </row>
    <row r="2329" spans="1:53" x14ac:dyDescent="0.3">
      <c r="A2329" s="1" t="s">
        <v>2789</v>
      </c>
      <c r="B2329" s="2">
        <v>4632191</v>
      </c>
      <c r="C2329" s="9" t="s">
        <v>2401</v>
      </c>
      <c r="D2329" s="9" t="s">
        <v>2417</v>
      </c>
      <c r="E2329" s="3">
        <v>676.52478357999996</v>
      </c>
      <c r="F2329" s="5">
        <v>701.87978299999997</v>
      </c>
      <c r="G2329" s="5" t="s">
        <v>2400</v>
      </c>
      <c r="H2329" s="3">
        <v>-0.113</v>
      </c>
      <c r="I2329" s="3" t="s">
        <v>2397</v>
      </c>
      <c r="J2329" s="3">
        <v>-0.113</v>
      </c>
      <c r="K2329" s="3" t="s">
        <v>2397</v>
      </c>
      <c r="L2329" s="3" t="s">
        <v>2397</v>
      </c>
      <c r="M2329" s="3" t="s">
        <v>2397</v>
      </c>
      <c r="N2329" s="3" t="s">
        <v>2397</v>
      </c>
      <c r="O2329" s="3" t="s">
        <v>2400</v>
      </c>
      <c r="P2329" s="3" t="s">
        <v>2400</v>
      </c>
      <c r="Q2329" s="3">
        <v>202.36412999999999</v>
      </c>
      <c r="R2329" s="3" t="s">
        <v>2397</v>
      </c>
      <c r="S2329" s="3">
        <v>-27.186513999999999</v>
      </c>
      <c r="T2329" s="9" t="s">
        <v>3429</v>
      </c>
      <c r="U2329" s="7">
        <v>8758</v>
      </c>
      <c r="V2329" s="7">
        <v>7173</v>
      </c>
      <c r="W2329" s="7">
        <v>6279</v>
      </c>
      <c r="X2329" s="7">
        <v>5160</v>
      </c>
      <c r="Y2329" s="7">
        <v>9424</v>
      </c>
      <c r="Z2329" s="7">
        <v>10116</v>
      </c>
      <c r="AA2329" s="7">
        <v>9640</v>
      </c>
      <c r="AB2329" s="7">
        <v>8758</v>
      </c>
      <c r="AC2329" s="3">
        <v>52.774999999999999</v>
      </c>
      <c r="AD2329" s="3">
        <v>64.272000000000006</v>
      </c>
      <c r="AE2329" s="3" t="s">
        <v>2397</v>
      </c>
      <c r="AF2329" s="3" t="s">
        <v>2397</v>
      </c>
      <c r="AG2329" s="7">
        <v>207963593</v>
      </c>
      <c r="AH2329" s="7">
        <v>186073087</v>
      </c>
      <c r="AI2329" s="7">
        <v>155288608</v>
      </c>
      <c r="AJ2329" s="7">
        <v>176616210</v>
      </c>
      <c r="AK2329" s="4">
        <v>78.841300000000004</v>
      </c>
      <c r="AL2329" s="7">
        <v>116</v>
      </c>
      <c r="AM2329" s="7">
        <v>77792829</v>
      </c>
      <c r="AN2329" s="3">
        <v>34.729999999999997</v>
      </c>
      <c r="AO2329" s="3">
        <v>5.6603770000000004</v>
      </c>
      <c r="AP2329" s="3">
        <v>178.14569499999999</v>
      </c>
      <c r="AQ2329" s="3">
        <v>754.61389799999995</v>
      </c>
      <c r="AR2329" s="3">
        <v>921.773507</v>
      </c>
      <c r="AS2329" s="3">
        <v>178.14569499999999</v>
      </c>
      <c r="AT2329" s="3">
        <v>754.61389799999995</v>
      </c>
      <c r="AU2329" s="3">
        <v>854.43699600000002</v>
      </c>
      <c r="AV2329" s="3">
        <v>205.21375994707341</v>
      </c>
      <c r="AW2329" s="3">
        <v>242.74280384758816</v>
      </c>
      <c r="AX2329" s="3">
        <v>108.5707352356544</v>
      </c>
      <c r="AY2329" s="3">
        <v>576.69000000000005</v>
      </c>
      <c r="AZ2329" s="3">
        <v>682.16</v>
      </c>
      <c r="BA2329" s="4">
        <v>305.11</v>
      </c>
    </row>
    <row r="2330" spans="1:53" x14ac:dyDescent="0.3">
      <c r="A2330" s="1" t="s">
        <v>34</v>
      </c>
      <c r="B2330" s="2">
        <v>4189232</v>
      </c>
      <c r="C2330" s="9" t="s">
        <v>2395</v>
      </c>
      <c r="D2330" s="9" t="s">
        <v>2428</v>
      </c>
      <c r="E2330" s="3">
        <v>671.355007</v>
      </c>
      <c r="F2330" s="5">
        <v>1219.1240069999999</v>
      </c>
      <c r="G2330" s="5" t="s">
        <v>2400</v>
      </c>
      <c r="H2330" s="3">
        <v>-0.36</v>
      </c>
      <c r="I2330" s="3" t="s">
        <v>2397</v>
      </c>
      <c r="J2330" s="3">
        <v>-0.36</v>
      </c>
      <c r="K2330" s="3" t="s">
        <v>2397</v>
      </c>
      <c r="L2330" s="3" t="s">
        <v>2397</v>
      </c>
      <c r="M2330" s="3">
        <v>3.0738007399999998</v>
      </c>
      <c r="N2330" s="3">
        <v>26.698718</v>
      </c>
      <c r="O2330" s="3" t="s">
        <v>2400</v>
      </c>
      <c r="P2330" s="3" t="s">
        <v>2400</v>
      </c>
      <c r="Q2330" s="3">
        <v>1.3317509999999999</v>
      </c>
      <c r="R2330" s="3" t="s">
        <v>2397</v>
      </c>
      <c r="S2330" s="3" t="s">
        <v>2397</v>
      </c>
      <c r="T2330" s="9" t="s">
        <v>3429</v>
      </c>
      <c r="U2330" s="7">
        <v>1149100</v>
      </c>
      <c r="V2330" s="7">
        <v>1025536</v>
      </c>
      <c r="W2330" s="7">
        <v>563004</v>
      </c>
      <c r="X2330" s="7">
        <v>506510</v>
      </c>
      <c r="Y2330" s="7">
        <v>905347</v>
      </c>
      <c r="Z2330" s="7">
        <v>949974</v>
      </c>
      <c r="AA2330" s="7">
        <v>1051361</v>
      </c>
      <c r="AB2330" s="7">
        <v>1149100</v>
      </c>
      <c r="AC2330" s="3">
        <v>29.238</v>
      </c>
      <c r="AD2330" s="3">
        <v>34.548999999999999</v>
      </c>
      <c r="AE2330" s="3">
        <v>-3.7709999999999999</v>
      </c>
      <c r="AF2330" s="3">
        <v>-2.4550000000000001</v>
      </c>
      <c r="AG2330" s="7">
        <v>78967000</v>
      </c>
      <c r="AH2330" s="7">
        <v>78855000</v>
      </c>
      <c r="AI2330" s="7">
        <v>78391000</v>
      </c>
      <c r="AJ2330" s="7">
        <v>62751202</v>
      </c>
      <c r="AK2330" s="3">
        <v>79.449060000000003</v>
      </c>
      <c r="AL2330" s="7">
        <v>189</v>
      </c>
      <c r="AM2330" s="7">
        <v>56529006</v>
      </c>
      <c r="AN2330" s="3">
        <v>71.569999999999993</v>
      </c>
      <c r="AO2330" s="3">
        <v>-0.83333299999999999</v>
      </c>
      <c r="AP2330" s="3">
        <v>-2</v>
      </c>
      <c r="AQ2330" s="3">
        <v>40.472175</v>
      </c>
      <c r="AR2330" s="3">
        <v>12.113054999999999</v>
      </c>
      <c r="AS2330" s="3">
        <v>-2</v>
      </c>
      <c r="AT2330" s="3">
        <v>40.472175</v>
      </c>
      <c r="AU2330" s="3">
        <v>13.487738</v>
      </c>
      <c r="AV2330" s="3">
        <v>2.6391697180941578</v>
      </c>
      <c r="AW2330" s="3">
        <v>3.4225031608147418</v>
      </c>
      <c r="AX2330" s="3">
        <v>3.7132406850951836</v>
      </c>
      <c r="AY2330" s="3">
        <v>52.63</v>
      </c>
      <c r="AZ2330" s="3">
        <v>68.25</v>
      </c>
      <c r="BA2330" s="3">
        <v>74.05</v>
      </c>
    </row>
    <row r="2331" spans="1:53" x14ac:dyDescent="0.3">
      <c r="A2331" s="1" t="s">
        <v>1677</v>
      </c>
      <c r="B2331" s="2">
        <v>5721238</v>
      </c>
      <c r="C2331" s="9" t="s">
        <v>2401</v>
      </c>
      <c r="D2331" s="9" t="s">
        <v>2407</v>
      </c>
      <c r="E2331" s="3">
        <v>671.08877724000001</v>
      </c>
      <c r="F2331" s="5">
        <v>784.768777</v>
      </c>
      <c r="G2331" s="5" t="s">
        <v>2400</v>
      </c>
      <c r="H2331" s="3">
        <v>0.16800000000000001</v>
      </c>
      <c r="I2331" s="3">
        <v>10.822581</v>
      </c>
      <c r="J2331" s="4">
        <v>0.16800000000000001</v>
      </c>
      <c r="K2331" s="3">
        <v>10.822581</v>
      </c>
      <c r="L2331" s="3">
        <v>1.1776061799999999</v>
      </c>
      <c r="M2331" s="3">
        <v>1.1776061799999999</v>
      </c>
      <c r="N2331" s="3" t="s">
        <v>2397</v>
      </c>
      <c r="O2331" s="3" t="s">
        <v>2400</v>
      </c>
      <c r="P2331" s="3" t="s">
        <v>2400</v>
      </c>
      <c r="Q2331" s="3">
        <v>11.215187</v>
      </c>
      <c r="R2331" s="3" t="s">
        <v>2400</v>
      </c>
      <c r="S2331" s="3" t="s">
        <v>2400</v>
      </c>
      <c r="T2331" s="9" t="s">
        <v>3430</v>
      </c>
      <c r="U2331" s="7">
        <v>67250</v>
      </c>
      <c r="V2331" s="7">
        <v>68458</v>
      </c>
      <c r="W2331" s="7">
        <v>59031.267999999996</v>
      </c>
      <c r="X2331" s="7">
        <v>56976</v>
      </c>
      <c r="Y2331" s="7">
        <v>67250</v>
      </c>
      <c r="Z2331" s="7">
        <v>67297</v>
      </c>
      <c r="AA2331" s="7">
        <v>67344</v>
      </c>
      <c r="AB2331" s="7">
        <v>67901</v>
      </c>
      <c r="AC2331" s="4">
        <v>100</v>
      </c>
      <c r="AD2331" s="4">
        <v>100</v>
      </c>
      <c r="AE2331" s="3" t="s">
        <v>2400</v>
      </c>
      <c r="AF2331" s="3" t="s">
        <v>2400</v>
      </c>
      <c r="AG2331" s="7">
        <v>57728000</v>
      </c>
      <c r="AH2331" s="7">
        <v>57728000</v>
      </c>
      <c r="AI2331" s="7">
        <v>49514000</v>
      </c>
      <c r="AJ2331" s="7" t="s">
        <v>2400</v>
      </c>
      <c r="AK2331" s="3" t="s">
        <v>2400</v>
      </c>
      <c r="AL2331" s="7">
        <v>96</v>
      </c>
      <c r="AM2331" s="7">
        <v>8714516</v>
      </c>
      <c r="AN2331" s="4">
        <v>15.1</v>
      </c>
      <c r="AO2331" s="3">
        <v>-0.445104</v>
      </c>
      <c r="AP2331" s="3">
        <v>-4.55192</v>
      </c>
      <c r="AQ2331" s="3">
        <v>-5.4263570000000003</v>
      </c>
      <c r="AR2331" s="3">
        <v>8.4882779999999993</v>
      </c>
      <c r="AS2331" s="3">
        <v>-4.55192</v>
      </c>
      <c r="AT2331" s="3">
        <v>-5.4263570000000003</v>
      </c>
      <c r="AU2331" s="3">
        <v>8.138598</v>
      </c>
      <c r="AV2331" s="3">
        <v>1.7958546978935699</v>
      </c>
      <c r="AW2331" s="3">
        <v>2.0512253388933686</v>
      </c>
      <c r="AX2331" s="3">
        <v>1.7531172714480643</v>
      </c>
      <c r="AY2331" s="3">
        <v>93.86</v>
      </c>
      <c r="AZ2331" s="4">
        <v>107.2</v>
      </c>
      <c r="BA2331" s="3">
        <v>91.62</v>
      </c>
    </row>
    <row r="2332" spans="1:53" x14ac:dyDescent="0.3">
      <c r="A2332" s="1" t="s">
        <v>2130</v>
      </c>
      <c r="B2332" s="2">
        <v>111741150</v>
      </c>
      <c r="C2332" s="9" t="s">
        <v>2395</v>
      </c>
      <c r="D2332" s="9" t="s">
        <v>2403</v>
      </c>
      <c r="E2332" s="3">
        <v>667.73356439999998</v>
      </c>
      <c r="F2332" s="5">
        <v>386.09956399999999</v>
      </c>
      <c r="G2332" s="5" t="s">
        <v>2400</v>
      </c>
      <c r="H2332" s="3">
        <v>-0.78300000000000003</v>
      </c>
      <c r="I2332" s="3" t="s">
        <v>2397</v>
      </c>
      <c r="J2332" s="3">
        <v>-0.78300000000000003</v>
      </c>
      <c r="K2332" s="3" t="s">
        <v>2397</v>
      </c>
      <c r="L2332" s="3">
        <v>1.61967894</v>
      </c>
      <c r="M2332" s="3">
        <v>1.61967894</v>
      </c>
      <c r="N2332" s="3" t="s">
        <v>2397</v>
      </c>
      <c r="O2332" s="3" t="s">
        <v>2400</v>
      </c>
      <c r="P2332" s="3" t="s">
        <v>2400</v>
      </c>
      <c r="Q2332" s="3" t="s">
        <v>2400</v>
      </c>
      <c r="R2332" s="3" t="s">
        <v>2397</v>
      </c>
      <c r="S2332" s="3">
        <v>-3.0340199999999999</v>
      </c>
      <c r="T2332" s="9" t="s">
        <v>3429</v>
      </c>
      <c r="U2332" s="7" t="s">
        <v>2400</v>
      </c>
      <c r="V2332" s="7" t="s">
        <v>2400</v>
      </c>
      <c r="W2332" s="7" t="s">
        <v>2400</v>
      </c>
      <c r="X2332" s="7" t="s">
        <v>2400</v>
      </c>
      <c r="Y2332" s="7" t="s">
        <v>2400</v>
      </c>
      <c r="Z2332" s="7" t="s">
        <v>2400</v>
      </c>
      <c r="AA2332" s="7" t="s">
        <v>2400</v>
      </c>
      <c r="AB2332" s="7" t="s">
        <v>2400</v>
      </c>
      <c r="AC2332" s="3" t="s">
        <v>2400</v>
      </c>
      <c r="AD2332" s="3" t="s">
        <v>2400</v>
      </c>
      <c r="AE2332" s="3" t="s">
        <v>2400</v>
      </c>
      <c r="AF2332" s="3" t="s">
        <v>2400</v>
      </c>
      <c r="AG2332" s="7">
        <v>25642610</v>
      </c>
      <c r="AH2332" s="7">
        <v>25647755</v>
      </c>
      <c r="AI2332" s="7">
        <v>19589325</v>
      </c>
      <c r="AJ2332" s="7">
        <v>12732597</v>
      </c>
      <c r="AK2332" s="3">
        <v>49.654060000000001</v>
      </c>
      <c r="AL2332" s="7">
        <v>120</v>
      </c>
      <c r="AM2332" s="7">
        <v>13745461</v>
      </c>
      <c r="AN2332" s="4">
        <v>53.6</v>
      </c>
      <c r="AO2332" s="3">
        <v>-5.2114979999999997</v>
      </c>
      <c r="AP2332" s="3">
        <v>-22.119816</v>
      </c>
      <c r="AQ2332" s="3">
        <v>-21.120187000000001</v>
      </c>
      <c r="AR2332" s="3">
        <v>-23.471698</v>
      </c>
      <c r="AS2332" s="3">
        <v>-22.119816</v>
      </c>
      <c r="AT2332" s="3">
        <v>-21.120187000000001</v>
      </c>
      <c r="AU2332" s="3">
        <v>-22.536287000000002</v>
      </c>
      <c r="AV2332" s="3">
        <v>2.3905600872922061</v>
      </c>
      <c r="AW2332" s="3">
        <v>3.5531998568717524</v>
      </c>
      <c r="AX2332" s="3">
        <v>4.1911544285678586</v>
      </c>
      <c r="AY2332" s="4">
        <v>42.6</v>
      </c>
      <c r="AZ2332" s="3">
        <v>63.32</v>
      </c>
      <c r="BA2332" s="3">
        <v>74.680000000000007</v>
      </c>
    </row>
    <row r="2333" spans="1:53" x14ac:dyDescent="0.3">
      <c r="A2333" s="1" t="s">
        <v>2265</v>
      </c>
      <c r="B2333" s="2">
        <v>27491243</v>
      </c>
      <c r="C2333" s="9" t="s">
        <v>2395</v>
      </c>
      <c r="D2333" s="9" t="s">
        <v>2407</v>
      </c>
      <c r="E2333" s="3">
        <v>667.47076956000001</v>
      </c>
      <c r="F2333" s="5">
        <v>448.430699</v>
      </c>
      <c r="G2333" s="5">
        <v>893.65757599373603</v>
      </c>
      <c r="H2333" s="3">
        <v>0.13704992678694633</v>
      </c>
      <c r="I2333" s="3">
        <v>16.830314000000001</v>
      </c>
      <c r="J2333" s="3">
        <v>0.13704992678694633</v>
      </c>
      <c r="K2333" s="3">
        <v>16.830314000000001</v>
      </c>
      <c r="L2333" s="3">
        <v>2.6979513900000001</v>
      </c>
      <c r="M2333" s="3">
        <v>2.2161081500000002</v>
      </c>
      <c r="N2333" s="3">
        <v>11.456992</v>
      </c>
      <c r="O2333" s="3" t="s">
        <v>2400</v>
      </c>
      <c r="P2333" s="3" t="s">
        <v>2400</v>
      </c>
      <c r="Q2333" s="3">
        <v>4.9214640000000003</v>
      </c>
      <c r="R2333" s="3">
        <v>11.066589</v>
      </c>
      <c r="S2333" s="3">
        <v>11.066589</v>
      </c>
      <c r="T2333" s="9" t="s">
        <v>3429</v>
      </c>
      <c r="U2333" s="7">
        <v>91045.60784444536</v>
      </c>
      <c r="V2333" s="7">
        <v>79181.110303530542</v>
      </c>
      <c r="W2333" s="7">
        <v>86385.519978230019</v>
      </c>
      <c r="X2333" s="7">
        <v>66558.10063557206</v>
      </c>
      <c r="Y2333" s="7">
        <v>93199.844617335169</v>
      </c>
      <c r="Z2333" s="7">
        <v>95074.632784188929</v>
      </c>
      <c r="AA2333" s="7">
        <v>93501.368340252055</v>
      </c>
      <c r="AB2333" s="7">
        <v>91045.60784444536</v>
      </c>
      <c r="AC2333" s="4">
        <v>100</v>
      </c>
      <c r="AD2333" s="4">
        <v>100</v>
      </c>
      <c r="AE2333" s="3">
        <v>46.347999999999999</v>
      </c>
      <c r="AF2333" s="3">
        <v>42.543999999999997</v>
      </c>
      <c r="AG2333" s="7">
        <v>52870614</v>
      </c>
      <c r="AH2333" s="7">
        <v>53245448</v>
      </c>
      <c r="AI2333" s="7">
        <v>53872066</v>
      </c>
      <c r="AJ2333" s="7">
        <v>22158088</v>
      </c>
      <c r="AK2333" s="3">
        <v>34.15981</v>
      </c>
      <c r="AL2333" s="7">
        <v>54</v>
      </c>
      <c r="AM2333" s="7">
        <v>8948524</v>
      </c>
      <c r="AN2333" s="4">
        <v>13.8</v>
      </c>
      <c r="AO2333" s="3">
        <v>0.7</v>
      </c>
      <c r="AP2333" s="3">
        <v>-2.1379980000000001</v>
      </c>
      <c r="AQ2333" s="3">
        <v>1.409869</v>
      </c>
      <c r="AR2333" s="3">
        <v>-5.843852</v>
      </c>
      <c r="AS2333" s="3">
        <v>-2.1379980000000001</v>
      </c>
      <c r="AT2333" s="3">
        <v>1.409869</v>
      </c>
      <c r="AU2333" s="3">
        <v>-8.0365300000000008</v>
      </c>
      <c r="AV2333" s="3">
        <v>0.5943425286546703</v>
      </c>
      <c r="AW2333" s="3">
        <v>0.87087010169923829</v>
      </c>
      <c r="AX2333" s="3">
        <v>0.69598517726954934</v>
      </c>
      <c r="AY2333" s="3">
        <v>92.38</v>
      </c>
      <c r="AZ2333" s="3">
        <v>135.36000000000001</v>
      </c>
      <c r="BA2333" s="3">
        <v>108.18</v>
      </c>
    </row>
    <row r="2334" spans="1:53" x14ac:dyDescent="0.3">
      <c r="A2334" s="1" t="s">
        <v>408</v>
      </c>
      <c r="B2334" s="2">
        <v>100774</v>
      </c>
      <c r="C2334" s="9" t="s">
        <v>2395</v>
      </c>
      <c r="D2334" s="9" t="s">
        <v>2399</v>
      </c>
      <c r="E2334" s="3">
        <v>666.93422111999996</v>
      </c>
      <c r="F2334" s="5" t="s">
        <v>2400</v>
      </c>
      <c r="G2334" s="5">
        <v>445.30822111999998</v>
      </c>
      <c r="H2334" s="3">
        <v>0.77</v>
      </c>
      <c r="I2334" s="3">
        <v>12.0559210526316</v>
      </c>
      <c r="J2334" s="4">
        <v>0.77</v>
      </c>
      <c r="K2334" s="3">
        <v>12.0559210526316</v>
      </c>
      <c r="L2334" s="3">
        <v>1.61854005749493</v>
      </c>
      <c r="M2334" s="3">
        <v>1.3032790425583201</v>
      </c>
      <c r="N2334" s="3">
        <v>12.699237999999999</v>
      </c>
      <c r="O2334" s="3" t="s">
        <v>2400</v>
      </c>
      <c r="P2334" s="3" t="s">
        <v>2400</v>
      </c>
      <c r="Q2334" s="3" t="s">
        <v>2400</v>
      </c>
      <c r="R2334" s="3" t="s">
        <v>2400</v>
      </c>
      <c r="S2334" s="3" t="s">
        <v>2400</v>
      </c>
      <c r="T2334" s="9" t="s">
        <v>3429</v>
      </c>
      <c r="U2334" s="7">
        <v>230598</v>
      </c>
      <c r="V2334" s="7">
        <v>200203</v>
      </c>
      <c r="W2334" s="7">
        <v>210406</v>
      </c>
      <c r="X2334" s="7">
        <v>212491</v>
      </c>
      <c r="Y2334" s="7">
        <v>231379</v>
      </c>
      <c r="Z2334" s="7">
        <v>227663</v>
      </c>
      <c r="AA2334" s="7">
        <v>228892</v>
      </c>
      <c r="AB2334" s="7">
        <v>230598</v>
      </c>
      <c r="AC2334" s="3" t="s">
        <v>2400</v>
      </c>
      <c r="AD2334" s="3" t="s">
        <v>2400</v>
      </c>
      <c r="AE2334" s="3" t="s">
        <v>2400</v>
      </c>
      <c r="AF2334" s="3" t="s">
        <v>2400</v>
      </c>
      <c r="AG2334" s="7">
        <v>16944370</v>
      </c>
      <c r="AH2334" s="7">
        <v>16941553</v>
      </c>
      <c r="AI2334" s="7">
        <v>16957753</v>
      </c>
      <c r="AJ2334" s="7">
        <v>13640137</v>
      </c>
      <c r="AK2334" s="3">
        <v>80.49906</v>
      </c>
      <c r="AL2334" s="7">
        <v>136</v>
      </c>
      <c r="AM2334" s="7">
        <v>7970911</v>
      </c>
      <c r="AN2334" s="3">
        <v>47.04</v>
      </c>
      <c r="AO2334" s="3">
        <v>-0.62364399999999998</v>
      </c>
      <c r="AP2334" s="3">
        <v>-6.8851630000000004</v>
      </c>
      <c r="AQ2334" s="3">
        <v>3.853783</v>
      </c>
      <c r="AR2334" s="3">
        <v>24.363759999999999</v>
      </c>
      <c r="AS2334" s="3">
        <v>-6.8851630000000004</v>
      </c>
      <c r="AT2334" s="3">
        <v>3.853783</v>
      </c>
      <c r="AU2334" s="3">
        <v>24.532789999999999</v>
      </c>
      <c r="AV2334" s="3">
        <v>0.59397560277345995</v>
      </c>
      <c r="AW2334" s="3">
        <v>0.90135751849100532</v>
      </c>
      <c r="AX2334" s="3">
        <v>0.83159253741603711</v>
      </c>
      <c r="AY2334" s="3">
        <v>64.13</v>
      </c>
      <c r="AZ2334" s="3">
        <v>97.32</v>
      </c>
      <c r="BA2334" s="3">
        <v>89.79</v>
      </c>
    </row>
    <row r="2335" spans="1:53" x14ac:dyDescent="0.3">
      <c r="A2335" s="1" t="s">
        <v>1709</v>
      </c>
      <c r="B2335" s="2">
        <v>4991396</v>
      </c>
      <c r="C2335" s="9" t="s">
        <v>2395</v>
      </c>
      <c r="D2335" s="9" t="s">
        <v>2419</v>
      </c>
      <c r="E2335" s="3">
        <v>666.17100791999997</v>
      </c>
      <c r="F2335" s="5">
        <v>662.49800700000003</v>
      </c>
      <c r="G2335" s="5" t="s">
        <v>2400</v>
      </c>
      <c r="H2335" s="3">
        <v>1.54</v>
      </c>
      <c r="I2335" s="3">
        <v>19.228107000000001</v>
      </c>
      <c r="J2335" s="3">
        <v>1.54</v>
      </c>
      <c r="K2335" s="3">
        <v>19.228107000000001</v>
      </c>
      <c r="L2335" s="3">
        <v>1.6075427099999999</v>
      </c>
      <c r="M2335" s="3">
        <v>1.4589398499999999</v>
      </c>
      <c r="N2335" s="3">
        <v>14.491948000000001</v>
      </c>
      <c r="O2335" s="3" t="s">
        <v>2400</v>
      </c>
      <c r="P2335" s="3" t="s">
        <v>2400</v>
      </c>
      <c r="Q2335" s="3">
        <v>1.0873660000000001</v>
      </c>
      <c r="R2335" s="3">
        <v>9.6723490000000005</v>
      </c>
      <c r="S2335" s="3">
        <v>9.6723490000000005</v>
      </c>
      <c r="T2335" s="9" t="s">
        <v>3429</v>
      </c>
      <c r="U2335" s="7">
        <v>669679</v>
      </c>
      <c r="V2335" s="7">
        <v>637021</v>
      </c>
      <c r="W2335" s="7">
        <v>517417</v>
      </c>
      <c r="X2335" s="7">
        <v>466449</v>
      </c>
      <c r="Y2335" s="7">
        <v>572200</v>
      </c>
      <c r="Z2335" s="7">
        <v>585667</v>
      </c>
      <c r="AA2335" s="7">
        <v>628759</v>
      </c>
      <c r="AB2335" s="7">
        <v>669679</v>
      </c>
      <c r="AC2335" s="3">
        <v>35.069000000000003</v>
      </c>
      <c r="AD2335" s="3">
        <v>31.856000000000002</v>
      </c>
      <c r="AE2335" s="3">
        <v>15.493</v>
      </c>
      <c r="AF2335" s="4">
        <v>10.737</v>
      </c>
      <c r="AG2335" s="7">
        <v>4897450</v>
      </c>
      <c r="AH2335" s="7">
        <v>4913496</v>
      </c>
      <c r="AI2335" s="7">
        <v>4893469</v>
      </c>
      <c r="AJ2335" s="7">
        <v>2438983</v>
      </c>
      <c r="AK2335" s="4">
        <v>49.799599999999998</v>
      </c>
      <c r="AL2335" s="7">
        <v>161</v>
      </c>
      <c r="AM2335" s="7">
        <v>2080969</v>
      </c>
      <c r="AN2335" s="3">
        <v>42.49</v>
      </c>
      <c r="AO2335" s="3">
        <v>-0.28870200000000001</v>
      </c>
      <c r="AP2335" s="3">
        <v>-6.0505810000000002</v>
      </c>
      <c r="AQ2335" s="3">
        <v>-0.22642100000000001</v>
      </c>
      <c r="AR2335" s="3">
        <v>-3.8739279999999998</v>
      </c>
      <c r="AS2335" s="3">
        <v>-6.0505810000000002</v>
      </c>
      <c r="AT2335" s="3">
        <v>-0.22642100000000001</v>
      </c>
      <c r="AU2335" s="3">
        <v>-4.5345880000000003</v>
      </c>
      <c r="AV2335" s="3">
        <v>0.74622324912058891</v>
      </c>
      <c r="AW2335" s="3">
        <v>1.0947485998511033</v>
      </c>
      <c r="AX2335" s="3">
        <v>1.0422366087676171</v>
      </c>
      <c r="AY2335" s="3">
        <v>50.15</v>
      </c>
      <c r="AZ2335" s="3">
        <v>73.58</v>
      </c>
      <c r="BA2335" s="3">
        <v>70.05</v>
      </c>
    </row>
    <row r="2336" spans="1:53" x14ac:dyDescent="0.3">
      <c r="A2336" s="1" t="s">
        <v>3263</v>
      </c>
      <c r="B2336" s="2">
        <v>20083430</v>
      </c>
      <c r="C2336" s="9" t="s">
        <v>2395</v>
      </c>
      <c r="D2336" s="9" t="s">
        <v>2403</v>
      </c>
      <c r="E2336" s="3">
        <v>664.01631143999998</v>
      </c>
      <c r="F2336" s="5">
        <v>569.34631100000001</v>
      </c>
      <c r="G2336" s="5" t="s">
        <v>2400</v>
      </c>
      <c r="H2336" s="3">
        <v>-9.5000000000000001E-2</v>
      </c>
      <c r="I2336" s="3" t="s">
        <v>2397</v>
      </c>
      <c r="J2336" s="3">
        <v>-9.5000000000000001E-2</v>
      </c>
      <c r="K2336" s="3" t="s">
        <v>2397</v>
      </c>
      <c r="L2336" s="3">
        <v>3.9953810600000002</v>
      </c>
      <c r="M2336" s="3">
        <v>3.9953810600000002</v>
      </c>
      <c r="N2336" s="3" t="s">
        <v>2397</v>
      </c>
      <c r="O2336" s="3" t="s">
        <v>2400</v>
      </c>
      <c r="P2336" s="3" t="s">
        <v>2400</v>
      </c>
      <c r="Q2336" s="3">
        <v>26.210985000000001</v>
      </c>
      <c r="R2336" s="3" t="s">
        <v>2397</v>
      </c>
      <c r="S2336" s="3">
        <v>-3.3462339999999999</v>
      </c>
      <c r="T2336" s="9" t="s">
        <v>3429</v>
      </c>
      <c r="U2336" s="7">
        <v>15451</v>
      </c>
      <c r="V2336" s="7">
        <v>2502</v>
      </c>
      <c r="W2336" s="7" t="s">
        <v>2400</v>
      </c>
      <c r="X2336" s="7" t="s">
        <v>2400</v>
      </c>
      <c r="Y2336" s="7">
        <v>9915</v>
      </c>
      <c r="Z2336" s="7">
        <v>12873</v>
      </c>
      <c r="AA2336" s="7">
        <v>14156</v>
      </c>
      <c r="AB2336" s="7">
        <v>15451</v>
      </c>
      <c r="AC2336" s="4">
        <v>100</v>
      </c>
      <c r="AD2336" s="4">
        <v>100</v>
      </c>
      <c r="AE2336" s="3" t="s">
        <v>2397</v>
      </c>
      <c r="AF2336" s="3" t="s">
        <v>2397</v>
      </c>
      <c r="AG2336" s="7">
        <v>204943306</v>
      </c>
      <c r="AH2336" s="7">
        <v>201381450</v>
      </c>
      <c r="AI2336" s="7">
        <v>186960193</v>
      </c>
      <c r="AJ2336" s="7">
        <v>126092455</v>
      </c>
      <c r="AK2336" s="3">
        <v>61.525530000000003</v>
      </c>
      <c r="AL2336" s="7">
        <v>141</v>
      </c>
      <c r="AM2336" s="7">
        <v>115813036</v>
      </c>
      <c r="AN2336" s="3">
        <v>56.51</v>
      </c>
      <c r="AO2336" s="3">
        <v>-6.4864870000000003</v>
      </c>
      <c r="AP2336" s="3">
        <v>-46.604937999999997</v>
      </c>
      <c r="AQ2336" s="3">
        <v>-13.930348</v>
      </c>
      <c r="AR2336" s="3">
        <v>1.169591</v>
      </c>
      <c r="AS2336" s="3">
        <v>-46.604937999999997</v>
      </c>
      <c r="AT2336" s="3">
        <v>-13.930348</v>
      </c>
      <c r="AU2336" s="3">
        <v>-2.259887</v>
      </c>
      <c r="AV2336" s="3">
        <v>3.8138806055953838</v>
      </c>
      <c r="AW2336" s="3">
        <v>8.4194642634929018</v>
      </c>
      <c r="AX2336" s="3">
        <v>10.405182419646264</v>
      </c>
      <c r="AY2336" s="3">
        <v>55.23</v>
      </c>
      <c r="AZ2336" s="3">
        <v>121.93</v>
      </c>
      <c r="BA2336" s="3">
        <v>150.69</v>
      </c>
    </row>
    <row r="2337" spans="1:53" x14ac:dyDescent="0.3">
      <c r="A2337" s="1" t="s">
        <v>407</v>
      </c>
      <c r="B2337" s="2">
        <v>4094418</v>
      </c>
      <c r="C2337" s="9" t="s">
        <v>2395</v>
      </c>
      <c r="D2337" s="9" t="s">
        <v>2435</v>
      </c>
      <c r="E2337" s="3">
        <v>662.71444176</v>
      </c>
      <c r="F2337" s="5">
        <v>679.78244099999995</v>
      </c>
      <c r="G2337" s="5" t="s">
        <v>2400</v>
      </c>
      <c r="H2337" s="3">
        <v>0.04</v>
      </c>
      <c r="I2337" s="3">
        <v>55.941175999999999</v>
      </c>
      <c r="J2337" s="3">
        <v>0.04</v>
      </c>
      <c r="K2337" s="3">
        <v>55.941175999999999</v>
      </c>
      <c r="L2337" s="3">
        <v>12.22365039</v>
      </c>
      <c r="M2337" s="3">
        <v>3.7264890300000002</v>
      </c>
      <c r="N2337" s="3" t="s">
        <v>2397</v>
      </c>
      <c r="O2337" s="3" t="s">
        <v>2400</v>
      </c>
      <c r="P2337" s="3" t="s">
        <v>2400</v>
      </c>
      <c r="Q2337" s="3">
        <v>2.5697169999999998</v>
      </c>
      <c r="R2337" s="3">
        <v>22.454461999999999</v>
      </c>
      <c r="S2337" s="3">
        <v>22.454461999999999</v>
      </c>
      <c r="T2337" s="9" t="s">
        <v>3430</v>
      </c>
      <c r="U2337" s="7">
        <v>268596</v>
      </c>
      <c r="V2337" s="7">
        <v>243641</v>
      </c>
      <c r="W2337" s="7">
        <v>205202</v>
      </c>
      <c r="X2337" s="7">
        <v>166939</v>
      </c>
      <c r="Y2337" s="7">
        <v>276749</v>
      </c>
      <c r="Z2337" s="7">
        <v>268596</v>
      </c>
      <c r="AA2337" s="7">
        <v>260112</v>
      </c>
      <c r="AB2337" s="7">
        <v>252571</v>
      </c>
      <c r="AC2337" s="3">
        <v>38.218000000000004</v>
      </c>
      <c r="AD2337" s="3">
        <v>38.725999999999999</v>
      </c>
      <c r="AE2337" s="4">
        <v>10.263999999999999</v>
      </c>
      <c r="AF2337" s="4">
        <v>10.531000000000001</v>
      </c>
      <c r="AG2337" s="7">
        <v>72986172</v>
      </c>
      <c r="AH2337" s="7">
        <v>72935497</v>
      </c>
      <c r="AI2337" s="7">
        <v>72695265</v>
      </c>
      <c r="AJ2337" s="7">
        <v>49492754</v>
      </c>
      <c r="AK2337" s="3">
        <v>67.811139999999995</v>
      </c>
      <c r="AL2337" s="7">
        <v>173</v>
      </c>
      <c r="AM2337" s="7">
        <v>41229710</v>
      </c>
      <c r="AN2337" s="3">
        <v>56.49</v>
      </c>
      <c r="AO2337" s="3">
        <v>-2.2610480000000002</v>
      </c>
      <c r="AP2337" s="3">
        <v>4.7356829999999999</v>
      </c>
      <c r="AQ2337" s="3">
        <v>28.513514000000001</v>
      </c>
      <c r="AR2337" s="3">
        <v>29.740791000000002</v>
      </c>
      <c r="AS2337" s="3">
        <v>4.7356829999999999</v>
      </c>
      <c r="AT2337" s="3">
        <v>28.513514000000001</v>
      </c>
      <c r="AU2337" s="3">
        <v>28.340081000000001</v>
      </c>
      <c r="AV2337" s="3">
        <v>2.2107721994242961</v>
      </c>
      <c r="AW2337" s="3">
        <v>2.5559387032680907</v>
      </c>
      <c r="AX2337" s="3">
        <v>2.949650622755057</v>
      </c>
      <c r="AY2337" s="3">
        <v>92.89</v>
      </c>
      <c r="AZ2337" s="3">
        <v>107.39</v>
      </c>
      <c r="BA2337" s="3">
        <v>123.93</v>
      </c>
    </row>
    <row r="2338" spans="1:53" x14ac:dyDescent="0.3">
      <c r="A2338" s="1" t="s">
        <v>2917</v>
      </c>
      <c r="B2338" s="2">
        <v>27722606</v>
      </c>
      <c r="C2338" s="9" t="s">
        <v>2395</v>
      </c>
      <c r="D2338" s="9" t="s">
        <v>2423</v>
      </c>
      <c r="E2338" s="3">
        <v>659.66703800000005</v>
      </c>
      <c r="F2338" s="5">
        <v>713.70803799999999</v>
      </c>
      <c r="G2338" s="5" t="s">
        <v>2400</v>
      </c>
      <c r="H2338" s="3">
        <v>-0.04</v>
      </c>
      <c r="I2338" s="3" t="s">
        <v>2397</v>
      </c>
      <c r="J2338" s="3">
        <v>-0.04</v>
      </c>
      <c r="K2338" s="3" t="s">
        <v>2397</v>
      </c>
      <c r="L2338" s="3">
        <v>4.5697674399999997</v>
      </c>
      <c r="M2338" s="3">
        <v>2.0415584400000002</v>
      </c>
      <c r="N2338" s="3" t="s">
        <v>2397</v>
      </c>
      <c r="O2338" s="3" t="s">
        <v>2400</v>
      </c>
      <c r="P2338" s="3" t="s">
        <v>2400</v>
      </c>
      <c r="Q2338" s="3">
        <v>0.74554500000000001</v>
      </c>
      <c r="R2338" s="3">
        <v>50.337376999999996</v>
      </c>
      <c r="S2338" s="3">
        <v>50.337376999999996</v>
      </c>
      <c r="T2338" s="9" t="s">
        <v>3430</v>
      </c>
      <c r="U2338" s="7">
        <v>763855</v>
      </c>
      <c r="V2338" s="7">
        <v>688087</v>
      </c>
      <c r="W2338" s="7">
        <v>698640</v>
      </c>
      <c r="X2338" s="7">
        <v>637800</v>
      </c>
      <c r="Y2338" s="7">
        <v>786512</v>
      </c>
      <c r="Z2338" s="7">
        <v>763855</v>
      </c>
      <c r="AA2338" s="7">
        <v>741328</v>
      </c>
      <c r="AB2338" s="7">
        <v>720795</v>
      </c>
      <c r="AC2338" s="3">
        <v>70.049000000000007</v>
      </c>
      <c r="AD2338" s="3">
        <v>69.876999999999995</v>
      </c>
      <c r="AE2338" s="3">
        <v>-0.55400000000000005</v>
      </c>
      <c r="AF2338" s="3">
        <v>0.34699999999999998</v>
      </c>
      <c r="AG2338" s="7">
        <v>135538698</v>
      </c>
      <c r="AH2338" s="7">
        <v>136116299</v>
      </c>
      <c r="AI2338" s="7">
        <v>135884840</v>
      </c>
      <c r="AJ2338" s="7">
        <v>21518199</v>
      </c>
      <c r="AK2338" s="3">
        <v>15.88584</v>
      </c>
      <c r="AL2338" s="7">
        <v>63</v>
      </c>
      <c r="AM2338" s="7">
        <v>16052917</v>
      </c>
      <c r="AN2338" s="3">
        <v>11.85</v>
      </c>
      <c r="AO2338" s="3">
        <v>-3.2019700000000002</v>
      </c>
      <c r="AP2338" s="3">
        <v>-19.301848</v>
      </c>
      <c r="AQ2338" s="3">
        <v>-34.5</v>
      </c>
      <c r="AR2338" s="3">
        <v>-36.918137999999999</v>
      </c>
      <c r="AS2338" s="3">
        <v>-19.301848</v>
      </c>
      <c r="AT2338" s="3">
        <v>-34.5</v>
      </c>
      <c r="AU2338" s="3">
        <v>-34.5</v>
      </c>
      <c r="AV2338" s="3">
        <v>0.15449014288439067</v>
      </c>
      <c r="AW2338" s="3">
        <v>0.29902295456887051</v>
      </c>
      <c r="AX2338" s="3">
        <v>0.18519554467974453</v>
      </c>
      <c r="AY2338" s="3">
        <v>100.16</v>
      </c>
      <c r="AZ2338" s="3">
        <v>193.85</v>
      </c>
      <c r="BA2338" s="4">
        <v>120.06</v>
      </c>
    </row>
    <row r="2339" spans="1:53" x14ac:dyDescent="0.3">
      <c r="A2339" s="1" t="s">
        <v>1455</v>
      </c>
      <c r="B2339" s="2">
        <v>4137151</v>
      </c>
      <c r="C2339" s="9" t="s">
        <v>2395</v>
      </c>
      <c r="D2339" s="9" t="s">
        <v>2527</v>
      </c>
      <c r="E2339" s="3">
        <v>659.65978514999995</v>
      </c>
      <c r="F2339" s="5">
        <v>633.85978499999999</v>
      </c>
      <c r="G2339" s="5">
        <v>633.95978515000002</v>
      </c>
      <c r="H2339" s="3">
        <v>-0.04</v>
      </c>
      <c r="I2339" s="3" t="s">
        <v>2397</v>
      </c>
      <c r="J2339" s="3">
        <v>-0.04</v>
      </c>
      <c r="K2339" s="3" t="s">
        <v>2397</v>
      </c>
      <c r="L2339" s="3">
        <v>29.90990991</v>
      </c>
      <c r="M2339" s="3">
        <v>1.63788851</v>
      </c>
      <c r="N2339" s="3">
        <v>15.847255000000001</v>
      </c>
      <c r="O2339" s="3">
        <v>51.848560002126902</v>
      </c>
      <c r="P2339" s="3">
        <v>24.9</v>
      </c>
      <c r="Q2339" s="3">
        <v>2.4640689999999998</v>
      </c>
      <c r="R2339" s="3">
        <v>22.808910000000001</v>
      </c>
      <c r="S2339" s="3">
        <v>22.808910000000001</v>
      </c>
      <c r="T2339" s="9" t="s">
        <v>3429</v>
      </c>
      <c r="U2339" s="7">
        <v>165200</v>
      </c>
      <c r="V2339" s="7">
        <v>249200</v>
      </c>
      <c r="W2339" s="7">
        <v>114600</v>
      </c>
      <c r="X2339" s="7">
        <v>90400</v>
      </c>
      <c r="Y2339" s="7">
        <v>245300</v>
      </c>
      <c r="Z2339" s="7">
        <v>207600</v>
      </c>
      <c r="AA2339" s="7">
        <v>167700</v>
      </c>
      <c r="AB2339" s="7">
        <v>165200</v>
      </c>
      <c r="AC2339" s="3">
        <v>51.512999999999998</v>
      </c>
      <c r="AD2339" s="4">
        <v>50.02</v>
      </c>
      <c r="AE2339" s="3">
        <v>-2.1789999999999998</v>
      </c>
      <c r="AF2339" s="4">
        <v>9.0090000000000003</v>
      </c>
      <c r="AG2339" s="7">
        <v>95084232</v>
      </c>
      <c r="AH2339" s="7">
        <v>95238849</v>
      </c>
      <c r="AI2339" s="7">
        <v>96784236</v>
      </c>
      <c r="AJ2339" s="7">
        <v>89858368</v>
      </c>
      <c r="AK2339" s="3">
        <v>94.672389999999993</v>
      </c>
      <c r="AL2339" s="7">
        <v>131</v>
      </c>
      <c r="AM2339" s="7">
        <v>72520538</v>
      </c>
      <c r="AN2339" s="3">
        <v>76.41</v>
      </c>
      <c r="AO2339" s="3">
        <v>2.4691360000000002</v>
      </c>
      <c r="AP2339" s="3">
        <v>-4.460432</v>
      </c>
      <c r="AQ2339" s="3">
        <v>-5.8156030000000003</v>
      </c>
      <c r="AR2339" s="3">
        <v>67.676767999999996</v>
      </c>
      <c r="AS2339" s="3">
        <v>-4.460432</v>
      </c>
      <c r="AT2339" s="3">
        <v>-5.8156030000000003</v>
      </c>
      <c r="AU2339" s="3">
        <v>60.386473000000002</v>
      </c>
      <c r="AV2339" s="3">
        <v>4.0926090172165166</v>
      </c>
      <c r="AW2339" s="3">
        <v>3.9278660074779745</v>
      </c>
      <c r="AX2339" s="3">
        <v>3.0526387936644266</v>
      </c>
      <c r="AY2339" s="3">
        <v>126.73</v>
      </c>
      <c r="AZ2339" s="3">
        <v>121.63</v>
      </c>
      <c r="BA2339" s="3">
        <v>94.53</v>
      </c>
    </row>
    <row r="2340" spans="1:53" x14ac:dyDescent="0.3">
      <c r="A2340" s="1" t="s">
        <v>284</v>
      </c>
      <c r="B2340" s="2">
        <v>4398473</v>
      </c>
      <c r="C2340" s="9" t="s">
        <v>2401</v>
      </c>
      <c r="D2340" s="9" t="s">
        <v>2483</v>
      </c>
      <c r="E2340" s="3">
        <v>657.68478384000002</v>
      </c>
      <c r="F2340" s="5">
        <v>640.23978299999999</v>
      </c>
      <c r="G2340" s="5" t="s">
        <v>2400</v>
      </c>
      <c r="H2340" s="3">
        <v>114.76900000000001</v>
      </c>
      <c r="I2340" s="3">
        <v>7.0499470000000004</v>
      </c>
      <c r="J2340" s="3">
        <v>114.76900000000001</v>
      </c>
      <c r="K2340" s="3">
        <v>7.0499470000000004</v>
      </c>
      <c r="L2340" s="3">
        <v>1.50450884</v>
      </c>
      <c r="M2340" s="3">
        <v>1.3148835700000001</v>
      </c>
      <c r="N2340" s="3">
        <v>13.870950000000001</v>
      </c>
      <c r="O2340" s="3" t="s">
        <v>2400</v>
      </c>
      <c r="P2340" s="3" t="s">
        <v>2400</v>
      </c>
      <c r="Q2340" s="3">
        <v>2.1355149999999998</v>
      </c>
      <c r="R2340" s="3">
        <v>7.5978729999999999</v>
      </c>
      <c r="S2340" s="3">
        <v>7.5978729999999999</v>
      </c>
      <c r="T2340" s="9" t="s">
        <v>3435</v>
      </c>
      <c r="U2340" s="7">
        <v>365318</v>
      </c>
      <c r="V2340" s="7">
        <v>368231</v>
      </c>
      <c r="W2340" s="7">
        <v>366106</v>
      </c>
      <c r="X2340" s="7">
        <v>433683</v>
      </c>
      <c r="Y2340" s="7">
        <v>361664</v>
      </c>
      <c r="Z2340" s="7">
        <v>362194</v>
      </c>
      <c r="AA2340" s="7">
        <v>364593</v>
      </c>
      <c r="AB2340" s="7">
        <v>365318</v>
      </c>
      <c r="AC2340" s="3">
        <v>42.526000000000003</v>
      </c>
      <c r="AD2340" s="3">
        <v>39.317</v>
      </c>
      <c r="AE2340" s="3">
        <v>21.448</v>
      </c>
      <c r="AF2340" s="3">
        <v>17.513999999999999</v>
      </c>
      <c r="AG2340" s="7">
        <v>620592</v>
      </c>
      <c r="AH2340" s="7">
        <v>620592</v>
      </c>
      <c r="AI2340" s="7">
        <v>620592</v>
      </c>
      <c r="AJ2340" s="7">
        <v>185317</v>
      </c>
      <c r="AK2340" s="3">
        <v>29.861329999999999</v>
      </c>
      <c r="AL2340" s="7">
        <v>21</v>
      </c>
      <c r="AM2340" s="7">
        <v>102083</v>
      </c>
      <c r="AN2340" s="3">
        <v>16.45</v>
      </c>
      <c r="AO2340" s="3">
        <v>-1.7379039999999999</v>
      </c>
      <c r="AP2340" s="3">
        <v>18.602618</v>
      </c>
      <c r="AQ2340" s="3">
        <v>53.177712</v>
      </c>
      <c r="AR2340" s="3">
        <v>60.592244000000001</v>
      </c>
      <c r="AS2340" s="3">
        <v>18.602618</v>
      </c>
      <c r="AT2340" s="3">
        <v>53.177712</v>
      </c>
      <c r="AU2340" s="3">
        <v>60.592244000000001</v>
      </c>
      <c r="AV2340" s="3">
        <v>0.6811238301492768</v>
      </c>
      <c r="AW2340" s="3">
        <v>0.91100696812662174</v>
      </c>
      <c r="AX2340" s="3">
        <v>0.66308894137805896</v>
      </c>
      <c r="AY2340" s="4">
        <v>188</v>
      </c>
      <c r="AZ2340" s="3">
        <v>251.33</v>
      </c>
      <c r="BA2340" s="3">
        <v>182.67</v>
      </c>
    </row>
    <row r="2341" spans="1:53" x14ac:dyDescent="0.3">
      <c r="A2341" s="1" t="s">
        <v>317</v>
      </c>
      <c r="B2341" s="2">
        <v>5721153</v>
      </c>
      <c r="C2341" s="9" t="s">
        <v>2401</v>
      </c>
      <c r="D2341" s="9" t="s">
        <v>2407</v>
      </c>
      <c r="E2341" s="3">
        <v>656.46294544</v>
      </c>
      <c r="F2341" s="5">
        <v>972.95853499999998</v>
      </c>
      <c r="G2341" s="5" t="s">
        <v>2400</v>
      </c>
      <c r="H2341" s="3">
        <v>0.126</v>
      </c>
      <c r="I2341" s="3">
        <v>22.616278999999999</v>
      </c>
      <c r="J2341" s="3">
        <v>0.126</v>
      </c>
      <c r="K2341" s="3">
        <v>22.616278999999999</v>
      </c>
      <c r="L2341" s="3">
        <v>0.85745774999999991</v>
      </c>
      <c r="M2341" s="3">
        <v>0.85745774999999991</v>
      </c>
      <c r="N2341" s="3">
        <v>6.6081539999999999</v>
      </c>
      <c r="O2341" s="3" t="s">
        <v>2400</v>
      </c>
      <c r="P2341" s="3" t="s">
        <v>2400</v>
      </c>
      <c r="Q2341" s="3">
        <v>19.862337</v>
      </c>
      <c r="R2341" s="3" t="s">
        <v>2400</v>
      </c>
      <c r="S2341" s="3" t="s">
        <v>2400</v>
      </c>
      <c r="T2341" s="9" t="s">
        <v>3440</v>
      </c>
      <c r="U2341" s="7">
        <v>46569.96</v>
      </c>
      <c r="V2341" s="7">
        <v>48464.620999999999</v>
      </c>
      <c r="W2341" s="7">
        <v>52167.59</v>
      </c>
      <c r="X2341" s="7">
        <v>20679.433000000001</v>
      </c>
      <c r="Y2341" s="7">
        <v>46569.96</v>
      </c>
      <c r="Z2341" s="7">
        <v>46953.379000000001</v>
      </c>
      <c r="AA2341" s="7">
        <v>47336.798000000003</v>
      </c>
      <c r="AB2341" s="7">
        <v>47900.709000000003</v>
      </c>
      <c r="AC2341" s="4">
        <v>100</v>
      </c>
      <c r="AD2341" s="4">
        <v>100</v>
      </c>
      <c r="AE2341" s="3" t="s">
        <v>2400</v>
      </c>
      <c r="AF2341" s="3" t="s">
        <v>2400</v>
      </c>
      <c r="AG2341" s="7">
        <v>52141616</v>
      </c>
      <c r="AH2341" s="7">
        <v>52141616</v>
      </c>
      <c r="AI2341" s="7">
        <v>52779127</v>
      </c>
      <c r="AJ2341" s="7" t="s">
        <v>2400</v>
      </c>
      <c r="AK2341" s="3" t="s">
        <v>2400</v>
      </c>
      <c r="AL2341" s="7">
        <v>113</v>
      </c>
      <c r="AM2341" s="7">
        <v>24377139</v>
      </c>
      <c r="AN2341" s="3">
        <v>46.75</v>
      </c>
      <c r="AO2341" s="3">
        <v>0</v>
      </c>
      <c r="AP2341" s="3">
        <v>-7.3073870000000003</v>
      </c>
      <c r="AQ2341" s="3">
        <v>-7.7470359999999996</v>
      </c>
      <c r="AR2341" s="3">
        <v>-2.1793800000000001</v>
      </c>
      <c r="AS2341" s="3">
        <v>-7.3073870000000003</v>
      </c>
      <c r="AT2341" s="3">
        <v>-7.7470359999999996</v>
      </c>
      <c r="AU2341" s="3">
        <v>-2.0151129999999999</v>
      </c>
      <c r="AV2341" s="3">
        <v>1.5512695272045269</v>
      </c>
      <c r="AW2341" s="3">
        <v>1.3647387111703984</v>
      </c>
      <c r="AX2341" s="3">
        <v>1.0693324709560799</v>
      </c>
      <c r="AY2341" s="3">
        <v>152.54</v>
      </c>
      <c r="AZ2341" s="4">
        <v>134.19999999999999</v>
      </c>
      <c r="BA2341" s="3">
        <v>105.15</v>
      </c>
    </row>
    <row r="2342" spans="1:53" x14ac:dyDescent="0.3">
      <c r="A2342" s="1" t="s">
        <v>2632</v>
      </c>
      <c r="B2342" s="2">
        <v>4812189</v>
      </c>
      <c r="C2342" s="9" t="s">
        <v>2395</v>
      </c>
      <c r="D2342" s="9" t="s">
        <v>2403</v>
      </c>
      <c r="E2342" s="3">
        <v>655.64123010000003</v>
      </c>
      <c r="F2342" s="5">
        <v>531.64422999999999</v>
      </c>
      <c r="G2342" s="5" t="s">
        <v>2400</v>
      </c>
      <c r="H2342" s="3">
        <v>-0.104</v>
      </c>
      <c r="I2342" s="3" t="s">
        <v>2397</v>
      </c>
      <c r="J2342" s="3">
        <v>-0.104</v>
      </c>
      <c r="K2342" s="3" t="s">
        <v>2397</v>
      </c>
      <c r="L2342" s="3">
        <v>5.7978723400000005</v>
      </c>
      <c r="M2342" s="3">
        <v>5.7978723400000005</v>
      </c>
      <c r="N2342" s="3" t="s">
        <v>2397</v>
      </c>
      <c r="O2342" s="3" t="s">
        <v>2400</v>
      </c>
      <c r="P2342" s="3" t="s">
        <v>2400</v>
      </c>
      <c r="Q2342" s="3">
        <v>73.515396999999993</v>
      </c>
      <c r="R2342" s="3" t="s">
        <v>2397</v>
      </c>
      <c r="S2342" s="3">
        <v>-6.4692400000000001</v>
      </c>
      <c r="T2342" s="9" t="s">
        <v>3429</v>
      </c>
      <c r="U2342" s="7">
        <v>18141</v>
      </c>
      <c r="V2342" s="7">
        <v>39019</v>
      </c>
      <c r="W2342" s="7">
        <v>10988</v>
      </c>
      <c r="X2342" s="7">
        <v>6914</v>
      </c>
      <c r="Y2342" s="7">
        <v>6742</v>
      </c>
      <c r="Z2342" s="7">
        <v>10061</v>
      </c>
      <c r="AA2342" s="7">
        <v>12986</v>
      </c>
      <c r="AB2342" s="7">
        <v>18141</v>
      </c>
      <c r="AC2342" s="3" t="s">
        <v>2397</v>
      </c>
      <c r="AD2342" s="3" t="s">
        <v>2397</v>
      </c>
      <c r="AE2342" s="3" t="s">
        <v>2397</v>
      </c>
      <c r="AF2342" s="3" t="s">
        <v>2397</v>
      </c>
      <c r="AG2342" s="7">
        <v>189438135</v>
      </c>
      <c r="AH2342" s="7">
        <v>188739044</v>
      </c>
      <c r="AI2342" s="7">
        <v>167695247</v>
      </c>
      <c r="AJ2342" s="7">
        <v>136219189</v>
      </c>
      <c r="AK2342" s="3">
        <v>71.886629999999997</v>
      </c>
      <c r="AL2342" s="7">
        <v>166</v>
      </c>
      <c r="AM2342" s="7">
        <v>89625731</v>
      </c>
      <c r="AN2342" s="4">
        <v>47.3</v>
      </c>
      <c r="AO2342" s="3">
        <v>2.8301889999999998</v>
      </c>
      <c r="AP2342" s="3">
        <v>-5.4913299999999996</v>
      </c>
      <c r="AQ2342" s="3">
        <v>-15.064935</v>
      </c>
      <c r="AR2342" s="3">
        <v>26.254826000000001</v>
      </c>
      <c r="AS2342" s="3">
        <v>-5.4913299999999996</v>
      </c>
      <c r="AT2342" s="3">
        <v>-15.064935</v>
      </c>
      <c r="AU2342" s="3">
        <v>30.8</v>
      </c>
      <c r="AV2342" s="3">
        <v>2.0557408627191216</v>
      </c>
      <c r="AW2342" s="3">
        <v>2.2165347734963099</v>
      </c>
      <c r="AX2342" s="3">
        <v>2.2940675775257939</v>
      </c>
      <c r="AY2342" s="3">
        <v>72.06</v>
      </c>
      <c r="AZ2342" s="4">
        <v>77.7</v>
      </c>
      <c r="BA2342" s="3">
        <v>80.41</v>
      </c>
    </row>
    <row r="2343" spans="1:53" x14ac:dyDescent="0.3">
      <c r="A2343" s="1" t="s">
        <v>849</v>
      </c>
      <c r="B2343" s="2">
        <v>4161046</v>
      </c>
      <c r="C2343" s="9" t="s">
        <v>2401</v>
      </c>
      <c r="D2343" s="9" t="s">
        <v>2399</v>
      </c>
      <c r="E2343" s="3">
        <v>654.64341779999995</v>
      </c>
      <c r="F2343" s="5" t="s">
        <v>2400</v>
      </c>
      <c r="G2343" s="5">
        <v>1543.3704178</v>
      </c>
      <c r="H2343" s="3">
        <v>-1.23</v>
      </c>
      <c r="I2343" s="3" t="s">
        <v>2397</v>
      </c>
      <c r="J2343" s="3">
        <v>-1.23</v>
      </c>
      <c r="K2343" s="3" t="s">
        <v>2397</v>
      </c>
      <c r="L2343" s="3">
        <v>0.45035741905420501</v>
      </c>
      <c r="M2343" s="3">
        <v>0.44849376202310703</v>
      </c>
      <c r="N2343" s="3" t="s">
        <v>2397</v>
      </c>
      <c r="O2343" s="3" t="s">
        <v>2400</v>
      </c>
      <c r="P2343" s="3" t="s">
        <v>2400</v>
      </c>
      <c r="Q2343" s="3" t="s">
        <v>2400</v>
      </c>
      <c r="R2343" s="3" t="s">
        <v>2400</v>
      </c>
      <c r="S2343" s="3" t="s">
        <v>2400</v>
      </c>
      <c r="T2343" s="9" t="s">
        <v>3429</v>
      </c>
      <c r="U2343" s="7">
        <v>251656</v>
      </c>
      <c r="V2343" s="7">
        <v>372051</v>
      </c>
      <c r="W2343" s="7">
        <v>302668</v>
      </c>
      <c r="X2343" s="7">
        <v>251291</v>
      </c>
      <c r="Y2343" s="7">
        <v>225302</v>
      </c>
      <c r="Z2343" s="7">
        <v>228017</v>
      </c>
      <c r="AA2343" s="7">
        <v>231593</v>
      </c>
      <c r="AB2343" s="7">
        <v>251656</v>
      </c>
      <c r="AC2343" s="3" t="s">
        <v>2400</v>
      </c>
      <c r="AD2343" s="3" t="s">
        <v>2400</v>
      </c>
      <c r="AE2343" s="3" t="s">
        <v>2400</v>
      </c>
      <c r="AF2343" s="3" t="s">
        <v>2400</v>
      </c>
      <c r="AG2343" s="7">
        <v>67855084</v>
      </c>
      <c r="AH2343" s="7">
        <v>56543382</v>
      </c>
      <c r="AI2343" s="7">
        <v>56443774</v>
      </c>
      <c r="AJ2343" s="7">
        <v>62515330</v>
      </c>
      <c r="AK2343" s="3">
        <v>75.918719999999993</v>
      </c>
      <c r="AL2343" s="7">
        <v>190</v>
      </c>
      <c r="AM2343" s="7">
        <v>49170843</v>
      </c>
      <c r="AN2343" s="3">
        <v>59.71</v>
      </c>
      <c r="AO2343" s="3">
        <v>4.1946310000000002</v>
      </c>
      <c r="AP2343" s="3">
        <v>-21.886793000000001</v>
      </c>
      <c r="AQ2343" s="3">
        <v>-0.480769</v>
      </c>
      <c r="AR2343" s="3">
        <v>-34.905659999999997</v>
      </c>
      <c r="AS2343" s="3">
        <v>-21.886793000000001</v>
      </c>
      <c r="AT2343" s="3">
        <v>-0.480769</v>
      </c>
      <c r="AU2343" s="3">
        <v>-35.847107000000001</v>
      </c>
      <c r="AV2343" s="3">
        <v>3.2731389283663854</v>
      </c>
      <c r="AW2343" s="3">
        <v>2.943832246699313</v>
      </c>
      <c r="AX2343" s="3">
        <v>3.2519079192296503</v>
      </c>
      <c r="AY2343" s="3">
        <v>90.06</v>
      </c>
      <c r="AZ2343" s="4">
        <v>81</v>
      </c>
      <c r="BA2343" s="3">
        <v>89.48</v>
      </c>
    </row>
    <row r="2344" spans="1:53" x14ac:dyDescent="0.3">
      <c r="A2344" s="1" t="s">
        <v>1037</v>
      </c>
      <c r="B2344" s="2">
        <v>4019167</v>
      </c>
      <c r="C2344" s="9" t="s">
        <v>2395</v>
      </c>
      <c r="D2344" s="9" t="s">
        <v>2399</v>
      </c>
      <c r="E2344" s="3">
        <v>651.04174692000004</v>
      </c>
      <c r="F2344" s="5" t="s">
        <v>2400</v>
      </c>
      <c r="G2344" s="5">
        <v>-233.74125308000001</v>
      </c>
      <c r="H2344" s="3">
        <v>0.17</v>
      </c>
      <c r="I2344" s="3">
        <v>13.2112676056338</v>
      </c>
      <c r="J2344" s="4">
        <v>0.17</v>
      </c>
      <c r="K2344" s="3">
        <v>13.2112676056338</v>
      </c>
      <c r="L2344" s="3">
        <v>1.1265156598405901</v>
      </c>
      <c r="M2344" s="3">
        <v>0.83893982467403405</v>
      </c>
      <c r="N2344" s="3">
        <v>34.612546000000002</v>
      </c>
      <c r="O2344" s="3" t="s">
        <v>2400</v>
      </c>
      <c r="P2344" s="3" t="s">
        <v>2400</v>
      </c>
      <c r="Q2344" s="3" t="s">
        <v>2400</v>
      </c>
      <c r="R2344" s="3" t="s">
        <v>2400</v>
      </c>
      <c r="S2344" s="3" t="s">
        <v>2400</v>
      </c>
      <c r="T2344" s="9" t="s">
        <v>3429</v>
      </c>
      <c r="U2344" s="7">
        <v>192097</v>
      </c>
      <c r="V2344" s="7">
        <v>189295</v>
      </c>
      <c r="W2344" s="7">
        <v>155138</v>
      </c>
      <c r="X2344" s="7">
        <v>151001</v>
      </c>
      <c r="Y2344" s="7">
        <v>170025</v>
      </c>
      <c r="Z2344" s="7">
        <v>175358</v>
      </c>
      <c r="AA2344" s="7">
        <v>182213</v>
      </c>
      <c r="AB2344" s="7">
        <v>192097</v>
      </c>
      <c r="AC2344" s="3" t="s">
        <v>2400</v>
      </c>
      <c r="AD2344" s="3" t="s">
        <v>2400</v>
      </c>
      <c r="AE2344" s="3" t="s">
        <v>2400</v>
      </c>
      <c r="AF2344" s="3" t="s">
        <v>2400</v>
      </c>
      <c r="AG2344" s="7">
        <v>61297344</v>
      </c>
      <c r="AH2344" s="7">
        <v>61292094</v>
      </c>
      <c r="AI2344" s="7">
        <v>61099155</v>
      </c>
      <c r="AJ2344" s="7">
        <v>55187525</v>
      </c>
      <c r="AK2344" s="3">
        <v>90.023650000000004</v>
      </c>
      <c r="AL2344" s="7">
        <v>205</v>
      </c>
      <c r="AM2344" s="7">
        <v>43767983</v>
      </c>
      <c r="AN2344" s="4">
        <v>71.400000000000006</v>
      </c>
      <c r="AO2344" s="3">
        <v>-1.8828450000000001</v>
      </c>
      <c r="AP2344" s="3">
        <v>-11.676083</v>
      </c>
      <c r="AQ2344" s="3">
        <v>-5.0607290000000003</v>
      </c>
      <c r="AR2344" s="3">
        <v>-4.7715740000000002</v>
      </c>
      <c r="AS2344" s="3">
        <v>-11.676083</v>
      </c>
      <c r="AT2344" s="3">
        <v>-5.0607290000000003</v>
      </c>
      <c r="AU2344" s="3">
        <v>-5.4435479999999998</v>
      </c>
      <c r="AV2344" s="3">
        <v>2.2577341022351041</v>
      </c>
      <c r="AW2344" s="3">
        <v>2.4708305131683517</v>
      </c>
      <c r="AX2344" s="3">
        <v>2.6793427749013126</v>
      </c>
      <c r="AY2344" s="3">
        <v>72.430000000000007</v>
      </c>
      <c r="AZ2344" s="3">
        <v>79.260000000000005</v>
      </c>
      <c r="BA2344" s="3">
        <v>85.95</v>
      </c>
    </row>
    <row r="2345" spans="1:53" x14ac:dyDescent="0.3">
      <c r="A2345" s="1" t="s">
        <v>2347</v>
      </c>
      <c r="B2345" s="2">
        <v>102886</v>
      </c>
      <c r="C2345" s="9" t="s">
        <v>2395</v>
      </c>
      <c r="D2345" s="9" t="s">
        <v>2460</v>
      </c>
      <c r="E2345" s="3">
        <v>650.79083539999999</v>
      </c>
      <c r="F2345" s="5">
        <v>1228.8454850000001</v>
      </c>
      <c r="G2345" s="5">
        <v>1228.8448354</v>
      </c>
      <c r="H2345" s="3">
        <v>3.99</v>
      </c>
      <c r="I2345" s="3">
        <v>7.6282230000000002</v>
      </c>
      <c r="J2345" s="3">
        <v>3.99</v>
      </c>
      <c r="K2345" s="3">
        <v>7.6282230000000002</v>
      </c>
      <c r="L2345" s="3">
        <v>1.5147514499999999</v>
      </c>
      <c r="M2345" s="3">
        <v>1.4549689399999999</v>
      </c>
      <c r="N2345" s="3">
        <v>2.6231800000000001</v>
      </c>
      <c r="O2345" s="3">
        <v>5.8917225812562801</v>
      </c>
      <c r="P2345" s="3">
        <v>4.8069518559124802</v>
      </c>
      <c r="Q2345" s="3">
        <v>2.121432</v>
      </c>
      <c r="R2345" s="3">
        <v>5.6231910000000003</v>
      </c>
      <c r="S2345" s="3">
        <v>5.6231910000000003</v>
      </c>
      <c r="T2345" s="9" t="s">
        <v>3431</v>
      </c>
      <c r="U2345" s="7">
        <v>573001.70200000005</v>
      </c>
      <c r="V2345" s="7">
        <v>611357.201</v>
      </c>
      <c r="W2345" s="7">
        <v>585645.36100000003</v>
      </c>
      <c r="X2345" s="7">
        <v>530840.38899999997</v>
      </c>
      <c r="Y2345" s="7">
        <v>557739.36</v>
      </c>
      <c r="Z2345" s="7">
        <v>563205.17700000003</v>
      </c>
      <c r="AA2345" s="7">
        <v>573001.70200000005</v>
      </c>
      <c r="AB2345" s="7">
        <v>575497.08400000003</v>
      </c>
      <c r="AC2345" s="3">
        <v>72.605000000000004</v>
      </c>
      <c r="AD2345" s="3">
        <v>70.954999999999998</v>
      </c>
      <c r="AE2345" s="3">
        <v>27.629000000000001</v>
      </c>
      <c r="AF2345" s="4">
        <v>28.9</v>
      </c>
      <c r="AG2345" s="7">
        <v>5401953</v>
      </c>
      <c r="AH2345" s="7">
        <v>5479821</v>
      </c>
      <c r="AI2345" s="7">
        <v>5782211</v>
      </c>
      <c r="AJ2345" s="7">
        <v>2504099</v>
      </c>
      <c r="AK2345" s="3">
        <v>46.527340000000002</v>
      </c>
      <c r="AL2345" s="7">
        <v>187</v>
      </c>
      <c r="AM2345" s="7">
        <v>2782149</v>
      </c>
      <c r="AN2345" s="3">
        <v>51.69</v>
      </c>
      <c r="AO2345" s="3">
        <v>1.2972969999999999</v>
      </c>
      <c r="AP2345" s="3">
        <v>-7.0129010000000003</v>
      </c>
      <c r="AQ2345" s="3">
        <v>-4.6957110000000002</v>
      </c>
      <c r="AR2345" s="3">
        <v>-12.579692</v>
      </c>
      <c r="AS2345" s="3">
        <v>-7.0129010000000003</v>
      </c>
      <c r="AT2345" s="3">
        <v>-4.6957110000000002</v>
      </c>
      <c r="AU2345" s="3">
        <v>-13.858883000000001</v>
      </c>
      <c r="AV2345" s="3">
        <v>1.2955604752512777</v>
      </c>
      <c r="AW2345" s="3">
        <v>2.2154930889517233</v>
      </c>
      <c r="AX2345" s="3">
        <v>1.9578256189958727</v>
      </c>
      <c r="AY2345" s="3">
        <v>39.82</v>
      </c>
      <c r="AZ2345" s="3">
        <v>68.09</v>
      </c>
      <c r="BA2345" s="3">
        <v>60.17</v>
      </c>
    </row>
    <row r="2346" spans="1:53" x14ac:dyDescent="0.3">
      <c r="A2346" s="1" t="s">
        <v>1184</v>
      </c>
      <c r="B2346" s="2">
        <v>5721766</v>
      </c>
      <c r="C2346" s="9" t="s">
        <v>2401</v>
      </c>
      <c r="D2346" s="9" t="s">
        <v>2407</v>
      </c>
      <c r="E2346" s="3">
        <v>650.72052674999998</v>
      </c>
      <c r="F2346" s="5">
        <v>1024.4205260000001</v>
      </c>
      <c r="G2346" s="5" t="s">
        <v>2400</v>
      </c>
      <c r="H2346" s="3">
        <v>0.95499999999999996</v>
      </c>
      <c r="I2346" s="3" t="s">
        <v>2400</v>
      </c>
      <c r="J2346" s="4">
        <v>0.95499999999999996</v>
      </c>
      <c r="K2346" s="3" t="s">
        <v>2400</v>
      </c>
      <c r="L2346" s="3" t="s">
        <v>2400</v>
      </c>
      <c r="M2346" s="3" t="s">
        <v>2400</v>
      </c>
      <c r="N2346" s="3" t="s">
        <v>2400</v>
      </c>
      <c r="O2346" s="3" t="s">
        <v>2400</v>
      </c>
      <c r="P2346" s="3" t="s">
        <v>2400</v>
      </c>
      <c r="Q2346" s="3" t="s">
        <v>2400</v>
      </c>
      <c r="R2346" s="3" t="s">
        <v>2400</v>
      </c>
      <c r="S2346" s="3" t="s">
        <v>2400</v>
      </c>
      <c r="T2346" s="9" t="s">
        <v>3434</v>
      </c>
      <c r="U2346" s="7">
        <v>57277.446000000004</v>
      </c>
      <c r="V2346" s="7">
        <v>53380.228000000003</v>
      </c>
      <c r="W2346" s="7">
        <v>52000.264999999999</v>
      </c>
      <c r="X2346" s="7">
        <v>53023.184000000001</v>
      </c>
      <c r="Y2346" s="7">
        <v>57277.446000000004</v>
      </c>
      <c r="Z2346" s="7">
        <v>56434.006999999998</v>
      </c>
      <c r="AA2346" s="7">
        <v>55590.567999999999</v>
      </c>
      <c r="AB2346" s="7">
        <v>54485.398000000001</v>
      </c>
      <c r="AC2346" s="4">
        <v>100</v>
      </c>
      <c r="AD2346" s="4">
        <v>100</v>
      </c>
      <c r="AE2346" s="3" t="s">
        <v>2400</v>
      </c>
      <c r="AF2346" s="3" t="s">
        <v>2400</v>
      </c>
      <c r="AG2346" s="7">
        <v>49185225</v>
      </c>
      <c r="AH2346" s="7">
        <v>49185225</v>
      </c>
      <c r="AI2346" s="7">
        <v>49185225</v>
      </c>
      <c r="AJ2346" s="7" t="s">
        <v>2400</v>
      </c>
      <c r="AK2346" s="3" t="s">
        <v>2400</v>
      </c>
      <c r="AL2346" s="7">
        <v>92</v>
      </c>
      <c r="AM2346" s="7">
        <v>8999356</v>
      </c>
      <c r="AN2346" s="4">
        <v>18.3</v>
      </c>
      <c r="AO2346" s="3">
        <v>1.675978</v>
      </c>
      <c r="AP2346" s="3">
        <v>-3.7037040000000001</v>
      </c>
      <c r="AQ2346" s="3">
        <v>-3.630862</v>
      </c>
      <c r="AR2346" s="3">
        <v>18.291550999999998</v>
      </c>
      <c r="AS2346" s="3">
        <v>-3.7037040000000001</v>
      </c>
      <c r="AT2346" s="3">
        <v>-3.630862</v>
      </c>
      <c r="AU2346" s="3">
        <v>19.624413000000001</v>
      </c>
      <c r="AV2346" s="3">
        <v>1.7485413556611766</v>
      </c>
      <c r="AW2346" s="3">
        <v>1.5793393054704756</v>
      </c>
      <c r="AX2346" s="3">
        <v>1.2788563732612479</v>
      </c>
      <c r="AY2346" s="3">
        <v>141.91</v>
      </c>
      <c r="AZ2346" s="3">
        <v>128.18</v>
      </c>
      <c r="BA2346" s="3">
        <v>103.79</v>
      </c>
    </row>
    <row r="2347" spans="1:53" x14ac:dyDescent="0.3">
      <c r="A2347" s="1" t="s">
        <v>1760</v>
      </c>
      <c r="B2347" s="2">
        <v>8874700</v>
      </c>
      <c r="C2347" s="9" t="s">
        <v>2401</v>
      </c>
      <c r="D2347" s="9" t="s">
        <v>2466</v>
      </c>
      <c r="E2347" s="3">
        <v>648.57488899999998</v>
      </c>
      <c r="F2347" s="5">
        <v>1008.574888</v>
      </c>
      <c r="G2347" s="5" t="s">
        <v>2400</v>
      </c>
      <c r="H2347" s="3">
        <v>-9.7000000000000003E-2</v>
      </c>
      <c r="I2347" s="3" t="s">
        <v>2397</v>
      </c>
      <c r="J2347" s="3">
        <v>-9.7000000000000003E-2</v>
      </c>
      <c r="K2347" s="3" t="s">
        <v>2397</v>
      </c>
      <c r="L2347" s="3" t="s">
        <v>2397</v>
      </c>
      <c r="M2347" s="3">
        <v>1.0147492599999999</v>
      </c>
      <c r="N2347" s="3">
        <v>23.561644000000001</v>
      </c>
      <c r="O2347" s="3" t="s">
        <v>2400</v>
      </c>
      <c r="P2347" s="3" t="s">
        <v>2400</v>
      </c>
      <c r="Q2347" s="3">
        <v>2.6328269999999998</v>
      </c>
      <c r="R2347" s="3">
        <v>17.567056000000001</v>
      </c>
      <c r="S2347" s="3">
        <v>17.567056000000001</v>
      </c>
      <c r="T2347" s="9" t="s">
        <v>3429</v>
      </c>
      <c r="U2347" s="7">
        <v>336300</v>
      </c>
      <c r="V2347" s="7">
        <v>326500</v>
      </c>
      <c r="W2347" s="7">
        <v>383900</v>
      </c>
      <c r="X2347" s="7">
        <v>298200</v>
      </c>
      <c r="Y2347" s="7">
        <v>354300</v>
      </c>
      <c r="Z2347" s="7">
        <v>344900</v>
      </c>
      <c r="AA2347" s="7">
        <v>340400</v>
      </c>
      <c r="AB2347" s="7">
        <v>336300</v>
      </c>
      <c r="AC2347" s="3">
        <v>36.664000000000001</v>
      </c>
      <c r="AD2347" s="3">
        <v>37.398000000000003</v>
      </c>
      <c r="AE2347" s="3">
        <v>16.741</v>
      </c>
      <c r="AF2347" s="4">
        <v>12.842000000000001</v>
      </c>
      <c r="AG2347" s="7">
        <v>83230863</v>
      </c>
      <c r="AH2347" s="7">
        <v>83211011</v>
      </c>
      <c r="AI2347" s="7">
        <v>82573414</v>
      </c>
      <c r="AJ2347" s="7">
        <v>43017802</v>
      </c>
      <c r="AK2347" s="3">
        <v>51.668460000000003</v>
      </c>
      <c r="AL2347" s="7">
        <v>180</v>
      </c>
      <c r="AM2347" s="7">
        <v>42868187</v>
      </c>
      <c r="AN2347" s="3">
        <v>51.49</v>
      </c>
      <c r="AO2347" s="3">
        <v>-3.2348810000000001</v>
      </c>
      <c r="AP2347" s="3">
        <v>-11.681642999999999</v>
      </c>
      <c r="AQ2347" s="3">
        <v>5.3598780000000001</v>
      </c>
      <c r="AR2347" s="3">
        <v>26.703499000000001</v>
      </c>
      <c r="AS2347" s="3">
        <v>-11.681642999999999</v>
      </c>
      <c r="AT2347" s="3">
        <v>5.3598780000000001</v>
      </c>
      <c r="AU2347" s="3">
        <v>18.213058</v>
      </c>
      <c r="AV2347" s="3">
        <v>0.82539681828386646</v>
      </c>
      <c r="AW2347" s="3">
        <v>1.2860007387945878</v>
      </c>
      <c r="AX2347" s="3">
        <v>1.4984676659363863</v>
      </c>
      <c r="AY2347" s="3">
        <v>30.67</v>
      </c>
      <c r="AZ2347" s="3">
        <v>47.78</v>
      </c>
      <c r="BA2347" s="3">
        <v>55.67</v>
      </c>
    </row>
    <row r="2348" spans="1:53" x14ac:dyDescent="0.3">
      <c r="A2348" s="1" t="s">
        <v>1757</v>
      </c>
      <c r="B2348" s="2">
        <v>4885921</v>
      </c>
      <c r="C2348" s="9" t="s">
        <v>2395</v>
      </c>
      <c r="D2348" s="9" t="s">
        <v>2452</v>
      </c>
      <c r="E2348" s="3">
        <v>648.00618999999995</v>
      </c>
      <c r="F2348" s="5">
        <v>715.13018899999997</v>
      </c>
      <c r="G2348" s="5">
        <v>715.13020226000003</v>
      </c>
      <c r="H2348" s="3">
        <v>-1.4E-2</v>
      </c>
      <c r="I2348" s="3">
        <v>14.369748</v>
      </c>
      <c r="J2348" s="4">
        <v>-1.4E-2</v>
      </c>
      <c r="K2348" s="3">
        <v>14.369748</v>
      </c>
      <c r="L2348" s="3">
        <v>1.4895470399999999</v>
      </c>
      <c r="M2348" s="3">
        <v>1.4895470399999999</v>
      </c>
      <c r="N2348" s="3">
        <v>7.7904330000000002</v>
      </c>
      <c r="O2348" s="3" t="s">
        <v>2400</v>
      </c>
      <c r="P2348" s="3" t="s">
        <v>2400</v>
      </c>
      <c r="Q2348" s="3">
        <v>0.86631800000000003</v>
      </c>
      <c r="R2348" s="3">
        <v>5.3777569999999999</v>
      </c>
      <c r="S2348" s="3">
        <v>5.3777569999999999</v>
      </c>
      <c r="T2348" s="9" t="s">
        <v>3429</v>
      </c>
      <c r="U2348" s="7">
        <v>693524</v>
      </c>
      <c r="V2348" s="7">
        <v>565688</v>
      </c>
      <c r="W2348" s="7">
        <v>283394</v>
      </c>
      <c r="X2348" s="7">
        <v>168915</v>
      </c>
      <c r="Y2348" s="7">
        <v>698132</v>
      </c>
      <c r="Z2348" s="7">
        <v>717686</v>
      </c>
      <c r="AA2348" s="7">
        <v>699840</v>
      </c>
      <c r="AB2348" s="7">
        <v>693524</v>
      </c>
      <c r="AC2348" s="3">
        <v>28.798999999999999</v>
      </c>
      <c r="AD2348" s="3">
        <v>23.134</v>
      </c>
      <c r="AE2348" s="3">
        <v>21.757999999999999</v>
      </c>
      <c r="AF2348" s="3">
        <v>16.081</v>
      </c>
      <c r="AG2348" s="7">
        <v>52529295</v>
      </c>
      <c r="AH2348" s="7">
        <v>52447718</v>
      </c>
      <c r="AI2348" s="7">
        <v>52685995</v>
      </c>
      <c r="AJ2348" s="7">
        <v>32385499</v>
      </c>
      <c r="AK2348" s="3">
        <v>61.409979999999997</v>
      </c>
      <c r="AL2348" s="7">
        <v>179</v>
      </c>
      <c r="AM2348" s="7">
        <v>21707084</v>
      </c>
      <c r="AN2348" s="3">
        <v>41.16</v>
      </c>
      <c r="AO2348" s="3">
        <v>0.78585499999999997</v>
      </c>
      <c r="AP2348" s="3">
        <v>-19.529412000000001</v>
      </c>
      <c r="AQ2348" s="3">
        <v>-12.307691999999999</v>
      </c>
      <c r="AR2348" s="3">
        <v>-41.803744000000002</v>
      </c>
      <c r="AS2348" s="3">
        <v>-19.529412000000001</v>
      </c>
      <c r="AT2348" s="3">
        <v>-12.307691999999999</v>
      </c>
      <c r="AU2348" s="3">
        <v>-40.279395000000001</v>
      </c>
      <c r="AV2348" s="3">
        <v>3.7302131147196627</v>
      </c>
      <c r="AW2348" s="3">
        <v>6.2078150455122865</v>
      </c>
      <c r="AX2348" s="3">
        <v>5.7206204509595091</v>
      </c>
      <c r="AY2348" s="4">
        <v>48.9</v>
      </c>
      <c r="AZ2348" s="3">
        <v>81.38</v>
      </c>
      <c r="BA2348" s="3">
        <v>74.989999999999995</v>
      </c>
    </row>
    <row r="2349" spans="1:53" x14ac:dyDescent="0.3">
      <c r="A2349" s="1" t="s">
        <v>2024</v>
      </c>
      <c r="B2349" s="2">
        <v>4157464</v>
      </c>
      <c r="C2349" s="9" t="s">
        <v>2401</v>
      </c>
      <c r="D2349" s="9" t="s">
        <v>2477</v>
      </c>
      <c r="E2349" s="3">
        <v>647.17363890000001</v>
      </c>
      <c r="F2349" s="5">
        <v>1169.4466379999999</v>
      </c>
      <c r="G2349" s="5" t="s">
        <v>2400</v>
      </c>
      <c r="H2349" s="3">
        <v>0.21199999999999999</v>
      </c>
      <c r="I2349" s="3">
        <v>4.6015940000000004</v>
      </c>
      <c r="J2349" s="4">
        <v>0.21199999999999999</v>
      </c>
      <c r="K2349" s="3">
        <v>4.6015940000000004</v>
      </c>
      <c r="L2349" s="3">
        <v>0.78058121000000003</v>
      </c>
      <c r="M2349" s="3">
        <v>0.75556039999999991</v>
      </c>
      <c r="N2349" s="3">
        <v>1.1991689999999999</v>
      </c>
      <c r="O2349" s="3" t="s">
        <v>2400</v>
      </c>
      <c r="P2349" s="3" t="s">
        <v>2400</v>
      </c>
      <c r="Q2349" s="3">
        <v>0.86721800000000004</v>
      </c>
      <c r="R2349" s="3">
        <v>2.1058590000000001</v>
      </c>
      <c r="S2349" s="3">
        <v>2.1058590000000001</v>
      </c>
      <c r="T2349" s="9" t="s">
        <v>3429</v>
      </c>
      <c r="U2349" s="7">
        <v>1464975</v>
      </c>
      <c r="V2349" s="7">
        <v>1190184</v>
      </c>
      <c r="W2349" s="7">
        <v>682508</v>
      </c>
      <c r="X2349" s="7">
        <v>1146255</v>
      </c>
      <c r="Y2349" s="7">
        <v>1303000</v>
      </c>
      <c r="Z2349" s="7">
        <v>1342063</v>
      </c>
      <c r="AA2349" s="7">
        <v>1411324</v>
      </c>
      <c r="AB2349" s="7">
        <v>1464975</v>
      </c>
      <c r="AC2349" s="3">
        <v>46.292999999999999</v>
      </c>
      <c r="AD2349" s="3">
        <v>41.915999999999997</v>
      </c>
      <c r="AE2349" s="3">
        <v>40.392000000000003</v>
      </c>
      <c r="AF2349" s="3">
        <v>35.030999999999999</v>
      </c>
      <c r="AG2349" s="7">
        <v>87692905</v>
      </c>
      <c r="AH2349" s="7">
        <v>91835937</v>
      </c>
      <c r="AI2349" s="7">
        <v>90949328</v>
      </c>
      <c r="AJ2349" s="7">
        <v>55756893</v>
      </c>
      <c r="AK2349" s="3">
        <v>63.581989999999998</v>
      </c>
      <c r="AL2349" s="7">
        <v>186</v>
      </c>
      <c r="AM2349" s="7">
        <v>71365316</v>
      </c>
      <c r="AN2349" s="3">
        <v>81.38</v>
      </c>
      <c r="AO2349" s="3">
        <v>2.0618560000000001</v>
      </c>
      <c r="AP2349" s="3">
        <v>-6.0975609999999998</v>
      </c>
      <c r="AQ2349" s="3">
        <v>-24.673912999999999</v>
      </c>
      <c r="AR2349" s="3">
        <v>-4.6767539999999999</v>
      </c>
      <c r="AS2349" s="3">
        <v>-6.0975609999999998</v>
      </c>
      <c r="AT2349" s="3">
        <v>-24.673912999999999</v>
      </c>
      <c r="AU2349" s="3">
        <v>-3.0769229999999999</v>
      </c>
      <c r="AV2349" s="3">
        <v>3.6488219885063677</v>
      </c>
      <c r="AW2349" s="3">
        <v>5.7646557505525573</v>
      </c>
      <c r="AX2349" s="3">
        <v>5.3662659920566425</v>
      </c>
      <c r="AY2349" s="3">
        <v>89.47</v>
      </c>
      <c r="AZ2349" s="3">
        <v>141.35</v>
      </c>
      <c r="BA2349" s="3">
        <v>131.58000000000001</v>
      </c>
    </row>
    <row r="2350" spans="1:53" x14ac:dyDescent="0.3">
      <c r="A2350" s="1" t="s">
        <v>2090</v>
      </c>
      <c r="B2350" s="2">
        <v>5721392</v>
      </c>
      <c r="C2350" s="9" t="s">
        <v>2401</v>
      </c>
      <c r="D2350" s="9" t="s">
        <v>2407</v>
      </c>
      <c r="E2350" s="3">
        <v>646.10708079999995</v>
      </c>
      <c r="F2350" s="5">
        <v>639.86490000000003</v>
      </c>
      <c r="G2350" s="5" t="s">
        <v>2400</v>
      </c>
      <c r="H2350" s="4">
        <v>1.4990000000000001</v>
      </c>
      <c r="I2350" s="3">
        <v>3.4403670000000002</v>
      </c>
      <c r="J2350" s="4">
        <v>1.4990000000000001</v>
      </c>
      <c r="K2350" s="3">
        <v>3.4403670000000002</v>
      </c>
      <c r="L2350" s="3">
        <v>0.79010734999999999</v>
      </c>
      <c r="M2350" s="3">
        <v>0.79010734999999999</v>
      </c>
      <c r="N2350" s="3" t="s">
        <v>2400</v>
      </c>
      <c r="O2350" s="3" t="s">
        <v>2400</v>
      </c>
      <c r="P2350" s="3" t="s">
        <v>2400</v>
      </c>
      <c r="Q2350" s="3">
        <v>118.545563</v>
      </c>
      <c r="R2350" s="3" t="s">
        <v>2400</v>
      </c>
      <c r="S2350" s="3" t="s">
        <v>2400</v>
      </c>
      <c r="T2350" s="9" t="s">
        <v>3429</v>
      </c>
      <c r="U2350" s="7">
        <v>5449.0330000000004</v>
      </c>
      <c r="V2350" s="7">
        <v>5459.259</v>
      </c>
      <c r="W2350" s="7">
        <v>5660.2690000000002</v>
      </c>
      <c r="X2350" s="7">
        <v>6475.1530000000002</v>
      </c>
      <c r="Y2350" s="7">
        <v>4929.4669999999996</v>
      </c>
      <c r="Z2350" s="7">
        <v>5189.25</v>
      </c>
      <c r="AA2350" s="7">
        <v>5449.0330000000004</v>
      </c>
      <c r="AB2350" s="7">
        <v>5606.0410000000002</v>
      </c>
      <c r="AC2350" s="4">
        <v>100</v>
      </c>
      <c r="AD2350" s="4">
        <v>100</v>
      </c>
      <c r="AE2350" s="3" t="s">
        <v>2400</v>
      </c>
      <c r="AF2350" s="3" t="s">
        <v>2400</v>
      </c>
      <c r="AG2350" s="7">
        <v>37926872</v>
      </c>
      <c r="AH2350" s="7">
        <v>37926872</v>
      </c>
      <c r="AI2350" s="7">
        <v>30042030</v>
      </c>
      <c r="AJ2350" s="7" t="s">
        <v>2400</v>
      </c>
      <c r="AK2350" s="3" t="s">
        <v>2400</v>
      </c>
      <c r="AL2350" s="7">
        <v>94</v>
      </c>
      <c r="AM2350" s="7">
        <v>6255875</v>
      </c>
      <c r="AN2350" s="3">
        <v>16.489999999999998</v>
      </c>
      <c r="AO2350" s="3">
        <v>-2.1739130000000002</v>
      </c>
      <c r="AP2350" s="3">
        <v>-8.5896690000000007</v>
      </c>
      <c r="AQ2350" s="3">
        <v>-17.192429000000001</v>
      </c>
      <c r="AR2350" s="3">
        <v>-13.838376999999999</v>
      </c>
      <c r="AS2350" s="3">
        <v>-8.5896690000000007</v>
      </c>
      <c r="AT2350" s="3">
        <v>-17.192429000000001</v>
      </c>
      <c r="AU2350" s="3">
        <v>-13.887370000000001</v>
      </c>
      <c r="AV2350" s="3">
        <v>4.2119834790084845</v>
      </c>
      <c r="AW2350" s="3">
        <v>2.8357174317755622</v>
      </c>
      <c r="AX2350" s="3">
        <v>2.2685650687173933</v>
      </c>
      <c r="AY2350" s="3">
        <v>180.39</v>
      </c>
      <c r="AZ2350" s="3">
        <v>121.45</v>
      </c>
      <c r="BA2350" s="3">
        <v>97.16</v>
      </c>
    </row>
    <row r="2351" spans="1:53" x14ac:dyDescent="0.3">
      <c r="A2351" s="1" t="s">
        <v>1428</v>
      </c>
      <c r="B2351" s="2">
        <v>7330901</v>
      </c>
      <c r="C2351" s="9" t="s">
        <v>2401</v>
      </c>
      <c r="D2351" s="9" t="s">
        <v>2411</v>
      </c>
      <c r="E2351" s="3">
        <v>645.540077</v>
      </c>
      <c r="F2351" s="5">
        <v>1030.5810770000001</v>
      </c>
      <c r="G2351" s="5" t="s">
        <v>2400</v>
      </c>
      <c r="H2351" s="3">
        <v>-0.38900000000000001</v>
      </c>
      <c r="I2351" s="3" t="s">
        <v>2397</v>
      </c>
      <c r="J2351" s="3">
        <v>-0.38900000000000001</v>
      </c>
      <c r="K2351" s="3" t="s">
        <v>2397</v>
      </c>
      <c r="L2351" s="3" t="s">
        <v>2397</v>
      </c>
      <c r="M2351" s="3">
        <v>1.41635489</v>
      </c>
      <c r="N2351" s="3" t="s">
        <v>2397</v>
      </c>
      <c r="O2351" s="3" t="s">
        <v>2400</v>
      </c>
      <c r="P2351" s="3" t="s">
        <v>2400</v>
      </c>
      <c r="Q2351" s="3">
        <v>1.517385</v>
      </c>
      <c r="R2351" s="3">
        <v>20.267098000000001</v>
      </c>
      <c r="S2351" s="3">
        <v>20.267098000000001</v>
      </c>
      <c r="T2351" s="9" t="s">
        <v>3429</v>
      </c>
      <c r="U2351" s="7">
        <v>624208</v>
      </c>
      <c r="V2351" s="7">
        <v>544416</v>
      </c>
      <c r="W2351" s="7">
        <v>546413</v>
      </c>
      <c r="X2351" s="7">
        <v>328243</v>
      </c>
      <c r="Y2351" s="7">
        <v>673079</v>
      </c>
      <c r="Z2351" s="7">
        <v>662329</v>
      </c>
      <c r="AA2351" s="7">
        <v>648105</v>
      </c>
      <c r="AB2351" s="7">
        <v>624208</v>
      </c>
      <c r="AC2351" s="3">
        <v>38.497999999999998</v>
      </c>
      <c r="AD2351" s="4">
        <v>39.36</v>
      </c>
      <c r="AE2351" s="4">
        <v>3.9049999999999998</v>
      </c>
      <c r="AF2351" s="4">
        <v>5.1959999999999997</v>
      </c>
      <c r="AG2351" s="7">
        <v>34296493</v>
      </c>
      <c r="AH2351" s="7">
        <v>34168713</v>
      </c>
      <c r="AI2351" s="7">
        <v>30167657</v>
      </c>
      <c r="AJ2351" s="7">
        <v>31934599</v>
      </c>
      <c r="AK2351" s="3">
        <v>93.101759999999999</v>
      </c>
      <c r="AL2351" s="7">
        <v>241</v>
      </c>
      <c r="AM2351" s="7">
        <v>34938927</v>
      </c>
      <c r="AN2351" s="3">
        <v>101.86</v>
      </c>
      <c r="AO2351" s="3">
        <v>7.536232</v>
      </c>
      <c r="AP2351" s="3">
        <v>-1.434644</v>
      </c>
      <c r="AQ2351" s="3">
        <v>-29.467680999999999</v>
      </c>
      <c r="AR2351" s="3">
        <v>-41.922353999999999</v>
      </c>
      <c r="AS2351" s="3">
        <v>-1.434644</v>
      </c>
      <c r="AT2351" s="3">
        <v>-29.467680999999999</v>
      </c>
      <c r="AU2351" s="3">
        <v>-42.265794999999997</v>
      </c>
      <c r="AV2351" s="3">
        <v>7.2347868332200802</v>
      </c>
      <c r="AW2351" s="3">
        <v>9.449185666844242</v>
      </c>
      <c r="AX2351" s="3">
        <v>10.551350299775027</v>
      </c>
      <c r="AY2351" s="3">
        <v>114.85</v>
      </c>
      <c r="AZ2351" s="4">
        <v>150</v>
      </c>
      <c r="BA2351" s="3">
        <v>167.49</v>
      </c>
    </row>
    <row r="2352" spans="1:53" x14ac:dyDescent="0.3">
      <c r="A2352" s="1" t="s">
        <v>3292</v>
      </c>
      <c r="B2352" s="2">
        <v>5233646</v>
      </c>
      <c r="C2352" s="9" t="s">
        <v>2395</v>
      </c>
      <c r="D2352" s="9" t="s">
        <v>2410</v>
      </c>
      <c r="E2352" s="3">
        <v>644.98423247999995</v>
      </c>
      <c r="F2352" s="5">
        <v>1040.0762319999999</v>
      </c>
      <c r="G2352" s="5" t="s">
        <v>2400</v>
      </c>
      <c r="H2352" s="3">
        <v>-0.16600000000000001</v>
      </c>
      <c r="I2352" s="3" t="s">
        <v>2397</v>
      </c>
      <c r="J2352" s="3">
        <v>-0.16600000000000001</v>
      </c>
      <c r="K2352" s="3" t="s">
        <v>2397</v>
      </c>
      <c r="L2352" s="3" t="s">
        <v>2397</v>
      </c>
      <c r="M2352" s="3" t="s">
        <v>2397</v>
      </c>
      <c r="N2352" s="3" t="s">
        <v>2397</v>
      </c>
      <c r="O2352" s="3" t="s">
        <v>2400</v>
      </c>
      <c r="P2352" s="3" t="s">
        <v>2400</v>
      </c>
      <c r="Q2352" s="3">
        <v>2.7489590000000002</v>
      </c>
      <c r="R2352" s="3" t="s">
        <v>2397</v>
      </c>
      <c r="S2352" s="3" t="s">
        <v>2397</v>
      </c>
      <c r="T2352" s="9" t="s">
        <v>3429</v>
      </c>
      <c r="U2352" s="7">
        <v>549304</v>
      </c>
      <c r="V2352" s="7">
        <v>603493</v>
      </c>
      <c r="W2352" s="7">
        <v>467692</v>
      </c>
      <c r="X2352" s="7">
        <v>299949</v>
      </c>
      <c r="Y2352" s="7">
        <v>579862</v>
      </c>
      <c r="Z2352" s="7">
        <v>565279</v>
      </c>
      <c r="AA2352" s="7">
        <v>551200</v>
      </c>
      <c r="AB2352" s="7">
        <v>549304</v>
      </c>
      <c r="AC2352" s="3">
        <v>68.501000000000005</v>
      </c>
      <c r="AD2352" s="3">
        <v>74.415000000000006</v>
      </c>
      <c r="AE2352" s="3">
        <v>-16.347000000000001</v>
      </c>
      <c r="AF2352" s="3">
        <v>-5.4889999999999999</v>
      </c>
      <c r="AG2352" s="7">
        <v>109689946</v>
      </c>
      <c r="AH2352" s="7">
        <v>108495705</v>
      </c>
      <c r="AI2352" s="7">
        <v>103310783</v>
      </c>
      <c r="AJ2352" s="7">
        <v>91517654</v>
      </c>
      <c r="AK2352" s="3">
        <v>83.432090000000002</v>
      </c>
      <c r="AL2352" s="7">
        <v>188</v>
      </c>
      <c r="AM2352" s="7">
        <v>74074902</v>
      </c>
      <c r="AN2352" s="3">
        <v>67.53</v>
      </c>
      <c r="AO2352" s="3">
        <v>17.148982</v>
      </c>
      <c r="AP2352" s="3">
        <v>85.884354000000002</v>
      </c>
      <c r="AQ2352" s="3">
        <v>248.08917199999999</v>
      </c>
      <c r="AR2352" s="3">
        <v>454.82233500000001</v>
      </c>
      <c r="AS2352" s="3">
        <v>85.884354000000002</v>
      </c>
      <c r="AT2352" s="3">
        <v>248.08917199999999</v>
      </c>
      <c r="AU2352" s="3">
        <v>443.78109499999999</v>
      </c>
      <c r="AV2352" s="3">
        <v>18.915371293790979</v>
      </c>
      <c r="AW2352" s="3">
        <v>18.438666548622884</v>
      </c>
      <c r="AX2352" s="3">
        <v>12.812829783321201</v>
      </c>
      <c r="AY2352" s="3">
        <v>151.72</v>
      </c>
      <c r="AZ2352" s="4">
        <v>147.9</v>
      </c>
      <c r="BA2352" s="3">
        <v>102.77</v>
      </c>
    </row>
    <row r="2353" spans="1:53" x14ac:dyDescent="0.3">
      <c r="A2353" s="1" t="s">
        <v>1055</v>
      </c>
      <c r="B2353" s="2">
        <v>4309281</v>
      </c>
      <c r="C2353" s="9" t="s">
        <v>2395</v>
      </c>
      <c r="D2353" s="9" t="s">
        <v>2399</v>
      </c>
      <c r="E2353" s="3">
        <v>643.79412579999996</v>
      </c>
      <c r="F2353" s="5" t="s">
        <v>2400</v>
      </c>
      <c r="G2353" s="5">
        <v>601.05312579999998</v>
      </c>
      <c r="H2353" s="3">
        <v>0.76</v>
      </c>
      <c r="I2353" s="3">
        <v>10.6582278481013</v>
      </c>
      <c r="J2353" s="3">
        <v>0.76</v>
      </c>
      <c r="K2353" s="3">
        <v>10.6582278481013</v>
      </c>
      <c r="L2353" s="3">
        <v>1.18280711036611</v>
      </c>
      <c r="M2353" s="3">
        <v>1.0924040802660699</v>
      </c>
      <c r="N2353" s="3">
        <v>6.6260079999999997</v>
      </c>
      <c r="O2353" s="3" t="s">
        <v>2400</v>
      </c>
      <c r="P2353" s="3" t="s">
        <v>2400</v>
      </c>
      <c r="Q2353" s="3" t="s">
        <v>2400</v>
      </c>
      <c r="R2353" s="3" t="s">
        <v>2400</v>
      </c>
      <c r="S2353" s="3" t="s">
        <v>2400</v>
      </c>
      <c r="T2353" s="9" t="s">
        <v>3429</v>
      </c>
      <c r="U2353" s="7">
        <v>185883</v>
      </c>
      <c r="V2353" s="7">
        <v>149883</v>
      </c>
      <c r="W2353" s="7">
        <v>143143</v>
      </c>
      <c r="X2353" s="7">
        <v>134436</v>
      </c>
      <c r="Y2353" s="7">
        <v>197770</v>
      </c>
      <c r="Z2353" s="7">
        <v>197109</v>
      </c>
      <c r="AA2353" s="7">
        <v>197532</v>
      </c>
      <c r="AB2353" s="7">
        <v>185883</v>
      </c>
      <c r="AC2353" s="3" t="s">
        <v>2400</v>
      </c>
      <c r="AD2353" s="3" t="s">
        <v>2400</v>
      </c>
      <c r="AE2353" s="3" t="s">
        <v>2400</v>
      </c>
      <c r="AF2353" s="3" t="s">
        <v>2400</v>
      </c>
      <c r="AG2353" s="7">
        <v>17514922</v>
      </c>
      <c r="AH2353" s="7">
        <v>17437326</v>
      </c>
      <c r="AI2353" s="7">
        <v>17370063</v>
      </c>
      <c r="AJ2353" s="7">
        <v>11349695</v>
      </c>
      <c r="AK2353" s="3">
        <v>65.387389999999996</v>
      </c>
      <c r="AL2353" s="7">
        <v>141</v>
      </c>
      <c r="AM2353" s="7">
        <v>8506994</v>
      </c>
      <c r="AN2353" s="3">
        <v>49.01</v>
      </c>
      <c r="AO2353" s="3">
        <v>-1.3184880000000001</v>
      </c>
      <c r="AP2353" s="3">
        <v>-9.1938530000000007</v>
      </c>
      <c r="AQ2353" s="3">
        <v>-1.1737089999999999</v>
      </c>
      <c r="AR2353" s="3">
        <v>26.095096000000002</v>
      </c>
      <c r="AS2353" s="3">
        <v>-9.1938530000000007</v>
      </c>
      <c r="AT2353" s="3">
        <v>-1.1737089999999999</v>
      </c>
      <c r="AU2353" s="3">
        <v>25.111440999999999</v>
      </c>
      <c r="AV2353" s="3">
        <v>0.65250881169192543</v>
      </c>
      <c r="AW2353" s="3">
        <v>1.0057634105890723</v>
      </c>
      <c r="AX2353" s="3">
        <v>1.3096105962063394</v>
      </c>
      <c r="AY2353" s="3">
        <v>56.69</v>
      </c>
      <c r="AZ2353" s="3">
        <v>87.38</v>
      </c>
      <c r="BA2353" s="3">
        <v>113.78</v>
      </c>
    </row>
    <row r="2354" spans="1:53" x14ac:dyDescent="0.3">
      <c r="A2354" s="1" t="s">
        <v>1574</v>
      </c>
      <c r="B2354" s="2">
        <v>102988</v>
      </c>
      <c r="C2354" s="9" t="s">
        <v>2401</v>
      </c>
      <c r="D2354" s="9" t="s">
        <v>2450</v>
      </c>
      <c r="E2354" s="3">
        <v>643.10901448000004</v>
      </c>
      <c r="F2354" s="5">
        <v>1047.5430140000001</v>
      </c>
      <c r="G2354" s="5">
        <v>1047.81401448</v>
      </c>
      <c r="H2354" s="3">
        <v>0.23</v>
      </c>
      <c r="I2354" s="3">
        <v>16.814814814814799</v>
      </c>
      <c r="J2354" s="3">
        <v>0.23</v>
      </c>
      <c r="K2354" s="3">
        <v>16.814814814814799</v>
      </c>
      <c r="L2354" s="3">
        <v>1.9438856447856698</v>
      </c>
      <c r="M2354" s="3">
        <v>1.8495406293046499</v>
      </c>
      <c r="N2354" s="3">
        <v>14.917852999999999</v>
      </c>
      <c r="O2354" s="3" t="s">
        <v>2400</v>
      </c>
      <c r="P2354" s="3" t="s">
        <v>2400</v>
      </c>
      <c r="Q2354" s="4">
        <v>11.072419999999999</v>
      </c>
      <c r="R2354" s="3">
        <v>19.216135999999999</v>
      </c>
      <c r="S2354" s="3">
        <v>12.348980266920201</v>
      </c>
      <c r="T2354" s="9" t="s">
        <v>3429</v>
      </c>
      <c r="U2354" s="7">
        <v>89976</v>
      </c>
      <c r="V2354" s="7">
        <v>92701</v>
      </c>
      <c r="W2354" s="7">
        <v>83016</v>
      </c>
      <c r="X2354" s="7">
        <v>82007</v>
      </c>
      <c r="Y2354" s="7">
        <v>90390</v>
      </c>
      <c r="Z2354" s="7">
        <v>89563</v>
      </c>
      <c r="AA2354" s="7">
        <v>89939</v>
      </c>
      <c r="AB2354" s="7">
        <v>89976</v>
      </c>
      <c r="AC2354" s="4">
        <v>81.36</v>
      </c>
      <c r="AD2354" s="3">
        <v>80.631</v>
      </c>
      <c r="AE2354" s="3">
        <v>56.487000000000002</v>
      </c>
      <c r="AF2354" s="3">
        <v>56.134999999999998</v>
      </c>
      <c r="AG2354" s="7">
        <v>20653000</v>
      </c>
      <c r="AH2354" s="7">
        <v>20593000</v>
      </c>
      <c r="AI2354" s="7">
        <v>20409000</v>
      </c>
      <c r="AJ2354" s="7">
        <v>18022402</v>
      </c>
      <c r="AK2354" s="3">
        <v>84.267769999999999</v>
      </c>
      <c r="AL2354" s="7">
        <v>162</v>
      </c>
      <c r="AM2354" s="7">
        <v>10218843</v>
      </c>
      <c r="AN2354" s="3">
        <v>47.78</v>
      </c>
      <c r="AO2354" s="3">
        <v>0.85153699999999999</v>
      </c>
      <c r="AP2354" s="3">
        <v>-9.4113740000000004</v>
      </c>
      <c r="AQ2354" s="3">
        <v>-1.0893250000000001</v>
      </c>
      <c r="AR2354" s="3">
        <v>22.317018000000001</v>
      </c>
      <c r="AS2354" s="3">
        <v>-9.4113740000000004</v>
      </c>
      <c r="AT2354" s="3">
        <v>-1.0893250000000001</v>
      </c>
      <c r="AU2354" s="3">
        <v>24.326791</v>
      </c>
      <c r="AV2354" s="3">
        <v>1.0448325211913145</v>
      </c>
      <c r="AW2354" s="3">
        <v>1.4782470205524065</v>
      </c>
      <c r="AX2354" s="3">
        <v>1.1899108732269188</v>
      </c>
      <c r="AY2354" s="3">
        <v>84.39</v>
      </c>
      <c r="AZ2354" s="3">
        <v>119.39</v>
      </c>
      <c r="BA2354" s="4">
        <v>96.1</v>
      </c>
    </row>
    <row r="2355" spans="1:53" x14ac:dyDescent="0.3">
      <c r="A2355" s="1" t="s">
        <v>1977</v>
      </c>
      <c r="B2355" s="2">
        <v>5269671</v>
      </c>
      <c r="C2355" s="9" t="s">
        <v>2395</v>
      </c>
      <c r="D2355" s="9" t="s">
        <v>2403</v>
      </c>
      <c r="E2355" s="3">
        <v>641.43009146999998</v>
      </c>
      <c r="F2355" s="5">
        <v>377.584091</v>
      </c>
      <c r="G2355" s="5" t="s">
        <v>2400</v>
      </c>
      <c r="H2355" s="3">
        <v>-0.46899999999999997</v>
      </c>
      <c r="I2355" s="3" t="s">
        <v>2397</v>
      </c>
      <c r="J2355" s="3">
        <v>-0.46899999999999997</v>
      </c>
      <c r="K2355" s="3" t="s">
        <v>2397</v>
      </c>
      <c r="L2355" s="3">
        <v>2.5159671499999998</v>
      </c>
      <c r="M2355" s="3">
        <v>2.5159671499999998</v>
      </c>
      <c r="N2355" s="3" t="s">
        <v>2397</v>
      </c>
      <c r="O2355" s="3" t="s">
        <v>2400</v>
      </c>
      <c r="P2355" s="3" t="s">
        <v>2400</v>
      </c>
      <c r="Q2355" s="3">
        <v>19.135145999999999</v>
      </c>
      <c r="R2355" s="3" t="s">
        <v>2397</v>
      </c>
      <c r="S2355" s="3">
        <v>-2.8521299999999998</v>
      </c>
      <c r="T2355" s="9" t="s">
        <v>3429</v>
      </c>
      <c r="U2355" s="7">
        <v>8780</v>
      </c>
      <c r="V2355" s="7">
        <v>12405</v>
      </c>
      <c r="W2355" s="7" t="s">
        <v>2400</v>
      </c>
      <c r="X2355" s="7" t="s">
        <v>2400</v>
      </c>
      <c r="Y2355" s="7">
        <v>16743</v>
      </c>
      <c r="Z2355" s="7">
        <v>15157</v>
      </c>
      <c r="AA2355" s="7">
        <v>7844</v>
      </c>
      <c r="AB2355" s="7">
        <v>8780</v>
      </c>
      <c r="AC2355" s="4">
        <v>100</v>
      </c>
      <c r="AD2355" s="4">
        <v>100</v>
      </c>
      <c r="AE2355" s="3" t="s">
        <v>2397</v>
      </c>
      <c r="AF2355" s="3" t="s">
        <v>2397</v>
      </c>
      <c r="AG2355" s="7">
        <v>52941191</v>
      </c>
      <c r="AH2355" s="7">
        <v>52305641</v>
      </c>
      <c r="AI2355" s="7">
        <v>44293115</v>
      </c>
      <c r="AJ2355" s="7">
        <v>36754138</v>
      </c>
      <c r="AK2355" s="3">
        <v>69.39067</v>
      </c>
      <c r="AL2355" s="7">
        <v>147</v>
      </c>
      <c r="AM2355" s="7">
        <v>43037515</v>
      </c>
      <c r="AN2355" s="3">
        <v>81.25</v>
      </c>
      <c r="AO2355" s="3">
        <v>-2.5618379999999998</v>
      </c>
      <c r="AP2355" s="3">
        <v>-8.9182489999999994</v>
      </c>
      <c r="AQ2355" s="3">
        <v>-10.252238</v>
      </c>
      <c r="AR2355" s="3">
        <v>88.225256000000002</v>
      </c>
      <c r="AS2355" s="3">
        <v>-8.9182489999999994</v>
      </c>
      <c r="AT2355" s="3">
        <v>-10.252238</v>
      </c>
      <c r="AU2355" s="3">
        <v>109.695818</v>
      </c>
      <c r="AV2355" s="3">
        <v>3.7739231370519786</v>
      </c>
      <c r="AW2355" s="3">
        <v>6.7674898129966392</v>
      </c>
      <c r="AX2355" s="3">
        <v>5.4803258322198056</v>
      </c>
      <c r="AY2355" s="3">
        <v>53.84</v>
      </c>
      <c r="AZ2355" s="3">
        <v>96.55</v>
      </c>
      <c r="BA2355" s="3">
        <v>78.19</v>
      </c>
    </row>
    <row r="2356" spans="1:53" x14ac:dyDescent="0.3">
      <c r="A2356" s="1" t="s">
        <v>1939</v>
      </c>
      <c r="B2356" s="2">
        <v>4064745</v>
      </c>
      <c r="C2356" s="9" t="s">
        <v>2395</v>
      </c>
      <c r="D2356" s="9" t="s">
        <v>2552</v>
      </c>
      <c r="E2356" s="3">
        <v>640.66585726000005</v>
      </c>
      <c r="F2356" s="5">
        <v>1547.8808570000001</v>
      </c>
      <c r="G2356" s="5" t="s">
        <v>2400</v>
      </c>
      <c r="H2356" s="3">
        <v>0.32</v>
      </c>
      <c r="I2356" s="3">
        <v>13.784801</v>
      </c>
      <c r="J2356" s="4">
        <v>0.32</v>
      </c>
      <c r="K2356" s="3">
        <v>13.784801</v>
      </c>
      <c r="L2356" s="3">
        <v>1.2633611500000002</v>
      </c>
      <c r="M2356" s="3">
        <v>0.79149744999999994</v>
      </c>
      <c r="N2356" s="3" t="s">
        <v>2397</v>
      </c>
      <c r="O2356" s="3" t="s">
        <v>2400</v>
      </c>
      <c r="P2356" s="3" t="s">
        <v>2400</v>
      </c>
      <c r="Q2356" s="3">
        <v>0.16003600000000001</v>
      </c>
      <c r="R2356" s="3">
        <v>5.0770160000000004</v>
      </c>
      <c r="S2356" s="3">
        <v>5.0770160000000004</v>
      </c>
      <c r="T2356" s="9" t="s">
        <v>3429</v>
      </c>
      <c r="U2356" s="7">
        <v>9729219</v>
      </c>
      <c r="V2356" s="7">
        <v>9643100</v>
      </c>
      <c r="W2356" s="7">
        <v>8931039</v>
      </c>
      <c r="X2356" s="7">
        <v>9348485</v>
      </c>
      <c r="Y2356" s="7">
        <v>9532883</v>
      </c>
      <c r="Z2356" s="7">
        <v>9546450</v>
      </c>
      <c r="AA2356" s="7">
        <v>9628088</v>
      </c>
      <c r="AB2356" s="7">
        <v>9729219</v>
      </c>
      <c r="AC2356" s="3">
        <v>15.269</v>
      </c>
      <c r="AD2356" s="3">
        <v>15.598000000000001</v>
      </c>
      <c r="AE2356" s="4">
        <v>2.294</v>
      </c>
      <c r="AF2356" s="4">
        <v>2.524</v>
      </c>
      <c r="AG2356" s="7">
        <v>33755000</v>
      </c>
      <c r="AH2356" s="7">
        <v>33750000</v>
      </c>
      <c r="AI2356" s="7">
        <v>34629000</v>
      </c>
      <c r="AJ2356" s="7">
        <v>33219982</v>
      </c>
      <c r="AK2356" s="3">
        <v>98.415620000000004</v>
      </c>
      <c r="AL2356" s="7">
        <v>266</v>
      </c>
      <c r="AM2356" s="7">
        <v>28494016</v>
      </c>
      <c r="AN2356" s="3">
        <v>84.41</v>
      </c>
      <c r="AO2356" s="3">
        <v>-1.079914</v>
      </c>
      <c r="AP2356" s="3">
        <v>-3.4773450000000001</v>
      </c>
      <c r="AQ2356" s="3">
        <v>-18.250781</v>
      </c>
      <c r="AR2356" s="3">
        <v>-23.825364</v>
      </c>
      <c r="AS2356" s="3">
        <v>-3.4773450000000001</v>
      </c>
      <c r="AT2356" s="3">
        <v>-18.250781</v>
      </c>
      <c r="AU2356" s="3">
        <v>-20.174292000000001</v>
      </c>
      <c r="AV2356" s="3">
        <v>4.0937749066524995</v>
      </c>
      <c r="AW2356" s="3">
        <v>4.6183442743314389</v>
      </c>
      <c r="AX2356" s="3">
        <v>3.8812457349211855</v>
      </c>
      <c r="AY2356" s="3">
        <v>108.41</v>
      </c>
      <c r="AZ2356" s="4">
        <v>122.3</v>
      </c>
      <c r="BA2356" s="3">
        <v>102.78</v>
      </c>
    </row>
    <row r="2357" spans="1:53" x14ac:dyDescent="0.3">
      <c r="A2357" s="1" t="s">
        <v>2212</v>
      </c>
      <c r="B2357" s="2">
        <v>4040161</v>
      </c>
      <c r="C2357" s="9" t="s">
        <v>2401</v>
      </c>
      <c r="D2357" s="9" t="s">
        <v>2465</v>
      </c>
      <c r="E2357" s="3">
        <v>640.11736226999994</v>
      </c>
      <c r="F2357" s="5">
        <v>407.87336199999999</v>
      </c>
      <c r="G2357" s="5">
        <v>339.33836227</v>
      </c>
      <c r="H2357" s="3">
        <v>-0.56999999999999995</v>
      </c>
      <c r="I2357" s="3">
        <v>8.5609756097561007</v>
      </c>
      <c r="J2357" s="4">
        <v>-0.56999999999999995</v>
      </c>
      <c r="K2357" s="3">
        <v>8.5609756097561007</v>
      </c>
      <c r="L2357" s="3">
        <v>1.4973962486112</v>
      </c>
      <c r="M2357" s="3">
        <v>1.48871823963813</v>
      </c>
      <c r="N2357" s="3">
        <v>2.6407265940906499</v>
      </c>
      <c r="O2357" s="3" t="s">
        <v>2400</v>
      </c>
      <c r="P2357" s="3" t="s">
        <v>2400</v>
      </c>
      <c r="Q2357" s="3">
        <v>0.24051600000000001</v>
      </c>
      <c r="R2357" s="3">
        <v>3.1071409999999999</v>
      </c>
      <c r="S2357" s="3">
        <v>3.1071409999999999</v>
      </c>
      <c r="T2357" s="9" t="s">
        <v>3429</v>
      </c>
      <c r="U2357" s="7">
        <v>1391582</v>
      </c>
      <c r="V2357" s="7">
        <v>1222658</v>
      </c>
      <c r="W2357" s="7">
        <v>1121851</v>
      </c>
      <c r="X2357" s="7">
        <v>1072770</v>
      </c>
      <c r="Y2357" s="7">
        <v>1511183</v>
      </c>
      <c r="Z2357" s="7">
        <v>1483677</v>
      </c>
      <c r="AA2357" s="7">
        <v>1443033</v>
      </c>
      <c r="AB2357" s="7">
        <v>1391582</v>
      </c>
      <c r="AC2357" s="3">
        <v>28.669</v>
      </c>
      <c r="AD2357" s="3">
        <v>28.831</v>
      </c>
      <c r="AE2357" s="4">
        <v>7.3440000000000003</v>
      </c>
      <c r="AF2357" s="4">
        <v>7.7409999999999997</v>
      </c>
      <c r="AG2357" s="7">
        <v>28286000</v>
      </c>
      <c r="AH2357" s="7">
        <v>28513000</v>
      </c>
      <c r="AI2357" s="7">
        <v>29186000</v>
      </c>
      <c r="AJ2357" s="7">
        <v>25624088</v>
      </c>
      <c r="AK2357" s="3">
        <v>90.588560000000001</v>
      </c>
      <c r="AL2357" s="7">
        <v>214</v>
      </c>
      <c r="AM2357" s="7">
        <v>19899732</v>
      </c>
      <c r="AN2357" s="3">
        <v>70.349999999999994</v>
      </c>
      <c r="AO2357" s="3">
        <v>0.42918499999999998</v>
      </c>
      <c r="AP2357" s="3">
        <v>-6.9376930000000003</v>
      </c>
      <c r="AQ2357" s="3">
        <v>-4.9638989999999996</v>
      </c>
      <c r="AR2357" s="3">
        <v>29.759703999999999</v>
      </c>
      <c r="AS2357" s="3">
        <v>-6.9376930000000003</v>
      </c>
      <c r="AT2357" s="3">
        <v>-4.9638989999999996</v>
      </c>
      <c r="AU2357" s="3">
        <v>31.789736999999999</v>
      </c>
      <c r="AV2357" s="3">
        <v>2.0139835536225066</v>
      </c>
      <c r="AW2357" s="3">
        <v>2.5738729291525244</v>
      </c>
      <c r="AX2357" s="3">
        <v>3.512905384236483</v>
      </c>
      <c r="AY2357" s="3">
        <v>61.97</v>
      </c>
      <c r="AZ2357" s="4">
        <v>79.2</v>
      </c>
      <c r="BA2357" s="4">
        <v>108.09</v>
      </c>
    </row>
    <row r="2358" spans="1:53" x14ac:dyDescent="0.3">
      <c r="A2358" s="1" t="s">
        <v>540</v>
      </c>
      <c r="B2358" s="2">
        <v>4349405</v>
      </c>
      <c r="C2358" s="9" t="s">
        <v>2401</v>
      </c>
      <c r="D2358" s="9" t="s">
        <v>2509</v>
      </c>
      <c r="E2358" s="3">
        <v>639.56399511999996</v>
      </c>
      <c r="F2358" s="5">
        <v>1501.8639949999999</v>
      </c>
      <c r="G2358" s="5">
        <v>1501.86399512</v>
      </c>
      <c r="H2358" s="3">
        <v>-1.1679999999999999</v>
      </c>
      <c r="I2358" s="3" t="s">
        <v>2397</v>
      </c>
      <c r="J2358" s="3">
        <v>-1.1679999999999999</v>
      </c>
      <c r="K2358" s="3" t="s">
        <v>2397</v>
      </c>
      <c r="L2358" s="3">
        <v>6.6215420800000002</v>
      </c>
      <c r="M2358" s="3">
        <v>1.4703960300000001</v>
      </c>
      <c r="N2358" s="3" t="s">
        <v>2397</v>
      </c>
      <c r="O2358" s="3" t="s">
        <v>2397</v>
      </c>
      <c r="P2358" s="3" t="s">
        <v>2397</v>
      </c>
      <c r="Q2358" s="3">
        <v>1.2787219999999999</v>
      </c>
      <c r="R2358" s="3">
        <v>8.2639899999999997</v>
      </c>
      <c r="S2358" s="3">
        <v>8.2639899999999997</v>
      </c>
      <c r="T2358" s="9" t="s">
        <v>3435</v>
      </c>
      <c r="U2358" s="7">
        <v>1117400</v>
      </c>
      <c r="V2358" s="7">
        <v>1204700</v>
      </c>
      <c r="W2358" s="7">
        <v>1245200</v>
      </c>
      <c r="X2358" s="7">
        <v>836600</v>
      </c>
      <c r="Y2358" s="7">
        <v>1117400</v>
      </c>
      <c r="Z2358" s="7">
        <v>1142200</v>
      </c>
      <c r="AA2358" s="7">
        <v>1146900</v>
      </c>
      <c r="AB2358" s="7">
        <v>1194000</v>
      </c>
      <c r="AC2358" s="3">
        <v>17.451000000000001</v>
      </c>
      <c r="AD2358" s="3">
        <v>17.451000000000001</v>
      </c>
      <c r="AE2358" s="3">
        <v>15.894</v>
      </c>
      <c r="AF2358" s="3">
        <v>15.894</v>
      </c>
      <c r="AG2358" s="7">
        <v>41381951</v>
      </c>
      <c r="AH2358" s="7">
        <v>41362545</v>
      </c>
      <c r="AI2358" s="7">
        <v>41159796</v>
      </c>
      <c r="AJ2358" s="7">
        <v>41088265</v>
      </c>
      <c r="AK2358" s="3">
        <v>99.120620000000002</v>
      </c>
      <c r="AL2358" s="7">
        <v>259</v>
      </c>
      <c r="AM2358" s="7">
        <v>35275099</v>
      </c>
      <c r="AN2358" s="4">
        <v>85.1</v>
      </c>
      <c r="AO2358" s="3">
        <v>4.6511630000000004</v>
      </c>
      <c r="AP2358" s="3">
        <v>-27.090084000000001</v>
      </c>
      <c r="AQ2358" s="3">
        <v>-6.4059900000000001</v>
      </c>
      <c r="AR2358" s="3">
        <v>-54.837415</v>
      </c>
      <c r="AS2358" s="3">
        <v>-27.090084000000001</v>
      </c>
      <c r="AT2358" s="3">
        <v>-6.4059900000000001</v>
      </c>
      <c r="AU2358" s="3">
        <v>-55.568719999999999</v>
      </c>
      <c r="AV2358" s="3">
        <v>5.3800427874666976</v>
      </c>
      <c r="AW2358" s="3">
        <v>9.9332598321267209</v>
      </c>
      <c r="AX2358" s="3">
        <v>9.1903398124742495</v>
      </c>
      <c r="AY2358" s="3">
        <v>54.62</v>
      </c>
      <c r="AZ2358" s="3">
        <v>100.85</v>
      </c>
      <c r="BA2358" s="3">
        <v>93.31</v>
      </c>
    </row>
    <row r="2359" spans="1:53" x14ac:dyDescent="0.3">
      <c r="A2359" s="1" t="s">
        <v>1985</v>
      </c>
      <c r="B2359" s="2">
        <v>4912216</v>
      </c>
      <c r="C2359" s="9" t="s">
        <v>2401</v>
      </c>
      <c r="D2359" s="9" t="s">
        <v>2420</v>
      </c>
      <c r="E2359" s="3">
        <v>639.56248616000005</v>
      </c>
      <c r="F2359" s="5">
        <v>545.91348600000003</v>
      </c>
      <c r="G2359" s="5" t="s">
        <v>2400</v>
      </c>
      <c r="H2359" s="3">
        <v>0.28000000000000003</v>
      </c>
      <c r="I2359" s="3">
        <v>20.421478</v>
      </c>
      <c r="J2359" s="3">
        <v>0.28000000000000003</v>
      </c>
      <c r="K2359" s="3">
        <v>20.421478</v>
      </c>
      <c r="L2359" s="3">
        <v>1.88569601</v>
      </c>
      <c r="M2359" s="3">
        <v>1.88569601</v>
      </c>
      <c r="N2359" s="3">
        <v>19.915541000000001</v>
      </c>
      <c r="O2359" s="3" t="s">
        <v>2400</v>
      </c>
      <c r="P2359" s="3" t="s">
        <v>2400</v>
      </c>
      <c r="Q2359" s="3">
        <v>0.96110799999999996</v>
      </c>
      <c r="R2359" s="3">
        <v>9.8453540000000004</v>
      </c>
      <c r="S2359" s="3">
        <v>9.8453540000000004</v>
      </c>
      <c r="T2359" s="9" t="s">
        <v>3429</v>
      </c>
      <c r="U2359" s="7">
        <v>543767</v>
      </c>
      <c r="V2359" s="7">
        <v>595842</v>
      </c>
      <c r="W2359" s="7">
        <v>730736</v>
      </c>
      <c r="X2359" s="7">
        <v>568868</v>
      </c>
      <c r="Y2359" s="7">
        <v>520485</v>
      </c>
      <c r="Z2359" s="7">
        <v>519091</v>
      </c>
      <c r="AA2359" s="7">
        <v>531134</v>
      </c>
      <c r="AB2359" s="7">
        <v>543767</v>
      </c>
      <c r="AC2359" s="3">
        <v>24.664999999999999</v>
      </c>
      <c r="AD2359" s="4">
        <v>21.9</v>
      </c>
      <c r="AE2359" s="3">
        <v>13.786</v>
      </c>
      <c r="AF2359" s="4">
        <v>9.7620000000000005</v>
      </c>
      <c r="AG2359" s="7">
        <v>16790824</v>
      </c>
      <c r="AH2359" s="7">
        <v>17011666</v>
      </c>
      <c r="AI2359" s="7">
        <v>17722682</v>
      </c>
      <c r="AJ2359" s="7">
        <v>16301449</v>
      </c>
      <c r="AK2359" s="3">
        <v>97.085459999999998</v>
      </c>
      <c r="AL2359" s="7">
        <v>243</v>
      </c>
      <c r="AM2359" s="7">
        <v>11440724</v>
      </c>
      <c r="AN2359" s="3">
        <v>68.14</v>
      </c>
      <c r="AO2359" s="3">
        <v>0.71184499999999995</v>
      </c>
      <c r="AP2359" s="3">
        <v>-7.1409820000000002</v>
      </c>
      <c r="AQ2359" s="3">
        <v>-15.139156</v>
      </c>
      <c r="AR2359" s="3">
        <v>-21.487235999999999</v>
      </c>
      <c r="AS2359" s="3">
        <v>-7.1409820000000002</v>
      </c>
      <c r="AT2359" s="3">
        <v>-15.139156</v>
      </c>
      <c r="AU2359" s="3">
        <v>-22.178218000000001</v>
      </c>
      <c r="AV2359" s="3">
        <v>3.8826802067605497</v>
      </c>
      <c r="AW2359" s="3">
        <v>6.073241389030537</v>
      </c>
      <c r="AX2359" s="3">
        <v>5.2312295004791816</v>
      </c>
      <c r="AY2359" s="3">
        <v>83.42</v>
      </c>
      <c r="AZ2359" s="3">
        <v>130.47999999999999</v>
      </c>
      <c r="BA2359" s="3">
        <v>112.39</v>
      </c>
    </row>
    <row r="2360" spans="1:53" x14ac:dyDescent="0.3">
      <c r="A2360" s="1" t="s">
        <v>1582</v>
      </c>
      <c r="B2360" s="2">
        <v>102752</v>
      </c>
      <c r="C2360" s="9" t="s">
        <v>2401</v>
      </c>
      <c r="D2360" s="9" t="s">
        <v>2502</v>
      </c>
      <c r="E2360" s="3">
        <v>637.55075570999998</v>
      </c>
      <c r="F2360" s="5" t="s">
        <v>2400</v>
      </c>
      <c r="G2360" s="5">
        <v>1767.80775571</v>
      </c>
      <c r="H2360" s="4">
        <v>2.16</v>
      </c>
      <c r="I2360" s="3">
        <v>9.9673405909797808</v>
      </c>
      <c r="J2360" s="3">
        <v>2.16</v>
      </c>
      <c r="K2360" s="3">
        <v>9.9673405909797808</v>
      </c>
      <c r="L2360" s="3">
        <v>1.00086838041613</v>
      </c>
      <c r="M2360" s="3">
        <v>0.79029536746960605</v>
      </c>
      <c r="N2360" s="3" t="s">
        <v>2397</v>
      </c>
      <c r="O2360" s="3" t="s">
        <v>2400</v>
      </c>
      <c r="P2360" s="3" t="s">
        <v>2400</v>
      </c>
      <c r="Q2360" s="3" t="s">
        <v>2400</v>
      </c>
      <c r="R2360" s="3" t="s">
        <v>2400</v>
      </c>
      <c r="S2360" s="3">
        <v>7.3988008094363398</v>
      </c>
      <c r="T2360" s="9" t="s">
        <v>3429</v>
      </c>
      <c r="U2360" s="7">
        <v>1166578</v>
      </c>
      <c r="V2360" s="7">
        <v>1073712</v>
      </c>
      <c r="W2360" s="7">
        <v>1369899</v>
      </c>
      <c r="X2360" s="7">
        <v>1167648</v>
      </c>
      <c r="Y2360" s="7">
        <v>1267216</v>
      </c>
      <c r="Z2360" s="7">
        <v>1210627</v>
      </c>
      <c r="AA2360" s="7">
        <v>1190567</v>
      </c>
      <c r="AB2360" s="7">
        <v>1166578</v>
      </c>
      <c r="AC2360" s="4">
        <v>90.15</v>
      </c>
      <c r="AD2360" s="3">
        <v>90.331000000000003</v>
      </c>
      <c r="AE2360" s="3" t="s">
        <v>2400</v>
      </c>
      <c r="AF2360" s="3" t="s">
        <v>2400</v>
      </c>
      <c r="AG2360" s="7">
        <v>10331401</v>
      </c>
      <c r="AH2360" s="7">
        <v>10327510</v>
      </c>
      <c r="AI2360" s="7">
        <v>10388898</v>
      </c>
      <c r="AJ2360" s="7">
        <v>5826466</v>
      </c>
      <c r="AK2360" s="4">
        <v>56.395699999999998</v>
      </c>
      <c r="AL2360" s="7">
        <v>101</v>
      </c>
      <c r="AM2360" s="7">
        <v>3683089</v>
      </c>
      <c r="AN2360" s="3">
        <v>35.65</v>
      </c>
      <c r="AO2360" s="4">
        <v>1.0086679999999999</v>
      </c>
      <c r="AP2360" s="3">
        <v>3.8567490000000002</v>
      </c>
      <c r="AQ2360" s="3">
        <v>25.273651000000001</v>
      </c>
      <c r="AR2360" s="3">
        <v>55.144033</v>
      </c>
      <c r="AS2360" s="3">
        <v>3.8567490000000002</v>
      </c>
      <c r="AT2360" s="3">
        <v>25.273651000000001</v>
      </c>
      <c r="AU2360" s="3">
        <v>55.106485999999997</v>
      </c>
      <c r="AV2360" s="3">
        <v>0.99819815522996291</v>
      </c>
      <c r="AW2360" s="3">
        <v>1.6724479066451143</v>
      </c>
      <c r="AX2360" s="3">
        <v>1.4838221903963242</v>
      </c>
      <c r="AY2360" s="3">
        <v>56.18</v>
      </c>
      <c r="AZ2360" s="3">
        <v>94.12</v>
      </c>
      <c r="BA2360" s="4">
        <v>83.5</v>
      </c>
    </row>
    <row r="2361" spans="1:53" x14ac:dyDescent="0.3">
      <c r="A2361" s="1" t="s">
        <v>1897</v>
      </c>
      <c r="B2361" s="2">
        <v>4811248</v>
      </c>
      <c r="C2361" s="9" t="s">
        <v>2395</v>
      </c>
      <c r="D2361" s="9" t="s">
        <v>2519</v>
      </c>
      <c r="E2361" s="3">
        <v>637.53443568</v>
      </c>
      <c r="F2361" s="5">
        <v>618.28543500000001</v>
      </c>
      <c r="G2361" s="5" t="s">
        <v>2400</v>
      </c>
      <c r="H2361" s="3">
        <v>3.9E-2</v>
      </c>
      <c r="I2361" s="3">
        <v>56.918367000000003</v>
      </c>
      <c r="J2361" s="3">
        <v>3.9E-2</v>
      </c>
      <c r="K2361" s="3">
        <v>56.918367000000003</v>
      </c>
      <c r="L2361" s="3">
        <v>20.327988340000001</v>
      </c>
      <c r="M2361" s="3">
        <v>3.0655088999999998</v>
      </c>
      <c r="N2361" s="3">
        <v>61.840355000000002</v>
      </c>
      <c r="O2361" s="3" t="s">
        <v>2400</v>
      </c>
      <c r="P2361" s="3" t="s">
        <v>2400</v>
      </c>
      <c r="Q2361" s="3">
        <v>7.7189199999999998</v>
      </c>
      <c r="R2361" s="3">
        <v>42.233882999999999</v>
      </c>
      <c r="S2361" s="3">
        <v>42.233882999999999</v>
      </c>
      <c r="T2361" s="9" t="s">
        <v>3436</v>
      </c>
      <c r="U2361" s="7">
        <v>70013</v>
      </c>
      <c r="V2361" s="7">
        <v>59577</v>
      </c>
      <c r="W2361" s="7">
        <v>53906</v>
      </c>
      <c r="X2361" s="7">
        <v>46466</v>
      </c>
      <c r="Y2361" s="7">
        <v>70013</v>
      </c>
      <c r="Z2361" s="7">
        <v>66978</v>
      </c>
      <c r="AA2361" s="7">
        <v>64668</v>
      </c>
      <c r="AB2361" s="7">
        <v>62113</v>
      </c>
      <c r="AC2361" s="3">
        <v>61.633000000000003</v>
      </c>
      <c r="AD2361" s="3">
        <v>61.633000000000003</v>
      </c>
      <c r="AE2361" s="3">
        <v>17.562000000000001</v>
      </c>
      <c r="AF2361" s="3">
        <v>17.562000000000001</v>
      </c>
      <c r="AG2361" s="7">
        <v>20051134</v>
      </c>
      <c r="AH2361" s="7">
        <v>20007488</v>
      </c>
      <c r="AI2361" s="7">
        <v>19937961</v>
      </c>
      <c r="AJ2361" s="7">
        <v>16436506</v>
      </c>
      <c r="AK2361" s="3">
        <v>81.907390000000007</v>
      </c>
      <c r="AL2361" s="7">
        <v>220</v>
      </c>
      <c r="AM2361" s="7">
        <v>15497017</v>
      </c>
      <c r="AN2361" s="3">
        <v>77.23</v>
      </c>
      <c r="AO2361" s="3">
        <v>-1.6225750000000001</v>
      </c>
      <c r="AP2361" s="3">
        <v>-12.212778999999999</v>
      </c>
      <c r="AQ2361" s="3">
        <v>-12.898189</v>
      </c>
      <c r="AR2361" s="3">
        <v>-37.606264000000003</v>
      </c>
      <c r="AS2361" s="3">
        <v>-12.212778999999999</v>
      </c>
      <c r="AT2361" s="3">
        <v>-12.898189</v>
      </c>
      <c r="AU2361" s="3">
        <v>-37.675978000000001</v>
      </c>
      <c r="AV2361" s="3">
        <v>2.735804884232885</v>
      </c>
      <c r="AW2361" s="3">
        <v>4.7344675674564911</v>
      </c>
      <c r="AX2361" s="3">
        <v>4.9879686464919351</v>
      </c>
      <c r="AY2361" s="3">
        <v>76.989999999999995</v>
      </c>
      <c r="AZ2361" s="3">
        <v>133.24</v>
      </c>
      <c r="BA2361" s="3">
        <v>140.38</v>
      </c>
    </row>
    <row r="2362" spans="1:53" x14ac:dyDescent="0.3">
      <c r="A2362" s="1" t="s">
        <v>1933</v>
      </c>
      <c r="B2362" s="2">
        <v>1023897</v>
      </c>
      <c r="C2362" s="9" t="s">
        <v>2395</v>
      </c>
      <c r="D2362" s="9" t="s">
        <v>2399</v>
      </c>
      <c r="E2362" s="3">
        <v>637.39383851000002</v>
      </c>
      <c r="F2362" s="5" t="s">
        <v>2400</v>
      </c>
      <c r="G2362" s="5">
        <v>276.53383851000001</v>
      </c>
      <c r="H2362" s="3">
        <v>0.66</v>
      </c>
      <c r="I2362" s="3">
        <v>13.521400778210101</v>
      </c>
      <c r="J2362" s="3">
        <v>0.66</v>
      </c>
      <c r="K2362" s="3">
        <v>13.521400778210101</v>
      </c>
      <c r="L2362" s="3">
        <v>1.34961258102743</v>
      </c>
      <c r="M2362" s="3">
        <v>1.2850530739841401</v>
      </c>
      <c r="N2362" s="3">
        <v>9.5994480000000006</v>
      </c>
      <c r="O2362" s="3" t="s">
        <v>2400</v>
      </c>
      <c r="P2362" s="3" t="s">
        <v>2400</v>
      </c>
      <c r="Q2362" s="3" t="s">
        <v>2400</v>
      </c>
      <c r="R2362" s="3" t="s">
        <v>2400</v>
      </c>
      <c r="S2362" s="3" t="s">
        <v>2400</v>
      </c>
      <c r="T2362" s="9" t="s">
        <v>3429</v>
      </c>
      <c r="U2362" s="7">
        <v>181786</v>
      </c>
      <c r="V2362" s="7">
        <v>212521</v>
      </c>
      <c r="W2362" s="7">
        <v>219233</v>
      </c>
      <c r="X2362" s="7">
        <v>223888</v>
      </c>
      <c r="Y2362" s="7">
        <v>186911</v>
      </c>
      <c r="Z2362" s="7">
        <v>187358</v>
      </c>
      <c r="AA2362" s="7">
        <v>183557</v>
      </c>
      <c r="AB2362" s="7">
        <v>181786</v>
      </c>
      <c r="AC2362" s="3" t="s">
        <v>2400</v>
      </c>
      <c r="AD2362" s="3" t="s">
        <v>2400</v>
      </c>
      <c r="AE2362" s="3" t="s">
        <v>2400</v>
      </c>
      <c r="AF2362" s="3" t="s">
        <v>2400</v>
      </c>
      <c r="AG2362" s="7">
        <v>16386627</v>
      </c>
      <c r="AH2362" s="7">
        <v>16424021</v>
      </c>
      <c r="AI2362" s="7">
        <v>16600442</v>
      </c>
      <c r="AJ2362" s="7">
        <v>11692144</v>
      </c>
      <c r="AK2362" s="3">
        <v>71.338539999999995</v>
      </c>
      <c r="AL2362" s="7">
        <v>138</v>
      </c>
      <c r="AM2362" s="7">
        <v>6142123</v>
      </c>
      <c r="AN2362" s="3">
        <v>37.479999999999997</v>
      </c>
      <c r="AO2362" s="3">
        <v>-2.7155659999999999</v>
      </c>
      <c r="AP2362" s="3">
        <v>-10.64541</v>
      </c>
      <c r="AQ2362" s="3">
        <v>2.4469340000000002</v>
      </c>
      <c r="AR2362" s="3">
        <v>18.519781999999999</v>
      </c>
      <c r="AS2362" s="3">
        <v>-10.64541</v>
      </c>
      <c r="AT2362" s="3">
        <v>2.4469340000000002</v>
      </c>
      <c r="AU2362" s="3">
        <v>19.993093999999999</v>
      </c>
      <c r="AV2362" s="3">
        <v>0.71776966195574898</v>
      </c>
      <c r="AW2362" s="3">
        <v>1.0124427182463596</v>
      </c>
      <c r="AX2362" s="3">
        <v>1.0730734356527911</v>
      </c>
      <c r="AY2362" s="3">
        <v>65.97</v>
      </c>
      <c r="AZ2362" s="3">
        <v>93.05</v>
      </c>
      <c r="BA2362" s="3">
        <v>98.62</v>
      </c>
    </row>
    <row r="2363" spans="1:53" x14ac:dyDescent="0.3">
      <c r="A2363" s="1" t="s">
        <v>318</v>
      </c>
      <c r="B2363" s="2">
        <v>5721160</v>
      </c>
      <c r="C2363" s="9" t="s">
        <v>2401</v>
      </c>
      <c r="D2363" s="9" t="s">
        <v>2407</v>
      </c>
      <c r="E2363" s="3">
        <v>636.62562305999995</v>
      </c>
      <c r="F2363" s="5">
        <v>1072.2903630000001</v>
      </c>
      <c r="G2363" s="5" t="s">
        <v>2400</v>
      </c>
      <c r="H2363" s="3">
        <v>0.20499999999999999</v>
      </c>
      <c r="I2363" s="3">
        <v>28.025316</v>
      </c>
      <c r="J2363" s="3">
        <v>0.20499999999999999</v>
      </c>
      <c r="K2363" s="3">
        <v>28.025316</v>
      </c>
      <c r="L2363" s="3">
        <v>0.83749432999999995</v>
      </c>
      <c r="M2363" s="3">
        <v>0.83749432999999995</v>
      </c>
      <c r="N2363" s="3">
        <v>15.417827000000001</v>
      </c>
      <c r="O2363" s="3" t="s">
        <v>2400</v>
      </c>
      <c r="P2363" s="3" t="s">
        <v>2400</v>
      </c>
      <c r="Q2363" s="3">
        <v>21.215855999999999</v>
      </c>
      <c r="R2363" s="3" t="s">
        <v>2400</v>
      </c>
      <c r="S2363" s="3" t="s">
        <v>2400</v>
      </c>
      <c r="T2363" s="9" t="s">
        <v>3440</v>
      </c>
      <c r="U2363" s="7">
        <v>48001.591999999997</v>
      </c>
      <c r="V2363" s="7">
        <v>33432.913</v>
      </c>
      <c r="W2363" s="7">
        <v>28980.923999999999</v>
      </c>
      <c r="X2363" s="7">
        <v>30887.355</v>
      </c>
      <c r="Y2363" s="7">
        <v>48285.760999999999</v>
      </c>
      <c r="Z2363" s="7">
        <v>48143.675999999999</v>
      </c>
      <c r="AA2363" s="7">
        <v>48001.591999999997</v>
      </c>
      <c r="AB2363" s="7">
        <v>45938.642999999996</v>
      </c>
      <c r="AC2363" s="4">
        <v>100</v>
      </c>
      <c r="AD2363" s="4">
        <v>100</v>
      </c>
      <c r="AE2363" s="3" t="s">
        <v>2400</v>
      </c>
      <c r="AF2363" s="3" t="s">
        <v>2400</v>
      </c>
      <c r="AG2363" s="7">
        <v>53185098</v>
      </c>
      <c r="AH2363" s="7">
        <v>53185098</v>
      </c>
      <c r="AI2363" s="7">
        <v>54251113</v>
      </c>
      <c r="AJ2363" s="7" t="s">
        <v>2400</v>
      </c>
      <c r="AK2363" s="3" t="s">
        <v>2400</v>
      </c>
      <c r="AL2363" s="7">
        <v>64</v>
      </c>
      <c r="AM2363" s="7">
        <v>7068070</v>
      </c>
      <c r="AN2363" s="3">
        <v>13.29</v>
      </c>
      <c r="AO2363" s="3">
        <v>-0.27027000000000001</v>
      </c>
      <c r="AP2363" s="3">
        <v>-7.5187970000000002</v>
      </c>
      <c r="AQ2363" s="3">
        <v>-8.7386649999999992</v>
      </c>
      <c r="AR2363" s="3">
        <v>-3.7391299999999998</v>
      </c>
      <c r="AS2363" s="3">
        <v>-7.5187970000000002</v>
      </c>
      <c r="AT2363" s="3">
        <v>-8.7386649999999992</v>
      </c>
      <c r="AU2363" s="3">
        <v>-2.9798420000000001</v>
      </c>
      <c r="AV2363" s="3">
        <v>2.9241235956733598</v>
      </c>
      <c r="AW2363" s="3">
        <v>2.1943086901385933</v>
      </c>
      <c r="AX2363" s="3">
        <v>1.4568932014059222</v>
      </c>
      <c r="AY2363" s="3">
        <v>280.74</v>
      </c>
      <c r="AZ2363" s="3">
        <v>210.67</v>
      </c>
      <c r="BA2363" s="3">
        <v>139.87</v>
      </c>
    </row>
    <row r="2364" spans="1:53" x14ac:dyDescent="0.3">
      <c r="A2364" s="1" t="s">
        <v>1427</v>
      </c>
      <c r="B2364" s="2">
        <v>25868754</v>
      </c>
      <c r="C2364" s="9" t="s">
        <v>2395</v>
      </c>
      <c r="D2364" s="9" t="s">
        <v>2403</v>
      </c>
      <c r="E2364" s="3">
        <v>636.47816176000003</v>
      </c>
      <c r="F2364" s="5">
        <v>437.990161</v>
      </c>
      <c r="G2364" s="5" t="s">
        <v>2400</v>
      </c>
      <c r="H2364" s="3">
        <v>-0.29099999999999998</v>
      </c>
      <c r="I2364" s="3" t="s">
        <v>2397</v>
      </c>
      <c r="J2364" s="3">
        <v>-0.29099999999999998</v>
      </c>
      <c r="K2364" s="3" t="s">
        <v>2397</v>
      </c>
      <c r="L2364" s="3">
        <v>2.0734986599999998</v>
      </c>
      <c r="M2364" s="3">
        <v>2.0734986599999998</v>
      </c>
      <c r="N2364" s="3" t="s">
        <v>2397</v>
      </c>
      <c r="O2364" s="3" t="s">
        <v>2400</v>
      </c>
      <c r="P2364" s="3" t="s">
        <v>2400</v>
      </c>
      <c r="Q2364" s="3">
        <v>15.217271999999999</v>
      </c>
      <c r="R2364" s="3" t="s">
        <v>2397</v>
      </c>
      <c r="S2364" s="3">
        <v>-2.0501900000000002</v>
      </c>
      <c r="T2364" s="9" t="s">
        <v>3429</v>
      </c>
      <c r="U2364" s="7" t="s">
        <v>2400</v>
      </c>
      <c r="V2364" s="7" t="s">
        <v>2400</v>
      </c>
      <c r="W2364" s="7" t="s">
        <v>2400</v>
      </c>
      <c r="X2364" s="7" t="s">
        <v>2400</v>
      </c>
      <c r="Y2364" s="7">
        <v>14975</v>
      </c>
      <c r="Z2364" s="7">
        <v>5759</v>
      </c>
      <c r="AA2364" s="7">
        <v>1064</v>
      </c>
      <c r="AB2364" s="7" t="s">
        <v>2400</v>
      </c>
      <c r="AC2364" s="3" t="s">
        <v>2400</v>
      </c>
      <c r="AD2364" s="3">
        <v>112.033</v>
      </c>
      <c r="AE2364" s="3" t="s">
        <v>2400</v>
      </c>
      <c r="AF2364" s="3" t="s">
        <v>2397</v>
      </c>
      <c r="AG2364" s="7">
        <v>61377484</v>
      </c>
      <c r="AH2364" s="7">
        <v>61328282</v>
      </c>
      <c r="AI2364" s="7">
        <v>50065680</v>
      </c>
      <c r="AJ2364" s="7">
        <v>36954083</v>
      </c>
      <c r="AK2364" s="3">
        <v>60.150419999999997</v>
      </c>
      <c r="AL2364" s="7">
        <v>101</v>
      </c>
      <c r="AM2364" s="7">
        <v>32877370</v>
      </c>
      <c r="AN2364" s="3">
        <v>53.51</v>
      </c>
      <c r="AO2364" s="3">
        <v>-1.560284</v>
      </c>
      <c r="AP2364" s="3">
        <v>-33.011583000000002</v>
      </c>
      <c r="AQ2364" s="3">
        <v>30.943396</v>
      </c>
      <c r="AR2364" s="3">
        <v>21.541156000000001</v>
      </c>
      <c r="AS2364" s="3">
        <v>-33.011583000000002</v>
      </c>
      <c r="AT2364" s="3">
        <v>30.943396</v>
      </c>
      <c r="AU2364" s="3">
        <v>22.831858</v>
      </c>
      <c r="AV2364" s="3">
        <v>6.0358779842137151</v>
      </c>
      <c r="AW2364" s="3">
        <v>14.263364314004725</v>
      </c>
      <c r="AX2364" s="3">
        <v>21.706870271551672</v>
      </c>
      <c r="AY2364" s="3">
        <v>87.98</v>
      </c>
      <c r="AZ2364" s="3">
        <v>207.91</v>
      </c>
      <c r="BA2364" s="3">
        <v>316.41000000000003</v>
      </c>
    </row>
    <row r="2365" spans="1:53" x14ac:dyDescent="0.3">
      <c r="A2365" s="1" t="s">
        <v>3056</v>
      </c>
      <c r="B2365" s="2">
        <v>4288485</v>
      </c>
      <c r="C2365" s="9" t="s">
        <v>2401</v>
      </c>
      <c r="D2365" s="9" t="s">
        <v>2477</v>
      </c>
      <c r="E2365" s="3">
        <v>636.30153212000005</v>
      </c>
      <c r="F2365" s="5">
        <v>4731.7315319999998</v>
      </c>
      <c r="G2365" s="5">
        <v>4731.7315321200003</v>
      </c>
      <c r="H2365" s="3">
        <v>-0.214</v>
      </c>
      <c r="I2365" s="3" t="s">
        <v>2397</v>
      </c>
      <c r="J2365" s="3">
        <v>-0.214</v>
      </c>
      <c r="K2365" s="3" t="s">
        <v>2397</v>
      </c>
      <c r="L2365" s="3" t="s">
        <v>2397</v>
      </c>
      <c r="M2365" s="3" t="s">
        <v>2397</v>
      </c>
      <c r="N2365" s="3" t="s">
        <v>2397</v>
      </c>
      <c r="O2365" s="3" t="s">
        <v>2397</v>
      </c>
      <c r="P2365" s="3" t="s">
        <v>2397</v>
      </c>
      <c r="Q2365" s="3">
        <v>0.76198100000000002</v>
      </c>
      <c r="R2365" s="3">
        <v>7.8690639999999998</v>
      </c>
      <c r="S2365" s="3">
        <v>7.8690639999999998</v>
      </c>
      <c r="T2365" s="9" t="s">
        <v>3431</v>
      </c>
      <c r="U2365" s="7">
        <v>6956571</v>
      </c>
      <c r="V2365" s="7">
        <v>8694904</v>
      </c>
      <c r="W2365" s="7">
        <v>7947915</v>
      </c>
      <c r="X2365" s="7">
        <v>5227023</v>
      </c>
      <c r="Y2365" s="7">
        <v>6239231</v>
      </c>
      <c r="Z2365" s="7">
        <v>6727726</v>
      </c>
      <c r="AA2365" s="7">
        <v>6956571</v>
      </c>
      <c r="AB2365" s="7">
        <v>7375811</v>
      </c>
      <c r="AC2365" s="3">
        <v>14.228</v>
      </c>
      <c r="AD2365" s="4">
        <v>15</v>
      </c>
      <c r="AE2365" s="4">
        <v>8.0960000000000001</v>
      </c>
      <c r="AF2365" s="4">
        <v>8.3879999999999999</v>
      </c>
      <c r="AG2365" s="7">
        <v>132012766</v>
      </c>
      <c r="AH2365" s="7">
        <v>132512766</v>
      </c>
      <c r="AI2365" s="7">
        <v>131927343</v>
      </c>
      <c r="AJ2365" s="7">
        <v>122972674</v>
      </c>
      <c r="AK2365" s="3">
        <v>93.152109999999993</v>
      </c>
      <c r="AL2365" s="7">
        <v>94</v>
      </c>
      <c r="AM2365" s="7">
        <v>57600581</v>
      </c>
      <c r="AN2365" s="3">
        <v>43.63</v>
      </c>
      <c r="AO2365" s="3">
        <v>4.6121590000000001</v>
      </c>
      <c r="AP2365" s="3">
        <v>3.5269710000000001</v>
      </c>
      <c r="AQ2365" s="3">
        <v>10.888889000000001</v>
      </c>
      <c r="AR2365" s="3">
        <v>-9.2727269999999997</v>
      </c>
      <c r="AS2365" s="3">
        <v>3.5269710000000001</v>
      </c>
      <c r="AT2365" s="3">
        <v>10.888889000000001</v>
      </c>
      <c r="AU2365" s="3">
        <v>-10.412926000000001</v>
      </c>
      <c r="AV2365" s="3">
        <v>0.71434909560186022</v>
      </c>
      <c r="AW2365" s="3">
        <v>0.94171006158601367</v>
      </c>
      <c r="AX2365" s="3">
        <v>0.9153932885551388</v>
      </c>
      <c r="AY2365" s="3">
        <v>53.72</v>
      </c>
      <c r="AZ2365" s="3">
        <v>70.819999999999993</v>
      </c>
      <c r="BA2365" s="3">
        <v>68.84</v>
      </c>
    </row>
    <row r="2366" spans="1:53" x14ac:dyDescent="0.3">
      <c r="A2366" s="1" t="s">
        <v>1381</v>
      </c>
      <c r="B2366" s="2">
        <v>4964111</v>
      </c>
      <c r="C2366" s="9" t="s">
        <v>2395</v>
      </c>
      <c r="D2366" s="9" t="s">
        <v>2396</v>
      </c>
      <c r="E2366" s="3">
        <v>636.23700736000001</v>
      </c>
      <c r="F2366" s="5">
        <v>833.08900700000004</v>
      </c>
      <c r="G2366" s="5" t="s">
        <v>2400</v>
      </c>
      <c r="H2366" s="3">
        <v>0.63</v>
      </c>
      <c r="I2366" s="3" t="s">
        <v>2397</v>
      </c>
      <c r="J2366" s="3">
        <v>0.63</v>
      </c>
      <c r="K2366" s="3" t="s">
        <v>2397</v>
      </c>
      <c r="L2366" s="3" t="s">
        <v>2397</v>
      </c>
      <c r="M2366" s="3">
        <v>4.4268018399999995</v>
      </c>
      <c r="N2366" s="3">
        <v>19.898897999999999</v>
      </c>
      <c r="O2366" s="3" t="s">
        <v>2400</v>
      </c>
      <c r="P2366" s="3" t="s">
        <v>2400</v>
      </c>
      <c r="Q2366" s="3">
        <v>3.9981339999999999</v>
      </c>
      <c r="R2366" s="3">
        <v>19.980827999999999</v>
      </c>
      <c r="S2366" s="3">
        <v>19.980827999999999</v>
      </c>
      <c r="T2366" s="9" t="s">
        <v>3431</v>
      </c>
      <c r="U2366" s="7">
        <v>216187</v>
      </c>
      <c r="V2366" s="7">
        <v>219080</v>
      </c>
      <c r="W2366" s="7">
        <v>184335</v>
      </c>
      <c r="X2366" s="7">
        <v>133937</v>
      </c>
      <c r="Y2366" s="7">
        <v>228380</v>
      </c>
      <c r="Z2366" s="7">
        <v>223712</v>
      </c>
      <c r="AA2366" s="7">
        <v>216187</v>
      </c>
      <c r="AB2366" s="7">
        <v>212874</v>
      </c>
      <c r="AC2366" s="3">
        <v>62.204999999999998</v>
      </c>
      <c r="AD2366" s="3">
        <v>63.545000000000002</v>
      </c>
      <c r="AE2366" s="4">
        <v>16.309999999999999</v>
      </c>
      <c r="AF2366" s="3">
        <v>18.219000000000001</v>
      </c>
      <c r="AG2366" s="7">
        <v>5419855</v>
      </c>
      <c r="AH2366" s="7">
        <v>5409155</v>
      </c>
      <c r="AI2366" s="7">
        <v>5391726</v>
      </c>
      <c r="AJ2366" s="7">
        <v>5288444</v>
      </c>
      <c r="AK2366" s="3">
        <v>97.367540000000005</v>
      </c>
      <c r="AL2366" s="7">
        <v>218</v>
      </c>
      <c r="AM2366" s="7">
        <v>4985756</v>
      </c>
      <c r="AN2366" s="3">
        <v>91.79</v>
      </c>
      <c r="AO2366" s="3">
        <v>0.472381</v>
      </c>
      <c r="AP2366" s="3">
        <v>12.574697</v>
      </c>
      <c r="AQ2366" s="3">
        <v>1.5478209999999999</v>
      </c>
      <c r="AR2366" s="3">
        <v>24.101261000000001</v>
      </c>
      <c r="AS2366" s="3">
        <v>12.574697</v>
      </c>
      <c r="AT2366" s="3">
        <v>1.5478209999999999</v>
      </c>
      <c r="AU2366" s="3">
        <v>25.866182999999999</v>
      </c>
      <c r="AV2366" s="3">
        <v>2.1871244078900856</v>
      </c>
      <c r="AW2366" s="3">
        <v>3.6594705851792022</v>
      </c>
      <c r="AX2366" s="3">
        <v>3.3854487685564023</v>
      </c>
      <c r="AY2366" s="3">
        <v>57.33</v>
      </c>
      <c r="AZ2366" s="3">
        <v>95.93</v>
      </c>
      <c r="BA2366" s="3">
        <v>88.75</v>
      </c>
    </row>
    <row r="2367" spans="1:53" x14ac:dyDescent="0.3">
      <c r="A2367" s="1" t="s">
        <v>1407</v>
      </c>
      <c r="B2367" s="2">
        <v>28655444</v>
      </c>
      <c r="C2367" s="9" t="s">
        <v>2395</v>
      </c>
      <c r="D2367" s="9" t="s">
        <v>2403</v>
      </c>
      <c r="E2367" s="3">
        <v>635.54590313000006</v>
      </c>
      <c r="F2367" s="5">
        <v>371.942903</v>
      </c>
      <c r="G2367" s="5" t="s">
        <v>2400</v>
      </c>
      <c r="H2367" s="3">
        <v>-1.131</v>
      </c>
      <c r="I2367" s="3" t="s">
        <v>2397</v>
      </c>
      <c r="J2367" s="3">
        <v>-1.131</v>
      </c>
      <c r="K2367" s="3" t="s">
        <v>2397</v>
      </c>
      <c r="L2367" s="3">
        <v>2.5850483000000004</v>
      </c>
      <c r="M2367" s="3">
        <v>2.5850483000000004</v>
      </c>
      <c r="N2367" s="3" t="s">
        <v>2397</v>
      </c>
      <c r="O2367" s="3" t="s">
        <v>2400</v>
      </c>
      <c r="P2367" s="3" t="s">
        <v>2400</v>
      </c>
      <c r="Q2367" s="3" t="s">
        <v>2400</v>
      </c>
      <c r="R2367" s="3" t="s">
        <v>2400</v>
      </c>
      <c r="S2367" s="3" t="s">
        <v>2400</v>
      </c>
      <c r="T2367" s="9" t="s">
        <v>3429</v>
      </c>
      <c r="U2367" s="7" t="s">
        <v>2400</v>
      </c>
      <c r="V2367" s="7" t="s">
        <v>2400</v>
      </c>
      <c r="W2367" s="7" t="s">
        <v>2400</v>
      </c>
      <c r="X2367" s="7" t="s">
        <v>2400</v>
      </c>
      <c r="Y2367" s="7" t="s">
        <v>2400</v>
      </c>
      <c r="Z2367" s="7" t="s">
        <v>2400</v>
      </c>
      <c r="AA2367" s="7" t="s">
        <v>2400</v>
      </c>
      <c r="AB2367" s="7" t="s">
        <v>2400</v>
      </c>
      <c r="AC2367" s="3" t="s">
        <v>2400</v>
      </c>
      <c r="AD2367" s="3" t="s">
        <v>2400</v>
      </c>
      <c r="AE2367" s="3" t="s">
        <v>2400</v>
      </c>
      <c r="AF2367" s="3" t="s">
        <v>2400</v>
      </c>
      <c r="AG2367" s="7">
        <v>49755946</v>
      </c>
      <c r="AH2367" s="7">
        <v>49710598</v>
      </c>
      <c r="AI2367" s="7">
        <v>41105118</v>
      </c>
      <c r="AJ2367" s="7">
        <v>27053411</v>
      </c>
      <c r="AK2367" s="3">
        <v>54.358319999999999</v>
      </c>
      <c r="AL2367" s="7">
        <v>129</v>
      </c>
      <c r="AM2367" s="7">
        <v>28172710</v>
      </c>
      <c r="AN2367" s="3">
        <v>56.61</v>
      </c>
      <c r="AO2367" s="3">
        <v>-3.828125</v>
      </c>
      <c r="AP2367" s="3">
        <v>-3.6021930000000002</v>
      </c>
      <c r="AQ2367" s="3">
        <v>1.6515280000000001</v>
      </c>
      <c r="AR2367" s="3">
        <v>41.820276999999997</v>
      </c>
      <c r="AS2367" s="3">
        <v>-3.6021930000000002</v>
      </c>
      <c r="AT2367" s="3">
        <v>1.6515280000000001</v>
      </c>
      <c r="AU2367" s="3">
        <v>43.139535000000002</v>
      </c>
      <c r="AV2367" s="3">
        <v>1.8435356878375639</v>
      </c>
      <c r="AW2367" s="3">
        <v>1.8590159470381205</v>
      </c>
      <c r="AX2367" s="3">
        <v>1.8754294195372851</v>
      </c>
      <c r="AY2367" s="3">
        <v>101.79</v>
      </c>
      <c r="AZ2367" s="3">
        <v>102.64</v>
      </c>
      <c r="BA2367" s="3">
        <v>103.55</v>
      </c>
    </row>
    <row r="2368" spans="1:53" x14ac:dyDescent="0.3">
      <c r="A2368" s="1" t="s">
        <v>2296</v>
      </c>
      <c r="B2368" s="2">
        <v>100491</v>
      </c>
      <c r="C2368" s="9" t="s">
        <v>2395</v>
      </c>
      <c r="D2368" s="9" t="s">
        <v>2399</v>
      </c>
      <c r="E2368" s="3">
        <v>633.78871470000001</v>
      </c>
      <c r="F2368" s="5" t="s">
        <v>2400</v>
      </c>
      <c r="G2368" s="5">
        <v>1775.9637147000001</v>
      </c>
      <c r="H2368" s="3">
        <v>0.64</v>
      </c>
      <c r="I2368" s="3">
        <v>11.741573033707899</v>
      </c>
      <c r="J2368" s="3">
        <v>0.64</v>
      </c>
      <c r="K2368" s="3">
        <v>11.741573033707899</v>
      </c>
      <c r="L2368" s="3">
        <v>1.2287296804455601</v>
      </c>
      <c r="M2368" s="3">
        <v>1.06481554738974</v>
      </c>
      <c r="N2368" s="3">
        <v>11.754780999999999</v>
      </c>
      <c r="O2368" s="3" t="s">
        <v>2400</v>
      </c>
      <c r="P2368" s="3" t="s">
        <v>2400</v>
      </c>
      <c r="Q2368" s="3" t="s">
        <v>2400</v>
      </c>
      <c r="R2368" s="3" t="s">
        <v>2400</v>
      </c>
      <c r="S2368" s="3" t="s">
        <v>2400</v>
      </c>
      <c r="T2368" s="9" t="s">
        <v>3429</v>
      </c>
      <c r="U2368" s="7">
        <v>193238</v>
      </c>
      <c r="V2368" s="7">
        <v>218592</v>
      </c>
      <c r="W2368" s="7">
        <v>227829</v>
      </c>
      <c r="X2368" s="7">
        <v>225257</v>
      </c>
      <c r="Y2368" s="7">
        <v>188479</v>
      </c>
      <c r="Z2368" s="7">
        <v>188922</v>
      </c>
      <c r="AA2368" s="7">
        <v>189490</v>
      </c>
      <c r="AB2368" s="7">
        <v>193238</v>
      </c>
      <c r="AC2368" s="3" t="s">
        <v>2400</v>
      </c>
      <c r="AD2368" s="3" t="s">
        <v>2400</v>
      </c>
      <c r="AE2368" s="3" t="s">
        <v>2400</v>
      </c>
      <c r="AF2368" s="3" t="s">
        <v>2400</v>
      </c>
      <c r="AG2368" s="7">
        <v>17058413</v>
      </c>
      <c r="AH2368" s="7">
        <v>17058411</v>
      </c>
      <c r="AI2368" s="7">
        <v>17019239</v>
      </c>
      <c r="AJ2368" s="7">
        <v>16715227</v>
      </c>
      <c r="AK2368" s="3">
        <v>97.951179999999994</v>
      </c>
      <c r="AL2368" s="7">
        <v>174</v>
      </c>
      <c r="AM2368" s="7">
        <v>11917160</v>
      </c>
      <c r="AN2368" s="3">
        <v>69.83</v>
      </c>
      <c r="AO2368" s="3">
        <v>-1.3220019999999999</v>
      </c>
      <c r="AP2368" s="3">
        <v>-15.589661</v>
      </c>
      <c r="AQ2368" s="3">
        <v>-2.669978</v>
      </c>
      <c r="AR2368" s="3">
        <v>-2.3060139999999998</v>
      </c>
      <c r="AS2368" s="3">
        <v>-15.589661</v>
      </c>
      <c r="AT2368" s="3">
        <v>-2.669978</v>
      </c>
      <c r="AU2368" s="3">
        <v>-3.1809759999999998</v>
      </c>
      <c r="AV2368" s="3">
        <v>5.1953327467476278</v>
      </c>
      <c r="AW2368" s="3">
        <v>7.5649338948382505</v>
      </c>
      <c r="AX2368" s="3">
        <v>4.8323825600808039</v>
      </c>
      <c r="AY2368" s="3">
        <v>159.66999999999999</v>
      </c>
      <c r="AZ2368" s="4">
        <v>232.5</v>
      </c>
      <c r="BA2368" s="3">
        <v>148.52000000000001</v>
      </c>
    </row>
    <row r="2369" spans="1:53" x14ac:dyDescent="0.3">
      <c r="A2369" s="1" t="s">
        <v>1312</v>
      </c>
      <c r="B2369" s="2">
        <v>4986013</v>
      </c>
      <c r="C2369" s="9" t="s">
        <v>2401</v>
      </c>
      <c r="D2369" s="9" t="s">
        <v>2547</v>
      </c>
      <c r="E2369" s="3">
        <v>632.41458673</v>
      </c>
      <c r="F2369" s="5">
        <v>946.01158599999997</v>
      </c>
      <c r="G2369" s="5" t="s">
        <v>2400</v>
      </c>
      <c r="H2369" s="3">
        <v>-0.35399999999999998</v>
      </c>
      <c r="I2369" s="3" t="s">
        <v>2397</v>
      </c>
      <c r="J2369" s="3">
        <v>-0.35399999999999998</v>
      </c>
      <c r="K2369" s="3" t="s">
        <v>2397</v>
      </c>
      <c r="L2369" s="3">
        <v>1.0908307000000002</v>
      </c>
      <c r="M2369" s="3">
        <v>1.0894215599999999</v>
      </c>
      <c r="N2369" s="3">
        <v>60.72</v>
      </c>
      <c r="O2369" s="3" t="s">
        <v>2400</v>
      </c>
      <c r="P2369" s="3" t="s">
        <v>2400</v>
      </c>
      <c r="Q2369" s="3">
        <v>1.6481250000000001</v>
      </c>
      <c r="R2369" s="3">
        <v>10.061166999999999</v>
      </c>
      <c r="S2369" s="3">
        <v>10.061166999999999</v>
      </c>
      <c r="T2369" s="9" t="s">
        <v>3429</v>
      </c>
      <c r="U2369" s="7">
        <v>593709</v>
      </c>
      <c r="V2369" s="7">
        <v>901711</v>
      </c>
      <c r="W2369" s="7">
        <v>556239</v>
      </c>
      <c r="X2369" s="7">
        <v>351316</v>
      </c>
      <c r="Y2369" s="7">
        <v>520107</v>
      </c>
      <c r="Z2369" s="7">
        <v>525177</v>
      </c>
      <c r="AA2369" s="7">
        <v>550949</v>
      </c>
      <c r="AB2369" s="7">
        <v>593709</v>
      </c>
      <c r="AC2369" s="3">
        <v>14.529</v>
      </c>
      <c r="AD2369" s="4">
        <v>10.336</v>
      </c>
      <c r="AE2369" s="4">
        <v>20.329999999999998</v>
      </c>
      <c r="AF2369" s="3">
        <v>15.473000000000001</v>
      </c>
      <c r="AG2369" s="7">
        <v>71621000</v>
      </c>
      <c r="AH2369" s="7">
        <v>71621000</v>
      </c>
      <c r="AI2369" s="7">
        <v>74400000</v>
      </c>
      <c r="AJ2369" s="7">
        <v>52757344</v>
      </c>
      <c r="AK2369" s="4">
        <v>73.661699999999996</v>
      </c>
      <c r="AL2369" s="7">
        <v>165</v>
      </c>
      <c r="AM2369" s="7">
        <v>38737668</v>
      </c>
      <c r="AN2369" s="3">
        <v>54.09</v>
      </c>
      <c r="AO2369" s="3">
        <v>-1.6839379999999999</v>
      </c>
      <c r="AP2369" s="3">
        <v>-14.043035</v>
      </c>
      <c r="AQ2369" s="3">
        <v>-5.5970149999999999</v>
      </c>
      <c r="AR2369" s="3">
        <v>-18.736616999999999</v>
      </c>
      <c r="AS2369" s="3">
        <v>-14.043035</v>
      </c>
      <c r="AT2369" s="3">
        <v>-5.5970149999999999</v>
      </c>
      <c r="AU2369" s="3">
        <v>-18.474758000000001</v>
      </c>
      <c r="AV2369" s="3">
        <v>1.4115596694500676</v>
      </c>
      <c r="AW2369" s="3">
        <v>1.9522073095235741</v>
      </c>
      <c r="AX2369" s="3">
        <v>2.1153928827126558</v>
      </c>
      <c r="AY2369" s="3">
        <v>53.69</v>
      </c>
      <c r="AZ2369" s="3">
        <v>74.25</v>
      </c>
      <c r="BA2369" s="3">
        <v>80.459999999999994</v>
      </c>
    </row>
    <row r="2370" spans="1:53" x14ac:dyDescent="0.3">
      <c r="A2370" s="1" t="s">
        <v>1263</v>
      </c>
      <c r="B2370" s="2">
        <v>10465944</v>
      </c>
      <c r="C2370" s="9" t="s">
        <v>2395</v>
      </c>
      <c r="D2370" s="9" t="s">
        <v>2496</v>
      </c>
      <c r="E2370" s="3">
        <v>632.22299899999996</v>
      </c>
      <c r="F2370" s="5">
        <v>635.27799800000003</v>
      </c>
      <c r="G2370" s="5">
        <v>635.27799887000003</v>
      </c>
      <c r="H2370" s="3">
        <v>0.64</v>
      </c>
      <c r="I2370" s="3">
        <v>11.331497000000001</v>
      </c>
      <c r="J2370" s="4">
        <v>0.64</v>
      </c>
      <c r="K2370" s="3">
        <v>11.331497000000001</v>
      </c>
      <c r="L2370" s="3">
        <v>1.24401432</v>
      </c>
      <c r="M2370" s="3">
        <v>1.24401432</v>
      </c>
      <c r="N2370" s="3">
        <v>63.77261</v>
      </c>
      <c r="O2370" s="3">
        <v>15.4886588850586</v>
      </c>
      <c r="P2370" s="3">
        <v>12.652669784486299</v>
      </c>
      <c r="Q2370" s="3">
        <v>3.660453</v>
      </c>
      <c r="R2370" s="3">
        <v>9.9674359999999993</v>
      </c>
      <c r="S2370" s="3">
        <v>9.9674359999999993</v>
      </c>
      <c r="T2370" s="9" t="s">
        <v>3429</v>
      </c>
      <c r="U2370" s="7">
        <v>189144</v>
      </c>
      <c r="V2370" s="7">
        <v>257015</v>
      </c>
      <c r="W2370" s="7">
        <v>197507</v>
      </c>
      <c r="X2370" s="7">
        <v>176724</v>
      </c>
      <c r="Y2370" s="7">
        <v>163718</v>
      </c>
      <c r="Z2370" s="7">
        <v>169389</v>
      </c>
      <c r="AA2370" s="7">
        <v>179530</v>
      </c>
      <c r="AB2370" s="7">
        <v>189144</v>
      </c>
      <c r="AC2370" s="3">
        <v>47.292999999999999</v>
      </c>
      <c r="AD2370" s="3">
        <v>50.170999999999999</v>
      </c>
      <c r="AE2370" s="4">
        <v>35.06</v>
      </c>
      <c r="AF2370" s="3">
        <v>36.448999999999998</v>
      </c>
      <c r="AG2370" s="7">
        <v>24158311</v>
      </c>
      <c r="AH2370" s="7">
        <v>24153496</v>
      </c>
      <c r="AI2370" s="7">
        <v>24391797</v>
      </c>
      <c r="AJ2370" s="7">
        <v>11176392</v>
      </c>
      <c r="AK2370" s="3">
        <v>46.26314</v>
      </c>
      <c r="AL2370" s="7">
        <v>148</v>
      </c>
      <c r="AM2370" s="7">
        <v>9684489</v>
      </c>
      <c r="AN2370" s="3">
        <v>40.090000000000003</v>
      </c>
      <c r="AO2370" s="3">
        <v>-0.92332400000000003</v>
      </c>
      <c r="AP2370" s="3">
        <v>-5.6935419999999999</v>
      </c>
      <c r="AQ2370" s="3">
        <v>-9.76234</v>
      </c>
      <c r="AR2370" s="3">
        <v>-0.28282800000000002</v>
      </c>
      <c r="AS2370" s="3">
        <v>-5.6935419999999999</v>
      </c>
      <c r="AT2370" s="3">
        <v>-9.76234</v>
      </c>
      <c r="AU2370" s="3">
        <v>-2.1411579999999999</v>
      </c>
      <c r="AV2370" s="3">
        <v>1.2825399921376954</v>
      </c>
      <c r="AW2370" s="3">
        <v>1.4379636360866754</v>
      </c>
      <c r="AX2370" s="3">
        <v>1.1734706631920266</v>
      </c>
      <c r="AY2370" s="3">
        <v>94.69</v>
      </c>
      <c r="AZ2370" s="3">
        <v>106.17</v>
      </c>
      <c r="BA2370" s="3">
        <v>86.64</v>
      </c>
    </row>
    <row r="2371" spans="1:53" x14ac:dyDescent="0.3">
      <c r="A2371" s="1" t="s">
        <v>1641</v>
      </c>
      <c r="B2371" s="2">
        <v>1137117</v>
      </c>
      <c r="C2371" s="9" t="s">
        <v>2395</v>
      </c>
      <c r="D2371" s="9" t="s">
        <v>2399</v>
      </c>
      <c r="E2371" s="3">
        <v>630.63682005999999</v>
      </c>
      <c r="F2371" s="5" t="s">
        <v>2400</v>
      </c>
      <c r="G2371" s="5">
        <v>317.63082006000002</v>
      </c>
      <c r="H2371" s="3">
        <v>0.43</v>
      </c>
      <c r="I2371" s="3">
        <v>17.707182320442001</v>
      </c>
      <c r="J2371" s="3">
        <v>0.43</v>
      </c>
      <c r="K2371" s="3">
        <v>17.707182320442001</v>
      </c>
      <c r="L2371" s="3">
        <v>1.0048386194515699</v>
      </c>
      <c r="M2371" s="3">
        <v>0.92717875386347204</v>
      </c>
      <c r="N2371" s="3">
        <v>13.874459</v>
      </c>
      <c r="O2371" s="3" t="s">
        <v>2400</v>
      </c>
      <c r="P2371" s="3" t="s">
        <v>2400</v>
      </c>
      <c r="Q2371" s="3" t="s">
        <v>2400</v>
      </c>
      <c r="R2371" s="3" t="s">
        <v>2400</v>
      </c>
      <c r="S2371" s="3" t="s">
        <v>2400</v>
      </c>
      <c r="T2371" s="9" t="s">
        <v>3429</v>
      </c>
      <c r="U2371" s="7">
        <v>229626</v>
      </c>
      <c r="V2371" s="7">
        <v>248804</v>
      </c>
      <c r="W2371" s="7">
        <v>210640</v>
      </c>
      <c r="X2371" s="7">
        <v>189362</v>
      </c>
      <c r="Y2371" s="7">
        <v>220284</v>
      </c>
      <c r="Z2371" s="7">
        <v>219589</v>
      </c>
      <c r="AA2371" s="7">
        <v>220484</v>
      </c>
      <c r="AB2371" s="7">
        <v>229626</v>
      </c>
      <c r="AC2371" s="3" t="s">
        <v>2400</v>
      </c>
      <c r="AD2371" s="3" t="s">
        <v>2400</v>
      </c>
      <c r="AE2371" s="3" t="s">
        <v>2400</v>
      </c>
      <c r="AF2371" s="3" t="s">
        <v>2400</v>
      </c>
      <c r="AG2371" s="7">
        <v>17577747</v>
      </c>
      <c r="AH2371" s="7">
        <v>17666490</v>
      </c>
      <c r="AI2371" s="7">
        <v>17816922</v>
      </c>
      <c r="AJ2371" s="7">
        <v>14817135</v>
      </c>
      <c r="AK2371" s="3">
        <v>84.912779999999998</v>
      </c>
      <c r="AL2371" s="7">
        <v>157</v>
      </c>
      <c r="AM2371" s="7">
        <v>13113343</v>
      </c>
      <c r="AN2371" s="3">
        <v>75.150000000000006</v>
      </c>
      <c r="AO2371" s="3">
        <v>-2.1672769999999999</v>
      </c>
      <c r="AP2371" s="3">
        <v>-11.3171</v>
      </c>
      <c r="AQ2371" s="3">
        <v>16.928128000000001</v>
      </c>
      <c r="AR2371" s="3">
        <v>8.0944350000000007</v>
      </c>
      <c r="AS2371" s="3">
        <v>-11.3171</v>
      </c>
      <c r="AT2371" s="3">
        <v>16.928128000000001</v>
      </c>
      <c r="AU2371" s="3">
        <v>7.4782029999999997</v>
      </c>
      <c r="AV2371" s="3" t="s">
        <v>2400</v>
      </c>
      <c r="AW2371" s="3" t="s">
        <v>2400</v>
      </c>
      <c r="AX2371" s="3" t="s">
        <v>2400</v>
      </c>
      <c r="AY2371" s="3">
        <v>65.03</v>
      </c>
      <c r="AZ2371" s="3">
        <v>84.92</v>
      </c>
      <c r="BA2371" s="3">
        <v>97.85</v>
      </c>
    </row>
    <row r="2372" spans="1:53" x14ac:dyDescent="0.3">
      <c r="A2372" s="1" t="s">
        <v>1661</v>
      </c>
      <c r="B2372" s="2">
        <v>4980322</v>
      </c>
      <c r="C2372" s="9" t="s">
        <v>2401</v>
      </c>
      <c r="D2372" s="9" t="s">
        <v>2478</v>
      </c>
      <c r="E2372" s="3">
        <v>630.15092191999997</v>
      </c>
      <c r="F2372" s="5">
        <v>626.41952100000003</v>
      </c>
      <c r="G2372" s="5" t="s">
        <v>2400</v>
      </c>
      <c r="H2372" s="3">
        <v>0.17299999999999999</v>
      </c>
      <c r="I2372" s="3">
        <v>14.241645</v>
      </c>
      <c r="J2372" s="3">
        <v>0.17299999999999999</v>
      </c>
      <c r="K2372" s="3">
        <v>14.241645</v>
      </c>
      <c r="L2372" s="3" t="s">
        <v>2397</v>
      </c>
      <c r="M2372" s="3" t="s">
        <v>2397</v>
      </c>
      <c r="N2372" s="3" t="s">
        <v>2400</v>
      </c>
      <c r="O2372" s="3" t="s">
        <v>2400</v>
      </c>
      <c r="P2372" s="3" t="s">
        <v>2400</v>
      </c>
      <c r="Q2372" s="3">
        <v>13.586596</v>
      </c>
      <c r="R2372" s="3" t="s">
        <v>2400</v>
      </c>
      <c r="S2372" s="3" t="s">
        <v>2400</v>
      </c>
      <c r="T2372" s="9" t="s">
        <v>3429</v>
      </c>
      <c r="U2372" s="7">
        <v>29096.582999999999</v>
      </c>
      <c r="V2372" s="7">
        <v>54466.228000000003</v>
      </c>
      <c r="W2372" s="7">
        <v>11810.626</v>
      </c>
      <c r="X2372" s="7">
        <v>12049.921</v>
      </c>
      <c r="Y2372" s="7">
        <v>37735.284</v>
      </c>
      <c r="Z2372" s="7">
        <v>32655.923999999999</v>
      </c>
      <c r="AA2372" s="7">
        <v>29920.563999999998</v>
      </c>
      <c r="AB2372" s="7">
        <v>29096.582999999999</v>
      </c>
      <c r="AC2372" s="4">
        <v>100</v>
      </c>
      <c r="AD2372" s="4">
        <v>100</v>
      </c>
      <c r="AE2372" s="3" t="s">
        <v>2400</v>
      </c>
      <c r="AF2372" s="3" t="s">
        <v>2400</v>
      </c>
      <c r="AG2372" s="7">
        <v>46608796</v>
      </c>
      <c r="AH2372" s="7">
        <v>46608796</v>
      </c>
      <c r="AI2372" s="7">
        <v>46608796</v>
      </c>
      <c r="AJ2372" s="7">
        <v>37519902</v>
      </c>
      <c r="AK2372" s="3">
        <v>80.499619999999993</v>
      </c>
      <c r="AL2372" s="7">
        <v>94</v>
      </c>
      <c r="AM2372" s="7">
        <v>9262598</v>
      </c>
      <c r="AN2372" s="3">
        <v>19.87</v>
      </c>
      <c r="AO2372" s="3">
        <v>-1.2477720000000001</v>
      </c>
      <c r="AP2372" s="3">
        <v>-18.047336999999999</v>
      </c>
      <c r="AQ2372" s="3">
        <v>-6.8124469999999997</v>
      </c>
      <c r="AR2372" s="3">
        <v>-21.250888</v>
      </c>
      <c r="AS2372" s="3">
        <v>-18.047336999999999</v>
      </c>
      <c r="AT2372" s="3">
        <v>-6.8124469999999997</v>
      </c>
      <c r="AU2372" s="3">
        <v>-20.630372999999999</v>
      </c>
      <c r="AV2372" s="3">
        <v>2.9099056753150201</v>
      </c>
      <c r="AW2372" s="3">
        <v>2.1030248141456935</v>
      </c>
      <c r="AX2372" s="3">
        <v>1.8362458384959719</v>
      </c>
      <c r="AY2372" s="3">
        <v>198.53</v>
      </c>
      <c r="AZ2372" s="3">
        <v>143.47999999999999</v>
      </c>
      <c r="BA2372" s="3">
        <v>125.28</v>
      </c>
    </row>
    <row r="2373" spans="1:53" x14ac:dyDescent="0.3">
      <c r="A2373" s="1" t="s">
        <v>2782</v>
      </c>
      <c r="B2373" s="2">
        <v>4045490</v>
      </c>
      <c r="C2373" s="9" t="s">
        <v>2395</v>
      </c>
      <c r="D2373" s="9" t="s">
        <v>2451</v>
      </c>
      <c r="E2373" s="3">
        <v>627.31596979999995</v>
      </c>
      <c r="F2373" s="5">
        <v>3337.3339689999998</v>
      </c>
      <c r="G2373" s="5">
        <v>3337.3339698</v>
      </c>
      <c r="H2373" s="3">
        <v>-0.41199999999999998</v>
      </c>
      <c r="I2373" s="3" t="s">
        <v>2397</v>
      </c>
      <c r="J2373" s="3">
        <v>-0.41199999999999998</v>
      </c>
      <c r="K2373" s="3" t="s">
        <v>2397</v>
      </c>
      <c r="L2373" s="3">
        <v>0.27465343745422</v>
      </c>
      <c r="M2373" s="3">
        <v>0.27091684936174704</v>
      </c>
      <c r="N2373" s="3">
        <v>6.3360880000000002</v>
      </c>
      <c r="O2373" s="3" t="s">
        <v>2400</v>
      </c>
      <c r="P2373" s="3" t="s">
        <v>2400</v>
      </c>
      <c r="Q2373" s="3">
        <v>2.210016</v>
      </c>
      <c r="R2373" s="3">
        <v>17.829086</v>
      </c>
      <c r="S2373" s="3">
        <v>24.947287909745299</v>
      </c>
      <c r="T2373" s="9" t="s">
        <v>3429</v>
      </c>
      <c r="U2373" s="7">
        <v>1405383</v>
      </c>
      <c r="V2373" s="7">
        <v>1305550</v>
      </c>
      <c r="W2373" s="7">
        <v>1403847</v>
      </c>
      <c r="X2373" s="7">
        <v>1650247</v>
      </c>
      <c r="Y2373" s="7">
        <v>1455042</v>
      </c>
      <c r="Z2373" s="7">
        <v>1437922</v>
      </c>
      <c r="AA2373" s="7">
        <v>1430716</v>
      </c>
      <c r="AB2373" s="7">
        <v>1405383</v>
      </c>
      <c r="AC2373" s="3">
        <v>15.976000000000001</v>
      </c>
      <c r="AD2373" s="3">
        <v>16.873999999999999</v>
      </c>
      <c r="AE2373" s="3">
        <v>14.106</v>
      </c>
      <c r="AF2373" s="3">
        <v>14.593999999999999</v>
      </c>
      <c r="AG2373" s="7">
        <v>241281373</v>
      </c>
      <c r="AH2373" s="7">
        <v>240619470</v>
      </c>
      <c r="AI2373" s="7">
        <v>240457549</v>
      </c>
      <c r="AJ2373" s="7">
        <v>186010872</v>
      </c>
      <c r="AK2373" s="3">
        <v>77.094840000000005</v>
      </c>
      <c r="AL2373" s="7">
        <v>229</v>
      </c>
      <c r="AM2373" s="7">
        <v>148636579</v>
      </c>
      <c r="AN2373" s="4">
        <v>61.6</v>
      </c>
      <c r="AO2373" s="3">
        <v>4.0723979999999997</v>
      </c>
      <c r="AP2373" s="3">
        <v>-11.538462000000001</v>
      </c>
      <c r="AQ2373" s="3">
        <v>-45.107399000000001</v>
      </c>
      <c r="AR2373" s="3">
        <v>-35.933148000000003</v>
      </c>
      <c r="AS2373" s="3">
        <v>-11.538462000000001</v>
      </c>
      <c r="AT2373" s="3">
        <v>-45.107399000000001</v>
      </c>
      <c r="AU2373" s="3">
        <v>-38.502673999999999</v>
      </c>
      <c r="AV2373" s="3">
        <v>1.9398991873074423</v>
      </c>
      <c r="AW2373" s="3">
        <v>2.2591990393859671</v>
      </c>
      <c r="AX2373" s="3">
        <v>2.3182943684084094</v>
      </c>
      <c r="AY2373" s="3">
        <v>88.29</v>
      </c>
      <c r="AZ2373" s="3">
        <v>102.82</v>
      </c>
      <c r="BA2373" s="3">
        <v>105.51</v>
      </c>
    </row>
    <row r="2374" spans="1:53" x14ac:dyDescent="0.3">
      <c r="A2374" s="1" t="s">
        <v>484</v>
      </c>
      <c r="B2374" s="2">
        <v>4308712</v>
      </c>
      <c r="C2374" s="9" t="s">
        <v>2401</v>
      </c>
      <c r="D2374" s="9" t="s">
        <v>2407</v>
      </c>
      <c r="E2374" s="3">
        <v>626.10983024999996</v>
      </c>
      <c r="F2374" s="5">
        <v>1651.2638300000001</v>
      </c>
      <c r="G2374" s="5">
        <v>1597.76083025</v>
      </c>
      <c r="H2374" s="3">
        <v>-7.0000000000000001E-3</v>
      </c>
      <c r="I2374" s="3">
        <v>7.7235769999999997</v>
      </c>
      <c r="J2374" s="4">
        <v>-7.0000000000000001E-3</v>
      </c>
      <c r="K2374" s="3">
        <v>7.7235769999999997</v>
      </c>
      <c r="L2374" s="3">
        <v>0.73605372000000002</v>
      </c>
      <c r="M2374" s="3">
        <v>0.73605372000000002</v>
      </c>
      <c r="N2374" s="3">
        <v>7.9664570000000001</v>
      </c>
      <c r="O2374" s="3" t="s">
        <v>2400</v>
      </c>
      <c r="P2374" s="3" t="s">
        <v>2400</v>
      </c>
      <c r="Q2374" s="3">
        <v>6.414053</v>
      </c>
      <c r="R2374" s="3" t="s">
        <v>2400</v>
      </c>
      <c r="S2374" s="3">
        <v>9.0166373567517208</v>
      </c>
      <c r="T2374" s="9" t="s">
        <v>3429</v>
      </c>
      <c r="U2374" s="7">
        <v>251010</v>
      </c>
      <c r="V2374" s="7">
        <v>194898</v>
      </c>
      <c r="W2374" s="7">
        <v>157348</v>
      </c>
      <c r="X2374" s="7">
        <v>163842</v>
      </c>
      <c r="Y2374" s="7">
        <v>254537</v>
      </c>
      <c r="Z2374" s="7">
        <v>262450</v>
      </c>
      <c r="AA2374" s="7">
        <v>259589</v>
      </c>
      <c r="AB2374" s="7">
        <v>251010</v>
      </c>
      <c r="AC2374" s="4">
        <v>100</v>
      </c>
      <c r="AD2374" s="4">
        <v>100</v>
      </c>
      <c r="AE2374" s="3" t="s">
        <v>2400</v>
      </c>
      <c r="AF2374" s="3" t="s">
        <v>2400</v>
      </c>
      <c r="AG2374" s="7">
        <v>54184636</v>
      </c>
      <c r="AH2374" s="7">
        <v>53525623</v>
      </c>
      <c r="AI2374" s="7">
        <v>54464804</v>
      </c>
      <c r="AJ2374" s="7">
        <v>111916443</v>
      </c>
      <c r="AK2374" s="3">
        <v>99.89385</v>
      </c>
      <c r="AL2374" s="7">
        <v>191</v>
      </c>
      <c r="AM2374" s="7">
        <v>17864835</v>
      </c>
      <c r="AN2374" s="3">
        <v>33.53</v>
      </c>
      <c r="AO2374" s="3">
        <v>-1.0416669999999999</v>
      </c>
      <c r="AP2374" s="3">
        <v>-2.978723</v>
      </c>
      <c r="AQ2374" s="3">
        <v>-4.2016809999999998</v>
      </c>
      <c r="AR2374" s="3">
        <v>2.2421530000000001</v>
      </c>
      <c r="AS2374" s="3">
        <v>-2.978723</v>
      </c>
      <c r="AT2374" s="3">
        <v>-4.2016809999999998</v>
      </c>
      <c r="AU2374" s="3">
        <v>0.79575600000000002</v>
      </c>
      <c r="AV2374" s="3">
        <v>2.0774538386382608</v>
      </c>
      <c r="AW2374" s="3">
        <v>3.0800001061744129</v>
      </c>
      <c r="AX2374" s="3">
        <v>2.2319357740295485</v>
      </c>
      <c r="AY2374" s="3">
        <v>93.47</v>
      </c>
      <c r="AZ2374" s="3">
        <v>138.58000000000001</v>
      </c>
      <c r="BA2374" s="3">
        <v>100.42</v>
      </c>
    </row>
    <row r="2375" spans="1:53" x14ac:dyDescent="0.3">
      <c r="A2375" s="1" t="s">
        <v>942</v>
      </c>
      <c r="B2375" s="2">
        <v>4066585</v>
      </c>
      <c r="C2375" s="9" t="s">
        <v>2395</v>
      </c>
      <c r="D2375" s="9" t="s">
        <v>2407</v>
      </c>
      <c r="E2375" s="3">
        <v>622.77957228000002</v>
      </c>
      <c r="F2375" s="5">
        <v>953.06357200000002</v>
      </c>
      <c r="G2375" s="5">
        <v>953.06357228000002</v>
      </c>
      <c r="H2375" s="4">
        <v>1.4550000000000001</v>
      </c>
      <c r="I2375" s="3">
        <v>6.5545059999999999</v>
      </c>
      <c r="J2375" s="4">
        <v>1.4550000000000001</v>
      </c>
      <c r="K2375" s="3">
        <v>6.5545059999999999</v>
      </c>
      <c r="L2375" s="3">
        <v>1.3426494199999999</v>
      </c>
      <c r="M2375" s="3">
        <v>1.3426494199999999</v>
      </c>
      <c r="N2375" s="3">
        <v>190.87248299999999</v>
      </c>
      <c r="O2375" s="3" t="s">
        <v>2400</v>
      </c>
      <c r="P2375" s="3" t="s">
        <v>2400</v>
      </c>
      <c r="Q2375" s="3">
        <v>9.991047</v>
      </c>
      <c r="R2375" s="3" t="s">
        <v>2400</v>
      </c>
      <c r="S2375" s="3">
        <v>8.1601436253592503</v>
      </c>
      <c r="T2375" s="9" t="s">
        <v>3435</v>
      </c>
      <c r="U2375" s="7">
        <v>96621</v>
      </c>
      <c r="V2375" s="7">
        <v>86434</v>
      </c>
      <c r="W2375" s="7">
        <v>63150</v>
      </c>
      <c r="X2375" s="7">
        <v>53794</v>
      </c>
      <c r="Y2375" s="7">
        <v>96621</v>
      </c>
      <c r="Z2375" s="7">
        <v>96663</v>
      </c>
      <c r="AA2375" s="7">
        <v>93797</v>
      </c>
      <c r="AB2375" s="7">
        <v>90361</v>
      </c>
      <c r="AC2375" s="4">
        <v>100</v>
      </c>
      <c r="AD2375" s="4">
        <v>100</v>
      </c>
      <c r="AE2375" s="3" t="s">
        <v>2400</v>
      </c>
      <c r="AF2375" s="3" t="s">
        <v>2400</v>
      </c>
      <c r="AG2375" s="7">
        <v>22230587</v>
      </c>
      <c r="AH2375" s="7">
        <v>21754449</v>
      </c>
      <c r="AI2375" s="7">
        <v>21754449</v>
      </c>
      <c r="AJ2375" s="7">
        <v>26811278</v>
      </c>
      <c r="AK2375" s="4">
        <v>94.058999999999997</v>
      </c>
      <c r="AL2375" s="7">
        <v>71</v>
      </c>
      <c r="AM2375" s="7">
        <v>2445906</v>
      </c>
      <c r="AN2375" s="3">
        <v>10.95</v>
      </c>
      <c r="AO2375" s="3">
        <v>1.9720329999999999</v>
      </c>
      <c r="AP2375" s="3">
        <v>1.9720329999999999</v>
      </c>
      <c r="AQ2375" s="3">
        <v>18.253637999999999</v>
      </c>
      <c r="AR2375" s="3">
        <v>31.910945999999999</v>
      </c>
      <c r="AS2375" s="3">
        <v>1.9720329999999999</v>
      </c>
      <c r="AT2375" s="3">
        <v>18.253637999999999</v>
      </c>
      <c r="AU2375" s="3">
        <v>32.897196000000001</v>
      </c>
      <c r="AV2375" s="3">
        <v>2.4199622997949111</v>
      </c>
      <c r="AW2375" s="3">
        <v>2.9269043480042285</v>
      </c>
      <c r="AX2375" s="3">
        <v>2.7413719880109717</v>
      </c>
      <c r="AY2375" s="3">
        <v>83.94</v>
      </c>
      <c r="AZ2375" s="3">
        <v>101.52</v>
      </c>
      <c r="BA2375" s="3">
        <v>95.09</v>
      </c>
    </row>
    <row r="2376" spans="1:53" x14ac:dyDescent="0.3">
      <c r="A2376" s="1" t="s">
        <v>3204</v>
      </c>
      <c r="B2376" s="2">
        <v>13588274</v>
      </c>
      <c r="C2376" s="9" t="s">
        <v>2395</v>
      </c>
      <c r="D2376" s="9" t="s">
        <v>2403</v>
      </c>
      <c r="E2376" s="3">
        <v>620.68751141999996</v>
      </c>
      <c r="F2376" s="5">
        <v>517.76451099999997</v>
      </c>
      <c r="G2376" s="5" t="s">
        <v>2400</v>
      </c>
      <c r="H2376" s="3">
        <v>-0.255</v>
      </c>
      <c r="I2376" s="3" t="s">
        <v>2397</v>
      </c>
      <c r="J2376" s="3">
        <v>-0.255</v>
      </c>
      <c r="K2376" s="3" t="s">
        <v>2397</v>
      </c>
      <c r="L2376" s="3">
        <v>3.9277108399999996</v>
      </c>
      <c r="M2376" s="3">
        <v>1.2433257099999999</v>
      </c>
      <c r="N2376" s="3" t="s">
        <v>2397</v>
      </c>
      <c r="O2376" s="3" t="s">
        <v>2400</v>
      </c>
      <c r="P2376" s="3" t="s">
        <v>2400</v>
      </c>
      <c r="Q2376" s="3" t="s">
        <v>2400</v>
      </c>
      <c r="R2376" s="3" t="s">
        <v>2397</v>
      </c>
      <c r="S2376" s="3">
        <v>-1.079288</v>
      </c>
      <c r="T2376" s="9" t="s">
        <v>3429</v>
      </c>
      <c r="U2376" s="7" t="s">
        <v>2400</v>
      </c>
      <c r="V2376" s="7" t="s">
        <v>2400</v>
      </c>
      <c r="W2376" s="7" t="s">
        <v>2400</v>
      </c>
      <c r="X2376" s="7" t="s">
        <v>2400</v>
      </c>
      <c r="Y2376" s="7" t="s">
        <v>2400</v>
      </c>
      <c r="Z2376" s="7" t="s">
        <v>2400</v>
      </c>
      <c r="AA2376" s="7" t="s">
        <v>2400</v>
      </c>
      <c r="AB2376" s="7" t="s">
        <v>2400</v>
      </c>
      <c r="AC2376" s="3" t="s">
        <v>2400</v>
      </c>
      <c r="AD2376" s="3" t="s">
        <v>2400</v>
      </c>
      <c r="AE2376" s="3" t="s">
        <v>2400</v>
      </c>
      <c r="AF2376" s="3" t="s">
        <v>2400</v>
      </c>
      <c r="AG2376" s="7">
        <v>223108000</v>
      </c>
      <c r="AH2376" s="7">
        <v>222209000</v>
      </c>
      <c r="AI2376" s="7">
        <v>197062322</v>
      </c>
      <c r="AJ2376" s="7">
        <v>130914786</v>
      </c>
      <c r="AK2376" s="3">
        <v>58.635480000000001</v>
      </c>
      <c r="AL2376" s="7">
        <v>193</v>
      </c>
      <c r="AM2376" s="7">
        <v>128994235</v>
      </c>
      <c r="AN2376" s="3">
        <v>57.78</v>
      </c>
      <c r="AO2376" s="3">
        <v>-6.8571429999999998</v>
      </c>
      <c r="AP2376" s="3">
        <v>-41.366906999999998</v>
      </c>
      <c r="AQ2376" s="3">
        <v>-60.817307999999997</v>
      </c>
      <c r="AR2376" s="3">
        <v>-61.190475999999997</v>
      </c>
      <c r="AS2376" s="3">
        <v>-41.366906999999998</v>
      </c>
      <c r="AT2376" s="3">
        <v>-60.817307999999997</v>
      </c>
      <c r="AU2376" s="3">
        <v>-60.049019999999999</v>
      </c>
      <c r="AV2376" s="3">
        <v>3.1543893247034522</v>
      </c>
      <c r="AW2376" s="3">
        <v>4.6234286261319308</v>
      </c>
      <c r="AX2376" s="3">
        <v>3.6623874149827</v>
      </c>
      <c r="AY2376" s="3">
        <v>66.28</v>
      </c>
      <c r="AZ2376" s="3">
        <v>97.15</v>
      </c>
      <c r="BA2376" s="3">
        <v>76.959999999999994</v>
      </c>
    </row>
    <row r="2377" spans="1:53" x14ac:dyDescent="0.3">
      <c r="A2377" s="1" t="s">
        <v>1537</v>
      </c>
      <c r="B2377" s="2">
        <v>14950168</v>
      </c>
      <c r="C2377" s="9" t="s">
        <v>2401</v>
      </c>
      <c r="D2377" s="9" t="s">
        <v>2407</v>
      </c>
      <c r="E2377" s="3">
        <v>620.35739479999995</v>
      </c>
      <c r="F2377" s="5">
        <v>1070.9604139999999</v>
      </c>
      <c r="G2377" s="5" t="s">
        <v>2400</v>
      </c>
      <c r="H2377" s="3">
        <v>0.86499999999999999</v>
      </c>
      <c r="I2377" s="3">
        <v>75.785713999999999</v>
      </c>
      <c r="J2377" s="3">
        <v>0.86499999999999999</v>
      </c>
      <c r="K2377" s="3">
        <v>75.785713999999999</v>
      </c>
      <c r="L2377" s="3">
        <v>0.92204744999999999</v>
      </c>
      <c r="M2377" s="3">
        <v>0.92204744999999999</v>
      </c>
      <c r="N2377" s="3">
        <v>10.804480999999999</v>
      </c>
      <c r="O2377" s="3" t="s">
        <v>2400</v>
      </c>
      <c r="P2377" s="3" t="s">
        <v>2400</v>
      </c>
      <c r="Q2377" s="3">
        <v>17.510861999999999</v>
      </c>
      <c r="R2377" s="3" t="s">
        <v>2400</v>
      </c>
      <c r="S2377" s="3" t="s">
        <v>2400</v>
      </c>
      <c r="T2377" s="9" t="s">
        <v>3434</v>
      </c>
      <c r="U2377" s="7">
        <v>56064.773000000001</v>
      </c>
      <c r="V2377" s="7">
        <v>62184.192999999999</v>
      </c>
      <c r="W2377" s="7">
        <v>61207.67</v>
      </c>
      <c r="X2377" s="7">
        <v>55248.642999999996</v>
      </c>
      <c r="Y2377" s="7">
        <v>58937.764999999999</v>
      </c>
      <c r="Z2377" s="7">
        <v>57501.269</v>
      </c>
      <c r="AA2377" s="7">
        <v>56064.773000000001</v>
      </c>
      <c r="AB2377" s="7">
        <v>59838.989000000001</v>
      </c>
      <c r="AC2377" s="4">
        <v>100</v>
      </c>
      <c r="AD2377" s="4">
        <v>100</v>
      </c>
      <c r="AE2377" s="3" t="s">
        <v>2400</v>
      </c>
      <c r="AF2377" s="3" t="s">
        <v>2400</v>
      </c>
      <c r="AG2377" s="7">
        <v>54801890</v>
      </c>
      <c r="AH2377" s="7">
        <v>54801890</v>
      </c>
      <c r="AI2377" s="7">
        <v>54801890</v>
      </c>
      <c r="AJ2377" s="7" t="s">
        <v>2400</v>
      </c>
      <c r="AK2377" s="3" t="s">
        <v>2400</v>
      </c>
      <c r="AL2377" s="7">
        <v>59</v>
      </c>
      <c r="AM2377" s="7">
        <v>10265472</v>
      </c>
      <c r="AN2377" s="3">
        <v>18.73</v>
      </c>
      <c r="AO2377" s="3">
        <v>1.2404580000000001</v>
      </c>
      <c r="AP2377" s="3">
        <v>-6.2720849999999997</v>
      </c>
      <c r="AQ2377" s="3">
        <v>-9.0831189999999999</v>
      </c>
      <c r="AR2377" s="3">
        <v>6.2062059999999999</v>
      </c>
      <c r="AS2377" s="3">
        <v>-6.2720849999999997</v>
      </c>
      <c r="AT2377" s="3">
        <v>-9.0831189999999999</v>
      </c>
      <c r="AU2377" s="3">
        <v>6.4192580000000001</v>
      </c>
      <c r="AV2377" s="3">
        <v>4.4385677209307932</v>
      </c>
      <c r="AW2377" s="3">
        <v>3.420237463940154</v>
      </c>
      <c r="AX2377" s="3">
        <v>2.397763036162551</v>
      </c>
      <c r="AY2377" s="4">
        <v>235.1</v>
      </c>
      <c r="AZ2377" s="3">
        <v>181.16</v>
      </c>
      <c r="BA2377" s="4">
        <v>127</v>
      </c>
    </row>
    <row r="2378" spans="1:53" x14ac:dyDescent="0.3">
      <c r="A2378" s="1" t="s">
        <v>907</v>
      </c>
      <c r="B2378" s="2">
        <v>8706666</v>
      </c>
      <c r="C2378" s="9" t="s">
        <v>2395</v>
      </c>
      <c r="D2378" s="9" t="s">
        <v>2420</v>
      </c>
      <c r="E2378" s="3">
        <v>619.49327600000004</v>
      </c>
      <c r="F2378" s="5">
        <v>898.961276</v>
      </c>
      <c r="G2378" s="5" t="s">
        <v>2400</v>
      </c>
      <c r="H2378" s="3">
        <v>0.08</v>
      </c>
      <c r="I2378" s="3" t="s">
        <v>2397</v>
      </c>
      <c r="J2378" s="3">
        <v>0.08</v>
      </c>
      <c r="K2378" s="3" t="s">
        <v>2397</v>
      </c>
      <c r="L2378" s="3" t="s">
        <v>2397</v>
      </c>
      <c r="M2378" s="3">
        <v>2.98351159</v>
      </c>
      <c r="N2378" s="3">
        <v>9.5031940000000006</v>
      </c>
      <c r="O2378" s="3" t="s">
        <v>2400</v>
      </c>
      <c r="P2378" s="3" t="s">
        <v>2400</v>
      </c>
      <c r="Q2378" s="3">
        <v>0.94086999999999998</v>
      </c>
      <c r="R2378" s="3">
        <v>12.471861000000001</v>
      </c>
      <c r="S2378" s="3">
        <v>12.471861000000001</v>
      </c>
      <c r="T2378" s="9" t="s">
        <v>3429</v>
      </c>
      <c r="U2378" s="7">
        <v>1096086</v>
      </c>
      <c r="V2378" s="7">
        <v>1322706</v>
      </c>
      <c r="W2378" s="7">
        <v>1029293</v>
      </c>
      <c r="X2378" s="7">
        <v>652537</v>
      </c>
      <c r="Y2378" s="7">
        <v>1047357</v>
      </c>
      <c r="Z2378" s="7">
        <v>1067536</v>
      </c>
      <c r="AA2378" s="7">
        <v>1059907</v>
      </c>
      <c r="AB2378" s="7">
        <v>1096086</v>
      </c>
      <c r="AC2378" s="3">
        <v>31.172999999999998</v>
      </c>
      <c r="AD2378" s="3">
        <v>37.427</v>
      </c>
      <c r="AE2378" s="3">
        <v>-2.6360000000000001</v>
      </c>
      <c r="AF2378" s="4">
        <v>4.4580000000000002</v>
      </c>
      <c r="AG2378" s="7">
        <v>52692000</v>
      </c>
      <c r="AH2378" s="7">
        <v>52488000</v>
      </c>
      <c r="AI2378" s="7">
        <v>48727000</v>
      </c>
      <c r="AJ2378" s="7">
        <v>22751736</v>
      </c>
      <c r="AK2378" s="3">
        <v>43.153480000000002</v>
      </c>
      <c r="AL2378" s="7">
        <v>160</v>
      </c>
      <c r="AM2378" s="7">
        <v>22421532</v>
      </c>
      <c r="AN2378" s="3">
        <v>42.53</v>
      </c>
      <c r="AO2378" s="3">
        <v>6.9916099999999997</v>
      </c>
      <c r="AP2378" s="3">
        <v>13.957447</v>
      </c>
      <c r="AQ2378" s="3">
        <v>9.5744679999999995</v>
      </c>
      <c r="AR2378" s="3">
        <v>77.468521999999993</v>
      </c>
      <c r="AS2378" s="3">
        <v>13.957447</v>
      </c>
      <c r="AT2378" s="3">
        <v>9.5744679999999995</v>
      </c>
      <c r="AU2378" s="3">
        <v>73.221215999999998</v>
      </c>
      <c r="AV2378" s="3">
        <v>7.2503483879621644</v>
      </c>
      <c r="AW2378" s="3">
        <v>9.8969981871852539</v>
      </c>
      <c r="AX2378" s="3">
        <v>6.525991069091865</v>
      </c>
      <c r="AY2378" s="3">
        <v>134.47999999999999</v>
      </c>
      <c r="AZ2378" s="3">
        <v>183.57</v>
      </c>
      <c r="BA2378" s="4">
        <v>121.05</v>
      </c>
    </row>
    <row r="2379" spans="1:53" x14ac:dyDescent="0.3">
      <c r="A2379" s="1" t="s">
        <v>1196</v>
      </c>
      <c r="B2379" s="2">
        <v>13546564</v>
      </c>
      <c r="C2379" s="9" t="s">
        <v>2395</v>
      </c>
      <c r="D2379" s="9" t="s">
        <v>2434</v>
      </c>
      <c r="E2379" s="3">
        <v>618.54460300000005</v>
      </c>
      <c r="F2379" s="5">
        <v>658.34360300000003</v>
      </c>
      <c r="G2379" s="5" t="s">
        <v>2400</v>
      </c>
      <c r="H2379" s="3">
        <v>0.45</v>
      </c>
      <c r="I2379" s="3">
        <v>21.445782999999999</v>
      </c>
      <c r="J2379" s="3">
        <v>0.45</v>
      </c>
      <c r="K2379" s="3">
        <v>21.445782999999999</v>
      </c>
      <c r="L2379" s="3">
        <v>3.9467849200000003</v>
      </c>
      <c r="M2379" s="3">
        <v>3.8513427500000001</v>
      </c>
      <c r="N2379" s="3">
        <v>13.196686</v>
      </c>
      <c r="O2379" s="3" t="s">
        <v>2400</v>
      </c>
      <c r="P2379" s="3" t="s">
        <v>2400</v>
      </c>
      <c r="Q2379" s="3">
        <v>1.5501229999999999</v>
      </c>
      <c r="R2379" s="3">
        <v>10.858966000000001</v>
      </c>
      <c r="S2379" s="3">
        <v>10.858966000000001</v>
      </c>
      <c r="T2379" s="9" t="s">
        <v>3429</v>
      </c>
      <c r="U2379" s="7">
        <v>405651</v>
      </c>
      <c r="V2379" s="7">
        <v>422957</v>
      </c>
      <c r="W2379" s="7">
        <v>364244</v>
      </c>
      <c r="X2379" s="7">
        <v>295518</v>
      </c>
      <c r="Y2379" s="7">
        <v>416566</v>
      </c>
      <c r="Z2379" s="7">
        <v>409323</v>
      </c>
      <c r="AA2379" s="7">
        <v>405463</v>
      </c>
      <c r="AB2379" s="7">
        <v>405651</v>
      </c>
      <c r="AC2379" s="3">
        <v>37.728000000000002</v>
      </c>
      <c r="AD2379" s="3">
        <v>38.073</v>
      </c>
      <c r="AE2379" s="3">
        <v>13.653</v>
      </c>
      <c r="AF2379" s="4">
        <v>11.663</v>
      </c>
      <c r="AG2379" s="7">
        <v>20021105</v>
      </c>
      <c r="AH2379" s="7">
        <v>20014665</v>
      </c>
      <c r="AI2379" s="7">
        <v>19893839</v>
      </c>
      <c r="AJ2379" s="7">
        <v>6890685</v>
      </c>
      <c r="AK2379" s="3">
        <v>34.411949999999997</v>
      </c>
      <c r="AL2379" s="7">
        <v>133</v>
      </c>
      <c r="AM2379" s="7">
        <v>5284104</v>
      </c>
      <c r="AN2379" s="3">
        <v>26.39</v>
      </c>
      <c r="AO2379" s="3">
        <v>0.13236300000000001</v>
      </c>
      <c r="AP2379" s="3">
        <v>-2.0394950000000001</v>
      </c>
      <c r="AQ2379" s="3">
        <v>16.879104000000002</v>
      </c>
      <c r="AR2379" s="3">
        <v>23.712183</v>
      </c>
      <c r="AS2379" s="3">
        <v>-2.0394950000000001</v>
      </c>
      <c r="AT2379" s="3">
        <v>16.879104000000002</v>
      </c>
      <c r="AU2379" s="3">
        <v>21.770624000000002</v>
      </c>
      <c r="AV2379" s="3">
        <v>0.5383561462547265</v>
      </c>
      <c r="AW2379" s="3">
        <v>0.92698729401842972</v>
      </c>
      <c r="AX2379" s="3">
        <v>0.82898279156738641</v>
      </c>
      <c r="AY2379" s="3">
        <v>50.51</v>
      </c>
      <c r="AZ2379" s="3">
        <v>86.97</v>
      </c>
      <c r="BA2379" s="3">
        <v>77.78</v>
      </c>
    </row>
    <row r="2380" spans="1:53" x14ac:dyDescent="0.3">
      <c r="A2380" s="1" t="s">
        <v>1329</v>
      </c>
      <c r="B2380" s="2">
        <v>4965969</v>
      </c>
      <c r="C2380" s="9" t="s">
        <v>2395</v>
      </c>
      <c r="D2380" s="9" t="s">
        <v>2417</v>
      </c>
      <c r="E2380" s="3">
        <v>617.66925690000005</v>
      </c>
      <c r="F2380" s="5">
        <v>635.46525599999995</v>
      </c>
      <c r="G2380" s="5" t="s">
        <v>2400</v>
      </c>
      <c r="H2380" s="3">
        <v>0.17</v>
      </c>
      <c r="I2380" s="3">
        <v>17.2103</v>
      </c>
      <c r="J2380" s="3">
        <v>0.17</v>
      </c>
      <c r="K2380" s="3">
        <v>17.2103</v>
      </c>
      <c r="L2380" s="3">
        <v>9.7172859500000008</v>
      </c>
      <c r="M2380" s="3">
        <v>2.113864</v>
      </c>
      <c r="N2380" s="3">
        <v>12.363823</v>
      </c>
      <c r="O2380" s="3" t="s">
        <v>2400</v>
      </c>
      <c r="P2380" s="3" t="s">
        <v>2400</v>
      </c>
      <c r="Q2380" s="3">
        <v>1.1362840000000001</v>
      </c>
      <c r="R2380" s="3">
        <v>8.1485260000000004</v>
      </c>
      <c r="S2380" s="3">
        <v>8.1485260000000004</v>
      </c>
      <c r="T2380" s="9" t="s">
        <v>3429</v>
      </c>
      <c r="U2380" s="7">
        <v>535052</v>
      </c>
      <c r="V2380" s="7">
        <v>566792</v>
      </c>
      <c r="W2380" s="7">
        <v>480325</v>
      </c>
      <c r="X2380" s="7">
        <v>371194</v>
      </c>
      <c r="Y2380" s="7">
        <v>535483</v>
      </c>
      <c r="Z2380" s="7">
        <v>523332</v>
      </c>
      <c r="AA2380" s="7">
        <v>535052</v>
      </c>
      <c r="AB2380" s="7">
        <v>556653</v>
      </c>
      <c r="AC2380" s="3">
        <v>28.593</v>
      </c>
      <c r="AD2380" s="4">
        <v>28.42</v>
      </c>
      <c r="AE2380" s="4">
        <v>12.933</v>
      </c>
      <c r="AF2380" s="4">
        <v>12.99</v>
      </c>
      <c r="AG2380" s="7">
        <v>49099000</v>
      </c>
      <c r="AH2380" s="7">
        <v>49099000</v>
      </c>
      <c r="AI2380" s="7">
        <v>49093000</v>
      </c>
      <c r="AJ2380" s="7">
        <v>25974771</v>
      </c>
      <c r="AK2380" s="3">
        <v>52.902520000000003</v>
      </c>
      <c r="AL2380" s="7">
        <v>97</v>
      </c>
      <c r="AM2380" s="7">
        <v>14191649</v>
      </c>
      <c r="AN2380" s="4">
        <v>28.9</v>
      </c>
      <c r="AO2380" s="3">
        <v>1.17746</v>
      </c>
      <c r="AP2380" s="3">
        <v>-4.3720189999999999</v>
      </c>
      <c r="AQ2380" s="3">
        <v>1.7766500000000001</v>
      </c>
      <c r="AR2380" s="3">
        <v>22.008113999999999</v>
      </c>
      <c r="AS2380" s="3">
        <v>-4.3720189999999999</v>
      </c>
      <c r="AT2380" s="3">
        <v>1.7766500000000001</v>
      </c>
      <c r="AU2380" s="3">
        <v>24.148606999999998</v>
      </c>
      <c r="AV2380" s="3">
        <v>0.24366332680269098</v>
      </c>
      <c r="AW2380" s="3">
        <v>0.54989160140954052</v>
      </c>
      <c r="AX2380" s="3">
        <v>0.43384869156028244</v>
      </c>
      <c r="AY2380" s="3">
        <v>43.76</v>
      </c>
      <c r="AZ2380" s="3">
        <v>98.76</v>
      </c>
      <c r="BA2380" s="3">
        <v>77.91</v>
      </c>
    </row>
    <row r="2381" spans="1:53" x14ac:dyDescent="0.3">
      <c r="A2381" s="1" t="s">
        <v>423</v>
      </c>
      <c r="B2381" s="2">
        <v>4338125</v>
      </c>
      <c r="C2381" s="9" t="s">
        <v>2401</v>
      </c>
      <c r="D2381" s="9" t="s">
        <v>2426</v>
      </c>
      <c r="E2381" s="3">
        <v>617.29686719999995</v>
      </c>
      <c r="F2381" s="5">
        <v>1180.882867</v>
      </c>
      <c r="G2381" s="5" t="s">
        <v>2400</v>
      </c>
      <c r="H2381" s="3">
        <v>0.63</v>
      </c>
      <c r="I2381" s="3">
        <v>17.861944999999999</v>
      </c>
      <c r="J2381" s="4">
        <v>0.63</v>
      </c>
      <c r="K2381" s="3">
        <v>17.861944999999999</v>
      </c>
      <c r="L2381" s="3" t="s">
        <v>2397</v>
      </c>
      <c r="M2381" s="3">
        <v>3.0618517100000004</v>
      </c>
      <c r="N2381" s="3">
        <v>14.953096</v>
      </c>
      <c r="O2381" s="3" t="s">
        <v>2400</v>
      </c>
      <c r="P2381" s="3" t="s">
        <v>2400</v>
      </c>
      <c r="Q2381" s="3">
        <v>2.8870819999999999</v>
      </c>
      <c r="R2381" s="3">
        <v>10.215949</v>
      </c>
      <c r="S2381" s="3">
        <v>10.215949</v>
      </c>
      <c r="T2381" s="9" t="s">
        <v>3429</v>
      </c>
      <c r="U2381" s="7">
        <v>382520</v>
      </c>
      <c r="V2381" s="7">
        <v>370174</v>
      </c>
      <c r="W2381" s="7">
        <v>375886</v>
      </c>
      <c r="X2381" s="7">
        <v>329448</v>
      </c>
      <c r="Y2381" s="7">
        <v>405332</v>
      </c>
      <c r="Z2381" s="7">
        <v>395139</v>
      </c>
      <c r="AA2381" s="7">
        <v>390499</v>
      </c>
      <c r="AB2381" s="7">
        <v>382520</v>
      </c>
      <c r="AC2381" s="3">
        <v>36.197000000000003</v>
      </c>
      <c r="AD2381" s="3">
        <v>39.048000000000002</v>
      </c>
      <c r="AE2381" s="3">
        <v>27.158999999999999</v>
      </c>
      <c r="AF2381" s="3">
        <v>27.158000000000001</v>
      </c>
      <c r="AG2381" s="7">
        <v>15223104</v>
      </c>
      <c r="AH2381" s="7">
        <v>15236369</v>
      </c>
      <c r="AI2381" s="7">
        <v>14981459</v>
      </c>
      <c r="AJ2381" s="7">
        <v>12734030</v>
      </c>
      <c r="AK2381" s="3">
        <v>83.649370000000005</v>
      </c>
      <c r="AL2381" s="7">
        <v>174</v>
      </c>
      <c r="AM2381" s="7">
        <v>10604910</v>
      </c>
      <c r="AN2381" s="3">
        <v>69.66</v>
      </c>
      <c r="AO2381" s="3">
        <v>-1.165675</v>
      </c>
      <c r="AP2381" s="3">
        <v>-1.726264</v>
      </c>
      <c r="AQ2381" s="3">
        <v>21.382881999999999</v>
      </c>
      <c r="AR2381" s="3">
        <v>58.701712999999998</v>
      </c>
      <c r="AS2381" s="3">
        <v>-1.726264</v>
      </c>
      <c r="AT2381" s="3">
        <v>21.382881999999999</v>
      </c>
      <c r="AU2381" s="3">
        <v>59.336266000000002</v>
      </c>
      <c r="AV2381" s="3">
        <v>1.7154188790932519</v>
      </c>
      <c r="AW2381" s="3">
        <v>2.8901598875928682</v>
      </c>
      <c r="AX2381" s="3">
        <v>2.8203593089111836</v>
      </c>
      <c r="AY2381" s="3">
        <v>50.36</v>
      </c>
      <c r="AZ2381" s="3">
        <v>84.84</v>
      </c>
      <c r="BA2381" s="3">
        <v>82.79</v>
      </c>
    </row>
    <row r="2382" spans="1:53" x14ac:dyDescent="0.3">
      <c r="A2382" s="1" t="s">
        <v>1915</v>
      </c>
      <c r="B2382" s="2">
        <v>4254612</v>
      </c>
      <c r="C2382" s="9" t="s">
        <v>2401</v>
      </c>
      <c r="D2382" s="9" t="s">
        <v>2399</v>
      </c>
      <c r="E2382" s="3">
        <v>613.75032123999995</v>
      </c>
      <c r="F2382" s="5" t="s">
        <v>2400</v>
      </c>
      <c r="G2382" s="5">
        <v>481.73632124</v>
      </c>
      <c r="H2382" s="3">
        <v>0.54</v>
      </c>
      <c r="I2382" s="3">
        <v>15.9690721649485</v>
      </c>
      <c r="J2382" s="3">
        <v>0.54</v>
      </c>
      <c r="K2382" s="3">
        <v>15.9690721649485</v>
      </c>
      <c r="L2382" s="3">
        <v>1.3666417335463501</v>
      </c>
      <c r="M2382" s="3">
        <v>1.0722993939344401</v>
      </c>
      <c r="N2382" s="3">
        <v>12.876143000000001</v>
      </c>
      <c r="O2382" s="3" t="s">
        <v>2400</v>
      </c>
      <c r="P2382" s="3" t="s">
        <v>2400</v>
      </c>
      <c r="Q2382" s="3" t="s">
        <v>2400</v>
      </c>
      <c r="R2382" s="3" t="s">
        <v>2400</v>
      </c>
      <c r="S2382" s="3" t="s">
        <v>2400</v>
      </c>
      <c r="T2382" s="9" t="s">
        <v>3429</v>
      </c>
      <c r="U2382" s="7">
        <v>152405</v>
      </c>
      <c r="V2382" s="7">
        <v>165216</v>
      </c>
      <c r="W2382" s="7">
        <v>137206</v>
      </c>
      <c r="X2382" s="7">
        <v>115827</v>
      </c>
      <c r="Y2382" s="7">
        <v>162157</v>
      </c>
      <c r="Z2382" s="7">
        <v>149683</v>
      </c>
      <c r="AA2382" s="7">
        <v>148253</v>
      </c>
      <c r="AB2382" s="7">
        <v>152405</v>
      </c>
      <c r="AC2382" s="3" t="s">
        <v>2400</v>
      </c>
      <c r="AD2382" s="3" t="s">
        <v>2400</v>
      </c>
      <c r="AE2382" s="3" t="s">
        <v>2400</v>
      </c>
      <c r="AF2382" s="3" t="s">
        <v>2400</v>
      </c>
      <c r="AG2382" s="7">
        <v>16926374</v>
      </c>
      <c r="AH2382" s="7">
        <v>16925902</v>
      </c>
      <c r="AI2382" s="7">
        <v>16994543</v>
      </c>
      <c r="AJ2382" s="7">
        <v>14314956</v>
      </c>
      <c r="AK2382" s="4">
        <v>84.571899999999999</v>
      </c>
      <c r="AL2382" s="7">
        <v>140</v>
      </c>
      <c r="AM2382" s="7">
        <v>9431814</v>
      </c>
      <c r="AN2382" s="3">
        <v>55.72</v>
      </c>
      <c r="AO2382" s="3">
        <v>-1.463104</v>
      </c>
      <c r="AP2382" s="3">
        <v>-14.561500000000001</v>
      </c>
      <c r="AQ2382" s="3">
        <v>6.3143450000000003</v>
      </c>
      <c r="AR2382" s="3">
        <v>27.280197000000001</v>
      </c>
      <c r="AS2382" s="3">
        <v>-14.561500000000001</v>
      </c>
      <c r="AT2382" s="3">
        <v>6.3143450000000003</v>
      </c>
      <c r="AU2382" s="3">
        <v>26.500613000000001</v>
      </c>
      <c r="AV2382" s="3">
        <v>1.0571638752906349</v>
      </c>
      <c r="AW2382" s="3">
        <v>1.4267723395803682</v>
      </c>
      <c r="AX2382" s="3">
        <v>1.7096502289968434</v>
      </c>
      <c r="AY2382" s="3">
        <v>75.77</v>
      </c>
      <c r="AZ2382" s="3">
        <v>102.26</v>
      </c>
      <c r="BA2382" s="3">
        <v>122.53</v>
      </c>
    </row>
    <row r="2383" spans="1:53" x14ac:dyDescent="0.3">
      <c r="A2383" s="1" t="s">
        <v>1530</v>
      </c>
      <c r="B2383" s="2">
        <v>5721298</v>
      </c>
      <c r="C2383" s="9" t="s">
        <v>2401</v>
      </c>
      <c r="D2383" s="9" t="s">
        <v>2407</v>
      </c>
      <c r="E2383" s="3">
        <v>612.06188903999998</v>
      </c>
      <c r="F2383" s="5">
        <v>1040.092449</v>
      </c>
      <c r="G2383" s="5" t="s">
        <v>2400</v>
      </c>
      <c r="H2383" s="3">
        <v>0.40200000000000002</v>
      </c>
      <c r="I2383" s="3">
        <v>14.853114</v>
      </c>
      <c r="J2383" s="3">
        <v>0.40200000000000002</v>
      </c>
      <c r="K2383" s="3">
        <v>14.853114</v>
      </c>
      <c r="L2383" s="3">
        <v>0.94859286999999992</v>
      </c>
      <c r="M2383" s="3">
        <v>0.94859286999999992</v>
      </c>
      <c r="N2383" s="3">
        <v>22.531193999999999</v>
      </c>
      <c r="O2383" s="3" t="s">
        <v>2400</v>
      </c>
      <c r="P2383" s="3" t="s">
        <v>2400</v>
      </c>
      <c r="Q2383" s="3">
        <v>22.102789000000001</v>
      </c>
      <c r="R2383" s="3" t="s">
        <v>2400</v>
      </c>
      <c r="S2383" s="3" t="s">
        <v>2400</v>
      </c>
      <c r="T2383" s="9" t="s">
        <v>3437</v>
      </c>
      <c r="U2383" s="7">
        <v>46541.076000000001</v>
      </c>
      <c r="V2383" s="7">
        <v>44997.857000000004</v>
      </c>
      <c r="W2383" s="7">
        <v>44445.675999999999</v>
      </c>
      <c r="X2383" s="7">
        <v>45103.063999999998</v>
      </c>
      <c r="Y2383" s="7">
        <v>46541.076000000001</v>
      </c>
      <c r="Z2383" s="7">
        <v>46357.11</v>
      </c>
      <c r="AA2383" s="7">
        <v>46173.144999999997</v>
      </c>
      <c r="AB2383" s="7">
        <v>45585.500999999997</v>
      </c>
      <c r="AC2383" s="4">
        <v>100</v>
      </c>
      <c r="AD2383" s="4">
        <v>100</v>
      </c>
      <c r="AE2383" s="3" t="s">
        <v>2400</v>
      </c>
      <c r="AF2383" s="3" t="s">
        <v>2400</v>
      </c>
      <c r="AG2383" s="7">
        <v>47520333</v>
      </c>
      <c r="AH2383" s="7">
        <v>47520333</v>
      </c>
      <c r="AI2383" s="7">
        <v>47520334</v>
      </c>
      <c r="AJ2383" s="7" t="s">
        <v>2400</v>
      </c>
      <c r="AK2383" s="3" t="s">
        <v>2400</v>
      </c>
      <c r="AL2383" s="7">
        <v>68</v>
      </c>
      <c r="AM2383" s="7">
        <v>7776711</v>
      </c>
      <c r="AN2383" s="3">
        <v>16.37</v>
      </c>
      <c r="AO2383" s="3">
        <v>0.15847900000000001</v>
      </c>
      <c r="AP2383" s="3">
        <v>-1.863354</v>
      </c>
      <c r="AQ2383" s="3">
        <v>-6.9904339999999996</v>
      </c>
      <c r="AR2383" s="3">
        <v>9.6270600000000002</v>
      </c>
      <c r="AS2383" s="3">
        <v>-1.863354</v>
      </c>
      <c r="AT2383" s="3">
        <v>-6.9904339999999996</v>
      </c>
      <c r="AU2383" s="3">
        <v>9.5320619999999998</v>
      </c>
      <c r="AV2383" s="3">
        <v>1.8188698298894495</v>
      </c>
      <c r="AW2383" s="3">
        <v>1.5800987375618387</v>
      </c>
      <c r="AX2383" s="3">
        <v>1.1837645290782077</v>
      </c>
      <c r="AY2383" s="3">
        <v>166.46</v>
      </c>
      <c r="AZ2383" s="3">
        <v>144.61000000000001</v>
      </c>
      <c r="BA2383" s="3">
        <v>108.34</v>
      </c>
    </row>
    <row r="2384" spans="1:53" x14ac:dyDescent="0.3">
      <c r="A2384" s="1" t="s">
        <v>1585</v>
      </c>
      <c r="B2384" s="2">
        <v>4287903</v>
      </c>
      <c r="C2384" s="9" t="s">
        <v>2401</v>
      </c>
      <c r="D2384" s="9" t="s">
        <v>2438</v>
      </c>
      <c r="E2384" s="3">
        <v>611.82383455000002</v>
      </c>
      <c r="F2384" s="5" t="s">
        <v>2400</v>
      </c>
      <c r="G2384" s="5">
        <v>5520.58983455</v>
      </c>
      <c r="H2384" s="3">
        <v>0.23899999999999999</v>
      </c>
      <c r="I2384" s="3">
        <v>7.4095238095238098</v>
      </c>
      <c r="J2384" s="3">
        <v>0.23899999999999999</v>
      </c>
      <c r="K2384" s="3">
        <v>7.4095238095238098</v>
      </c>
      <c r="L2384" s="3">
        <v>0.92600724683852997</v>
      </c>
      <c r="M2384" s="3">
        <v>0.92600724683852997</v>
      </c>
      <c r="N2384" s="3">
        <v>34.481868696237903</v>
      </c>
      <c r="O2384" s="3" t="s">
        <v>2400</v>
      </c>
      <c r="P2384" s="3" t="s">
        <v>2400</v>
      </c>
      <c r="Q2384" s="3" t="s">
        <v>2400</v>
      </c>
      <c r="R2384" s="3" t="s">
        <v>2400</v>
      </c>
      <c r="S2384" s="3">
        <v>19.436136431370802</v>
      </c>
      <c r="T2384" s="9" t="s">
        <v>3429</v>
      </c>
      <c r="U2384" s="7">
        <v>-20695</v>
      </c>
      <c r="V2384" s="7">
        <v>-237744</v>
      </c>
      <c r="W2384" s="7">
        <v>-49509</v>
      </c>
      <c r="X2384" s="7">
        <v>12672</v>
      </c>
      <c r="Y2384" s="7">
        <v>75695</v>
      </c>
      <c r="Z2384" s="7">
        <v>-21382</v>
      </c>
      <c r="AA2384" s="7">
        <v>-5715</v>
      </c>
      <c r="AB2384" s="7">
        <v>-20695</v>
      </c>
      <c r="AC2384" s="3">
        <v>114.999</v>
      </c>
      <c r="AD2384" s="3">
        <v>95.597999999999999</v>
      </c>
      <c r="AE2384" s="3" t="s">
        <v>2400</v>
      </c>
      <c r="AF2384" s="3" t="s">
        <v>2400</v>
      </c>
      <c r="AG2384" s="7">
        <v>78082645</v>
      </c>
      <c r="AH2384" s="7">
        <v>64824374</v>
      </c>
      <c r="AI2384" s="7">
        <v>52332306</v>
      </c>
      <c r="AJ2384" s="7">
        <v>78323704</v>
      </c>
      <c r="AK2384" s="3">
        <v>99.725059999999999</v>
      </c>
      <c r="AL2384" s="7">
        <v>144</v>
      </c>
      <c r="AM2384" s="7">
        <v>24300190</v>
      </c>
      <c r="AN2384" s="3">
        <v>30.94</v>
      </c>
      <c r="AO2384" s="3">
        <v>-1.143583</v>
      </c>
      <c r="AP2384" s="3">
        <v>-0.12837000000000001</v>
      </c>
      <c r="AQ2384" s="3">
        <v>-5.3527979999999999</v>
      </c>
      <c r="AR2384" s="3">
        <v>-6.6026410000000002</v>
      </c>
      <c r="AS2384" s="3">
        <v>-0.12837000000000001</v>
      </c>
      <c r="AT2384" s="3">
        <v>-5.3527979999999999</v>
      </c>
      <c r="AU2384" s="3">
        <v>-7.7105579999999998</v>
      </c>
      <c r="AV2384" s="3">
        <v>13.107768694396313</v>
      </c>
      <c r="AW2384" s="3">
        <v>13.563037611016821</v>
      </c>
      <c r="AX2384" s="3">
        <v>12.294161953299069</v>
      </c>
      <c r="AY2384" s="3">
        <v>123.68</v>
      </c>
      <c r="AZ2384" s="3">
        <v>127.97</v>
      </c>
      <c r="BA2384" s="4">
        <v>116</v>
      </c>
    </row>
    <row r="2385" spans="1:53" x14ac:dyDescent="0.3">
      <c r="A2385" s="1" t="s">
        <v>602</v>
      </c>
      <c r="B2385" s="2">
        <v>4330724</v>
      </c>
      <c r="C2385" s="9" t="s">
        <v>2401</v>
      </c>
      <c r="D2385" s="9" t="s">
        <v>2450</v>
      </c>
      <c r="E2385" s="3">
        <v>611.81328272999997</v>
      </c>
      <c r="F2385" s="5">
        <v>1131.2512819999999</v>
      </c>
      <c r="G2385" s="5">
        <v>1248.62628273</v>
      </c>
      <c r="H2385" s="3">
        <v>0.17</v>
      </c>
      <c r="I2385" s="3">
        <v>33.406779661016998</v>
      </c>
      <c r="J2385" s="3">
        <v>0.17</v>
      </c>
      <c r="K2385" s="3">
        <v>33.406779661016998</v>
      </c>
      <c r="L2385" s="3">
        <v>1.5953113689281901</v>
      </c>
      <c r="M2385" s="3">
        <v>1.23597203498237</v>
      </c>
      <c r="N2385" s="3">
        <v>9.9495199999999997</v>
      </c>
      <c r="O2385" s="3" t="s">
        <v>2400</v>
      </c>
      <c r="P2385" s="3" t="s">
        <v>2400</v>
      </c>
      <c r="Q2385" s="3">
        <v>9.3565590000000007</v>
      </c>
      <c r="R2385" s="3">
        <v>15.311928999999999</v>
      </c>
      <c r="S2385" s="3">
        <v>13.5443128855129</v>
      </c>
      <c r="T2385" s="9" t="s">
        <v>3429</v>
      </c>
      <c r="U2385" s="7">
        <v>114795</v>
      </c>
      <c r="V2385" s="7">
        <v>84793</v>
      </c>
      <c r="W2385" s="7">
        <v>72377</v>
      </c>
      <c r="X2385" s="7">
        <v>58189</v>
      </c>
      <c r="Y2385" s="7">
        <v>122304</v>
      </c>
      <c r="Z2385" s="7">
        <v>118937</v>
      </c>
      <c r="AA2385" s="7">
        <v>118358</v>
      </c>
      <c r="AB2385" s="7">
        <v>114795</v>
      </c>
      <c r="AC2385" s="3">
        <v>72.343999999999994</v>
      </c>
      <c r="AD2385" s="3">
        <v>73.043999999999997</v>
      </c>
      <c r="AE2385" s="3">
        <v>61.396000000000001</v>
      </c>
      <c r="AF2385" s="3">
        <v>61.106000000000002</v>
      </c>
      <c r="AG2385" s="7">
        <v>29971538</v>
      </c>
      <c r="AH2385" s="7">
        <v>23115110</v>
      </c>
      <c r="AI2385" s="7">
        <v>22701072</v>
      </c>
      <c r="AJ2385" s="7">
        <v>27177738</v>
      </c>
      <c r="AK2385" s="3">
        <v>90.664529999999999</v>
      </c>
      <c r="AL2385" s="7">
        <v>224</v>
      </c>
      <c r="AM2385" s="7">
        <v>19584031</v>
      </c>
      <c r="AN2385" s="3">
        <v>65.33</v>
      </c>
      <c r="AO2385" s="3">
        <v>1.128784</v>
      </c>
      <c r="AP2385" s="3">
        <v>-3.429691</v>
      </c>
      <c r="AQ2385" s="3">
        <v>3.6277599999999999</v>
      </c>
      <c r="AR2385" s="3">
        <v>13.145809</v>
      </c>
      <c r="AS2385" s="3">
        <v>-3.429691</v>
      </c>
      <c r="AT2385" s="3">
        <v>3.6277599999999999</v>
      </c>
      <c r="AU2385" s="3">
        <v>13.733409999999999</v>
      </c>
      <c r="AV2385" s="3">
        <v>3.8685217546094059</v>
      </c>
      <c r="AW2385" s="3">
        <v>7.9224210173151484</v>
      </c>
      <c r="AX2385" s="3">
        <v>7.1515824852251972</v>
      </c>
      <c r="AY2385" s="3">
        <v>83.44</v>
      </c>
      <c r="AZ2385" s="3">
        <v>170.87</v>
      </c>
      <c r="BA2385" s="3">
        <v>154.25</v>
      </c>
    </row>
    <row r="2386" spans="1:53" x14ac:dyDescent="0.3">
      <c r="A2386" s="1" t="s">
        <v>3176</v>
      </c>
      <c r="B2386" s="2">
        <v>12967848</v>
      </c>
      <c r="C2386" s="9" t="s">
        <v>2395</v>
      </c>
      <c r="D2386" s="9" t="s">
        <v>2443</v>
      </c>
      <c r="E2386" s="3">
        <v>609.88461199999995</v>
      </c>
      <c r="F2386" s="5">
        <v>3793.3846109999999</v>
      </c>
      <c r="G2386" s="5" t="s">
        <v>2400</v>
      </c>
      <c r="H2386" s="3">
        <v>-0.82399999999999995</v>
      </c>
      <c r="I2386" s="3" t="s">
        <v>2397</v>
      </c>
      <c r="J2386" s="3">
        <v>-0.82399999999999995</v>
      </c>
      <c r="K2386" s="3" t="s">
        <v>2397</v>
      </c>
      <c r="L2386" s="3" t="s">
        <v>2397</v>
      </c>
      <c r="M2386" s="3" t="s">
        <v>2397</v>
      </c>
      <c r="N2386" s="3" t="s">
        <v>2397</v>
      </c>
      <c r="O2386" s="3" t="s">
        <v>2400</v>
      </c>
      <c r="P2386" s="3" t="s">
        <v>2400</v>
      </c>
      <c r="Q2386" s="3">
        <v>1.3302639999999999</v>
      </c>
      <c r="R2386" s="3">
        <v>12.491071</v>
      </c>
      <c r="S2386" s="3">
        <v>12.491071</v>
      </c>
      <c r="T2386" s="9" t="s">
        <v>3429</v>
      </c>
      <c r="U2386" s="7">
        <v>2957100</v>
      </c>
      <c r="V2386" s="7">
        <v>3122300</v>
      </c>
      <c r="W2386" s="7">
        <v>3009500</v>
      </c>
      <c r="X2386" s="7">
        <v>2707100</v>
      </c>
      <c r="Y2386" s="7">
        <v>2771200</v>
      </c>
      <c r="Z2386" s="7">
        <v>2827800</v>
      </c>
      <c r="AA2386" s="7">
        <v>2889200</v>
      </c>
      <c r="AB2386" s="7">
        <v>2957100</v>
      </c>
      <c r="AC2386" s="3">
        <v>21.934000000000001</v>
      </c>
      <c r="AD2386" s="3">
        <v>20.568999999999999</v>
      </c>
      <c r="AE2386" s="4">
        <v>10.638999999999999</v>
      </c>
      <c r="AF2386" s="4">
        <v>7.2679999999999998</v>
      </c>
      <c r="AG2386" s="7">
        <v>227600000</v>
      </c>
      <c r="AH2386" s="7">
        <v>225600000</v>
      </c>
      <c r="AI2386" s="7">
        <v>216400000</v>
      </c>
      <c r="AJ2386" s="7">
        <v>75457882</v>
      </c>
      <c r="AK2386" s="3">
        <v>33.158259999999999</v>
      </c>
      <c r="AL2386" s="7">
        <v>133</v>
      </c>
      <c r="AM2386" s="7">
        <v>50347752</v>
      </c>
      <c r="AN2386" s="3">
        <v>22.12</v>
      </c>
      <c r="AO2386" s="3">
        <v>-0.45045099999999999</v>
      </c>
      <c r="AP2386" s="3">
        <v>-17.537313000000001</v>
      </c>
      <c r="AQ2386" s="3">
        <v>-9.7959180000000003</v>
      </c>
      <c r="AR2386" s="3">
        <v>16.931217</v>
      </c>
      <c r="AS2386" s="3">
        <v>-17.537313000000001</v>
      </c>
      <c r="AT2386" s="3">
        <v>-9.7959180000000003</v>
      </c>
      <c r="AU2386" s="4">
        <v>10.5</v>
      </c>
      <c r="AV2386" s="3">
        <v>1.3734430346222419</v>
      </c>
      <c r="AW2386" s="3">
        <v>1.6469606554516447</v>
      </c>
      <c r="AX2386" s="3">
        <v>1.6771496210071482</v>
      </c>
      <c r="AY2386" s="4">
        <v>58.6</v>
      </c>
      <c r="AZ2386" s="3">
        <v>70.27</v>
      </c>
      <c r="BA2386" s="3">
        <v>71.55</v>
      </c>
    </row>
    <row r="2387" spans="1:53" x14ac:dyDescent="0.3">
      <c r="A2387" s="1" t="s">
        <v>304</v>
      </c>
      <c r="B2387" s="2">
        <v>5720959</v>
      </c>
      <c r="C2387" s="9" t="s">
        <v>2401</v>
      </c>
      <c r="D2387" s="9" t="s">
        <v>2407</v>
      </c>
      <c r="E2387" s="3">
        <v>609.55350167999995</v>
      </c>
      <c r="F2387" s="5">
        <v>915.57484099999999</v>
      </c>
      <c r="G2387" s="5" t="s">
        <v>2400</v>
      </c>
      <c r="H2387" s="3">
        <v>-2.9000000000000001E-2</v>
      </c>
      <c r="I2387" s="3">
        <v>22.021052999999998</v>
      </c>
      <c r="J2387" s="4">
        <v>-2.9000000000000001E-2</v>
      </c>
      <c r="K2387" s="3">
        <v>22.021052999999998</v>
      </c>
      <c r="L2387" s="3">
        <v>0.99514793999999995</v>
      </c>
      <c r="M2387" s="3">
        <v>0.99514793999999995</v>
      </c>
      <c r="N2387" s="3">
        <v>13.946667</v>
      </c>
      <c r="O2387" s="3" t="s">
        <v>2400</v>
      </c>
      <c r="P2387" s="3" t="s">
        <v>2400</v>
      </c>
      <c r="Q2387" s="3">
        <v>16.678148</v>
      </c>
      <c r="R2387" s="3" t="s">
        <v>2400</v>
      </c>
      <c r="S2387" s="3" t="s">
        <v>2400</v>
      </c>
      <c r="T2387" s="9" t="s">
        <v>3429</v>
      </c>
      <c r="U2387" s="7">
        <v>52028.082999999999</v>
      </c>
      <c r="V2387" s="7">
        <v>47754.93</v>
      </c>
      <c r="W2387" s="7">
        <v>46105.446000000004</v>
      </c>
      <c r="X2387" s="7">
        <v>46397.735999999997</v>
      </c>
      <c r="Y2387" s="7">
        <v>52239.813999999998</v>
      </c>
      <c r="Z2387" s="7">
        <v>52133.949000000001</v>
      </c>
      <c r="AA2387" s="7">
        <v>52028.082999999999</v>
      </c>
      <c r="AB2387" s="7">
        <v>51314.987999999998</v>
      </c>
      <c r="AC2387" s="4">
        <v>100</v>
      </c>
      <c r="AD2387" s="4">
        <v>100</v>
      </c>
      <c r="AE2387" s="3" t="s">
        <v>2400</v>
      </c>
      <c r="AF2387" s="3" t="s">
        <v>2400</v>
      </c>
      <c r="AG2387" s="7">
        <v>54058073</v>
      </c>
      <c r="AH2387" s="7">
        <v>54058073</v>
      </c>
      <c r="AI2387" s="7">
        <v>54010702</v>
      </c>
      <c r="AJ2387" s="7" t="s">
        <v>2400</v>
      </c>
      <c r="AK2387" s="3" t="s">
        <v>2400</v>
      </c>
      <c r="AL2387" s="7">
        <v>94</v>
      </c>
      <c r="AM2387" s="7">
        <v>11375482</v>
      </c>
      <c r="AN2387" s="3">
        <v>21.04</v>
      </c>
      <c r="AO2387" s="3">
        <v>-1.227573</v>
      </c>
      <c r="AP2387" s="3">
        <v>-7.2695040000000004</v>
      </c>
      <c r="AQ2387" s="3">
        <v>-13.122923999999999</v>
      </c>
      <c r="AR2387" s="3">
        <v>-3.327172</v>
      </c>
      <c r="AS2387" s="3">
        <v>-7.2695040000000004</v>
      </c>
      <c r="AT2387" s="3">
        <v>-13.122923999999999</v>
      </c>
      <c r="AU2387" s="3">
        <v>-4.1246559999999999</v>
      </c>
      <c r="AV2387" s="3">
        <v>2.2564089619848513</v>
      </c>
      <c r="AW2387" s="3">
        <v>1.6866805067271138</v>
      </c>
      <c r="AX2387" s="3">
        <v>1.3609715876238013</v>
      </c>
      <c r="AY2387" s="3">
        <v>155.44999999999999</v>
      </c>
      <c r="AZ2387" s="4">
        <v>116.2</v>
      </c>
      <c r="BA2387" s="3">
        <v>93.76</v>
      </c>
    </row>
    <row r="2388" spans="1:53" x14ac:dyDescent="0.3">
      <c r="A2388" s="1" t="s">
        <v>96</v>
      </c>
      <c r="B2388" s="2">
        <v>103402</v>
      </c>
      <c r="C2388" s="9" t="s">
        <v>2401</v>
      </c>
      <c r="D2388" s="9" t="s">
        <v>2465</v>
      </c>
      <c r="E2388" s="3">
        <v>609.16993044000003</v>
      </c>
      <c r="F2388" s="5">
        <v>5868.16993</v>
      </c>
      <c r="G2388" s="5">
        <v>4563.1699304399999</v>
      </c>
      <c r="H2388" s="3">
        <v>-0.63</v>
      </c>
      <c r="I2388" s="3" t="s">
        <v>2397</v>
      </c>
      <c r="J2388" s="3">
        <v>-0.63</v>
      </c>
      <c r="K2388" s="3" t="s">
        <v>2397</v>
      </c>
      <c r="L2388" s="3">
        <v>1.3860231927251701</v>
      </c>
      <c r="M2388" s="3">
        <v>0.40965736686006798</v>
      </c>
      <c r="N2388" s="3">
        <v>5.0519170000000004</v>
      </c>
      <c r="O2388" s="3" t="s">
        <v>2400</v>
      </c>
      <c r="P2388" s="3" t="s">
        <v>2400</v>
      </c>
      <c r="Q2388" s="3">
        <v>14.721496999999999</v>
      </c>
      <c r="R2388" s="3">
        <v>56.338036000000002</v>
      </c>
      <c r="S2388" s="3">
        <v>46.470976873979602</v>
      </c>
      <c r="T2388" s="9" t="s">
        <v>3429</v>
      </c>
      <c r="U2388" s="7">
        <v>268000</v>
      </c>
      <c r="V2388" s="7">
        <v>424000</v>
      </c>
      <c r="W2388" s="7">
        <v>249000</v>
      </c>
      <c r="X2388" s="7">
        <v>156000</v>
      </c>
      <c r="Y2388" s="7">
        <v>401000</v>
      </c>
      <c r="Z2388" s="7">
        <v>359000</v>
      </c>
      <c r="AA2388" s="7">
        <v>315000</v>
      </c>
      <c r="AB2388" s="7">
        <v>268000</v>
      </c>
      <c r="AC2388" s="3">
        <v>97.397999999999996</v>
      </c>
      <c r="AD2388" s="3">
        <v>67.838999999999999</v>
      </c>
      <c r="AE2388" s="3">
        <v>39.777000000000001</v>
      </c>
      <c r="AF2388" s="3">
        <v>25.126000000000001</v>
      </c>
      <c r="AG2388" s="7">
        <v>47442533</v>
      </c>
      <c r="AH2388" s="7">
        <v>45224972</v>
      </c>
      <c r="AI2388" s="7">
        <v>45187327</v>
      </c>
      <c r="AJ2388" s="7">
        <v>46086030</v>
      </c>
      <c r="AK2388" s="4">
        <v>97.139499999999998</v>
      </c>
      <c r="AL2388" s="7">
        <v>212</v>
      </c>
      <c r="AM2388" s="7">
        <v>40702375</v>
      </c>
      <c r="AN2388" s="3">
        <v>85.79</v>
      </c>
      <c r="AO2388" s="3">
        <v>2.6785709999999998</v>
      </c>
      <c r="AP2388" s="3">
        <v>-1.479751</v>
      </c>
      <c r="AQ2388" s="3">
        <v>12.845674000000001</v>
      </c>
      <c r="AR2388" s="3">
        <v>-21.428571000000002</v>
      </c>
      <c r="AS2388" s="3">
        <v>-1.479751</v>
      </c>
      <c r="AT2388" s="3">
        <v>12.845674000000001</v>
      </c>
      <c r="AU2388" s="3">
        <v>-23.240290999999999</v>
      </c>
      <c r="AV2388" s="3">
        <v>4.9334525972737291</v>
      </c>
      <c r="AW2388" s="3">
        <v>6.7407816038351704</v>
      </c>
      <c r="AX2388" s="3">
        <v>6.1910822064334869</v>
      </c>
      <c r="AY2388" s="3">
        <v>96.53</v>
      </c>
      <c r="AZ2388" s="3">
        <v>131.88999999999999</v>
      </c>
      <c r="BA2388" s="3">
        <v>121.13</v>
      </c>
    </row>
    <row r="2389" spans="1:53" x14ac:dyDescent="0.3">
      <c r="A2389" s="1" t="s">
        <v>1917</v>
      </c>
      <c r="B2389" s="2">
        <v>4910871</v>
      </c>
      <c r="C2389" s="9" t="s">
        <v>2395</v>
      </c>
      <c r="D2389" s="9" t="s">
        <v>2420</v>
      </c>
      <c r="E2389" s="3">
        <v>609.09401672000001</v>
      </c>
      <c r="F2389" s="5">
        <v>681.25001599999996</v>
      </c>
      <c r="G2389" s="5" t="s">
        <v>2400</v>
      </c>
      <c r="H2389" s="3">
        <v>0.09</v>
      </c>
      <c r="I2389" s="3">
        <v>12.823604</v>
      </c>
      <c r="J2389" s="3">
        <v>0.09</v>
      </c>
      <c r="K2389" s="3">
        <v>12.823604</v>
      </c>
      <c r="L2389" s="3">
        <v>1.285787</v>
      </c>
      <c r="M2389" s="3">
        <v>1.21075965</v>
      </c>
      <c r="N2389" s="3">
        <v>85.635593</v>
      </c>
      <c r="O2389" s="3" t="s">
        <v>2400</v>
      </c>
      <c r="P2389" s="3" t="s">
        <v>2400</v>
      </c>
      <c r="Q2389" s="3">
        <v>1.051574</v>
      </c>
      <c r="R2389" s="3">
        <v>7.1106689999999997</v>
      </c>
      <c r="S2389" s="3">
        <v>7.1106689999999997</v>
      </c>
      <c r="T2389" s="9" t="s">
        <v>3439</v>
      </c>
      <c r="U2389" s="7">
        <v>535833</v>
      </c>
      <c r="V2389" s="7">
        <v>479242</v>
      </c>
      <c r="W2389" s="7">
        <v>864126</v>
      </c>
      <c r="X2389" s="7">
        <v>1059195</v>
      </c>
      <c r="Y2389" s="7">
        <v>514645</v>
      </c>
      <c r="Z2389" s="7">
        <v>509924</v>
      </c>
      <c r="AA2389" s="7">
        <v>535833</v>
      </c>
      <c r="AB2389" s="7">
        <v>521463</v>
      </c>
      <c r="AC2389" s="3">
        <v>31.131</v>
      </c>
      <c r="AD2389" s="3">
        <v>31.561</v>
      </c>
      <c r="AE2389" s="3">
        <v>15.733000000000001</v>
      </c>
      <c r="AF2389" s="3">
        <v>14.512</v>
      </c>
      <c r="AG2389" s="7">
        <v>44219627</v>
      </c>
      <c r="AH2389" s="7">
        <v>44847258</v>
      </c>
      <c r="AI2389" s="7">
        <v>45636482</v>
      </c>
      <c r="AJ2389" s="7">
        <v>40541505</v>
      </c>
      <c r="AK2389" s="3">
        <v>92.134119999999996</v>
      </c>
      <c r="AL2389" s="7">
        <v>222</v>
      </c>
      <c r="AM2389" s="7">
        <v>24009832</v>
      </c>
      <c r="AN2389" s="3">
        <v>54.56</v>
      </c>
      <c r="AO2389" s="3">
        <v>1.3540620000000001</v>
      </c>
      <c r="AP2389" s="3">
        <v>-25.589102</v>
      </c>
      <c r="AQ2389" s="3">
        <v>-22.149460999999999</v>
      </c>
      <c r="AR2389" s="3">
        <v>-24.869889000000001</v>
      </c>
      <c r="AS2389" s="3">
        <v>-25.589102</v>
      </c>
      <c r="AT2389" s="3">
        <v>-22.149460999999999</v>
      </c>
      <c r="AU2389" s="3">
        <v>-25.479351000000001</v>
      </c>
      <c r="AV2389" s="3">
        <v>5.6283451496150132</v>
      </c>
      <c r="AW2389" s="3">
        <v>11.034524091932179</v>
      </c>
      <c r="AX2389" s="3">
        <v>6.8459797886646969</v>
      </c>
      <c r="AY2389" s="4">
        <v>109.1</v>
      </c>
      <c r="AZ2389" s="4">
        <v>213.9</v>
      </c>
      <c r="BA2389" s="3">
        <v>132.71</v>
      </c>
    </row>
    <row r="2390" spans="1:53" x14ac:dyDescent="0.3">
      <c r="A2390" s="1" t="s">
        <v>430</v>
      </c>
      <c r="B2390" s="2">
        <v>100886</v>
      </c>
      <c r="C2390" s="9" t="s">
        <v>2395</v>
      </c>
      <c r="D2390" s="9" t="s">
        <v>2435</v>
      </c>
      <c r="E2390" s="3">
        <v>608.85202315000004</v>
      </c>
      <c r="F2390" s="5">
        <v>385.99802299999999</v>
      </c>
      <c r="G2390" s="5">
        <v>385.99602314999998</v>
      </c>
      <c r="H2390" s="3">
        <v>0.21</v>
      </c>
      <c r="I2390" s="3">
        <v>24.351189999999999</v>
      </c>
      <c r="J2390" s="4">
        <v>0.21</v>
      </c>
      <c r="K2390" s="3">
        <v>24.351189999999999</v>
      </c>
      <c r="L2390" s="3">
        <v>2.5541612000000002</v>
      </c>
      <c r="M2390" s="3">
        <v>2.3381151099999999</v>
      </c>
      <c r="N2390" s="3">
        <v>36.657705999999997</v>
      </c>
      <c r="O2390" s="3" t="s">
        <v>2397</v>
      </c>
      <c r="P2390" s="3" t="s">
        <v>2397</v>
      </c>
      <c r="Q2390" s="3">
        <v>1.510105</v>
      </c>
      <c r="R2390" s="3">
        <v>5.7152849999999997</v>
      </c>
      <c r="S2390" s="3">
        <v>5.7152849999999997</v>
      </c>
      <c r="T2390" s="9" t="s">
        <v>3429</v>
      </c>
      <c r="U2390" s="7">
        <v>213227</v>
      </c>
      <c r="V2390" s="7">
        <v>187308</v>
      </c>
      <c r="W2390" s="7">
        <v>155188</v>
      </c>
      <c r="X2390" s="7">
        <v>148128</v>
      </c>
      <c r="Y2390" s="7">
        <v>220027</v>
      </c>
      <c r="Z2390" s="7">
        <v>218450</v>
      </c>
      <c r="AA2390" s="7">
        <v>215929</v>
      </c>
      <c r="AB2390" s="7">
        <v>213227</v>
      </c>
      <c r="AC2390" s="3">
        <v>44.591999999999999</v>
      </c>
      <c r="AD2390" s="3">
        <v>45.429000000000002</v>
      </c>
      <c r="AE2390" s="3">
        <v>27.478000000000002</v>
      </c>
      <c r="AF2390" s="3">
        <v>24.846</v>
      </c>
      <c r="AG2390" s="7">
        <v>13582282</v>
      </c>
      <c r="AH2390" s="7">
        <v>13645248</v>
      </c>
      <c r="AI2390" s="7">
        <v>13596490</v>
      </c>
      <c r="AJ2390" s="7">
        <v>12109397</v>
      </c>
      <c r="AK2390" s="3">
        <v>89.241489999999999</v>
      </c>
      <c r="AL2390" s="7">
        <v>165</v>
      </c>
      <c r="AM2390" s="7">
        <v>8929603</v>
      </c>
      <c r="AN2390" s="3">
        <v>65.81</v>
      </c>
      <c r="AO2390" s="3">
        <v>-1.9650129999999999</v>
      </c>
      <c r="AP2390" s="3">
        <v>-8.8254959999999993</v>
      </c>
      <c r="AQ2390" s="3">
        <v>-1.3741559999999999</v>
      </c>
      <c r="AR2390" s="3">
        <v>-9.8898679999999999</v>
      </c>
      <c r="AS2390" s="3">
        <v>-8.8254959999999993</v>
      </c>
      <c r="AT2390" s="3">
        <v>-1.3741559999999999</v>
      </c>
      <c r="AU2390" s="3">
        <v>-9.1897889999999993</v>
      </c>
      <c r="AV2390" s="3">
        <v>0.92422975633500615</v>
      </c>
      <c r="AW2390" s="3">
        <v>1.4634514903505553</v>
      </c>
      <c r="AX2390" s="3">
        <v>1.4332473630909173</v>
      </c>
      <c r="AY2390" s="3">
        <v>60.75</v>
      </c>
      <c r="AZ2390" s="4">
        <v>96.2</v>
      </c>
      <c r="BA2390" s="3">
        <v>94.21</v>
      </c>
    </row>
    <row r="2391" spans="1:53" x14ac:dyDescent="0.3">
      <c r="A2391" s="1" t="s">
        <v>2932</v>
      </c>
      <c r="B2391" s="2">
        <v>5721166</v>
      </c>
      <c r="C2391" s="9" t="s">
        <v>2401</v>
      </c>
      <c r="D2391" s="9" t="s">
        <v>2407</v>
      </c>
      <c r="E2391" s="3">
        <v>608.42172273999995</v>
      </c>
      <c r="F2391" s="5">
        <v>922.85309199999995</v>
      </c>
      <c r="G2391" s="5" t="s">
        <v>2400</v>
      </c>
      <c r="H2391" s="3">
        <v>8.1000000000000003E-2</v>
      </c>
      <c r="I2391" s="3">
        <v>10.340313999999999</v>
      </c>
      <c r="J2391" s="3">
        <v>8.1000000000000003E-2</v>
      </c>
      <c r="K2391" s="3">
        <v>10.340313999999999</v>
      </c>
      <c r="L2391" s="3">
        <v>0.98873591999999999</v>
      </c>
      <c r="M2391" s="3">
        <v>0.98873591999999999</v>
      </c>
      <c r="N2391" s="3">
        <v>6.2698410000000004</v>
      </c>
      <c r="O2391" s="3" t="s">
        <v>2400</v>
      </c>
      <c r="P2391" s="3" t="s">
        <v>2400</v>
      </c>
      <c r="Q2391" s="3">
        <v>9.2062889999999999</v>
      </c>
      <c r="R2391" s="3" t="s">
        <v>2400</v>
      </c>
      <c r="S2391" s="3" t="s">
        <v>2400</v>
      </c>
      <c r="T2391" s="9" t="s">
        <v>3437</v>
      </c>
      <c r="U2391" s="7">
        <v>102115.374</v>
      </c>
      <c r="V2391" s="7">
        <v>82624.862999999998</v>
      </c>
      <c r="W2391" s="7">
        <v>54517.464</v>
      </c>
      <c r="X2391" s="7">
        <v>48273.794999999998</v>
      </c>
      <c r="Y2391" s="7">
        <v>99908.657999999996</v>
      </c>
      <c r="Z2391" s="7">
        <v>101012.016</v>
      </c>
      <c r="AA2391" s="7">
        <v>102115.374</v>
      </c>
      <c r="AB2391" s="7">
        <v>100927.77800000001</v>
      </c>
      <c r="AC2391" s="4">
        <v>100</v>
      </c>
      <c r="AD2391" s="4">
        <v>100</v>
      </c>
      <c r="AE2391" s="3" t="s">
        <v>2400</v>
      </c>
      <c r="AF2391" s="3" t="s">
        <v>2400</v>
      </c>
      <c r="AG2391" s="7">
        <v>153334625</v>
      </c>
      <c r="AH2391" s="7">
        <v>153334625</v>
      </c>
      <c r="AI2391" s="7">
        <v>153030736</v>
      </c>
      <c r="AJ2391" s="7" t="s">
        <v>2400</v>
      </c>
      <c r="AK2391" s="3" t="s">
        <v>2400</v>
      </c>
      <c r="AL2391" s="7">
        <v>128</v>
      </c>
      <c r="AM2391" s="7">
        <v>38762739</v>
      </c>
      <c r="AN2391" s="3">
        <v>25.28</v>
      </c>
      <c r="AO2391" s="3">
        <v>1.5424169999999999</v>
      </c>
      <c r="AP2391" s="3">
        <v>-0.50377799999999995</v>
      </c>
      <c r="AQ2391" s="3">
        <v>-2.9484029999999999</v>
      </c>
      <c r="AR2391" s="3">
        <v>-4.589372</v>
      </c>
      <c r="AS2391" s="3">
        <v>-0.50377799999999995</v>
      </c>
      <c r="AT2391" s="3">
        <v>-2.9484029999999999</v>
      </c>
      <c r="AU2391" s="3">
        <v>-3.6585369999999999</v>
      </c>
      <c r="AV2391" s="3">
        <v>3.2201591780069245</v>
      </c>
      <c r="AW2391" s="3">
        <v>2.6283186201420583</v>
      </c>
      <c r="AX2391" s="3">
        <v>2.8293573363083921</v>
      </c>
      <c r="AY2391" s="3">
        <v>130.81</v>
      </c>
      <c r="AZ2391" s="3">
        <v>106.77</v>
      </c>
      <c r="BA2391" s="3">
        <v>114.93</v>
      </c>
    </row>
    <row r="2392" spans="1:53" x14ac:dyDescent="0.3">
      <c r="A2392" s="1" t="s">
        <v>820</v>
      </c>
      <c r="B2392" s="2">
        <v>4426904</v>
      </c>
      <c r="C2392" s="9" t="s">
        <v>2401</v>
      </c>
      <c r="D2392" s="9" t="s">
        <v>2533</v>
      </c>
      <c r="E2392" s="3">
        <v>607.62235626999995</v>
      </c>
      <c r="F2392" s="5">
        <v>1105.1473559999999</v>
      </c>
      <c r="G2392" s="5">
        <v>1108.5407949600001</v>
      </c>
      <c r="H2392" s="3">
        <v>0.02</v>
      </c>
      <c r="I2392" s="3">
        <v>43.5555555555556</v>
      </c>
      <c r="J2392" s="3">
        <v>0.02</v>
      </c>
      <c r="K2392" s="3">
        <v>43.5555555555556</v>
      </c>
      <c r="L2392" s="3">
        <v>1.12855135885891</v>
      </c>
      <c r="M2392" s="3">
        <v>1.11802767116962</v>
      </c>
      <c r="N2392" s="3">
        <v>64.615385000000003</v>
      </c>
      <c r="O2392" s="3" t="s">
        <v>2400</v>
      </c>
      <c r="P2392" s="3" t="s">
        <v>2400</v>
      </c>
      <c r="Q2392" s="3">
        <v>18.125904999999999</v>
      </c>
      <c r="R2392" s="3">
        <v>31.473109000000001</v>
      </c>
      <c r="S2392" s="3">
        <v>22.913206994045101</v>
      </c>
      <c r="T2392" s="9" t="s">
        <v>3429</v>
      </c>
      <c r="U2392" s="7">
        <v>57506</v>
      </c>
      <c r="V2392" s="7">
        <v>61925</v>
      </c>
      <c r="W2392" s="7">
        <v>51254</v>
      </c>
      <c r="X2392" s="7">
        <v>50578</v>
      </c>
      <c r="Y2392" s="7">
        <v>59934</v>
      </c>
      <c r="Z2392" s="7">
        <v>58138</v>
      </c>
      <c r="AA2392" s="7">
        <v>58241</v>
      </c>
      <c r="AB2392" s="7">
        <v>57506</v>
      </c>
      <c r="AC2392" s="3">
        <v>76.658000000000001</v>
      </c>
      <c r="AD2392" s="3">
        <v>78.484999999999999</v>
      </c>
      <c r="AE2392" s="3">
        <v>54.563000000000002</v>
      </c>
      <c r="AF2392" s="3">
        <v>57.198</v>
      </c>
      <c r="AG2392" s="7">
        <v>48172637</v>
      </c>
      <c r="AH2392" s="7">
        <v>48166909</v>
      </c>
      <c r="AI2392" s="7">
        <v>48338160</v>
      </c>
      <c r="AJ2392" s="7">
        <v>43129815</v>
      </c>
      <c r="AK2392" s="3">
        <v>90.217209999999994</v>
      </c>
      <c r="AL2392" s="7">
        <v>240</v>
      </c>
      <c r="AM2392" s="7">
        <v>30437021</v>
      </c>
      <c r="AN2392" s="3">
        <v>63.67</v>
      </c>
      <c r="AO2392" s="3">
        <v>1.818182</v>
      </c>
      <c r="AP2392" s="3">
        <v>-7.4744299999999999</v>
      </c>
      <c r="AQ2392" s="3">
        <v>12.535885</v>
      </c>
      <c r="AR2392" s="3">
        <v>-4.2345280000000001</v>
      </c>
      <c r="AS2392" s="3">
        <v>-7.4744299999999999</v>
      </c>
      <c r="AT2392" s="3">
        <v>12.535885</v>
      </c>
      <c r="AU2392" s="3">
        <v>-5.7692310000000004</v>
      </c>
      <c r="AV2392" s="3">
        <v>3.332392947866214</v>
      </c>
      <c r="AW2392" s="3">
        <v>4.0523676279889367</v>
      </c>
      <c r="AX2392" s="3">
        <v>3.7268655331749794</v>
      </c>
      <c r="AY2392" s="3">
        <v>94.92</v>
      </c>
      <c r="AZ2392" s="3">
        <v>115.43</v>
      </c>
      <c r="BA2392" s="3">
        <v>106.15</v>
      </c>
    </row>
    <row r="2393" spans="1:53" x14ac:dyDescent="0.3">
      <c r="A2393" s="1" t="s">
        <v>900</v>
      </c>
      <c r="B2393" s="2">
        <v>4861692</v>
      </c>
      <c r="C2393" s="9" t="s">
        <v>2395</v>
      </c>
      <c r="D2393" s="9" t="s">
        <v>2539</v>
      </c>
      <c r="E2393" s="3">
        <v>606.69151111999997</v>
      </c>
      <c r="F2393" s="5">
        <v>687.04551100000003</v>
      </c>
      <c r="G2393" s="5" t="s">
        <v>2400</v>
      </c>
      <c r="H2393" s="3">
        <v>7.0000000000000007E-2</v>
      </c>
      <c r="I2393" s="3">
        <v>76.575000000000003</v>
      </c>
      <c r="J2393" s="3">
        <v>7.0000000000000007E-2</v>
      </c>
      <c r="K2393" s="3">
        <v>76.575000000000003</v>
      </c>
      <c r="L2393" s="3">
        <v>1.38497016</v>
      </c>
      <c r="M2393" s="3">
        <v>1.38497016</v>
      </c>
      <c r="N2393" s="3">
        <v>17.169283</v>
      </c>
      <c r="O2393" s="3" t="s">
        <v>2400</v>
      </c>
      <c r="P2393" s="3" t="s">
        <v>2400</v>
      </c>
      <c r="Q2393" s="3">
        <v>21.113434000000002</v>
      </c>
      <c r="R2393" s="3">
        <v>53.958461999999997</v>
      </c>
      <c r="S2393" s="3">
        <v>53.958461999999997</v>
      </c>
      <c r="T2393" s="9" t="s">
        <v>3429</v>
      </c>
      <c r="U2393" s="7">
        <v>29569</v>
      </c>
      <c r="V2393" s="7">
        <v>31760</v>
      </c>
      <c r="W2393" s="7">
        <v>25466</v>
      </c>
      <c r="X2393" s="7">
        <v>25010</v>
      </c>
      <c r="Y2393" s="7">
        <v>31414</v>
      </c>
      <c r="Z2393" s="7">
        <v>31298</v>
      </c>
      <c r="AA2393" s="7">
        <v>30194</v>
      </c>
      <c r="AB2393" s="7">
        <v>29569</v>
      </c>
      <c r="AC2393" s="3">
        <v>35.793999999999997</v>
      </c>
      <c r="AD2393" s="3">
        <v>40.753</v>
      </c>
      <c r="AE2393" s="3">
        <v>36.314999999999998</v>
      </c>
      <c r="AF2393" s="3">
        <v>39.128999999999998</v>
      </c>
      <c r="AG2393" s="7">
        <v>19030474</v>
      </c>
      <c r="AH2393" s="7">
        <v>19030474</v>
      </c>
      <c r="AI2393" s="7">
        <v>18954208</v>
      </c>
      <c r="AJ2393" s="7">
        <v>11741435</v>
      </c>
      <c r="AK2393" s="3">
        <v>61.698070000000001</v>
      </c>
      <c r="AL2393" s="7">
        <v>126</v>
      </c>
      <c r="AM2393" s="7">
        <v>8891571</v>
      </c>
      <c r="AN2393" s="3">
        <v>46.72</v>
      </c>
      <c r="AO2393" s="3">
        <v>1.457436</v>
      </c>
      <c r="AP2393" s="3">
        <v>-3.9209540000000001</v>
      </c>
      <c r="AQ2393" s="3">
        <v>2.5787010000000001</v>
      </c>
      <c r="AR2393" s="3">
        <v>-3.6034619999999999</v>
      </c>
      <c r="AS2393" s="3">
        <v>-3.9209540000000001</v>
      </c>
      <c r="AT2393" s="3">
        <v>2.5787010000000001</v>
      </c>
      <c r="AU2393" s="3">
        <v>-2.576336</v>
      </c>
      <c r="AV2393" s="3">
        <v>0.43905895354997465</v>
      </c>
      <c r="AW2393" s="3">
        <v>0.59077017018264311</v>
      </c>
      <c r="AX2393" s="3">
        <v>0.61666114286768936</v>
      </c>
      <c r="AY2393" s="3">
        <v>73.75</v>
      </c>
      <c r="AZ2393" s="3">
        <v>99.24</v>
      </c>
      <c r="BA2393" s="3">
        <v>103.59</v>
      </c>
    </row>
    <row r="2394" spans="1:53" x14ac:dyDescent="0.3">
      <c r="A2394" s="1" t="s">
        <v>1667</v>
      </c>
      <c r="B2394" s="2">
        <v>15023264</v>
      </c>
      <c r="C2394" s="9" t="s">
        <v>2395</v>
      </c>
      <c r="D2394" s="9" t="s">
        <v>2463</v>
      </c>
      <c r="E2394" s="3">
        <v>606.50718319999999</v>
      </c>
      <c r="F2394" s="5">
        <v>790.82118300000002</v>
      </c>
      <c r="G2394" s="5" t="s">
        <v>2400</v>
      </c>
      <c r="H2394" s="3">
        <v>-1.3240000000000001</v>
      </c>
      <c r="I2394" s="3" t="s">
        <v>2397</v>
      </c>
      <c r="J2394" s="3">
        <v>-1.3240000000000001</v>
      </c>
      <c r="K2394" s="3" t="s">
        <v>2397</v>
      </c>
      <c r="L2394" s="3" t="s">
        <v>2397</v>
      </c>
      <c r="M2394" s="3" t="s">
        <v>2397</v>
      </c>
      <c r="N2394" s="3" t="s">
        <v>2397</v>
      </c>
      <c r="O2394" s="3" t="s">
        <v>2400</v>
      </c>
      <c r="P2394" s="3" t="s">
        <v>2400</v>
      </c>
      <c r="Q2394" s="3">
        <v>28.151433999999998</v>
      </c>
      <c r="R2394" s="3" t="s">
        <v>2397</v>
      </c>
      <c r="S2394" s="3">
        <v>-2.6512639999999998</v>
      </c>
      <c r="T2394" s="9" t="s">
        <v>3429</v>
      </c>
      <c r="U2394" s="7">
        <v>682</v>
      </c>
      <c r="V2394" s="7" t="s">
        <v>2400</v>
      </c>
      <c r="W2394" s="7" t="s">
        <v>2400</v>
      </c>
      <c r="X2394" s="7" t="s">
        <v>2400</v>
      </c>
      <c r="Y2394" s="7">
        <v>26270</v>
      </c>
      <c r="Z2394" s="7">
        <v>9918</v>
      </c>
      <c r="AA2394" s="7">
        <v>2594</v>
      </c>
      <c r="AB2394" s="7">
        <v>682</v>
      </c>
      <c r="AC2394" s="3">
        <v>75.513000000000005</v>
      </c>
      <c r="AD2394" s="3">
        <v>83.536000000000001</v>
      </c>
      <c r="AE2394" s="3" t="s">
        <v>2397</v>
      </c>
      <c r="AF2394" s="3" t="s">
        <v>2397</v>
      </c>
      <c r="AG2394" s="7">
        <v>68323919</v>
      </c>
      <c r="AH2394" s="7">
        <v>58601006</v>
      </c>
      <c r="AI2394" s="7">
        <v>56809066</v>
      </c>
      <c r="AJ2394" s="7">
        <v>55725608</v>
      </c>
      <c r="AK2394" s="3">
        <v>81.497159999999994</v>
      </c>
      <c r="AL2394" s="7">
        <v>165</v>
      </c>
      <c r="AM2394" s="7">
        <v>54802040</v>
      </c>
      <c r="AN2394" s="3">
        <v>80.150000000000006</v>
      </c>
      <c r="AO2394" s="3">
        <v>8.266667</v>
      </c>
      <c r="AP2394" s="3">
        <v>-8.4554679999999998</v>
      </c>
      <c r="AQ2394" s="3">
        <v>-55.088495999999999</v>
      </c>
      <c r="AR2394" s="3">
        <v>-11.450381999999999</v>
      </c>
      <c r="AS2394" s="3">
        <v>-8.4554679999999998</v>
      </c>
      <c r="AT2394" s="3">
        <v>-55.088495999999999</v>
      </c>
      <c r="AU2394" s="3">
        <v>-11.062431999999999</v>
      </c>
      <c r="AV2394" s="3">
        <v>6.1110914489825285</v>
      </c>
      <c r="AW2394" s="3">
        <v>7.1616580799152327</v>
      </c>
      <c r="AX2394" s="3">
        <v>9.4262705127500137</v>
      </c>
      <c r="AY2394" s="3">
        <v>90.95</v>
      </c>
      <c r="AZ2394" s="3">
        <v>106.59</v>
      </c>
      <c r="BA2394" s="3">
        <v>140.29</v>
      </c>
    </row>
    <row r="2395" spans="1:53" x14ac:dyDescent="0.3">
      <c r="A2395" s="1" t="s">
        <v>26</v>
      </c>
      <c r="B2395" s="2">
        <v>4783704</v>
      </c>
      <c r="C2395" s="9" t="s">
        <v>2401</v>
      </c>
      <c r="D2395" s="9" t="s">
        <v>2407</v>
      </c>
      <c r="E2395" s="3">
        <v>602.74221888</v>
      </c>
      <c r="F2395" s="5">
        <v>602.59136799999999</v>
      </c>
      <c r="G2395" s="5" t="s">
        <v>2400</v>
      </c>
      <c r="H2395" s="4">
        <v>1.2390000000000001</v>
      </c>
      <c r="I2395" s="3">
        <v>5.8409459999999997</v>
      </c>
      <c r="J2395" s="3">
        <v>1.2390000000000001</v>
      </c>
      <c r="K2395" s="3">
        <v>5.8409459999999997</v>
      </c>
      <c r="L2395" s="3">
        <v>0.80197728000000001</v>
      </c>
      <c r="M2395" s="3">
        <v>0.80197728000000001</v>
      </c>
      <c r="N2395" s="3" t="s">
        <v>2400</v>
      </c>
      <c r="O2395" s="3" t="s">
        <v>2400</v>
      </c>
      <c r="P2395" s="3" t="s">
        <v>2400</v>
      </c>
      <c r="Q2395" s="3">
        <v>26.769273999999999</v>
      </c>
      <c r="R2395" s="3" t="s">
        <v>2400</v>
      </c>
      <c r="S2395" s="3" t="s">
        <v>2400</v>
      </c>
      <c r="T2395" s="9" t="s">
        <v>3429</v>
      </c>
      <c r="U2395" s="7">
        <v>21211.115000000002</v>
      </c>
      <c r="V2395" s="7">
        <v>22929.654999999999</v>
      </c>
      <c r="W2395" s="7">
        <v>16844.23</v>
      </c>
      <c r="X2395" s="7">
        <v>17880.231</v>
      </c>
      <c r="Y2395" s="7">
        <v>20665.905999999999</v>
      </c>
      <c r="Z2395" s="7">
        <v>20938.509999999998</v>
      </c>
      <c r="AA2395" s="7">
        <v>21211.115000000002</v>
      </c>
      <c r="AB2395" s="7">
        <v>21963.723000000002</v>
      </c>
      <c r="AC2395" s="4">
        <v>100</v>
      </c>
      <c r="AD2395" s="4">
        <v>100</v>
      </c>
      <c r="AE2395" s="3" t="s">
        <v>2400</v>
      </c>
      <c r="AF2395" s="3" t="s">
        <v>2400</v>
      </c>
      <c r="AG2395" s="7">
        <v>25453641</v>
      </c>
      <c r="AH2395" s="7">
        <v>25453641</v>
      </c>
      <c r="AI2395" s="7">
        <v>25033377</v>
      </c>
      <c r="AJ2395" s="7">
        <v>22444782</v>
      </c>
      <c r="AK2395" s="3">
        <v>88.179060000000007</v>
      </c>
      <c r="AL2395" s="7">
        <v>88</v>
      </c>
      <c r="AM2395" s="7">
        <v>6816653</v>
      </c>
      <c r="AN2395" s="3">
        <v>26.78</v>
      </c>
      <c r="AO2395" s="3">
        <v>1.922175</v>
      </c>
      <c r="AP2395" s="3">
        <v>-8.1925679999999996</v>
      </c>
      <c r="AQ2395" s="3">
        <v>-6.3738159999999997</v>
      </c>
      <c r="AR2395" s="3">
        <v>3.8204389999999999</v>
      </c>
      <c r="AS2395" s="3">
        <v>-8.1925679999999996</v>
      </c>
      <c r="AT2395" s="3">
        <v>-6.3738159999999997</v>
      </c>
      <c r="AU2395" s="3">
        <v>5.3805139999999998</v>
      </c>
      <c r="AV2395" s="3">
        <v>1.0282222492255628</v>
      </c>
      <c r="AW2395" s="3">
        <v>1.1377243543557194</v>
      </c>
      <c r="AX2395" s="3">
        <v>0.9177650277404924</v>
      </c>
      <c r="AY2395" s="3">
        <v>126.96</v>
      </c>
      <c r="AZ2395" s="3">
        <v>140.47999999999999</v>
      </c>
      <c r="BA2395" s="3">
        <v>113.32</v>
      </c>
    </row>
    <row r="2396" spans="1:53" x14ac:dyDescent="0.3">
      <c r="A2396" s="1" t="s">
        <v>1161</v>
      </c>
      <c r="B2396" s="2">
        <v>4970301</v>
      </c>
      <c r="C2396" s="9" t="s">
        <v>2395</v>
      </c>
      <c r="D2396" s="9" t="s">
        <v>2428</v>
      </c>
      <c r="E2396" s="3">
        <v>599.99037280000005</v>
      </c>
      <c r="F2396" s="5">
        <v>542.11237200000005</v>
      </c>
      <c r="G2396" s="5" t="s">
        <v>2400</v>
      </c>
      <c r="H2396" s="3">
        <v>0.68600000000000005</v>
      </c>
      <c r="I2396" s="3">
        <v>11.925727</v>
      </c>
      <c r="J2396" s="4">
        <v>0.68600000000000005</v>
      </c>
      <c r="K2396" s="3">
        <v>11.925727</v>
      </c>
      <c r="L2396" s="3">
        <v>4.6045824099999999</v>
      </c>
      <c r="M2396" s="3">
        <v>3.3869740100000003</v>
      </c>
      <c r="N2396" s="3">
        <v>10.277136</v>
      </c>
      <c r="O2396" s="3" t="s">
        <v>2400</v>
      </c>
      <c r="P2396" s="3" t="s">
        <v>2400</v>
      </c>
      <c r="Q2396" s="3">
        <v>1.696369</v>
      </c>
      <c r="R2396" s="3">
        <v>5.9816339999999997</v>
      </c>
      <c r="S2396" s="3">
        <v>5.9816339999999997</v>
      </c>
      <c r="T2396" s="9" t="s">
        <v>3429</v>
      </c>
      <c r="U2396" s="7">
        <v>319978</v>
      </c>
      <c r="V2396" s="7">
        <v>293072</v>
      </c>
      <c r="W2396" s="7">
        <v>270884</v>
      </c>
      <c r="X2396" s="7">
        <v>245627</v>
      </c>
      <c r="Y2396" s="7">
        <v>331182</v>
      </c>
      <c r="Z2396" s="7">
        <v>328756</v>
      </c>
      <c r="AA2396" s="7">
        <v>325532</v>
      </c>
      <c r="AB2396" s="7">
        <v>319978</v>
      </c>
      <c r="AC2396" s="3">
        <v>47.866</v>
      </c>
      <c r="AD2396" s="3">
        <v>47.679000000000002</v>
      </c>
      <c r="AE2396" s="3">
        <v>27.196999999999999</v>
      </c>
      <c r="AF2396" s="3">
        <v>27.366</v>
      </c>
      <c r="AG2396" s="7">
        <v>19894000</v>
      </c>
      <c r="AH2396" s="7">
        <v>19894000</v>
      </c>
      <c r="AI2396" s="7">
        <v>19912000</v>
      </c>
      <c r="AJ2396" s="7">
        <v>14587410</v>
      </c>
      <c r="AK2396" s="3">
        <v>73.327219999999997</v>
      </c>
      <c r="AL2396" s="7">
        <v>150</v>
      </c>
      <c r="AM2396" s="7">
        <v>11732182</v>
      </c>
      <c r="AN2396" s="3">
        <v>58.97</v>
      </c>
      <c r="AO2396" s="3">
        <v>2.131148</v>
      </c>
      <c r="AP2396" s="3">
        <v>3.2824930000000001</v>
      </c>
      <c r="AQ2396" s="3">
        <v>17.370007999999999</v>
      </c>
      <c r="AR2396" s="3">
        <v>14.90225</v>
      </c>
      <c r="AS2396" s="3">
        <v>3.2824930000000001</v>
      </c>
      <c r="AT2396" s="3">
        <v>17.370007999999999</v>
      </c>
      <c r="AU2396" s="3">
        <v>14.353891000000001</v>
      </c>
      <c r="AV2396" s="3">
        <v>1.8785055279140306</v>
      </c>
      <c r="AW2396" s="3">
        <v>1.8239975363454397</v>
      </c>
      <c r="AX2396" s="3">
        <v>1.6675692900384484</v>
      </c>
      <c r="AY2396" s="4">
        <v>126.06</v>
      </c>
      <c r="AZ2396" s="3">
        <v>122.41</v>
      </c>
      <c r="BA2396" s="3">
        <v>111.91</v>
      </c>
    </row>
    <row r="2397" spans="1:53" x14ac:dyDescent="0.3">
      <c r="A2397" s="1" t="s">
        <v>1405</v>
      </c>
      <c r="B2397" s="2">
        <v>18141529</v>
      </c>
      <c r="C2397" s="9" t="s">
        <v>2395</v>
      </c>
      <c r="D2397" s="9" t="s">
        <v>2463</v>
      </c>
      <c r="E2397" s="3">
        <v>599.11990730000002</v>
      </c>
      <c r="F2397" s="5">
        <v>328.146907</v>
      </c>
      <c r="G2397" s="5" t="s">
        <v>2400</v>
      </c>
      <c r="H2397" s="3">
        <v>-0.27500000000000002</v>
      </c>
      <c r="I2397" s="3" t="s">
        <v>2397</v>
      </c>
      <c r="J2397" s="3">
        <v>-0.27500000000000002</v>
      </c>
      <c r="K2397" s="3" t="s">
        <v>2397</v>
      </c>
      <c r="L2397" s="3">
        <v>2.3442236400000001</v>
      </c>
      <c r="M2397" s="3">
        <v>2.16552582</v>
      </c>
      <c r="N2397" s="3" t="s">
        <v>2397</v>
      </c>
      <c r="O2397" s="3" t="s">
        <v>2400</v>
      </c>
      <c r="P2397" s="3" t="s">
        <v>2400</v>
      </c>
      <c r="Q2397" s="3" t="s">
        <v>2400</v>
      </c>
      <c r="R2397" s="3" t="s">
        <v>2400</v>
      </c>
      <c r="S2397" s="3" t="s">
        <v>2400</v>
      </c>
      <c r="T2397" s="9" t="s">
        <v>3429</v>
      </c>
      <c r="U2397" s="7" t="s">
        <v>2400</v>
      </c>
      <c r="V2397" s="7" t="s">
        <v>2400</v>
      </c>
      <c r="W2397" s="7" t="s">
        <v>2400</v>
      </c>
      <c r="X2397" s="7" t="s">
        <v>2400</v>
      </c>
      <c r="Y2397" s="7" t="s">
        <v>2400</v>
      </c>
      <c r="Z2397" s="7" t="s">
        <v>2400</v>
      </c>
      <c r="AA2397" s="7" t="s">
        <v>2400</v>
      </c>
      <c r="AB2397" s="7" t="s">
        <v>2400</v>
      </c>
      <c r="AC2397" s="3" t="s">
        <v>2400</v>
      </c>
      <c r="AD2397" s="3" t="s">
        <v>2400</v>
      </c>
      <c r="AE2397" s="3" t="s">
        <v>2400</v>
      </c>
      <c r="AF2397" s="3" t="s">
        <v>2400</v>
      </c>
      <c r="AG2397" s="7">
        <v>81590491</v>
      </c>
      <c r="AH2397" s="7">
        <v>72075076</v>
      </c>
      <c r="AI2397" s="7">
        <v>40094708</v>
      </c>
      <c r="AJ2397" s="7">
        <v>53403263</v>
      </c>
      <c r="AK2397" s="3">
        <v>72.824259999999995</v>
      </c>
      <c r="AL2397" s="7">
        <v>188</v>
      </c>
      <c r="AM2397" s="7">
        <v>30686107</v>
      </c>
      <c r="AN2397" s="3">
        <v>41.85</v>
      </c>
      <c r="AO2397" s="3">
        <v>-4.9180330000000003</v>
      </c>
      <c r="AP2397" s="3">
        <v>-14.810282000000001</v>
      </c>
      <c r="AQ2397" s="3">
        <v>22.319859000000001</v>
      </c>
      <c r="AR2397" s="3">
        <v>92.265192999999996</v>
      </c>
      <c r="AS2397" s="3">
        <v>-14.810282000000001</v>
      </c>
      <c r="AT2397" s="3">
        <v>22.319859000000001</v>
      </c>
      <c r="AU2397" s="3">
        <v>90.163933999999998</v>
      </c>
      <c r="AV2397" s="3">
        <v>7.004040135990321</v>
      </c>
      <c r="AW2397" s="3">
        <v>7.5605239699235076</v>
      </c>
      <c r="AX2397" s="3">
        <v>8.2106662313282399</v>
      </c>
      <c r="AY2397" s="3">
        <v>72.47</v>
      </c>
      <c r="AZ2397" s="3">
        <v>78.23</v>
      </c>
      <c r="BA2397" s="3">
        <v>84.95</v>
      </c>
    </row>
    <row r="2398" spans="1:53" x14ac:dyDescent="0.3">
      <c r="A2398" s="1" t="s">
        <v>680</v>
      </c>
      <c r="B2398" s="2">
        <v>4995489</v>
      </c>
      <c r="C2398" s="9" t="s">
        <v>2401</v>
      </c>
      <c r="D2398" s="9" t="s">
        <v>2459</v>
      </c>
      <c r="E2398" s="3">
        <v>597.90487683000003</v>
      </c>
      <c r="F2398" s="5">
        <v>876.30587600000001</v>
      </c>
      <c r="G2398" s="5" t="s">
        <v>2400</v>
      </c>
      <c r="H2398" s="4">
        <v>1.3620000000000001</v>
      </c>
      <c r="I2398" s="3">
        <v>10.12425</v>
      </c>
      <c r="J2398" s="3">
        <v>1.3620000000000001</v>
      </c>
      <c r="K2398" s="3">
        <v>10.12425</v>
      </c>
      <c r="L2398" s="3">
        <v>16.818505339999998</v>
      </c>
      <c r="M2398" s="3">
        <v>2.0928172900000002</v>
      </c>
      <c r="N2398" s="3">
        <v>14.889729000000001</v>
      </c>
      <c r="O2398" s="3" t="s">
        <v>2400</v>
      </c>
      <c r="P2398" s="3" t="s">
        <v>2400</v>
      </c>
      <c r="Q2398" s="3">
        <v>1.4737359999999999</v>
      </c>
      <c r="R2398" s="3">
        <v>11.090058000000001</v>
      </c>
      <c r="S2398" s="3">
        <v>11.090058000000001</v>
      </c>
      <c r="T2398" s="9" t="s">
        <v>3429</v>
      </c>
      <c r="U2398" s="7">
        <v>568178</v>
      </c>
      <c r="V2398" s="7">
        <v>616068</v>
      </c>
      <c r="W2398" s="7">
        <v>541453</v>
      </c>
      <c r="X2398" s="7">
        <v>480154</v>
      </c>
      <c r="Y2398" s="7">
        <v>559200</v>
      </c>
      <c r="Z2398" s="7">
        <v>573923</v>
      </c>
      <c r="AA2398" s="7">
        <v>581288</v>
      </c>
      <c r="AB2398" s="7">
        <v>568178</v>
      </c>
      <c r="AC2398" s="3">
        <v>23.632000000000001</v>
      </c>
      <c r="AD2398" s="3">
        <v>25.143000000000001</v>
      </c>
      <c r="AE2398" s="4">
        <v>11.717000000000001</v>
      </c>
      <c r="AF2398" s="4">
        <v>11.949</v>
      </c>
      <c r="AG2398" s="7">
        <v>23094047</v>
      </c>
      <c r="AH2398" s="7">
        <v>23094047</v>
      </c>
      <c r="AI2398" s="7">
        <v>22983965</v>
      </c>
      <c r="AJ2398" s="7">
        <v>22494145</v>
      </c>
      <c r="AK2398" s="3">
        <v>97.402349999999998</v>
      </c>
      <c r="AL2398" s="7">
        <v>187</v>
      </c>
      <c r="AM2398" s="7">
        <v>21421933</v>
      </c>
      <c r="AN2398" s="3">
        <v>92.76</v>
      </c>
      <c r="AO2398" s="3">
        <v>0.382328</v>
      </c>
      <c r="AP2398" s="3">
        <v>-8.7292389999999997</v>
      </c>
      <c r="AQ2398" s="3">
        <v>-14.321972000000001</v>
      </c>
      <c r="AR2398" s="3">
        <v>-18.348306999999998</v>
      </c>
      <c r="AS2398" s="3">
        <v>-8.7292389999999997</v>
      </c>
      <c r="AT2398" s="3">
        <v>-14.321972000000001</v>
      </c>
      <c r="AU2398" s="3">
        <v>-20.384097000000001</v>
      </c>
      <c r="AV2398" s="3">
        <v>1.7343084128996533</v>
      </c>
      <c r="AW2398" s="3">
        <v>2.7975401075122401</v>
      </c>
      <c r="AX2398" s="3">
        <v>3.532740576958076</v>
      </c>
      <c r="AY2398" s="3">
        <v>38.590000000000003</v>
      </c>
      <c r="AZ2398" s="3">
        <v>62.25</v>
      </c>
      <c r="BA2398" s="4">
        <v>78.599999999999994</v>
      </c>
    </row>
    <row r="2399" spans="1:53" x14ac:dyDescent="0.3">
      <c r="A2399" s="1" t="s">
        <v>1090</v>
      </c>
      <c r="B2399" s="2">
        <v>5307819</v>
      </c>
      <c r="C2399" s="9" t="s">
        <v>2395</v>
      </c>
      <c r="D2399" s="9" t="s">
        <v>2403</v>
      </c>
      <c r="E2399" s="3">
        <v>597.02037724000002</v>
      </c>
      <c r="F2399" s="5">
        <v>424.09037699999999</v>
      </c>
      <c r="G2399" s="5" t="s">
        <v>2400</v>
      </c>
      <c r="H2399" s="3">
        <v>-1.0129999999999999</v>
      </c>
      <c r="I2399" s="3" t="s">
        <v>2397</v>
      </c>
      <c r="J2399" s="3">
        <v>-1.0129999999999999</v>
      </c>
      <c r="K2399" s="3" t="s">
        <v>2397</v>
      </c>
      <c r="L2399" s="3">
        <v>4.6009036099999996</v>
      </c>
      <c r="M2399" s="3">
        <v>4.6009036099999996</v>
      </c>
      <c r="N2399" s="3" t="s">
        <v>2397</v>
      </c>
      <c r="O2399" s="3" t="s">
        <v>2400</v>
      </c>
      <c r="P2399" s="3" t="s">
        <v>2400</v>
      </c>
      <c r="Q2399" s="3">
        <v>65.248850000000004</v>
      </c>
      <c r="R2399" s="3" t="s">
        <v>2397</v>
      </c>
      <c r="S2399" s="3">
        <v>-0.89503299999999997</v>
      </c>
      <c r="T2399" s="9" t="s">
        <v>3429</v>
      </c>
      <c r="U2399" s="7">
        <v>2130</v>
      </c>
      <c r="V2399" s="7">
        <v>1069</v>
      </c>
      <c r="W2399" s="7" t="s">
        <v>2400</v>
      </c>
      <c r="X2399" s="7" t="s">
        <v>2400</v>
      </c>
      <c r="Y2399" s="7">
        <v>2918</v>
      </c>
      <c r="Z2399" s="7">
        <v>2911</v>
      </c>
      <c r="AA2399" s="7">
        <v>2105</v>
      </c>
      <c r="AB2399" s="7">
        <v>2130</v>
      </c>
      <c r="AC2399" s="3" t="s">
        <v>2397</v>
      </c>
      <c r="AD2399" s="3" t="s">
        <v>2397</v>
      </c>
      <c r="AE2399" s="3" t="s">
        <v>2397</v>
      </c>
      <c r="AF2399" s="3" t="s">
        <v>2397</v>
      </c>
      <c r="AG2399" s="7">
        <v>59447298</v>
      </c>
      <c r="AH2399" s="7">
        <v>59239567</v>
      </c>
      <c r="AI2399" s="7">
        <v>58385229</v>
      </c>
      <c r="AJ2399" s="7">
        <v>11699594</v>
      </c>
      <c r="AK2399" s="3">
        <v>19.67503</v>
      </c>
      <c r="AL2399" s="7">
        <v>99</v>
      </c>
      <c r="AM2399" s="7">
        <v>11134598</v>
      </c>
      <c r="AN2399" s="3">
        <v>18.72</v>
      </c>
      <c r="AO2399" s="3">
        <v>-4.53125</v>
      </c>
      <c r="AP2399" s="3">
        <v>-39.143425999999998</v>
      </c>
      <c r="AQ2399" s="3">
        <v>-63.059249999999999</v>
      </c>
      <c r="AR2399" s="3">
        <v>-29.608294999999998</v>
      </c>
      <c r="AS2399" s="3">
        <v>-39.143425999999998</v>
      </c>
      <c r="AT2399" s="3">
        <v>-63.059249999999999</v>
      </c>
      <c r="AU2399" s="3">
        <v>-26.474128</v>
      </c>
      <c r="AV2399" s="3">
        <v>3.8503165665205223</v>
      </c>
      <c r="AW2399" s="3">
        <v>3.3283453005197736</v>
      </c>
      <c r="AX2399" s="3">
        <v>3.8594126556640371</v>
      </c>
      <c r="AY2399" s="3">
        <v>87.38</v>
      </c>
      <c r="AZ2399" s="3">
        <v>75.540000000000006</v>
      </c>
      <c r="BA2399" s="3">
        <v>87.59</v>
      </c>
    </row>
    <row r="2400" spans="1:53" x14ac:dyDescent="0.3">
      <c r="A2400" s="1" t="s">
        <v>1149</v>
      </c>
      <c r="B2400" s="2">
        <v>5721743</v>
      </c>
      <c r="C2400" s="9" t="s">
        <v>2401</v>
      </c>
      <c r="D2400" s="9" t="s">
        <v>2407</v>
      </c>
      <c r="E2400" s="3">
        <v>596.82780651999997</v>
      </c>
      <c r="F2400" s="5">
        <v>900.28821600000003</v>
      </c>
      <c r="G2400" s="5" t="s">
        <v>2400</v>
      </c>
      <c r="H2400" s="3">
        <v>0.17399999999999999</v>
      </c>
      <c r="I2400" s="3">
        <v>10.188518</v>
      </c>
      <c r="J2400" s="3">
        <v>0.17399999999999999</v>
      </c>
      <c r="K2400" s="3">
        <v>10.188518</v>
      </c>
      <c r="L2400" s="3">
        <v>0.87839834999999988</v>
      </c>
      <c r="M2400" s="3">
        <v>0.87839834999999988</v>
      </c>
      <c r="N2400" s="3">
        <v>11.25947</v>
      </c>
      <c r="O2400" s="3" t="s">
        <v>2400</v>
      </c>
      <c r="P2400" s="3" t="s">
        <v>2400</v>
      </c>
      <c r="Q2400" s="3">
        <v>19.488025</v>
      </c>
      <c r="R2400" s="3" t="s">
        <v>2400</v>
      </c>
      <c r="S2400" s="3" t="s">
        <v>2400</v>
      </c>
      <c r="T2400" s="9" t="s">
        <v>3437</v>
      </c>
      <c r="U2400" s="7">
        <v>44596.053999999996</v>
      </c>
      <c r="V2400" s="7">
        <v>45554.35</v>
      </c>
      <c r="W2400" s="7">
        <v>46781.53</v>
      </c>
      <c r="X2400" s="7">
        <v>48311.41</v>
      </c>
      <c r="Y2400" s="7">
        <v>44288.949000000001</v>
      </c>
      <c r="Z2400" s="7">
        <v>44442.500999999997</v>
      </c>
      <c r="AA2400" s="7">
        <v>44596.053999999996</v>
      </c>
      <c r="AB2400" s="7">
        <v>45074.044999999998</v>
      </c>
      <c r="AC2400" s="4">
        <v>100</v>
      </c>
      <c r="AD2400" s="4">
        <v>100</v>
      </c>
      <c r="AE2400" s="3" t="s">
        <v>2400</v>
      </c>
      <c r="AF2400" s="3" t="s">
        <v>2400</v>
      </c>
      <c r="AG2400" s="7">
        <v>47068439</v>
      </c>
      <c r="AH2400" s="7">
        <v>47068439</v>
      </c>
      <c r="AI2400" s="7">
        <v>47068439</v>
      </c>
      <c r="AJ2400" s="7" t="s">
        <v>2400</v>
      </c>
      <c r="AK2400" s="3" t="s">
        <v>2400</v>
      </c>
      <c r="AL2400" s="7">
        <v>104</v>
      </c>
      <c r="AM2400" s="7">
        <v>10253754</v>
      </c>
      <c r="AN2400" s="3">
        <v>21.78</v>
      </c>
      <c r="AO2400" s="3">
        <v>0.84817600000000004</v>
      </c>
      <c r="AP2400" s="3">
        <v>-6.2302840000000002</v>
      </c>
      <c r="AQ2400" s="3">
        <v>-7.6863349999999997</v>
      </c>
      <c r="AR2400" s="3">
        <v>1.3640239999999999</v>
      </c>
      <c r="AS2400" s="3">
        <v>-6.2302840000000002</v>
      </c>
      <c r="AT2400" s="3">
        <v>-7.6863349999999997</v>
      </c>
      <c r="AU2400" s="3">
        <v>1.3640239999999999</v>
      </c>
      <c r="AV2400" s="3">
        <v>3.761656510427295</v>
      </c>
      <c r="AW2400" s="3">
        <v>2.1790214110061386</v>
      </c>
      <c r="AX2400" s="3">
        <v>1.8713088108867306</v>
      </c>
      <c r="AY2400" s="4">
        <v>255.7</v>
      </c>
      <c r="AZ2400" s="4">
        <v>148.12</v>
      </c>
      <c r="BA2400" s="4">
        <v>127.2</v>
      </c>
    </row>
    <row r="2401" spans="1:53" x14ac:dyDescent="0.3">
      <c r="A2401" s="1" t="s">
        <v>2757</v>
      </c>
      <c r="B2401" s="2">
        <v>4973290</v>
      </c>
      <c r="C2401" s="9" t="s">
        <v>2395</v>
      </c>
      <c r="D2401" s="9" t="s">
        <v>2510</v>
      </c>
      <c r="E2401" s="3">
        <v>596.38821172999997</v>
      </c>
      <c r="F2401" s="5">
        <v>1286.388211</v>
      </c>
      <c r="G2401" s="5" t="s">
        <v>2400</v>
      </c>
      <c r="H2401" s="3">
        <v>0.71899999999999997</v>
      </c>
      <c r="I2401" s="3">
        <v>1.8380350000000001</v>
      </c>
      <c r="J2401" s="3">
        <v>0.71899999999999997</v>
      </c>
      <c r="K2401" s="3">
        <v>1.8380350000000001</v>
      </c>
      <c r="L2401" s="3">
        <v>18.967136149999998</v>
      </c>
      <c r="M2401" s="3">
        <v>0.73655423999999992</v>
      </c>
      <c r="N2401" s="3" t="s">
        <v>2397</v>
      </c>
      <c r="O2401" s="3" t="s">
        <v>2400</v>
      </c>
      <c r="P2401" s="3" t="s">
        <v>2400</v>
      </c>
      <c r="Q2401" s="3">
        <v>0.380722</v>
      </c>
      <c r="R2401" s="3">
        <v>6.7643240000000002</v>
      </c>
      <c r="S2401" s="3">
        <v>6.7643240000000002</v>
      </c>
      <c r="T2401" s="9" t="s">
        <v>3429</v>
      </c>
      <c r="U2401" s="7">
        <v>3722000</v>
      </c>
      <c r="V2401" s="7">
        <v>3858000</v>
      </c>
      <c r="W2401" s="7">
        <v>4140000</v>
      </c>
      <c r="X2401" s="7">
        <v>4163000</v>
      </c>
      <c r="Y2401" s="7">
        <v>3509000</v>
      </c>
      <c r="Z2401" s="7">
        <v>3634000</v>
      </c>
      <c r="AA2401" s="7">
        <v>3721000</v>
      </c>
      <c r="AB2401" s="7">
        <v>3722000</v>
      </c>
      <c r="AC2401" s="3">
        <v>22.407</v>
      </c>
      <c r="AD2401" s="3">
        <v>19.977</v>
      </c>
      <c r="AE2401" s="4">
        <v>6.3140000000000001</v>
      </c>
      <c r="AF2401" s="4">
        <v>2.907</v>
      </c>
      <c r="AG2401" s="7">
        <v>159890000</v>
      </c>
      <c r="AH2401" s="7">
        <v>163779000</v>
      </c>
      <c r="AI2401" s="7">
        <v>216287000</v>
      </c>
      <c r="AJ2401" s="7">
        <v>146254089</v>
      </c>
      <c r="AK2401" s="3">
        <v>91.471919999999997</v>
      </c>
      <c r="AL2401" s="7">
        <v>247</v>
      </c>
      <c r="AM2401" s="7">
        <v>117018819</v>
      </c>
      <c r="AN2401" s="3">
        <v>73.19</v>
      </c>
      <c r="AO2401" s="3">
        <v>-2.6506020000000001</v>
      </c>
      <c r="AP2401" s="3">
        <v>8.3109920000000006</v>
      </c>
      <c r="AQ2401" s="3">
        <v>0.248139</v>
      </c>
      <c r="AR2401" s="3">
        <v>9.4850949999999994</v>
      </c>
      <c r="AS2401" s="3">
        <v>8.3109920000000006</v>
      </c>
      <c r="AT2401" s="3">
        <v>0.248139</v>
      </c>
      <c r="AU2401" s="3">
        <v>10.684932</v>
      </c>
      <c r="AV2401" s="3">
        <v>2.2616742911254124</v>
      </c>
      <c r="AW2401" s="3">
        <v>4.0795441213101888</v>
      </c>
      <c r="AX2401" s="3">
        <v>3.5409836411966622</v>
      </c>
      <c r="AY2401" s="3">
        <v>64.459999999999994</v>
      </c>
      <c r="AZ2401" s="3">
        <v>116.28</v>
      </c>
      <c r="BA2401" s="3">
        <v>100.93</v>
      </c>
    </row>
    <row r="2402" spans="1:53" x14ac:dyDescent="0.3">
      <c r="A2402" s="1" t="s">
        <v>3174</v>
      </c>
      <c r="B2402" s="2">
        <v>8375584</v>
      </c>
      <c r="C2402" s="9" t="s">
        <v>2401</v>
      </c>
      <c r="D2402" s="9" t="s">
        <v>2460</v>
      </c>
      <c r="E2402" s="3">
        <v>594.72809213999994</v>
      </c>
      <c r="F2402" s="5">
        <v>-336.19171799999998</v>
      </c>
      <c r="G2402" s="5">
        <v>34.7544649773575</v>
      </c>
      <c r="H2402" s="3">
        <v>9.9116862602128222E-2</v>
      </c>
      <c r="I2402" s="3">
        <v>105.2175</v>
      </c>
      <c r="J2402" s="3">
        <v>9.9116862602128222E-2</v>
      </c>
      <c r="K2402" s="3">
        <v>105.2175</v>
      </c>
      <c r="L2402" s="3">
        <v>0.31111322999999996</v>
      </c>
      <c r="M2402" s="3">
        <v>0.31106919</v>
      </c>
      <c r="N2402" s="3" t="s">
        <v>2400</v>
      </c>
      <c r="O2402" s="3" t="s">
        <v>2400</v>
      </c>
      <c r="P2402" s="3" t="s">
        <v>2400</v>
      </c>
      <c r="Q2402" s="3" t="s">
        <v>2397</v>
      </c>
      <c r="R2402" s="3">
        <v>11.251186000000001</v>
      </c>
      <c r="S2402" s="3">
        <v>11.251186000000001</v>
      </c>
      <c r="T2402" s="9" t="s">
        <v>3429</v>
      </c>
      <c r="U2402" s="7">
        <v>17853.576310957174</v>
      </c>
      <c r="V2402" s="7">
        <v>78000.239146405918</v>
      </c>
      <c r="W2402" s="7">
        <v>245997.52045588367</v>
      </c>
      <c r="X2402" s="7">
        <v>524397.62800691475</v>
      </c>
      <c r="Y2402" s="7">
        <v>31660.517198751477</v>
      </c>
      <c r="Z2402" s="7">
        <v>28051.691499403227</v>
      </c>
      <c r="AA2402" s="7">
        <v>22380.995361040492</v>
      </c>
      <c r="AB2402" s="7">
        <v>17853.576310957174</v>
      </c>
      <c r="AC2402" s="3">
        <v>-22.812000000000001</v>
      </c>
      <c r="AD2402" s="4">
        <v>9.6669999999999998</v>
      </c>
      <c r="AE2402" s="3">
        <v>-223.119</v>
      </c>
      <c r="AF2402" s="3">
        <v>-110.498</v>
      </c>
      <c r="AG2402" s="7">
        <v>180110964</v>
      </c>
      <c r="AH2402" s="7">
        <v>184571119</v>
      </c>
      <c r="AI2402" s="7">
        <v>214666210</v>
      </c>
      <c r="AJ2402" s="7">
        <v>121052979</v>
      </c>
      <c r="AK2402" s="3">
        <v>63.91263</v>
      </c>
      <c r="AL2402" s="7">
        <v>52</v>
      </c>
      <c r="AM2402" s="7">
        <v>27748048</v>
      </c>
      <c r="AN2402" s="3">
        <v>14.65</v>
      </c>
      <c r="AO2402" s="3">
        <v>-4.0816330000000001</v>
      </c>
      <c r="AP2402" s="3">
        <v>-10.191083000000001</v>
      </c>
      <c r="AQ2402" s="3">
        <v>32.394365999999998</v>
      </c>
      <c r="AR2402" s="3">
        <v>42.424242</v>
      </c>
      <c r="AS2402" s="3">
        <v>-10.191083000000001</v>
      </c>
      <c r="AT2402" s="3">
        <v>32.394365999999998</v>
      </c>
      <c r="AU2402" s="3">
        <v>38.235294000000003</v>
      </c>
      <c r="AV2402" s="3" t="s">
        <v>2400</v>
      </c>
      <c r="AW2402" s="3" t="s">
        <v>2400</v>
      </c>
      <c r="AX2402" s="3" t="s">
        <v>2400</v>
      </c>
      <c r="AY2402" s="3">
        <v>45.37</v>
      </c>
      <c r="AZ2402" s="3">
        <v>76.459999999999994</v>
      </c>
      <c r="BA2402" s="3">
        <v>95.75</v>
      </c>
    </row>
    <row r="2403" spans="1:53" x14ac:dyDescent="0.3">
      <c r="A2403" s="1" t="s">
        <v>948</v>
      </c>
      <c r="B2403" s="2">
        <v>4677448</v>
      </c>
      <c r="C2403" s="9" t="s">
        <v>2401</v>
      </c>
      <c r="D2403" s="9" t="s">
        <v>2451</v>
      </c>
      <c r="E2403" s="3">
        <v>593.88176371999998</v>
      </c>
      <c r="F2403" s="5">
        <v>1306.6237630000001</v>
      </c>
      <c r="G2403" s="5">
        <v>1322.15192372</v>
      </c>
      <c r="H2403" s="3">
        <v>2.7E-2</v>
      </c>
      <c r="I2403" s="3" t="s">
        <v>2397</v>
      </c>
      <c r="J2403" s="3">
        <v>2.7E-2</v>
      </c>
      <c r="K2403" s="3" t="s">
        <v>2397</v>
      </c>
      <c r="L2403" s="3">
        <v>1.1235124089372199</v>
      </c>
      <c r="M2403" s="3">
        <v>1.1092476023117599</v>
      </c>
      <c r="N2403" s="3">
        <v>8.1953289999999992</v>
      </c>
      <c r="O2403" s="3" t="s">
        <v>2400</v>
      </c>
      <c r="P2403" s="3" t="s">
        <v>2400</v>
      </c>
      <c r="Q2403" s="3">
        <v>8.9941340000000007</v>
      </c>
      <c r="R2403" s="3">
        <v>13.397429000000001</v>
      </c>
      <c r="S2403" s="3">
        <v>14.047374975217799</v>
      </c>
      <c r="T2403" s="9" t="s">
        <v>3429</v>
      </c>
      <c r="U2403" s="7">
        <v>141049</v>
      </c>
      <c r="V2403" s="7">
        <v>137283</v>
      </c>
      <c r="W2403" s="7">
        <v>115936</v>
      </c>
      <c r="X2403" s="7">
        <v>93730</v>
      </c>
      <c r="Y2403" s="7">
        <v>136585</v>
      </c>
      <c r="Z2403" s="7">
        <v>137828</v>
      </c>
      <c r="AA2403" s="7">
        <v>139938</v>
      </c>
      <c r="AB2403" s="7">
        <v>141049</v>
      </c>
      <c r="AC2403" s="3">
        <v>99.968999999999994</v>
      </c>
      <c r="AD2403" s="4">
        <v>100</v>
      </c>
      <c r="AE2403" s="4">
        <v>65.13</v>
      </c>
      <c r="AF2403" s="3">
        <v>63.523000000000003</v>
      </c>
      <c r="AG2403" s="7">
        <v>66803000</v>
      </c>
      <c r="AH2403" s="7">
        <v>65588000</v>
      </c>
      <c r="AI2403" s="7">
        <v>65565000</v>
      </c>
      <c r="AJ2403" s="7">
        <v>63028185</v>
      </c>
      <c r="AK2403" s="3">
        <v>94.348839999999996</v>
      </c>
      <c r="AL2403" s="7">
        <v>244</v>
      </c>
      <c r="AM2403" s="7">
        <v>41056738</v>
      </c>
      <c r="AN2403" s="3">
        <v>61.46</v>
      </c>
      <c r="AO2403" s="3">
        <v>-1.905972</v>
      </c>
      <c r="AP2403" s="3">
        <v>-13.160855</v>
      </c>
      <c r="AQ2403" s="3">
        <v>-22.098890000000001</v>
      </c>
      <c r="AR2403" s="3">
        <v>-29.818182</v>
      </c>
      <c r="AS2403" s="3">
        <v>-13.160855</v>
      </c>
      <c r="AT2403" s="3">
        <v>-22.098890000000001</v>
      </c>
      <c r="AU2403" s="3">
        <v>-30.450451000000001</v>
      </c>
      <c r="AV2403" s="3">
        <v>4.8172615540167243</v>
      </c>
      <c r="AW2403" s="3">
        <v>4.0056811088406699</v>
      </c>
      <c r="AX2403" s="3">
        <v>3.0280251131218061</v>
      </c>
      <c r="AY2403" s="4">
        <v>162.05000000000001</v>
      </c>
      <c r="AZ2403" s="3">
        <v>134.75</v>
      </c>
      <c r="BA2403" s="3">
        <v>101.86</v>
      </c>
    </row>
    <row r="2404" spans="1:53" x14ac:dyDescent="0.3">
      <c r="A2404" s="1" t="s">
        <v>766</v>
      </c>
      <c r="B2404" s="2">
        <v>4230054</v>
      </c>
      <c r="C2404" s="9" t="s">
        <v>2401</v>
      </c>
      <c r="D2404" s="9" t="s">
        <v>2411</v>
      </c>
      <c r="E2404" s="3">
        <v>593.00014699999997</v>
      </c>
      <c r="F2404" s="5">
        <v>2088.1141469999998</v>
      </c>
      <c r="G2404" s="5" t="s">
        <v>2400</v>
      </c>
      <c r="H2404" s="3">
        <v>-0.15</v>
      </c>
      <c r="I2404" s="3" t="s">
        <v>2397</v>
      </c>
      <c r="J2404" s="3">
        <v>-0.16500000000000001</v>
      </c>
      <c r="K2404" s="3" t="s">
        <v>2397</v>
      </c>
      <c r="L2404" s="3" t="s">
        <v>2397</v>
      </c>
      <c r="M2404" s="3">
        <v>1.27483444</v>
      </c>
      <c r="N2404" s="3" t="s">
        <v>2397</v>
      </c>
      <c r="O2404" s="3" t="s">
        <v>2400</v>
      </c>
      <c r="P2404" s="3" t="s">
        <v>2400</v>
      </c>
      <c r="Q2404" s="3">
        <v>1.0123089999999999</v>
      </c>
      <c r="R2404" s="3">
        <v>5.7536060000000004</v>
      </c>
      <c r="S2404" s="3">
        <v>5.7536060000000004</v>
      </c>
      <c r="T2404" s="9" t="s">
        <v>3429</v>
      </c>
      <c r="U2404" s="7">
        <v>2069225</v>
      </c>
      <c r="V2404" s="7">
        <v>1889065</v>
      </c>
      <c r="W2404" s="7">
        <v>1848399</v>
      </c>
      <c r="X2404" s="7">
        <v>1534033</v>
      </c>
      <c r="Y2404" s="7">
        <v>2086473</v>
      </c>
      <c r="Z2404" s="7">
        <v>2109814</v>
      </c>
      <c r="AA2404" s="7">
        <v>2108837</v>
      </c>
      <c r="AB2404" s="7">
        <v>2069225</v>
      </c>
      <c r="AC2404" s="4">
        <v>21.05</v>
      </c>
      <c r="AD2404" s="3">
        <v>20.956</v>
      </c>
      <c r="AE2404" s="4">
        <v>12.981</v>
      </c>
      <c r="AF2404" s="3">
        <v>13.324999999999999</v>
      </c>
      <c r="AG2404" s="7">
        <v>80135155</v>
      </c>
      <c r="AH2404" s="7">
        <v>80111701</v>
      </c>
      <c r="AI2404" s="7">
        <v>79833575</v>
      </c>
      <c r="AJ2404" s="7">
        <v>73909496</v>
      </c>
      <c r="AK2404" s="3">
        <v>92.231049999999996</v>
      </c>
      <c r="AL2404" s="7">
        <v>259</v>
      </c>
      <c r="AM2404" s="7">
        <v>76009806</v>
      </c>
      <c r="AN2404" s="3">
        <v>94.85</v>
      </c>
      <c r="AO2404" s="3">
        <v>0.917431</v>
      </c>
      <c r="AP2404" s="3">
        <v>4.0540539999999998</v>
      </c>
      <c r="AQ2404" s="3">
        <v>-25.531915000000001</v>
      </c>
      <c r="AR2404" s="3">
        <v>-14.253898</v>
      </c>
      <c r="AS2404" s="3">
        <v>4.0540539999999998</v>
      </c>
      <c r="AT2404" s="3">
        <v>-25.531915000000001</v>
      </c>
      <c r="AU2404" s="3">
        <v>-14.444444000000001</v>
      </c>
      <c r="AV2404" s="3">
        <v>6.3612705310172544</v>
      </c>
      <c r="AW2404" s="3">
        <v>6.816515173646323</v>
      </c>
      <c r="AX2404" s="3">
        <v>4.3400659989796173</v>
      </c>
      <c r="AY2404" s="3">
        <v>193.61</v>
      </c>
      <c r="AZ2404" s="3">
        <v>207.47</v>
      </c>
      <c r="BA2404" s="4">
        <v>132.09</v>
      </c>
    </row>
    <row r="2405" spans="1:53" x14ac:dyDescent="0.3">
      <c r="A2405" s="1" t="s">
        <v>3251</v>
      </c>
      <c r="B2405" s="2">
        <v>5229250</v>
      </c>
      <c r="C2405" s="9" t="s">
        <v>2395</v>
      </c>
      <c r="D2405" s="9" t="s">
        <v>2410</v>
      </c>
      <c r="E2405" s="3">
        <v>592.81348400000002</v>
      </c>
      <c r="F2405" s="5">
        <v>463.34748400000001</v>
      </c>
      <c r="G2405" s="5" t="s">
        <v>2400</v>
      </c>
      <c r="H2405" s="3">
        <v>-0.05</v>
      </c>
      <c r="I2405" s="3" t="s">
        <v>2397</v>
      </c>
      <c r="J2405" s="3">
        <v>-0.05</v>
      </c>
      <c r="K2405" s="3" t="s">
        <v>2397</v>
      </c>
      <c r="L2405" s="3">
        <v>2.8695073200000003</v>
      </c>
      <c r="M2405" s="3">
        <v>2.8695073200000003</v>
      </c>
      <c r="N2405" s="3">
        <v>159.62962999999999</v>
      </c>
      <c r="O2405" s="3" t="s">
        <v>2400</v>
      </c>
      <c r="P2405" s="3" t="s">
        <v>2400</v>
      </c>
      <c r="Q2405" s="3">
        <v>0.31349900000000003</v>
      </c>
      <c r="R2405" s="3" t="s">
        <v>2397</v>
      </c>
      <c r="S2405" s="3" t="s">
        <v>2397</v>
      </c>
      <c r="T2405" s="9" t="s">
        <v>3440</v>
      </c>
      <c r="U2405" s="7">
        <v>1337468</v>
      </c>
      <c r="V2405" s="7">
        <v>1592521</v>
      </c>
      <c r="W2405" s="7">
        <v>2017804</v>
      </c>
      <c r="X2405" s="7">
        <v>2101258</v>
      </c>
      <c r="Y2405" s="7">
        <v>1291501</v>
      </c>
      <c r="Z2405" s="7">
        <v>1337468</v>
      </c>
      <c r="AA2405" s="7">
        <v>1428559</v>
      </c>
      <c r="AB2405" s="7">
        <v>1489247</v>
      </c>
      <c r="AC2405" s="3">
        <v>44.265999999999998</v>
      </c>
      <c r="AD2405" s="3">
        <v>44.734000000000002</v>
      </c>
      <c r="AE2405" s="3">
        <v>-2.8769999999999998</v>
      </c>
      <c r="AF2405" s="3">
        <v>-2.2029999999999998</v>
      </c>
      <c r="AG2405" s="7">
        <v>126843333</v>
      </c>
      <c r="AH2405" s="7">
        <v>124758295</v>
      </c>
      <c r="AI2405" s="7">
        <v>117890925</v>
      </c>
      <c r="AJ2405" s="7">
        <v>86869782</v>
      </c>
      <c r="AK2405" s="3">
        <v>68.486180000000004</v>
      </c>
      <c r="AL2405" s="7">
        <v>188</v>
      </c>
      <c r="AM2405" s="7">
        <v>81554406</v>
      </c>
      <c r="AN2405" s="4">
        <v>64.3</v>
      </c>
      <c r="AO2405" s="3">
        <v>14.323607000000001</v>
      </c>
      <c r="AP2405" s="3">
        <v>-9.4537820000000004</v>
      </c>
      <c r="AQ2405" s="3">
        <v>52.836879000000003</v>
      </c>
      <c r="AR2405" s="3">
        <v>20.391062000000002</v>
      </c>
      <c r="AS2405" s="3">
        <v>-9.4537820000000004</v>
      </c>
      <c r="AT2405" s="3">
        <v>52.836879000000003</v>
      </c>
      <c r="AU2405" s="3">
        <v>20.728290999999999</v>
      </c>
      <c r="AV2405" s="3">
        <v>15.275684839210433</v>
      </c>
      <c r="AW2405" s="3">
        <v>26.945853028182292</v>
      </c>
      <c r="AX2405" s="3">
        <v>14.531943019265745</v>
      </c>
      <c r="AY2405" s="4">
        <v>145.1</v>
      </c>
      <c r="AZ2405" s="3">
        <v>255.96</v>
      </c>
      <c r="BA2405" s="4">
        <v>138.04</v>
      </c>
    </row>
    <row r="2406" spans="1:53" x14ac:dyDescent="0.3">
      <c r="A2406" s="1" t="s">
        <v>1678</v>
      </c>
      <c r="B2406" s="2">
        <v>5721982</v>
      </c>
      <c r="C2406" s="9" t="s">
        <v>2401</v>
      </c>
      <c r="D2406" s="9" t="s">
        <v>2407</v>
      </c>
      <c r="E2406" s="3">
        <v>591.65194240000005</v>
      </c>
      <c r="F2406" s="5">
        <v>702.78894200000002</v>
      </c>
      <c r="G2406" s="5" t="s">
        <v>2400</v>
      </c>
      <c r="H2406" s="3">
        <v>0.105</v>
      </c>
      <c r="I2406" s="3">
        <v>8.7134499999999999</v>
      </c>
      <c r="J2406" s="3">
        <v>0.105</v>
      </c>
      <c r="K2406" s="3">
        <v>8.7134499999999999</v>
      </c>
      <c r="L2406" s="3">
        <v>1.07565694</v>
      </c>
      <c r="M2406" s="3">
        <v>1.07565694</v>
      </c>
      <c r="N2406" s="3">
        <v>5.8523170000000002</v>
      </c>
      <c r="O2406" s="3" t="s">
        <v>2400</v>
      </c>
      <c r="P2406" s="3" t="s">
        <v>2400</v>
      </c>
      <c r="Q2406" s="3">
        <v>9.0924469999999999</v>
      </c>
      <c r="R2406" s="3" t="s">
        <v>2400</v>
      </c>
      <c r="S2406" s="3" t="s">
        <v>2400</v>
      </c>
      <c r="T2406" s="9" t="s">
        <v>3436</v>
      </c>
      <c r="U2406" s="7">
        <v>76688</v>
      </c>
      <c r="V2406" s="7">
        <v>77126</v>
      </c>
      <c r="W2406" s="7">
        <v>67220.721999999994</v>
      </c>
      <c r="X2406" s="7">
        <v>68758</v>
      </c>
      <c r="Y2406" s="7">
        <v>76688</v>
      </c>
      <c r="Z2406" s="7">
        <v>77391</v>
      </c>
      <c r="AA2406" s="7">
        <v>78094</v>
      </c>
      <c r="AB2406" s="7">
        <v>77610</v>
      </c>
      <c r="AC2406" s="4">
        <v>100</v>
      </c>
      <c r="AD2406" s="4">
        <v>100</v>
      </c>
      <c r="AE2406" s="3" t="s">
        <v>2400</v>
      </c>
      <c r="AF2406" s="3" t="s">
        <v>2400</v>
      </c>
      <c r="AG2406" s="7">
        <v>87827000</v>
      </c>
      <c r="AH2406" s="7">
        <v>87827000</v>
      </c>
      <c r="AI2406" s="7">
        <v>84329000</v>
      </c>
      <c r="AJ2406" s="7">
        <v>59684499</v>
      </c>
      <c r="AK2406" s="4">
        <v>100</v>
      </c>
      <c r="AL2406" s="7">
        <v>119</v>
      </c>
      <c r="AM2406" s="7">
        <v>63524636</v>
      </c>
      <c r="AN2406" s="3">
        <v>72.33</v>
      </c>
      <c r="AO2406" s="3">
        <v>0.40431299999999998</v>
      </c>
      <c r="AP2406" s="3">
        <v>-0.93085099999999998</v>
      </c>
      <c r="AQ2406" s="3">
        <v>-2.2309709999999998</v>
      </c>
      <c r="AR2406" s="3">
        <v>3.3287100000000001</v>
      </c>
      <c r="AS2406" s="3">
        <v>-0.93085099999999998</v>
      </c>
      <c r="AT2406" s="3">
        <v>-2.2309709999999998</v>
      </c>
      <c r="AU2406" s="3">
        <v>3.0428769999999998</v>
      </c>
      <c r="AV2406" s="3">
        <v>1.6134344209353637</v>
      </c>
      <c r="AW2406" s="3">
        <v>1.7632845615471726</v>
      </c>
      <c r="AX2406" s="3">
        <v>1.7912300714386622</v>
      </c>
      <c r="AY2406" s="3">
        <v>95.55</v>
      </c>
      <c r="AZ2406" s="3">
        <v>104.42</v>
      </c>
      <c r="BA2406" s="4">
        <v>106.08</v>
      </c>
    </row>
    <row r="2407" spans="1:53" x14ac:dyDescent="0.3">
      <c r="A2407" s="1" t="s">
        <v>1270</v>
      </c>
      <c r="B2407" s="2">
        <v>4211977</v>
      </c>
      <c r="C2407" s="9" t="s">
        <v>2395</v>
      </c>
      <c r="D2407" s="9" t="s">
        <v>2460</v>
      </c>
      <c r="E2407" s="3">
        <v>590.73552314000005</v>
      </c>
      <c r="F2407" s="5">
        <v>1042.8175229999999</v>
      </c>
      <c r="G2407" s="5">
        <v>1042.81752314</v>
      </c>
      <c r="H2407" s="3">
        <v>-4.343</v>
      </c>
      <c r="I2407" s="3" t="s">
        <v>2397</v>
      </c>
      <c r="J2407" s="3">
        <v>-4.343</v>
      </c>
      <c r="K2407" s="3" t="s">
        <v>2397</v>
      </c>
      <c r="L2407" s="3" t="s">
        <v>2397</v>
      </c>
      <c r="M2407" s="3">
        <v>5.4925584700000005</v>
      </c>
      <c r="N2407" s="3">
        <v>9.1348420000000008</v>
      </c>
      <c r="O2407" s="3" t="s">
        <v>2397</v>
      </c>
      <c r="P2407" s="3" t="s">
        <v>2397</v>
      </c>
      <c r="Q2407" s="3">
        <v>1.2545900000000001</v>
      </c>
      <c r="R2407" s="3">
        <v>19.365939999999998</v>
      </c>
      <c r="S2407" s="3">
        <v>19.365939999999998</v>
      </c>
      <c r="T2407" s="9" t="s">
        <v>3429</v>
      </c>
      <c r="U2407" s="7">
        <v>672502</v>
      </c>
      <c r="V2407" s="7">
        <v>984992</v>
      </c>
      <c r="W2407" s="7">
        <v>1098499</v>
      </c>
      <c r="X2407" s="7">
        <v>909990</v>
      </c>
      <c r="Y2407" s="7">
        <v>773050</v>
      </c>
      <c r="Z2407" s="7">
        <v>667449</v>
      </c>
      <c r="AA2407" s="7">
        <v>639762</v>
      </c>
      <c r="AB2407" s="7">
        <v>672502</v>
      </c>
      <c r="AC2407" s="3">
        <v>94.236999999999995</v>
      </c>
      <c r="AD2407" s="3">
        <v>95.543000000000006</v>
      </c>
      <c r="AE2407" s="4">
        <v>3.25</v>
      </c>
      <c r="AF2407" s="4">
        <v>5.476</v>
      </c>
      <c r="AG2407" s="7">
        <v>13360355</v>
      </c>
      <c r="AH2407" s="7">
        <v>13339928</v>
      </c>
      <c r="AI2407" s="7">
        <v>13001846</v>
      </c>
      <c r="AJ2407" s="7">
        <v>10938809</v>
      </c>
      <c r="AK2407" s="3">
        <v>81.864850000000004</v>
      </c>
      <c r="AL2407" s="7">
        <v>219</v>
      </c>
      <c r="AM2407" s="7">
        <v>10525075</v>
      </c>
      <c r="AN2407" s="3">
        <v>78.77</v>
      </c>
      <c r="AO2407" s="3">
        <v>0.80645199999999995</v>
      </c>
      <c r="AP2407" s="3">
        <v>-12.350147</v>
      </c>
      <c r="AQ2407" s="3">
        <v>-33.224193999999997</v>
      </c>
      <c r="AR2407" s="3">
        <v>31.757905999999998</v>
      </c>
      <c r="AS2407" s="3">
        <v>-12.350147</v>
      </c>
      <c r="AT2407" s="3">
        <v>-33.224193999999997</v>
      </c>
      <c r="AU2407" s="3">
        <v>27.803429999999999</v>
      </c>
      <c r="AV2407" s="3">
        <v>7.2284728507650859</v>
      </c>
      <c r="AW2407" s="3">
        <v>13.491036006807185</v>
      </c>
      <c r="AX2407" s="3">
        <v>11.449854577068592</v>
      </c>
      <c r="AY2407" s="3">
        <v>76.62</v>
      </c>
      <c r="AZ2407" s="4">
        <v>143</v>
      </c>
      <c r="BA2407" s="3">
        <v>121.37</v>
      </c>
    </row>
    <row r="2408" spans="1:53" x14ac:dyDescent="0.3">
      <c r="A2408" s="1" t="s">
        <v>1679</v>
      </c>
      <c r="B2408" s="2">
        <v>5721254</v>
      </c>
      <c r="C2408" s="9" t="s">
        <v>2401</v>
      </c>
      <c r="D2408" s="9" t="s">
        <v>2407</v>
      </c>
      <c r="E2408" s="3">
        <v>590.16222479999999</v>
      </c>
      <c r="F2408" s="5">
        <v>979.64022399999999</v>
      </c>
      <c r="G2408" s="5" t="s">
        <v>2400</v>
      </c>
      <c r="H2408" s="3">
        <v>-3.4000000000000002E-2</v>
      </c>
      <c r="I2408" s="3">
        <v>47.309941999999999</v>
      </c>
      <c r="J2408" s="3">
        <v>-3.4000000000000002E-2</v>
      </c>
      <c r="K2408" s="3">
        <v>47.309941999999999</v>
      </c>
      <c r="L2408" s="3">
        <v>0.92151726</v>
      </c>
      <c r="M2408" s="3">
        <v>0.92151726</v>
      </c>
      <c r="N2408" s="3">
        <v>7.361237</v>
      </c>
      <c r="O2408" s="3" t="s">
        <v>2400</v>
      </c>
      <c r="P2408" s="3" t="s">
        <v>2400</v>
      </c>
      <c r="Q2408" s="3">
        <v>20.035810000000001</v>
      </c>
      <c r="R2408" s="3" t="s">
        <v>2400</v>
      </c>
      <c r="S2408" s="3" t="s">
        <v>2400</v>
      </c>
      <c r="T2408" s="9" t="s">
        <v>3429</v>
      </c>
      <c r="U2408" s="7">
        <v>47612</v>
      </c>
      <c r="V2408" s="7">
        <v>49629</v>
      </c>
      <c r="W2408" s="7">
        <v>51864</v>
      </c>
      <c r="X2408" s="7">
        <v>55648</v>
      </c>
      <c r="Y2408" s="7">
        <v>46274</v>
      </c>
      <c r="Z2408" s="7">
        <v>46943</v>
      </c>
      <c r="AA2408" s="7">
        <v>47612</v>
      </c>
      <c r="AB2408" s="7">
        <v>48081</v>
      </c>
      <c r="AC2408" s="4">
        <v>100</v>
      </c>
      <c r="AD2408" s="4">
        <v>100</v>
      </c>
      <c r="AE2408" s="3" t="s">
        <v>2400</v>
      </c>
      <c r="AF2408" s="3" t="s">
        <v>2400</v>
      </c>
      <c r="AG2408" s="7">
        <v>66417000</v>
      </c>
      <c r="AH2408" s="7">
        <v>66417000</v>
      </c>
      <c r="AI2408" s="7">
        <v>66332000</v>
      </c>
      <c r="AJ2408" s="7" t="s">
        <v>2400</v>
      </c>
      <c r="AK2408" s="3" t="s">
        <v>2400</v>
      </c>
      <c r="AL2408" s="7">
        <v>106</v>
      </c>
      <c r="AM2408" s="7">
        <v>51514439</v>
      </c>
      <c r="AN2408" s="3">
        <v>77.56</v>
      </c>
      <c r="AO2408" s="3">
        <v>0.87281799999999998</v>
      </c>
      <c r="AP2408" s="3">
        <v>-8.8963959999999993</v>
      </c>
      <c r="AQ2408" s="3">
        <v>-13.844514999999999</v>
      </c>
      <c r="AR2408" s="3">
        <v>-2.7644229999999999</v>
      </c>
      <c r="AS2408" s="3">
        <v>-8.8963959999999993</v>
      </c>
      <c r="AT2408" s="3">
        <v>-13.844514999999999</v>
      </c>
      <c r="AU2408" s="3">
        <v>-2.5301209999999998</v>
      </c>
      <c r="AV2408" s="3">
        <v>4.5375521327371011</v>
      </c>
      <c r="AW2408" s="3">
        <v>3.1372690726771761</v>
      </c>
      <c r="AX2408" s="3">
        <v>2.0068338620441244</v>
      </c>
      <c r="AY2408" s="4">
        <v>300.2</v>
      </c>
      <c r="AZ2408" s="3">
        <v>207.56</v>
      </c>
      <c r="BA2408" s="3">
        <v>132.77000000000001</v>
      </c>
    </row>
    <row r="2409" spans="1:53" x14ac:dyDescent="0.3">
      <c r="A2409" s="1" t="s">
        <v>1313</v>
      </c>
      <c r="B2409" s="2">
        <v>4991209</v>
      </c>
      <c r="C2409" s="9" t="s">
        <v>2395</v>
      </c>
      <c r="D2409" s="9" t="s">
        <v>2419</v>
      </c>
      <c r="E2409" s="3">
        <v>589.57779860000005</v>
      </c>
      <c r="F2409" s="5">
        <v>647.13879799999995</v>
      </c>
      <c r="G2409" s="5" t="s">
        <v>2400</v>
      </c>
      <c r="H2409" s="3">
        <v>0.22</v>
      </c>
      <c r="I2409" s="3">
        <v>24.865556999999999</v>
      </c>
      <c r="J2409" s="3">
        <v>0.22</v>
      </c>
      <c r="K2409" s="3">
        <v>24.865556999999999</v>
      </c>
      <c r="L2409" s="3">
        <v>6.88652482</v>
      </c>
      <c r="M2409" s="3">
        <v>2.6486633899999998</v>
      </c>
      <c r="N2409" s="3">
        <v>14.247982</v>
      </c>
      <c r="O2409" s="3" t="s">
        <v>2400</v>
      </c>
      <c r="P2409" s="3" t="s">
        <v>2400</v>
      </c>
      <c r="Q2409" s="3">
        <v>1.2755069999999999</v>
      </c>
      <c r="R2409" s="3">
        <v>11.819632</v>
      </c>
      <c r="S2409" s="3">
        <v>11.819632</v>
      </c>
      <c r="T2409" s="9" t="s">
        <v>3430</v>
      </c>
      <c r="U2409" s="7">
        <v>469638</v>
      </c>
      <c r="V2409" s="7">
        <v>496979</v>
      </c>
      <c r="W2409" s="7">
        <v>455120</v>
      </c>
      <c r="X2409" s="7">
        <v>315612</v>
      </c>
      <c r="Y2409" s="7">
        <v>484292</v>
      </c>
      <c r="Z2409" s="7">
        <v>469638</v>
      </c>
      <c r="AA2409" s="7">
        <v>464268</v>
      </c>
      <c r="AB2409" s="7">
        <v>473552</v>
      </c>
      <c r="AC2409" s="3">
        <v>28.463999999999999</v>
      </c>
      <c r="AD2409" s="3">
        <v>26.995000000000001</v>
      </c>
      <c r="AE2409" s="4">
        <v>10.02</v>
      </c>
      <c r="AF2409" s="4">
        <v>9.4420000000000002</v>
      </c>
      <c r="AG2409" s="7">
        <v>28801636</v>
      </c>
      <c r="AH2409" s="7">
        <v>28185700</v>
      </c>
      <c r="AI2409" s="7">
        <v>28878038</v>
      </c>
      <c r="AJ2409" s="7">
        <v>25778173</v>
      </c>
      <c r="AK2409" s="3">
        <v>89.37003</v>
      </c>
      <c r="AL2409" s="7">
        <v>172</v>
      </c>
      <c r="AM2409" s="7">
        <v>22023409</v>
      </c>
      <c r="AN2409" s="3">
        <v>76.349999999999994</v>
      </c>
      <c r="AO2409" s="3">
        <v>-0.66496200000000005</v>
      </c>
      <c r="AP2409" s="3">
        <v>-4.9902150000000001</v>
      </c>
      <c r="AQ2409" s="3">
        <v>20.247678000000001</v>
      </c>
      <c r="AR2409" s="3">
        <v>40.216607000000003</v>
      </c>
      <c r="AS2409" s="3">
        <v>-4.9902150000000001</v>
      </c>
      <c r="AT2409" s="3">
        <v>20.247678000000001</v>
      </c>
      <c r="AU2409" s="3">
        <v>37.926136</v>
      </c>
      <c r="AV2409" s="3">
        <v>2.4706705636795325</v>
      </c>
      <c r="AW2409" s="3">
        <v>2.1224822102568726</v>
      </c>
      <c r="AX2409" s="3">
        <v>1.9194172897874995</v>
      </c>
      <c r="AY2409" s="4">
        <v>126.06</v>
      </c>
      <c r="AZ2409" s="3">
        <v>108.29</v>
      </c>
      <c r="BA2409" s="3">
        <v>97.93</v>
      </c>
    </row>
    <row r="2410" spans="1:53" x14ac:dyDescent="0.3">
      <c r="A2410" s="1" t="s">
        <v>969</v>
      </c>
      <c r="B2410" s="2">
        <v>5311902</v>
      </c>
      <c r="C2410" s="9" t="s">
        <v>2395</v>
      </c>
      <c r="D2410" s="9" t="s">
        <v>2403</v>
      </c>
      <c r="E2410" s="3">
        <v>588.01351</v>
      </c>
      <c r="F2410" s="5">
        <v>-193.34648999999999</v>
      </c>
      <c r="G2410" s="5" t="s">
        <v>2400</v>
      </c>
      <c r="H2410" s="3">
        <v>-3.9430000000000001</v>
      </c>
      <c r="I2410" s="3" t="s">
        <v>2397</v>
      </c>
      <c r="J2410" s="3">
        <v>-3.9430000000000001</v>
      </c>
      <c r="K2410" s="3" t="s">
        <v>2397</v>
      </c>
      <c r="L2410" s="3">
        <v>1.1054000499999999</v>
      </c>
      <c r="M2410" s="3">
        <v>0.22904582999999998</v>
      </c>
      <c r="N2410" s="3" t="s">
        <v>2397</v>
      </c>
      <c r="O2410" s="3" t="s">
        <v>2400</v>
      </c>
      <c r="P2410" s="3" t="s">
        <v>2400</v>
      </c>
      <c r="Q2410" s="3" t="s">
        <v>2397</v>
      </c>
      <c r="R2410" s="3">
        <v>0.301151</v>
      </c>
      <c r="S2410" s="3">
        <v>0.301151</v>
      </c>
      <c r="T2410" s="9" t="s">
        <v>3429</v>
      </c>
      <c r="U2410" s="7">
        <v>93105</v>
      </c>
      <c r="V2410" s="7">
        <v>55550</v>
      </c>
      <c r="W2410" s="7">
        <v>14612</v>
      </c>
      <c r="X2410" s="7" t="s">
        <v>2400</v>
      </c>
      <c r="Y2410" s="7">
        <v>117669</v>
      </c>
      <c r="Z2410" s="7">
        <v>109739</v>
      </c>
      <c r="AA2410" s="7">
        <v>100183</v>
      </c>
      <c r="AB2410" s="7">
        <v>93105</v>
      </c>
      <c r="AC2410" s="3">
        <v>-102.69199999999999</v>
      </c>
      <c r="AD2410" s="3">
        <v>-68.585999999999999</v>
      </c>
      <c r="AE2410" s="3" t="s">
        <v>2397</v>
      </c>
      <c r="AF2410" s="3" t="s">
        <v>2397</v>
      </c>
      <c r="AG2410" s="7">
        <v>33203744</v>
      </c>
      <c r="AH2410" s="7">
        <v>31049148</v>
      </c>
      <c r="AI2410" s="7">
        <v>31049148</v>
      </c>
      <c r="AJ2410" s="7">
        <v>22200226</v>
      </c>
      <c r="AK2410" s="3">
        <v>66.070580000000007</v>
      </c>
      <c r="AL2410" s="7">
        <v>452</v>
      </c>
      <c r="AM2410" s="7">
        <v>16071160</v>
      </c>
      <c r="AN2410" s="3">
        <v>47.83</v>
      </c>
      <c r="AO2410" s="3">
        <v>-5.1036679999999999</v>
      </c>
      <c r="AP2410" s="3">
        <v>2</v>
      </c>
      <c r="AQ2410" s="3">
        <v>29.723837</v>
      </c>
      <c r="AR2410" s="3">
        <v>30.673499</v>
      </c>
      <c r="AS2410" s="3">
        <v>2</v>
      </c>
      <c r="AT2410" s="3">
        <v>29.723837</v>
      </c>
      <c r="AU2410" s="3">
        <v>30.673499</v>
      </c>
      <c r="AV2410" s="3">
        <v>6.8400362944041877</v>
      </c>
      <c r="AW2410" s="3">
        <v>16.470219520822049</v>
      </c>
      <c r="AX2410" s="3">
        <v>11.512685573918453</v>
      </c>
      <c r="AY2410" s="3">
        <v>42.63</v>
      </c>
      <c r="AZ2410" s="3">
        <v>102.65</v>
      </c>
      <c r="BA2410" s="3">
        <v>71.760000000000005</v>
      </c>
    </row>
    <row r="2411" spans="1:53" x14ac:dyDescent="0.3">
      <c r="A2411" s="1" t="s">
        <v>2320</v>
      </c>
      <c r="B2411" s="2">
        <v>5721694</v>
      </c>
      <c r="C2411" s="9" t="s">
        <v>2401</v>
      </c>
      <c r="D2411" s="9" t="s">
        <v>2407</v>
      </c>
      <c r="E2411" s="3">
        <v>584.43565000000001</v>
      </c>
      <c r="F2411" s="5">
        <v>814.42782999999997</v>
      </c>
      <c r="G2411" s="5" t="s">
        <v>2400</v>
      </c>
      <c r="H2411" s="3">
        <v>0.155</v>
      </c>
      <c r="I2411" s="3">
        <v>7.9701740000000001</v>
      </c>
      <c r="J2411" s="4">
        <v>0.155</v>
      </c>
      <c r="K2411" s="3">
        <v>7.9701740000000001</v>
      </c>
      <c r="L2411" s="3">
        <v>0.92767599000000001</v>
      </c>
      <c r="M2411" s="3">
        <v>0.92767599000000001</v>
      </c>
      <c r="N2411" s="3">
        <v>6.1548299999999996</v>
      </c>
      <c r="O2411" s="3" t="s">
        <v>2400</v>
      </c>
      <c r="P2411" s="3" t="s">
        <v>2400</v>
      </c>
      <c r="Q2411" s="3">
        <v>11.800197000000001</v>
      </c>
      <c r="R2411" s="3" t="s">
        <v>2400</v>
      </c>
      <c r="S2411" s="3" t="s">
        <v>2400</v>
      </c>
      <c r="T2411" s="9" t="s">
        <v>3429</v>
      </c>
      <c r="U2411" s="7">
        <v>65480.974000000002</v>
      </c>
      <c r="V2411" s="7">
        <v>60691.163</v>
      </c>
      <c r="W2411" s="7">
        <v>70937.626000000004</v>
      </c>
      <c r="X2411" s="7">
        <v>74727.489000000001</v>
      </c>
      <c r="Y2411" s="7">
        <v>67136.107999999993</v>
      </c>
      <c r="Z2411" s="7">
        <v>66308.540999999997</v>
      </c>
      <c r="AA2411" s="7">
        <v>65480.974000000002</v>
      </c>
      <c r="AB2411" s="7">
        <v>64009.415999999997</v>
      </c>
      <c r="AC2411" s="4">
        <v>100</v>
      </c>
      <c r="AD2411" s="4">
        <v>100</v>
      </c>
      <c r="AE2411" s="3" t="s">
        <v>2400</v>
      </c>
      <c r="AF2411" s="3" t="s">
        <v>2400</v>
      </c>
      <c r="AG2411" s="7">
        <v>58443565</v>
      </c>
      <c r="AH2411" s="7">
        <v>58443565</v>
      </c>
      <c r="AI2411" s="7">
        <v>60246012</v>
      </c>
      <c r="AJ2411" s="7" t="s">
        <v>2400</v>
      </c>
      <c r="AK2411" s="3" t="s">
        <v>2400</v>
      </c>
      <c r="AL2411" s="7">
        <v>113</v>
      </c>
      <c r="AM2411" s="7">
        <v>28512718</v>
      </c>
      <c r="AN2411" s="3">
        <v>48.79</v>
      </c>
      <c r="AO2411" s="3">
        <v>-1.7364660000000001</v>
      </c>
      <c r="AP2411" s="3">
        <v>-3.8</v>
      </c>
      <c r="AQ2411" s="3">
        <v>-5.5009819999999996</v>
      </c>
      <c r="AR2411" s="3">
        <v>5.1366120000000004</v>
      </c>
      <c r="AS2411" s="3">
        <v>-3.8</v>
      </c>
      <c r="AT2411" s="3">
        <v>-5.5009819999999996</v>
      </c>
      <c r="AU2411" s="3">
        <v>4.4516830000000001</v>
      </c>
      <c r="AV2411" s="3">
        <v>2.7828435859448342</v>
      </c>
      <c r="AW2411" s="3">
        <v>1.7354570251582953</v>
      </c>
      <c r="AX2411" s="3">
        <v>1.8428455132478916</v>
      </c>
      <c r="AY2411" s="3">
        <v>158.83000000000001</v>
      </c>
      <c r="AZ2411" s="3">
        <v>99.05</v>
      </c>
      <c r="BA2411" s="3">
        <v>105.18</v>
      </c>
    </row>
    <row r="2412" spans="1:53" x14ac:dyDescent="0.3">
      <c r="A2412" s="1" t="s">
        <v>2210</v>
      </c>
      <c r="B2412" s="2">
        <v>103026</v>
      </c>
      <c r="C2412" s="9" t="s">
        <v>2401</v>
      </c>
      <c r="D2412" s="9" t="s">
        <v>2451</v>
      </c>
      <c r="E2412" s="3">
        <v>584.31327392000003</v>
      </c>
      <c r="F2412" s="5">
        <v>952.97827299999994</v>
      </c>
      <c r="G2412" s="5">
        <v>956.27827391999995</v>
      </c>
      <c r="H2412" s="3">
        <v>0.28899999999999998</v>
      </c>
      <c r="I2412" s="3">
        <v>28.404580152671802</v>
      </c>
      <c r="J2412" s="4">
        <v>0.28899999999999998</v>
      </c>
      <c r="K2412" s="3">
        <v>28.404580152671802</v>
      </c>
      <c r="L2412" s="3">
        <v>2.96373420350699</v>
      </c>
      <c r="M2412" s="3">
        <v>2.8371498799266699</v>
      </c>
      <c r="N2412" s="3">
        <v>11.613607999999999</v>
      </c>
      <c r="O2412" s="3" t="s">
        <v>2400</v>
      </c>
      <c r="P2412" s="3" t="s">
        <v>2400</v>
      </c>
      <c r="Q2412" s="3">
        <v>8.8490120000000001</v>
      </c>
      <c r="R2412" s="3">
        <v>13.533022000000001</v>
      </c>
      <c r="S2412" s="3">
        <v>13.746474333519201</v>
      </c>
      <c r="T2412" s="9" t="s">
        <v>3429</v>
      </c>
      <c r="U2412" s="7">
        <v>96782</v>
      </c>
      <c r="V2412" s="7">
        <v>91816</v>
      </c>
      <c r="W2412" s="7">
        <v>85986</v>
      </c>
      <c r="X2412" s="7">
        <v>79716</v>
      </c>
      <c r="Y2412" s="7">
        <v>99899</v>
      </c>
      <c r="Z2412" s="7">
        <v>99642</v>
      </c>
      <c r="AA2412" s="7">
        <v>98710</v>
      </c>
      <c r="AB2412" s="7">
        <v>96782</v>
      </c>
      <c r="AC2412" s="4">
        <v>94.5</v>
      </c>
      <c r="AD2412" s="3">
        <v>94.534999999999997</v>
      </c>
      <c r="AE2412" s="3">
        <v>62.146000000000001</v>
      </c>
      <c r="AF2412" s="4">
        <v>64.680000000000007</v>
      </c>
      <c r="AG2412" s="7">
        <v>13849424</v>
      </c>
      <c r="AH2412" s="7">
        <v>13848950</v>
      </c>
      <c r="AI2412" s="7">
        <v>13823046</v>
      </c>
      <c r="AJ2412" s="7">
        <v>12766936</v>
      </c>
      <c r="AK2412" s="3">
        <v>92.182919999999996</v>
      </c>
      <c r="AL2412" s="7">
        <v>222</v>
      </c>
      <c r="AM2412" s="7">
        <v>9017759</v>
      </c>
      <c r="AN2412" s="3">
        <v>65.11</v>
      </c>
      <c r="AO2412" s="3">
        <v>0.107614</v>
      </c>
      <c r="AP2412" s="3">
        <v>-11.803744999999999</v>
      </c>
      <c r="AQ2412" s="3">
        <v>-18.666667</v>
      </c>
      <c r="AR2412" s="3">
        <v>-15.258483</v>
      </c>
      <c r="AS2412" s="3">
        <v>-11.803744999999999</v>
      </c>
      <c r="AT2412" s="3">
        <v>-18.666667</v>
      </c>
      <c r="AU2412" s="3">
        <v>-13.965318</v>
      </c>
      <c r="AV2412" s="3">
        <v>2.2140835006550388</v>
      </c>
      <c r="AW2412" s="3">
        <v>2.884272767077054</v>
      </c>
      <c r="AX2412" s="3">
        <v>2.3534602445583639</v>
      </c>
      <c r="AY2412" s="3">
        <v>83.32</v>
      </c>
      <c r="AZ2412" s="3">
        <v>108.54</v>
      </c>
      <c r="BA2412" s="3">
        <v>88.56</v>
      </c>
    </row>
    <row r="2413" spans="1:53" x14ac:dyDescent="0.3">
      <c r="A2413" s="1" t="s">
        <v>515</v>
      </c>
      <c r="B2413" s="2">
        <v>26021653</v>
      </c>
      <c r="C2413" s="9" t="s">
        <v>2395</v>
      </c>
      <c r="D2413" s="9" t="s">
        <v>2417</v>
      </c>
      <c r="E2413" s="3">
        <v>583.78714828</v>
      </c>
      <c r="F2413" s="5">
        <v>541.018148</v>
      </c>
      <c r="G2413" s="5" t="s">
        <v>2400</v>
      </c>
      <c r="H2413" s="3">
        <v>-5.1999999999999998E-2</v>
      </c>
      <c r="I2413" s="3" t="s">
        <v>2397</v>
      </c>
      <c r="J2413" s="3">
        <v>-5.1999999999999998E-2</v>
      </c>
      <c r="K2413" s="3" t="s">
        <v>2397</v>
      </c>
      <c r="L2413" s="3">
        <v>8.5898708999999993</v>
      </c>
      <c r="M2413" s="3">
        <v>3.1340579700000002</v>
      </c>
      <c r="N2413" s="3">
        <v>23.378378000000001</v>
      </c>
      <c r="O2413" s="3" t="s">
        <v>2400</v>
      </c>
      <c r="P2413" s="3" t="s">
        <v>2400</v>
      </c>
      <c r="Q2413" s="3">
        <v>1.685435</v>
      </c>
      <c r="R2413" s="3">
        <v>92.665317000000002</v>
      </c>
      <c r="S2413" s="3">
        <v>92.665317000000002</v>
      </c>
      <c r="T2413" s="9" t="s">
        <v>3433</v>
      </c>
      <c r="U2413" s="7">
        <v>313404</v>
      </c>
      <c r="V2413" s="7">
        <v>312062</v>
      </c>
      <c r="W2413" s="7">
        <v>474042</v>
      </c>
      <c r="X2413" s="7">
        <v>443458</v>
      </c>
      <c r="Y2413" s="7">
        <v>339818</v>
      </c>
      <c r="Z2413" s="7">
        <v>330212</v>
      </c>
      <c r="AA2413" s="7">
        <v>322852</v>
      </c>
      <c r="AB2413" s="7">
        <v>313404</v>
      </c>
      <c r="AC2413" s="4">
        <v>68.73</v>
      </c>
      <c r="AD2413" s="3">
        <v>69.781000000000006</v>
      </c>
      <c r="AE2413" s="3">
        <v>-2.4279999999999999</v>
      </c>
      <c r="AF2413" s="3">
        <v>3.2000000000000001E-2</v>
      </c>
      <c r="AG2413" s="7">
        <v>72000018</v>
      </c>
      <c r="AH2413" s="7">
        <v>71894969</v>
      </c>
      <c r="AI2413" s="7">
        <v>70373809</v>
      </c>
      <c r="AJ2413" s="7">
        <v>49265449</v>
      </c>
      <c r="AK2413" s="3">
        <v>68.424220000000005</v>
      </c>
      <c r="AL2413" s="7">
        <v>126</v>
      </c>
      <c r="AM2413" s="7">
        <v>33416083</v>
      </c>
      <c r="AN2413" s="3">
        <v>46.41</v>
      </c>
      <c r="AO2413" s="3">
        <v>-1.255708</v>
      </c>
      <c r="AP2413" s="3">
        <v>6.527094</v>
      </c>
      <c r="AQ2413" s="3">
        <v>27.393225000000001</v>
      </c>
      <c r="AR2413" s="3">
        <v>38.621794999999999</v>
      </c>
      <c r="AS2413" s="3">
        <v>6.527094</v>
      </c>
      <c r="AT2413" s="3">
        <v>27.393225000000001</v>
      </c>
      <c r="AU2413" s="3">
        <v>34.525660999999999</v>
      </c>
      <c r="AV2413" s="3">
        <v>1.2605344070886204</v>
      </c>
      <c r="AW2413" s="3">
        <v>1.9762867534030595</v>
      </c>
      <c r="AX2413" s="3">
        <v>1.7718496638751908</v>
      </c>
      <c r="AY2413" s="3">
        <v>59.23</v>
      </c>
      <c r="AZ2413" s="3">
        <v>92.86</v>
      </c>
      <c r="BA2413" s="3">
        <v>83.26</v>
      </c>
    </row>
    <row r="2414" spans="1:53" x14ac:dyDescent="0.3">
      <c r="A2414" s="1" t="s">
        <v>1077</v>
      </c>
      <c r="B2414" s="2">
        <v>10544137</v>
      </c>
      <c r="C2414" s="9" t="s">
        <v>2395</v>
      </c>
      <c r="D2414" s="9" t="s">
        <v>2435</v>
      </c>
      <c r="E2414" s="3">
        <v>582.99170400000003</v>
      </c>
      <c r="F2414" s="5">
        <v>668.11970399999996</v>
      </c>
      <c r="G2414" s="5">
        <v>916.93006879999996</v>
      </c>
      <c r="H2414" s="3">
        <v>-2.266</v>
      </c>
      <c r="I2414" s="3" t="s">
        <v>2397</v>
      </c>
      <c r="J2414" s="3">
        <v>4.984</v>
      </c>
      <c r="K2414" s="3">
        <v>4.7603309999999999</v>
      </c>
      <c r="L2414" s="3" t="s">
        <v>2397</v>
      </c>
      <c r="M2414" s="3">
        <v>1.4490566</v>
      </c>
      <c r="N2414" s="3">
        <v>19.216013</v>
      </c>
      <c r="O2414" s="3">
        <v>101.250804635474</v>
      </c>
      <c r="P2414" s="3">
        <v>52.135306553911001</v>
      </c>
      <c r="Q2414" s="3">
        <v>2.7258960000000001</v>
      </c>
      <c r="R2414" s="3">
        <v>16.750751000000001</v>
      </c>
      <c r="S2414" s="3">
        <v>16.750751000000001</v>
      </c>
      <c r="T2414" s="9" t="s">
        <v>3435</v>
      </c>
      <c r="U2414" s="7">
        <v>229923</v>
      </c>
      <c r="V2414" s="7">
        <v>226722</v>
      </c>
      <c r="W2414" s="7">
        <v>187752</v>
      </c>
      <c r="X2414" s="7">
        <v>224124</v>
      </c>
      <c r="Y2414" s="7">
        <v>229923</v>
      </c>
      <c r="Z2414" s="7">
        <v>371160</v>
      </c>
      <c r="AA2414" s="7">
        <v>372383</v>
      </c>
      <c r="AB2414" s="7">
        <v>376200</v>
      </c>
      <c r="AC2414" s="3">
        <v>91.921999999999997</v>
      </c>
      <c r="AD2414" s="3">
        <v>91.921999999999997</v>
      </c>
      <c r="AE2414" s="4">
        <v>14.45</v>
      </c>
      <c r="AF2414" s="4">
        <v>14.45</v>
      </c>
      <c r="AG2414" s="7">
        <v>23882035</v>
      </c>
      <c r="AH2414" s="7">
        <v>23442698</v>
      </c>
      <c r="AI2414" s="7">
        <v>23253272</v>
      </c>
      <c r="AJ2414" s="7">
        <v>21874246</v>
      </c>
      <c r="AK2414" s="3">
        <v>93.051289999999995</v>
      </c>
      <c r="AL2414" s="7">
        <v>176</v>
      </c>
      <c r="AM2414" s="7">
        <v>23549322</v>
      </c>
      <c r="AN2414" s="3">
        <v>100.18</v>
      </c>
      <c r="AO2414" s="3">
        <v>-1.11588</v>
      </c>
      <c r="AP2414" s="3">
        <v>-7.0967739999999999</v>
      </c>
      <c r="AQ2414" s="3">
        <v>8.1182540000000003</v>
      </c>
      <c r="AR2414" s="3">
        <v>9.7142859999999995</v>
      </c>
      <c r="AS2414" s="3">
        <v>-7.0967739999999999</v>
      </c>
      <c r="AT2414" s="3">
        <v>8.1182540000000003</v>
      </c>
      <c r="AU2414" s="3">
        <v>8.8332549999999994</v>
      </c>
      <c r="AV2414" s="3">
        <v>3.596846654270744</v>
      </c>
      <c r="AW2414" s="3">
        <v>5.0829808283952094</v>
      </c>
      <c r="AX2414" s="3">
        <v>4.8985346849411133</v>
      </c>
      <c r="AY2414" s="3">
        <v>75.05</v>
      </c>
      <c r="AZ2414" s="4">
        <v>106.06</v>
      </c>
      <c r="BA2414" s="3">
        <v>102.21</v>
      </c>
    </row>
    <row r="2415" spans="1:53" x14ac:dyDescent="0.3">
      <c r="A2415" s="1" t="s">
        <v>2322</v>
      </c>
      <c r="B2415" s="2">
        <v>5721139</v>
      </c>
      <c r="C2415" s="9" t="s">
        <v>2401</v>
      </c>
      <c r="D2415" s="9" t="s">
        <v>2407</v>
      </c>
      <c r="E2415" s="3">
        <v>582.78310815999998</v>
      </c>
      <c r="F2415" s="5">
        <v>879.18493799999999</v>
      </c>
      <c r="G2415" s="5" t="s">
        <v>2400</v>
      </c>
      <c r="H2415" s="3">
        <v>0.106</v>
      </c>
      <c r="I2415" s="3">
        <v>21.428571000000002</v>
      </c>
      <c r="J2415" s="3">
        <v>0.106</v>
      </c>
      <c r="K2415" s="3">
        <v>21.428571000000002</v>
      </c>
      <c r="L2415" s="3">
        <v>0.89575832000000011</v>
      </c>
      <c r="M2415" s="3">
        <v>0.89575832000000011</v>
      </c>
      <c r="N2415" s="3">
        <v>25.5</v>
      </c>
      <c r="O2415" s="3" t="s">
        <v>2400</v>
      </c>
      <c r="P2415" s="3" t="s">
        <v>2400</v>
      </c>
      <c r="Q2415" s="3">
        <v>23.522273999999999</v>
      </c>
      <c r="R2415" s="3" t="s">
        <v>2400</v>
      </c>
      <c r="S2415" s="3" t="s">
        <v>2400</v>
      </c>
      <c r="T2415" s="9" t="s">
        <v>3432</v>
      </c>
      <c r="U2415" s="7">
        <v>36285.355000000003</v>
      </c>
      <c r="V2415" s="7">
        <v>30301.232</v>
      </c>
      <c r="W2415" s="7">
        <v>28149.127</v>
      </c>
      <c r="X2415" s="7">
        <v>30876.3</v>
      </c>
      <c r="Y2415" s="7">
        <v>36285.355000000003</v>
      </c>
      <c r="Z2415" s="7">
        <v>34151.618000000002</v>
      </c>
      <c r="AA2415" s="7">
        <v>32017.879000000001</v>
      </c>
      <c r="AB2415" s="7">
        <v>31159.555</v>
      </c>
      <c r="AC2415" s="4">
        <v>100</v>
      </c>
      <c r="AD2415" s="4">
        <v>100</v>
      </c>
      <c r="AE2415" s="3" t="s">
        <v>2400</v>
      </c>
      <c r="AF2415" s="3" t="s">
        <v>2400</v>
      </c>
      <c r="AG2415" s="7">
        <v>54654289</v>
      </c>
      <c r="AH2415" s="7">
        <v>54654289</v>
      </c>
      <c r="AI2415" s="7">
        <v>43367851</v>
      </c>
      <c r="AJ2415" s="7" t="s">
        <v>2400</v>
      </c>
      <c r="AK2415" s="3" t="s">
        <v>2400</v>
      </c>
      <c r="AL2415" s="7">
        <v>123</v>
      </c>
      <c r="AM2415" s="7">
        <v>25216066</v>
      </c>
      <c r="AN2415" s="3">
        <v>46.17</v>
      </c>
      <c r="AO2415" s="3">
        <v>1.6949149999999999</v>
      </c>
      <c r="AP2415" s="3">
        <v>-4.4048740000000004</v>
      </c>
      <c r="AQ2415" s="3">
        <v>-5.9040590000000002</v>
      </c>
      <c r="AR2415" s="3">
        <v>-0.87463599999999997</v>
      </c>
      <c r="AS2415" s="3">
        <v>-4.4048740000000004</v>
      </c>
      <c r="AT2415" s="3">
        <v>-5.9040590000000002</v>
      </c>
      <c r="AU2415" s="3">
        <v>0.294985</v>
      </c>
      <c r="AV2415" s="3">
        <v>2.941599940006058</v>
      </c>
      <c r="AW2415" s="3">
        <v>2.0684717746984607</v>
      </c>
      <c r="AX2415" s="3">
        <v>1.6614483027487563</v>
      </c>
      <c r="AY2415" s="3">
        <v>208.93</v>
      </c>
      <c r="AZ2415" s="3">
        <v>146.91</v>
      </c>
      <c r="BA2415" s="4">
        <v>118.01</v>
      </c>
    </row>
    <row r="2416" spans="1:53" x14ac:dyDescent="0.3">
      <c r="A2416" s="1" t="s">
        <v>2619</v>
      </c>
      <c r="B2416" s="2">
        <v>28979014</v>
      </c>
      <c r="C2416" s="9" t="s">
        <v>2401</v>
      </c>
      <c r="D2416" s="9" t="s">
        <v>2417</v>
      </c>
      <c r="E2416" s="3">
        <v>582.19363844999998</v>
      </c>
      <c r="F2416" s="5">
        <v>531.40763800000002</v>
      </c>
      <c r="G2416" s="5" t="s">
        <v>2400</v>
      </c>
      <c r="H2416" s="3">
        <v>8.3000000000000004E-2</v>
      </c>
      <c r="I2416" s="3">
        <v>9.0519879999999997</v>
      </c>
      <c r="J2416" s="3">
        <v>8.3000000000000004E-2</v>
      </c>
      <c r="K2416" s="3">
        <v>9.0519879999999997</v>
      </c>
      <c r="L2416" s="3">
        <v>1.4711729600000001</v>
      </c>
      <c r="M2416" s="3">
        <v>1.46971202</v>
      </c>
      <c r="N2416" s="3" t="s">
        <v>2400</v>
      </c>
      <c r="O2416" s="3" t="s">
        <v>2400</v>
      </c>
      <c r="P2416" s="3" t="s">
        <v>2400</v>
      </c>
      <c r="Q2416" s="3">
        <v>18.647366999999999</v>
      </c>
      <c r="R2416" s="3">
        <v>79.487521000000001</v>
      </c>
      <c r="S2416" s="3">
        <v>79.487521000000001</v>
      </c>
      <c r="T2416" s="9" t="s">
        <v>3439</v>
      </c>
      <c r="U2416" s="7">
        <v>33066</v>
      </c>
      <c r="V2416" s="7">
        <v>25271</v>
      </c>
      <c r="W2416" s="7">
        <v>25251</v>
      </c>
      <c r="X2416" s="7">
        <v>21456.768132533278</v>
      </c>
      <c r="Y2416" s="7">
        <v>27776.448</v>
      </c>
      <c r="Z2416" s="7">
        <v>30398.718000000001</v>
      </c>
      <c r="AA2416" s="7">
        <v>33066</v>
      </c>
      <c r="AB2416" s="7">
        <v>29637.878000000001</v>
      </c>
      <c r="AC2416" s="3">
        <v>70.156999999999996</v>
      </c>
      <c r="AD2416" s="3">
        <v>66.991</v>
      </c>
      <c r="AE2416" s="3">
        <v>50.256999999999998</v>
      </c>
      <c r="AF2416" s="3">
        <v>29.821000000000002</v>
      </c>
      <c r="AG2416" s="7">
        <v>192143114</v>
      </c>
      <c r="AH2416" s="7">
        <v>192143114</v>
      </c>
      <c r="AI2416" s="7">
        <v>179791142</v>
      </c>
      <c r="AJ2416" s="7">
        <v>28270517</v>
      </c>
      <c r="AK2416" s="3">
        <v>14.71326</v>
      </c>
      <c r="AL2416" s="7">
        <v>15</v>
      </c>
      <c r="AM2416" s="7">
        <v>135128</v>
      </c>
      <c r="AN2416" s="3">
        <v>7.0000000000000007E-2</v>
      </c>
      <c r="AO2416" s="3">
        <v>8.4249080000000003</v>
      </c>
      <c r="AP2416" s="3">
        <v>-2.3102309999999999</v>
      </c>
      <c r="AQ2416" s="3">
        <v>-12.426036</v>
      </c>
      <c r="AR2416" s="3">
        <v>-29.355609000000001</v>
      </c>
      <c r="AS2416" s="3">
        <v>-2.3102309999999999</v>
      </c>
      <c r="AT2416" s="3">
        <v>-12.426036</v>
      </c>
      <c r="AU2416" s="3">
        <v>-29.016787000000001</v>
      </c>
      <c r="AV2416" s="3">
        <v>68.578507038618156</v>
      </c>
      <c r="AW2416" s="3">
        <v>40.083725481374636</v>
      </c>
      <c r="AX2416" s="3">
        <v>143.62197912079984</v>
      </c>
      <c r="AY2416" s="3">
        <v>107.64</v>
      </c>
      <c r="AZ2416" s="3">
        <v>62.92</v>
      </c>
      <c r="BA2416" s="3">
        <v>225.43</v>
      </c>
    </row>
    <row r="2417" spans="1:53" x14ac:dyDescent="0.3">
      <c r="A2417" s="1" t="s">
        <v>2905</v>
      </c>
      <c r="B2417" s="2">
        <v>5199636</v>
      </c>
      <c r="C2417" s="9" t="s">
        <v>2395</v>
      </c>
      <c r="D2417" s="9" t="s">
        <v>2403</v>
      </c>
      <c r="E2417" s="3">
        <v>581.58154767999997</v>
      </c>
      <c r="F2417" s="5">
        <v>640.64554699999997</v>
      </c>
      <c r="G2417" s="5" t="s">
        <v>2400</v>
      </c>
      <c r="H2417" s="3">
        <v>-0.32800000000000001</v>
      </c>
      <c r="I2417" s="3" t="s">
        <v>2397</v>
      </c>
      <c r="J2417" s="3">
        <v>-0.32800000000000001</v>
      </c>
      <c r="K2417" s="3" t="s">
        <v>2397</v>
      </c>
      <c r="L2417" s="3" t="s">
        <v>2397</v>
      </c>
      <c r="M2417" s="3" t="s">
        <v>2397</v>
      </c>
      <c r="N2417" s="3" t="s">
        <v>2397</v>
      </c>
      <c r="O2417" s="3" t="s">
        <v>2400</v>
      </c>
      <c r="P2417" s="3" t="s">
        <v>2400</v>
      </c>
      <c r="Q2417" s="3" t="s">
        <v>2400</v>
      </c>
      <c r="R2417" s="3" t="s">
        <v>2397</v>
      </c>
      <c r="S2417" s="3">
        <v>-6.7398150000000001</v>
      </c>
      <c r="T2417" s="9" t="s">
        <v>3429</v>
      </c>
      <c r="U2417" s="7" t="s">
        <v>2400</v>
      </c>
      <c r="V2417" s="7">
        <v>1565</v>
      </c>
      <c r="W2417" s="7">
        <v>1263</v>
      </c>
      <c r="X2417" s="7">
        <v>1491</v>
      </c>
      <c r="Y2417" s="7" t="s">
        <v>2400</v>
      </c>
      <c r="Z2417" s="7" t="s">
        <v>2400</v>
      </c>
      <c r="AA2417" s="7" t="s">
        <v>2400</v>
      </c>
      <c r="AB2417" s="7" t="s">
        <v>2400</v>
      </c>
      <c r="AC2417" s="3" t="s">
        <v>2400</v>
      </c>
      <c r="AD2417" s="3" t="s">
        <v>2400</v>
      </c>
      <c r="AE2417" s="3" t="s">
        <v>2400</v>
      </c>
      <c r="AF2417" s="3" t="s">
        <v>2400</v>
      </c>
      <c r="AG2417" s="7">
        <v>119842940</v>
      </c>
      <c r="AH2417" s="7">
        <v>119347688</v>
      </c>
      <c r="AI2417" s="7">
        <v>103460836</v>
      </c>
      <c r="AJ2417" s="7">
        <v>95608034</v>
      </c>
      <c r="AK2417" s="3">
        <v>74.305710000000005</v>
      </c>
      <c r="AL2417" s="7">
        <v>175</v>
      </c>
      <c r="AM2417" s="7">
        <v>36382259</v>
      </c>
      <c r="AN2417" s="3">
        <v>28.28</v>
      </c>
      <c r="AO2417" s="3">
        <v>11.973393</v>
      </c>
      <c r="AP2417" s="3">
        <v>11.725664</v>
      </c>
      <c r="AQ2417" s="3">
        <v>-7.1691180000000001</v>
      </c>
      <c r="AR2417" s="3">
        <v>74.740483999999995</v>
      </c>
      <c r="AS2417" s="3">
        <v>11.725664</v>
      </c>
      <c r="AT2417" s="3">
        <v>-7.1691180000000001</v>
      </c>
      <c r="AU2417" s="3">
        <v>77.816901000000001</v>
      </c>
      <c r="AV2417" s="3">
        <v>26.71877442808761</v>
      </c>
      <c r="AW2417" s="3">
        <v>28.67009216844853</v>
      </c>
      <c r="AX2417" s="3">
        <v>18.214156706542301</v>
      </c>
      <c r="AY2417" s="3">
        <v>241.59</v>
      </c>
      <c r="AZ2417" s="3">
        <v>259.23</v>
      </c>
      <c r="BA2417" s="3">
        <v>164.69</v>
      </c>
    </row>
    <row r="2418" spans="1:53" x14ac:dyDescent="0.3">
      <c r="A2418" s="1" t="s">
        <v>503</v>
      </c>
      <c r="B2418" s="2">
        <v>100790</v>
      </c>
      <c r="C2418" s="9" t="s">
        <v>2395</v>
      </c>
      <c r="D2418" s="9" t="s">
        <v>2399</v>
      </c>
      <c r="E2418" s="3">
        <v>580.76208116999999</v>
      </c>
      <c r="F2418" s="5" t="s">
        <v>2400</v>
      </c>
      <c r="G2418" s="5">
        <v>422.66008117000001</v>
      </c>
      <c r="H2418" s="3">
        <v>0.61</v>
      </c>
      <c r="I2418" s="3">
        <v>10.6239316239316</v>
      </c>
      <c r="J2418" s="3">
        <v>0.61</v>
      </c>
      <c r="K2418" s="3">
        <v>10.6239316239316</v>
      </c>
      <c r="L2418" s="3">
        <v>1.0345860157270601</v>
      </c>
      <c r="M2418" s="3">
        <v>0.95142165343852791</v>
      </c>
      <c r="N2418" s="3">
        <v>10.808695999999999</v>
      </c>
      <c r="O2418" s="3" t="s">
        <v>2400</v>
      </c>
      <c r="P2418" s="3" t="s">
        <v>2400</v>
      </c>
      <c r="Q2418" s="3" t="s">
        <v>2400</v>
      </c>
      <c r="R2418" s="3" t="s">
        <v>2400</v>
      </c>
      <c r="S2418" s="3" t="s">
        <v>2400</v>
      </c>
      <c r="T2418" s="9" t="s">
        <v>3429</v>
      </c>
      <c r="U2418" s="7">
        <v>223164</v>
      </c>
      <c r="V2418" s="7">
        <v>223497</v>
      </c>
      <c r="W2418" s="7">
        <v>192792</v>
      </c>
      <c r="X2418" s="7">
        <v>163116</v>
      </c>
      <c r="Y2418" s="7">
        <v>224049</v>
      </c>
      <c r="Z2418" s="7">
        <v>220689</v>
      </c>
      <c r="AA2418" s="7">
        <v>221660</v>
      </c>
      <c r="AB2418" s="7">
        <v>223164</v>
      </c>
      <c r="AC2418" s="3" t="s">
        <v>2400</v>
      </c>
      <c r="AD2418" s="3" t="s">
        <v>2400</v>
      </c>
      <c r="AE2418" s="3" t="s">
        <v>2400</v>
      </c>
      <c r="AF2418" s="3" t="s">
        <v>2400</v>
      </c>
      <c r="AG2418" s="7">
        <v>20994730</v>
      </c>
      <c r="AH2418" s="7">
        <v>20998117</v>
      </c>
      <c r="AI2418" s="7">
        <v>20895634</v>
      </c>
      <c r="AJ2418" s="7">
        <v>20183422</v>
      </c>
      <c r="AK2418" s="3">
        <v>96.996570000000006</v>
      </c>
      <c r="AL2418" s="7">
        <v>142</v>
      </c>
      <c r="AM2418" s="7">
        <v>12176278</v>
      </c>
      <c r="AN2418" s="3">
        <v>58.52</v>
      </c>
      <c r="AO2418" s="3">
        <v>-1.8942380000000001</v>
      </c>
      <c r="AP2418" s="3">
        <v>-10.927982999999999</v>
      </c>
      <c r="AQ2418" s="3">
        <v>3.325021</v>
      </c>
      <c r="AR2418" s="3">
        <v>10.195036</v>
      </c>
      <c r="AS2418" s="3">
        <v>-10.927982999999999</v>
      </c>
      <c r="AT2418" s="3">
        <v>3.325021</v>
      </c>
      <c r="AU2418" s="3">
        <v>10.048693999999999</v>
      </c>
      <c r="AV2418" s="3">
        <v>0.81490218343209397</v>
      </c>
      <c r="AW2418" s="3">
        <v>1.1435718858764192</v>
      </c>
      <c r="AX2418" s="3">
        <v>1.1906452764602895</v>
      </c>
      <c r="AY2418" s="3">
        <v>72.14</v>
      </c>
      <c r="AZ2418" s="3">
        <v>101.23</v>
      </c>
      <c r="BA2418" s="4">
        <v>105.4</v>
      </c>
    </row>
    <row r="2419" spans="1:53" x14ac:dyDescent="0.3">
      <c r="A2419" s="1" t="s">
        <v>1762</v>
      </c>
      <c r="B2419" s="2">
        <v>4985655</v>
      </c>
      <c r="C2419" s="9" t="s">
        <v>2401</v>
      </c>
      <c r="D2419" s="9" t="s">
        <v>2446</v>
      </c>
      <c r="E2419" s="3">
        <v>580.71853278000003</v>
      </c>
      <c r="F2419" s="5">
        <v>1251.8985319999999</v>
      </c>
      <c r="G2419" s="5" t="s">
        <v>2400</v>
      </c>
      <c r="H2419" s="3">
        <v>-0.495</v>
      </c>
      <c r="I2419" s="3" t="s">
        <v>2397</v>
      </c>
      <c r="J2419" s="3">
        <v>-0.495</v>
      </c>
      <c r="K2419" s="3" t="s">
        <v>2397</v>
      </c>
      <c r="L2419" s="3">
        <v>0.75445815999999999</v>
      </c>
      <c r="M2419" s="3">
        <v>0.7419732</v>
      </c>
      <c r="N2419" s="3">
        <v>5.9696090000000002</v>
      </c>
      <c r="O2419" s="3" t="s">
        <v>2400</v>
      </c>
      <c r="P2419" s="3" t="s">
        <v>2400</v>
      </c>
      <c r="Q2419" s="3">
        <v>0.74525699999999995</v>
      </c>
      <c r="R2419" s="3">
        <v>5.7617479999999999</v>
      </c>
      <c r="S2419" s="3">
        <v>5.7617479999999999</v>
      </c>
      <c r="T2419" s="9" t="s">
        <v>3429</v>
      </c>
      <c r="U2419" s="7">
        <v>1643330</v>
      </c>
      <c r="V2419" s="7">
        <v>1717267</v>
      </c>
      <c r="W2419" s="7">
        <v>1407558</v>
      </c>
      <c r="X2419" s="7">
        <v>1343834</v>
      </c>
      <c r="Y2419" s="7">
        <v>1630290</v>
      </c>
      <c r="Z2419" s="7">
        <v>1597857</v>
      </c>
      <c r="AA2419" s="7">
        <v>1564225</v>
      </c>
      <c r="AB2419" s="7">
        <v>1643330</v>
      </c>
      <c r="AC2419" s="4">
        <v>5.3639999999999999</v>
      </c>
      <c r="AD2419" s="4">
        <v>9.5679999999999996</v>
      </c>
      <c r="AE2419" s="4">
        <v>8.9190000000000005</v>
      </c>
      <c r="AF2419" s="4">
        <v>12.541</v>
      </c>
      <c r="AG2419" s="7">
        <v>65896001</v>
      </c>
      <c r="AH2419" s="7">
        <v>65890093</v>
      </c>
      <c r="AI2419" s="7">
        <v>65343418</v>
      </c>
      <c r="AJ2419" s="7">
        <v>57011556</v>
      </c>
      <c r="AK2419" s="3">
        <v>86.491439999999997</v>
      </c>
      <c r="AL2419" s="7">
        <v>218</v>
      </c>
      <c r="AM2419" s="7">
        <v>45792181</v>
      </c>
      <c r="AN2419" s="3">
        <v>69.47</v>
      </c>
      <c r="AO2419" s="3">
        <v>10.294117999999999</v>
      </c>
      <c r="AP2419" s="3">
        <v>-6.3564129999999999</v>
      </c>
      <c r="AQ2419" s="3">
        <v>-3.6214949999999999</v>
      </c>
      <c r="AR2419" s="3">
        <v>96.428571000000005</v>
      </c>
      <c r="AS2419" s="3">
        <v>-6.3564129999999999</v>
      </c>
      <c r="AT2419" s="3">
        <v>-3.6214949999999999</v>
      </c>
      <c r="AU2419" s="3">
        <v>103.703704</v>
      </c>
      <c r="AV2419" s="3">
        <v>4.3364843514543496</v>
      </c>
      <c r="AW2419" s="3">
        <v>3.4380639086521767</v>
      </c>
      <c r="AX2419" s="3">
        <v>3.9935483277233708</v>
      </c>
      <c r="AY2419" s="3">
        <v>108.26</v>
      </c>
      <c r="AZ2419" s="3">
        <v>85.83</v>
      </c>
      <c r="BA2419" s="4">
        <v>99.7</v>
      </c>
    </row>
    <row r="2420" spans="1:53" x14ac:dyDescent="0.3">
      <c r="A2420" s="1" t="s">
        <v>1565</v>
      </c>
      <c r="B2420" s="2">
        <v>8839000</v>
      </c>
      <c r="C2420" s="9" t="s">
        <v>2395</v>
      </c>
      <c r="D2420" s="9" t="s">
        <v>2403</v>
      </c>
      <c r="E2420" s="3">
        <v>579.44582916000002</v>
      </c>
      <c r="F2420" s="5">
        <v>366.38182899999998</v>
      </c>
      <c r="G2420" s="5" t="s">
        <v>2400</v>
      </c>
      <c r="H2420" s="3">
        <v>-0.60299999999999998</v>
      </c>
      <c r="I2420" s="3" t="s">
        <v>2397</v>
      </c>
      <c r="J2420" s="3">
        <v>-0.60299999999999998</v>
      </c>
      <c r="K2420" s="3" t="s">
        <v>2397</v>
      </c>
      <c r="L2420" s="3">
        <v>1.6776978399999998</v>
      </c>
      <c r="M2420" s="3">
        <v>1.6776978399999998</v>
      </c>
      <c r="N2420" s="3" t="s">
        <v>2397</v>
      </c>
      <c r="O2420" s="3" t="s">
        <v>2400</v>
      </c>
      <c r="P2420" s="3" t="s">
        <v>2400</v>
      </c>
      <c r="Q2420" s="3" t="s">
        <v>2400</v>
      </c>
      <c r="R2420" s="3" t="s">
        <v>2397</v>
      </c>
      <c r="S2420" s="3">
        <v>-0.88271900000000003</v>
      </c>
      <c r="T2420" s="9" t="s">
        <v>3429</v>
      </c>
      <c r="U2420" s="7" t="s">
        <v>2400</v>
      </c>
      <c r="V2420" s="7" t="s">
        <v>2400</v>
      </c>
      <c r="W2420" s="7" t="s">
        <v>2400</v>
      </c>
      <c r="X2420" s="7" t="s">
        <v>2400</v>
      </c>
      <c r="Y2420" s="7" t="s">
        <v>2400</v>
      </c>
      <c r="Z2420" s="7" t="s">
        <v>2400</v>
      </c>
      <c r="AA2420" s="7" t="s">
        <v>2400</v>
      </c>
      <c r="AB2420" s="7" t="s">
        <v>2400</v>
      </c>
      <c r="AC2420" s="3" t="s">
        <v>2400</v>
      </c>
      <c r="AD2420" s="3" t="s">
        <v>2400</v>
      </c>
      <c r="AE2420" s="3" t="s">
        <v>2400</v>
      </c>
      <c r="AF2420" s="3" t="s">
        <v>2400</v>
      </c>
      <c r="AG2420" s="7">
        <v>57247967</v>
      </c>
      <c r="AH2420" s="7">
        <v>57206059</v>
      </c>
      <c r="AI2420" s="7">
        <v>54601516</v>
      </c>
      <c r="AJ2420" s="7">
        <v>24459946</v>
      </c>
      <c r="AK2420" s="3">
        <v>42.719209999999997</v>
      </c>
      <c r="AL2420" s="7">
        <v>167</v>
      </c>
      <c r="AM2420" s="7">
        <v>33434301</v>
      </c>
      <c r="AN2420" s="3">
        <v>58.39</v>
      </c>
      <c r="AO2420" s="3">
        <v>-7.7531650000000001</v>
      </c>
      <c r="AP2420" s="3">
        <v>-42.391303999999998</v>
      </c>
      <c r="AQ2420" s="3">
        <v>-51.172528999999997</v>
      </c>
      <c r="AR2420" s="3">
        <v>-57.538237000000002</v>
      </c>
      <c r="AS2420" s="3">
        <v>-42.391303999999998</v>
      </c>
      <c r="AT2420" s="3">
        <v>-51.172528999999997</v>
      </c>
      <c r="AU2420" s="3">
        <v>-58.446187000000002</v>
      </c>
      <c r="AV2420" s="3">
        <v>9.7709464855543011</v>
      </c>
      <c r="AW2420" s="3">
        <v>10.523568663596729</v>
      </c>
      <c r="AX2420" s="3">
        <v>6.1766582974698041</v>
      </c>
      <c r="AY2420" s="4">
        <v>143.80000000000001</v>
      </c>
      <c r="AZ2420" s="3">
        <v>154.88</v>
      </c>
      <c r="BA2420" s="4">
        <v>90.9</v>
      </c>
    </row>
    <row r="2421" spans="1:53" x14ac:dyDescent="0.3">
      <c r="A2421" s="1" t="s">
        <v>253</v>
      </c>
      <c r="B2421" s="2">
        <v>4294278</v>
      </c>
      <c r="C2421" s="9" t="s">
        <v>2395</v>
      </c>
      <c r="D2421" s="9" t="s">
        <v>2476</v>
      </c>
      <c r="E2421" s="3">
        <v>578.53759200000002</v>
      </c>
      <c r="F2421" s="5">
        <v>1027.667592</v>
      </c>
      <c r="G2421" s="5" t="s">
        <v>2400</v>
      </c>
      <c r="H2421" s="3">
        <v>0.01</v>
      </c>
      <c r="I2421" s="3" t="s">
        <v>2397</v>
      </c>
      <c r="J2421" s="3">
        <v>0.01</v>
      </c>
      <c r="K2421" s="3" t="s">
        <v>2397</v>
      </c>
      <c r="L2421" s="3" t="s">
        <v>2397</v>
      </c>
      <c r="M2421" s="3">
        <v>1.3909774400000001</v>
      </c>
      <c r="N2421" s="3">
        <v>10.765338</v>
      </c>
      <c r="O2421" s="3" t="s">
        <v>2400</v>
      </c>
      <c r="P2421" s="3" t="s">
        <v>2400</v>
      </c>
      <c r="Q2421" s="3">
        <v>1.3032349999999999</v>
      </c>
      <c r="R2421" s="3">
        <v>21.638213</v>
      </c>
      <c r="S2421" s="3">
        <v>21.638213</v>
      </c>
      <c r="T2421" s="9" t="s">
        <v>3429</v>
      </c>
      <c r="U2421" s="7">
        <v>601117</v>
      </c>
      <c r="V2421" s="7">
        <v>573152</v>
      </c>
      <c r="W2421" s="7">
        <v>490907</v>
      </c>
      <c r="X2421" s="7">
        <v>343113</v>
      </c>
      <c r="Y2421" s="7">
        <v>703904</v>
      </c>
      <c r="Z2421" s="7">
        <v>662034</v>
      </c>
      <c r="AA2421" s="7">
        <v>634306</v>
      </c>
      <c r="AB2421" s="7">
        <v>601117</v>
      </c>
      <c r="AC2421" s="4">
        <v>39.369999999999997</v>
      </c>
      <c r="AD2421" s="3">
        <v>37.789000000000001</v>
      </c>
      <c r="AE2421" s="3">
        <v>0.57499999999999996</v>
      </c>
      <c r="AF2421" s="4">
        <v>2.577</v>
      </c>
      <c r="AG2421" s="7">
        <v>27507698</v>
      </c>
      <c r="AH2421" s="7">
        <v>27229994</v>
      </c>
      <c r="AI2421" s="7">
        <v>25640829</v>
      </c>
      <c r="AJ2421" s="7">
        <v>24174280</v>
      </c>
      <c r="AK2421" s="3">
        <v>87.874170000000007</v>
      </c>
      <c r="AL2421" s="7">
        <v>189</v>
      </c>
      <c r="AM2421" s="7">
        <v>19316243</v>
      </c>
      <c r="AN2421" s="3">
        <v>70.22</v>
      </c>
      <c r="AO2421" s="3">
        <v>-4.7565749999999998</v>
      </c>
      <c r="AP2421" s="3">
        <v>-19.067997999999999</v>
      </c>
      <c r="AQ2421" s="3">
        <v>-2.7984010000000001</v>
      </c>
      <c r="AR2421" s="3">
        <v>19.606465</v>
      </c>
      <c r="AS2421" s="3">
        <v>-19.067997999999999</v>
      </c>
      <c r="AT2421" s="3">
        <v>-2.7984010000000001</v>
      </c>
      <c r="AU2421" s="3">
        <v>17.622668000000001</v>
      </c>
      <c r="AV2421" s="3">
        <v>3.7745184041957285</v>
      </c>
      <c r="AW2421" s="3">
        <v>4.694552702345101</v>
      </c>
      <c r="AX2421" s="3">
        <v>4.8748975444730673</v>
      </c>
      <c r="AY2421" s="3">
        <v>63.81</v>
      </c>
      <c r="AZ2421" s="3">
        <v>79.37</v>
      </c>
      <c r="BA2421" s="3">
        <v>82.42</v>
      </c>
    </row>
    <row r="2422" spans="1:53" x14ac:dyDescent="0.3">
      <c r="A2422" s="1" t="s">
        <v>848</v>
      </c>
      <c r="B2422" s="2">
        <v>100502</v>
      </c>
      <c r="C2422" s="9" t="s">
        <v>2395</v>
      </c>
      <c r="D2422" s="9" t="s">
        <v>2399</v>
      </c>
      <c r="E2422" s="3">
        <v>576.71756735999998</v>
      </c>
      <c r="F2422" s="5" t="s">
        <v>2400</v>
      </c>
      <c r="G2422" s="5">
        <v>620.93556736000005</v>
      </c>
      <c r="H2422" s="3">
        <v>0.74</v>
      </c>
      <c r="I2422" s="3">
        <v>12.5176151761518</v>
      </c>
      <c r="J2422" s="4">
        <v>0.74</v>
      </c>
      <c r="K2422" s="3">
        <v>12.5176151761518</v>
      </c>
      <c r="L2422" s="3">
        <v>1.2242311020930401</v>
      </c>
      <c r="M2422" s="3">
        <v>0.96373283510410002</v>
      </c>
      <c r="N2422" s="3">
        <v>9.3824900000000007</v>
      </c>
      <c r="O2422" s="3" t="s">
        <v>2400</v>
      </c>
      <c r="P2422" s="3" t="s">
        <v>2400</v>
      </c>
      <c r="Q2422" s="3" t="s">
        <v>2400</v>
      </c>
      <c r="R2422" s="3" t="s">
        <v>2400</v>
      </c>
      <c r="S2422" s="3" t="s">
        <v>2400</v>
      </c>
      <c r="T2422" s="9" t="s">
        <v>3429</v>
      </c>
      <c r="U2422" s="7">
        <v>208564</v>
      </c>
      <c r="V2422" s="7">
        <v>205313</v>
      </c>
      <c r="W2422" s="7">
        <v>185503</v>
      </c>
      <c r="X2422" s="7">
        <v>187061</v>
      </c>
      <c r="Y2422" s="7">
        <v>206725</v>
      </c>
      <c r="Z2422" s="7">
        <v>199719</v>
      </c>
      <c r="AA2422" s="7">
        <v>202465</v>
      </c>
      <c r="AB2422" s="7">
        <v>208595</v>
      </c>
      <c r="AC2422" s="3" t="s">
        <v>2400</v>
      </c>
      <c r="AD2422" s="3" t="s">
        <v>2400</v>
      </c>
      <c r="AE2422" s="3" t="s">
        <v>2400</v>
      </c>
      <c r="AF2422" s="3" t="s">
        <v>2400</v>
      </c>
      <c r="AG2422" s="7">
        <v>11808304</v>
      </c>
      <c r="AH2422" s="7">
        <v>11814093</v>
      </c>
      <c r="AI2422" s="7">
        <v>11754528</v>
      </c>
      <c r="AJ2422" s="7">
        <v>11323395</v>
      </c>
      <c r="AK2422" s="3">
        <v>95.89349</v>
      </c>
      <c r="AL2422" s="7">
        <v>192</v>
      </c>
      <c r="AM2422" s="7">
        <v>9032233</v>
      </c>
      <c r="AN2422" s="3">
        <v>76.489999999999995</v>
      </c>
      <c r="AO2422" s="3">
        <v>-1.921648</v>
      </c>
      <c r="AP2422" s="3">
        <v>-5.4258800000000003</v>
      </c>
      <c r="AQ2422" s="3">
        <v>5.3363740000000002</v>
      </c>
      <c r="AR2422" s="3">
        <v>7.8701540000000003</v>
      </c>
      <c r="AS2422" s="3">
        <v>-5.4258800000000003</v>
      </c>
      <c r="AT2422" s="3">
        <v>5.3363740000000002</v>
      </c>
      <c r="AU2422" s="3">
        <v>7.3437140000000003</v>
      </c>
      <c r="AV2422" s="3" t="s">
        <v>2400</v>
      </c>
      <c r="AW2422" s="3" t="s">
        <v>2400</v>
      </c>
      <c r="AX2422" s="3" t="s">
        <v>2400</v>
      </c>
      <c r="AY2422" s="3">
        <v>59.88</v>
      </c>
      <c r="AZ2422" s="3">
        <v>103.75</v>
      </c>
      <c r="BA2422" s="3">
        <v>106.81</v>
      </c>
    </row>
    <row r="2423" spans="1:53" x14ac:dyDescent="0.3">
      <c r="A2423" s="1" t="s">
        <v>3207</v>
      </c>
      <c r="B2423" s="2">
        <v>5175520</v>
      </c>
      <c r="C2423" s="9" t="s">
        <v>2395</v>
      </c>
      <c r="D2423" s="9" t="s">
        <v>2403</v>
      </c>
      <c r="E2423" s="3">
        <v>576.63965184000006</v>
      </c>
      <c r="F2423" s="5">
        <v>383.57565099999999</v>
      </c>
      <c r="G2423" s="5" t="s">
        <v>2400</v>
      </c>
      <c r="H2423" s="3">
        <v>-0.114</v>
      </c>
      <c r="I2423" s="3" t="s">
        <v>2397</v>
      </c>
      <c r="J2423" s="3">
        <v>-0.114</v>
      </c>
      <c r="K2423" s="3" t="s">
        <v>2397</v>
      </c>
      <c r="L2423" s="3">
        <v>2.7858439199999996</v>
      </c>
      <c r="M2423" s="3">
        <v>2.6306769500000002</v>
      </c>
      <c r="N2423" s="3" t="s">
        <v>2397</v>
      </c>
      <c r="O2423" s="3" t="s">
        <v>2400</v>
      </c>
      <c r="P2423" s="3" t="s">
        <v>2400</v>
      </c>
      <c r="Q2423" s="3" t="s">
        <v>2400</v>
      </c>
      <c r="R2423" s="3" t="s">
        <v>2397</v>
      </c>
      <c r="S2423" s="3">
        <v>-5.0716330000000003</v>
      </c>
      <c r="T2423" s="9" t="s">
        <v>3429</v>
      </c>
      <c r="U2423" s="7" t="s">
        <v>2400</v>
      </c>
      <c r="V2423" s="7" t="s">
        <v>2400</v>
      </c>
      <c r="W2423" s="7" t="s">
        <v>2400</v>
      </c>
      <c r="X2423" s="7">
        <v>257</v>
      </c>
      <c r="Y2423" s="7" t="s">
        <v>2400</v>
      </c>
      <c r="Z2423" s="7" t="s">
        <v>2400</v>
      </c>
      <c r="AA2423" s="7" t="s">
        <v>2400</v>
      </c>
      <c r="AB2423" s="7" t="s">
        <v>2400</v>
      </c>
      <c r="AC2423" s="3" t="s">
        <v>2400</v>
      </c>
      <c r="AD2423" s="3" t="s">
        <v>2400</v>
      </c>
      <c r="AE2423" s="3" t="s">
        <v>2400</v>
      </c>
      <c r="AF2423" s="3" t="s">
        <v>2400</v>
      </c>
      <c r="AG2423" s="7">
        <v>170842763</v>
      </c>
      <c r="AH2423" s="7">
        <v>138199047</v>
      </c>
      <c r="AI2423" s="7">
        <v>135339836</v>
      </c>
      <c r="AJ2423" s="7">
        <v>103270813</v>
      </c>
      <c r="AK2423" s="3">
        <v>60.174480000000003</v>
      </c>
      <c r="AL2423" s="7">
        <v>156</v>
      </c>
      <c r="AM2423" s="7">
        <v>103308309</v>
      </c>
      <c r="AN2423" s="4">
        <v>60.2</v>
      </c>
      <c r="AO2423" s="3">
        <v>-4.0625</v>
      </c>
      <c r="AP2423" s="3">
        <v>-8.6309520000000006</v>
      </c>
      <c r="AQ2423" s="3">
        <v>-27.594339999999999</v>
      </c>
      <c r="AR2423" s="3">
        <v>-29.748284000000002</v>
      </c>
      <c r="AS2423" s="3">
        <v>-8.6309520000000006</v>
      </c>
      <c r="AT2423" s="3">
        <v>-27.594339999999999</v>
      </c>
      <c r="AU2423" s="3">
        <v>-34.680850999999997</v>
      </c>
      <c r="AV2423" s="3">
        <v>1.8256634211722786</v>
      </c>
      <c r="AW2423" s="3">
        <v>4.1162639162826924</v>
      </c>
      <c r="AX2423" s="3">
        <v>4.2834035061220277</v>
      </c>
      <c r="AY2423" s="3">
        <v>47.65</v>
      </c>
      <c r="AZ2423" s="3">
        <v>107.44</v>
      </c>
      <c r="BA2423" s="4">
        <v>111.8</v>
      </c>
    </row>
    <row r="2424" spans="1:53" x14ac:dyDescent="0.3">
      <c r="A2424" s="1" t="s">
        <v>1400</v>
      </c>
      <c r="B2424" s="2">
        <v>1022911</v>
      </c>
      <c r="C2424" s="9" t="s">
        <v>2395</v>
      </c>
      <c r="D2424" s="9" t="s">
        <v>2399</v>
      </c>
      <c r="E2424" s="3">
        <v>574.62987224999995</v>
      </c>
      <c r="F2424" s="5" t="s">
        <v>2400</v>
      </c>
      <c r="G2424" s="5">
        <v>1146.47887225</v>
      </c>
      <c r="H2424" s="3">
        <v>0.73699999999999999</v>
      </c>
      <c r="I2424" s="3">
        <v>10.5627705627706</v>
      </c>
      <c r="J2424" s="4">
        <v>0.73699999999999999</v>
      </c>
      <c r="K2424" s="3">
        <v>10.5627705627706</v>
      </c>
      <c r="L2424" s="3">
        <v>0.97983366087601398</v>
      </c>
      <c r="M2424" s="3">
        <v>0.73760515521166103</v>
      </c>
      <c r="N2424" s="3">
        <v>3.5188920000000001</v>
      </c>
      <c r="O2424" s="3" t="s">
        <v>2400</v>
      </c>
      <c r="P2424" s="3" t="s">
        <v>2400</v>
      </c>
      <c r="Q2424" s="3" t="s">
        <v>2400</v>
      </c>
      <c r="R2424" s="3" t="s">
        <v>2400</v>
      </c>
      <c r="S2424" s="3" t="s">
        <v>2400</v>
      </c>
      <c r="T2424" s="9" t="s">
        <v>3429</v>
      </c>
      <c r="U2424" s="7">
        <v>300014</v>
      </c>
      <c r="V2424" s="7">
        <v>325480</v>
      </c>
      <c r="W2424" s="7">
        <v>276056</v>
      </c>
      <c r="X2424" s="7">
        <v>260307</v>
      </c>
      <c r="Y2424" s="7">
        <v>301574</v>
      </c>
      <c r="Z2424" s="7">
        <v>304066</v>
      </c>
      <c r="AA2424" s="7">
        <v>308132</v>
      </c>
      <c r="AB2424" s="7">
        <v>300690</v>
      </c>
      <c r="AC2424" s="3" t="s">
        <v>2400</v>
      </c>
      <c r="AD2424" s="3" t="s">
        <v>2400</v>
      </c>
      <c r="AE2424" s="3" t="s">
        <v>2400</v>
      </c>
      <c r="AF2424" s="3" t="s">
        <v>2400</v>
      </c>
      <c r="AG2424" s="7">
        <v>21393905</v>
      </c>
      <c r="AH2424" s="7">
        <v>21377215</v>
      </c>
      <c r="AI2424" s="7">
        <v>21594546</v>
      </c>
      <c r="AJ2424" s="7">
        <v>19944109</v>
      </c>
      <c r="AK2424" s="4">
        <v>93.190299999999993</v>
      </c>
      <c r="AL2424" s="7">
        <v>175</v>
      </c>
      <c r="AM2424" s="7">
        <v>13414050</v>
      </c>
      <c r="AN2424" s="3">
        <v>62.68</v>
      </c>
      <c r="AO2424" s="3">
        <v>-0.81300799999999995</v>
      </c>
      <c r="AP2424" s="3">
        <v>-9.1247670000000003</v>
      </c>
      <c r="AQ2424" s="3">
        <v>9.0259160000000005</v>
      </c>
      <c r="AR2424" s="3">
        <v>-11.498004999999999</v>
      </c>
      <c r="AS2424" s="3">
        <v>-9.1247670000000003</v>
      </c>
      <c r="AT2424" s="3">
        <v>9.0259160000000005</v>
      </c>
      <c r="AU2424" s="3">
        <v>-11.465892999999999</v>
      </c>
      <c r="AV2424" s="3">
        <v>1.2082993306305614</v>
      </c>
      <c r="AW2424" s="3">
        <v>1.6191867059692353</v>
      </c>
      <c r="AX2424" s="3">
        <v>1.7943697328982975</v>
      </c>
      <c r="AY2424" s="3">
        <v>65.25</v>
      </c>
      <c r="AZ2424" s="3">
        <v>87.44</v>
      </c>
      <c r="BA2424" s="4">
        <v>96.9</v>
      </c>
    </row>
    <row r="2425" spans="1:53" x14ac:dyDescent="0.3">
      <c r="A2425" s="1" t="s">
        <v>137</v>
      </c>
      <c r="B2425" s="2">
        <v>5288886</v>
      </c>
      <c r="C2425" s="9" t="s">
        <v>2395</v>
      </c>
      <c r="D2425" s="9" t="s">
        <v>2403</v>
      </c>
      <c r="E2425" s="3">
        <v>574.53899194999997</v>
      </c>
      <c r="F2425" s="5">
        <v>264.029991</v>
      </c>
      <c r="G2425" s="5" t="s">
        <v>2400</v>
      </c>
      <c r="H2425" s="3">
        <v>-0.249</v>
      </c>
      <c r="I2425" s="3" t="s">
        <v>2397</v>
      </c>
      <c r="J2425" s="3">
        <v>-0.249</v>
      </c>
      <c r="K2425" s="3" t="s">
        <v>2397</v>
      </c>
      <c r="L2425" s="3">
        <v>1.6358418399999999</v>
      </c>
      <c r="M2425" s="3">
        <v>1.6358418399999999</v>
      </c>
      <c r="N2425" s="3" t="s">
        <v>2397</v>
      </c>
      <c r="O2425" s="3" t="s">
        <v>2400</v>
      </c>
      <c r="P2425" s="3" t="s">
        <v>2400</v>
      </c>
      <c r="Q2425" s="3" t="s">
        <v>2400</v>
      </c>
      <c r="R2425" s="3" t="s">
        <v>2397</v>
      </c>
      <c r="S2425" s="3">
        <v>-1.851302</v>
      </c>
      <c r="T2425" s="9" t="s">
        <v>3429</v>
      </c>
      <c r="U2425" s="7" t="s">
        <v>2400</v>
      </c>
      <c r="V2425" s="7" t="s">
        <v>2400</v>
      </c>
      <c r="W2425" s="7" t="s">
        <v>2400</v>
      </c>
      <c r="X2425" s="7" t="s">
        <v>2400</v>
      </c>
      <c r="Y2425" s="7" t="s">
        <v>2400</v>
      </c>
      <c r="Z2425" s="7" t="s">
        <v>2400</v>
      </c>
      <c r="AA2425" s="7" t="s">
        <v>2400</v>
      </c>
      <c r="AB2425" s="7" t="s">
        <v>2400</v>
      </c>
      <c r="AC2425" s="3" t="s">
        <v>2400</v>
      </c>
      <c r="AD2425" s="3" t="s">
        <v>2400</v>
      </c>
      <c r="AE2425" s="3" t="s">
        <v>2400</v>
      </c>
      <c r="AF2425" s="3" t="s">
        <v>2400</v>
      </c>
      <c r="AG2425" s="7">
        <v>105710290</v>
      </c>
      <c r="AH2425" s="7">
        <v>105539683</v>
      </c>
      <c r="AI2425" s="7">
        <v>53238985</v>
      </c>
      <c r="AJ2425" s="7">
        <v>70478314</v>
      </c>
      <c r="AK2425" s="3">
        <v>66.118769999999998</v>
      </c>
      <c r="AL2425" s="7">
        <v>166</v>
      </c>
      <c r="AM2425" s="7">
        <v>81383513</v>
      </c>
      <c r="AN2425" s="3">
        <v>76.349999999999994</v>
      </c>
      <c r="AO2425" s="3">
        <v>-1.9120459999999999</v>
      </c>
      <c r="AP2425" s="3">
        <v>-4.8237480000000001</v>
      </c>
      <c r="AQ2425" s="3">
        <v>-13.344595</v>
      </c>
      <c r="AR2425" s="3">
        <v>5.9917360000000004</v>
      </c>
      <c r="AS2425" s="3">
        <v>-4.8237480000000001</v>
      </c>
      <c r="AT2425" s="3">
        <v>-13.344595</v>
      </c>
      <c r="AU2425" s="3">
        <v>12.995595</v>
      </c>
      <c r="AV2425" s="3">
        <v>3.8075500003494587</v>
      </c>
      <c r="AW2425" s="3">
        <v>6.5804286531853382</v>
      </c>
      <c r="AX2425" s="3">
        <v>6.3805743569027467</v>
      </c>
      <c r="AY2425" s="3">
        <v>45.71</v>
      </c>
      <c r="AZ2425" s="3">
        <v>78.989999999999995</v>
      </c>
      <c r="BA2425" s="3">
        <v>76.59</v>
      </c>
    </row>
    <row r="2426" spans="1:53" x14ac:dyDescent="0.3">
      <c r="A2426" s="1" t="s">
        <v>1510</v>
      </c>
      <c r="B2426" s="2">
        <v>4087277</v>
      </c>
      <c r="C2426" s="9" t="s">
        <v>2395</v>
      </c>
      <c r="D2426" s="9" t="s">
        <v>2399</v>
      </c>
      <c r="E2426" s="3">
        <v>574.05660378000005</v>
      </c>
      <c r="F2426" s="5" t="s">
        <v>2400</v>
      </c>
      <c r="G2426" s="5">
        <v>1426.9166037800001</v>
      </c>
      <c r="H2426" s="3">
        <v>0.159</v>
      </c>
      <c r="I2426" s="3">
        <v>18.15625</v>
      </c>
      <c r="J2426" s="3">
        <v>0.159</v>
      </c>
      <c r="K2426" s="3">
        <v>18.15625</v>
      </c>
      <c r="L2426" s="3">
        <v>0.75714081304615799</v>
      </c>
      <c r="M2426" s="3">
        <v>0.712655960055121</v>
      </c>
      <c r="N2426" s="3">
        <v>13.219568000000001</v>
      </c>
      <c r="O2426" s="3" t="s">
        <v>2400</v>
      </c>
      <c r="P2426" s="3" t="s">
        <v>2400</v>
      </c>
      <c r="Q2426" s="3" t="s">
        <v>2400</v>
      </c>
      <c r="R2426" s="3" t="s">
        <v>2400</v>
      </c>
      <c r="S2426" s="3" t="s">
        <v>2400</v>
      </c>
      <c r="T2426" s="9" t="s">
        <v>3429</v>
      </c>
      <c r="U2426" s="7">
        <v>136563</v>
      </c>
      <c r="V2426" s="7">
        <v>166289</v>
      </c>
      <c r="W2426" s="7">
        <v>170102</v>
      </c>
      <c r="X2426" s="7">
        <v>141280</v>
      </c>
      <c r="Y2426" s="7">
        <v>127163</v>
      </c>
      <c r="Z2426" s="7">
        <v>127169</v>
      </c>
      <c r="AA2426" s="7">
        <v>129600</v>
      </c>
      <c r="AB2426" s="7">
        <v>136563</v>
      </c>
      <c r="AC2426" s="3" t="s">
        <v>2400</v>
      </c>
      <c r="AD2426" s="3" t="s">
        <v>2400</v>
      </c>
      <c r="AE2426" s="3" t="s">
        <v>2400</v>
      </c>
      <c r="AF2426" s="3" t="s">
        <v>2400</v>
      </c>
      <c r="AG2426" s="7">
        <v>42904342</v>
      </c>
      <c r="AH2426" s="7">
        <v>43466961</v>
      </c>
      <c r="AI2426" s="7">
        <v>44956118</v>
      </c>
      <c r="AJ2426" s="7">
        <v>40845592</v>
      </c>
      <c r="AK2426" s="3">
        <v>95.202110000000005</v>
      </c>
      <c r="AL2426" s="7">
        <v>179</v>
      </c>
      <c r="AM2426" s="7">
        <v>28464914</v>
      </c>
      <c r="AN2426" s="3">
        <v>66.349999999999994</v>
      </c>
      <c r="AO2426" s="3">
        <v>-1.940928</v>
      </c>
      <c r="AP2426" s="3">
        <v>-13.153961000000001</v>
      </c>
      <c r="AQ2426" s="3">
        <v>0.17241400000000001</v>
      </c>
      <c r="AR2426" s="3">
        <v>-7.484076</v>
      </c>
      <c r="AS2426" s="3">
        <v>-13.153961000000001</v>
      </c>
      <c r="AT2426" s="3">
        <v>0.17241400000000001</v>
      </c>
      <c r="AU2426" s="3">
        <v>-7.6311609999999996</v>
      </c>
      <c r="AV2426" s="3">
        <v>1.2815462826582913</v>
      </c>
      <c r="AW2426" s="3">
        <v>2.3617264234426014</v>
      </c>
      <c r="AX2426" s="3">
        <v>1.9803878698696387</v>
      </c>
      <c r="AY2426" s="3">
        <v>41.63</v>
      </c>
      <c r="AZ2426" s="3">
        <v>76.72</v>
      </c>
      <c r="BA2426" s="3">
        <v>64.33</v>
      </c>
    </row>
    <row r="2427" spans="1:53" x14ac:dyDescent="0.3">
      <c r="A2427" s="1" t="s">
        <v>2668</v>
      </c>
      <c r="B2427" s="2">
        <v>29168779</v>
      </c>
      <c r="C2427" s="9" t="s">
        <v>2401</v>
      </c>
      <c r="D2427" s="9" t="s">
        <v>2415</v>
      </c>
      <c r="E2427" s="3">
        <v>573.84170400000005</v>
      </c>
      <c r="F2427" s="5">
        <v>714.39770399999998</v>
      </c>
      <c r="G2427" s="5" t="s">
        <v>2400</v>
      </c>
      <c r="H2427" s="3">
        <v>-0.05</v>
      </c>
      <c r="I2427" s="3" t="s">
        <v>2397</v>
      </c>
      <c r="J2427" s="3">
        <v>-0.05</v>
      </c>
      <c r="K2427" s="3" t="s">
        <v>2397</v>
      </c>
      <c r="L2427" s="3" t="s">
        <v>2397</v>
      </c>
      <c r="M2427" s="3">
        <v>11.29441624</v>
      </c>
      <c r="N2427" s="3" t="s">
        <v>2397</v>
      </c>
      <c r="O2427" s="3" t="s">
        <v>2400</v>
      </c>
      <c r="P2427" s="3" t="s">
        <v>2400</v>
      </c>
      <c r="Q2427" s="3">
        <v>8.1025170000000006</v>
      </c>
      <c r="R2427" s="3" t="s">
        <v>2397</v>
      </c>
      <c r="S2427" s="3">
        <v>-45.255648999999998</v>
      </c>
      <c r="T2427" s="9" t="s">
        <v>3429</v>
      </c>
      <c r="U2427" s="7">
        <v>155164</v>
      </c>
      <c r="V2427" s="7">
        <v>155011</v>
      </c>
      <c r="W2427" s="7">
        <v>145578</v>
      </c>
      <c r="X2427" s="7">
        <v>91317</v>
      </c>
      <c r="Y2427" s="7">
        <v>154972</v>
      </c>
      <c r="Z2427" s="7">
        <v>147455</v>
      </c>
      <c r="AA2427" s="7">
        <v>146131</v>
      </c>
      <c r="AB2427" s="7">
        <v>155164</v>
      </c>
      <c r="AC2427" s="3">
        <v>26.167000000000002</v>
      </c>
      <c r="AD2427" s="3">
        <v>26.992999999999999</v>
      </c>
      <c r="AE2427" s="3">
        <v>-17.780999999999999</v>
      </c>
      <c r="AF2427" s="3">
        <v>-19.335999999999999</v>
      </c>
      <c r="AG2427" s="7">
        <v>250060927</v>
      </c>
      <c r="AH2427" s="7">
        <v>246774184</v>
      </c>
      <c r="AI2427" s="7">
        <v>156053939</v>
      </c>
      <c r="AJ2427" s="7">
        <v>180996276</v>
      </c>
      <c r="AK2427" s="3">
        <v>72.229240000000004</v>
      </c>
      <c r="AL2427" s="7">
        <v>119</v>
      </c>
      <c r="AM2427" s="7">
        <v>24685985</v>
      </c>
      <c r="AN2427" s="3">
        <v>9.85</v>
      </c>
      <c r="AO2427" s="3">
        <v>19.302949000000002</v>
      </c>
      <c r="AP2427" s="3">
        <v>94.323143999999999</v>
      </c>
      <c r="AQ2427" s="3">
        <v>204.794521</v>
      </c>
      <c r="AR2427" s="4">
        <v>122.5</v>
      </c>
      <c r="AS2427" s="3">
        <v>94.323143999999999</v>
      </c>
      <c r="AT2427" s="3">
        <v>204.794521</v>
      </c>
      <c r="AU2427" s="3">
        <v>107.94392499999999</v>
      </c>
      <c r="AV2427" s="3">
        <v>148.2861343948658</v>
      </c>
      <c r="AW2427" s="3">
        <v>115.94115143606099</v>
      </c>
      <c r="AX2427" s="3">
        <v>48.630416094252659</v>
      </c>
      <c r="AY2427" s="3">
        <v>652.80999999999995</v>
      </c>
      <c r="AZ2427" s="3">
        <v>510.42</v>
      </c>
      <c r="BA2427" s="4">
        <v>214.09</v>
      </c>
    </row>
    <row r="2428" spans="1:53" x14ac:dyDescent="0.3">
      <c r="A2428" s="1" t="s">
        <v>1121</v>
      </c>
      <c r="B2428" s="2">
        <v>4987231</v>
      </c>
      <c r="C2428" s="9" t="s">
        <v>2401</v>
      </c>
      <c r="D2428" s="9" t="s">
        <v>2404</v>
      </c>
      <c r="E2428" s="3">
        <v>573.45006004000004</v>
      </c>
      <c r="F2428" s="5">
        <v>463.60005999999998</v>
      </c>
      <c r="G2428" s="5" t="s">
        <v>2400</v>
      </c>
      <c r="H2428" s="3">
        <v>0.23899999999999999</v>
      </c>
      <c r="I2428" s="3">
        <v>27.282827999999999</v>
      </c>
      <c r="J2428" s="3">
        <v>0.23899999999999999</v>
      </c>
      <c r="K2428" s="3">
        <v>27.282827999999999</v>
      </c>
      <c r="L2428" s="3">
        <v>1.56479926</v>
      </c>
      <c r="M2428" s="3">
        <v>1.4974774099999999</v>
      </c>
      <c r="N2428" s="3">
        <v>13.484773000000001</v>
      </c>
      <c r="O2428" s="3" t="s">
        <v>2400</v>
      </c>
      <c r="P2428" s="3" t="s">
        <v>2400</v>
      </c>
      <c r="Q2428" s="3">
        <v>0.78525100000000003</v>
      </c>
      <c r="R2428" s="3">
        <v>11.306338999999999</v>
      </c>
      <c r="S2428" s="3">
        <v>11.306338999999999</v>
      </c>
      <c r="T2428" s="9" t="s">
        <v>3435</v>
      </c>
      <c r="U2428" s="7">
        <v>529198</v>
      </c>
      <c r="V2428" s="7">
        <v>649188</v>
      </c>
      <c r="W2428" s="7">
        <v>826832</v>
      </c>
      <c r="X2428" s="7">
        <v>590601</v>
      </c>
      <c r="Y2428" s="7">
        <v>529198</v>
      </c>
      <c r="Z2428" s="7">
        <v>552418</v>
      </c>
      <c r="AA2428" s="7">
        <v>572357</v>
      </c>
      <c r="AB2428" s="7">
        <v>604014</v>
      </c>
      <c r="AC2428" s="4">
        <v>9.3789999999999996</v>
      </c>
      <c r="AD2428" s="4">
        <v>9.3789999999999996</v>
      </c>
      <c r="AE2428" s="4">
        <v>6.7</v>
      </c>
      <c r="AF2428" s="4">
        <v>6.7</v>
      </c>
      <c r="AG2428" s="7">
        <v>19452000</v>
      </c>
      <c r="AH2428" s="7">
        <v>19445000</v>
      </c>
      <c r="AI2428" s="7">
        <v>19454000</v>
      </c>
      <c r="AJ2428" s="7">
        <v>18544392</v>
      </c>
      <c r="AK2428" s="3">
        <v>95.333269999999999</v>
      </c>
      <c r="AL2428" s="7">
        <v>194</v>
      </c>
      <c r="AM2428" s="7">
        <v>16196470</v>
      </c>
      <c r="AN2428" s="3">
        <v>83.26</v>
      </c>
      <c r="AO2428" s="3">
        <v>-3.3977110000000001</v>
      </c>
      <c r="AP2428" s="3">
        <v>-8.3785620000000005</v>
      </c>
      <c r="AQ2428" s="3">
        <v>-13.123191</v>
      </c>
      <c r="AR2428" s="3">
        <v>-28.469280000000001</v>
      </c>
      <c r="AS2428" s="3">
        <v>-8.3785620000000005</v>
      </c>
      <c r="AT2428" s="3">
        <v>-13.123191</v>
      </c>
      <c r="AU2428" s="3">
        <v>-29.459389000000002</v>
      </c>
      <c r="AV2428" s="3">
        <v>1.9061932052526986</v>
      </c>
      <c r="AW2428" s="3">
        <v>4.0414928543879478</v>
      </c>
      <c r="AX2428" s="3">
        <v>3.4236764269907605</v>
      </c>
      <c r="AY2428" s="3">
        <v>66.83</v>
      </c>
      <c r="AZ2428" s="3">
        <v>141.69</v>
      </c>
      <c r="BA2428" s="4">
        <v>120.03</v>
      </c>
    </row>
    <row r="2429" spans="1:53" x14ac:dyDescent="0.3">
      <c r="A2429" s="1" t="s">
        <v>1286</v>
      </c>
      <c r="B2429" s="2">
        <v>108596101</v>
      </c>
      <c r="C2429" s="9" t="s">
        <v>2401</v>
      </c>
      <c r="D2429" s="9" t="s">
        <v>2509</v>
      </c>
      <c r="E2429" s="3">
        <v>573.36325480000005</v>
      </c>
      <c r="F2429" s="5">
        <v>619.73647400000004</v>
      </c>
      <c r="G2429" s="5" t="s">
        <v>2400</v>
      </c>
      <c r="H2429" s="3">
        <v>-8.5999999999999993E-2</v>
      </c>
      <c r="I2429" s="3" t="s">
        <v>2397</v>
      </c>
      <c r="J2429" s="3">
        <v>-8.5999999999999993E-2</v>
      </c>
      <c r="K2429" s="3" t="s">
        <v>2397</v>
      </c>
      <c r="L2429" s="3">
        <v>21.319018400000001</v>
      </c>
      <c r="M2429" s="3">
        <v>15.342163359999999</v>
      </c>
      <c r="N2429" s="3" t="s">
        <v>2397</v>
      </c>
      <c r="O2429" s="3" t="s">
        <v>2400</v>
      </c>
      <c r="P2429" s="3" t="s">
        <v>2400</v>
      </c>
      <c r="Q2429" s="3" t="s">
        <v>2397</v>
      </c>
      <c r="R2429" s="3" t="s">
        <v>2397</v>
      </c>
      <c r="S2429" s="3">
        <v>-2.0905819999999999</v>
      </c>
      <c r="T2429" s="9" t="s">
        <v>3429</v>
      </c>
      <c r="U2429" s="7">
        <v>1477.826</v>
      </c>
      <c r="V2429" s="7">
        <v>2927.46</v>
      </c>
      <c r="W2429" s="7">
        <v>2092.5749999999998</v>
      </c>
      <c r="X2429" s="7">
        <v>1062.5250000000001</v>
      </c>
      <c r="Y2429" s="7">
        <v>1020.728</v>
      </c>
      <c r="Z2429" s="7">
        <v>1023.528</v>
      </c>
      <c r="AA2429" s="7">
        <v>1477.826</v>
      </c>
      <c r="AB2429" s="7">
        <v>2344.4349999999999</v>
      </c>
      <c r="AC2429" s="3">
        <v>48.981000000000002</v>
      </c>
      <c r="AD2429" s="3">
        <v>24.933</v>
      </c>
      <c r="AE2429" s="3" t="s">
        <v>2397</v>
      </c>
      <c r="AF2429" s="3" t="s">
        <v>2397</v>
      </c>
      <c r="AG2429" s="7">
        <v>78275357</v>
      </c>
      <c r="AH2429" s="7">
        <v>76899960</v>
      </c>
      <c r="AI2429" s="7">
        <v>620290</v>
      </c>
      <c r="AJ2429" s="7">
        <v>22279413</v>
      </c>
      <c r="AK2429" s="3">
        <v>27.588760000000001</v>
      </c>
      <c r="AL2429" s="7">
        <v>74</v>
      </c>
      <c r="AM2429" s="7">
        <v>14081902</v>
      </c>
      <c r="AN2429" s="3">
        <v>17.440000000000001</v>
      </c>
      <c r="AO2429" s="3">
        <v>1.756955</v>
      </c>
      <c r="AP2429" s="3">
        <v>-2.112676</v>
      </c>
      <c r="AQ2429" s="3">
        <v>-0.71428599999999998</v>
      </c>
      <c r="AR2429" s="3">
        <v>-24.864865000000002</v>
      </c>
      <c r="AS2429" s="3">
        <v>-2.112676</v>
      </c>
      <c r="AT2429" s="3">
        <v>-0.71428599999999998</v>
      </c>
      <c r="AU2429" s="3">
        <v>-23.119468999999999</v>
      </c>
      <c r="AV2429" s="3">
        <v>0.7768410449591302</v>
      </c>
      <c r="AW2429" s="3">
        <v>0.73420600628023636</v>
      </c>
      <c r="AX2429" s="3">
        <v>0.60191916091859254</v>
      </c>
      <c r="AY2429" s="3">
        <v>113.98</v>
      </c>
      <c r="AZ2429" s="3">
        <v>107.72</v>
      </c>
      <c r="BA2429" s="3">
        <v>88.31</v>
      </c>
    </row>
    <row r="2430" spans="1:53" x14ac:dyDescent="0.3">
      <c r="A2430" s="1" t="s">
        <v>1534</v>
      </c>
      <c r="B2430" s="2">
        <v>5722315</v>
      </c>
      <c r="C2430" s="9" t="s">
        <v>2401</v>
      </c>
      <c r="D2430" s="9" t="s">
        <v>2407</v>
      </c>
      <c r="E2430" s="3">
        <v>572.77887974999999</v>
      </c>
      <c r="F2430" s="5">
        <v>573.06322899999998</v>
      </c>
      <c r="G2430" s="5" t="s">
        <v>2400</v>
      </c>
      <c r="H2430" s="3">
        <v>0.10299999999999999</v>
      </c>
      <c r="I2430" s="3">
        <v>12.591972999999999</v>
      </c>
      <c r="J2430" s="4">
        <v>0.10299999999999999</v>
      </c>
      <c r="K2430" s="3">
        <v>12.591972999999999</v>
      </c>
      <c r="L2430" s="3">
        <v>0.95027764000000003</v>
      </c>
      <c r="M2430" s="3">
        <v>0.95027764000000003</v>
      </c>
      <c r="N2430" s="3" t="s">
        <v>2400</v>
      </c>
      <c r="O2430" s="3" t="s">
        <v>2400</v>
      </c>
      <c r="P2430" s="3" t="s">
        <v>2400</v>
      </c>
      <c r="Q2430" s="3">
        <v>45.955818999999998</v>
      </c>
      <c r="R2430" s="3" t="s">
        <v>2400</v>
      </c>
      <c r="S2430" s="3" t="s">
        <v>2400</v>
      </c>
      <c r="T2430" s="9" t="s">
        <v>3429</v>
      </c>
      <c r="U2430" s="7">
        <v>12632.941000000001</v>
      </c>
      <c r="V2430" s="7">
        <v>12852.424999999999</v>
      </c>
      <c r="W2430" s="7">
        <v>12142.02</v>
      </c>
      <c r="X2430" s="7">
        <v>13430.717000000001</v>
      </c>
      <c r="Y2430" s="7">
        <v>11923.844999999999</v>
      </c>
      <c r="Z2430" s="7">
        <v>12278.393</v>
      </c>
      <c r="AA2430" s="7">
        <v>12632.941000000001</v>
      </c>
      <c r="AB2430" s="7">
        <v>12750.004999999999</v>
      </c>
      <c r="AC2430" s="4">
        <v>100</v>
      </c>
      <c r="AD2430" s="4">
        <v>100</v>
      </c>
      <c r="AE2430" s="3" t="s">
        <v>2400</v>
      </c>
      <c r="AF2430" s="3" t="s">
        <v>2400</v>
      </c>
      <c r="AG2430" s="7">
        <v>36366913</v>
      </c>
      <c r="AH2430" s="7">
        <v>36366913</v>
      </c>
      <c r="AI2430" s="7">
        <v>36366913</v>
      </c>
      <c r="AJ2430" s="7" t="s">
        <v>2400</v>
      </c>
      <c r="AK2430" s="3" t="s">
        <v>2400</v>
      </c>
      <c r="AL2430" s="7">
        <v>93</v>
      </c>
      <c r="AM2430" s="7">
        <v>11636873</v>
      </c>
      <c r="AN2430" s="4">
        <v>32</v>
      </c>
      <c r="AO2430" s="3">
        <v>-0.92105300000000001</v>
      </c>
      <c r="AP2430" s="3">
        <v>-4.3809519999999997</v>
      </c>
      <c r="AQ2430" s="3">
        <v>1.4141410000000001</v>
      </c>
      <c r="AR2430" s="3">
        <v>7.3414109999999999</v>
      </c>
      <c r="AS2430" s="3">
        <v>-4.3809519999999997</v>
      </c>
      <c r="AT2430" s="3">
        <v>1.4141410000000001</v>
      </c>
      <c r="AU2430" s="3">
        <v>7.5714290000000002</v>
      </c>
      <c r="AV2430" s="3">
        <v>1.1617483177634571</v>
      </c>
      <c r="AW2430" s="3">
        <v>0.91900344089744923</v>
      </c>
      <c r="AX2430" s="3">
        <v>1.0108787199380509</v>
      </c>
      <c r="AY2430" s="3">
        <v>107.33</v>
      </c>
      <c r="AZ2430" s="3">
        <v>84.91</v>
      </c>
      <c r="BA2430" s="3">
        <v>93.39</v>
      </c>
    </row>
    <row r="2431" spans="1:53" x14ac:dyDescent="0.3">
      <c r="A2431" s="1" t="s">
        <v>1447</v>
      </c>
      <c r="B2431" s="2">
        <v>27456468</v>
      </c>
      <c r="C2431" s="9" t="s">
        <v>2401</v>
      </c>
      <c r="D2431" s="9" t="s">
        <v>2410</v>
      </c>
      <c r="E2431" s="3">
        <v>571.28194540000004</v>
      </c>
      <c r="F2431" s="5">
        <v>644.16059499999994</v>
      </c>
      <c r="G2431" s="5" t="s">
        <v>2400</v>
      </c>
      <c r="H2431" s="3">
        <v>-0.29660469620686442</v>
      </c>
      <c r="I2431" s="3" t="s">
        <v>2397</v>
      </c>
      <c r="J2431" s="3">
        <v>-0.29660469620686442</v>
      </c>
      <c r="K2431" s="3" t="s">
        <v>2397</v>
      </c>
      <c r="L2431" s="3">
        <v>2.11842263</v>
      </c>
      <c r="M2431" s="3">
        <v>1.3301002900000001</v>
      </c>
      <c r="N2431" s="3">
        <v>82.673506000000003</v>
      </c>
      <c r="O2431" s="3" t="s">
        <v>2400</v>
      </c>
      <c r="P2431" s="3" t="s">
        <v>2400</v>
      </c>
      <c r="Q2431" s="3">
        <v>0.71119699999999997</v>
      </c>
      <c r="R2431" s="3">
        <v>70.459294999999997</v>
      </c>
      <c r="S2431" s="3">
        <v>70.459294999999997</v>
      </c>
      <c r="T2431" s="9" t="s">
        <v>3430</v>
      </c>
      <c r="U2431" s="7">
        <v>909523.09034278023</v>
      </c>
      <c r="V2431" s="7">
        <v>802366.29223126115</v>
      </c>
      <c r="W2431" s="7">
        <v>775464.6680918372</v>
      </c>
      <c r="X2431" s="7">
        <v>730205.55545739469</v>
      </c>
      <c r="Y2431" s="7">
        <v>927177.6421445075</v>
      </c>
      <c r="Z2431" s="7">
        <v>909523.09034278023</v>
      </c>
      <c r="AA2431" s="7">
        <v>888913.64149869094</v>
      </c>
      <c r="AB2431" s="7">
        <v>848445.00992695929</v>
      </c>
      <c r="AC2431" s="3">
        <v>45.731000000000002</v>
      </c>
      <c r="AD2431" s="3">
        <v>46.039000000000001</v>
      </c>
      <c r="AE2431" s="3">
        <v>-0.47399999999999998</v>
      </c>
      <c r="AF2431" s="4">
        <v>-0.1</v>
      </c>
      <c r="AG2431" s="7">
        <v>87200000</v>
      </c>
      <c r="AH2431" s="7">
        <v>85265962</v>
      </c>
      <c r="AI2431" s="7">
        <v>86800000</v>
      </c>
      <c r="AJ2431" s="7">
        <v>17045231</v>
      </c>
      <c r="AK2431" s="3">
        <v>19.990659999999998</v>
      </c>
      <c r="AL2431" s="7">
        <v>28</v>
      </c>
      <c r="AM2431" s="7">
        <v>13667518</v>
      </c>
      <c r="AN2431" s="3">
        <v>16.03</v>
      </c>
      <c r="AO2431" s="3">
        <v>0.99573299999999998</v>
      </c>
      <c r="AP2431" s="3">
        <v>5.9701490000000002</v>
      </c>
      <c r="AQ2431" s="3">
        <v>86.351705999999993</v>
      </c>
      <c r="AR2431" s="3">
        <v>118.461539</v>
      </c>
      <c r="AS2431" s="3">
        <v>5.9701490000000002</v>
      </c>
      <c r="AT2431" s="3">
        <v>86.351705999999993</v>
      </c>
      <c r="AU2431" s="3">
        <v>122.570533</v>
      </c>
      <c r="AV2431" s="3" t="s">
        <v>2400</v>
      </c>
      <c r="AW2431" s="3" t="s">
        <v>2400</v>
      </c>
      <c r="AX2431" s="3" t="s">
        <v>2400</v>
      </c>
      <c r="AY2431" s="3">
        <v>18.16</v>
      </c>
      <c r="AZ2431" s="3">
        <v>119.22</v>
      </c>
      <c r="BA2431" s="3">
        <v>276.17</v>
      </c>
    </row>
    <row r="2432" spans="1:53" x14ac:dyDescent="0.3">
      <c r="A2432" s="1" t="s">
        <v>1146</v>
      </c>
      <c r="B2432" s="2">
        <v>5721449</v>
      </c>
      <c r="C2432" s="9" t="s">
        <v>2401</v>
      </c>
      <c r="D2432" s="9" t="s">
        <v>2407</v>
      </c>
      <c r="E2432" s="3">
        <v>569.40243906000001</v>
      </c>
      <c r="F2432" s="5">
        <v>885.992299</v>
      </c>
      <c r="G2432" s="5" t="s">
        <v>2400</v>
      </c>
      <c r="H2432" s="3">
        <v>0.13400000000000001</v>
      </c>
      <c r="I2432" s="3">
        <v>10.197505</v>
      </c>
      <c r="J2432" s="3">
        <v>0.13400000000000001</v>
      </c>
      <c r="K2432" s="3">
        <v>10.197505</v>
      </c>
      <c r="L2432" s="3">
        <v>0.89011886000000007</v>
      </c>
      <c r="M2432" s="3">
        <v>0.89011886000000007</v>
      </c>
      <c r="N2432" s="3">
        <v>10.186916</v>
      </c>
      <c r="O2432" s="3" t="s">
        <v>2400</v>
      </c>
      <c r="P2432" s="3" t="s">
        <v>2400</v>
      </c>
      <c r="Q2432" s="3">
        <v>20.107223000000001</v>
      </c>
      <c r="R2432" s="3" t="s">
        <v>2400</v>
      </c>
      <c r="S2432" s="3" t="s">
        <v>2400</v>
      </c>
      <c r="T2432" s="9" t="s">
        <v>3437</v>
      </c>
      <c r="U2432" s="7">
        <v>43045.453999999998</v>
      </c>
      <c r="V2432" s="7">
        <v>43874.837</v>
      </c>
      <c r="W2432" s="7">
        <v>44088.472999999998</v>
      </c>
      <c r="X2432" s="7">
        <v>47629.353999999999</v>
      </c>
      <c r="Y2432" s="7">
        <v>42742.415000000001</v>
      </c>
      <c r="Z2432" s="7">
        <v>42893.934000000001</v>
      </c>
      <c r="AA2432" s="7">
        <v>43045.453999999998</v>
      </c>
      <c r="AB2432" s="7">
        <v>43557.036</v>
      </c>
      <c r="AC2432" s="4">
        <v>100</v>
      </c>
      <c r="AD2432" s="4">
        <v>100</v>
      </c>
      <c r="AE2432" s="3" t="s">
        <v>2400</v>
      </c>
      <c r="AF2432" s="3" t="s">
        <v>2400</v>
      </c>
      <c r="AG2432" s="7">
        <v>55335515</v>
      </c>
      <c r="AH2432" s="7">
        <v>55335515</v>
      </c>
      <c r="AI2432" s="7">
        <v>55335515</v>
      </c>
      <c r="AJ2432" s="7" t="s">
        <v>2400</v>
      </c>
      <c r="AK2432" s="3" t="s">
        <v>2400</v>
      </c>
      <c r="AL2432" s="7">
        <v>111</v>
      </c>
      <c r="AM2432" s="7">
        <v>18081027</v>
      </c>
      <c r="AN2432" s="3">
        <v>32.68</v>
      </c>
      <c r="AO2432" s="3">
        <v>2.8301889999999998</v>
      </c>
      <c r="AP2432" s="3">
        <v>-4.6647230000000004</v>
      </c>
      <c r="AQ2432" s="3">
        <v>-4.3859649999999997</v>
      </c>
      <c r="AR2432" s="3">
        <v>2.8301889999999998</v>
      </c>
      <c r="AS2432" s="3">
        <v>-4.6647230000000004</v>
      </c>
      <c r="AT2432" s="3">
        <v>-4.3859649999999997</v>
      </c>
      <c r="AU2432" s="3">
        <v>2.9380899999999999</v>
      </c>
      <c r="AV2432" s="3">
        <v>2.5570431575453849</v>
      </c>
      <c r="AW2432" s="3">
        <v>1.815933467617743</v>
      </c>
      <c r="AX2432" s="3">
        <v>1.8967669664423821</v>
      </c>
      <c r="AY2432" s="3">
        <v>172.48</v>
      </c>
      <c r="AZ2432" s="3">
        <v>122.49</v>
      </c>
      <c r="BA2432" s="3">
        <v>127.94</v>
      </c>
    </row>
    <row r="2433" spans="1:53" x14ac:dyDescent="0.3">
      <c r="A2433" s="1" t="s">
        <v>1148</v>
      </c>
      <c r="B2433" s="2">
        <v>10702054</v>
      </c>
      <c r="C2433" s="9" t="s">
        <v>2401</v>
      </c>
      <c r="D2433" s="9" t="s">
        <v>2407</v>
      </c>
      <c r="E2433" s="3">
        <v>568.89334431999998</v>
      </c>
      <c r="F2433" s="5">
        <v>867.64397399999996</v>
      </c>
      <c r="G2433" s="5" t="s">
        <v>2400</v>
      </c>
      <c r="H2433" s="3">
        <v>0.14000000000000001</v>
      </c>
      <c r="I2433" s="3">
        <v>10.274668999999999</v>
      </c>
      <c r="J2433" s="3">
        <v>0.14000000000000001</v>
      </c>
      <c r="K2433" s="3">
        <v>10.274668999999999</v>
      </c>
      <c r="L2433" s="3">
        <v>0.88994624999999994</v>
      </c>
      <c r="M2433" s="3">
        <v>0.88994624999999994</v>
      </c>
      <c r="N2433" s="3">
        <v>8.3540120000000009</v>
      </c>
      <c r="O2433" s="3" t="s">
        <v>2400</v>
      </c>
      <c r="P2433" s="3" t="s">
        <v>2400</v>
      </c>
      <c r="Q2433" s="3">
        <v>19.631260000000001</v>
      </c>
      <c r="R2433" s="3" t="s">
        <v>2400</v>
      </c>
      <c r="S2433" s="3" t="s">
        <v>2400</v>
      </c>
      <c r="T2433" s="9" t="s">
        <v>3437</v>
      </c>
      <c r="U2433" s="7">
        <v>43416.665999999997</v>
      </c>
      <c r="V2433" s="7">
        <v>44381.873</v>
      </c>
      <c r="W2433" s="7">
        <v>44159.574000000001</v>
      </c>
      <c r="X2433" s="7">
        <v>48786.319000000003</v>
      </c>
      <c r="Y2433" s="7">
        <v>43119.671999999999</v>
      </c>
      <c r="Z2433" s="7">
        <v>43268.169000000002</v>
      </c>
      <c r="AA2433" s="7">
        <v>43416.665999999997</v>
      </c>
      <c r="AB2433" s="7">
        <v>43887.271000000001</v>
      </c>
      <c r="AC2433" s="4">
        <v>100</v>
      </c>
      <c r="AD2433" s="4">
        <v>100</v>
      </c>
      <c r="AE2433" s="3" t="s">
        <v>2400</v>
      </c>
      <c r="AF2433" s="3" t="s">
        <v>2400</v>
      </c>
      <c r="AG2433" s="7">
        <v>54231968</v>
      </c>
      <c r="AH2433" s="7">
        <v>54231968</v>
      </c>
      <c r="AI2433" s="7">
        <v>54231968</v>
      </c>
      <c r="AJ2433" s="7" t="s">
        <v>2400</v>
      </c>
      <c r="AK2433" s="3" t="s">
        <v>2400</v>
      </c>
      <c r="AL2433" s="7">
        <v>109</v>
      </c>
      <c r="AM2433" s="7">
        <v>20445447</v>
      </c>
      <c r="AN2433" s="4">
        <v>37.700000000000003</v>
      </c>
      <c r="AO2433" s="3">
        <v>2.4340769999999998</v>
      </c>
      <c r="AP2433" s="3">
        <v>-3.7178270000000002</v>
      </c>
      <c r="AQ2433" s="3">
        <v>-4.3560610000000004</v>
      </c>
      <c r="AR2433" s="3">
        <v>2.6422759999999998</v>
      </c>
      <c r="AS2433" s="3">
        <v>-3.7178270000000002</v>
      </c>
      <c r="AT2433" s="3">
        <v>-4.3560610000000004</v>
      </c>
      <c r="AU2433" s="3">
        <v>2.1233569999999999</v>
      </c>
      <c r="AV2433" s="3">
        <v>3.8850941201322438</v>
      </c>
      <c r="AW2433" s="3">
        <v>2.0077498805266898</v>
      </c>
      <c r="AX2433" s="3">
        <v>1.9276227800377248</v>
      </c>
      <c r="AY2433" s="4">
        <v>254.11</v>
      </c>
      <c r="AZ2433" s="3">
        <v>131.32</v>
      </c>
      <c r="BA2433" s="4">
        <v>126.08</v>
      </c>
    </row>
    <row r="2434" spans="1:53" x14ac:dyDescent="0.3">
      <c r="A2434" s="1" t="s">
        <v>204</v>
      </c>
      <c r="B2434" s="2">
        <v>4987823</v>
      </c>
      <c r="C2434" s="9" t="s">
        <v>2395</v>
      </c>
      <c r="D2434" s="9" t="s">
        <v>2406</v>
      </c>
      <c r="E2434" s="3">
        <v>567.75869046000003</v>
      </c>
      <c r="F2434" s="5">
        <v>768.04368999999997</v>
      </c>
      <c r="G2434" s="5" t="s">
        <v>2400</v>
      </c>
      <c r="H2434" s="3">
        <v>-0.34</v>
      </c>
      <c r="I2434" s="3" t="s">
        <v>2397</v>
      </c>
      <c r="J2434" s="3">
        <v>-0.34</v>
      </c>
      <c r="K2434" s="3" t="s">
        <v>2397</v>
      </c>
      <c r="L2434" s="3">
        <v>4.1325738000000003</v>
      </c>
      <c r="M2434" s="3">
        <v>2.2444100700000003</v>
      </c>
      <c r="N2434" s="3" t="s">
        <v>2397</v>
      </c>
      <c r="O2434" s="3" t="s">
        <v>2400</v>
      </c>
      <c r="P2434" s="3" t="s">
        <v>2400</v>
      </c>
      <c r="Q2434" s="3">
        <v>0.97632300000000005</v>
      </c>
      <c r="R2434" s="3">
        <v>13.626598</v>
      </c>
      <c r="S2434" s="3">
        <v>13.626598</v>
      </c>
      <c r="T2434" s="9" t="s">
        <v>3429</v>
      </c>
      <c r="U2434" s="7">
        <v>689206</v>
      </c>
      <c r="V2434" s="7">
        <v>534894</v>
      </c>
      <c r="W2434" s="7">
        <v>444908</v>
      </c>
      <c r="X2434" s="7">
        <v>502587</v>
      </c>
      <c r="Y2434" s="7">
        <v>782178</v>
      </c>
      <c r="Z2434" s="7">
        <v>741402</v>
      </c>
      <c r="AA2434" s="7">
        <v>717742</v>
      </c>
      <c r="AB2434" s="7">
        <v>689206</v>
      </c>
      <c r="AC2434" s="3">
        <v>17.527000000000001</v>
      </c>
      <c r="AD2434" s="3">
        <v>20.233000000000001</v>
      </c>
      <c r="AE2434" s="4">
        <v>2.4359999999999999</v>
      </c>
      <c r="AF2434" s="4">
        <v>6.048</v>
      </c>
      <c r="AG2434" s="7">
        <v>35043000</v>
      </c>
      <c r="AH2434" s="7">
        <v>34992000</v>
      </c>
      <c r="AI2434" s="7">
        <v>33940000</v>
      </c>
      <c r="AJ2434" s="7">
        <v>29716395</v>
      </c>
      <c r="AK2434" s="3">
        <v>84.272199999999998</v>
      </c>
      <c r="AL2434" s="7">
        <v>181</v>
      </c>
      <c r="AM2434" s="7">
        <v>19278880</v>
      </c>
      <c r="AN2434" s="3">
        <v>54.67</v>
      </c>
      <c r="AO2434" s="3">
        <v>-0.93109900000000001</v>
      </c>
      <c r="AP2434" s="3">
        <v>-1.176471</v>
      </c>
      <c r="AQ2434" s="3">
        <v>-18.069814999999998</v>
      </c>
      <c r="AR2434" s="3">
        <v>-7.3708650000000002</v>
      </c>
      <c r="AS2434" s="3">
        <v>-1.176471</v>
      </c>
      <c r="AT2434" s="3">
        <v>-18.069814999999998</v>
      </c>
      <c r="AU2434" s="3">
        <v>-8.3811710000000001</v>
      </c>
      <c r="AV2434" s="3">
        <v>4.2879741004194898</v>
      </c>
      <c r="AW2434" s="3">
        <v>5.78801427666283</v>
      </c>
      <c r="AX2434" s="3">
        <v>5.2052224922202779</v>
      </c>
      <c r="AY2434" s="3">
        <v>134.35</v>
      </c>
      <c r="AZ2434" s="3">
        <v>181.35</v>
      </c>
      <c r="BA2434" s="4">
        <v>163.09</v>
      </c>
    </row>
    <row r="2435" spans="1:53" x14ac:dyDescent="0.3">
      <c r="A2435" s="1" t="s">
        <v>584</v>
      </c>
      <c r="B2435" s="2">
        <v>4024068</v>
      </c>
      <c r="C2435" s="9" t="s">
        <v>2401</v>
      </c>
      <c r="D2435" s="9" t="s">
        <v>2408</v>
      </c>
      <c r="E2435" s="3">
        <v>567.58711842000002</v>
      </c>
      <c r="F2435" s="5">
        <v>847.35811799999999</v>
      </c>
      <c r="G2435" s="5">
        <v>847.35811841999998</v>
      </c>
      <c r="H2435" s="3">
        <v>0.19</v>
      </c>
      <c r="I2435" s="3">
        <v>28.858561000000002</v>
      </c>
      <c r="J2435" s="3">
        <v>0.19</v>
      </c>
      <c r="K2435" s="3">
        <v>28.858561000000002</v>
      </c>
      <c r="L2435" s="3" t="s">
        <v>2397</v>
      </c>
      <c r="M2435" s="3">
        <v>3.5457317100000001</v>
      </c>
      <c r="N2435" s="3">
        <v>67.616279000000006</v>
      </c>
      <c r="O2435" s="3" t="s">
        <v>2400</v>
      </c>
      <c r="P2435" s="3">
        <v>9.1583270855200603</v>
      </c>
      <c r="Q2435" s="3">
        <v>0.68284999999999996</v>
      </c>
      <c r="R2435" s="3">
        <v>8.382142</v>
      </c>
      <c r="S2435" s="3">
        <v>8.382142</v>
      </c>
      <c r="T2435" s="9" t="s">
        <v>3429</v>
      </c>
      <c r="U2435" s="7">
        <v>1267131</v>
      </c>
      <c r="V2435" s="7">
        <v>1189482</v>
      </c>
      <c r="W2435" s="7">
        <v>1102032</v>
      </c>
      <c r="X2435" s="7">
        <v>982492</v>
      </c>
      <c r="Y2435" s="7">
        <v>1241376</v>
      </c>
      <c r="Z2435" s="7">
        <v>1242122</v>
      </c>
      <c r="AA2435" s="7">
        <v>1252451</v>
      </c>
      <c r="AB2435" s="7">
        <v>1267131</v>
      </c>
      <c r="AC2435" s="3">
        <v>28.337</v>
      </c>
      <c r="AD2435" s="3">
        <v>28.338000000000001</v>
      </c>
      <c r="AE2435" s="4">
        <v>6.7569999999999997</v>
      </c>
      <c r="AF2435" s="4">
        <v>5.0650000000000004</v>
      </c>
      <c r="AG2435" s="7">
        <v>49059000</v>
      </c>
      <c r="AH2435" s="7">
        <v>49067000</v>
      </c>
      <c r="AI2435" s="7">
        <v>48933000</v>
      </c>
      <c r="AJ2435" s="7">
        <v>21071011</v>
      </c>
      <c r="AK2435" s="3">
        <v>42.992629999999998</v>
      </c>
      <c r="AL2435" s="7">
        <v>33</v>
      </c>
      <c r="AM2435" s="7">
        <v>17464825</v>
      </c>
      <c r="AN2435" s="3">
        <v>35.630000000000003</v>
      </c>
      <c r="AO2435" s="3">
        <v>4.5863310000000004</v>
      </c>
      <c r="AP2435" s="3">
        <v>4.2114700000000003</v>
      </c>
      <c r="AQ2435" s="3">
        <v>4.6804680000000003</v>
      </c>
      <c r="AR2435" s="3">
        <v>-7.917656</v>
      </c>
      <c r="AS2435" s="3">
        <v>4.2114700000000003</v>
      </c>
      <c r="AT2435" s="3">
        <v>4.6804680000000003</v>
      </c>
      <c r="AU2435" s="3">
        <v>-11.085627000000001</v>
      </c>
      <c r="AV2435" s="3">
        <v>0.13140596218981757</v>
      </c>
      <c r="AW2435" s="3">
        <v>0.29629352820119753</v>
      </c>
      <c r="AX2435" s="3">
        <v>0.20716277095900551</v>
      </c>
      <c r="AY2435" s="4">
        <v>32.4</v>
      </c>
      <c r="AZ2435" s="3">
        <v>73.06</v>
      </c>
      <c r="BA2435" s="3">
        <v>51.08</v>
      </c>
    </row>
    <row r="2436" spans="1:53" x14ac:dyDescent="0.3">
      <c r="A2436" s="1" t="s">
        <v>1458</v>
      </c>
      <c r="B2436" s="2">
        <v>4987134</v>
      </c>
      <c r="C2436" s="9" t="s">
        <v>2401</v>
      </c>
      <c r="D2436" s="9" t="s">
        <v>2406</v>
      </c>
      <c r="E2436" s="3">
        <v>566.04022087999999</v>
      </c>
      <c r="F2436" s="5">
        <v>543.01022</v>
      </c>
      <c r="G2436" s="5" t="s">
        <v>2400</v>
      </c>
      <c r="H2436" s="4">
        <v>1.1339999999999999</v>
      </c>
      <c r="I2436" s="3">
        <v>20.685161999999998</v>
      </c>
      <c r="J2436" s="4">
        <v>1.1339999999999999</v>
      </c>
      <c r="K2436" s="3">
        <v>20.685161999999998</v>
      </c>
      <c r="L2436" s="3">
        <v>2.1635999899999998</v>
      </c>
      <c r="M2436" s="3">
        <v>2.01634877</v>
      </c>
      <c r="N2436" s="3" t="s">
        <v>2397</v>
      </c>
      <c r="O2436" s="3" t="s">
        <v>2400</v>
      </c>
      <c r="P2436" s="3" t="s">
        <v>2400</v>
      </c>
      <c r="Q2436" s="3">
        <v>1.9201109999999999</v>
      </c>
      <c r="R2436" s="3">
        <v>15.941753</v>
      </c>
      <c r="S2436" s="3">
        <v>15.941753</v>
      </c>
      <c r="T2436" s="9" t="s">
        <v>3429</v>
      </c>
      <c r="U2436" s="7">
        <v>340912</v>
      </c>
      <c r="V2436" s="7">
        <v>321623</v>
      </c>
      <c r="W2436" s="7">
        <v>355777</v>
      </c>
      <c r="X2436" s="7">
        <v>352627</v>
      </c>
      <c r="Y2436" s="7">
        <v>351952</v>
      </c>
      <c r="Z2436" s="7">
        <v>343270</v>
      </c>
      <c r="AA2436" s="7">
        <v>337156</v>
      </c>
      <c r="AB2436" s="7">
        <v>340912</v>
      </c>
      <c r="AC2436" s="3">
        <v>19.786000000000001</v>
      </c>
      <c r="AD2436" s="3">
        <v>18.873999999999999</v>
      </c>
      <c r="AE2436" s="4">
        <v>12.038</v>
      </c>
      <c r="AF2436" s="4">
        <v>11.62</v>
      </c>
      <c r="AG2436" s="7">
        <v>7100354</v>
      </c>
      <c r="AH2436" s="7">
        <v>7100000</v>
      </c>
      <c r="AI2436" s="7">
        <v>7082000</v>
      </c>
      <c r="AJ2436" s="7">
        <v>5227260</v>
      </c>
      <c r="AK2436" s="3">
        <v>73.619709999999998</v>
      </c>
      <c r="AL2436" s="7">
        <v>184</v>
      </c>
      <c r="AM2436" s="7">
        <v>4170398</v>
      </c>
      <c r="AN2436" s="3">
        <v>58.74</v>
      </c>
      <c r="AO2436" s="3">
        <v>2.8529629999999999</v>
      </c>
      <c r="AP2436" s="3">
        <v>23.457100000000001</v>
      </c>
      <c r="AQ2436" s="3">
        <v>30.982167</v>
      </c>
      <c r="AR2436" s="3">
        <v>22.033477999999999</v>
      </c>
      <c r="AS2436" s="3">
        <v>23.457100000000001</v>
      </c>
      <c r="AT2436" s="3">
        <v>30.982167</v>
      </c>
      <c r="AU2436" s="3">
        <v>22.595914</v>
      </c>
      <c r="AV2436" s="3">
        <v>2.2396629801838048</v>
      </c>
      <c r="AW2436" s="3">
        <v>3.4810716351735294</v>
      </c>
      <c r="AX2436" s="3">
        <v>2.7270763813054524</v>
      </c>
      <c r="AY2436" s="3">
        <v>80.23</v>
      </c>
      <c r="AZ2436" s="4">
        <v>124.7</v>
      </c>
      <c r="BA2436" s="3">
        <v>97.69</v>
      </c>
    </row>
    <row r="2437" spans="1:53" x14ac:dyDescent="0.3">
      <c r="A2437" s="1" t="s">
        <v>1999</v>
      </c>
      <c r="B2437" s="2">
        <v>4810451</v>
      </c>
      <c r="C2437" s="9" t="s">
        <v>2395</v>
      </c>
      <c r="D2437" s="9" t="s">
        <v>2409</v>
      </c>
      <c r="E2437" s="3">
        <v>565.16070000000002</v>
      </c>
      <c r="F2437" s="5">
        <v>558.29070000000002</v>
      </c>
      <c r="G2437" s="5" t="s">
        <v>2400</v>
      </c>
      <c r="H2437" s="3">
        <v>-0.25</v>
      </c>
      <c r="I2437" s="3" t="s">
        <v>2397</v>
      </c>
      <c r="J2437" s="3">
        <v>-0.25</v>
      </c>
      <c r="K2437" s="3" t="s">
        <v>2397</v>
      </c>
      <c r="L2437" s="3">
        <v>11.19276427</v>
      </c>
      <c r="M2437" s="3">
        <v>4.7710843399999998</v>
      </c>
      <c r="N2437" s="3" t="s">
        <v>2397</v>
      </c>
      <c r="O2437" s="3" t="s">
        <v>2400</v>
      </c>
      <c r="P2437" s="3" t="s">
        <v>2400</v>
      </c>
      <c r="Q2437" s="3">
        <v>4.445182</v>
      </c>
      <c r="R2437" s="3">
        <v>67.126553999999999</v>
      </c>
      <c r="S2437" s="3">
        <v>67.126553999999999</v>
      </c>
      <c r="T2437" s="9" t="s">
        <v>3435</v>
      </c>
      <c r="U2437" s="7">
        <v>126078</v>
      </c>
      <c r="V2437" s="7">
        <v>132584</v>
      </c>
      <c r="W2437" s="7">
        <v>99951</v>
      </c>
      <c r="X2437" s="7">
        <v>105136</v>
      </c>
      <c r="Y2437" s="7">
        <v>126078</v>
      </c>
      <c r="Z2437" s="7">
        <v>120821</v>
      </c>
      <c r="AA2437" s="7">
        <v>142963</v>
      </c>
      <c r="AB2437" s="7">
        <v>138203</v>
      </c>
      <c r="AC2437" s="3">
        <v>73.805000000000007</v>
      </c>
      <c r="AD2437" s="3">
        <v>73.805000000000007</v>
      </c>
      <c r="AE2437" s="4">
        <v>5.3529999999999998</v>
      </c>
      <c r="AF2437" s="4">
        <v>5.3529999999999998</v>
      </c>
      <c r="AG2437" s="7">
        <v>14325000</v>
      </c>
      <c r="AH2437" s="7">
        <v>14265000</v>
      </c>
      <c r="AI2437" s="7">
        <v>14155000</v>
      </c>
      <c r="AJ2437" s="7">
        <v>12745877</v>
      </c>
      <c r="AK2437" s="3">
        <v>88.970240000000004</v>
      </c>
      <c r="AL2437" s="7">
        <v>159</v>
      </c>
      <c r="AM2437" s="7">
        <v>11137695</v>
      </c>
      <c r="AN2437" s="3">
        <v>77.739999999999995</v>
      </c>
      <c r="AO2437" s="3">
        <v>-0.20161299999999999</v>
      </c>
      <c r="AP2437" s="3">
        <v>0.38022800000000001</v>
      </c>
      <c r="AQ2437" s="3">
        <v>2.1144919999999998</v>
      </c>
      <c r="AR2437" s="3">
        <v>11.361079999999999</v>
      </c>
      <c r="AS2437" s="3">
        <v>0.38022800000000001</v>
      </c>
      <c r="AT2437" s="3">
        <v>2.1144919999999998</v>
      </c>
      <c r="AU2437" s="3">
        <v>8.9408530000000006</v>
      </c>
      <c r="AV2437" s="3">
        <v>4.4267066871422589</v>
      </c>
      <c r="AW2437" s="3">
        <v>5.7313260695747088</v>
      </c>
      <c r="AX2437" s="3">
        <v>6.9157443701070669</v>
      </c>
      <c r="AY2437" s="3">
        <v>56.88</v>
      </c>
      <c r="AZ2437" s="3">
        <v>73.64</v>
      </c>
      <c r="BA2437" s="3">
        <v>88.86</v>
      </c>
    </row>
    <row r="2438" spans="1:53" x14ac:dyDescent="0.3">
      <c r="A2438" s="1" t="s">
        <v>2939</v>
      </c>
      <c r="B2438" s="2">
        <v>4206110</v>
      </c>
      <c r="C2438" s="9" t="s">
        <v>2395</v>
      </c>
      <c r="D2438" s="9" t="s">
        <v>2403</v>
      </c>
      <c r="E2438" s="3">
        <v>563.29992575999995</v>
      </c>
      <c r="F2438" s="5">
        <v>1089.9609250000001</v>
      </c>
      <c r="G2438" s="5" t="s">
        <v>2400</v>
      </c>
      <c r="H2438" s="3">
        <v>0.02</v>
      </c>
      <c r="I2438" s="3" t="s">
        <v>2397</v>
      </c>
      <c r="J2438" s="3">
        <v>0.02</v>
      </c>
      <c r="K2438" s="3" t="s">
        <v>2397</v>
      </c>
      <c r="L2438" s="3" t="s">
        <v>2397</v>
      </c>
      <c r="M2438" s="3" t="s">
        <v>2397</v>
      </c>
      <c r="N2438" s="3">
        <v>5.6577270000000004</v>
      </c>
      <c r="O2438" s="3" t="s">
        <v>2400</v>
      </c>
      <c r="P2438" s="3" t="s">
        <v>2400</v>
      </c>
      <c r="Q2438" s="3">
        <v>3.2651370000000002</v>
      </c>
      <c r="R2438" s="3">
        <v>12.188279</v>
      </c>
      <c r="S2438" s="3">
        <v>12.188279</v>
      </c>
      <c r="T2438" s="9" t="s">
        <v>3429</v>
      </c>
      <c r="U2438" s="7">
        <v>442735</v>
      </c>
      <c r="V2438" s="7">
        <v>410596</v>
      </c>
      <c r="W2438" s="7">
        <v>413753</v>
      </c>
      <c r="X2438" s="7">
        <v>389523</v>
      </c>
      <c r="Y2438" s="7">
        <v>378418</v>
      </c>
      <c r="Z2438" s="7">
        <v>400565</v>
      </c>
      <c r="AA2438" s="7">
        <v>413551</v>
      </c>
      <c r="AB2438" s="7">
        <v>442735</v>
      </c>
      <c r="AC2438" s="3">
        <v>76.331999999999994</v>
      </c>
      <c r="AD2438" s="4">
        <v>66.86</v>
      </c>
      <c r="AE2438" s="3">
        <v>44.588999999999999</v>
      </c>
      <c r="AF2438" s="3">
        <v>25.739000000000001</v>
      </c>
      <c r="AG2438" s="7">
        <v>160015888</v>
      </c>
      <c r="AH2438" s="7">
        <v>159739001</v>
      </c>
      <c r="AI2438" s="7">
        <v>156125676</v>
      </c>
      <c r="AJ2438" s="7">
        <v>123965367</v>
      </c>
      <c r="AK2438" s="3">
        <v>77.464609999999993</v>
      </c>
      <c r="AL2438" s="7">
        <v>277</v>
      </c>
      <c r="AM2438" s="7">
        <v>134020458</v>
      </c>
      <c r="AN2438" s="3">
        <v>83.75</v>
      </c>
      <c r="AO2438" s="3">
        <v>-3.9045550000000002</v>
      </c>
      <c r="AP2438" s="3">
        <v>25.852273</v>
      </c>
      <c r="AQ2438" s="3">
        <v>7.5242719999999998</v>
      </c>
      <c r="AR2438" s="3">
        <v>-64.302982</v>
      </c>
      <c r="AS2438" s="3">
        <v>25.852273</v>
      </c>
      <c r="AT2438" s="3">
        <v>7.5242719999999998</v>
      </c>
      <c r="AU2438" s="3">
        <v>-61.276223999999999</v>
      </c>
      <c r="AV2438" s="3">
        <v>4.0707589955852077</v>
      </c>
      <c r="AW2438" s="3">
        <v>7.3925119631103984</v>
      </c>
      <c r="AX2438" s="3">
        <v>5.4958844119389818</v>
      </c>
      <c r="AY2438" s="3">
        <v>46.06</v>
      </c>
      <c r="AZ2438" s="3">
        <v>83.65</v>
      </c>
      <c r="BA2438" s="3">
        <v>62.19</v>
      </c>
    </row>
    <row r="2439" spans="1:53" x14ac:dyDescent="0.3">
      <c r="A2439" s="1" t="s">
        <v>3064</v>
      </c>
      <c r="B2439" s="2">
        <v>4980496</v>
      </c>
      <c r="C2439" s="9" t="s">
        <v>2401</v>
      </c>
      <c r="D2439" s="9" t="s">
        <v>2477</v>
      </c>
      <c r="E2439" s="3">
        <v>559.57446991999996</v>
      </c>
      <c r="F2439" s="5">
        <v>796.82446900000002</v>
      </c>
      <c r="G2439" s="5" t="s">
        <v>2400</v>
      </c>
      <c r="H2439" s="3">
        <v>4.2000000000000003E-2</v>
      </c>
      <c r="I2439" s="3">
        <v>8.3892620000000004</v>
      </c>
      <c r="J2439" s="3">
        <v>4.2000000000000003E-2</v>
      </c>
      <c r="K2439" s="3">
        <v>8.3892620000000004</v>
      </c>
      <c r="L2439" s="3">
        <v>1.0233319700000001</v>
      </c>
      <c r="M2439" s="3">
        <v>1.0233319700000001</v>
      </c>
      <c r="N2439" s="3">
        <v>12.195122</v>
      </c>
      <c r="O2439" s="3" t="s">
        <v>2400</v>
      </c>
      <c r="P2439" s="3" t="s">
        <v>2400</v>
      </c>
      <c r="Q2439" s="3">
        <v>2.0661480000000001</v>
      </c>
      <c r="R2439" s="3">
        <v>5.1053430000000004</v>
      </c>
      <c r="S2439" s="3">
        <v>5.1053430000000004</v>
      </c>
      <c r="T2439" s="9" t="s">
        <v>3429</v>
      </c>
      <c r="U2439" s="7">
        <v>391687</v>
      </c>
      <c r="V2439" s="7">
        <v>339340</v>
      </c>
      <c r="W2439" s="7">
        <v>191075</v>
      </c>
      <c r="X2439" s="7">
        <v>354619</v>
      </c>
      <c r="Y2439" s="7">
        <v>367467</v>
      </c>
      <c r="Z2439" s="7">
        <v>364249</v>
      </c>
      <c r="AA2439" s="7">
        <v>365165</v>
      </c>
      <c r="AB2439" s="7">
        <v>391687</v>
      </c>
      <c r="AC2439" s="3">
        <v>51.616999999999997</v>
      </c>
      <c r="AD2439" s="3">
        <v>47.442999999999998</v>
      </c>
      <c r="AE2439" s="3">
        <v>45.773000000000003</v>
      </c>
      <c r="AF2439" s="4">
        <v>40.47</v>
      </c>
      <c r="AG2439" s="7">
        <v>208796444</v>
      </c>
      <c r="AH2439" s="7">
        <v>208796444</v>
      </c>
      <c r="AI2439" s="7">
        <v>208796444</v>
      </c>
      <c r="AJ2439" s="7">
        <v>201890785</v>
      </c>
      <c r="AK2439" s="3">
        <v>96.692639999999997</v>
      </c>
      <c r="AL2439" s="7">
        <v>227</v>
      </c>
      <c r="AM2439" s="7">
        <v>85842413</v>
      </c>
      <c r="AN2439" s="3">
        <v>41.11</v>
      </c>
      <c r="AO2439" s="3">
        <v>-0.793651</v>
      </c>
      <c r="AP2439" s="3">
        <v>-6.716418</v>
      </c>
      <c r="AQ2439" s="3">
        <v>-31.880109000000001</v>
      </c>
      <c r="AR2439" s="3">
        <v>-41.724941999999999</v>
      </c>
      <c r="AS2439" s="3">
        <v>-6.716418</v>
      </c>
      <c r="AT2439" s="3">
        <v>-31.880109000000001</v>
      </c>
      <c r="AU2439" s="3">
        <v>-40.476191</v>
      </c>
      <c r="AV2439" s="3">
        <v>5.8809694096131251</v>
      </c>
      <c r="AW2439" s="3">
        <v>7.1917780449277284</v>
      </c>
      <c r="AX2439" s="3">
        <v>6.1987453417328542</v>
      </c>
      <c r="AY2439" s="3">
        <v>96.42</v>
      </c>
      <c r="AZ2439" s="3">
        <v>117.91</v>
      </c>
      <c r="BA2439" s="3">
        <v>101.63</v>
      </c>
    </row>
    <row r="2440" spans="1:53" x14ac:dyDescent="0.3">
      <c r="A2440" s="1" t="s">
        <v>1485</v>
      </c>
      <c r="B2440" s="2">
        <v>4091029</v>
      </c>
      <c r="C2440" s="9" t="s">
        <v>2395</v>
      </c>
      <c r="D2440" s="9" t="s">
        <v>2438</v>
      </c>
      <c r="E2440" s="3">
        <v>556.15781686000003</v>
      </c>
      <c r="F2440" s="5" t="s">
        <v>2400</v>
      </c>
      <c r="G2440" s="5">
        <v>8059.5518168600001</v>
      </c>
      <c r="H2440" s="3">
        <v>0.35799999999999998</v>
      </c>
      <c r="I2440" s="3" t="s">
        <v>2397</v>
      </c>
      <c r="J2440" s="3">
        <v>0.35799999999999998</v>
      </c>
      <c r="K2440" s="3" t="s">
        <v>2397</v>
      </c>
      <c r="L2440" s="3">
        <v>0.61672881120672496</v>
      </c>
      <c r="M2440" s="3">
        <v>0.61672881120672496</v>
      </c>
      <c r="N2440" s="3" t="s">
        <v>2397</v>
      </c>
      <c r="O2440" s="3" t="s">
        <v>2400</v>
      </c>
      <c r="P2440" s="3" t="s">
        <v>2400</v>
      </c>
      <c r="Q2440" s="3" t="s">
        <v>2400</v>
      </c>
      <c r="R2440" s="3" t="s">
        <v>2400</v>
      </c>
      <c r="S2440" s="3" t="s">
        <v>2400</v>
      </c>
      <c r="T2440" s="9" t="s">
        <v>3429</v>
      </c>
      <c r="U2440" s="7">
        <v>215155</v>
      </c>
      <c r="V2440" s="7">
        <v>-47320</v>
      </c>
      <c r="W2440" s="7">
        <v>296942</v>
      </c>
      <c r="X2440" s="7">
        <v>-205723</v>
      </c>
      <c r="Y2440" s="7">
        <v>277330</v>
      </c>
      <c r="Z2440" s="7">
        <v>174652</v>
      </c>
      <c r="AA2440" s="7">
        <v>173273</v>
      </c>
      <c r="AB2440" s="7">
        <v>215155</v>
      </c>
      <c r="AC2440" s="3">
        <v>46.578000000000003</v>
      </c>
      <c r="AD2440" s="3">
        <v>55.819000000000003</v>
      </c>
      <c r="AE2440" s="3" t="s">
        <v>2400</v>
      </c>
      <c r="AF2440" s="3" t="s">
        <v>2400</v>
      </c>
      <c r="AG2440" s="7">
        <v>90579449</v>
      </c>
      <c r="AH2440" s="7">
        <v>90592065</v>
      </c>
      <c r="AI2440" s="7">
        <v>90684441</v>
      </c>
      <c r="AJ2440" s="7">
        <v>89112193</v>
      </c>
      <c r="AK2440" s="3">
        <v>98.38015</v>
      </c>
      <c r="AL2440" s="7">
        <v>195</v>
      </c>
      <c r="AM2440" s="7">
        <v>52953061</v>
      </c>
      <c r="AN2440" s="3">
        <v>58.46</v>
      </c>
      <c r="AO2440" s="3">
        <v>2.7118639999999998</v>
      </c>
      <c r="AP2440" s="3">
        <v>-1.302932</v>
      </c>
      <c r="AQ2440" s="3">
        <v>-4.2654030000000001</v>
      </c>
      <c r="AR2440" s="3">
        <v>-27.33813</v>
      </c>
      <c r="AS2440" s="3">
        <v>-1.302932</v>
      </c>
      <c r="AT2440" s="3">
        <v>-4.2654030000000001</v>
      </c>
      <c r="AU2440" s="3">
        <v>-28.956624000000001</v>
      </c>
      <c r="AV2440" s="3">
        <v>3.4564043329519483</v>
      </c>
      <c r="AW2440" s="3">
        <v>5.1973002276608122</v>
      </c>
      <c r="AX2440" s="3">
        <v>4.6226633593233712</v>
      </c>
      <c r="AY2440" s="3">
        <v>96.68</v>
      </c>
      <c r="AZ2440" s="3">
        <v>145.37</v>
      </c>
      <c r="BA2440" s="4">
        <v>129.30000000000001</v>
      </c>
    </row>
    <row r="2441" spans="1:53" x14ac:dyDescent="0.3">
      <c r="A2441" s="1" t="s">
        <v>1514</v>
      </c>
      <c r="B2441" s="2">
        <v>4990518</v>
      </c>
      <c r="C2441" s="9" t="s">
        <v>2395</v>
      </c>
      <c r="D2441" s="9" t="s">
        <v>2433</v>
      </c>
      <c r="E2441" s="3">
        <v>556.09253221500001</v>
      </c>
      <c r="F2441" s="5">
        <v>715.49753199999998</v>
      </c>
      <c r="G2441" s="5" t="s">
        <v>2400</v>
      </c>
      <c r="H2441" s="4">
        <v>1.02</v>
      </c>
      <c r="I2441" s="3">
        <v>16.414966</v>
      </c>
      <c r="J2441" s="4">
        <v>1.02</v>
      </c>
      <c r="K2441" s="3">
        <v>16.414966</v>
      </c>
      <c r="L2441" s="3">
        <v>1.7168878300000001</v>
      </c>
      <c r="M2441" s="3">
        <v>1.3209974500000001</v>
      </c>
      <c r="N2441" s="3">
        <v>75.880503000000004</v>
      </c>
      <c r="O2441" s="3" t="s">
        <v>2400</v>
      </c>
      <c r="P2441" s="3" t="s">
        <v>2400</v>
      </c>
      <c r="Q2441" s="3">
        <v>1.320848</v>
      </c>
      <c r="R2441" s="3">
        <v>8.5647149999999996</v>
      </c>
      <c r="S2441" s="3">
        <v>8.5647149999999996</v>
      </c>
      <c r="T2441" s="9" t="s">
        <v>3429</v>
      </c>
      <c r="U2441" s="7">
        <v>444355</v>
      </c>
      <c r="V2441" s="7">
        <v>457665</v>
      </c>
      <c r="W2441" s="7">
        <v>333313</v>
      </c>
      <c r="X2441" s="7">
        <v>285907</v>
      </c>
      <c r="Y2441" s="7">
        <v>483085</v>
      </c>
      <c r="Z2441" s="7">
        <v>471606</v>
      </c>
      <c r="AA2441" s="7">
        <v>458473</v>
      </c>
      <c r="AB2441" s="7">
        <v>444355</v>
      </c>
      <c r="AC2441" s="3">
        <v>17.472999999999999</v>
      </c>
      <c r="AD2441" s="3">
        <v>19.097000000000001</v>
      </c>
      <c r="AE2441" s="4">
        <v>11.179</v>
      </c>
      <c r="AF2441" s="3">
        <v>13.388</v>
      </c>
      <c r="AG2441" s="7">
        <v>9918711</v>
      </c>
      <c r="AH2441" s="7">
        <v>9918711</v>
      </c>
      <c r="AI2441" s="7">
        <v>10014196</v>
      </c>
      <c r="AJ2441" s="7">
        <v>9652166</v>
      </c>
      <c r="AK2441" s="3">
        <v>97.312709999999996</v>
      </c>
      <c r="AL2441" s="7">
        <v>160</v>
      </c>
      <c r="AM2441" s="7">
        <v>8216939</v>
      </c>
      <c r="AN2441" s="3">
        <v>82.84</v>
      </c>
      <c r="AO2441" s="3">
        <v>-3.7878790000000002</v>
      </c>
      <c r="AP2441" s="3">
        <v>-13.921341</v>
      </c>
      <c r="AQ2441" s="3">
        <v>6.9355200000000004</v>
      </c>
      <c r="AR2441" s="3">
        <v>60.172586000000003</v>
      </c>
      <c r="AS2441" s="3">
        <v>-13.921341</v>
      </c>
      <c r="AT2441" s="3">
        <v>6.9355200000000004</v>
      </c>
      <c r="AU2441" s="3">
        <v>59.484468</v>
      </c>
      <c r="AV2441" s="3">
        <v>1.7252443387048984</v>
      </c>
      <c r="AW2441" s="3">
        <v>2.5613642557164757</v>
      </c>
      <c r="AX2441" s="3">
        <v>2.2058193464236044</v>
      </c>
      <c r="AY2441" s="3">
        <v>79.17</v>
      </c>
      <c r="AZ2441" s="3">
        <v>117.54</v>
      </c>
      <c r="BA2441" s="3">
        <v>101.22</v>
      </c>
    </row>
    <row r="2442" spans="1:53" x14ac:dyDescent="0.3">
      <c r="A2442" s="1" t="s">
        <v>1754</v>
      </c>
      <c r="B2442" s="2">
        <v>4365644</v>
      </c>
      <c r="C2442" s="9" t="s">
        <v>2395</v>
      </c>
      <c r="D2442" s="9" t="s">
        <v>2452</v>
      </c>
      <c r="E2442" s="3">
        <v>555.74197828000001</v>
      </c>
      <c r="F2442" s="5">
        <v>1092.936978</v>
      </c>
      <c r="G2442" s="5" t="s">
        <v>2400</v>
      </c>
      <c r="H2442" s="3">
        <v>-0.56299999999999994</v>
      </c>
      <c r="I2442" s="3" t="s">
        <v>2397</v>
      </c>
      <c r="J2442" s="3">
        <v>-0.56399999999999995</v>
      </c>
      <c r="K2442" s="3" t="s">
        <v>2397</v>
      </c>
      <c r="L2442" s="3">
        <v>0.73406000000000005</v>
      </c>
      <c r="M2442" s="3">
        <v>0.68487602999999997</v>
      </c>
      <c r="N2442" s="3" t="s">
        <v>2397</v>
      </c>
      <c r="O2442" s="3" t="s">
        <v>2400</v>
      </c>
      <c r="P2442" s="3" t="s">
        <v>2400</v>
      </c>
      <c r="Q2442" s="3">
        <v>0.35197699999999998</v>
      </c>
      <c r="R2442" s="3">
        <v>19.397044000000001</v>
      </c>
      <c r="S2442" s="3">
        <v>19.397044000000001</v>
      </c>
      <c r="T2442" s="9" t="s">
        <v>3436</v>
      </c>
      <c r="U2442" s="7">
        <v>2738692</v>
      </c>
      <c r="V2442" s="7">
        <v>2882224</v>
      </c>
      <c r="W2442" s="7">
        <v>3485815</v>
      </c>
      <c r="X2442" s="7">
        <v>2758551</v>
      </c>
      <c r="Y2442" s="7">
        <v>2738692</v>
      </c>
      <c r="Z2442" s="7">
        <v>2685807</v>
      </c>
      <c r="AA2442" s="7">
        <v>2821497</v>
      </c>
      <c r="AB2442" s="7">
        <v>2956391</v>
      </c>
      <c r="AC2442" s="4">
        <v>5.9550000000000001</v>
      </c>
      <c r="AD2442" s="4">
        <v>5.9550000000000001</v>
      </c>
      <c r="AE2442" s="3">
        <v>0.41199999999999998</v>
      </c>
      <c r="AF2442" s="3">
        <v>0.41199999999999998</v>
      </c>
      <c r="AG2442" s="7">
        <v>28039000</v>
      </c>
      <c r="AH2442" s="7">
        <v>28039000</v>
      </c>
      <c r="AI2442" s="7">
        <v>27512000</v>
      </c>
      <c r="AJ2442" s="7">
        <v>26283635</v>
      </c>
      <c r="AK2442" s="3">
        <v>93.738039999999998</v>
      </c>
      <c r="AL2442" s="7">
        <v>211</v>
      </c>
      <c r="AM2442" s="7">
        <v>23179095</v>
      </c>
      <c r="AN2442" s="3">
        <v>82.67</v>
      </c>
      <c r="AO2442" s="3">
        <v>-2.498399</v>
      </c>
      <c r="AP2442" s="3">
        <v>-23.208880000000001</v>
      </c>
      <c r="AQ2442" s="3">
        <v>-17.907228</v>
      </c>
      <c r="AR2442" s="3">
        <v>-49.884754999999998</v>
      </c>
      <c r="AS2442" s="3">
        <v>-23.208880000000001</v>
      </c>
      <c r="AT2442" s="3">
        <v>-17.907228</v>
      </c>
      <c r="AU2442" s="3">
        <v>-49.535809</v>
      </c>
      <c r="AV2442" s="3">
        <v>3.5663917834020737</v>
      </c>
      <c r="AW2442" s="3">
        <v>3.7591123864583111</v>
      </c>
      <c r="AX2442" s="3">
        <v>3.3521620624621997</v>
      </c>
      <c r="AY2442" s="3">
        <v>90.38</v>
      </c>
      <c r="AZ2442" s="3">
        <v>95.27</v>
      </c>
      <c r="BA2442" s="3">
        <v>84.96</v>
      </c>
    </row>
    <row r="2443" spans="1:53" x14ac:dyDescent="0.3">
      <c r="A2443" s="1" t="s">
        <v>756</v>
      </c>
      <c r="B2443" s="2">
        <v>4151435</v>
      </c>
      <c r="C2443" s="9" t="s">
        <v>2401</v>
      </c>
      <c r="D2443" s="9" t="s">
        <v>2507</v>
      </c>
      <c r="E2443" s="3">
        <v>554.66220582000005</v>
      </c>
      <c r="F2443" s="5">
        <v>440.18420500000002</v>
      </c>
      <c r="G2443" s="5" t="s">
        <v>2400</v>
      </c>
      <c r="H2443" s="3">
        <v>0.39</v>
      </c>
      <c r="I2443" s="3">
        <v>13.348101</v>
      </c>
      <c r="J2443" s="3">
        <v>0.39</v>
      </c>
      <c r="K2443" s="3">
        <v>13.348101</v>
      </c>
      <c r="L2443" s="3">
        <v>3.2501155799999997</v>
      </c>
      <c r="M2443" s="3">
        <v>1.8428871</v>
      </c>
      <c r="N2443" s="3">
        <v>8.6790120000000002</v>
      </c>
      <c r="O2443" s="3" t="s">
        <v>2400</v>
      </c>
      <c r="P2443" s="3" t="s">
        <v>2400</v>
      </c>
      <c r="Q2443" s="3">
        <v>1.2132670000000001</v>
      </c>
      <c r="R2443" s="3">
        <v>6.7660840000000002</v>
      </c>
      <c r="S2443" s="3">
        <v>6.7660840000000002</v>
      </c>
      <c r="T2443" s="9" t="s">
        <v>3437</v>
      </c>
      <c r="U2443" s="7">
        <v>420109</v>
      </c>
      <c r="V2443" s="7">
        <v>431837</v>
      </c>
      <c r="W2443" s="7">
        <v>400014</v>
      </c>
      <c r="X2443" s="7">
        <v>357973</v>
      </c>
      <c r="Y2443" s="7">
        <v>399351</v>
      </c>
      <c r="Z2443" s="7">
        <v>404201</v>
      </c>
      <c r="AA2443" s="7">
        <v>411923</v>
      </c>
      <c r="AB2443" s="7">
        <v>420109</v>
      </c>
      <c r="AC2443" s="3">
        <v>29.835999999999999</v>
      </c>
      <c r="AD2443" s="3">
        <v>29.449000000000002</v>
      </c>
      <c r="AE2443" s="3">
        <v>17.323</v>
      </c>
      <c r="AF2443" s="4">
        <v>16.54</v>
      </c>
      <c r="AG2443" s="7">
        <v>26013892</v>
      </c>
      <c r="AH2443" s="7">
        <v>25962187</v>
      </c>
      <c r="AI2443" s="7">
        <v>25832567</v>
      </c>
      <c r="AJ2443" s="7">
        <v>23494097</v>
      </c>
      <c r="AK2443" s="3">
        <v>90.348519999999994</v>
      </c>
      <c r="AL2443" s="7">
        <v>197</v>
      </c>
      <c r="AM2443" s="7">
        <v>18312422</v>
      </c>
      <c r="AN2443" s="3">
        <v>70.42</v>
      </c>
      <c r="AO2443" s="3">
        <v>0.14244999999999999</v>
      </c>
      <c r="AP2443" s="3">
        <v>-1.125176</v>
      </c>
      <c r="AQ2443" s="3">
        <v>-13.28125</v>
      </c>
      <c r="AR2443" s="3">
        <v>-4.9143369999999997</v>
      </c>
      <c r="AS2443" s="3">
        <v>-1.125176</v>
      </c>
      <c r="AT2443" s="3">
        <v>-13.28125</v>
      </c>
      <c r="AU2443" s="3">
        <v>-3.7425830000000002</v>
      </c>
      <c r="AV2443" s="3">
        <v>1.816100028864952</v>
      </c>
      <c r="AW2443" s="3">
        <v>2.2196971963533487</v>
      </c>
      <c r="AX2443" s="3">
        <v>3.4142654984319454</v>
      </c>
      <c r="AY2443" s="3">
        <v>74.52</v>
      </c>
      <c r="AZ2443" s="3">
        <v>91.08</v>
      </c>
      <c r="BA2443" s="4">
        <v>140.09</v>
      </c>
    </row>
    <row r="2444" spans="1:53" x14ac:dyDescent="0.3">
      <c r="A2444" s="1" t="s">
        <v>2191</v>
      </c>
      <c r="B2444" s="2">
        <v>4004095</v>
      </c>
      <c r="C2444" s="9" t="s">
        <v>2401</v>
      </c>
      <c r="D2444" s="9" t="s">
        <v>2415</v>
      </c>
      <c r="E2444" s="3">
        <v>553.51440186000002</v>
      </c>
      <c r="F2444" s="5">
        <v>719.71440099999995</v>
      </c>
      <c r="G2444" s="5">
        <v>719.71440185999995</v>
      </c>
      <c r="H2444" s="3">
        <v>-0.89200000000000002</v>
      </c>
      <c r="I2444" s="3" t="s">
        <v>2397</v>
      </c>
      <c r="J2444" s="3">
        <v>-0.89200000000000002</v>
      </c>
      <c r="K2444" s="3" t="s">
        <v>2397</v>
      </c>
      <c r="L2444" s="3" t="s">
        <v>2397</v>
      </c>
      <c r="M2444" s="3" t="s">
        <v>2397</v>
      </c>
      <c r="N2444" s="3">
        <v>29.441859999999998</v>
      </c>
      <c r="O2444" s="3" t="s">
        <v>2400</v>
      </c>
      <c r="P2444" s="3" t="s">
        <v>2400</v>
      </c>
      <c r="Q2444" s="3">
        <v>0.29954799999999998</v>
      </c>
      <c r="R2444" s="3" t="s">
        <v>2397</v>
      </c>
      <c r="S2444" s="3">
        <v>-3.2079819999999999</v>
      </c>
      <c r="T2444" s="9" t="s">
        <v>3429</v>
      </c>
      <c r="U2444" s="7">
        <v>2015400</v>
      </c>
      <c r="V2444" s="7">
        <v>1979900</v>
      </c>
      <c r="W2444" s="7">
        <v>2054400</v>
      </c>
      <c r="X2444" s="7">
        <v>2026300</v>
      </c>
      <c r="Y2444" s="7">
        <v>2020600</v>
      </c>
      <c r="Z2444" s="7">
        <v>1988200</v>
      </c>
      <c r="AA2444" s="7">
        <v>1986800</v>
      </c>
      <c r="AB2444" s="7">
        <v>2015400</v>
      </c>
      <c r="AC2444" s="3">
        <v>27.632000000000001</v>
      </c>
      <c r="AD2444" s="3">
        <v>29.515999999999998</v>
      </c>
      <c r="AE2444" s="3">
        <v>-12.821</v>
      </c>
      <c r="AF2444" s="3">
        <v>-10.695</v>
      </c>
      <c r="AG2444" s="7">
        <v>69362707</v>
      </c>
      <c r="AH2444" s="7">
        <v>69335500</v>
      </c>
      <c r="AI2444" s="7">
        <v>68394159</v>
      </c>
      <c r="AJ2444" s="7">
        <v>66412447</v>
      </c>
      <c r="AK2444" s="3">
        <v>95.746619999999993</v>
      </c>
      <c r="AL2444" s="7">
        <v>207</v>
      </c>
      <c r="AM2444" s="7">
        <v>58561921</v>
      </c>
      <c r="AN2444" s="3">
        <v>84.43</v>
      </c>
      <c r="AO2444" s="3">
        <v>-2.3148149999999998</v>
      </c>
      <c r="AP2444" s="3">
        <v>-20.676691999999999</v>
      </c>
      <c r="AQ2444" s="3">
        <v>11.443662</v>
      </c>
      <c r="AR2444" s="3">
        <v>11.052631999999999</v>
      </c>
      <c r="AS2444" s="3">
        <v>-20.676691999999999</v>
      </c>
      <c r="AT2444" s="3">
        <v>11.443662</v>
      </c>
      <c r="AU2444" s="3">
        <v>12.633452</v>
      </c>
      <c r="AV2444" s="3">
        <v>2.5581599633935856</v>
      </c>
      <c r="AW2444" s="3">
        <v>4.5671870122579641</v>
      </c>
      <c r="AX2444" s="3">
        <v>4.916748153131647</v>
      </c>
      <c r="AY2444" s="3">
        <v>59.11</v>
      </c>
      <c r="AZ2444" s="3">
        <v>105.53</v>
      </c>
      <c r="BA2444" s="3">
        <v>113.61</v>
      </c>
    </row>
    <row r="2445" spans="1:53" x14ac:dyDescent="0.3">
      <c r="A2445" s="1" t="s">
        <v>977</v>
      </c>
      <c r="B2445" s="2">
        <v>4252469</v>
      </c>
      <c r="C2445" s="9" t="s">
        <v>2401</v>
      </c>
      <c r="D2445" s="9" t="s">
        <v>2460</v>
      </c>
      <c r="E2445" s="3">
        <v>552.39088788000004</v>
      </c>
      <c r="F2445" s="5" t="s">
        <v>2400</v>
      </c>
      <c r="G2445" s="5">
        <v>-853.29711211999995</v>
      </c>
      <c r="H2445" s="3">
        <v>-0.15</v>
      </c>
      <c r="I2445" s="3" t="s">
        <v>2397</v>
      </c>
      <c r="J2445" s="3">
        <v>-0.15</v>
      </c>
      <c r="K2445" s="3" t="s">
        <v>2397</v>
      </c>
      <c r="L2445" s="3">
        <v>1.0811909399999999</v>
      </c>
      <c r="M2445" s="3">
        <v>0.61346862999999996</v>
      </c>
      <c r="N2445" s="3" t="s">
        <v>2397</v>
      </c>
      <c r="O2445" s="3" t="s">
        <v>2397</v>
      </c>
      <c r="P2445" s="3" t="s">
        <v>2397</v>
      </c>
      <c r="Q2445" s="3" t="s">
        <v>2400</v>
      </c>
      <c r="R2445" s="3" t="s">
        <v>2400</v>
      </c>
      <c r="S2445" s="3" t="s">
        <v>2397</v>
      </c>
      <c r="T2445" s="9" t="s">
        <v>3429</v>
      </c>
      <c r="U2445" s="7">
        <v>1498301</v>
      </c>
      <c r="V2445" s="7">
        <v>1449311</v>
      </c>
      <c r="W2445" s="7">
        <v>1433047</v>
      </c>
      <c r="X2445" s="7">
        <v>1258072</v>
      </c>
      <c r="Y2445" s="7">
        <v>1629683</v>
      </c>
      <c r="Z2445" s="7">
        <v>1574307</v>
      </c>
      <c r="AA2445" s="7">
        <v>1534096</v>
      </c>
      <c r="AB2445" s="7">
        <v>1498301</v>
      </c>
      <c r="AC2445" s="3" t="s">
        <v>2400</v>
      </c>
      <c r="AD2445" s="3" t="s">
        <v>2400</v>
      </c>
      <c r="AE2445" s="3" t="s">
        <v>2400</v>
      </c>
      <c r="AF2445" s="3" t="s">
        <v>2400</v>
      </c>
      <c r="AG2445" s="7">
        <v>53751000</v>
      </c>
      <c r="AH2445" s="7">
        <v>53707000</v>
      </c>
      <c r="AI2445" s="7">
        <v>52415000</v>
      </c>
      <c r="AJ2445" s="7">
        <v>41583882</v>
      </c>
      <c r="AK2445" s="3">
        <v>77.312370000000001</v>
      </c>
      <c r="AL2445" s="7">
        <v>222</v>
      </c>
      <c r="AM2445" s="7">
        <v>38318285</v>
      </c>
      <c r="AN2445" s="3">
        <v>71.239999999999995</v>
      </c>
      <c r="AO2445" s="3">
        <v>9.4073000000000004E-2</v>
      </c>
      <c r="AP2445" s="3">
        <v>3.6027260000000001</v>
      </c>
      <c r="AQ2445" s="3">
        <v>-9.1374890000000004</v>
      </c>
      <c r="AR2445" s="3">
        <v>10.144928</v>
      </c>
      <c r="AS2445" s="3">
        <v>3.6027260000000001</v>
      </c>
      <c r="AT2445" s="3">
        <v>-9.1374890000000004</v>
      </c>
      <c r="AU2445" s="3">
        <v>7.4747479999999999</v>
      </c>
      <c r="AV2445" s="3">
        <v>4.5700952448520678</v>
      </c>
      <c r="AW2445" s="3">
        <v>5.2147679289550641</v>
      </c>
      <c r="AX2445" s="3">
        <v>4.358578551576378</v>
      </c>
      <c r="AY2445" s="3">
        <v>89.96</v>
      </c>
      <c r="AZ2445" s="3">
        <v>102.65</v>
      </c>
      <c r="BA2445" s="3">
        <v>85.79</v>
      </c>
    </row>
    <row r="2446" spans="1:53" x14ac:dyDescent="0.3">
      <c r="A2446" s="1" t="s">
        <v>672</v>
      </c>
      <c r="B2446" s="2">
        <v>103348</v>
      </c>
      <c r="C2446" s="9" t="s">
        <v>2395</v>
      </c>
      <c r="D2446" s="9" t="s">
        <v>2465</v>
      </c>
      <c r="E2446" s="3">
        <v>552.12088024000002</v>
      </c>
      <c r="F2446" s="5">
        <v>558.47010999999998</v>
      </c>
      <c r="G2446" s="5">
        <v>558.46988023999995</v>
      </c>
      <c r="H2446" s="3">
        <v>0.498</v>
      </c>
      <c r="I2446" s="3">
        <v>20.868096632641901</v>
      </c>
      <c r="J2446" s="3">
        <v>0.498</v>
      </c>
      <c r="K2446" s="3">
        <v>20.868096632641901</v>
      </c>
      <c r="L2446" s="3">
        <v>1.0295895558686399</v>
      </c>
      <c r="M2446" s="3">
        <v>1.01638701570018</v>
      </c>
      <c r="N2446" s="3">
        <v>12.3806796267528</v>
      </c>
      <c r="O2446" s="3" t="s">
        <v>2400</v>
      </c>
      <c r="P2446" s="3" t="s">
        <v>2400</v>
      </c>
      <c r="Q2446" s="3">
        <v>0.53428699999999996</v>
      </c>
      <c r="R2446" s="3">
        <v>14.941395999999999</v>
      </c>
      <c r="S2446" s="3">
        <v>14.941039068346001</v>
      </c>
      <c r="T2446" s="9" t="s">
        <v>3429</v>
      </c>
      <c r="U2446" s="7">
        <v>927338</v>
      </c>
      <c r="V2446" s="7">
        <v>848220</v>
      </c>
      <c r="W2446" s="7">
        <v>816466</v>
      </c>
      <c r="X2446" s="7">
        <v>777819</v>
      </c>
      <c r="Y2446" s="7">
        <v>979117</v>
      </c>
      <c r="Z2446" s="7">
        <v>961307</v>
      </c>
      <c r="AA2446" s="7">
        <v>943730</v>
      </c>
      <c r="AB2446" s="7">
        <v>927338</v>
      </c>
      <c r="AC2446" s="3">
        <v>0.74199999999999999</v>
      </c>
      <c r="AD2446" s="4">
        <v>3.4279999999999999</v>
      </c>
      <c r="AE2446" s="4">
        <v>1.079</v>
      </c>
      <c r="AF2446" s="4">
        <v>3.5760000000000001</v>
      </c>
      <c r="AG2446" s="7">
        <v>33728675</v>
      </c>
      <c r="AH2446" s="7">
        <v>33436857</v>
      </c>
      <c r="AI2446" s="7">
        <v>33203823</v>
      </c>
      <c r="AJ2446" s="7">
        <v>15577353</v>
      </c>
      <c r="AK2446" s="3">
        <v>45.956760000000003</v>
      </c>
      <c r="AL2446" s="7">
        <v>129</v>
      </c>
      <c r="AM2446" s="7">
        <v>10250529</v>
      </c>
      <c r="AN2446" s="3">
        <v>30.24</v>
      </c>
      <c r="AO2446" s="3">
        <v>-0.45045099999999999</v>
      </c>
      <c r="AP2446" s="3">
        <v>-7.03125</v>
      </c>
      <c r="AQ2446" s="3">
        <v>4.9525100000000002</v>
      </c>
      <c r="AR2446" s="3">
        <v>9.1743120000000005</v>
      </c>
      <c r="AS2446" s="3">
        <v>-7.03125</v>
      </c>
      <c r="AT2446" s="3">
        <v>4.9525100000000002</v>
      </c>
      <c r="AU2446" s="3">
        <v>10.578984999999999</v>
      </c>
      <c r="AV2446" s="3">
        <v>1.2004317258847848</v>
      </c>
      <c r="AW2446" s="3">
        <v>1.9717344518241591</v>
      </c>
      <c r="AX2446" s="3">
        <v>1.5646973513620499</v>
      </c>
      <c r="AY2446" s="4">
        <v>105.04</v>
      </c>
      <c r="AZ2446" s="3">
        <v>172.53</v>
      </c>
      <c r="BA2446" s="3">
        <v>136.91999999999999</v>
      </c>
    </row>
    <row r="2447" spans="1:53" x14ac:dyDescent="0.3">
      <c r="A2447" s="1" t="s">
        <v>184</v>
      </c>
      <c r="B2447" s="2">
        <v>100134</v>
      </c>
      <c r="C2447" s="9" t="s">
        <v>2395</v>
      </c>
      <c r="D2447" s="9" t="s">
        <v>2399</v>
      </c>
      <c r="E2447" s="3">
        <v>552.05156039999997</v>
      </c>
      <c r="F2447" s="5" t="s">
        <v>2400</v>
      </c>
      <c r="G2447" s="5">
        <v>345.59256040000002</v>
      </c>
      <c r="H2447" s="3">
        <v>0.53</v>
      </c>
      <c r="I2447" s="3">
        <v>14.6479591836735</v>
      </c>
      <c r="J2447" s="4">
        <v>0.53</v>
      </c>
      <c r="K2447" s="3">
        <v>14.6479591836735</v>
      </c>
      <c r="L2447" s="3">
        <v>1.3062715111669398</v>
      </c>
      <c r="M2447" s="3">
        <v>1.2214841408452899</v>
      </c>
      <c r="N2447" s="3">
        <v>61.609442000000001</v>
      </c>
      <c r="O2447" s="3" t="s">
        <v>2400</v>
      </c>
      <c r="P2447" s="3" t="s">
        <v>2400</v>
      </c>
      <c r="Q2447" s="3" t="s">
        <v>2400</v>
      </c>
      <c r="R2447" s="3" t="s">
        <v>2400</v>
      </c>
      <c r="S2447" s="3" t="s">
        <v>2400</v>
      </c>
      <c r="T2447" s="9" t="s">
        <v>3429</v>
      </c>
      <c r="U2447" s="7">
        <v>133949</v>
      </c>
      <c r="V2447" s="7">
        <v>149340</v>
      </c>
      <c r="W2447" s="7">
        <v>141249</v>
      </c>
      <c r="X2447" s="7">
        <v>131668</v>
      </c>
      <c r="Y2447" s="7">
        <v>138989</v>
      </c>
      <c r="Z2447" s="7">
        <v>135821</v>
      </c>
      <c r="AA2447" s="7">
        <v>133491</v>
      </c>
      <c r="AB2447" s="7">
        <v>133949</v>
      </c>
      <c r="AC2447" s="3" t="s">
        <v>2400</v>
      </c>
      <c r="AD2447" s="3" t="s">
        <v>2400</v>
      </c>
      <c r="AE2447" s="3" t="s">
        <v>2400</v>
      </c>
      <c r="AF2447" s="3" t="s">
        <v>2400</v>
      </c>
      <c r="AG2447" s="7">
        <v>16733652</v>
      </c>
      <c r="AH2447" s="7">
        <v>16723264</v>
      </c>
      <c r="AI2447" s="7">
        <v>17049496</v>
      </c>
      <c r="AJ2447" s="7">
        <v>16230884</v>
      </c>
      <c r="AK2447" s="3">
        <v>96.964590000000001</v>
      </c>
      <c r="AL2447" s="7">
        <v>132</v>
      </c>
      <c r="AM2447" s="7">
        <v>8353345</v>
      </c>
      <c r="AN2447" s="4">
        <v>49.9</v>
      </c>
      <c r="AO2447" s="3">
        <v>-0.38167899999999999</v>
      </c>
      <c r="AP2447" s="3">
        <v>-12.947241</v>
      </c>
      <c r="AQ2447" s="3">
        <v>0.174459</v>
      </c>
      <c r="AR2447" s="3">
        <v>1.592357</v>
      </c>
      <c r="AS2447" s="3">
        <v>-12.947241</v>
      </c>
      <c r="AT2447" s="3">
        <v>0.174459</v>
      </c>
      <c r="AU2447" s="3">
        <v>2.755906</v>
      </c>
      <c r="AV2447" s="3">
        <v>0.87662450161240402</v>
      </c>
      <c r="AW2447" s="3">
        <v>1.249552079799801</v>
      </c>
      <c r="AX2447" s="3">
        <v>1.1694945662069107</v>
      </c>
      <c r="AY2447" s="3">
        <v>70.290000000000006</v>
      </c>
      <c r="AZ2447" s="3">
        <v>100.19</v>
      </c>
      <c r="BA2447" s="3">
        <v>93.77</v>
      </c>
    </row>
    <row r="2448" spans="1:53" x14ac:dyDescent="0.3">
      <c r="A2448" s="1" t="s">
        <v>1655</v>
      </c>
      <c r="B2448" s="2">
        <v>1020405</v>
      </c>
      <c r="C2448" s="9" t="s">
        <v>2395</v>
      </c>
      <c r="D2448" s="9" t="s">
        <v>2399</v>
      </c>
      <c r="E2448" s="3">
        <v>551.60456793000003</v>
      </c>
      <c r="F2448" s="5" t="s">
        <v>2400</v>
      </c>
      <c r="G2448" s="5">
        <v>455.98556793</v>
      </c>
      <c r="H2448" s="3">
        <v>-0.434</v>
      </c>
      <c r="I2448" s="3">
        <v>49.6893203883495</v>
      </c>
      <c r="J2448" s="3">
        <v>-0.434</v>
      </c>
      <c r="K2448" s="3">
        <v>49.6893203883495</v>
      </c>
      <c r="L2448" s="3">
        <v>1.41232981020801</v>
      </c>
      <c r="M2448" s="3">
        <v>1.0767814079751401</v>
      </c>
      <c r="N2448" s="3">
        <v>11.592299000000001</v>
      </c>
      <c r="O2448" s="3" t="s">
        <v>2400</v>
      </c>
      <c r="P2448" s="3" t="s">
        <v>2400</v>
      </c>
      <c r="Q2448" s="3" t="s">
        <v>2400</v>
      </c>
      <c r="R2448" s="3" t="s">
        <v>2400</v>
      </c>
      <c r="S2448" s="3" t="s">
        <v>2400</v>
      </c>
      <c r="T2448" s="9" t="s">
        <v>3429</v>
      </c>
      <c r="U2448" s="7">
        <v>100887</v>
      </c>
      <c r="V2448" s="7">
        <v>107594</v>
      </c>
      <c r="W2448" s="7">
        <v>98118</v>
      </c>
      <c r="X2448" s="7">
        <v>95843</v>
      </c>
      <c r="Y2448" s="7">
        <v>113627</v>
      </c>
      <c r="Z2448" s="7">
        <v>93630</v>
      </c>
      <c r="AA2448" s="7">
        <v>96821</v>
      </c>
      <c r="AB2448" s="7">
        <v>100887</v>
      </c>
      <c r="AC2448" s="3" t="s">
        <v>2400</v>
      </c>
      <c r="AD2448" s="3" t="s">
        <v>2400</v>
      </c>
      <c r="AE2448" s="3" t="s">
        <v>2400</v>
      </c>
      <c r="AF2448" s="3" t="s">
        <v>2400</v>
      </c>
      <c r="AG2448" s="7">
        <v>9994648</v>
      </c>
      <c r="AH2448" s="7">
        <v>7057258</v>
      </c>
      <c r="AI2448" s="7">
        <v>7040852</v>
      </c>
      <c r="AJ2448" s="7">
        <v>9197245</v>
      </c>
      <c r="AK2448" s="3">
        <v>92.021709999999999</v>
      </c>
      <c r="AL2448" s="7">
        <v>107</v>
      </c>
      <c r="AM2448" s="7">
        <v>2939906</v>
      </c>
      <c r="AN2448" s="3">
        <v>29.41</v>
      </c>
      <c r="AO2448" s="3">
        <v>-1.501155</v>
      </c>
      <c r="AP2448" s="3">
        <v>-7.265809</v>
      </c>
      <c r="AQ2448" s="3">
        <v>9.1723549999999996</v>
      </c>
      <c r="AR2448" s="3">
        <v>4.8770490000000004</v>
      </c>
      <c r="AS2448" s="3">
        <v>-7.265809</v>
      </c>
      <c r="AT2448" s="3">
        <v>9.1723549999999996</v>
      </c>
      <c r="AU2448" s="3">
        <v>5.092403</v>
      </c>
      <c r="AV2448" s="3">
        <v>0.7768258348694056</v>
      </c>
      <c r="AW2448" s="3">
        <v>1.4220635033206004</v>
      </c>
      <c r="AX2448" s="3">
        <v>1.2096490636052863</v>
      </c>
      <c r="AY2448" s="3">
        <v>80.38</v>
      </c>
      <c r="AZ2448" s="3">
        <v>147.13999999999999</v>
      </c>
      <c r="BA2448" s="3">
        <v>125.16</v>
      </c>
    </row>
    <row r="2449" spans="1:53" x14ac:dyDescent="0.3">
      <c r="A2449" s="1" t="s">
        <v>739</v>
      </c>
      <c r="B2449" s="2">
        <v>4142766</v>
      </c>
      <c r="C2449" s="9" t="s">
        <v>2401</v>
      </c>
      <c r="D2449" s="9" t="s">
        <v>2403</v>
      </c>
      <c r="E2449" s="3">
        <v>548.34396231999995</v>
      </c>
      <c r="F2449" s="5">
        <v>1074.4439620000001</v>
      </c>
      <c r="G2449" s="5" t="s">
        <v>2400</v>
      </c>
      <c r="H2449" s="4">
        <v>2.06</v>
      </c>
      <c r="I2449" s="3" t="s">
        <v>2397</v>
      </c>
      <c r="J2449" s="3">
        <v>2.06</v>
      </c>
      <c r="K2449" s="3" t="s">
        <v>2397</v>
      </c>
      <c r="L2449" s="3" t="s">
        <v>2397</v>
      </c>
      <c r="M2449" s="3">
        <v>1.0173459599999999</v>
      </c>
      <c r="N2449" s="3">
        <v>3.6322190000000001</v>
      </c>
      <c r="O2449" s="3" t="s">
        <v>2400</v>
      </c>
      <c r="P2449" s="3" t="s">
        <v>2400</v>
      </c>
      <c r="Q2449" s="3">
        <v>0.92767699999999997</v>
      </c>
      <c r="R2449" s="3" t="s">
        <v>2397</v>
      </c>
      <c r="S2449" s="3" t="s">
        <v>2397</v>
      </c>
      <c r="T2449" s="9" t="s">
        <v>3429</v>
      </c>
      <c r="U2449" s="7">
        <v>1049300</v>
      </c>
      <c r="V2449" s="7">
        <v>1117500</v>
      </c>
      <c r="W2449" s="7">
        <v>1773600</v>
      </c>
      <c r="X2449" s="7">
        <v>1577300</v>
      </c>
      <c r="Y2449" s="7">
        <v>1125500</v>
      </c>
      <c r="Z2449" s="7">
        <v>1102200</v>
      </c>
      <c r="AA2449" s="7">
        <v>1185400</v>
      </c>
      <c r="AB2449" s="7">
        <v>1049300</v>
      </c>
      <c r="AC2449" s="3">
        <v>23.082000000000001</v>
      </c>
      <c r="AD2449" s="3">
        <v>25.792999999999999</v>
      </c>
      <c r="AE2449" s="3">
        <v>-6.7380000000000004</v>
      </c>
      <c r="AF2449" s="3">
        <v>-0.42599999999999999</v>
      </c>
      <c r="AG2449" s="7">
        <v>54100000</v>
      </c>
      <c r="AH2449" s="7">
        <v>52900000</v>
      </c>
      <c r="AI2449" s="7">
        <v>51837164</v>
      </c>
      <c r="AJ2449" s="7">
        <v>53218783</v>
      </c>
      <c r="AK2449" s="3">
        <v>98.218289999999996</v>
      </c>
      <c r="AL2449" s="7">
        <v>160</v>
      </c>
      <c r="AM2449" s="7">
        <v>31909937</v>
      </c>
      <c r="AN2449" s="3">
        <v>58.89</v>
      </c>
      <c r="AO2449" s="3">
        <v>15.180723</v>
      </c>
      <c r="AP2449" s="3">
        <v>-5.5335970000000003</v>
      </c>
      <c r="AQ2449" s="3">
        <v>14.491018</v>
      </c>
      <c r="AR2449" s="3">
        <v>269.11196899999999</v>
      </c>
      <c r="AS2449" s="3">
        <v>-5.5335970000000003</v>
      </c>
      <c r="AT2449" s="3">
        <v>14.491018</v>
      </c>
      <c r="AU2449" s="3">
        <v>298.33333299999998</v>
      </c>
      <c r="AV2449" s="3">
        <v>10.737249056394425</v>
      </c>
      <c r="AW2449" s="3">
        <v>9.7149458297330842</v>
      </c>
      <c r="AX2449" s="3">
        <v>12.359230677492393</v>
      </c>
      <c r="AY2449" s="3">
        <v>37.58</v>
      </c>
      <c r="AZ2449" s="4">
        <v>34</v>
      </c>
      <c r="BA2449" s="3">
        <v>43.26</v>
      </c>
    </row>
    <row r="2450" spans="1:53" x14ac:dyDescent="0.3">
      <c r="A2450" s="1" t="s">
        <v>1886</v>
      </c>
      <c r="B2450" s="2">
        <v>1027751</v>
      </c>
      <c r="C2450" s="9" t="s">
        <v>2395</v>
      </c>
      <c r="D2450" s="9" t="s">
        <v>2399</v>
      </c>
      <c r="E2450" s="3">
        <v>548.22539940000001</v>
      </c>
      <c r="F2450" s="5" t="s">
        <v>2400</v>
      </c>
      <c r="G2450" s="5">
        <v>499.87639940000003</v>
      </c>
      <c r="H2450" s="3">
        <v>0.33600000000000002</v>
      </c>
      <c r="I2450" s="3">
        <v>12.68</v>
      </c>
      <c r="J2450" s="3">
        <v>0.33600000000000002</v>
      </c>
      <c r="K2450" s="3">
        <v>12.68</v>
      </c>
      <c r="L2450" s="3">
        <v>1.23016827404075</v>
      </c>
      <c r="M2450" s="3">
        <v>0.990545775412498</v>
      </c>
      <c r="N2450" s="3">
        <v>11.899399000000001</v>
      </c>
      <c r="O2450" s="3" t="s">
        <v>2400</v>
      </c>
      <c r="P2450" s="3" t="s">
        <v>2400</v>
      </c>
      <c r="Q2450" s="3" t="s">
        <v>2400</v>
      </c>
      <c r="R2450" s="3" t="s">
        <v>2400</v>
      </c>
      <c r="S2450" s="3" t="s">
        <v>2400</v>
      </c>
      <c r="T2450" s="9" t="s">
        <v>3429</v>
      </c>
      <c r="U2450" s="7">
        <v>159650</v>
      </c>
      <c r="V2450" s="7">
        <v>124388</v>
      </c>
      <c r="W2450" s="7">
        <v>77628</v>
      </c>
      <c r="X2450" s="7">
        <v>63346</v>
      </c>
      <c r="Y2450" s="7">
        <v>197905</v>
      </c>
      <c r="Z2450" s="7">
        <v>199145</v>
      </c>
      <c r="AA2450" s="7">
        <v>176353</v>
      </c>
      <c r="AB2450" s="7">
        <v>159650</v>
      </c>
      <c r="AC2450" s="3" t="s">
        <v>2400</v>
      </c>
      <c r="AD2450" s="3" t="s">
        <v>2400</v>
      </c>
      <c r="AE2450" s="3" t="s">
        <v>2400</v>
      </c>
      <c r="AF2450" s="3" t="s">
        <v>2400</v>
      </c>
      <c r="AG2450" s="7">
        <v>33326772</v>
      </c>
      <c r="AH2450" s="7">
        <v>33214522</v>
      </c>
      <c r="AI2450" s="7">
        <v>19907290</v>
      </c>
      <c r="AJ2450" s="7">
        <v>27036641</v>
      </c>
      <c r="AK2450" s="3">
        <v>81.125889999999998</v>
      </c>
      <c r="AL2450" s="7">
        <v>144</v>
      </c>
      <c r="AM2450" s="7">
        <v>16049536</v>
      </c>
      <c r="AN2450" s="3">
        <v>48.16</v>
      </c>
      <c r="AO2450" s="3">
        <v>-0.81351700000000005</v>
      </c>
      <c r="AP2450" s="3">
        <v>-3.6474160000000002</v>
      </c>
      <c r="AQ2450" s="3">
        <v>13.295211</v>
      </c>
      <c r="AR2450" s="3">
        <v>12.411348</v>
      </c>
      <c r="AS2450" s="3">
        <v>-3.6474160000000002</v>
      </c>
      <c r="AT2450" s="3">
        <v>13.295211</v>
      </c>
      <c r="AU2450" s="3">
        <v>11.228070000000001</v>
      </c>
      <c r="AV2450" s="3">
        <v>0.9379276216730501</v>
      </c>
      <c r="AW2450" s="3">
        <v>1.4833474366548856</v>
      </c>
      <c r="AX2450" s="3">
        <v>1.3712777684697919</v>
      </c>
      <c r="AY2450" s="3">
        <v>72.44</v>
      </c>
      <c r="AZ2450" s="3">
        <v>114.56</v>
      </c>
      <c r="BA2450" s="4">
        <v>105.9</v>
      </c>
    </row>
    <row r="2451" spans="1:53" x14ac:dyDescent="0.3">
      <c r="A2451" s="1" t="s">
        <v>657</v>
      </c>
      <c r="B2451" s="2">
        <v>4400396</v>
      </c>
      <c r="C2451" s="9" t="s">
        <v>2401</v>
      </c>
      <c r="D2451" s="9" t="s">
        <v>2483</v>
      </c>
      <c r="E2451" s="3">
        <v>547.65331016000005</v>
      </c>
      <c r="F2451" s="5">
        <v>1963.88031</v>
      </c>
      <c r="G2451" s="5" t="s">
        <v>2400</v>
      </c>
      <c r="H2451" s="4">
        <v>1.24</v>
      </c>
      <c r="I2451" s="3">
        <v>4.9975100000000001</v>
      </c>
      <c r="J2451" s="4">
        <v>1.24</v>
      </c>
      <c r="K2451" s="3">
        <v>4.9975100000000001</v>
      </c>
      <c r="L2451" s="3" t="s">
        <v>2397</v>
      </c>
      <c r="M2451" s="3" t="s">
        <v>2397</v>
      </c>
      <c r="N2451" s="3">
        <v>3.9548019999999999</v>
      </c>
      <c r="O2451" s="3" t="s">
        <v>2400</v>
      </c>
      <c r="P2451" s="3" t="s">
        <v>2400</v>
      </c>
      <c r="Q2451" s="3">
        <v>2.3040780000000001</v>
      </c>
      <c r="R2451" s="3">
        <v>8.4939319999999991</v>
      </c>
      <c r="S2451" s="3">
        <v>8.4939319999999991</v>
      </c>
      <c r="T2451" s="9" t="s">
        <v>3429</v>
      </c>
      <c r="U2451" s="7">
        <v>831068</v>
      </c>
      <c r="V2451" s="7">
        <v>909402</v>
      </c>
      <c r="W2451" s="7">
        <v>896167</v>
      </c>
      <c r="X2451" s="7">
        <v>689268</v>
      </c>
      <c r="Y2451" s="7">
        <v>813838</v>
      </c>
      <c r="Z2451" s="7">
        <v>821388</v>
      </c>
      <c r="AA2451" s="7">
        <v>823536</v>
      </c>
      <c r="AB2451" s="7">
        <v>831068</v>
      </c>
      <c r="AC2451" s="3">
        <v>48.052</v>
      </c>
      <c r="AD2451" s="3">
        <v>47.689</v>
      </c>
      <c r="AE2451" s="3">
        <v>27.004999999999999</v>
      </c>
      <c r="AF2451" s="3">
        <v>27.126000000000001</v>
      </c>
      <c r="AG2451" s="7">
        <v>15273565</v>
      </c>
      <c r="AH2451" s="7">
        <v>15299270</v>
      </c>
      <c r="AI2451" s="7">
        <v>15484512</v>
      </c>
      <c r="AJ2451" s="7">
        <v>14869991</v>
      </c>
      <c r="AK2451" s="3">
        <v>97.530690000000007</v>
      </c>
      <c r="AL2451" s="7">
        <v>220</v>
      </c>
      <c r="AM2451" s="7">
        <v>15082337</v>
      </c>
      <c r="AN2451" s="3">
        <v>98.92</v>
      </c>
      <c r="AO2451" s="3">
        <v>0.60160400000000003</v>
      </c>
      <c r="AP2451" s="3">
        <v>-16.202673000000001</v>
      </c>
      <c r="AQ2451" s="3">
        <v>-3.6183160000000001</v>
      </c>
      <c r="AR2451" s="3">
        <v>-38.659058999999999</v>
      </c>
      <c r="AS2451" s="3">
        <v>-16.202673000000001</v>
      </c>
      <c r="AT2451" s="3">
        <v>-3.6183160000000001</v>
      </c>
      <c r="AU2451" s="3">
        <v>-39.375629000000004</v>
      </c>
      <c r="AV2451" s="3">
        <v>12.898615961868689</v>
      </c>
      <c r="AW2451" s="3">
        <v>16.43146492724162</v>
      </c>
      <c r="AX2451" s="3">
        <v>18.227828823098953</v>
      </c>
      <c r="AY2451" s="3">
        <v>88.91</v>
      </c>
      <c r="AZ2451" s="3">
        <v>113.26</v>
      </c>
      <c r="BA2451" s="3">
        <v>125.64</v>
      </c>
    </row>
    <row r="2452" spans="1:53" x14ac:dyDescent="0.3">
      <c r="A2452" s="1" t="s">
        <v>2774</v>
      </c>
      <c r="B2452" s="2">
        <v>29637999</v>
      </c>
      <c r="C2452" s="9" t="s">
        <v>2395</v>
      </c>
      <c r="D2452" s="9" t="s">
        <v>2519</v>
      </c>
      <c r="E2452" s="3">
        <v>546.42298116999996</v>
      </c>
      <c r="F2452" s="5">
        <v>685.84398099999999</v>
      </c>
      <c r="G2452" s="5" t="s">
        <v>2400</v>
      </c>
      <c r="H2452" s="3">
        <v>-1.125</v>
      </c>
      <c r="I2452" s="3" t="s">
        <v>2397</v>
      </c>
      <c r="J2452" s="3">
        <v>-1.125</v>
      </c>
      <c r="K2452" s="3" t="s">
        <v>2397</v>
      </c>
      <c r="L2452" s="3" t="s">
        <v>2397</v>
      </c>
      <c r="M2452" s="3">
        <v>0.93664540000000007</v>
      </c>
      <c r="N2452" s="3">
        <v>9.1130820000000003</v>
      </c>
      <c r="O2452" s="3" t="s">
        <v>2400</v>
      </c>
      <c r="P2452" s="3" t="s">
        <v>2400</v>
      </c>
      <c r="Q2452" s="3">
        <v>2.4007399999999999</v>
      </c>
      <c r="R2452" s="3">
        <v>17.596397</v>
      </c>
      <c r="S2452" s="3">
        <v>17.596397</v>
      </c>
      <c r="T2452" s="9" t="s">
        <v>3429</v>
      </c>
      <c r="U2452" s="7">
        <v>251415</v>
      </c>
      <c r="V2452" s="7">
        <v>222653</v>
      </c>
      <c r="W2452" s="7">
        <v>166154</v>
      </c>
      <c r="X2452" s="7">
        <v>118317</v>
      </c>
      <c r="Y2452" s="7">
        <v>255846</v>
      </c>
      <c r="Z2452" s="7">
        <v>258474</v>
      </c>
      <c r="AA2452" s="7">
        <v>255694</v>
      </c>
      <c r="AB2452" s="7">
        <v>251415</v>
      </c>
      <c r="AC2452" s="3">
        <v>86.182000000000002</v>
      </c>
      <c r="AD2452" s="3">
        <v>84.691999999999993</v>
      </c>
      <c r="AE2452" s="4">
        <v>8.2889999999999997</v>
      </c>
      <c r="AF2452" s="4">
        <v>12.978999999999999</v>
      </c>
      <c r="AG2452" s="7">
        <v>115443795</v>
      </c>
      <c r="AH2452" s="7">
        <v>117053339</v>
      </c>
      <c r="AI2452" s="7">
        <v>116281962</v>
      </c>
      <c r="AJ2452" s="7">
        <v>44382895</v>
      </c>
      <c r="AK2452" s="3">
        <v>38.419159999999998</v>
      </c>
      <c r="AL2452" s="7">
        <v>155</v>
      </c>
      <c r="AM2452" s="7">
        <v>39729509</v>
      </c>
      <c r="AN2452" s="3">
        <v>34.39</v>
      </c>
      <c r="AO2452" s="3">
        <v>-0.48426200000000003</v>
      </c>
      <c r="AP2452" s="3">
        <v>-13.107822000000001</v>
      </c>
      <c r="AQ2452" s="3">
        <v>-8.0536910000000006</v>
      </c>
      <c r="AR2452" s="3">
        <v>-59.507389000000003</v>
      </c>
      <c r="AS2452" s="3">
        <v>-13.107822000000001</v>
      </c>
      <c r="AT2452" s="3">
        <v>-8.0536910000000006</v>
      </c>
      <c r="AU2452" s="3">
        <v>-58.651912000000003</v>
      </c>
      <c r="AV2452" s="3">
        <v>1.3183307690638359</v>
      </c>
      <c r="AW2452" s="3">
        <v>1.7315717587024999</v>
      </c>
      <c r="AX2452" s="3">
        <v>1.812055227229989</v>
      </c>
      <c r="AY2452" s="3">
        <v>42.92</v>
      </c>
      <c r="AZ2452" s="3">
        <v>56.38</v>
      </c>
      <c r="BA2452" s="4">
        <v>59</v>
      </c>
    </row>
    <row r="2453" spans="1:53" x14ac:dyDescent="0.3">
      <c r="A2453" s="1" t="s">
        <v>2630</v>
      </c>
      <c r="B2453" s="2">
        <v>4206664</v>
      </c>
      <c r="C2453" s="9" t="s">
        <v>2401</v>
      </c>
      <c r="D2453" s="9" t="s">
        <v>2516</v>
      </c>
      <c r="E2453" s="3">
        <v>545.18183999999997</v>
      </c>
      <c r="F2453" s="5">
        <v>3535.1818400000002</v>
      </c>
      <c r="G2453" s="5">
        <v>3545.1818400000002</v>
      </c>
      <c r="H2453" s="3">
        <v>0.06</v>
      </c>
      <c r="I2453" s="3" t="s">
        <v>2397</v>
      </c>
      <c r="J2453" s="3">
        <v>0.06</v>
      </c>
      <c r="K2453" s="3" t="s">
        <v>2397</v>
      </c>
      <c r="L2453" s="3" t="s">
        <v>2397</v>
      </c>
      <c r="M2453" s="3">
        <v>0.22607977924876899</v>
      </c>
      <c r="N2453" s="3">
        <v>14.666667</v>
      </c>
      <c r="O2453" s="3" t="s">
        <v>2400</v>
      </c>
      <c r="P2453" s="3" t="s">
        <v>2400</v>
      </c>
      <c r="Q2453" s="3">
        <v>0.60164200000000001</v>
      </c>
      <c r="R2453" s="3">
        <v>8.8579509999999999</v>
      </c>
      <c r="S2453" s="3">
        <v>23.5465963636364</v>
      </c>
      <c r="T2453" s="9" t="s">
        <v>3429</v>
      </c>
      <c r="U2453" s="7">
        <v>5647000</v>
      </c>
      <c r="V2453" s="7">
        <v>6885000</v>
      </c>
      <c r="W2453" s="7">
        <v>8035000</v>
      </c>
      <c r="X2453" s="7">
        <v>6357000</v>
      </c>
      <c r="Y2453" s="7">
        <v>5592000</v>
      </c>
      <c r="Z2453" s="7">
        <v>5639000</v>
      </c>
      <c r="AA2453" s="7">
        <v>5644000</v>
      </c>
      <c r="AB2453" s="7">
        <v>5647000</v>
      </c>
      <c r="AC2453" s="3">
        <v>34.988999999999997</v>
      </c>
      <c r="AD2453" s="3">
        <v>34.695</v>
      </c>
      <c r="AE2453" s="4">
        <v>3.3359999999999999</v>
      </c>
      <c r="AF2453" s="4">
        <v>3.9780000000000002</v>
      </c>
      <c r="AG2453" s="7">
        <v>111258655</v>
      </c>
      <c r="AH2453" s="7">
        <v>111243246</v>
      </c>
      <c r="AI2453" s="7">
        <v>110484931</v>
      </c>
      <c r="AJ2453" s="7">
        <v>90259297</v>
      </c>
      <c r="AK2453" s="3">
        <v>81.123490000000004</v>
      </c>
      <c r="AL2453" s="7">
        <v>233</v>
      </c>
      <c r="AM2453" s="7">
        <v>92295144</v>
      </c>
      <c r="AN2453" s="3">
        <v>82.95</v>
      </c>
      <c r="AO2453" s="3">
        <v>-4.8991350000000002</v>
      </c>
      <c r="AP2453" s="3">
        <v>-32.653061000000001</v>
      </c>
      <c r="AQ2453" s="3">
        <v>-35.039369999999998</v>
      </c>
      <c r="AR2453" s="3">
        <v>-58.174905000000003</v>
      </c>
      <c r="AS2453" s="3">
        <v>-32.653061000000001</v>
      </c>
      <c r="AT2453" s="3">
        <v>-35.039369999999998</v>
      </c>
      <c r="AU2453" s="3">
        <v>-59.309494999999998</v>
      </c>
      <c r="AV2453" s="3">
        <v>3.0871226011490038</v>
      </c>
      <c r="AW2453" s="3">
        <v>3.5236519975526965</v>
      </c>
      <c r="AX2453" s="3">
        <v>4.4221195121020402</v>
      </c>
      <c r="AY2453" s="3">
        <v>52.52</v>
      </c>
      <c r="AZ2453" s="3">
        <v>59.94</v>
      </c>
      <c r="BA2453" s="3">
        <v>75.23</v>
      </c>
    </row>
    <row r="2454" spans="1:53" x14ac:dyDescent="0.3">
      <c r="A2454" s="1" t="s">
        <v>310</v>
      </c>
      <c r="B2454" s="2">
        <v>5727003</v>
      </c>
      <c r="C2454" s="9" t="s">
        <v>2401</v>
      </c>
      <c r="D2454" s="9" t="s">
        <v>2407</v>
      </c>
      <c r="E2454" s="3">
        <v>544.55133407000005</v>
      </c>
      <c r="F2454" s="5">
        <v>544.46956399999999</v>
      </c>
      <c r="G2454" s="5" t="s">
        <v>2400</v>
      </c>
      <c r="H2454" s="3">
        <v>0.13800000000000001</v>
      </c>
      <c r="I2454" s="3">
        <v>6.3898919999999997</v>
      </c>
      <c r="J2454" s="3">
        <v>0.13800000000000001</v>
      </c>
      <c r="K2454" s="3">
        <v>6.3898919999999997</v>
      </c>
      <c r="L2454" s="3">
        <v>0.84540678000000002</v>
      </c>
      <c r="M2454" s="3">
        <v>0.84540678000000002</v>
      </c>
      <c r="N2454" s="4">
        <v>11.0625</v>
      </c>
      <c r="O2454" s="3" t="s">
        <v>2400</v>
      </c>
      <c r="P2454" s="3" t="s">
        <v>2400</v>
      </c>
      <c r="Q2454" s="3">
        <v>33.674267999999998</v>
      </c>
      <c r="R2454" s="3" t="s">
        <v>2400</v>
      </c>
      <c r="S2454" s="3" t="s">
        <v>2400</v>
      </c>
      <c r="T2454" s="9" t="s">
        <v>3429</v>
      </c>
      <c r="U2454" s="7">
        <v>15413.866</v>
      </c>
      <c r="V2454" s="7">
        <v>16859.937999999998</v>
      </c>
      <c r="W2454" s="7">
        <v>16287.927</v>
      </c>
      <c r="X2454" s="7">
        <v>18915.332999999999</v>
      </c>
      <c r="Y2454" s="7">
        <v>15413.866</v>
      </c>
      <c r="Z2454" s="7">
        <v>16859.937999999998</v>
      </c>
      <c r="AA2454" s="7">
        <v>17455.481</v>
      </c>
      <c r="AB2454" s="7">
        <v>18051.026000000002</v>
      </c>
      <c r="AC2454" s="4">
        <v>100</v>
      </c>
      <c r="AD2454" s="4">
        <v>100</v>
      </c>
      <c r="AE2454" s="3" t="s">
        <v>2400</v>
      </c>
      <c r="AF2454" s="3" t="s">
        <v>2400</v>
      </c>
      <c r="AG2454" s="7">
        <v>100271847</v>
      </c>
      <c r="AH2454" s="7">
        <v>100271847</v>
      </c>
      <c r="AI2454" s="7">
        <v>103847663</v>
      </c>
      <c r="AJ2454" s="7" t="s">
        <v>2400</v>
      </c>
      <c r="AK2454" s="3" t="s">
        <v>2400</v>
      </c>
      <c r="AL2454" s="7">
        <v>101</v>
      </c>
      <c r="AM2454" s="7">
        <v>49996451</v>
      </c>
      <c r="AN2454" s="3">
        <v>51.14</v>
      </c>
      <c r="AO2454" s="3">
        <v>-2.0295200000000002</v>
      </c>
      <c r="AP2454" s="3">
        <v>-4.6678639999999998</v>
      </c>
      <c r="AQ2454" s="3">
        <v>-8.4482759999999999</v>
      </c>
      <c r="AR2454" s="3">
        <v>1.142857</v>
      </c>
      <c r="AS2454" s="3">
        <v>-4.6678639999999998</v>
      </c>
      <c r="AT2454" s="3">
        <v>-8.4482759999999999</v>
      </c>
      <c r="AU2454" s="3">
        <v>0.75901300000000005</v>
      </c>
      <c r="AV2454" s="3">
        <v>1.1038310612654414</v>
      </c>
      <c r="AW2454" s="3">
        <v>1.3322024545263207</v>
      </c>
      <c r="AX2454" s="3">
        <v>1.3710799373489817</v>
      </c>
      <c r="AY2454" s="4">
        <v>104.06</v>
      </c>
      <c r="AZ2454" s="3">
        <v>125.59</v>
      </c>
      <c r="BA2454" s="3">
        <v>129.26</v>
      </c>
    </row>
    <row r="2455" spans="1:53" x14ac:dyDescent="0.3">
      <c r="A2455" s="1" t="s">
        <v>1147</v>
      </c>
      <c r="B2455" s="2">
        <v>5721734</v>
      </c>
      <c r="C2455" s="9" t="s">
        <v>2401</v>
      </c>
      <c r="D2455" s="9" t="s">
        <v>2407</v>
      </c>
      <c r="E2455" s="3">
        <v>543.11659519</v>
      </c>
      <c r="F2455" s="5">
        <v>824.67410500000005</v>
      </c>
      <c r="G2455" s="5" t="s">
        <v>2400</v>
      </c>
      <c r="H2455" s="3">
        <v>0.14599999999999999</v>
      </c>
      <c r="I2455" s="3">
        <v>9.9595959999999994</v>
      </c>
      <c r="J2455" s="3">
        <v>0.14599999999999999</v>
      </c>
      <c r="K2455" s="3">
        <v>9.9595959999999994</v>
      </c>
      <c r="L2455" s="3">
        <v>0.88932984999999998</v>
      </c>
      <c r="M2455" s="3">
        <v>0.88932984999999998</v>
      </c>
      <c r="N2455" s="3">
        <v>12.113022000000001</v>
      </c>
      <c r="O2455" s="3" t="s">
        <v>2400</v>
      </c>
      <c r="P2455" s="3" t="s">
        <v>2400</v>
      </c>
      <c r="Q2455" s="3">
        <v>19.667801000000001</v>
      </c>
      <c r="R2455" s="3" t="s">
        <v>2400</v>
      </c>
      <c r="S2455" s="3" t="s">
        <v>2400</v>
      </c>
      <c r="T2455" s="9" t="s">
        <v>3437</v>
      </c>
      <c r="U2455" s="7">
        <v>40395.01</v>
      </c>
      <c r="V2455" s="7">
        <v>41380.154000000002</v>
      </c>
      <c r="W2455" s="7">
        <v>41993</v>
      </c>
      <c r="X2455" s="7">
        <v>44683.769</v>
      </c>
      <c r="Y2455" s="7">
        <v>40827.733</v>
      </c>
      <c r="Z2455" s="7">
        <v>40611.370999999999</v>
      </c>
      <c r="AA2455" s="7">
        <v>40395.01</v>
      </c>
      <c r="AB2455" s="7">
        <v>40782.302000000003</v>
      </c>
      <c r="AC2455" s="4">
        <v>100</v>
      </c>
      <c r="AD2455" s="4">
        <v>100</v>
      </c>
      <c r="AE2455" s="3" t="s">
        <v>2400</v>
      </c>
      <c r="AF2455" s="3" t="s">
        <v>2400</v>
      </c>
      <c r="AG2455" s="7">
        <v>52883797</v>
      </c>
      <c r="AH2455" s="7">
        <v>52883797</v>
      </c>
      <c r="AI2455" s="7">
        <v>52883797</v>
      </c>
      <c r="AJ2455" s="7" t="s">
        <v>2400</v>
      </c>
      <c r="AK2455" s="3" t="s">
        <v>2400</v>
      </c>
      <c r="AL2455" s="7">
        <v>107</v>
      </c>
      <c r="AM2455" s="7">
        <v>17409298</v>
      </c>
      <c r="AN2455" s="3">
        <v>32.92</v>
      </c>
      <c r="AO2455" s="3">
        <v>2.8154330000000001</v>
      </c>
      <c r="AP2455" s="3">
        <v>-3.99221</v>
      </c>
      <c r="AQ2455" s="3">
        <v>-5.5555560000000002</v>
      </c>
      <c r="AR2455" s="3">
        <v>3.1380750000000002</v>
      </c>
      <c r="AS2455" s="3">
        <v>-3.99221</v>
      </c>
      <c r="AT2455" s="3">
        <v>-5.5555560000000002</v>
      </c>
      <c r="AU2455" s="3">
        <v>3.6803370000000002</v>
      </c>
      <c r="AV2455" s="3">
        <v>2.7105428908593683</v>
      </c>
      <c r="AW2455" s="3">
        <v>2.1688431163690662</v>
      </c>
      <c r="AX2455" s="3">
        <v>1.9487382292742126</v>
      </c>
      <c r="AY2455" s="3">
        <v>180.91</v>
      </c>
      <c r="AZ2455" s="3">
        <v>144.75</v>
      </c>
      <c r="BA2455" s="4">
        <v>130.06</v>
      </c>
    </row>
    <row r="2456" spans="1:53" x14ac:dyDescent="0.3">
      <c r="A2456" s="1" t="s">
        <v>2904</v>
      </c>
      <c r="B2456" s="2">
        <v>4251328</v>
      </c>
      <c r="C2456" s="9" t="s">
        <v>2401</v>
      </c>
      <c r="D2456" s="9" t="s">
        <v>2508</v>
      </c>
      <c r="E2456" s="3">
        <v>543.01590420000002</v>
      </c>
      <c r="F2456" s="5">
        <v>5769.8059039999998</v>
      </c>
      <c r="G2456" s="5">
        <v>5706.3915381500001</v>
      </c>
      <c r="H2456" s="3">
        <v>-0.69299999999999995</v>
      </c>
      <c r="I2456" s="3" t="s">
        <v>2397</v>
      </c>
      <c r="J2456" s="3">
        <v>-0.69299999999999995</v>
      </c>
      <c r="K2456" s="3" t="s">
        <v>2397</v>
      </c>
      <c r="L2456" s="3">
        <v>0.19747983080108</v>
      </c>
      <c r="M2456" s="3">
        <v>0.164433619034665</v>
      </c>
      <c r="N2456" s="3">
        <v>3.2063489999999999</v>
      </c>
      <c r="O2456" s="3" t="s">
        <v>2400</v>
      </c>
      <c r="P2456" s="3" t="s">
        <v>2400</v>
      </c>
      <c r="Q2456" s="3">
        <v>6.6698880000000003</v>
      </c>
      <c r="R2456" s="3">
        <v>17.050141</v>
      </c>
      <c r="S2456" s="3">
        <v>20.979415207345401</v>
      </c>
      <c r="T2456" s="9" t="s">
        <v>3429</v>
      </c>
      <c r="U2456" s="7">
        <v>956752</v>
      </c>
      <c r="V2456" s="7">
        <v>1038930</v>
      </c>
      <c r="W2456" s="7">
        <v>903119</v>
      </c>
      <c r="X2456" s="7">
        <v>813153</v>
      </c>
      <c r="Y2456" s="7">
        <v>856855</v>
      </c>
      <c r="Z2456" s="7">
        <v>889559</v>
      </c>
      <c r="AA2456" s="7">
        <v>917867</v>
      </c>
      <c r="AB2456" s="7">
        <v>956752</v>
      </c>
      <c r="AC2456" s="3">
        <v>52.624000000000002</v>
      </c>
      <c r="AD2456" s="3">
        <v>46.185000000000002</v>
      </c>
      <c r="AE2456" s="3">
        <v>40.472999999999999</v>
      </c>
      <c r="AF2456" s="3">
        <v>32.619</v>
      </c>
      <c r="AG2456" s="7">
        <v>141232361</v>
      </c>
      <c r="AH2456" s="7">
        <v>141232361</v>
      </c>
      <c r="AI2456" s="7">
        <v>140937702</v>
      </c>
      <c r="AJ2456" s="7">
        <v>130946765</v>
      </c>
      <c r="AK2456" s="3">
        <v>92.841669999999993</v>
      </c>
      <c r="AL2456" s="7">
        <v>294</v>
      </c>
      <c r="AM2456" s="7">
        <v>146163711</v>
      </c>
      <c r="AN2456" s="3">
        <v>103.63</v>
      </c>
      <c r="AO2456" s="3">
        <v>-0.32894699999999999</v>
      </c>
      <c r="AP2456" s="3">
        <v>-21.298701000000001</v>
      </c>
      <c r="AQ2456" s="3">
        <v>-36.610878999999997</v>
      </c>
      <c r="AR2456" s="3">
        <v>-68.105262999999994</v>
      </c>
      <c r="AS2456" s="3">
        <v>-21.298701000000001</v>
      </c>
      <c r="AT2456" s="3">
        <v>-36.610878999999997</v>
      </c>
      <c r="AU2456" s="3">
        <v>-67.454350000000005</v>
      </c>
      <c r="AV2456" s="3">
        <v>11.462292672937147</v>
      </c>
      <c r="AW2456" s="3">
        <v>22.200320297727298</v>
      </c>
      <c r="AX2456" s="3">
        <v>13.716720757173329</v>
      </c>
      <c r="AY2456" s="3">
        <v>115.71</v>
      </c>
      <c r="AZ2456" s="4">
        <v>224.12</v>
      </c>
      <c r="BA2456" s="3">
        <v>138.47</v>
      </c>
    </row>
    <row r="2457" spans="1:53" x14ac:dyDescent="0.3">
      <c r="A2457" s="1" t="s">
        <v>311</v>
      </c>
      <c r="B2457" s="2">
        <v>5722111</v>
      </c>
      <c r="C2457" s="9" t="s">
        <v>2401</v>
      </c>
      <c r="D2457" s="9" t="s">
        <v>2407</v>
      </c>
      <c r="E2457" s="3">
        <v>542.59137634000001</v>
      </c>
      <c r="F2457" s="5">
        <v>543.61908600000004</v>
      </c>
      <c r="G2457" s="5" t="s">
        <v>2400</v>
      </c>
      <c r="H2457" s="4">
        <v>1.6479999999999999</v>
      </c>
      <c r="I2457" s="3">
        <v>9.6784890000000008</v>
      </c>
      <c r="J2457" s="4">
        <v>1.6479999999999999</v>
      </c>
      <c r="K2457" s="3">
        <v>9.6784890000000008</v>
      </c>
      <c r="L2457" s="3">
        <v>0.85822246000000002</v>
      </c>
      <c r="M2457" s="3">
        <v>0.85822246000000002</v>
      </c>
      <c r="N2457" s="3">
        <v>14.799064</v>
      </c>
      <c r="O2457" s="3" t="s">
        <v>2400</v>
      </c>
      <c r="P2457" s="3" t="s">
        <v>2400</v>
      </c>
      <c r="Q2457" s="3">
        <v>64.660426999999999</v>
      </c>
      <c r="R2457" s="3" t="s">
        <v>2400</v>
      </c>
      <c r="S2457" s="3" t="s">
        <v>2400</v>
      </c>
      <c r="T2457" s="9" t="s">
        <v>3429</v>
      </c>
      <c r="U2457" s="7">
        <v>8193.5660000000007</v>
      </c>
      <c r="V2457" s="7">
        <v>7731.116</v>
      </c>
      <c r="W2457" s="7">
        <v>6401.93</v>
      </c>
      <c r="X2457" s="7">
        <v>5241.5079999999998</v>
      </c>
      <c r="Y2457" s="7">
        <v>7990.9809999999998</v>
      </c>
      <c r="Z2457" s="7">
        <v>8092.2740000000003</v>
      </c>
      <c r="AA2457" s="7">
        <v>8193.5660000000007</v>
      </c>
      <c r="AB2457" s="7">
        <v>8210.0709999999999</v>
      </c>
      <c r="AC2457" s="4">
        <v>100</v>
      </c>
      <c r="AD2457" s="4">
        <v>100</v>
      </c>
      <c r="AE2457" s="3" t="s">
        <v>2400</v>
      </c>
      <c r="AF2457" s="3" t="s">
        <v>2400</v>
      </c>
      <c r="AG2457" s="7">
        <v>13943973</v>
      </c>
      <c r="AH2457" s="7">
        <v>13943973</v>
      </c>
      <c r="AI2457" s="7">
        <v>13943973</v>
      </c>
      <c r="AJ2457" s="7">
        <v>9378926</v>
      </c>
      <c r="AK2457" s="3">
        <v>99.983760000000004</v>
      </c>
      <c r="AL2457" s="7">
        <v>77</v>
      </c>
      <c r="AM2457" s="7">
        <v>3194536</v>
      </c>
      <c r="AN2457" s="4">
        <v>23.5</v>
      </c>
      <c r="AO2457" s="3">
        <v>-0.57667100000000004</v>
      </c>
      <c r="AP2457" s="3">
        <v>-4.961163</v>
      </c>
      <c r="AQ2457" s="3">
        <v>-9.5397090000000002</v>
      </c>
      <c r="AR2457" s="3">
        <v>-6.5763550000000004</v>
      </c>
      <c r="AS2457" s="3">
        <v>-4.961163</v>
      </c>
      <c r="AT2457" s="3">
        <v>-9.5397090000000002</v>
      </c>
      <c r="AU2457" s="3">
        <v>-6.2530900000000003</v>
      </c>
      <c r="AV2457" s="3">
        <v>3.4274967352865762</v>
      </c>
      <c r="AW2457" s="3">
        <v>2.8495387809519221</v>
      </c>
      <c r="AX2457" s="3">
        <v>1.8760408447076871</v>
      </c>
      <c r="AY2457" s="3">
        <v>251.43</v>
      </c>
      <c r="AZ2457" s="4">
        <v>209.03</v>
      </c>
      <c r="BA2457" s="3">
        <v>137.62</v>
      </c>
    </row>
    <row r="2458" spans="1:53" x14ac:dyDescent="0.3">
      <c r="A2458" s="1" t="s">
        <v>20</v>
      </c>
      <c r="B2458" s="2">
        <v>4828634</v>
      </c>
      <c r="C2458" s="9" t="s">
        <v>2401</v>
      </c>
      <c r="D2458" s="9" t="s">
        <v>2416</v>
      </c>
      <c r="E2458" s="3">
        <v>540.56746655999996</v>
      </c>
      <c r="F2458" s="5">
        <v>1441.1674660000001</v>
      </c>
      <c r="G2458" s="5" t="s">
        <v>2400</v>
      </c>
      <c r="H2458" s="3">
        <v>0.09</v>
      </c>
      <c r="I2458" s="3" t="s">
        <v>2397</v>
      </c>
      <c r="J2458" s="3">
        <v>0.09</v>
      </c>
      <c r="K2458" s="3" t="s">
        <v>2397</v>
      </c>
      <c r="L2458" s="3" t="s">
        <v>2397</v>
      </c>
      <c r="M2458" s="3">
        <v>0.79666161000000002</v>
      </c>
      <c r="N2458" s="3">
        <v>3.5811730000000002</v>
      </c>
      <c r="O2458" s="3" t="s">
        <v>2400</v>
      </c>
      <c r="P2458" s="3" t="s">
        <v>2400</v>
      </c>
      <c r="Q2458" s="3">
        <v>0.81339700000000004</v>
      </c>
      <c r="R2458" s="3">
        <v>6.1020890000000003</v>
      </c>
      <c r="S2458" s="3">
        <v>6.1020890000000003</v>
      </c>
      <c r="T2458" s="9" t="s">
        <v>3429</v>
      </c>
      <c r="U2458" s="7">
        <v>1832800</v>
      </c>
      <c r="V2458" s="7">
        <v>1947600</v>
      </c>
      <c r="W2458" s="7">
        <v>2025300</v>
      </c>
      <c r="X2458" s="7">
        <v>1655200</v>
      </c>
      <c r="Y2458" s="7">
        <v>1706700</v>
      </c>
      <c r="Z2458" s="7">
        <v>1733800</v>
      </c>
      <c r="AA2458" s="7">
        <v>1789100</v>
      </c>
      <c r="AB2458" s="7">
        <v>1832800</v>
      </c>
      <c r="AC2458" s="3">
        <v>32.643999999999998</v>
      </c>
      <c r="AD2458" s="3">
        <v>33.392000000000003</v>
      </c>
      <c r="AE2458" s="4">
        <v>12.090999999999999</v>
      </c>
      <c r="AF2458" s="4">
        <v>11.805999999999999</v>
      </c>
      <c r="AG2458" s="7">
        <v>93400000</v>
      </c>
      <c r="AH2458" s="7">
        <v>95800000</v>
      </c>
      <c r="AI2458" s="7">
        <v>94900000</v>
      </c>
      <c r="AJ2458" s="7">
        <v>89058921</v>
      </c>
      <c r="AK2458" s="3">
        <v>95.884960000000007</v>
      </c>
      <c r="AL2458" s="7">
        <v>263</v>
      </c>
      <c r="AM2458" s="7">
        <v>77844409</v>
      </c>
      <c r="AN2458" s="3">
        <v>83.81</v>
      </c>
      <c r="AO2458" s="3">
        <v>-0.37950699999999998</v>
      </c>
      <c r="AP2458" s="3">
        <v>-9.7938139999999994</v>
      </c>
      <c r="AQ2458" s="3">
        <v>-4.0219379999999996</v>
      </c>
      <c r="AR2458" s="3">
        <v>-16.267942999999999</v>
      </c>
      <c r="AS2458" s="3">
        <v>-9.7938139999999994</v>
      </c>
      <c r="AT2458" s="3">
        <v>-4.0219379999999996</v>
      </c>
      <c r="AU2458" s="3">
        <v>-13.651316</v>
      </c>
      <c r="AV2458" s="3">
        <v>2.1849913601282194</v>
      </c>
      <c r="AW2458" s="3">
        <v>3.5176527839107461</v>
      </c>
      <c r="AX2458" s="3">
        <v>3.3880871948133233</v>
      </c>
      <c r="AY2458" s="3">
        <v>64.16</v>
      </c>
      <c r="AZ2458" s="3">
        <v>103.29</v>
      </c>
      <c r="BA2458" s="3">
        <v>99.48</v>
      </c>
    </row>
    <row r="2459" spans="1:53" x14ac:dyDescent="0.3">
      <c r="A2459" s="1" t="s">
        <v>1150</v>
      </c>
      <c r="B2459" s="2">
        <v>103413</v>
      </c>
      <c r="C2459" s="9" t="s">
        <v>2395</v>
      </c>
      <c r="D2459" s="9" t="s">
        <v>2465</v>
      </c>
      <c r="E2459" s="3">
        <v>539.81263147000004</v>
      </c>
      <c r="F2459" s="5">
        <v>520.43663100000003</v>
      </c>
      <c r="G2459" s="5">
        <v>520.43663146999995</v>
      </c>
      <c r="H2459" s="3">
        <v>4.92</v>
      </c>
      <c r="I2459" s="3">
        <v>15.669093315685</v>
      </c>
      <c r="J2459" s="3">
        <v>4.92</v>
      </c>
      <c r="K2459" s="3">
        <v>15.669093315685</v>
      </c>
      <c r="L2459" s="3">
        <v>1.74265068525262</v>
      </c>
      <c r="M2459" s="3">
        <v>1.64406364604718</v>
      </c>
      <c r="N2459" s="3">
        <v>18.982634738212202</v>
      </c>
      <c r="O2459" s="3" t="s">
        <v>2400</v>
      </c>
      <c r="P2459" s="3" t="s">
        <v>2400</v>
      </c>
      <c r="Q2459" s="3">
        <v>1.770419</v>
      </c>
      <c r="R2459" s="3">
        <v>10.241769</v>
      </c>
      <c r="S2459" s="3">
        <v>10.241769</v>
      </c>
      <c r="T2459" s="9" t="s">
        <v>3429</v>
      </c>
      <c r="U2459" s="7">
        <v>224750</v>
      </c>
      <c r="V2459" s="7">
        <v>283392</v>
      </c>
      <c r="W2459" s="7">
        <v>329498</v>
      </c>
      <c r="X2459" s="7">
        <v>236408</v>
      </c>
      <c r="Y2459" s="7">
        <v>241353</v>
      </c>
      <c r="Z2459" s="7">
        <v>233934</v>
      </c>
      <c r="AA2459" s="7">
        <v>226866</v>
      </c>
      <c r="AB2459" s="7">
        <v>224750</v>
      </c>
      <c r="AC2459" s="3">
        <v>60.749000000000002</v>
      </c>
      <c r="AD2459" s="3">
        <v>58.718000000000004</v>
      </c>
      <c r="AE2459" s="3">
        <v>13.426</v>
      </c>
      <c r="AF2459" s="3">
        <v>16.204000000000001</v>
      </c>
      <c r="AG2459" s="7">
        <v>1884000</v>
      </c>
      <c r="AH2459" s="7">
        <v>1884000</v>
      </c>
      <c r="AI2459" s="7">
        <v>1891000</v>
      </c>
      <c r="AJ2459" s="7">
        <v>1360846</v>
      </c>
      <c r="AK2459" s="3">
        <v>72.228020000000001</v>
      </c>
      <c r="AL2459" s="7">
        <v>121</v>
      </c>
      <c r="AM2459" s="7">
        <v>909973</v>
      </c>
      <c r="AN2459" s="4">
        <v>48.3</v>
      </c>
      <c r="AO2459" s="3">
        <v>-1.7226349999999999</v>
      </c>
      <c r="AP2459" s="3">
        <v>-17.364141</v>
      </c>
      <c r="AQ2459" s="3">
        <v>3.028721</v>
      </c>
      <c r="AR2459" s="3">
        <v>44.639257000000001</v>
      </c>
      <c r="AS2459" s="3">
        <v>-17.364141</v>
      </c>
      <c r="AT2459" s="3">
        <v>3.028721</v>
      </c>
      <c r="AU2459" s="3">
        <v>46.021956000000003</v>
      </c>
      <c r="AV2459" s="3">
        <v>1.2699452310576367</v>
      </c>
      <c r="AW2459" s="3">
        <v>2.0748063202883733</v>
      </c>
      <c r="AX2459" s="3">
        <v>2.9170268507733614</v>
      </c>
      <c r="AY2459" s="3">
        <v>45.58</v>
      </c>
      <c r="AZ2459" s="3">
        <v>74.47</v>
      </c>
      <c r="BA2459" s="3">
        <v>104.71</v>
      </c>
    </row>
    <row r="2460" spans="1:53" x14ac:dyDescent="0.3">
      <c r="A2460" s="1" t="s">
        <v>3397</v>
      </c>
      <c r="B2460" s="2">
        <v>109985323</v>
      </c>
      <c r="C2460" s="9" t="s">
        <v>2401</v>
      </c>
      <c r="D2460" s="9" t="s">
        <v>2434</v>
      </c>
      <c r="E2460" s="3">
        <v>539.59136867999996</v>
      </c>
      <c r="F2460" s="5">
        <v>376.83835800000003</v>
      </c>
      <c r="G2460" s="5" t="s">
        <v>2400</v>
      </c>
      <c r="H2460" s="3">
        <v>-6.9521405036422332E-2</v>
      </c>
      <c r="I2460" s="3" t="s">
        <v>2397</v>
      </c>
      <c r="J2460" s="3">
        <v>-6.9521405036422332E-2</v>
      </c>
      <c r="K2460" s="3" t="s">
        <v>2397</v>
      </c>
      <c r="L2460" s="3">
        <v>1.2585439300000001</v>
      </c>
      <c r="M2460" s="3">
        <v>1.23860021</v>
      </c>
      <c r="N2460" s="3" t="s">
        <v>2400</v>
      </c>
      <c r="O2460" s="3" t="s">
        <v>2400</v>
      </c>
      <c r="P2460" s="3" t="s">
        <v>2400</v>
      </c>
      <c r="Q2460" s="3">
        <v>0.320992</v>
      </c>
      <c r="R2460" s="3" t="s">
        <v>2397</v>
      </c>
      <c r="S2460" s="3">
        <v>-57.316561999999998</v>
      </c>
      <c r="T2460" s="9" t="s">
        <v>3429</v>
      </c>
      <c r="U2460" s="7">
        <v>1232437.8123222163</v>
      </c>
      <c r="V2460" s="7">
        <v>1237654.5877680266</v>
      </c>
      <c r="W2460" s="7">
        <v>1186726.7461422416</v>
      </c>
      <c r="X2460" s="7">
        <v>679673.03612011031</v>
      </c>
      <c r="Y2460" s="7">
        <v>1226931.637314141</v>
      </c>
      <c r="Z2460" s="7">
        <v>1221307.0730945684</v>
      </c>
      <c r="AA2460" s="7">
        <v>1206492.8019954739</v>
      </c>
      <c r="AB2460" s="7">
        <v>1232437.8123222163</v>
      </c>
      <c r="AC2460" s="3">
        <v>16.654</v>
      </c>
      <c r="AD2460" s="3">
        <v>17.234000000000002</v>
      </c>
      <c r="AE2460" s="4">
        <v>-3.73</v>
      </c>
      <c r="AF2460" s="3">
        <v>-2.7309999999999999</v>
      </c>
      <c r="AG2460" s="7">
        <v>161554302</v>
      </c>
      <c r="AH2460" s="7">
        <v>164216835</v>
      </c>
      <c r="AI2460" s="7">
        <v>34817766</v>
      </c>
      <c r="AJ2460" s="7">
        <v>57629478</v>
      </c>
      <c r="AK2460" s="3">
        <v>35.63626</v>
      </c>
      <c r="AL2460" s="7">
        <v>13</v>
      </c>
      <c r="AM2460" s="7">
        <v>23759692</v>
      </c>
      <c r="AN2460" s="3">
        <v>14.69</v>
      </c>
      <c r="AO2460" s="4">
        <v>5.0898199999999996</v>
      </c>
      <c r="AP2460" s="4">
        <v>5.0898199999999996</v>
      </c>
      <c r="AQ2460" s="3">
        <v>-4.8780489999999999</v>
      </c>
      <c r="AR2460" s="3">
        <v>-77.784809999999993</v>
      </c>
      <c r="AS2460" s="4">
        <v>5.0898199999999996</v>
      </c>
      <c r="AT2460" s="3">
        <v>-4.8780489999999999</v>
      </c>
      <c r="AU2460" s="3">
        <v>-78.479461000000001</v>
      </c>
      <c r="AV2460" s="3">
        <v>3.8121436588103257</v>
      </c>
      <c r="AW2460" s="3">
        <v>4.4134476073870017</v>
      </c>
      <c r="AX2460" s="3">
        <v>7.7673987740654411</v>
      </c>
      <c r="AY2460" s="3">
        <v>39.08</v>
      </c>
      <c r="AZ2460" s="3">
        <v>45.25</v>
      </c>
      <c r="BA2460" s="3">
        <v>79.63</v>
      </c>
    </row>
    <row r="2461" spans="1:53" x14ac:dyDescent="0.3">
      <c r="A2461" s="1" t="s">
        <v>2855</v>
      </c>
      <c r="B2461" s="2">
        <v>4995778</v>
      </c>
      <c r="C2461" s="9" t="s">
        <v>2401</v>
      </c>
      <c r="D2461" s="9" t="s">
        <v>2461</v>
      </c>
      <c r="E2461" s="3">
        <v>537.88913430000002</v>
      </c>
      <c r="F2461" s="5">
        <v>758.67013399999996</v>
      </c>
      <c r="G2461" s="5">
        <v>758.67013429999997</v>
      </c>
      <c r="H2461" s="3">
        <v>-0.16500000000000001</v>
      </c>
      <c r="I2461" s="3" t="s">
        <v>2397</v>
      </c>
      <c r="J2461" s="3">
        <v>-0.159</v>
      </c>
      <c r="K2461" s="3" t="s">
        <v>2397</v>
      </c>
      <c r="L2461" s="3" t="s">
        <v>2397</v>
      </c>
      <c r="M2461" s="3">
        <v>1.78723404</v>
      </c>
      <c r="N2461" s="3" t="s">
        <v>2397</v>
      </c>
      <c r="O2461" s="3" t="s">
        <v>2397</v>
      </c>
      <c r="P2461" s="3" t="s">
        <v>2397</v>
      </c>
      <c r="Q2461" s="3">
        <v>0.40368500000000002</v>
      </c>
      <c r="R2461" s="3" t="s">
        <v>2397</v>
      </c>
      <c r="S2461" s="3">
        <v>-3.492982</v>
      </c>
      <c r="T2461" s="9" t="s">
        <v>3429</v>
      </c>
      <c r="U2461" s="7">
        <v>1368225</v>
      </c>
      <c r="V2461" s="7">
        <v>1008696</v>
      </c>
      <c r="W2461" s="7">
        <v>638370</v>
      </c>
      <c r="X2461" s="7">
        <v>217746</v>
      </c>
      <c r="Y2461" s="7">
        <v>1589700</v>
      </c>
      <c r="Z2461" s="7">
        <v>1524428</v>
      </c>
      <c r="AA2461" s="7">
        <v>1446198</v>
      </c>
      <c r="AB2461" s="7">
        <v>1368225</v>
      </c>
      <c r="AC2461" s="4">
        <v>6.2960000000000003</v>
      </c>
      <c r="AD2461" s="4">
        <v>10.749000000000001</v>
      </c>
      <c r="AE2461" s="4">
        <v>-18.48</v>
      </c>
      <c r="AF2461" s="3">
        <v>-12.045</v>
      </c>
      <c r="AG2461" s="7">
        <v>334092630</v>
      </c>
      <c r="AH2461" s="7">
        <v>329336621</v>
      </c>
      <c r="AI2461" s="7">
        <v>292778171</v>
      </c>
      <c r="AJ2461" s="7">
        <v>327167586</v>
      </c>
      <c r="AK2461" s="3">
        <v>97.927210000000002</v>
      </c>
      <c r="AL2461" s="7">
        <v>237</v>
      </c>
      <c r="AM2461" s="7">
        <v>127338721</v>
      </c>
      <c r="AN2461" s="3">
        <v>38.11</v>
      </c>
      <c r="AO2461" s="3">
        <v>-7.3529410000000004</v>
      </c>
      <c r="AP2461" s="3">
        <v>-21.739129999999999</v>
      </c>
      <c r="AQ2461" s="3">
        <v>-11.267606000000001</v>
      </c>
      <c r="AR2461" s="3">
        <v>-60</v>
      </c>
      <c r="AS2461" s="3">
        <v>-21.739129999999999</v>
      </c>
      <c r="AT2461" s="3">
        <v>-11.267606000000001</v>
      </c>
      <c r="AU2461" s="3">
        <v>-60.377358999999998</v>
      </c>
      <c r="AV2461" s="3">
        <v>16.751694582427636</v>
      </c>
      <c r="AW2461" s="3">
        <v>18.992824752606104</v>
      </c>
      <c r="AX2461" s="3">
        <v>16.088836707444784</v>
      </c>
      <c r="AY2461" s="3">
        <v>103.37</v>
      </c>
      <c r="AZ2461" s="3">
        <v>117.19</v>
      </c>
      <c r="BA2461" s="3">
        <v>99.28</v>
      </c>
    </row>
    <row r="2462" spans="1:53" x14ac:dyDescent="0.3">
      <c r="A2462" s="1" t="s">
        <v>2892</v>
      </c>
      <c r="B2462" s="2">
        <v>6500463</v>
      </c>
      <c r="C2462" s="9" t="s">
        <v>2395</v>
      </c>
      <c r="D2462" s="9" t="s">
        <v>2519</v>
      </c>
      <c r="E2462" s="3">
        <v>537.28482013999997</v>
      </c>
      <c r="F2462" s="5">
        <v>514.36081999999999</v>
      </c>
      <c r="G2462" s="5" t="s">
        <v>2400</v>
      </c>
      <c r="H2462" s="3">
        <v>-0.24399999999999999</v>
      </c>
      <c r="I2462" s="3" t="s">
        <v>2397</v>
      </c>
      <c r="J2462" s="3">
        <v>-0.24399999999999999</v>
      </c>
      <c r="K2462" s="3" t="s">
        <v>2397</v>
      </c>
      <c r="L2462" s="3">
        <v>9.7382920100000003</v>
      </c>
      <c r="M2462" s="3">
        <v>1.2116538100000001</v>
      </c>
      <c r="N2462" s="3" t="s">
        <v>2397</v>
      </c>
      <c r="O2462" s="3" t="s">
        <v>2400</v>
      </c>
      <c r="P2462" s="3" t="s">
        <v>2400</v>
      </c>
      <c r="Q2462" s="3">
        <v>1.3482959999999999</v>
      </c>
      <c r="R2462" s="3" t="s">
        <v>2397</v>
      </c>
      <c r="S2462" s="3">
        <v>-14.287129999999999</v>
      </c>
      <c r="T2462" s="9" t="s">
        <v>3429</v>
      </c>
      <c r="U2462" s="7">
        <v>295938</v>
      </c>
      <c r="V2462" s="7">
        <v>276236</v>
      </c>
      <c r="W2462" s="7">
        <v>241926</v>
      </c>
      <c r="X2462" s="7">
        <v>188845</v>
      </c>
      <c r="Y2462" s="7">
        <v>302062</v>
      </c>
      <c r="Z2462" s="7">
        <v>299482</v>
      </c>
      <c r="AA2462" s="7">
        <v>296793</v>
      </c>
      <c r="AB2462" s="7">
        <v>295938</v>
      </c>
      <c r="AC2462" s="3">
        <v>45.558999999999997</v>
      </c>
      <c r="AD2462" s="3">
        <v>46.173000000000002</v>
      </c>
      <c r="AE2462" s="3">
        <v>-17.989000000000001</v>
      </c>
      <c r="AF2462" s="3">
        <v>-10.621</v>
      </c>
      <c r="AG2462" s="7">
        <v>60847658</v>
      </c>
      <c r="AH2462" s="7">
        <v>60075178</v>
      </c>
      <c r="AI2462" s="7">
        <v>57044112</v>
      </c>
      <c r="AJ2462" s="7">
        <v>59121826</v>
      </c>
      <c r="AK2462" s="3">
        <v>97.163679999999999</v>
      </c>
      <c r="AL2462" s="7">
        <v>205</v>
      </c>
      <c r="AM2462" s="7">
        <v>55086899</v>
      </c>
      <c r="AN2462" s="3">
        <v>90.53</v>
      </c>
      <c r="AO2462" s="3">
        <v>2.463768</v>
      </c>
      <c r="AP2462" s="3">
        <v>-19.93205</v>
      </c>
      <c r="AQ2462" s="3">
        <v>-13.144963000000001</v>
      </c>
      <c r="AR2462" s="3">
        <v>-22.478069999999999</v>
      </c>
      <c r="AS2462" s="3">
        <v>-19.93205</v>
      </c>
      <c r="AT2462" s="3">
        <v>-13.144963000000001</v>
      </c>
      <c r="AU2462" s="3">
        <v>-23.650107999999999</v>
      </c>
      <c r="AV2462" s="3">
        <v>3.7796984725361167</v>
      </c>
      <c r="AW2462" s="3">
        <v>4.6967883000824484</v>
      </c>
      <c r="AX2462" s="3">
        <v>4.1190771878187977</v>
      </c>
      <c r="AY2462" s="3">
        <v>82.07</v>
      </c>
      <c r="AZ2462" s="3">
        <v>101.98</v>
      </c>
      <c r="BA2462" s="3">
        <v>89.44</v>
      </c>
    </row>
    <row r="2463" spans="1:53" x14ac:dyDescent="0.3">
      <c r="A2463" s="1" t="s">
        <v>2159</v>
      </c>
      <c r="B2463" s="2">
        <v>4980550</v>
      </c>
      <c r="C2463" s="9" t="s">
        <v>2401</v>
      </c>
      <c r="D2463" s="9" t="s">
        <v>2477</v>
      </c>
      <c r="E2463" s="3">
        <v>536.11680650999995</v>
      </c>
      <c r="F2463" s="5">
        <v>1929.031806</v>
      </c>
      <c r="G2463" s="5" t="s">
        <v>2400</v>
      </c>
      <c r="H2463" s="3">
        <v>0.67</v>
      </c>
      <c r="I2463" s="3">
        <v>3.1729189999999998</v>
      </c>
      <c r="J2463" s="4">
        <v>0.67</v>
      </c>
      <c r="K2463" s="3">
        <v>3.1729189999999998</v>
      </c>
      <c r="L2463" s="3">
        <v>0.29263352999999998</v>
      </c>
      <c r="M2463" s="3">
        <v>0.29263352999999998</v>
      </c>
      <c r="N2463" s="3" t="s">
        <v>2400</v>
      </c>
      <c r="O2463" s="3" t="s">
        <v>2400</v>
      </c>
      <c r="P2463" s="3" t="s">
        <v>2400</v>
      </c>
      <c r="Q2463" s="3">
        <v>2.2780459999999998</v>
      </c>
      <c r="R2463" s="3">
        <v>4.5391360000000001</v>
      </c>
      <c r="S2463" s="3">
        <v>4.5391360000000001</v>
      </c>
      <c r="T2463" s="9" t="s">
        <v>3429</v>
      </c>
      <c r="U2463" s="7">
        <v>889566</v>
      </c>
      <c r="V2463" s="7">
        <v>860400</v>
      </c>
      <c r="W2463" s="7">
        <v>546120</v>
      </c>
      <c r="X2463" s="7">
        <v>644135</v>
      </c>
      <c r="Y2463" s="7">
        <v>836042</v>
      </c>
      <c r="Z2463" s="7">
        <v>822543</v>
      </c>
      <c r="AA2463" s="7">
        <v>829943</v>
      </c>
      <c r="AB2463" s="7">
        <v>889566</v>
      </c>
      <c r="AC2463" s="3">
        <v>57.808999999999997</v>
      </c>
      <c r="AD2463" s="3">
        <v>55.436999999999998</v>
      </c>
      <c r="AE2463" s="3">
        <v>51.686</v>
      </c>
      <c r="AF2463" s="3">
        <v>47.234999999999999</v>
      </c>
      <c r="AG2463" s="7">
        <v>29505603</v>
      </c>
      <c r="AH2463" s="7">
        <v>29505603</v>
      </c>
      <c r="AI2463" s="7">
        <v>29505603</v>
      </c>
      <c r="AJ2463" s="7">
        <v>18412395</v>
      </c>
      <c r="AK2463" s="3">
        <v>62.40305</v>
      </c>
      <c r="AL2463" s="7">
        <v>104</v>
      </c>
      <c r="AM2463" s="7">
        <v>6771842</v>
      </c>
      <c r="AN2463" s="3">
        <v>22.95</v>
      </c>
      <c r="AO2463" s="3">
        <v>0.17330999999999999</v>
      </c>
      <c r="AP2463" s="3">
        <v>-4.5679689999999997</v>
      </c>
      <c r="AQ2463" s="3">
        <v>-30.916335</v>
      </c>
      <c r="AR2463" s="3">
        <v>-23.070098000000002</v>
      </c>
      <c r="AS2463" s="3">
        <v>-4.5679689999999997</v>
      </c>
      <c r="AT2463" s="3">
        <v>-30.916335</v>
      </c>
      <c r="AU2463" s="3">
        <v>-21.962195999999999</v>
      </c>
      <c r="AV2463" s="3">
        <v>4.9211026122733372</v>
      </c>
      <c r="AW2463" s="3">
        <v>6.5761646879562017</v>
      </c>
      <c r="AX2463" s="3">
        <v>6.3279811634420753</v>
      </c>
      <c r="AY2463" s="3">
        <v>100.91</v>
      </c>
      <c r="AZ2463" s="3">
        <v>134.85</v>
      </c>
      <c r="BA2463" s="3">
        <v>129.76</v>
      </c>
    </row>
    <row r="2464" spans="1:53" x14ac:dyDescent="0.3">
      <c r="A2464" s="1" t="s">
        <v>3392</v>
      </c>
      <c r="B2464" s="2">
        <v>7699011</v>
      </c>
      <c r="C2464" s="9" t="s">
        <v>2395</v>
      </c>
      <c r="D2464" s="9" t="s">
        <v>2403</v>
      </c>
      <c r="E2464" s="3">
        <v>533.88578591999999</v>
      </c>
      <c r="F2464" s="5">
        <v>466.83878499999997</v>
      </c>
      <c r="G2464" s="5" t="s">
        <v>2400</v>
      </c>
      <c r="H2464" s="3">
        <v>-0.157</v>
      </c>
      <c r="I2464" s="3" t="s">
        <v>2397</v>
      </c>
      <c r="J2464" s="3">
        <v>-0.157</v>
      </c>
      <c r="K2464" s="3" t="s">
        <v>2397</v>
      </c>
      <c r="L2464" s="3">
        <v>3.8916501000000001</v>
      </c>
      <c r="M2464" s="3">
        <v>3.7917675500000003</v>
      </c>
      <c r="N2464" s="3" t="s">
        <v>2397</v>
      </c>
      <c r="O2464" s="3" t="s">
        <v>2400</v>
      </c>
      <c r="P2464" s="3" t="s">
        <v>2400</v>
      </c>
      <c r="Q2464" s="3">
        <v>3.3547180000000001</v>
      </c>
      <c r="R2464" s="3" t="s">
        <v>2397</v>
      </c>
      <c r="S2464" s="3">
        <v>-12.679994000000001</v>
      </c>
      <c r="T2464" s="9" t="s">
        <v>3429</v>
      </c>
      <c r="U2464" s="7">
        <v>84819</v>
      </c>
      <c r="V2464" s="7">
        <v>65267</v>
      </c>
      <c r="W2464" s="7">
        <v>34897</v>
      </c>
      <c r="X2464" s="7">
        <v>20750</v>
      </c>
      <c r="Y2464" s="7">
        <v>84553</v>
      </c>
      <c r="Z2464" s="7">
        <v>86546</v>
      </c>
      <c r="AA2464" s="7">
        <v>84499</v>
      </c>
      <c r="AB2464" s="7">
        <v>84819</v>
      </c>
      <c r="AC2464" s="3">
        <v>86.540999999999997</v>
      </c>
      <c r="AD2464" s="3">
        <v>88.825999999999993</v>
      </c>
      <c r="AE2464" s="3">
        <v>-24.116</v>
      </c>
      <c r="AF2464" s="3">
        <v>-27.617999999999999</v>
      </c>
      <c r="AG2464" s="7">
        <v>44766802</v>
      </c>
      <c r="AH2464" s="7">
        <v>44567334</v>
      </c>
      <c r="AI2464" s="7">
        <v>43621618</v>
      </c>
      <c r="AJ2464" s="7">
        <v>27074618</v>
      </c>
      <c r="AK2464" s="3">
        <v>60.449159999999999</v>
      </c>
      <c r="AL2464" s="7">
        <v>140</v>
      </c>
      <c r="AM2464" s="7">
        <v>21987660</v>
      </c>
      <c r="AN2464" s="3">
        <v>49.09</v>
      </c>
      <c r="AO2464" s="3">
        <v>-3.92638</v>
      </c>
      <c r="AP2464" s="3">
        <v>-34.312080999999999</v>
      </c>
      <c r="AQ2464" s="3">
        <v>-40.456274000000001</v>
      </c>
      <c r="AR2464" s="3">
        <v>13.973799</v>
      </c>
      <c r="AS2464" s="3">
        <v>-34.312080999999999</v>
      </c>
      <c r="AT2464" s="3">
        <v>-40.456274000000001</v>
      </c>
      <c r="AU2464" s="3">
        <v>14.809384</v>
      </c>
      <c r="AV2464" s="3">
        <v>5.1561166387982649</v>
      </c>
      <c r="AW2464" s="3">
        <v>3.9514743810217552</v>
      </c>
      <c r="AX2464" s="3">
        <v>3.0043002175180118</v>
      </c>
      <c r="AY2464" s="4">
        <v>140.06</v>
      </c>
      <c r="AZ2464" s="3">
        <v>107.34</v>
      </c>
      <c r="BA2464" s="3">
        <v>81.61</v>
      </c>
    </row>
    <row r="2465" spans="1:53" x14ac:dyDescent="0.3">
      <c r="A2465" s="1" t="s">
        <v>535</v>
      </c>
      <c r="B2465" s="2">
        <v>4584959</v>
      </c>
      <c r="C2465" s="9" t="s">
        <v>2401</v>
      </c>
      <c r="D2465" s="9" t="s">
        <v>2451</v>
      </c>
      <c r="E2465" s="3">
        <v>533.75130899999999</v>
      </c>
      <c r="F2465" s="5">
        <v>998.64630899999997</v>
      </c>
      <c r="G2465" s="5">
        <v>1008.6623090000001</v>
      </c>
      <c r="H2465" s="3">
        <v>3.6999999999999998E-2</v>
      </c>
      <c r="I2465" s="3" t="s">
        <v>2397</v>
      </c>
      <c r="J2465" s="3">
        <v>3.6999999999999998E-2</v>
      </c>
      <c r="K2465" s="3" t="s">
        <v>2397</v>
      </c>
      <c r="L2465" s="3">
        <v>1.1421183844673799</v>
      </c>
      <c r="M2465" s="3">
        <v>1.1370295580863101</v>
      </c>
      <c r="N2465" s="3">
        <v>8.8038500000000006</v>
      </c>
      <c r="O2465" s="3" t="s">
        <v>2400</v>
      </c>
      <c r="P2465" s="3" t="s">
        <v>2400</v>
      </c>
      <c r="Q2465" s="3">
        <v>8.7136370000000003</v>
      </c>
      <c r="R2465" s="3">
        <v>15.811545000000001</v>
      </c>
      <c r="S2465" s="3">
        <v>15.8715966507028</v>
      </c>
      <c r="T2465" s="9" t="s">
        <v>3429</v>
      </c>
      <c r="U2465" s="7">
        <v>112952</v>
      </c>
      <c r="V2465" s="7">
        <v>97745</v>
      </c>
      <c r="W2465" s="7">
        <v>90636</v>
      </c>
      <c r="X2465" s="7">
        <v>75850</v>
      </c>
      <c r="Y2465" s="7">
        <v>116162</v>
      </c>
      <c r="Z2465" s="7">
        <v>115055</v>
      </c>
      <c r="AA2465" s="7">
        <v>115085</v>
      </c>
      <c r="AB2465" s="7">
        <v>112952</v>
      </c>
      <c r="AC2465" s="3">
        <v>81.644999999999996</v>
      </c>
      <c r="AD2465" s="3">
        <v>80.152000000000001</v>
      </c>
      <c r="AE2465" s="4">
        <v>58.08</v>
      </c>
      <c r="AF2465" s="3">
        <v>55.109000000000002</v>
      </c>
      <c r="AG2465" s="7">
        <v>28242370</v>
      </c>
      <c r="AH2465" s="7">
        <v>28048712</v>
      </c>
      <c r="AI2465" s="7">
        <v>27264661</v>
      </c>
      <c r="AJ2465" s="7">
        <v>26864225</v>
      </c>
      <c r="AK2465" s="3">
        <v>95.125550000000004</v>
      </c>
      <c r="AL2465" s="7">
        <v>236</v>
      </c>
      <c r="AM2465" s="7">
        <v>24744622</v>
      </c>
      <c r="AN2465" s="3">
        <v>87.62</v>
      </c>
      <c r="AO2465" s="3">
        <v>4.9726780000000002</v>
      </c>
      <c r="AP2465" s="3">
        <v>1.640212</v>
      </c>
      <c r="AQ2465" s="3">
        <v>5.8402200000000004</v>
      </c>
      <c r="AR2465" s="3">
        <v>-27.836213000000001</v>
      </c>
      <c r="AS2465" s="3">
        <v>1.640212</v>
      </c>
      <c r="AT2465" s="3">
        <v>5.8402200000000004</v>
      </c>
      <c r="AU2465" s="3">
        <v>-27.89039</v>
      </c>
      <c r="AV2465" s="3">
        <v>3.1303422246033308</v>
      </c>
      <c r="AW2465" s="3">
        <v>4.8476188118606318</v>
      </c>
      <c r="AX2465" s="3">
        <v>5.1535566927653766</v>
      </c>
      <c r="AY2465" s="3">
        <v>63.61</v>
      </c>
      <c r="AZ2465" s="3">
        <v>98.51</v>
      </c>
      <c r="BA2465" s="3">
        <v>104.73</v>
      </c>
    </row>
    <row r="2466" spans="1:53" x14ac:dyDescent="0.3">
      <c r="A2466" s="1" t="s">
        <v>1007</v>
      </c>
      <c r="B2466" s="2">
        <v>4669068</v>
      </c>
      <c r="C2466" s="9" t="s">
        <v>2395</v>
      </c>
      <c r="D2466" s="9" t="s">
        <v>2399</v>
      </c>
      <c r="E2466" s="3">
        <v>532.12694752000004</v>
      </c>
      <c r="F2466" s="5" t="s">
        <v>2400</v>
      </c>
      <c r="G2466" s="5">
        <v>870.47494752</v>
      </c>
      <c r="H2466" s="3">
        <v>9.6000000000000002E-2</v>
      </c>
      <c r="I2466" s="3">
        <v>42.25</v>
      </c>
      <c r="J2466" s="3">
        <v>9.6000000000000002E-2</v>
      </c>
      <c r="K2466" s="3">
        <v>42.25</v>
      </c>
      <c r="L2466" s="3">
        <v>0.99589190886147305</v>
      </c>
      <c r="M2466" s="3">
        <v>0.8936283772051471</v>
      </c>
      <c r="N2466" s="3" t="s">
        <v>2397</v>
      </c>
      <c r="O2466" s="3" t="s">
        <v>2400</v>
      </c>
      <c r="P2466" s="3" t="s">
        <v>2400</v>
      </c>
      <c r="Q2466" s="3" t="s">
        <v>2400</v>
      </c>
      <c r="R2466" s="3" t="s">
        <v>2400</v>
      </c>
      <c r="S2466" s="3" t="s">
        <v>2400</v>
      </c>
      <c r="T2466" s="9" t="s">
        <v>3429</v>
      </c>
      <c r="U2466" s="7">
        <v>168820</v>
      </c>
      <c r="V2466" s="7">
        <v>206295</v>
      </c>
      <c r="W2466" s="7">
        <v>232056</v>
      </c>
      <c r="X2466" s="7">
        <v>257146</v>
      </c>
      <c r="Y2466" s="7">
        <v>163536</v>
      </c>
      <c r="Z2466" s="7">
        <v>163753</v>
      </c>
      <c r="AA2466" s="7">
        <v>167055</v>
      </c>
      <c r="AB2466" s="7">
        <v>168820</v>
      </c>
      <c r="AC2466" s="3" t="s">
        <v>2400</v>
      </c>
      <c r="AD2466" s="3" t="s">
        <v>2400</v>
      </c>
      <c r="AE2466" s="3" t="s">
        <v>2400</v>
      </c>
      <c r="AF2466" s="3" t="s">
        <v>2400</v>
      </c>
      <c r="AG2466" s="7">
        <v>44130134</v>
      </c>
      <c r="AH2466" s="7">
        <v>44459490</v>
      </c>
      <c r="AI2466" s="7">
        <v>45915364</v>
      </c>
      <c r="AJ2466" s="7">
        <v>35617521</v>
      </c>
      <c r="AK2466" s="3">
        <v>86.211320000000001</v>
      </c>
      <c r="AL2466" s="7">
        <v>154</v>
      </c>
      <c r="AM2466" s="7">
        <v>25475981</v>
      </c>
      <c r="AN2466" s="3">
        <v>61.66</v>
      </c>
      <c r="AO2466" s="3">
        <v>-2.4732069999999999</v>
      </c>
      <c r="AP2466" s="3">
        <v>-8.1521740000000005</v>
      </c>
      <c r="AQ2466" s="3">
        <v>-8.8597839999999994</v>
      </c>
      <c r="AR2466" s="3">
        <v>-3.2706460000000002</v>
      </c>
      <c r="AS2466" s="3">
        <v>-8.1521740000000005</v>
      </c>
      <c r="AT2466" s="3">
        <v>-8.8597839999999994</v>
      </c>
      <c r="AU2466" s="3">
        <v>-1.252087</v>
      </c>
      <c r="AV2466" s="3">
        <v>1.5528374710772883</v>
      </c>
      <c r="AW2466" s="3">
        <v>2.4249584045000683</v>
      </c>
      <c r="AX2466" s="3">
        <v>2.5028092993498734</v>
      </c>
      <c r="AY2466" s="3">
        <v>81.42</v>
      </c>
      <c r="AZ2466" s="3">
        <v>127.15</v>
      </c>
      <c r="BA2466" s="3">
        <v>131.22999999999999</v>
      </c>
    </row>
    <row r="2467" spans="1:53" x14ac:dyDescent="0.3">
      <c r="A2467" s="1" t="s">
        <v>2321</v>
      </c>
      <c r="B2467" s="2">
        <v>5721905</v>
      </c>
      <c r="C2467" s="9" t="s">
        <v>2401</v>
      </c>
      <c r="D2467" s="9" t="s">
        <v>2407</v>
      </c>
      <c r="E2467" s="3">
        <v>531.69012445999999</v>
      </c>
      <c r="F2467" s="5">
        <v>902.08437400000003</v>
      </c>
      <c r="G2467" s="5" t="s">
        <v>2400</v>
      </c>
      <c r="H2467" s="3">
        <v>0.182</v>
      </c>
      <c r="I2467" s="3">
        <v>24.323529000000001</v>
      </c>
      <c r="J2467" s="3">
        <v>0.182</v>
      </c>
      <c r="K2467" s="3">
        <v>24.323529000000001</v>
      </c>
      <c r="L2467" s="3">
        <v>0.83358531999999996</v>
      </c>
      <c r="M2467" s="3">
        <v>0.83358531999999996</v>
      </c>
      <c r="N2467" s="3">
        <v>9.4298749999999991</v>
      </c>
      <c r="O2467" s="3" t="s">
        <v>2400</v>
      </c>
      <c r="P2467" s="3" t="s">
        <v>2400</v>
      </c>
      <c r="Q2467" s="3">
        <v>18.265765999999999</v>
      </c>
      <c r="R2467" s="3" t="s">
        <v>2400</v>
      </c>
      <c r="S2467" s="3" t="s">
        <v>2400</v>
      </c>
      <c r="T2467" s="9" t="s">
        <v>3438</v>
      </c>
      <c r="U2467" s="7">
        <v>47932.921000000002</v>
      </c>
      <c r="V2467" s="7">
        <v>82287.016000000003</v>
      </c>
      <c r="W2467" s="7">
        <v>60283.506000000001</v>
      </c>
      <c r="X2467" s="7">
        <v>29615.614000000001</v>
      </c>
      <c r="Y2467" s="7">
        <v>47979.756999999998</v>
      </c>
      <c r="Z2467" s="7">
        <v>47956.339</v>
      </c>
      <c r="AA2467" s="7">
        <v>47932.921000000002</v>
      </c>
      <c r="AB2467" s="7">
        <v>52396.455000000002</v>
      </c>
      <c r="AC2467" s="4">
        <v>100</v>
      </c>
      <c r="AD2467" s="4">
        <v>100</v>
      </c>
      <c r="AE2467" s="3" t="s">
        <v>2400</v>
      </c>
      <c r="AF2467" s="3" t="s">
        <v>2400</v>
      </c>
      <c r="AG2467" s="7">
        <v>61184134</v>
      </c>
      <c r="AH2467" s="7">
        <v>61184134</v>
      </c>
      <c r="AI2467" s="7">
        <v>61184134</v>
      </c>
      <c r="AJ2467" s="7" t="s">
        <v>2400</v>
      </c>
      <c r="AK2467" s="3" t="s">
        <v>2400</v>
      </c>
      <c r="AL2467" s="7">
        <v>101</v>
      </c>
      <c r="AM2467" s="7">
        <v>38586940</v>
      </c>
      <c r="AN2467" s="3">
        <v>63.07</v>
      </c>
      <c r="AO2467" s="3">
        <v>-0.241255</v>
      </c>
      <c r="AP2467" s="3">
        <v>-4.8331419999999996</v>
      </c>
      <c r="AQ2467" s="3">
        <v>-6.4479639999999998</v>
      </c>
      <c r="AR2467" s="3">
        <v>-4.6136100000000004</v>
      </c>
      <c r="AS2467" s="3">
        <v>-4.8331419999999996</v>
      </c>
      <c r="AT2467" s="3">
        <v>-6.4479639999999998</v>
      </c>
      <c r="AU2467" s="3">
        <v>-4.6136100000000004</v>
      </c>
      <c r="AV2467" s="3">
        <v>2.9867024022927251</v>
      </c>
      <c r="AW2467" s="3">
        <v>2.0865254054261846</v>
      </c>
      <c r="AX2467" s="3">
        <v>1.9180890160938686</v>
      </c>
      <c r="AY2467" s="3">
        <v>163.44</v>
      </c>
      <c r="AZ2467" s="3">
        <v>114.18</v>
      </c>
      <c r="BA2467" s="3">
        <v>104.96</v>
      </c>
    </row>
    <row r="2468" spans="1:53" x14ac:dyDescent="0.3">
      <c r="A2468" s="1" t="s">
        <v>216</v>
      </c>
      <c r="B2468" s="2">
        <v>5253117</v>
      </c>
      <c r="C2468" s="9" t="s">
        <v>2401</v>
      </c>
      <c r="D2468" s="9" t="s">
        <v>2412</v>
      </c>
      <c r="E2468" s="3">
        <v>531.46737862999998</v>
      </c>
      <c r="F2468" s="5">
        <v>1497.5924680000001</v>
      </c>
      <c r="G2468" s="5" t="s">
        <v>2400</v>
      </c>
      <c r="H2468" s="3">
        <v>0.35111708964680022</v>
      </c>
      <c r="I2468" s="3" t="s">
        <v>2397</v>
      </c>
      <c r="J2468" s="3">
        <v>0.35111708964680022</v>
      </c>
      <c r="K2468" s="3" t="s">
        <v>2397</v>
      </c>
      <c r="L2468" s="3" t="s">
        <v>2397</v>
      </c>
      <c r="M2468" s="3">
        <v>1.2455919099999999</v>
      </c>
      <c r="N2468" s="3">
        <v>3.2316910000000001</v>
      </c>
      <c r="O2468" s="3" t="s">
        <v>2400</v>
      </c>
      <c r="P2468" s="3" t="s">
        <v>2400</v>
      </c>
      <c r="Q2468" s="3">
        <v>1.261137</v>
      </c>
      <c r="R2468" s="3">
        <v>5.7041269999999997</v>
      </c>
      <c r="S2468" s="3">
        <v>5.7041269999999997</v>
      </c>
      <c r="T2468" s="9" t="s">
        <v>3429</v>
      </c>
      <c r="U2468" s="7">
        <v>1036090.4789264651</v>
      </c>
      <c r="V2468" s="7">
        <v>639745.84603005578</v>
      </c>
      <c r="W2468" s="7">
        <v>496361.15000851807</v>
      </c>
      <c r="X2468" s="7">
        <v>413367.14935633325</v>
      </c>
      <c r="Y2468" s="7">
        <v>1155474.2927863828</v>
      </c>
      <c r="Z2468" s="7">
        <v>1132213.2266313562</v>
      </c>
      <c r="AA2468" s="7">
        <v>1088813.6109182951</v>
      </c>
      <c r="AB2468" s="7">
        <v>1036090.4789264651</v>
      </c>
      <c r="AC2468" s="3">
        <v>37.033000000000001</v>
      </c>
      <c r="AD2468" s="3">
        <v>38.371000000000002</v>
      </c>
      <c r="AE2468" s="3">
        <v>19.881</v>
      </c>
      <c r="AF2468" s="3">
        <v>21.285</v>
      </c>
      <c r="AG2468" s="7">
        <v>74175069</v>
      </c>
      <c r="AH2468" s="7">
        <v>73999926</v>
      </c>
      <c r="AI2468" s="7">
        <v>43917578</v>
      </c>
      <c r="AJ2468" s="7">
        <v>23340000</v>
      </c>
      <c r="AK2468" s="3">
        <v>31.575710000000001</v>
      </c>
      <c r="AL2468" s="7">
        <v>23</v>
      </c>
      <c r="AM2468" s="7">
        <v>18857726</v>
      </c>
      <c r="AN2468" s="3">
        <v>25.51</v>
      </c>
      <c r="AO2468" s="3">
        <v>-0.29069800000000001</v>
      </c>
      <c r="AP2468" s="3">
        <v>-4.5897079999999999</v>
      </c>
      <c r="AQ2468" s="3">
        <v>-0.72358900000000004</v>
      </c>
      <c r="AR2468" s="3">
        <v>-28.541667</v>
      </c>
      <c r="AS2468" s="3">
        <v>-4.5897079999999999</v>
      </c>
      <c r="AT2468" s="3">
        <v>-0.72358900000000004</v>
      </c>
      <c r="AU2468" s="3">
        <v>-28.541667</v>
      </c>
      <c r="AV2468" s="3">
        <v>0.89978999999999998</v>
      </c>
      <c r="AW2468" s="3">
        <v>0.54299090909090908</v>
      </c>
      <c r="AX2468" s="3">
        <v>0.52929666666666664</v>
      </c>
      <c r="AY2468" s="3">
        <v>23.71</v>
      </c>
      <c r="AZ2468" s="3">
        <v>14.31</v>
      </c>
      <c r="BA2468" s="3">
        <v>13.95</v>
      </c>
    </row>
    <row r="2469" spans="1:53" x14ac:dyDescent="0.3">
      <c r="A2469" s="1" t="s">
        <v>2232</v>
      </c>
      <c r="B2469" s="2">
        <v>4281752</v>
      </c>
      <c r="C2469" s="9" t="s">
        <v>2401</v>
      </c>
      <c r="D2469" s="9" t="s">
        <v>2478</v>
      </c>
      <c r="E2469" s="3">
        <v>531.16499455999997</v>
      </c>
      <c r="F2469" s="5">
        <v>527.87699399999997</v>
      </c>
      <c r="G2469" s="5" t="s">
        <v>2400</v>
      </c>
      <c r="H2469" s="3">
        <v>0.104</v>
      </c>
      <c r="I2469" s="3">
        <v>5.0637309999999998</v>
      </c>
      <c r="J2469" s="3">
        <v>0.104</v>
      </c>
      <c r="K2469" s="3">
        <v>5.0637309999999998</v>
      </c>
      <c r="L2469" s="3">
        <v>0.90476190000000001</v>
      </c>
      <c r="M2469" s="3">
        <v>0.90476190000000001</v>
      </c>
      <c r="N2469" s="3">
        <v>11.469816</v>
      </c>
      <c r="O2469" s="3" t="s">
        <v>2400</v>
      </c>
      <c r="P2469" s="3" t="s">
        <v>2400</v>
      </c>
      <c r="Q2469" s="3">
        <v>0.88872600000000002</v>
      </c>
      <c r="R2469" s="3">
        <v>1.3458410000000001</v>
      </c>
      <c r="S2469" s="3">
        <v>1.3458410000000001</v>
      </c>
      <c r="T2469" s="9" t="s">
        <v>3429</v>
      </c>
      <c r="U2469" s="7">
        <v>455066</v>
      </c>
      <c r="V2469" s="7">
        <v>354326</v>
      </c>
      <c r="W2469" s="7">
        <v>199075</v>
      </c>
      <c r="X2469" s="7">
        <v>67176</v>
      </c>
      <c r="Y2469" s="7">
        <v>506421</v>
      </c>
      <c r="Z2469" s="7">
        <v>482356</v>
      </c>
      <c r="AA2469" s="7">
        <v>474818</v>
      </c>
      <c r="AB2469" s="7">
        <v>455066</v>
      </c>
      <c r="AC2469" s="3">
        <v>64.698999999999998</v>
      </c>
      <c r="AD2469" s="3">
        <v>65.424999999999997</v>
      </c>
      <c r="AE2469" s="3">
        <v>60.253</v>
      </c>
      <c r="AF2469" s="3">
        <v>60.695999999999998</v>
      </c>
      <c r="AG2469" s="7">
        <v>103743163</v>
      </c>
      <c r="AH2469" s="7">
        <v>103743163</v>
      </c>
      <c r="AI2469" s="7">
        <v>105714499</v>
      </c>
      <c r="AJ2469" s="7">
        <v>101789387</v>
      </c>
      <c r="AK2469" s="3">
        <v>98.116720000000001</v>
      </c>
      <c r="AL2469" s="7">
        <v>255</v>
      </c>
      <c r="AM2469" s="7">
        <v>62997971</v>
      </c>
      <c r="AN2469" s="3">
        <v>60.72</v>
      </c>
      <c r="AO2469" s="3">
        <v>0.92378800000000005</v>
      </c>
      <c r="AP2469" s="3">
        <v>-14.648438000000001</v>
      </c>
      <c r="AQ2469" s="3">
        <v>-23.867595999999999</v>
      </c>
      <c r="AR2469" s="3">
        <v>-4.1666670000000003</v>
      </c>
      <c r="AS2469" s="3">
        <v>-14.648438000000001</v>
      </c>
      <c r="AT2469" s="3">
        <v>-23.867595999999999</v>
      </c>
      <c r="AU2469" s="3">
        <v>-2.672606</v>
      </c>
      <c r="AV2469" s="3" t="s">
        <v>2400</v>
      </c>
      <c r="AW2469" s="3" t="s">
        <v>2400</v>
      </c>
      <c r="AX2469" s="3" t="s">
        <v>2400</v>
      </c>
      <c r="AY2469" s="3">
        <v>98.55</v>
      </c>
      <c r="AZ2469" s="3">
        <v>110.81</v>
      </c>
      <c r="BA2469" s="3">
        <v>92.62</v>
      </c>
    </row>
    <row r="2470" spans="1:53" x14ac:dyDescent="0.3">
      <c r="A2470" s="1" t="s">
        <v>3311</v>
      </c>
      <c r="B2470" s="2">
        <v>5291158</v>
      </c>
      <c r="C2470" s="9" t="s">
        <v>2395</v>
      </c>
      <c r="D2470" s="9" t="s">
        <v>2409</v>
      </c>
      <c r="E2470" s="3">
        <v>530.77110500000003</v>
      </c>
      <c r="F2470" s="5">
        <v>518.09310400000004</v>
      </c>
      <c r="G2470" s="5" t="s">
        <v>2400</v>
      </c>
      <c r="H2470" s="3">
        <v>-0.247</v>
      </c>
      <c r="I2470" s="3" t="s">
        <v>2397</v>
      </c>
      <c r="J2470" s="3">
        <v>-0.247</v>
      </c>
      <c r="K2470" s="3" t="s">
        <v>2397</v>
      </c>
      <c r="L2470" s="3">
        <v>5.5315985100000002</v>
      </c>
      <c r="M2470" s="3">
        <v>4.4154302699999999</v>
      </c>
      <c r="N2470" s="3" t="s">
        <v>2397</v>
      </c>
      <c r="O2470" s="3" t="s">
        <v>2400</v>
      </c>
      <c r="P2470" s="3" t="s">
        <v>2400</v>
      </c>
      <c r="Q2470" s="3">
        <v>2.2222719999999998</v>
      </c>
      <c r="R2470" s="3" t="s">
        <v>2397</v>
      </c>
      <c r="S2470" s="3">
        <v>-8.7363330000000001</v>
      </c>
      <c r="T2470" s="9" t="s">
        <v>3429</v>
      </c>
      <c r="U2470" s="7">
        <v>187118</v>
      </c>
      <c r="V2470" s="7">
        <v>141838</v>
      </c>
      <c r="W2470" s="7">
        <v>94419</v>
      </c>
      <c r="X2470" s="7">
        <v>57365</v>
      </c>
      <c r="Y2470" s="7">
        <v>202861</v>
      </c>
      <c r="Z2470" s="7">
        <v>198533</v>
      </c>
      <c r="AA2470" s="7">
        <v>196031</v>
      </c>
      <c r="AB2470" s="7">
        <v>187118</v>
      </c>
      <c r="AC2470" s="3">
        <v>81.197999999999993</v>
      </c>
      <c r="AD2470" s="3">
        <v>80.611999999999995</v>
      </c>
      <c r="AE2470" s="3">
        <v>-24.791</v>
      </c>
      <c r="AF2470" s="3">
        <v>-26.928000000000001</v>
      </c>
      <c r="AG2470" s="7">
        <v>62275371</v>
      </c>
      <c r="AH2470" s="7">
        <v>62175241</v>
      </c>
      <c r="AI2470" s="7">
        <v>61606926</v>
      </c>
      <c r="AJ2470" s="7">
        <v>47177340</v>
      </c>
      <c r="AK2470" s="3">
        <v>75.729619999999997</v>
      </c>
      <c r="AL2470" s="7">
        <v>166</v>
      </c>
      <c r="AM2470" s="7">
        <v>33621651</v>
      </c>
      <c r="AN2470" s="3">
        <v>53.97</v>
      </c>
      <c r="AO2470" s="3">
        <v>6.7431850000000004</v>
      </c>
      <c r="AP2470" s="3">
        <v>-12.676056000000001</v>
      </c>
      <c r="AQ2470" s="3">
        <v>28.275862</v>
      </c>
      <c r="AR2470" s="3">
        <v>-40.764330999999999</v>
      </c>
      <c r="AS2470" s="3">
        <v>-12.676056000000001</v>
      </c>
      <c r="AT2470" s="3">
        <v>28.275862</v>
      </c>
      <c r="AU2470" s="3">
        <v>-41.647058999999999</v>
      </c>
      <c r="AV2470" s="3">
        <v>1.8703365188331946</v>
      </c>
      <c r="AW2470" s="3">
        <v>2.095389756336711</v>
      </c>
      <c r="AX2470" s="3">
        <v>3.8829043042386728</v>
      </c>
      <c r="AY2470" s="3">
        <v>30.31</v>
      </c>
      <c r="AZ2470" s="3">
        <v>33.950000000000003</v>
      </c>
      <c r="BA2470" s="3">
        <v>62.92</v>
      </c>
    </row>
    <row r="2471" spans="1:53" x14ac:dyDescent="0.3">
      <c r="A2471" s="1" t="s">
        <v>3274</v>
      </c>
      <c r="B2471" s="2">
        <v>10462866</v>
      </c>
      <c r="C2471" s="9" t="s">
        <v>2395</v>
      </c>
      <c r="D2471" s="9" t="s">
        <v>2463</v>
      </c>
      <c r="E2471" s="3">
        <v>530.01845519999995</v>
      </c>
      <c r="F2471" s="5">
        <v>158.54645500000001</v>
      </c>
      <c r="G2471" s="5" t="s">
        <v>2400</v>
      </c>
      <c r="H2471" s="3">
        <v>-0.28199999999999997</v>
      </c>
      <c r="I2471" s="3" t="s">
        <v>2397</v>
      </c>
      <c r="J2471" s="3">
        <v>-0.28199999999999997</v>
      </c>
      <c r="K2471" s="3" t="s">
        <v>2397</v>
      </c>
      <c r="L2471" s="3">
        <v>1.2907735299999998</v>
      </c>
      <c r="M2471" s="3">
        <v>1.2907735299999998</v>
      </c>
      <c r="N2471" s="3" t="s">
        <v>2397</v>
      </c>
      <c r="O2471" s="3" t="s">
        <v>2400</v>
      </c>
      <c r="P2471" s="3" t="s">
        <v>2400</v>
      </c>
      <c r="Q2471" s="3" t="s">
        <v>2400</v>
      </c>
      <c r="R2471" s="3" t="s">
        <v>2397</v>
      </c>
      <c r="S2471" s="3">
        <v>-1.0008410000000001</v>
      </c>
      <c r="T2471" s="9" t="s">
        <v>3429</v>
      </c>
      <c r="U2471" s="7" t="s">
        <v>2400</v>
      </c>
      <c r="V2471" s="7" t="s">
        <v>2400</v>
      </c>
      <c r="W2471" s="7">
        <v>1000</v>
      </c>
      <c r="X2471" s="7" t="s">
        <v>2400</v>
      </c>
      <c r="Y2471" s="7" t="s">
        <v>2400</v>
      </c>
      <c r="Z2471" s="7" t="s">
        <v>2400</v>
      </c>
      <c r="AA2471" s="7" t="s">
        <v>2400</v>
      </c>
      <c r="AB2471" s="7" t="s">
        <v>2400</v>
      </c>
      <c r="AC2471" s="3" t="s">
        <v>2400</v>
      </c>
      <c r="AD2471" s="3" t="s">
        <v>2400</v>
      </c>
      <c r="AE2471" s="3" t="s">
        <v>2400</v>
      </c>
      <c r="AF2471" s="3" t="s">
        <v>2400</v>
      </c>
      <c r="AG2471" s="7">
        <v>84916975</v>
      </c>
      <c r="AH2471" s="7">
        <v>70335636</v>
      </c>
      <c r="AI2471" s="7">
        <v>61785216</v>
      </c>
      <c r="AJ2471" s="7">
        <v>58113597</v>
      </c>
      <c r="AK2471" s="3">
        <v>68.418149999999997</v>
      </c>
      <c r="AL2471" s="7">
        <v>176</v>
      </c>
      <c r="AM2471" s="7">
        <v>56470279</v>
      </c>
      <c r="AN2471" s="3">
        <v>66.48</v>
      </c>
      <c r="AO2471" s="3">
        <v>-4.4827589999999997</v>
      </c>
      <c r="AP2471" s="3">
        <v>-11.217949000000001</v>
      </c>
      <c r="AQ2471" s="3">
        <v>-33.573141999999997</v>
      </c>
      <c r="AR2471" s="3">
        <v>-14.506173</v>
      </c>
      <c r="AS2471" s="3">
        <v>-11.217949000000001</v>
      </c>
      <c r="AT2471" s="3">
        <v>-33.573141999999997</v>
      </c>
      <c r="AU2471" s="3">
        <v>-14.637905</v>
      </c>
      <c r="AV2471" s="3">
        <v>7.6377565956122204</v>
      </c>
      <c r="AW2471" s="3">
        <v>11.747436649361687</v>
      </c>
      <c r="AX2471" s="3">
        <v>9.2921333732456048</v>
      </c>
      <c r="AY2471" s="3">
        <v>95.91</v>
      </c>
      <c r="AZ2471" s="3">
        <v>147.52000000000001</v>
      </c>
      <c r="BA2471" s="3">
        <v>116.69</v>
      </c>
    </row>
    <row r="2472" spans="1:53" x14ac:dyDescent="0.3">
      <c r="A2472" s="1" t="s">
        <v>3012</v>
      </c>
      <c r="B2472" s="2">
        <v>6336799</v>
      </c>
      <c r="C2472" s="9" t="s">
        <v>2395</v>
      </c>
      <c r="D2472" s="9" t="s">
        <v>2403</v>
      </c>
      <c r="E2472" s="3">
        <v>529.09852477000004</v>
      </c>
      <c r="F2472" s="5">
        <v>492.96052400000002</v>
      </c>
      <c r="G2472" s="5" t="s">
        <v>2400</v>
      </c>
      <c r="H2472" s="3">
        <v>-0.54900000000000004</v>
      </c>
      <c r="I2472" s="3" t="s">
        <v>2397</v>
      </c>
      <c r="J2472" s="3">
        <v>-0.54900000000000004</v>
      </c>
      <c r="K2472" s="3" t="s">
        <v>2397</v>
      </c>
      <c r="L2472" s="3">
        <v>4.9918032800000001</v>
      </c>
      <c r="M2472" s="3">
        <v>4.9431818199999995</v>
      </c>
      <c r="N2472" s="3" t="s">
        <v>2397</v>
      </c>
      <c r="O2472" s="3" t="s">
        <v>2400</v>
      </c>
      <c r="P2472" s="3" t="s">
        <v>2400</v>
      </c>
      <c r="Q2472" s="3">
        <v>31.575576999999999</v>
      </c>
      <c r="R2472" s="3" t="s">
        <v>2397</v>
      </c>
      <c r="S2472" s="3">
        <v>-2.8025370000000001</v>
      </c>
      <c r="T2472" s="9" t="s">
        <v>3429</v>
      </c>
      <c r="U2472" s="7">
        <v>14017</v>
      </c>
      <c r="V2472" s="7">
        <v>15920</v>
      </c>
      <c r="W2472" s="7">
        <v>37701</v>
      </c>
      <c r="X2472" s="7">
        <v>15563</v>
      </c>
      <c r="Y2472" s="7">
        <v>13929</v>
      </c>
      <c r="Z2472" s="7">
        <v>8122</v>
      </c>
      <c r="AA2472" s="7">
        <v>11380</v>
      </c>
      <c r="AB2472" s="7">
        <v>14017</v>
      </c>
      <c r="AC2472" s="4">
        <v>100</v>
      </c>
      <c r="AD2472" s="3">
        <v>13.956</v>
      </c>
      <c r="AE2472" s="3" t="s">
        <v>2397</v>
      </c>
      <c r="AF2472" s="3" t="s">
        <v>2397</v>
      </c>
      <c r="AG2472" s="7">
        <v>77695418</v>
      </c>
      <c r="AH2472" s="7">
        <v>64684187</v>
      </c>
      <c r="AI2472" s="7">
        <v>59597151</v>
      </c>
      <c r="AJ2472" s="7">
        <v>30076406</v>
      </c>
      <c r="AK2472" s="3">
        <v>38.483809999999998</v>
      </c>
      <c r="AL2472" s="7">
        <v>120</v>
      </c>
      <c r="AM2472" s="7">
        <v>16265309</v>
      </c>
      <c r="AN2472" s="3">
        <v>20.81</v>
      </c>
      <c r="AO2472" s="3">
        <v>-1.2965960000000001</v>
      </c>
      <c r="AP2472" s="3">
        <v>-10.044313000000001</v>
      </c>
      <c r="AQ2472" s="3">
        <v>46.043165999999999</v>
      </c>
      <c r="AR2472" s="3">
        <v>-16.916779999999999</v>
      </c>
      <c r="AS2472" s="3">
        <v>-10.044313000000001</v>
      </c>
      <c r="AT2472" s="3">
        <v>46.043165999999999</v>
      </c>
      <c r="AU2472" s="3">
        <v>-13.247863000000001</v>
      </c>
      <c r="AV2472" s="3">
        <v>1.5054584764647672</v>
      </c>
      <c r="AW2472" s="3">
        <v>1.7617860057276096</v>
      </c>
      <c r="AX2472" s="3">
        <v>2.0545868010765926</v>
      </c>
      <c r="AY2472" s="3">
        <v>112.35</v>
      </c>
      <c r="AZ2472" s="3">
        <v>131.47999999999999</v>
      </c>
      <c r="BA2472" s="3">
        <v>153.33000000000001</v>
      </c>
    </row>
    <row r="2473" spans="1:53" x14ac:dyDescent="0.3">
      <c r="A2473" s="1" t="s">
        <v>315</v>
      </c>
      <c r="B2473" s="2">
        <v>5721262</v>
      </c>
      <c r="C2473" s="9" t="s">
        <v>2401</v>
      </c>
      <c r="D2473" s="9" t="s">
        <v>2407</v>
      </c>
      <c r="E2473" s="3">
        <v>528.81578047999994</v>
      </c>
      <c r="F2473" s="5">
        <v>791.68726000000004</v>
      </c>
      <c r="G2473" s="5" t="s">
        <v>2400</v>
      </c>
      <c r="H2473" s="3">
        <v>0.127</v>
      </c>
      <c r="I2473" s="3">
        <v>17.996575</v>
      </c>
      <c r="J2473" s="3">
        <v>0.127</v>
      </c>
      <c r="K2473" s="3">
        <v>17.996575</v>
      </c>
      <c r="L2473" s="3">
        <v>0.86516299000000008</v>
      </c>
      <c r="M2473" s="3">
        <v>0.86516299000000008</v>
      </c>
      <c r="N2473" s="3">
        <v>4.7278450000000003</v>
      </c>
      <c r="O2473" s="3" t="s">
        <v>2400</v>
      </c>
      <c r="P2473" s="3" t="s">
        <v>2400</v>
      </c>
      <c r="Q2473" s="3">
        <v>19.842299000000001</v>
      </c>
      <c r="R2473" s="3" t="s">
        <v>2400</v>
      </c>
      <c r="S2473" s="3" t="s">
        <v>2400</v>
      </c>
      <c r="T2473" s="9" t="s">
        <v>3440</v>
      </c>
      <c r="U2473" s="7">
        <v>38527.936000000002</v>
      </c>
      <c r="V2473" s="7">
        <v>41380.961000000003</v>
      </c>
      <c r="W2473" s="7">
        <v>38550.735000000001</v>
      </c>
      <c r="X2473" s="7">
        <v>30737.526999999998</v>
      </c>
      <c r="Y2473" s="7">
        <v>38527.936000000002</v>
      </c>
      <c r="Z2473" s="7">
        <v>39396.85</v>
      </c>
      <c r="AA2473" s="7">
        <v>40265.764999999999</v>
      </c>
      <c r="AB2473" s="7">
        <v>40823.362999999998</v>
      </c>
      <c r="AC2473" s="4">
        <v>100</v>
      </c>
      <c r="AD2473" s="4">
        <v>100</v>
      </c>
      <c r="AE2473" s="3" t="s">
        <v>2400</v>
      </c>
      <c r="AF2473" s="3" t="s">
        <v>2400</v>
      </c>
      <c r="AG2473" s="7">
        <v>47727056</v>
      </c>
      <c r="AH2473" s="7">
        <v>47727056</v>
      </c>
      <c r="AI2473" s="7">
        <v>48273052</v>
      </c>
      <c r="AJ2473" s="7" t="s">
        <v>2400</v>
      </c>
      <c r="AK2473" s="3" t="s">
        <v>2400</v>
      </c>
      <c r="AL2473" s="7">
        <v>104</v>
      </c>
      <c r="AM2473" s="7">
        <v>15471111</v>
      </c>
      <c r="AN2473" s="3">
        <v>32.42</v>
      </c>
      <c r="AO2473" s="3">
        <v>0.67049800000000004</v>
      </c>
      <c r="AP2473" s="3">
        <v>-5.1444039999999998</v>
      </c>
      <c r="AQ2473" s="3">
        <v>-6.6607459999999996</v>
      </c>
      <c r="AR2473" s="3">
        <v>-2.5949949999999999</v>
      </c>
      <c r="AS2473" s="3">
        <v>-5.1444039999999998</v>
      </c>
      <c r="AT2473" s="3">
        <v>-6.6607459999999996</v>
      </c>
      <c r="AU2473" s="3">
        <v>-1.5917600000000001</v>
      </c>
      <c r="AV2473" s="3">
        <v>2.6239079150408942</v>
      </c>
      <c r="AW2473" s="3">
        <v>1.8705051605415288</v>
      </c>
      <c r="AX2473" s="3">
        <v>1.5000947825549451</v>
      </c>
      <c r="AY2473" s="3">
        <v>243.41</v>
      </c>
      <c r="AZ2473" s="3">
        <v>173.52</v>
      </c>
      <c r="BA2473" s="3">
        <v>139.16</v>
      </c>
    </row>
    <row r="2474" spans="1:53" x14ac:dyDescent="0.3">
      <c r="A2474" s="1" t="s">
        <v>242</v>
      </c>
      <c r="B2474" s="2">
        <v>4067079</v>
      </c>
      <c r="C2474" s="9" t="s">
        <v>2401</v>
      </c>
      <c r="D2474" s="9" t="s">
        <v>2424</v>
      </c>
      <c r="E2474" s="3">
        <v>528.81475848000002</v>
      </c>
      <c r="F2474" s="5">
        <v>2614.4647580000001</v>
      </c>
      <c r="G2474" s="5" t="s">
        <v>2400</v>
      </c>
      <c r="H2474" s="3">
        <v>0.09</v>
      </c>
      <c r="I2474" s="3" t="s">
        <v>2397</v>
      </c>
      <c r="J2474" s="3">
        <v>0.09</v>
      </c>
      <c r="K2474" s="3" t="s">
        <v>2397</v>
      </c>
      <c r="L2474" s="3" t="s">
        <v>2397</v>
      </c>
      <c r="M2474" s="3">
        <v>0.72214652999999995</v>
      </c>
      <c r="N2474" s="3">
        <v>4.7288949999999996</v>
      </c>
      <c r="O2474" s="3" t="s">
        <v>2400</v>
      </c>
      <c r="P2474" s="3" t="s">
        <v>2400</v>
      </c>
      <c r="Q2474" s="3">
        <v>1.3430679999999999</v>
      </c>
      <c r="R2474" s="3">
        <v>8.5227679999999992</v>
      </c>
      <c r="S2474" s="3">
        <v>8.5227679999999992</v>
      </c>
      <c r="T2474" s="9" t="s">
        <v>3429</v>
      </c>
      <c r="U2474" s="7">
        <v>2062313</v>
      </c>
      <c r="V2474" s="7">
        <v>2163000</v>
      </c>
      <c r="W2474" s="7">
        <v>2056264</v>
      </c>
      <c r="X2474" s="7">
        <v>1967909</v>
      </c>
      <c r="Y2474" s="7">
        <v>1959014</v>
      </c>
      <c r="Z2474" s="7">
        <v>2000675</v>
      </c>
      <c r="AA2474" s="7">
        <v>2025722</v>
      </c>
      <c r="AB2474" s="7">
        <v>2062313</v>
      </c>
      <c r="AC2474" s="4">
        <v>22.23</v>
      </c>
      <c r="AD2474" s="3">
        <v>22.068000000000001</v>
      </c>
      <c r="AE2474" s="3">
        <v>15.052</v>
      </c>
      <c r="AF2474" s="3">
        <v>14.696999999999999</v>
      </c>
      <c r="AG2474" s="7">
        <v>79163886</v>
      </c>
      <c r="AH2474" s="7">
        <v>79163886</v>
      </c>
      <c r="AI2474" s="7">
        <v>78624419</v>
      </c>
      <c r="AJ2474" s="7">
        <v>76709012</v>
      </c>
      <c r="AK2474" s="4">
        <v>96.899000000000001</v>
      </c>
      <c r="AL2474" s="7">
        <v>285</v>
      </c>
      <c r="AM2474" s="7">
        <v>52137098</v>
      </c>
      <c r="AN2474" s="3">
        <v>65.86</v>
      </c>
      <c r="AO2474" s="3">
        <v>-2.9577469999999999</v>
      </c>
      <c r="AP2474" s="3">
        <v>3.143713</v>
      </c>
      <c r="AQ2474" s="3">
        <v>-22.40991</v>
      </c>
      <c r="AR2474" s="3">
        <v>-38.150807999999998</v>
      </c>
      <c r="AS2474" s="3">
        <v>3.143713</v>
      </c>
      <c r="AT2474" s="3">
        <v>-22.40991</v>
      </c>
      <c r="AU2474" s="3">
        <v>-34.380952000000001</v>
      </c>
      <c r="AV2474" s="3">
        <v>7.2412526590723445</v>
      </c>
      <c r="AW2474" s="3">
        <v>10.864974063827768</v>
      </c>
      <c r="AX2474" s="3">
        <v>9.5887043746184961</v>
      </c>
      <c r="AY2474" s="3">
        <v>99.16</v>
      </c>
      <c r="AZ2474" s="3">
        <v>148.78</v>
      </c>
      <c r="BA2474" s="4">
        <v>131.30000000000001</v>
      </c>
    </row>
    <row r="2475" spans="1:53" x14ac:dyDescent="0.3">
      <c r="A2475" s="1" t="s">
        <v>2728</v>
      </c>
      <c r="B2475" s="2">
        <v>6448608</v>
      </c>
      <c r="C2475" s="9" t="s">
        <v>2401</v>
      </c>
      <c r="D2475" s="9" t="s">
        <v>2419</v>
      </c>
      <c r="E2475" s="3">
        <v>526.52830300000005</v>
      </c>
      <c r="F2475" s="5">
        <v>586.04230199999995</v>
      </c>
      <c r="G2475" s="5" t="s">
        <v>2400</v>
      </c>
      <c r="H2475" s="3">
        <v>-0.17799999999999999</v>
      </c>
      <c r="I2475" s="3" t="s">
        <v>2397</v>
      </c>
      <c r="J2475" s="3">
        <v>-0.17799999999999999</v>
      </c>
      <c r="K2475" s="3" t="s">
        <v>2397</v>
      </c>
      <c r="L2475" s="3" t="s">
        <v>2397</v>
      </c>
      <c r="M2475" s="3">
        <v>2.6034063300000003</v>
      </c>
      <c r="N2475" s="3" t="s">
        <v>2397</v>
      </c>
      <c r="O2475" s="3" t="s">
        <v>2400</v>
      </c>
      <c r="P2475" s="3" t="s">
        <v>2400</v>
      </c>
      <c r="Q2475" s="3">
        <v>1.331474</v>
      </c>
      <c r="R2475" s="3" t="s">
        <v>2397</v>
      </c>
      <c r="S2475" s="3">
        <v>-2.634779</v>
      </c>
      <c r="T2475" s="9" t="s">
        <v>3433</v>
      </c>
      <c r="U2475" s="7">
        <v>506639</v>
      </c>
      <c r="V2475" s="7">
        <v>468094</v>
      </c>
      <c r="W2475" s="7">
        <v>241006</v>
      </c>
      <c r="X2475" s="7">
        <v>146490</v>
      </c>
      <c r="Y2475" s="7">
        <v>431026</v>
      </c>
      <c r="Z2475" s="7">
        <v>441698</v>
      </c>
      <c r="AA2475" s="7">
        <v>483651</v>
      </c>
      <c r="AB2475" s="7">
        <v>506639</v>
      </c>
      <c r="AC2475" s="4">
        <v>6.266</v>
      </c>
      <c r="AD2475" s="3">
        <v>22.498000000000001</v>
      </c>
      <c r="AE2475" s="3">
        <v>-77.611000000000004</v>
      </c>
      <c r="AF2475" s="3">
        <v>-51.822000000000003</v>
      </c>
      <c r="AG2475" s="7">
        <v>440752641</v>
      </c>
      <c r="AH2475" s="7">
        <v>430830553</v>
      </c>
      <c r="AI2475" s="7">
        <v>417939824</v>
      </c>
      <c r="AJ2475" s="7">
        <v>408046932</v>
      </c>
      <c r="AK2475" s="3">
        <v>92.247169999999997</v>
      </c>
      <c r="AL2475" s="7">
        <v>372</v>
      </c>
      <c r="AM2475" s="7">
        <v>179999254</v>
      </c>
      <c r="AN2475" s="3">
        <v>40.69</v>
      </c>
      <c r="AO2475" s="3">
        <v>-7.7586209999999998</v>
      </c>
      <c r="AP2475" s="3">
        <v>-12.295082000000001</v>
      </c>
      <c r="AQ2475" s="3">
        <v>-21.89781</v>
      </c>
      <c r="AR2475" s="3">
        <v>-50.691243999999998</v>
      </c>
      <c r="AS2475" s="3">
        <v>-12.295082000000001</v>
      </c>
      <c r="AT2475" s="3">
        <v>-21.89781</v>
      </c>
      <c r="AU2475" s="3">
        <v>-54.273504000000003</v>
      </c>
      <c r="AV2475" s="3">
        <v>22.697328666941143</v>
      </c>
      <c r="AW2475" s="3">
        <v>23.233363246792006</v>
      </c>
      <c r="AX2475" s="3">
        <v>16.67284314244111</v>
      </c>
      <c r="AY2475" s="3">
        <v>142.83000000000001</v>
      </c>
      <c r="AZ2475" s="4">
        <v>146.19999999999999</v>
      </c>
      <c r="BA2475" s="3">
        <v>104.92</v>
      </c>
    </row>
    <row r="2476" spans="1:53" x14ac:dyDescent="0.3">
      <c r="A2476" s="1" t="s">
        <v>1500</v>
      </c>
      <c r="B2476" s="2">
        <v>5013711</v>
      </c>
      <c r="C2476" s="9" t="s">
        <v>2395</v>
      </c>
      <c r="D2476" s="9" t="s">
        <v>2430</v>
      </c>
      <c r="E2476" s="3">
        <v>525.94280600000002</v>
      </c>
      <c r="F2476" s="5">
        <v>431.878806</v>
      </c>
      <c r="G2476" s="5" t="s">
        <v>2400</v>
      </c>
      <c r="H2476" s="3">
        <v>-0.215</v>
      </c>
      <c r="I2476" s="3" t="s">
        <v>2397</v>
      </c>
      <c r="J2476" s="3">
        <v>-0.215</v>
      </c>
      <c r="K2476" s="3" t="s">
        <v>2397</v>
      </c>
      <c r="L2476" s="3">
        <v>2.2854030499999998</v>
      </c>
      <c r="M2476" s="3">
        <v>2.1553318300000002</v>
      </c>
      <c r="N2476" s="3" t="s">
        <v>2397</v>
      </c>
      <c r="O2476" s="3" t="s">
        <v>2400</v>
      </c>
      <c r="P2476" s="3" t="s">
        <v>2400</v>
      </c>
      <c r="Q2476" s="3">
        <v>2.0386190000000002</v>
      </c>
      <c r="R2476" s="3" t="s">
        <v>2397</v>
      </c>
      <c r="S2476" s="3">
        <v>-13.443313</v>
      </c>
      <c r="T2476" s="9" t="s">
        <v>3429</v>
      </c>
      <c r="U2476" s="7">
        <v>209921</v>
      </c>
      <c r="V2476" s="7">
        <v>242058</v>
      </c>
      <c r="W2476" s="7">
        <v>270146</v>
      </c>
      <c r="X2476" s="7">
        <v>222789</v>
      </c>
      <c r="Y2476" s="7">
        <v>203059</v>
      </c>
      <c r="Z2476" s="7">
        <v>197564</v>
      </c>
      <c r="AA2476" s="7">
        <v>200357</v>
      </c>
      <c r="AB2476" s="7">
        <v>209921</v>
      </c>
      <c r="AC2476" s="3">
        <v>21.966999999999999</v>
      </c>
      <c r="AD2476" s="3">
        <v>20.532</v>
      </c>
      <c r="AE2476" s="3">
        <v>-14.253</v>
      </c>
      <c r="AF2476" s="3">
        <v>-17.695</v>
      </c>
      <c r="AG2476" s="7">
        <v>48343000</v>
      </c>
      <c r="AH2476" s="7">
        <v>48099000</v>
      </c>
      <c r="AI2476" s="7">
        <v>46673000</v>
      </c>
      <c r="AJ2476" s="7">
        <v>44132181</v>
      </c>
      <c r="AK2476" s="3">
        <v>91.126919999999998</v>
      </c>
      <c r="AL2476" s="7">
        <v>201</v>
      </c>
      <c r="AM2476" s="7">
        <v>38790642</v>
      </c>
      <c r="AN2476" s="4">
        <v>80.099999999999994</v>
      </c>
      <c r="AO2476" s="3">
        <v>4.6906189999999999</v>
      </c>
      <c r="AP2476" s="3">
        <v>-3.4069980000000002</v>
      </c>
      <c r="AQ2476" s="3">
        <v>-1.8709070000000001</v>
      </c>
      <c r="AR2476" s="3">
        <v>-20.530303</v>
      </c>
      <c r="AS2476" s="3">
        <v>-3.4069980000000002</v>
      </c>
      <c r="AT2476" s="3">
        <v>-1.8709070000000001</v>
      </c>
      <c r="AU2476" s="3">
        <v>-22.296296000000002</v>
      </c>
      <c r="AV2476" s="3">
        <v>4.6594032759799653</v>
      </c>
      <c r="AW2476" s="3">
        <v>4.0218450073208416</v>
      </c>
      <c r="AX2476" s="3">
        <v>4.0009523594293963</v>
      </c>
      <c r="AY2476" s="4">
        <v>174.3</v>
      </c>
      <c r="AZ2476" s="3">
        <v>150.44999999999999</v>
      </c>
      <c r="BA2476" s="3">
        <v>149.66999999999999</v>
      </c>
    </row>
    <row r="2477" spans="1:53" x14ac:dyDescent="0.3">
      <c r="A2477" s="1" t="s">
        <v>319</v>
      </c>
      <c r="B2477" s="2">
        <v>5721530</v>
      </c>
      <c r="C2477" s="9" t="s">
        <v>2401</v>
      </c>
      <c r="D2477" s="9" t="s">
        <v>2407</v>
      </c>
      <c r="E2477" s="3">
        <v>523.19136584</v>
      </c>
      <c r="F2477" s="5">
        <v>817.73109499999998</v>
      </c>
      <c r="G2477" s="5" t="s">
        <v>2400</v>
      </c>
      <c r="H2477" s="3">
        <v>0.17</v>
      </c>
      <c r="I2477" s="3">
        <v>30.648968</v>
      </c>
      <c r="J2477" s="3">
        <v>0.17</v>
      </c>
      <c r="K2477" s="3">
        <v>30.648968</v>
      </c>
      <c r="L2477" s="3">
        <v>0.84691880999999991</v>
      </c>
      <c r="M2477" s="3">
        <v>0.84691880999999991</v>
      </c>
      <c r="N2477" s="3">
        <v>9.3942130000000006</v>
      </c>
      <c r="O2477" s="3" t="s">
        <v>2400</v>
      </c>
      <c r="P2477" s="3" t="s">
        <v>2400</v>
      </c>
      <c r="Q2477" s="3">
        <v>20.55865</v>
      </c>
      <c r="R2477" s="3" t="s">
        <v>2400</v>
      </c>
      <c r="S2477" s="3" t="s">
        <v>2400</v>
      </c>
      <c r="T2477" s="9" t="s">
        <v>3440</v>
      </c>
      <c r="U2477" s="7">
        <v>36897.356</v>
      </c>
      <c r="V2477" s="7">
        <v>39238.495999999999</v>
      </c>
      <c r="W2477" s="7">
        <v>41813.324000000001</v>
      </c>
      <c r="X2477" s="7">
        <v>45457.074000000001</v>
      </c>
      <c r="Y2477" s="7">
        <v>37439.758999999998</v>
      </c>
      <c r="Z2477" s="7">
        <v>37168.557999999997</v>
      </c>
      <c r="AA2477" s="7">
        <v>36897.356</v>
      </c>
      <c r="AB2477" s="7">
        <v>39238.495999999999</v>
      </c>
      <c r="AC2477" s="4">
        <v>100</v>
      </c>
      <c r="AD2477" s="4">
        <v>100</v>
      </c>
      <c r="AE2477" s="3" t="s">
        <v>2400</v>
      </c>
      <c r="AF2477" s="3" t="s">
        <v>2400</v>
      </c>
      <c r="AG2477" s="7">
        <v>45733511</v>
      </c>
      <c r="AH2477" s="7">
        <v>45733511</v>
      </c>
      <c r="AI2477" s="7">
        <v>46840551</v>
      </c>
      <c r="AJ2477" s="7" t="s">
        <v>2400</v>
      </c>
      <c r="AK2477" s="3" t="s">
        <v>2400</v>
      </c>
      <c r="AL2477" s="7">
        <v>101</v>
      </c>
      <c r="AM2477" s="7">
        <v>13378469</v>
      </c>
      <c r="AN2477" s="3">
        <v>29.25</v>
      </c>
      <c r="AO2477" s="3">
        <v>-0.19212299999999999</v>
      </c>
      <c r="AP2477" s="3">
        <v>-9.1783219999999996</v>
      </c>
      <c r="AQ2477" s="3">
        <v>-9.0988629999999997</v>
      </c>
      <c r="AR2477" s="3">
        <v>-3.7071360000000002</v>
      </c>
      <c r="AS2477" s="3">
        <v>-9.1783219999999996</v>
      </c>
      <c r="AT2477" s="3">
        <v>-9.0988629999999997</v>
      </c>
      <c r="AU2477" s="3">
        <v>-3.6178110000000001</v>
      </c>
      <c r="AV2477" s="3">
        <v>4.1793751632145621</v>
      </c>
      <c r="AW2477" s="3">
        <v>2.8618218070095054</v>
      </c>
      <c r="AX2477" s="3">
        <v>2.023975373331822</v>
      </c>
      <c r="AY2477" s="3">
        <v>220.67</v>
      </c>
      <c r="AZ2477" s="4">
        <v>151.1</v>
      </c>
      <c r="BA2477" s="3">
        <v>106.86</v>
      </c>
    </row>
    <row r="2478" spans="1:53" x14ac:dyDescent="0.3">
      <c r="A2478" s="1" t="s">
        <v>3112</v>
      </c>
      <c r="B2478" s="2">
        <v>4810825</v>
      </c>
      <c r="C2478" s="9" t="s">
        <v>2395</v>
      </c>
      <c r="D2478" s="9" t="s">
        <v>2396</v>
      </c>
      <c r="E2478" s="3">
        <v>523.07936903999996</v>
      </c>
      <c r="F2478" s="5">
        <v>972.68436899999995</v>
      </c>
      <c r="G2478" s="5" t="s">
        <v>2400</v>
      </c>
      <c r="H2478" s="3">
        <v>-0.223</v>
      </c>
      <c r="I2478" s="3" t="s">
        <v>2397</v>
      </c>
      <c r="J2478" s="3">
        <v>-0.223</v>
      </c>
      <c r="K2478" s="3" t="s">
        <v>2397</v>
      </c>
      <c r="L2478" s="3" t="s">
        <v>2397</v>
      </c>
      <c r="M2478" s="3">
        <v>1.10574018</v>
      </c>
      <c r="N2478" s="3" t="s">
        <v>2397</v>
      </c>
      <c r="O2478" s="3" t="s">
        <v>2400</v>
      </c>
      <c r="P2478" s="3" t="s">
        <v>2400</v>
      </c>
      <c r="Q2478" s="3">
        <v>5.4911450000000004</v>
      </c>
      <c r="R2478" s="3" t="s">
        <v>2397</v>
      </c>
      <c r="S2478" s="3">
        <v>-4.087739</v>
      </c>
      <c r="T2478" s="9" t="s">
        <v>3429</v>
      </c>
      <c r="U2478" s="7">
        <v>200521</v>
      </c>
      <c r="V2478" s="7">
        <v>128304</v>
      </c>
      <c r="W2478" s="7">
        <v>130513</v>
      </c>
      <c r="X2478" s="7">
        <v>78893</v>
      </c>
      <c r="Y2478" s="7">
        <v>173147</v>
      </c>
      <c r="Z2478" s="7">
        <v>188871</v>
      </c>
      <c r="AA2478" s="7">
        <v>200431</v>
      </c>
      <c r="AB2478" s="7">
        <v>200521</v>
      </c>
      <c r="AC2478" s="3">
        <v>29.024000000000001</v>
      </c>
      <c r="AD2478" s="3">
        <v>31.323</v>
      </c>
      <c r="AE2478" s="3">
        <v>-143.22900000000001</v>
      </c>
      <c r="AF2478" s="3">
        <v>-140.29499999999999</v>
      </c>
      <c r="AG2478" s="7">
        <v>273812000</v>
      </c>
      <c r="AH2478" s="7">
        <v>272491000</v>
      </c>
      <c r="AI2478" s="7">
        <v>258374000</v>
      </c>
      <c r="AJ2478" s="7">
        <v>255766315</v>
      </c>
      <c r="AK2478" s="3">
        <v>93.39188</v>
      </c>
      <c r="AL2478" s="7">
        <v>276</v>
      </c>
      <c r="AM2478" s="7">
        <v>278392721</v>
      </c>
      <c r="AN2478" s="3">
        <v>101.65</v>
      </c>
      <c r="AO2478" s="3">
        <v>-6.1538459999999997</v>
      </c>
      <c r="AP2478" s="3">
        <v>-4.1884819999999996</v>
      </c>
      <c r="AQ2478" s="3">
        <v>7.6470589999999996</v>
      </c>
      <c r="AR2478" s="3">
        <v>-80.917623000000006</v>
      </c>
      <c r="AS2478" s="3">
        <v>-4.1884819999999996</v>
      </c>
      <c r="AT2478" s="3">
        <v>7.6470589999999996</v>
      </c>
      <c r="AU2478" s="3">
        <v>-81.345566000000005</v>
      </c>
      <c r="AV2478" s="3">
        <v>10.082442984497609</v>
      </c>
      <c r="AW2478" s="3">
        <v>15.565697782665925</v>
      </c>
      <c r="AX2478" s="3">
        <v>17.061588672153349</v>
      </c>
      <c r="AY2478" s="3">
        <v>57.83</v>
      </c>
      <c r="AZ2478" s="3">
        <v>89.28</v>
      </c>
      <c r="BA2478" s="3">
        <v>97.86</v>
      </c>
    </row>
    <row r="2479" spans="1:53" x14ac:dyDescent="0.3">
      <c r="A2479" s="1" t="s">
        <v>1820</v>
      </c>
      <c r="B2479" s="2">
        <v>5720973</v>
      </c>
      <c r="C2479" s="9" t="s">
        <v>2401</v>
      </c>
      <c r="D2479" s="9" t="s">
        <v>2407</v>
      </c>
      <c r="E2479" s="3">
        <v>523.03937519999999</v>
      </c>
      <c r="F2479" s="5">
        <v>525.01668500000005</v>
      </c>
      <c r="G2479" s="5" t="s">
        <v>2400</v>
      </c>
      <c r="H2479" s="3">
        <v>0.23400000000000001</v>
      </c>
      <c r="I2479" s="3">
        <v>7.2979039999999999</v>
      </c>
      <c r="J2479" s="4">
        <v>0.23400000000000001</v>
      </c>
      <c r="K2479" s="3">
        <v>7.2979039999999999</v>
      </c>
      <c r="L2479" s="3">
        <v>0.92294584999999996</v>
      </c>
      <c r="M2479" s="3">
        <v>0.92294584999999996</v>
      </c>
      <c r="N2479" s="3">
        <v>12.862797</v>
      </c>
      <c r="O2479" s="3" t="s">
        <v>2400</v>
      </c>
      <c r="P2479" s="3" t="s">
        <v>2400</v>
      </c>
      <c r="Q2479" s="3">
        <v>66.194090000000003</v>
      </c>
      <c r="R2479" s="3" t="s">
        <v>2400</v>
      </c>
      <c r="S2479" s="3" t="s">
        <v>2400</v>
      </c>
      <c r="T2479" s="9" t="s">
        <v>3429</v>
      </c>
      <c r="U2479" s="7">
        <v>8264.2690000000002</v>
      </c>
      <c r="V2479" s="7">
        <v>7493.3029999999999</v>
      </c>
      <c r="W2479" s="7">
        <v>8852.8709999999992</v>
      </c>
      <c r="X2479" s="7">
        <v>4260.0590000000002</v>
      </c>
      <c r="Y2479" s="7">
        <v>7495.0479999999998</v>
      </c>
      <c r="Z2479" s="7">
        <v>7879.6589999999997</v>
      </c>
      <c r="AA2479" s="7">
        <v>8264.2690000000002</v>
      </c>
      <c r="AB2479" s="7">
        <v>8072.3249999999998</v>
      </c>
      <c r="AC2479" s="4">
        <v>100</v>
      </c>
      <c r="AD2479" s="4">
        <v>100</v>
      </c>
      <c r="AE2479" s="3" t="s">
        <v>2400</v>
      </c>
      <c r="AF2479" s="3" t="s">
        <v>2400</v>
      </c>
      <c r="AG2479" s="7">
        <v>50682108</v>
      </c>
      <c r="AH2479" s="7">
        <v>50682108</v>
      </c>
      <c r="AI2479" s="7">
        <v>48641445</v>
      </c>
      <c r="AJ2479" s="7" t="s">
        <v>2400</v>
      </c>
      <c r="AK2479" s="3" t="s">
        <v>2400</v>
      </c>
      <c r="AL2479" s="7">
        <v>102</v>
      </c>
      <c r="AM2479" s="7">
        <v>18277436</v>
      </c>
      <c r="AN2479" s="3">
        <v>36.06</v>
      </c>
      <c r="AO2479" s="3">
        <v>0</v>
      </c>
      <c r="AP2479" s="3">
        <v>-5.5232559999999999</v>
      </c>
      <c r="AQ2479" s="3">
        <v>1.4568160000000001</v>
      </c>
      <c r="AR2479" s="3">
        <v>7.260726</v>
      </c>
      <c r="AS2479" s="3">
        <v>-5.5232559999999999</v>
      </c>
      <c r="AT2479" s="3">
        <v>1.4568160000000001</v>
      </c>
      <c r="AU2479" s="3">
        <v>5.5194809999999999</v>
      </c>
      <c r="AV2479" s="3">
        <v>0.97823275313517932</v>
      </c>
      <c r="AW2479" s="3">
        <v>1.2049800574242433</v>
      </c>
      <c r="AX2479" s="3">
        <v>1.0139420611518162</v>
      </c>
      <c r="AY2479" s="3">
        <v>98.06</v>
      </c>
      <c r="AZ2479" s="4">
        <v>120.8</v>
      </c>
      <c r="BA2479" s="3">
        <v>101.64</v>
      </c>
    </row>
    <row r="2480" spans="1:53" x14ac:dyDescent="0.3">
      <c r="A2480" s="1" t="s">
        <v>2163</v>
      </c>
      <c r="B2480" s="2">
        <v>10864785</v>
      </c>
      <c r="C2480" s="9" t="s">
        <v>2395</v>
      </c>
      <c r="D2480" s="9" t="s">
        <v>2408</v>
      </c>
      <c r="E2480" s="3">
        <v>523.00727094000001</v>
      </c>
      <c r="F2480" s="5">
        <v>539.19426999999996</v>
      </c>
      <c r="G2480" s="5">
        <v>2006.5343499400001</v>
      </c>
      <c r="H2480" s="3">
        <v>7.8E-2</v>
      </c>
      <c r="I2480" s="3">
        <v>71.627906999999993</v>
      </c>
      <c r="J2480" s="3">
        <v>7.8E-2</v>
      </c>
      <c r="K2480" s="3">
        <v>71.627906999999993</v>
      </c>
      <c r="L2480" s="3" t="s">
        <v>2397</v>
      </c>
      <c r="M2480" s="3">
        <v>24.256347494584002</v>
      </c>
      <c r="N2480" s="3">
        <v>98.717949000000004</v>
      </c>
      <c r="O2480" s="3" t="s">
        <v>2400</v>
      </c>
      <c r="P2480" s="3" t="s">
        <v>2400</v>
      </c>
      <c r="Q2480" s="3">
        <v>2.432369</v>
      </c>
      <c r="R2480" s="3">
        <v>12.043231</v>
      </c>
      <c r="S2480" s="3">
        <v>44.721630422679098</v>
      </c>
      <c r="T2480" s="9" t="s">
        <v>3429</v>
      </c>
      <c r="U2480" s="7">
        <v>172934</v>
      </c>
      <c r="V2480" s="7">
        <v>153921</v>
      </c>
      <c r="W2480" s="7" t="s">
        <v>2400</v>
      </c>
      <c r="X2480" s="7" t="s">
        <v>2400</v>
      </c>
      <c r="Y2480" s="7">
        <v>194211</v>
      </c>
      <c r="Z2480" s="7">
        <v>187281</v>
      </c>
      <c r="AA2480" s="7">
        <v>179391</v>
      </c>
      <c r="AB2480" s="7">
        <v>172934</v>
      </c>
      <c r="AC2480" s="3">
        <v>91.921999999999997</v>
      </c>
      <c r="AD2480" s="3">
        <v>86.986000000000004</v>
      </c>
      <c r="AE2480" s="3">
        <v>17.346</v>
      </c>
      <c r="AF2480" s="3">
        <v>19.646000000000001</v>
      </c>
      <c r="AG2480" s="7">
        <v>55983335</v>
      </c>
      <c r="AH2480" s="7" t="s">
        <v>2400</v>
      </c>
      <c r="AI2480" s="7" t="s">
        <v>2400</v>
      </c>
      <c r="AJ2480" s="7">
        <v>13253433</v>
      </c>
      <c r="AK2480" s="3">
        <v>89.478440000000006</v>
      </c>
      <c r="AL2480" s="7">
        <v>71</v>
      </c>
      <c r="AM2480" s="7">
        <v>12163317</v>
      </c>
      <c r="AN2480" s="3">
        <v>82.12</v>
      </c>
      <c r="AO2480" s="3">
        <v>6.907324</v>
      </c>
      <c r="AP2480" s="3">
        <v>-12.772586</v>
      </c>
      <c r="AQ2480" s="3">
        <v>13.569322</v>
      </c>
      <c r="AR2480" s="3">
        <v>39.936393000000002</v>
      </c>
      <c r="AS2480" s="3">
        <v>-12.772586</v>
      </c>
      <c r="AT2480" s="3">
        <v>13.569322</v>
      </c>
      <c r="AU2480" s="3">
        <v>39.936393000000002</v>
      </c>
      <c r="AV2480" s="3">
        <v>5.1984846752004508</v>
      </c>
      <c r="AW2480" s="3">
        <v>6.3326957081251782</v>
      </c>
      <c r="AX2480" s="3">
        <v>4.2741768685562151</v>
      </c>
      <c r="AY2480" s="3">
        <v>77.31</v>
      </c>
      <c r="AZ2480" s="3">
        <v>94.18</v>
      </c>
      <c r="BA2480" s="3">
        <v>63.57</v>
      </c>
    </row>
    <row r="2481" spans="1:53" x14ac:dyDescent="0.3">
      <c r="A2481" s="1" t="s">
        <v>1204</v>
      </c>
      <c r="B2481" s="2">
        <v>4996499</v>
      </c>
      <c r="C2481" s="9" t="s">
        <v>2395</v>
      </c>
      <c r="D2481" s="9" t="s">
        <v>2454</v>
      </c>
      <c r="E2481" s="3">
        <v>521.48628833999999</v>
      </c>
      <c r="F2481" s="5">
        <v>781.58628799999997</v>
      </c>
      <c r="G2481" s="5" t="s">
        <v>2400</v>
      </c>
      <c r="H2481" s="3">
        <v>0.02</v>
      </c>
      <c r="I2481" s="4">
        <v>12.006891</v>
      </c>
      <c r="J2481" s="3">
        <v>0.02</v>
      </c>
      <c r="K2481" s="4">
        <v>12.006891</v>
      </c>
      <c r="L2481" s="3">
        <v>0.77059149000000005</v>
      </c>
      <c r="M2481" s="3">
        <v>0.38688907</v>
      </c>
      <c r="N2481" s="3">
        <v>11.416871</v>
      </c>
      <c r="O2481" s="3" t="s">
        <v>2400</v>
      </c>
      <c r="P2481" s="3" t="s">
        <v>2400</v>
      </c>
      <c r="Q2481" s="3">
        <v>0.172987</v>
      </c>
      <c r="R2481" s="3">
        <v>5.8222449999999997</v>
      </c>
      <c r="S2481" s="3">
        <v>5.8222449999999997</v>
      </c>
      <c r="T2481" s="9" t="s">
        <v>3429</v>
      </c>
      <c r="U2481" s="7">
        <v>4835700</v>
      </c>
      <c r="V2481" s="7">
        <v>4965400</v>
      </c>
      <c r="W2481" s="7">
        <v>4909700</v>
      </c>
      <c r="X2481" s="7">
        <v>4516000</v>
      </c>
      <c r="Y2481" s="7">
        <v>4372900</v>
      </c>
      <c r="Z2481" s="7">
        <v>4452800</v>
      </c>
      <c r="AA2481" s="7">
        <v>4612500</v>
      </c>
      <c r="AB2481" s="7">
        <v>4835700</v>
      </c>
      <c r="AC2481" s="3">
        <v>19.881</v>
      </c>
      <c r="AD2481" s="3">
        <v>20.108000000000001</v>
      </c>
      <c r="AE2481" s="4">
        <v>2.0510000000000002</v>
      </c>
      <c r="AF2481" s="4">
        <v>2.3279999999999998</v>
      </c>
      <c r="AG2481" s="7">
        <v>35577825</v>
      </c>
      <c r="AH2481" s="7">
        <v>35577825</v>
      </c>
      <c r="AI2481" s="7">
        <v>35277825</v>
      </c>
      <c r="AJ2481" s="7">
        <v>31064225</v>
      </c>
      <c r="AK2481" s="3">
        <v>87.234970000000004</v>
      </c>
      <c r="AL2481" s="7">
        <v>226</v>
      </c>
      <c r="AM2481" s="7">
        <v>30758725</v>
      </c>
      <c r="AN2481" s="3">
        <v>86.38</v>
      </c>
      <c r="AO2481" s="3">
        <v>7.1483470000000002</v>
      </c>
      <c r="AP2481" s="3">
        <v>-4.8464159999999996</v>
      </c>
      <c r="AQ2481" s="3">
        <v>-34.890237999999997</v>
      </c>
      <c r="AR2481" s="3">
        <v>-36.722650999999999</v>
      </c>
      <c r="AS2481" s="3">
        <v>-4.8464159999999996</v>
      </c>
      <c r="AT2481" s="3">
        <v>-34.890237999999997</v>
      </c>
      <c r="AU2481" s="3">
        <v>-35.522663999999999</v>
      </c>
      <c r="AV2481" s="3" t="s">
        <v>2400</v>
      </c>
      <c r="AW2481" s="3" t="s">
        <v>2400</v>
      </c>
      <c r="AX2481" s="3" t="s">
        <v>2400</v>
      </c>
      <c r="AY2481" s="4">
        <v>169.5</v>
      </c>
      <c r="AZ2481" s="3">
        <v>365.91</v>
      </c>
      <c r="BA2481" s="3">
        <v>174.99</v>
      </c>
    </row>
    <row r="2482" spans="1:53" x14ac:dyDescent="0.3">
      <c r="A2482" s="1" t="s">
        <v>1613</v>
      </c>
      <c r="B2482" s="2">
        <v>19516855</v>
      </c>
      <c r="C2482" s="9" t="s">
        <v>2401</v>
      </c>
      <c r="D2482" s="9" t="s">
        <v>2407</v>
      </c>
      <c r="E2482" s="3">
        <v>520.84470399999998</v>
      </c>
      <c r="F2482" s="5" t="s">
        <v>2400</v>
      </c>
      <c r="G2482" s="5">
        <v>1343.4707040000001</v>
      </c>
      <c r="H2482" s="3" t="s">
        <v>2400</v>
      </c>
      <c r="I2482" s="3">
        <v>7.8696170136977903</v>
      </c>
      <c r="J2482" s="3" t="s">
        <v>2400</v>
      </c>
      <c r="K2482" s="3">
        <v>7.8696170136977903</v>
      </c>
      <c r="L2482" s="3">
        <v>0.91500899624864407</v>
      </c>
      <c r="M2482" s="3">
        <v>0.91500899624864407</v>
      </c>
      <c r="N2482" s="3" t="s">
        <v>2397</v>
      </c>
      <c r="O2482" s="3" t="s">
        <v>2400</v>
      </c>
      <c r="P2482" s="3" t="s">
        <v>2400</v>
      </c>
      <c r="Q2482" s="3" t="s">
        <v>2400</v>
      </c>
      <c r="R2482" s="3" t="s">
        <v>2400</v>
      </c>
      <c r="S2482" s="3">
        <v>11.6241978982662</v>
      </c>
      <c r="T2482" s="9" t="s">
        <v>3429</v>
      </c>
      <c r="U2482" s="7">
        <v>117589</v>
      </c>
      <c r="V2482" s="7">
        <v>-64516</v>
      </c>
      <c r="W2482" s="7">
        <v>27294</v>
      </c>
      <c r="X2482" s="7">
        <v>32765</v>
      </c>
      <c r="Y2482" s="7">
        <v>77338</v>
      </c>
      <c r="Z2482" s="7">
        <v>100198</v>
      </c>
      <c r="AA2482" s="7">
        <v>115398</v>
      </c>
      <c r="AB2482" s="7">
        <v>117589</v>
      </c>
      <c r="AC2482" s="3" t="s">
        <v>2400</v>
      </c>
      <c r="AD2482" s="3" t="s">
        <v>2400</v>
      </c>
      <c r="AE2482" s="3" t="s">
        <v>2400</v>
      </c>
      <c r="AF2482" s="3" t="s">
        <v>2400</v>
      </c>
      <c r="AG2482" s="7">
        <v>32623502</v>
      </c>
      <c r="AH2482" s="7">
        <v>32567405</v>
      </c>
      <c r="AI2482" s="7">
        <v>26665813</v>
      </c>
      <c r="AJ2482" s="7" t="s">
        <v>2400</v>
      </c>
      <c r="AK2482" s="3" t="s">
        <v>2400</v>
      </c>
      <c r="AL2482" s="7">
        <v>37</v>
      </c>
      <c r="AM2482" s="7">
        <v>9808513</v>
      </c>
      <c r="AN2482" s="3">
        <v>30.13</v>
      </c>
      <c r="AO2482" s="3">
        <v>-3.4920640000000001</v>
      </c>
      <c r="AP2482" s="3">
        <v>-5</v>
      </c>
      <c r="AQ2482" s="3">
        <v>-6.7484659999999996</v>
      </c>
      <c r="AR2482" s="3">
        <v>-6.1148860000000003</v>
      </c>
      <c r="AS2482" s="3">
        <v>-5</v>
      </c>
      <c r="AT2482" s="3">
        <v>-6.7484659999999996</v>
      </c>
      <c r="AU2482" s="3">
        <v>-6.1148860000000003</v>
      </c>
      <c r="AV2482" s="3">
        <v>0.22391626353178776</v>
      </c>
      <c r="AW2482" s="3">
        <v>0.27361497198003398</v>
      </c>
      <c r="AX2482" s="3">
        <v>0.36790721227516421</v>
      </c>
      <c r="AY2482" s="3">
        <v>31.28</v>
      </c>
      <c r="AZ2482" s="3">
        <v>38.229999999999997</v>
      </c>
      <c r="BA2482" s="4">
        <v>51.4</v>
      </c>
    </row>
    <row r="2483" spans="1:53" x14ac:dyDescent="0.3">
      <c r="A2483" s="1" t="s">
        <v>1540</v>
      </c>
      <c r="B2483" s="2">
        <v>5721199</v>
      </c>
      <c r="C2483" s="9" t="s">
        <v>2401</v>
      </c>
      <c r="D2483" s="9" t="s">
        <v>2407</v>
      </c>
      <c r="E2483" s="3">
        <v>520.3596397</v>
      </c>
      <c r="F2483" s="5">
        <v>908.21769900000004</v>
      </c>
      <c r="G2483" s="5" t="s">
        <v>2400</v>
      </c>
      <c r="H2483" s="3">
        <v>0.08</v>
      </c>
      <c r="I2483" s="3">
        <v>13.507213999999999</v>
      </c>
      <c r="J2483" s="3">
        <v>0.08</v>
      </c>
      <c r="K2483" s="3">
        <v>13.507213999999999</v>
      </c>
      <c r="L2483" s="3">
        <v>0.89007532999999994</v>
      </c>
      <c r="M2483" s="3">
        <v>0.89007532999999994</v>
      </c>
      <c r="N2483" s="3" t="s">
        <v>2397</v>
      </c>
      <c r="O2483" s="3" t="s">
        <v>2400</v>
      </c>
      <c r="P2483" s="3" t="s">
        <v>2400</v>
      </c>
      <c r="Q2483" s="3">
        <v>24.715135</v>
      </c>
      <c r="R2483" s="3" t="s">
        <v>2400</v>
      </c>
      <c r="S2483" s="3" t="s">
        <v>2400</v>
      </c>
      <c r="T2483" s="9" t="s">
        <v>3437</v>
      </c>
      <c r="U2483" s="7">
        <v>35996.682999999997</v>
      </c>
      <c r="V2483" s="7">
        <v>36116.114999999998</v>
      </c>
      <c r="W2483" s="7">
        <v>37626.260999999999</v>
      </c>
      <c r="X2483" s="7">
        <v>39757.836000000003</v>
      </c>
      <c r="Y2483" s="7">
        <v>35996.682999999997</v>
      </c>
      <c r="Z2483" s="7">
        <v>36116.114999999998</v>
      </c>
      <c r="AA2483" s="7">
        <v>36408.19</v>
      </c>
      <c r="AB2483" s="7">
        <v>36700.264000000003</v>
      </c>
      <c r="AC2483" s="4">
        <v>100</v>
      </c>
      <c r="AD2483" s="4">
        <v>100</v>
      </c>
      <c r="AE2483" s="3" t="s">
        <v>2400</v>
      </c>
      <c r="AF2483" s="3" t="s">
        <v>2400</v>
      </c>
      <c r="AG2483" s="7">
        <v>41232935</v>
      </c>
      <c r="AH2483" s="7">
        <v>41232935</v>
      </c>
      <c r="AI2483" s="7">
        <v>41482936</v>
      </c>
      <c r="AJ2483" s="7" t="s">
        <v>2400</v>
      </c>
      <c r="AK2483" s="3" t="s">
        <v>2400</v>
      </c>
      <c r="AL2483" s="7">
        <v>66</v>
      </c>
      <c r="AM2483" s="7">
        <v>5830071</v>
      </c>
      <c r="AN2483" s="3">
        <v>14.14</v>
      </c>
      <c r="AO2483" s="3">
        <v>2.097315</v>
      </c>
      <c r="AP2483" s="3">
        <v>-3.565769</v>
      </c>
      <c r="AQ2483" s="3">
        <v>-6.6717789999999999</v>
      </c>
      <c r="AR2483" s="3">
        <v>3.1355930000000001</v>
      </c>
      <c r="AS2483" s="3">
        <v>-3.565769</v>
      </c>
      <c r="AT2483" s="3">
        <v>-6.6717789999999999</v>
      </c>
      <c r="AU2483" s="3">
        <v>3.3106960000000001</v>
      </c>
      <c r="AV2483" s="3">
        <v>2.9022285219327704</v>
      </c>
      <c r="AW2483" s="3">
        <v>1.9889760013886517</v>
      </c>
      <c r="AX2483" s="3">
        <v>1.5653493052058056</v>
      </c>
      <c r="AY2483" s="3">
        <v>277.57</v>
      </c>
      <c r="AZ2483" s="3">
        <v>190.23</v>
      </c>
      <c r="BA2483" s="3">
        <v>149.71</v>
      </c>
    </row>
    <row r="2484" spans="1:53" x14ac:dyDescent="0.3">
      <c r="A2484" s="1" t="s">
        <v>980</v>
      </c>
      <c r="B2484" s="2">
        <v>4150752</v>
      </c>
      <c r="C2484" s="9" t="s">
        <v>2395</v>
      </c>
      <c r="D2484" s="9" t="s">
        <v>2511</v>
      </c>
      <c r="E2484" s="3">
        <v>520.04912048999995</v>
      </c>
      <c r="F2484" s="5">
        <v>529.15512000000001</v>
      </c>
      <c r="G2484" s="5">
        <v>527.98912049</v>
      </c>
      <c r="H2484" s="4">
        <v>1.01</v>
      </c>
      <c r="I2484" s="3">
        <v>5.5555555555555598</v>
      </c>
      <c r="J2484" s="4">
        <v>1.01</v>
      </c>
      <c r="K2484" s="3">
        <v>5.5555555555555598</v>
      </c>
      <c r="L2484" s="3">
        <v>0.73506432143836908</v>
      </c>
      <c r="M2484" s="3">
        <v>0.73506432143836908</v>
      </c>
      <c r="N2484" s="3">
        <v>4.5961920000000003</v>
      </c>
      <c r="O2484" s="3" t="s">
        <v>2400</v>
      </c>
      <c r="P2484" s="3" t="s">
        <v>2400</v>
      </c>
      <c r="Q2484" s="3">
        <v>0.70738100000000004</v>
      </c>
      <c r="R2484" s="3">
        <v>4.9993049999999997</v>
      </c>
      <c r="S2484" s="3">
        <v>5.1250765460186098</v>
      </c>
      <c r="T2484" s="9" t="s">
        <v>3429</v>
      </c>
      <c r="U2484" s="7">
        <v>667082</v>
      </c>
      <c r="V2484" s="7">
        <v>526683</v>
      </c>
      <c r="W2484" s="7">
        <v>588551</v>
      </c>
      <c r="X2484" s="7">
        <v>484092</v>
      </c>
      <c r="Y2484" s="7">
        <v>709669</v>
      </c>
      <c r="Z2484" s="7">
        <v>688583</v>
      </c>
      <c r="AA2484" s="7">
        <v>703409</v>
      </c>
      <c r="AB2484" s="7">
        <v>667082</v>
      </c>
      <c r="AC2484" s="3">
        <v>19.286000000000001</v>
      </c>
      <c r="AD2484" s="3">
        <v>20.135000000000002</v>
      </c>
      <c r="AE2484" s="3" t="s">
        <v>2400</v>
      </c>
      <c r="AF2484" s="3" t="s">
        <v>2400</v>
      </c>
      <c r="AG2484" s="7">
        <v>34832493</v>
      </c>
      <c r="AH2484" s="7">
        <v>35321144</v>
      </c>
      <c r="AI2484" s="7">
        <v>35337407</v>
      </c>
      <c r="AJ2484" s="7">
        <v>25024254</v>
      </c>
      <c r="AK2484" s="4">
        <v>71.841700000000003</v>
      </c>
      <c r="AL2484" s="7">
        <v>141</v>
      </c>
      <c r="AM2484" s="7">
        <v>16180563</v>
      </c>
      <c r="AN2484" s="3">
        <v>46.45</v>
      </c>
      <c r="AO2484" s="3">
        <v>1.5228429999999999</v>
      </c>
      <c r="AP2484" s="3">
        <v>-6.229069</v>
      </c>
      <c r="AQ2484" s="3">
        <v>2.5641029999999998</v>
      </c>
      <c r="AR2484" s="3">
        <v>25.223614000000001</v>
      </c>
      <c r="AS2484" s="3">
        <v>-6.229069</v>
      </c>
      <c r="AT2484" s="3">
        <v>2.5641029999999998</v>
      </c>
      <c r="AU2484" s="3">
        <v>22.591944000000002</v>
      </c>
      <c r="AV2484" s="3">
        <v>0.84780322786543005</v>
      </c>
      <c r="AW2484" s="3">
        <v>1.0644025810769691</v>
      </c>
      <c r="AX2484" s="3">
        <v>1.1927735669989776</v>
      </c>
      <c r="AY2484" s="3">
        <v>70.02</v>
      </c>
      <c r="AZ2484" s="3">
        <v>87.91</v>
      </c>
      <c r="BA2484" s="3">
        <v>98.52</v>
      </c>
    </row>
    <row r="2485" spans="1:53" x14ac:dyDescent="0.3">
      <c r="A2485" s="1" t="s">
        <v>2596</v>
      </c>
      <c r="B2485" s="2">
        <v>10443010</v>
      </c>
      <c r="C2485" s="9" t="s">
        <v>2395</v>
      </c>
      <c r="D2485" s="9" t="s">
        <v>2403</v>
      </c>
      <c r="E2485" s="3">
        <v>519.98678568000003</v>
      </c>
      <c r="F2485" s="5">
        <v>320.94678499999998</v>
      </c>
      <c r="G2485" s="5" t="s">
        <v>2400</v>
      </c>
      <c r="H2485" s="3">
        <v>-0.317</v>
      </c>
      <c r="I2485" s="3" t="s">
        <v>2397</v>
      </c>
      <c r="J2485" s="3">
        <v>-0.317</v>
      </c>
      <c r="K2485" s="3" t="s">
        <v>2397</v>
      </c>
      <c r="L2485" s="3">
        <v>0.96205962</v>
      </c>
      <c r="M2485" s="3">
        <v>0.96205962</v>
      </c>
      <c r="N2485" s="3" t="s">
        <v>2397</v>
      </c>
      <c r="O2485" s="3" t="s">
        <v>2400</v>
      </c>
      <c r="P2485" s="3" t="s">
        <v>2400</v>
      </c>
      <c r="Q2485" s="3" t="s">
        <v>2397</v>
      </c>
      <c r="R2485" s="3" t="s">
        <v>2397</v>
      </c>
      <c r="S2485" s="3">
        <v>-1.014597</v>
      </c>
      <c r="T2485" s="9" t="s">
        <v>3429</v>
      </c>
      <c r="U2485" s="7">
        <v>95</v>
      </c>
      <c r="V2485" s="7">
        <v>156</v>
      </c>
      <c r="W2485" s="7">
        <v>114089</v>
      </c>
      <c r="X2485" s="7" t="s">
        <v>2400</v>
      </c>
      <c r="Y2485" s="7">
        <v>43</v>
      </c>
      <c r="Z2485" s="7">
        <v>65</v>
      </c>
      <c r="AA2485" s="7">
        <v>87</v>
      </c>
      <c r="AB2485" s="7">
        <v>95</v>
      </c>
      <c r="AC2485" s="3" t="s">
        <v>2397</v>
      </c>
      <c r="AD2485" s="3" t="s">
        <v>2397</v>
      </c>
      <c r="AE2485" s="3" t="s">
        <v>2397</v>
      </c>
      <c r="AF2485" s="3" t="s">
        <v>2397</v>
      </c>
      <c r="AG2485" s="7">
        <v>209500137</v>
      </c>
      <c r="AH2485" s="7">
        <v>209049485</v>
      </c>
      <c r="AI2485" s="7">
        <v>168175221</v>
      </c>
      <c r="AJ2485" s="7">
        <v>151888983</v>
      </c>
      <c r="AK2485" s="4">
        <v>72.441199999999995</v>
      </c>
      <c r="AL2485" s="7">
        <v>196</v>
      </c>
      <c r="AM2485" s="7">
        <v>147377625</v>
      </c>
      <c r="AN2485" s="3">
        <v>70.290000000000006</v>
      </c>
      <c r="AO2485" s="3">
        <v>1.9138759999999999</v>
      </c>
      <c r="AP2485" s="3">
        <v>-14.112902999999999</v>
      </c>
      <c r="AQ2485" s="3">
        <v>-23.928571000000002</v>
      </c>
      <c r="AR2485" s="3">
        <v>-41.160221</v>
      </c>
      <c r="AS2485" s="3">
        <v>-14.112902999999999</v>
      </c>
      <c r="AT2485" s="3">
        <v>-23.928571000000002</v>
      </c>
      <c r="AU2485" s="3">
        <v>-33.644860000000001</v>
      </c>
      <c r="AV2485" s="3">
        <v>6.2043436195807287</v>
      </c>
      <c r="AW2485" s="3">
        <v>6.207550271698036</v>
      </c>
      <c r="AX2485" s="3">
        <v>5.6883775870624733</v>
      </c>
      <c r="AY2485" s="3">
        <v>104.51</v>
      </c>
      <c r="AZ2485" s="3">
        <v>104.56</v>
      </c>
      <c r="BA2485" s="3">
        <v>95.82</v>
      </c>
    </row>
    <row r="2486" spans="1:53" x14ac:dyDescent="0.3">
      <c r="A2486" s="1" t="s">
        <v>1</v>
      </c>
      <c r="B2486" s="2">
        <v>4122591</v>
      </c>
      <c r="C2486" s="9" t="s">
        <v>2395</v>
      </c>
      <c r="D2486" s="9" t="s">
        <v>2398</v>
      </c>
      <c r="E2486" s="3">
        <v>519.10820723999996</v>
      </c>
      <c r="F2486" s="5">
        <v>861.728207</v>
      </c>
      <c r="G2486" s="5">
        <v>861.72820723999996</v>
      </c>
      <c r="H2486" s="3">
        <v>-0.53300000000000003</v>
      </c>
      <c r="I2486" s="3" t="s">
        <v>2397</v>
      </c>
      <c r="J2486" s="3">
        <v>-0.53300000000000003</v>
      </c>
      <c r="K2486" s="3" t="s">
        <v>2397</v>
      </c>
      <c r="L2486" s="3">
        <v>3.2459276899999998</v>
      </c>
      <c r="M2486" s="3">
        <v>1.2075081299999999</v>
      </c>
      <c r="N2486" s="3">
        <v>29.388489</v>
      </c>
      <c r="O2486" s="3" t="s">
        <v>2397</v>
      </c>
      <c r="P2486" s="3" t="s">
        <v>2400</v>
      </c>
      <c r="Q2486" s="3">
        <v>0.47897000000000001</v>
      </c>
      <c r="R2486" s="3">
        <v>7.7704360000000001</v>
      </c>
      <c r="S2486" s="3">
        <v>7.7704360000000001</v>
      </c>
      <c r="T2486" s="9" t="s">
        <v>3430</v>
      </c>
      <c r="U2486" s="7">
        <v>1831421</v>
      </c>
      <c r="V2486" s="7">
        <v>2017853</v>
      </c>
      <c r="W2486" s="7">
        <v>2207885</v>
      </c>
      <c r="X2486" s="7">
        <v>2122245</v>
      </c>
      <c r="Y2486" s="7">
        <v>1804461</v>
      </c>
      <c r="Z2486" s="7">
        <v>1831421</v>
      </c>
      <c r="AA2486" s="7">
        <v>1869315</v>
      </c>
      <c r="AB2486" s="7">
        <v>1907476</v>
      </c>
      <c r="AC2486" s="3">
        <v>40.119</v>
      </c>
      <c r="AD2486" s="3">
        <v>40.186</v>
      </c>
      <c r="AE2486" s="4">
        <v>3.6040000000000001</v>
      </c>
      <c r="AF2486" s="4">
        <v>3.2530000000000001</v>
      </c>
      <c r="AG2486" s="7">
        <v>64060948</v>
      </c>
      <c r="AH2486" s="7">
        <v>64215626</v>
      </c>
      <c r="AI2486" s="7">
        <v>64801410</v>
      </c>
      <c r="AJ2486" s="7">
        <v>20165922</v>
      </c>
      <c r="AK2486" s="3">
        <v>31.582809999999998</v>
      </c>
      <c r="AL2486" s="7">
        <v>161</v>
      </c>
      <c r="AM2486" s="7">
        <v>24227254</v>
      </c>
      <c r="AN2486" s="3">
        <v>37.94</v>
      </c>
      <c r="AO2486" s="3">
        <v>5.4193550000000004</v>
      </c>
      <c r="AP2486" s="3">
        <v>0.49200500000000003</v>
      </c>
      <c r="AQ2486" s="3">
        <v>3.0264820000000001</v>
      </c>
      <c r="AR2486" s="3">
        <v>-22.264510000000001</v>
      </c>
      <c r="AS2486" s="3">
        <v>0.49200500000000003</v>
      </c>
      <c r="AT2486" s="3">
        <v>3.0264820000000001</v>
      </c>
      <c r="AU2486" s="3">
        <v>-24.211503</v>
      </c>
      <c r="AV2486" s="3">
        <v>5.8487969094841716</v>
      </c>
      <c r="AW2486" s="3">
        <v>5.0500241347225039</v>
      </c>
      <c r="AX2486" s="3">
        <v>4.83726066480983</v>
      </c>
      <c r="AY2486" s="3">
        <v>129.79</v>
      </c>
      <c r="AZ2486" s="4">
        <v>112.06</v>
      </c>
      <c r="BA2486" s="3">
        <v>107.34</v>
      </c>
    </row>
    <row r="2487" spans="1:53" x14ac:dyDescent="0.3">
      <c r="A2487" s="1" t="s">
        <v>1288</v>
      </c>
      <c r="B2487" s="2">
        <v>4910792</v>
      </c>
      <c r="C2487" s="9" t="s">
        <v>2395</v>
      </c>
      <c r="D2487" s="9" t="s">
        <v>2427</v>
      </c>
      <c r="E2487" s="3">
        <v>517.20271380999998</v>
      </c>
      <c r="F2487" s="5">
        <v>634.18271300000004</v>
      </c>
      <c r="G2487" s="5" t="s">
        <v>2400</v>
      </c>
      <c r="H2487" s="3">
        <v>0.129</v>
      </c>
      <c r="I2487" s="3">
        <v>49.4375</v>
      </c>
      <c r="J2487" s="3">
        <v>0.129</v>
      </c>
      <c r="K2487" s="3">
        <v>49.4375</v>
      </c>
      <c r="L2487" s="3">
        <v>3.1277184699999996</v>
      </c>
      <c r="M2487" s="3">
        <v>2.93017225</v>
      </c>
      <c r="N2487" s="3" t="s">
        <v>2397</v>
      </c>
      <c r="O2487" s="3" t="s">
        <v>2400</v>
      </c>
      <c r="P2487" s="3" t="s">
        <v>2400</v>
      </c>
      <c r="Q2487" s="3">
        <v>1.4531229999999999</v>
      </c>
      <c r="R2487" s="3">
        <v>14.424647</v>
      </c>
      <c r="S2487" s="3">
        <v>14.424647</v>
      </c>
      <c r="T2487" s="9" t="s">
        <v>3429</v>
      </c>
      <c r="U2487" s="7">
        <v>378070</v>
      </c>
      <c r="V2487" s="7">
        <v>348287</v>
      </c>
      <c r="W2487" s="7">
        <v>335336</v>
      </c>
      <c r="X2487" s="7">
        <v>293095</v>
      </c>
      <c r="Y2487" s="7">
        <v>423213</v>
      </c>
      <c r="Z2487" s="7">
        <v>408422</v>
      </c>
      <c r="AA2487" s="7">
        <v>394152</v>
      </c>
      <c r="AB2487" s="7">
        <v>378070</v>
      </c>
      <c r="AC2487" s="3">
        <v>57.078000000000003</v>
      </c>
      <c r="AD2487" s="4">
        <v>58.02</v>
      </c>
      <c r="AE2487" s="4">
        <v>3.5529999999999999</v>
      </c>
      <c r="AF2487" s="4">
        <v>5.423</v>
      </c>
      <c r="AG2487" s="7">
        <v>31479167</v>
      </c>
      <c r="AH2487" s="7">
        <v>31490839</v>
      </c>
      <c r="AI2487" s="7">
        <v>31359110</v>
      </c>
      <c r="AJ2487" s="7">
        <v>26544556</v>
      </c>
      <c r="AK2487" s="4">
        <v>84.324200000000005</v>
      </c>
      <c r="AL2487" s="7">
        <v>122</v>
      </c>
      <c r="AM2487" s="7">
        <v>17920294</v>
      </c>
      <c r="AN2487" s="3">
        <v>56.93</v>
      </c>
      <c r="AO2487" s="3">
        <v>-0.31506000000000001</v>
      </c>
      <c r="AP2487" s="3">
        <v>-3.7127210000000002</v>
      </c>
      <c r="AQ2487" s="3">
        <v>32.495812000000001</v>
      </c>
      <c r="AR2487" s="3">
        <v>60.772357999999997</v>
      </c>
      <c r="AS2487" s="3">
        <v>-3.7127210000000002</v>
      </c>
      <c r="AT2487" s="3">
        <v>32.495812000000001</v>
      </c>
      <c r="AU2487" s="3">
        <v>57.569721000000001</v>
      </c>
      <c r="AV2487" s="3">
        <v>3.4540831124511411</v>
      </c>
      <c r="AW2487" s="3">
        <v>2.2977411977378717</v>
      </c>
      <c r="AX2487" s="3">
        <v>1.8814189119577953</v>
      </c>
      <c r="AY2487" s="3">
        <v>191.51</v>
      </c>
      <c r="AZ2487" s="4">
        <v>127.4</v>
      </c>
      <c r="BA2487" s="3">
        <v>104.32</v>
      </c>
    </row>
    <row r="2488" spans="1:53" x14ac:dyDescent="0.3">
      <c r="A2488" s="1" t="s">
        <v>873</v>
      </c>
      <c r="B2488" s="2">
        <v>102398</v>
      </c>
      <c r="C2488" s="9" t="s">
        <v>2395</v>
      </c>
      <c r="D2488" s="9" t="s">
        <v>2399</v>
      </c>
      <c r="E2488" s="3">
        <v>515.68233922000002</v>
      </c>
      <c r="F2488" s="5" t="s">
        <v>2400</v>
      </c>
      <c r="G2488" s="5">
        <v>1139.59933922</v>
      </c>
      <c r="H2488" s="3">
        <v>0.29899999999999999</v>
      </c>
      <c r="I2488" s="3">
        <v>16.413793103448299</v>
      </c>
      <c r="J2488" s="3">
        <v>0.29899999999999999</v>
      </c>
      <c r="K2488" s="3">
        <v>16.413793103448299</v>
      </c>
      <c r="L2488" s="3">
        <v>0.64055789400263907</v>
      </c>
      <c r="M2488" s="3">
        <v>0.62244644902990098</v>
      </c>
      <c r="N2488" s="3">
        <v>14.676259</v>
      </c>
      <c r="O2488" s="3" t="s">
        <v>2400</v>
      </c>
      <c r="P2488" s="3" t="s">
        <v>2400</v>
      </c>
      <c r="Q2488" s="3" t="s">
        <v>2400</v>
      </c>
      <c r="R2488" s="3" t="s">
        <v>2400</v>
      </c>
      <c r="S2488" s="3" t="s">
        <v>2400</v>
      </c>
      <c r="T2488" s="9" t="s">
        <v>3429</v>
      </c>
      <c r="U2488" s="7">
        <v>200459</v>
      </c>
      <c r="V2488" s="7">
        <v>251699</v>
      </c>
      <c r="W2488" s="7">
        <v>251035</v>
      </c>
      <c r="X2488" s="7">
        <v>205583</v>
      </c>
      <c r="Y2488" s="7">
        <v>197142</v>
      </c>
      <c r="Z2488" s="7">
        <v>192976</v>
      </c>
      <c r="AA2488" s="7">
        <v>193821</v>
      </c>
      <c r="AB2488" s="7">
        <v>200459</v>
      </c>
      <c r="AC2488" s="3" t="s">
        <v>2400</v>
      </c>
      <c r="AD2488" s="3" t="s">
        <v>2400</v>
      </c>
      <c r="AE2488" s="3" t="s">
        <v>2400</v>
      </c>
      <c r="AF2488" s="3" t="s">
        <v>2400</v>
      </c>
      <c r="AG2488" s="7">
        <v>29068903</v>
      </c>
      <c r="AH2488" s="7">
        <v>29068880</v>
      </c>
      <c r="AI2488" s="7">
        <v>28904625</v>
      </c>
      <c r="AJ2488" s="7">
        <v>27661614</v>
      </c>
      <c r="AK2488" s="3">
        <v>95.158779999999993</v>
      </c>
      <c r="AL2488" s="7">
        <v>165</v>
      </c>
      <c r="AM2488" s="7">
        <v>18804924</v>
      </c>
      <c r="AN2488" s="3">
        <v>64.69</v>
      </c>
      <c r="AO2488" s="3">
        <v>-1.5172410000000001</v>
      </c>
      <c r="AP2488" s="3">
        <v>-19.503945999999999</v>
      </c>
      <c r="AQ2488" s="3">
        <v>-2.0576129999999999</v>
      </c>
      <c r="AR2488" s="3">
        <v>-13.975904</v>
      </c>
      <c r="AS2488" s="3">
        <v>-19.503945999999999</v>
      </c>
      <c r="AT2488" s="3">
        <v>-2.0576129999999999</v>
      </c>
      <c r="AU2488" s="3">
        <v>-13.349515</v>
      </c>
      <c r="AV2488" s="3">
        <v>4.9184071376893721</v>
      </c>
      <c r="AW2488" s="3">
        <v>7.9900511803721237</v>
      </c>
      <c r="AX2488" s="3">
        <v>4.5975196878311451</v>
      </c>
      <c r="AY2488" s="3">
        <v>140.32</v>
      </c>
      <c r="AZ2488" s="3">
        <v>227.96</v>
      </c>
      <c r="BA2488" s="3">
        <v>131.16999999999999</v>
      </c>
    </row>
    <row r="2489" spans="1:53" x14ac:dyDescent="0.3">
      <c r="A2489" s="1" t="s">
        <v>2118</v>
      </c>
      <c r="B2489" s="2">
        <v>5000792</v>
      </c>
      <c r="C2489" s="9" t="s">
        <v>2395</v>
      </c>
      <c r="D2489" s="9" t="s">
        <v>2472</v>
      </c>
      <c r="E2489" s="3">
        <v>515.17000192</v>
      </c>
      <c r="F2489" s="5">
        <v>714.25800100000004</v>
      </c>
      <c r="G2489" s="5" t="s">
        <v>2400</v>
      </c>
      <c r="H2489" s="3">
        <v>0.40799999999999997</v>
      </c>
      <c r="I2489" s="3">
        <v>22.123055999999998</v>
      </c>
      <c r="J2489" s="3">
        <v>0.40799999999999997</v>
      </c>
      <c r="K2489" s="3">
        <v>22.123055999999998</v>
      </c>
      <c r="L2489" s="3">
        <v>2.0563096999999999</v>
      </c>
      <c r="M2489" s="3">
        <v>2.0563096999999999</v>
      </c>
      <c r="N2489" s="3" t="s">
        <v>2397</v>
      </c>
      <c r="O2489" s="3" t="s">
        <v>2400</v>
      </c>
      <c r="P2489" s="3" t="s">
        <v>2400</v>
      </c>
      <c r="Q2489" s="3">
        <v>9.0230440000000005</v>
      </c>
      <c r="R2489" s="3">
        <v>16.233252</v>
      </c>
      <c r="S2489" s="3">
        <v>16.233252</v>
      </c>
      <c r="T2489" s="9" t="s">
        <v>3429</v>
      </c>
      <c r="U2489" s="7">
        <v>71031</v>
      </c>
      <c r="V2489" s="7">
        <v>60061</v>
      </c>
      <c r="W2489" s="7">
        <v>55119</v>
      </c>
      <c r="X2489" s="7">
        <v>53852</v>
      </c>
      <c r="Y2489" s="7">
        <v>74189</v>
      </c>
      <c r="Z2489" s="7">
        <v>73241</v>
      </c>
      <c r="AA2489" s="7">
        <v>73258</v>
      </c>
      <c r="AB2489" s="7">
        <v>71031</v>
      </c>
      <c r="AC2489" s="3">
        <v>75.557000000000002</v>
      </c>
      <c r="AD2489" s="3">
        <v>73.972999999999999</v>
      </c>
      <c r="AE2489" s="3">
        <v>56.588000000000001</v>
      </c>
      <c r="AF2489" s="3">
        <v>55.584000000000003</v>
      </c>
      <c r="AG2489" s="7">
        <v>14371929</v>
      </c>
      <c r="AH2489" s="7">
        <v>14361225</v>
      </c>
      <c r="AI2489" s="7">
        <v>14320737</v>
      </c>
      <c r="AJ2489" s="7">
        <v>14160611</v>
      </c>
      <c r="AK2489" s="3">
        <v>98.514330000000001</v>
      </c>
      <c r="AL2489" s="7">
        <v>189</v>
      </c>
      <c r="AM2489" s="7">
        <v>7635780</v>
      </c>
      <c r="AN2489" s="3">
        <v>53.12</v>
      </c>
      <c r="AO2489" s="3">
        <v>-0.84848500000000004</v>
      </c>
      <c r="AP2489" s="3">
        <v>-8.7053569999999993</v>
      </c>
      <c r="AQ2489" s="3">
        <v>-12.653497</v>
      </c>
      <c r="AR2489" s="3">
        <v>-14.702814999999999</v>
      </c>
      <c r="AS2489" s="3">
        <v>-8.7053569999999993</v>
      </c>
      <c r="AT2489" s="3">
        <v>-12.653497</v>
      </c>
      <c r="AU2489" s="3">
        <v>-15.277059</v>
      </c>
      <c r="AV2489" s="3">
        <v>1.9264286901435583</v>
      </c>
      <c r="AW2489" s="3">
        <v>2.5655264556653115</v>
      </c>
      <c r="AX2489" s="3">
        <v>1.7319370981006794</v>
      </c>
      <c r="AY2489" s="4">
        <v>102.09</v>
      </c>
      <c r="AZ2489" s="3">
        <v>135.96</v>
      </c>
      <c r="BA2489" s="3">
        <v>91.78</v>
      </c>
    </row>
    <row r="2490" spans="1:53" x14ac:dyDescent="0.3">
      <c r="A2490" s="1" t="s">
        <v>3212</v>
      </c>
      <c r="B2490" s="2">
        <v>12989158</v>
      </c>
      <c r="C2490" s="9" t="s">
        <v>2401</v>
      </c>
      <c r="D2490" s="9" t="s">
        <v>2408</v>
      </c>
      <c r="E2490" s="3">
        <v>512.79845201000001</v>
      </c>
      <c r="F2490" s="5">
        <v>1212.248452</v>
      </c>
      <c r="G2490" s="5">
        <v>1213.5484520099999</v>
      </c>
      <c r="H2490" s="3">
        <v>-0.26100000000000001</v>
      </c>
      <c r="I2490" s="3" t="s">
        <v>2397</v>
      </c>
      <c r="J2490" s="3">
        <v>-0.26100000000000001</v>
      </c>
      <c r="K2490" s="3" t="s">
        <v>2397</v>
      </c>
      <c r="L2490" s="3">
        <v>2.9451738799252003</v>
      </c>
      <c r="M2490" s="3">
        <v>2.3677672497299902</v>
      </c>
      <c r="N2490" s="3">
        <v>32.1648591719241</v>
      </c>
      <c r="O2490" s="3" t="s">
        <v>2400</v>
      </c>
      <c r="P2490" s="3" t="s">
        <v>2400</v>
      </c>
      <c r="Q2490" s="3">
        <v>0.96824600000000005</v>
      </c>
      <c r="R2490" s="3">
        <v>14.049253</v>
      </c>
      <c r="S2490" s="3">
        <v>13.447037739988099</v>
      </c>
      <c r="T2490" s="9" t="s">
        <v>3430</v>
      </c>
      <c r="U2490" s="7">
        <v>1321776</v>
      </c>
      <c r="V2490" s="7">
        <v>1002848</v>
      </c>
      <c r="W2490" s="7">
        <v>764045</v>
      </c>
      <c r="X2490" s="7">
        <v>929981</v>
      </c>
      <c r="Y2490" s="7">
        <v>1381309</v>
      </c>
      <c r="Z2490" s="7">
        <v>1321776</v>
      </c>
      <c r="AA2490" s="7">
        <v>1236346</v>
      </c>
      <c r="AB2490" s="7">
        <v>1159344</v>
      </c>
      <c r="AC2490" s="4">
        <v>45.24</v>
      </c>
      <c r="AD2490" s="3">
        <v>44.795999999999999</v>
      </c>
      <c r="AE2490" s="4">
        <v>6.101</v>
      </c>
      <c r="AF2490" s="4">
        <v>6.5730000000000004</v>
      </c>
      <c r="AG2490" s="7">
        <v>171497000</v>
      </c>
      <c r="AH2490" s="7">
        <v>169384757</v>
      </c>
      <c r="AI2490" s="7">
        <v>167731000</v>
      </c>
      <c r="AJ2490" s="7">
        <v>139009544</v>
      </c>
      <c r="AK2490" s="4">
        <v>81.052999999999997</v>
      </c>
      <c r="AL2490" s="7">
        <v>167</v>
      </c>
      <c r="AM2490" s="7">
        <v>68914121</v>
      </c>
      <c r="AN2490" s="3">
        <v>40.18</v>
      </c>
      <c r="AO2490" s="3">
        <v>12.386706999999999</v>
      </c>
      <c r="AP2490" s="3">
        <v>24.414715999999999</v>
      </c>
      <c r="AQ2490" s="3">
        <v>71.428571000000005</v>
      </c>
      <c r="AR2490" s="3">
        <v>177.61194</v>
      </c>
      <c r="AS2490" s="3">
        <v>24.414715999999999</v>
      </c>
      <c r="AT2490" s="3">
        <v>71.428571000000005</v>
      </c>
      <c r="AU2490" s="3">
        <v>171.532847</v>
      </c>
      <c r="AV2490" s="3">
        <v>3.510358640795773</v>
      </c>
      <c r="AW2490" s="3">
        <v>2.8516145647743465</v>
      </c>
      <c r="AX2490" s="3">
        <v>3.2767710479891079</v>
      </c>
      <c r="AY2490" s="3">
        <v>118.68</v>
      </c>
      <c r="AZ2490" s="3">
        <v>96.41</v>
      </c>
      <c r="BA2490" s="3">
        <v>110.78</v>
      </c>
    </row>
    <row r="2491" spans="1:53" x14ac:dyDescent="0.3">
      <c r="A2491" s="1" t="s">
        <v>312</v>
      </c>
      <c r="B2491" s="2">
        <v>5721628</v>
      </c>
      <c r="C2491" s="9" t="s">
        <v>2401</v>
      </c>
      <c r="D2491" s="9" t="s">
        <v>2407</v>
      </c>
      <c r="E2491" s="3">
        <v>512.08345279000002</v>
      </c>
      <c r="F2491" s="5">
        <v>861.57883200000003</v>
      </c>
      <c r="G2491" s="5" t="s">
        <v>2400</v>
      </c>
      <c r="H2491" s="3">
        <v>0.24399999999999999</v>
      </c>
      <c r="I2491" s="4">
        <v>9.0057360000000006</v>
      </c>
      <c r="J2491" s="4">
        <v>0.24399999999999999</v>
      </c>
      <c r="K2491" s="4">
        <v>9.0057360000000006</v>
      </c>
      <c r="L2491" s="3">
        <v>1.0131211</v>
      </c>
      <c r="M2491" s="3">
        <v>1.0131211</v>
      </c>
      <c r="N2491" s="3" t="s">
        <v>2397</v>
      </c>
      <c r="O2491" s="3" t="s">
        <v>2400</v>
      </c>
      <c r="P2491" s="3" t="s">
        <v>2400</v>
      </c>
      <c r="Q2491" s="3">
        <v>13.90438</v>
      </c>
      <c r="R2491" s="3" t="s">
        <v>2400</v>
      </c>
      <c r="S2491" s="3" t="s">
        <v>2400</v>
      </c>
      <c r="T2491" s="9" t="s">
        <v>3429</v>
      </c>
      <c r="U2491" s="7">
        <v>57291.523999999998</v>
      </c>
      <c r="V2491" s="7">
        <v>45109.87</v>
      </c>
      <c r="W2491" s="7">
        <v>42787.12</v>
      </c>
      <c r="X2491" s="7">
        <v>42824.993999999999</v>
      </c>
      <c r="Y2491" s="7">
        <v>61450.55</v>
      </c>
      <c r="Z2491" s="7">
        <v>59371.036999999997</v>
      </c>
      <c r="AA2491" s="7">
        <v>57291.523999999998</v>
      </c>
      <c r="AB2491" s="7">
        <v>54407.404999999999</v>
      </c>
      <c r="AC2491" s="4">
        <v>100</v>
      </c>
      <c r="AD2491" s="4">
        <v>100</v>
      </c>
      <c r="AE2491" s="3" t="s">
        <v>2400</v>
      </c>
      <c r="AF2491" s="3" t="s">
        <v>2400</v>
      </c>
      <c r="AG2491" s="7">
        <v>35735063</v>
      </c>
      <c r="AH2491" s="7">
        <v>35735063</v>
      </c>
      <c r="AI2491" s="7">
        <v>35711253</v>
      </c>
      <c r="AJ2491" s="7" t="s">
        <v>2400</v>
      </c>
      <c r="AK2491" s="3" t="s">
        <v>2400</v>
      </c>
      <c r="AL2491" s="7">
        <v>82</v>
      </c>
      <c r="AM2491" s="7">
        <v>10587502</v>
      </c>
      <c r="AN2491" s="3">
        <v>29.63</v>
      </c>
      <c r="AO2491" s="3">
        <v>-0.141343</v>
      </c>
      <c r="AP2491" s="3">
        <v>-1.3956729999999999</v>
      </c>
      <c r="AQ2491" s="3">
        <v>-2.4171269999999998</v>
      </c>
      <c r="AR2491" s="4">
        <v>1.000715</v>
      </c>
      <c r="AS2491" s="3">
        <v>-1.3956729999999999</v>
      </c>
      <c r="AT2491" s="3">
        <v>-2.4171269999999998</v>
      </c>
      <c r="AU2491" s="3">
        <v>1.0729610000000001</v>
      </c>
      <c r="AV2491" s="3">
        <v>1.1294676485331643</v>
      </c>
      <c r="AW2491" s="3">
        <v>1.2944345215160584</v>
      </c>
      <c r="AX2491" s="3">
        <v>1.3049769607582595</v>
      </c>
      <c r="AY2491" s="3">
        <v>85.84</v>
      </c>
      <c r="AZ2491" s="3">
        <v>98.38</v>
      </c>
      <c r="BA2491" s="3">
        <v>99.18</v>
      </c>
    </row>
    <row r="2492" spans="1:53" x14ac:dyDescent="0.3">
      <c r="A2492" s="1" t="s">
        <v>3276</v>
      </c>
      <c r="B2492" s="2">
        <v>4071235</v>
      </c>
      <c r="C2492" s="9" t="s">
        <v>2401</v>
      </c>
      <c r="D2492" s="9" t="s">
        <v>2486</v>
      </c>
      <c r="E2492" s="3">
        <v>507.46925844999998</v>
      </c>
      <c r="F2492" s="5">
        <v>672.16625799999997</v>
      </c>
      <c r="G2492" s="5" t="s">
        <v>2400</v>
      </c>
      <c r="H2492" s="3">
        <v>0.02</v>
      </c>
      <c r="I2492" s="3">
        <v>65.090908999999996</v>
      </c>
      <c r="J2492" s="3">
        <v>-2.4E-2</v>
      </c>
      <c r="K2492" s="3">
        <v>275.384615</v>
      </c>
      <c r="L2492" s="3">
        <v>3.61251261</v>
      </c>
      <c r="M2492" s="3">
        <v>3.0109335600000002</v>
      </c>
      <c r="N2492" s="3" t="s">
        <v>2397</v>
      </c>
      <c r="O2492" s="3" t="s">
        <v>2400</v>
      </c>
      <c r="P2492" s="3" t="s">
        <v>2400</v>
      </c>
      <c r="Q2492" s="3">
        <v>1.0305059999999999</v>
      </c>
      <c r="R2492" s="3">
        <v>4.4011930000000001</v>
      </c>
      <c r="S2492" s="3">
        <v>4.4011930000000001</v>
      </c>
      <c r="T2492" s="9" t="s">
        <v>3429</v>
      </c>
      <c r="U2492" s="7">
        <v>626262</v>
      </c>
      <c r="V2492" s="7">
        <v>553213</v>
      </c>
      <c r="W2492" s="7">
        <v>388272</v>
      </c>
      <c r="X2492" s="7">
        <v>377715</v>
      </c>
      <c r="Y2492" s="7">
        <v>617733</v>
      </c>
      <c r="Z2492" s="7">
        <v>627497</v>
      </c>
      <c r="AA2492" s="7">
        <v>631025</v>
      </c>
      <c r="AB2492" s="7">
        <v>626262</v>
      </c>
      <c r="AC2492" s="3">
        <v>30.033999999999999</v>
      </c>
      <c r="AD2492" s="3">
        <v>28.532</v>
      </c>
      <c r="AE2492" s="4">
        <v>12.664999999999999</v>
      </c>
      <c r="AF2492" s="3">
        <v>13.068</v>
      </c>
      <c r="AG2492" s="7">
        <v>131786032</v>
      </c>
      <c r="AH2492" s="7">
        <v>131448790</v>
      </c>
      <c r="AI2492" s="7">
        <v>130079173</v>
      </c>
      <c r="AJ2492" s="7">
        <v>124903873</v>
      </c>
      <c r="AK2492" s="4">
        <v>94.760400000000004</v>
      </c>
      <c r="AL2492" s="7">
        <v>213</v>
      </c>
      <c r="AM2492" s="7">
        <v>91530952</v>
      </c>
      <c r="AN2492" s="3">
        <v>69.44</v>
      </c>
      <c r="AO2492" s="3">
        <v>2.8735629999999999</v>
      </c>
      <c r="AP2492" s="3">
        <v>-7.0129869999999999</v>
      </c>
      <c r="AQ2492" s="3">
        <v>15.483871000000001</v>
      </c>
      <c r="AR2492" s="3">
        <v>-19.730941999999999</v>
      </c>
      <c r="AS2492" s="3">
        <v>-7.0129869999999999</v>
      </c>
      <c r="AT2492" s="3">
        <v>15.483871000000001</v>
      </c>
      <c r="AU2492" s="3">
        <v>-20.79646</v>
      </c>
      <c r="AV2492" s="3">
        <v>2.3894866039840603</v>
      </c>
      <c r="AW2492" s="3">
        <v>3.0329654444509533</v>
      </c>
      <c r="AX2492" s="3">
        <v>4.2838876640407184</v>
      </c>
      <c r="AY2492" s="3">
        <v>49.69</v>
      </c>
      <c r="AZ2492" s="3">
        <v>63.07</v>
      </c>
      <c r="BA2492" s="3">
        <v>89.08</v>
      </c>
    </row>
    <row r="2493" spans="1:53" x14ac:dyDescent="0.3">
      <c r="A2493" s="1" t="s">
        <v>307</v>
      </c>
      <c r="B2493" s="2">
        <v>5721154</v>
      </c>
      <c r="C2493" s="9" t="s">
        <v>2401</v>
      </c>
      <c r="D2493" s="9" t="s">
        <v>2407</v>
      </c>
      <c r="E2493" s="3">
        <v>507.22130645999999</v>
      </c>
      <c r="F2493" s="5">
        <v>645.93201599999998</v>
      </c>
      <c r="G2493" s="5" t="s">
        <v>2400</v>
      </c>
      <c r="H2493" s="3">
        <v>0.22</v>
      </c>
      <c r="I2493" s="3">
        <v>9.356522</v>
      </c>
      <c r="J2493" s="4">
        <v>0.22</v>
      </c>
      <c r="K2493" s="3">
        <v>9.356522</v>
      </c>
      <c r="L2493" s="3">
        <v>1.0019554900000001</v>
      </c>
      <c r="M2493" s="3">
        <v>1.0019554900000001</v>
      </c>
      <c r="N2493" s="3">
        <v>11.594828</v>
      </c>
      <c r="O2493" s="3" t="s">
        <v>2400</v>
      </c>
      <c r="P2493" s="3" t="s">
        <v>2400</v>
      </c>
      <c r="Q2493" s="3">
        <v>10.827631</v>
      </c>
      <c r="R2493" s="3" t="s">
        <v>2400</v>
      </c>
      <c r="S2493" s="3" t="s">
        <v>2400</v>
      </c>
      <c r="T2493" s="9" t="s">
        <v>3429</v>
      </c>
      <c r="U2493" s="7">
        <v>58387.112999999998</v>
      </c>
      <c r="V2493" s="7">
        <v>43085.781000000003</v>
      </c>
      <c r="W2493" s="7">
        <v>35577.966999999997</v>
      </c>
      <c r="X2493" s="7">
        <v>37838.826999999997</v>
      </c>
      <c r="Y2493" s="7">
        <v>59224.542000000001</v>
      </c>
      <c r="Z2493" s="7">
        <v>58805.826999999997</v>
      </c>
      <c r="AA2493" s="7">
        <v>58387.112999999998</v>
      </c>
      <c r="AB2493" s="7">
        <v>55682.832999999999</v>
      </c>
      <c r="AC2493" s="4">
        <v>100</v>
      </c>
      <c r="AD2493" s="4">
        <v>100</v>
      </c>
      <c r="AE2493" s="3" t="s">
        <v>2400</v>
      </c>
      <c r="AF2493" s="3" t="s">
        <v>2400</v>
      </c>
      <c r="AG2493" s="7">
        <v>47184330</v>
      </c>
      <c r="AH2493" s="7">
        <v>47184330</v>
      </c>
      <c r="AI2493" s="7">
        <v>46610312</v>
      </c>
      <c r="AJ2493" s="7" t="s">
        <v>2400</v>
      </c>
      <c r="AK2493" s="3" t="s">
        <v>2400</v>
      </c>
      <c r="AL2493" s="7">
        <v>93</v>
      </c>
      <c r="AM2493" s="7">
        <v>11358051</v>
      </c>
      <c r="AN2493" s="3">
        <v>24.07</v>
      </c>
      <c r="AO2493" s="3">
        <v>-0.92081000000000002</v>
      </c>
      <c r="AP2493" s="3">
        <v>-0.92081000000000002</v>
      </c>
      <c r="AQ2493" s="3">
        <v>-2.4478689999999999</v>
      </c>
      <c r="AR2493" s="3">
        <v>0.37313400000000002</v>
      </c>
      <c r="AS2493" s="3">
        <v>-0.92081000000000002</v>
      </c>
      <c r="AT2493" s="3">
        <v>-2.4478689999999999</v>
      </c>
      <c r="AU2493" s="3">
        <v>-0.27803499999999998</v>
      </c>
      <c r="AV2493" s="3">
        <v>2.3302135910830644</v>
      </c>
      <c r="AW2493" s="3">
        <v>2.4198922224144588</v>
      </c>
      <c r="AX2493" s="3">
        <v>2.1723865520696903</v>
      </c>
      <c r="AY2493" s="3">
        <v>126.46</v>
      </c>
      <c r="AZ2493" s="3">
        <v>131.33000000000001</v>
      </c>
      <c r="BA2493" s="4">
        <v>117.9</v>
      </c>
    </row>
    <row r="2494" spans="1:53" x14ac:dyDescent="0.3">
      <c r="A2494" s="1" t="s">
        <v>979</v>
      </c>
      <c r="B2494" s="2">
        <v>108606569</v>
      </c>
      <c r="C2494" s="9" t="s">
        <v>2401</v>
      </c>
      <c r="D2494" s="9" t="s">
        <v>2478</v>
      </c>
      <c r="E2494" s="3">
        <v>507.11978720000002</v>
      </c>
      <c r="F2494" s="5">
        <v>715.648597</v>
      </c>
      <c r="G2494" s="5" t="s">
        <v>2400</v>
      </c>
      <c r="H2494" s="3">
        <v>0.60115808403537208</v>
      </c>
      <c r="I2494" s="3">
        <v>17.564838000000002</v>
      </c>
      <c r="J2494" s="3">
        <v>0.60115808403537208</v>
      </c>
      <c r="K2494" s="3">
        <v>17.564838000000002</v>
      </c>
      <c r="L2494" s="3">
        <v>0.89245878000000001</v>
      </c>
      <c r="M2494" s="3">
        <v>0.89245878000000001</v>
      </c>
      <c r="N2494" s="3">
        <v>42.389809</v>
      </c>
      <c r="O2494" s="3" t="s">
        <v>2400</v>
      </c>
      <c r="P2494" s="3" t="s">
        <v>2400</v>
      </c>
      <c r="Q2494" s="3">
        <v>1.267746</v>
      </c>
      <c r="R2494" s="3">
        <v>4.795865</v>
      </c>
      <c r="S2494" s="3">
        <v>4.795865</v>
      </c>
      <c r="T2494" s="9" t="s">
        <v>3429</v>
      </c>
      <c r="U2494" s="7">
        <v>483379.9502841112</v>
      </c>
      <c r="V2494" s="7">
        <v>729437.19662824029</v>
      </c>
      <c r="W2494" s="7">
        <v>208337.2396047299</v>
      </c>
      <c r="X2494" s="7" t="s">
        <v>2400</v>
      </c>
      <c r="Y2494" s="7">
        <v>547518.11097054661</v>
      </c>
      <c r="Z2494" s="7">
        <v>526708.1672293545</v>
      </c>
      <c r="AA2494" s="7">
        <v>498224.89521260106</v>
      </c>
      <c r="AB2494" s="7">
        <v>483379.9502841112</v>
      </c>
      <c r="AC2494" s="3">
        <v>21.905999999999999</v>
      </c>
      <c r="AD2494" s="3">
        <v>30.155000000000001</v>
      </c>
      <c r="AE2494" s="3">
        <v>20.645</v>
      </c>
      <c r="AF2494" s="4">
        <v>26.41</v>
      </c>
      <c r="AG2494" s="7">
        <v>69468064</v>
      </c>
      <c r="AH2494" s="7">
        <v>69276410</v>
      </c>
      <c r="AI2494" s="7">
        <v>68642515</v>
      </c>
      <c r="AJ2494" s="7">
        <v>16967997</v>
      </c>
      <c r="AK2494" s="3">
        <v>24.425470000000001</v>
      </c>
      <c r="AL2494" s="7">
        <v>44</v>
      </c>
      <c r="AM2494" s="7">
        <v>19655595</v>
      </c>
      <c r="AN2494" s="3">
        <v>28.29</v>
      </c>
      <c r="AO2494" s="3">
        <v>0.71326699999999998</v>
      </c>
      <c r="AP2494" s="3">
        <v>-3.287671</v>
      </c>
      <c r="AQ2494" s="3">
        <v>-5.2348990000000004</v>
      </c>
      <c r="AR2494" s="3">
        <v>37.890625</v>
      </c>
      <c r="AS2494" s="3">
        <v>-3.287671</v>
      </c>
      <c r="AT2494" s="3">
        <v>-5.2348990000000004</v>
      </c>
      <c r="AU2494" s="3">
        <v>45.267490000000002</v>
      </c>
      <c r="AV2494" s="3">
        <v>0.82841474658198866</v>
      </c>
      <c r="AW2494" s="3">
        <v>0.73993221651560548</v>
      </c>
      <c r="AX2494" s="3">
        <v>0.87531693628526286</v>
      </c>
      <c r="AY2494" s="3">
        <v>152.83000000000001</v>
      </c>
      <c r="AZ2494" s="3">
        <v>136.51</v>
      </c>
      <c r="BA2494" s="3">
        <v>161.47999999999999</v>
      </c>
    </row>
    <row r="2495" spans="1:53" x14ac:dyDescent="0.3">
      <c r="A2495" s="1" t="s">
        <v>2930</v>
      </c>
      <c r="B2495" s="2">
        <v>4209142</v>
      </c>
      <c r="C2495" s="9" t="s">
        <v>2401</v>
      </c>
      <c r="D2495" s="9" t="s">
        <v>2438</v>
      </c>
      <c r="E2495" s="3">
        <v>507.09789645000001</v>
      </c>
      <c r="F2495" s="5" t="s">
        <v>2400</v>
      </c>
      <c r="G2495" s="5">
        <v>5931.8668964500002</v>
      </c>
      <c r="H2495" s="3">
        <v>0.627</v>
      </c>
      <c r="I2495" s="3">
        <v>6.7083333333333304</v>
      </c>
      <c r="J2495" s="3">
        <v>0.627</v>
      </c>
      <c r="K2495" s="3">
        <v>6.7083333333333304</v>
      </c>
      <c r="L2495" s="3">
        <v>0.85939337162595708</v>
      </c>
      <c r="M2495" s="3">
        <v>0.85939337162595708</v>
      </c>
      <c r="N2495" s="3">
        <v>3.0751669067087</v>
      </c>
      <c r="O2495" s="3" t="s">
        <v>2400</v>
      </c>
      <c r="P2495" s="3" t="s">
        <v>2400</v>
      </c>
      <c r="Q2495" s="3" t="s">
        <v>2400</v>
      </c>
      <c r="R2495" s="3" t="s">
        <v>2400</v>
      </c>
      <c r="S2495" s="3">
        <v>18.165489076251099</v>
      </c>
      <c r="T2495" s="9" t="s">
        <v>3429</v>
      </c>
      <c r="U2495" s="7">
        <v>4191</v>
      </c>
      <c r="V2495" s="7">
        <v>-377600</v>
      </c>
      <c r="W2495" s="7">
        <v>-62535</v>
      </c>
      <c r="X2495" s="7">
        <v>-1647096</v>
      </c>
      <c r="Y2495" s="7">
        <v>102893</v>
      </c>
      <c r="Z2495" s="7">
        <v>-6215</v>
      </c>
      <c r="AA2495" s="7">
        <v>11478</v>
      </c>
      <c r="AB2495" s="7">
        <v>4191</v>
      </c>
      <c r="AC2495" s="4">
        <v>100</v>
      </c>
      <c r="AD2495" s="4">
        <v>100</v>
      </c>
      <c r="AE2495" s="3" t="s">
        <v>2400</v>
      </c>
      <c r="AF2495" s="3" t="s">
        <v>2400</v>
      </c>
      <c r="AG2495" s="7">
        <v>60730287</v>
      </c>
      <c r="AH2495" s="7">
        <v>50637604</v>
      </c>
      <c r="AI2495" s="7">
        <v>48460626</v>
      </c>
      <c r="AJ2495" s="7">
        <v>60554562</v>
      </c>
      <c r="AK2495" s="3">
        <v>99.710650000000001</v>
      </c>
      <c r="AL2495" s="7">
        <v>175</v>
      </c>
      <c r="AM2495" s="7">
        <v>23149586</v>
      </c>
      <c r="AN2495" s="3">
        <v>38.119999999999997</v>
      </c>
      <c r="AO2495" s="3">
        <v>-3.2451919999999999</v>
      </c>
      <c r="AP2495" s="3">
        <v>-3.5928140000000002</v>
      </c>
      <c r="AQ2495" s="3">
        <v>-14.270500999999999</v>
      </c>
      <c r="AR2495" s="3">
        <v>-7.1510959999999999</v>
      </c>
      <c r="AS2495" s="3">
        <v>-3.5928140000000002</v>
      </c>
      <c r="AT2495" s="3">
        <v>-14.270500999999999</v>
      </c>
      <c r="AU2495" s="3">
        <v>-9.1422120000000007</v>
      </c>
      <c r="AV2495" s="3">
        <v>16.283473186945418</v>
      </c>
      <c r="AW2495" s="3">
        <v>12.953543037984266</v>
      </c>
      <c r="AX2495" s="3">
        <v>11.531654201317529</v>
      </c>
      <c r="AY2495" s="3">
        <v>175.88</v>
      </c>
      <c r="AZ2495" s="3">
        <v>139.91</v>
      </c>
      <c r="BA2495" s="3">
        <v>124.55</v>
      </c>
    </row>
    <row r="2496" spans="1:53" x14ac:dyDescent="0.3">
      <c r="A2496" s="1" t="s">
        <v>2928</v>
      </c>
      <c r="B2496" s="2">
        <v>5721529</v>
      </c>
      <c r="C2496" s="9" t="s">
        <v>2401</v>
      </c>
      <c r="D2496" s="9" t="s">
        <v>2407</v>
      </c>
      <c r="E2496" s="3">
        <v>505.72394400000002</v>
      </c>
      <c r="F2496" s="5">
        <v>841.58028400000001</v>
      </c>
      <c r="G2496" s="5" t="s">
        <v>2400</v>
      </c>
      <c r="H2496" s="3">
        <v>0.14399999999999999</v>
      </c>
      <c r="I2496" s="3">
        <v>10.340265</v>
      </c>
      <c r="J2496" s="3">
        <v>0.14399999999999999</v>
      </c>
      <c r="K2496" s="3">
        <v>10.340265</v>
      </c>
      <c r="L2496" s="3">
        <v>0.96379174000000001</v>
      </c>
      <c r="M2496" s="3">
        <v>0.96379174000000001</v>
      </c>
      <c r="N2496" s="3">
        <v>12.750583000000001</v>
      </c>
      <c r="O2496" s="3" t="s">
        <v>2400</v>
      </c>
      <c r="P2496" s="3" t="s">
        <v>2400</v>
      </c>
      <c r="Q2496" s="3">
        <v>22.455171</v>
      </c>
      <c r="R2496" s="3" t="s">
        <v>2400</v>
      </c>
      <c r="S2496" s="3" t="s">
        <v>2400</v>
      </c>
      <c r="T2496" s="9" t="s">
        <v>3437</v>
      </c>
      <c r="U2496" s="7">
        <v>38823.892</v>
      </c>
      <c r="V2496" s="7">
        <v>38230.468999999997</v>
      </c>
      <c r="W2496" s="7">
        <v>35916.563000000002</v>
      </c>
      <c r="X2496" s="7">
        <v>37945.165000000001</v>
      </c>
      <c r="Y2496" s="7">
        <v>38288.673000000003</v>
      </c>
      <c r="Z2496" s="7">
        <v>38556.281999999999</v>
      </c>
      <c r="AA2496" s="7">
        <v>38823.892</v>
      </c>
      <c r="AB2496" s="7">
        <v>39189.468999999997</v>
      </c>
      <c r="AC2496" s="4">
        <v>100</v>
      </c>
      <c r="AD2496" s="4">
        <v>100</v>
      </c>
      <c r="AE2496" s="3" t="s">
        <v>2400</v>
      </c>
      <c r="AF2496" s="3" t="s">
        <v>2400</v>
      </c>
      <c r="AG2496" s="7">
        <v>47890525</v>
      </c>
      <c r="AH2496" s="7">
        <v>47890525</v>
      </c>
      <c r="AI2496" s="7">
        <v>47890525</v>
      </c>
      <c r="AJ2496" s="7" t="s">
        <v>2400</v>
      </c>
      <c r="AK2496" s="3" t="s">
        <v>2400</v>
      </c>
      <c r="AL2496" s="7">
        <v>59</v>
      </c>
      <c r="AM2496" s="7">
        <v>8755349</v>
      </c>
      <c r="AN2496" s="3">
        <v>18.28</v>
      </c>
      <c r="AO2496" s="3">
        <v>2.530459</v>
      </c>
      <c r="AP2496" s="3">
        <v>3.5984850000000002</v>
      </c>
      <c r="AQ2496" s="3">
        <v>0.45913700000000002</v>
      </c>
      <c r="AR2496" s="3">
        <v>11.518858</v>
      </c>
      <c r="AS2496" s="3">
        <v>3.5984850000000002</v>
      </c>
      <c r="AT2496" s="3">
        <v>0.45913700000000002</v>
      </c>
      <c r="AU2496" s="3">
        <v>11.632652999999999</v>
      </c>
      <c r="AV2496" s="3">
        <v>1.3588303740666865</v>
      </c>
      <c r="AW2496" s="3">
        <v>1.9312540993708611</v>
      </c>
      <c r="AX2496" s="3">
        <v>1.9694668204201145</v>
      </c>
      <c r="AY2496" s="3">
        <v>104.91</v>
      </c>
      <c r="AZ2496" s="4">
        <v>149.11000000000001</v>
      </c>
      <c r="BA2496" s="4">
        <v>152.06</v>
      </c>
    </row>
    <row r="2497" spans="1:53" x14ac:dyDescent="0.3">
      <c r="A2497" s="1" t="s">
        <v>2874</v>
      </c>
      <c r="B2497" s="2">
        <v>6617344</v>
      </c>
      <c r="C2497" s="9" t="s">
        <v>2401</v>
      </c>
      <c r="D2497" s="9" t="s">
        <v>2419</v>
      </c>
      <c r="E2497" s="3">
        <v>504.04756892</v>
      </c>
      <c r="F2497" s="5">
        <v>1292.093568</v>
      </c>
      <c r="G2497" s="5" t="s">
        <v>2400</v>
      </c>
      <c r="H2497" s="3">
        <v>-0.14000000000000001</v>
      </c>
      <c r="I2497" s="3" t="s">
        <v>2397</v>
      </c>
      <c r="J2497" s="3">
        <v>-0.14000000000000001</v>
      </c>
      <c r="K2497" s="3" t="s">
        <v>2397</v>
      </c>
      <c r="L2497" s="3" t="s">
        <v>2397</v>
      </c>
      <c r="M2497" s="3" t="s">
        <v>2397</v>
      </c>
      <c r="N2497" s="3" t="s">
        <v>2397</v>
      </c>
      <c r="O2497" s="3" t="s">
        <v>2400</v>
      </c>
      <c r="P2497" s="3" t="s">
        <v>2400</v>
      </c>
      <c r="Q2497" s="3">
        <v>2.276024</v>
      </c>
      <c r="R2497" s="3" t="s">
        <v>2397</v>
      </c>
      <c r="S2497" s="3">
        <v>-64.585915999999997</v>
      </c>
      <c r="T2497" s="9" t="s">
        <v>3429</v>
      </c>
      <c r="U2497" s="7">
        <v>620500</v>
      </c>
      <c r="V2497" s="7">
        <v>1281250</v>
      </c>
      <c r="W2497" s="7">
        <v>1345788</v>
      </c>
      <c r="X2497" s="7">
        <v>1224361</v>
      </c>
      <c r="Y2497" s="7">
        <v>541710</v>
      </c>
      <c r="Z2497" s="7">
        <v>570048</v>
      </c>
      <c r="AA2497" s="7">
        <v>618282</v>
      </c>
      <c r="AB2497" s="7">
        <v>620500</v>
      </c>
      <c r="AC2497" s="4">
        <v>5.8360000000000003</v>
      </c>
      <c r="AD2497" s="4">
        <v>-4.88</v>
      </c>
      <c r="AE2497" s="4">
        <v>1.579</v>
      </c>
      <c r="AF2497" s="3">
        <v>-4.5970000000000004</v>
      </c>
      <c r="AG2497" s="7">
        <v>257167127</v>
      </c>
      <c r="AH2497" s="7">
        <v>257167127</v>
      </c>
      <c r="AI2497" s="7">
        <v>256807900</v>
      </c>
      <c r="AJ2497" s="7">
        <v>196233464</v>
      </c>
      <c r="AK2497" s="3">
        <v>76.305809999999994</v>
      </c>
      <c r="AL2497" s="7">
        <v>151</v>
      </c>
      <c r="AM2497" s="7">
        <v>226170704</v>
      </c>
      <c r="AN2497" s="3">
        <v>87.95</v>
      </c>
      <c r="AO2497" s="3">
        <v>1.7647060000000001</v>
      </c>
      <c r="AP2497" s="3">
        <v>-11.734693999999999</v>
      </c>
      <c r="AQ2497" s="3">
        <v>31.060606</v>
      </c>
      <c r="AR2497" s="3">
        <v>-16.425121000000001</v>
      </c>
      <c r="AS2497" s="3">
        <v>-11.734693999999999</v>
      </c>
      <c r="AT2497" s="3">
        <v>31.060606</v>
      </c>
      <c r="AU2497" s="3">
        <v>-21.004566000000001</v>
      </c>
      <c r="AV2497" s="3">
        <v>2.043929199395691</v>
      </c>
      <c r="AW2497" s="3">
        <v>3.6997331700174882</v>
      </c>
      <c r="AX2497" s="3">
        <v>4.0676979383437768</v>
      </c>
      <c r="AY2497" s="3">
        <v>35.520000000000003</v>
      </c>
      <c r="AZ2497" s="3">
        <v>64.290000000000006</v>
      </c>
      <c r="BA2497" s="3">
        <v>70.680000000000007</v>
      </c>
    </row>
    <row r="2498" spans="1:53" x14ac:dyDescent="0.3">
      <c r="A2498" s="1" t="s">
        <v>1558</v>
      </c>
      <c r="B2498" s="2">
        <v>4000844</v>
      </c>
      <c r="C2498" s="9" t="s">
        <v>2401</v>
      </c>
      <c r="D2498" s="9" t="s">
        <v>2518</v>
      </c>
      <c r="E2498" s="3">
        <v>503.87685119999998</v>
      </c>
      <c r="F2498" s="5">
        <v>551.116851</v>
      </c>
      <c r="G2498" s="5" t="s">
        <v>2400</v>
      </c>
      <c r="H2498" s="3">
        <v>1.75</v>
      </c>
      <c r="I2498" s="3">
        <v>14.167475</v>
      </c>
      <c r="J2498" s="3">
        <v>1.75</v>
      </c>
      <c r="K2498" s="3">
        <v>14.167475</v>
      </c>
      <c r="L2498" s="3">
        <v>3.5155842599999998</v>
      </c>
      <c r="M2498" s="3">
        <v>2.85546722</v>
      </c>
      <c r="N2498" s="3">
        <v>23.296119000000001</v>
      </c>
      <c r="O2498" s="3" t="s">
        <v>2400</v>
      </c>
      <c r="P2498" s="3" t="s">
        <v>2400</v>
      </c>
      <c r="Q2498" s="3">
        <v>1.522975</v>
      </c>
      <c r="R2498" s="3">
        <v>8.1506419999999995</v>
      </c>
      <c r="S2498" s="3">
        <v>8.1506419999999995</v>
      </c>
      <c r="T2498" s="9" t="s">
        <v>3440</v>
      </c>
      <c r="U2498" s="7">
        <v>437587</v>
      </c>
      <c r="V2498" s="7">
        <v>413021</v>
      </c>
      <c r="W2498" s="7">
        <v>348589</v>
      </c>
      <c r="X2498" s="7">
        <v>304981</v>
      </c>
      <c r="Y2498" s="7">
        <v>454094</v>
      </c>
      <c r="Z2498" s="7">
        <v>437587</v>
      </c>
      <c r="AA2498" s="7">
        <v>431273</v>
      </c>
      <c r="AB2498" s="7">
        <v>429919</v>
      </c>
      <c r="AC2498" s="4">
        <v>28.61</v>
      </c>
      <c r="AD2498" s="3">
        <v>29.725999999999999</v>
      </c>
      <c r="AE2498" s="3">
        <v>16.268999999999998</v>
      </c>
      <c r="AF2498" s="3">
        <v>17.669</v>
      </c>
      <c r="AG2498" s="7">
        <v>7297954</v>
      </c>
      <c r="AH2498" s="7">
        <v>7296895</v>
      </c>
      <c r="AI2498" s="7">
        <v>7302820</v>
      </c>
      <c r="AJ2498" s="7">
        <v>4893254</v>
      </c>
      <c r="AK2498" s="3">
        <v>67.055949999999996</v>
      </c>
      <c r="AL2498" s="7">
        <v>113</v>
      </c>
      <c r="AM2498" s="7">
        <v>3532610</v>
      </c>
      <c r="AN2498" s="3">
        <v>48.41</v>
      </c>
      <c r="AO2498" s="3">
        <v>0.412466</v>
      </c>
      <c r="AP2498" s="3">
        <v>26.793982</v>
      </c>
      <c r="AQ2498" s="3">
        <v>27.032903000000001</v>
      </c>
      <c r="AR2498" s="3">
        <v>27.069741</v>
      </c>
      <c r="AS2498" s="3">
        <v>26.793982</v>
      </c>
      <c r="AT2498" s="3">
        <v>27.032903000000001</v>
      </c>
      <c r="AU2498" s="3">
        <v>30.64997</v>
      </c>
      <c r="AV2498" s="3">
        <v>1.4193455110940392</v>
      </c>
      <c r="AW2498" s="3">
        <v>2.804428175607105</v>
      </c>
      <c r="AX2498" s="3">
        <v>1.9743966866970417</v>
      </c>
      <c r="AY2498" s="3">
        <v>73.41</v>
      </c>
      <c r="AZ2498" s="4">
        <v>145.06</v>
      </c>
      <c r="BA2498" s="3">
        <v>102.13</v>
      </c>
    </row>
    <row r="2499" spans="1:53" x14ac:dyDescent="0.3">
      <c r="A2499" s="1" t="s">
        <v>93</v>
      </c>
      <c r="B2499" s="2">
        <v>27814965</v>
      </c>
      <c r="C2499" s="9" t="s">
        <v>2395</v>
      </c>
      <c r="D2499" s="9" t="s">
        <v>2463</v>
      </c>
      <c r="E2499" s="3">
        <v>503.81184802000001</v>
      </c>
      <c r="F2499" s="5">
        <v>173.03984800000001</v>
      </c>
      <c r="G2499" s="5" t="s">
        <v>2400</v>
      </c>
      <c r="H2499" s="3">
        <v>-1.732</v>
      </c>
      <c r="I2499" s="3" t="s">
        <v>2397</v>
      </c>
      <c r="J2499" s="3">
        <v>-1.732</v>
      </c>
      <c r="K2499" s="3" t="s">
        <v>2397</v>
      </c>
      <c r="L2499" s="3">
        <v>1.22754959</v>
      </c>
      <c r="M2499" s="3">
        <v>1.22754959</v>
      </c>
      <c r="N2499" s="3" t="s">
        <v>2397</v>
      </c>
      <c r="O2499" s="3" t="s">
        <v>2400</v>
      </c>
      <c r="P2499" s="3" t="s">
        <v>2400</v>
      </c>
      <c r="Q2499" s="3" t="s">
        <v>2400</v>
      </c>
      <c r="R2499" s="3" t="s">
        <v>2397</v>
      </c>
      <c r="S2499" s="3">
        <v>-0.41337699999999999</v>
      </c>
      <c r="T2499" s="9" t="s">
        <v>3429</v>
      </c>
      <c r="U2499" s="7" t="s">
        <v>2400</v>
      </c>
      <c r="V2499" s="7" t="s">
        <v>2400</v>
      </c>
      <c r="W2499" s="7" t="s">
        <v>2400</v>
      </c>
      <c r="X2499" s="7" t="s">
        <v>2400</v>
      </c>
      <c r="Y2499" s="7" t="s">
        <v>2400</v>
      </c>
      <c r="Z2499" s="7" t="s">
        <v>2400</v>
      </c>
      <c r="AA2499" s="7" t="s">
        <v>2400</v>
      </c>
      <c r="AB2499" s="7" t="s">
        <v>2400</v>
      </c>
      <c r="AC2499" s="3" t="s">
        <v>2400</v>
      </c>
      <c r="AD2499" s="3" t="s">
        <v>2400</v>
      </c>
      <c r="AE2499" s="3" t="s">
        <v>2400</v>
      </c>
      <c r="AF2499" s="3" t="s">
        <v>2400</v>
      </c>
      <c r="AG2499" s="7">
        <v>54406788</v>
      </c>
      <c r="AH2499" s="7">
        <v>54403302</v>
      </c>
      <c r="AI2499" s="7">
        <v>2117861</v>
      </c>
      <c r="AJ2499" s="7">
        <v>24310171</v>
      </c>
      <c r="AK2499" s="4">
        <v>44.681800000000003</v>
      </c>
      <c r="AL2499" s="7">
        <v>59</v>
      </c>
      <c r="AM2499" s="7">
        <v>14772392</v>
      </c>
      <c r="AN2499" s="3">
        <v>27.15</v>
      </c>
      <c r="AO2499" s="3">
        <v>-2.2388059999999999</v>
      </c>
      <c r="AP2499" s="3">
        <v>-15.118791</v>
      </c>
      <c r="AQ2499" s="3">
        <v>-26.404494</v>
      </c>
      <c r="AR2499" s="3">
        <v>-40.902256000000001</v>
      </c>
      <c r="AS2499" s="3">
        <v>-15.118791</v>
      </c>
      <c r="AT2499" s="3">
        <v>-26.404494</v>
      </c>
      <c r="AU2499" s="3">
        <v>-40.902256000000001</v>
      </c>
      <c r="AV2499" s="3">
        <v>1.2898619191871554</v>
      </c>
      <c r="AW2499" s="3">
        <v>1.6271373907457733</v>
      </c>
      <c r="AX2499" s="3">
        <v>1.1662056923884787</v>
      </c>
      <c r="AY2499" s="3">
        <v>74.97</v>
      </c>
      <c r="AZ2499" s="3">
        <v>94.58</v>
      </c>
      <c r="BA2499" s="3">
        <v>67.78</v>
      </c>
    </row>
    <row r="2500" spans="1:53" x14ac:dyDescent="0.3">
      <c r="A2500" s="1" t="s">
        <v>2947</v>
      </c>
      <c r="B2500" s="2">
        <v>5721322</v>
      </c>
      <c r="C2500" s="9" t="s">
        <v>2401</v>
      </c>
      <c r="D2500" s="9" t="s">
        <v>2407</v>
      </c>
      <c r="E2500" s="3">
        <v>503.12357960000003</v>
      </c>
      <c r="F2500" s="5">
        <v>777.061959</v>
      </c>
      <c r="G2500" s="5" t="s">
        <v>2400</v>
      </c>
      <c r="H2500" s="3">
        <v>0.45700000000000002</v>
      </c>
      <c r="I2500" s="3">
        <v>7.3388669999999996</v>
      </c>
      <c r="J2500" s="4">
        <v>0.45700000000000002</v>
      </c>
      <c r="K2500" s="3">
        <v>7.3388669999999996</v>
      </c>
      <c r="L2500" s="3">
        <v>1.04447533</v>
      </c>
      <c r="M2500" s="3">
        <v>1.04447533</v>
      </c>
      <c r="N2500" s="3">
        <v>10.774194</v>
      </c>
      <c r="O2500" s="3" t="s">
        <v>2400</v>
      </c>
      <c r="P2500" s="3" t="s">
        <v>2400</v>
      </c>
      <c r="Q2500" s="3">
        <v>14.576566</v>
      </c>
      <c r="R2500" s="3" t="s">
        <v>2400</v>
      </c>
      <c r="S2500" s="3" t="s">
        <v>2400</v>
      </c>
      <c r="T2500" s="9" t="s">
        <v>3440</v>
      </c>
      <c r="U2500" s="7">
        <v>51814.036</v>
      </c>
      <c r="V2500" s="7">
        <v>50505.961000000003</v>
      </c>
      <c r="W2500" s="7">
        <v>48152.39</v>
      </c>
      <c r="X2500" s="7">
        <v>48359.680999999997</v>
      </c>
      <c r="Y2500" s="7">
        <v>51814.036</v>
      </c>
      <c r="Z2500" s="7">
        <v>51521.873</v>
      </c>
      <c r="AA2500" s="7">
        <v>51229.711000000003</v>
      </c>
      <c r="AB2500" s="7">
        <v>50867.836000000003</v>
      </c>
      <c r="AC2500" s="4">
        <v>100</v>
      </c>
      <c r="AD2500" s="4">
        <v>100</v>
      </c>
      <c r="AE2500" s="3" t="s">
        <v>2400</v>
      </c>
      <c r="AF2500" s="3" t="s">
        <v>2400</v>
      </c>
      <c r="AG2500" s="7">
        <v>31996095</v>
      </c>
      <c r="AH2500" s="7">
        <v>31996095</v>
      </c>
      <c r="AI2500" s="7">
        <v>31904184</v>
      </c>
      <c r="AJ2500" s="7">
        <v>31576263</v>
      </c>
      <c r="AK2500" s="3">
        <v>99.95984</v>
      </c>
      <c r="AL2500" s="7">
        <v>64</v>
      </c>
      <c r="AM2500" s="7">
        <v>3803931</v>
      </c>
      <c r="AN2500" s="3">
        <v>11.89</v>
      </c>
      <c r="AO2500" s="3">
        <v>0.80482900000000002</v>
      </c>
      <c r="AP2500" s="3">
        <v>-4.6319800000000004</v>
      </c>
      <c r="AQ2500" s="3">
        <v>-12.819025999999999</v>
      </c>
      <c r="AR2500" s="3">
        <v>5.3258580000000002</v>
      </c>
      <c r="AS2500" s="3">
        <v>-4.6319800000000004</v>
      </c>
      <c r="AT2500" s="3">
        <v>-12.819025999999999</v>
      </c>
      <c r="AU2500" s="3">
        <v>6.2942010000000002</v>
      </c>
      <c r="AV2500" s="3">
        <v>1.3382789368515127</v>
      </c>
      <c r="AW2500" s="3">
        <v>1.0253083582969622</v>
      </c>
      <c r="AX2500" s="3">
        <v>0.88082888288038319</v>
      </c>
      <c r="AY2500" s="4">
        <v>160.11000000000001</v>
      </c>
      <c r="AZ2500" s="3">
        <v>122.67</v>
      </c>
      <c r="BA2500" s="3">
        <v>105.38</v>
      </c>
    </row>
    <row r="2501" spans="1:53" x14ac:dyDescent="0.3">
      <c r="A2501" s="1" t="s">
        <v>374</v>
      </c>
      <c r="B2501" s="2">
        <v>4911959</v>
      </c>
      <c r="C2501" s="9" t="s">
        <v>2401</v>
      </c>
      <c r="D2501" s="9" t="s">
        <v>2398</v>
      </c>
      <c r="E2501" s="3">
        <v>502.65275614000001</v>
      </c>
      <c r="F2501" s="5">
        <v>579.59275600000001</v>
      </c>
      <c r="G2501" s="5" t="s">
        <v>2400</v>
      </c>
      <c r="H2501" s="3">
        <v>0.73</v>
      </c>
      <c r="I2501" s="3">
        <v>12.154171</v>
      </c>
      <c r="J2501" s="3">
        <v>0.73</v>
      </c>
      <c r="K2501" s="3">
        <v>12.154171</v>
      </c>
      <c r="L2501" s="3">
        <v>4.7119025699999995</v>
      </c>
      <c r="M2501" s="3">
        <v>4.7119025699999995</v>
      </c>
      <c r="N2501" s="3">
        <v>14.96749</v>
      </c>
      <c r="O2501" s="3" t="s">
        <v>2400</v>
      </c>
      <c r="P2501" s="3" t="s">
        <v>2400</v>
      </c>
      <c r="Q2501" s="3">
        <v>1.362946</v>
      </c>
      <c r="R2501" s="3">
        <v>5.149362</v>
      </c>
      <c r="S2501" s="3">
        <v>5.149362</v>
      </c>
      <c r="T2501" s="9" t="s">
        <v>3433</v>
      </c>
      <c r="U2501" s="7">
        <v>486114</v>
      </c>
      <c r="V2501" s="7">
        <v>467937</v>
      </c>
      <c r="W2501" s="7">
        <v>411522</v>
      </c>
      <c r="X2501" s="7">
        <v>255310</v>
      </c>
      <c r="Y2501" s="7">
        <v>495235</v>
      </c>
      <c r="Z2501" s="7">
        <v>483367</v>
      </c>
      <c r="AA2501" s="7">
        <v>480794</v>
      </c>
      <c r="AB2501" s="7">
        <v>486114</v>
      </c>
      <c r="AC2501" s="3">
        <v>54.512</v>
      </c>
      <c r="AD2501" s="3">
        <v>54.963000000000001</v>
      </c>
      <c r="AE2501" s="3">
        <v>16.407</v>
      </c>
      <c r="AF2501" s="4">
        <v>16.25</v>
      </c>
      <c r="AG2501" s="7">
        <v>13158706</v>
      </c>
      <c r="AH2501" s="7">
        <v>13304460</v>
      </c>
      <c r="AI2501" s="7">
        <v>14052130</v>
      </c>
      <c r="AJ2501" s="7">
        <v>12154859</v>
      </c>
      <c r="AK2501" s="3">
        <v>92.408370000000005</v>
      </c>
      <c r="AL2501" s="7">
        <v>175</v>
      </c>
      <c r="AM2501" s="7">
        <v>12036995</v>
      </c>
      <c r="AN2501" s="3">
        <v>91.51</v>
      </c>
      <c r="AO2501" s="3">
        <v>0.261324</v>
      </c>
      <c r="AP2501" s="3">
        <v>21.189786999999999</v>
      </c>
      <c r="AQ2501" s="3">
        <v>33.954030000000003</v>
      </c>
      <c r="AR2501" s="3">
        <v>100.610022</v>
      </c>
      <c r="AS2501" s="3">
        <v>21.189786999999999</v>
      </c>
      <c r="AT2501" s="3">
        <v>33.954030000000003</v>
      </c>
      <c r="AU2501" s="3">
        <v>100.260983</v>
      </c>
      <c r="AV2501" s="3">
        <v>11.277585795570397</v>
      </c>
      <c r="AW2501" s="3">
        <v>13.80135047925808</v>
      </c>
      <c r="AX2501" s="3">
        <v>10.233685735057318</v>
      </c>
      <c r="AY2501" s="3">
        <v>122.98</v>
      </c>
      <c r="AZ2501" s="4">
        <v>150.5</v>
      </c>
      <c r="BA2501" s="3">
        <v>111.59</v>
      </c>
    </row>
    <row r="2502" spans="1:53" x14ac:dyDescent="0.3">
      <c r="A2502" s="1" t="s">
        <v>2978</v>
      </c>
      <c r="B2502" s="2">
        <v>4910896</v>
      </c>
      <c r="C2502" s="9" t="s">
        <v>2395</v>
      </c>
      <c r="D2502" s="9" t="s">
        <v>2485</v>
      </c>
      <c r="E2502" s="3">
        <v>501.84284780000002</v>
      </c>
      <c r="F2502" s="5">
        <v>566.32484699999998</v>
      </c>
      <c r="G2502" s="5" t="s">
        <v>2400</v>
      </c>
      <c r="H2502" s="3">
        <v>-0.11</v>
      </c>
      <c r="I2502" s="3">
        <v>61.15</v>
      </c>
      <c r="J2502" s="3">
        <v>-0.11</v>
      </c>
      <c r="K2502" s="3">
        <v>61.15</v>
      </c>
      <c r="L2502" s="3">
        <v>2.5289495500000001</v>
      </c>
      <c r="M2502" s="3">
        <v>2.43504231</v>
      </c>
      <c r="N2502" s="3">
        <v>54.598213999999999</v>
      </c>
      <c r="O2502" s="3" t="s">
        <v>2400</v>
      </c>
      <c r="P2502" s="3" t="s">
        <v>2400</v>
      </c>
      <c r="Q2502" s="3">
        <v>2.6337890000000002</v>
      </c>
      <c r="R2502" s="3">
        <v>22.614823999999999</v>
      </c>
      <c r="S2502" s="3">
        <v>22.614823999999999</v>
      </c>
      <c r="T2502" s="9" t="s">
        <v>3434</v>
      </c>
      <c r="U2502" s="7">
        <v>191503</v>
      </c>
      <c r="V2502" s="7">
        <v>179901</v>
      </c>
      <c r="W2502" s="7">
        <v>184605</v>
      </c>
      <c r="X2502" s="7">
        <v>166027</v>
      </c>
      <c r="Y2502" s="7">
        <v>191503</v>
      </c>
      <c r="Z2502" s="7">
        <v>189075</v>
      </c>
      <c r="AA2502" s="7">
        <v>178267</v>
      </c>
      <c r="AB2502" s="7">
        <v>181731</v>
      </c>
      <c r="AC2502" s="4">
        <v>11.186</v>
      </c>
      <c r="AD2502" s="4">
        <v>11.186</v>
      </c>
      <c r="AE2502" s="3">
        <v>0.71499999999999997</v>
      </c>
      <c r="AF2502" s="3">
        <v>0.71499999999999997</v>
      </c>
      <c r="AG2502" s="7">
        <v>18033171</v>
      </c>
      <c r="AH2502" s="7">
        <v>18051901</v>
      </c>
      <c r="AI2502" s="7">
        <v>17941032</v>
      </c>
      <c r="AJ2502" s="7">
        <v>16483596</v>
      </c>
      <c r="AK2502" s="3">
        <v>91.154740000000004</v>
      </c>
      <c r="AL2502" s="7">
        <v>125</v>
      </c>
      <c r="AM2502" s="7">
        <v>10581701</v>
      </c>
      <c r="AN2502" s="3">
        <v>58.52</v>
      </c>
      <c r="AO2502" s="3">
        <v>-1.9639279999999999</v>
      </c>
      <c r="AP2502" s="3">
        <v>-12.014389</v>
      </c>
      <c r="AQ2502" s="3">
        <v>-7.6981130000000002</v>
      </c>
      <c r="AR2502" s="3">
        <v>20.078547</v>
      </c>
      <c r="AS2502" s="3">
        <v>-12.014389</v>
      </c>
      <c r="AT2502" s="3">
        <v>-7.6981130000000002</v>
      </c>
      <c r="AU2502" s="3">
        <v>18.565196</v>
      </c>
      <c r="AV2502" s="3">
        <v>2.7592128602785411</v>
      </c>
      <c r="AW2502" s="3">
        <v>1.7126407867134066</v>
      </c>
      <c r="AX2502" s="3">
        <v>1.3144003844543333</v>
      </c>
      <c r="AY2502" s="3">
        <v>212.81</v>
      </c>
      <c r="AZ2502" s="4">
        <v>132.09</v>
      </c>
      <c r="BA2502" s="3">
        <v>101.38</v>
      </c>
    </row>
    <row r="2503" spans="1:53" x14ac:dyDescent="0.3">
      <c r="A2503" s="1" t="s">
        <v>2868</v>
      </c>
      <c r="B2503" s="2">
        <v>4103355</v>
      </c>
      <c r="C2503" s="9" t="s">
        <v>2395</v>
      </c>
      <c r="D2503" s="9" t="s">
        <v>2407</v>
      </c>
      <c r="E2503" s="3">
        <v>501.16719122000001</v>
      </c>
      <c r="F2503" s="5">
        <v>840.17719099999999</v>
      </c>
      <c r="G2503" s="5">
        <v>840.17719122000005</v>
      </c>
      <c r="H2503" s="3">
        <v>0.42199999999999999</v>
      </c>
      <c r="I2503" s="4">
        <v>12.5</v>
      </c>
      <c r="J2503" s="4">
        <v>0.42199999999999999</v>
      </c>
      <c r="K2503" s="4">
        <v>12.5</v>
      </c>
      <c r="L2503" s="3">
        <v>1.0605090400000001</v>
      </c>
      <c r="M2503" s="3">
        <v>1.0605090400000001</v>
      </c>
      <c r="N2503" s="3">
        <v>4.6654929999999997</v>
      </c>
      <c r="O2503" s="3" t="s">
        <v>2400</v>
      </c>
      <c r="P2503" s="3" t="s">
        <v>2400</v>
      </c>
      <c r="Q2503" s="3">
        <v>9.0206269999999993</v>
      </c>
      <c r="R2503" s="3" t="s">
        <v>2400</v>
      </c>
      <c r="S2503" s="3">
        <v>12.190447763233699</v>
      </c>
      <c r="T2503" s="9" t="s">
        <v>3431</v>
      </c>
      <c r="U2503" s="7">
        <v>87306</v>
      </c>
      <c r="V2503" s="7">
        <v>81543</v>
      </c>
      <c r="W2503" s="7">
        <v>72552</v>
      </c>
      <c r="X2503" s="7">
        <v>56627</v>
      </c>
      <c r="Y2503" s="7">
        <v>91472</v>
      </c>
      <c r="Z2503" s="7">
        <v>89184</v>
      </c>
      <c r="AA2503" s="7">
        <v>87306</v>
      </c>
      <c r="AB2503" s="7">
        <v>83515</v>
      </c>
      <c r="AC2503" s="4">
        <v>100</v>
      </c>
      <c r="AD2503" s="4">
        <v>100</v>
      </c>
      <c r="AE2503" s="3" t="s">
        <v>2400</v>
      </c>
      <c r="AF2503" s="3" t="s">
        <v>2400</v>
      </c>
      <c r="AG2503" s="7">
        <v>36688667</v>
      </c>
      <c r="AH2503" s="7">
        <v>36688667</v>
      </c>
      <c r="AI2503" s="7">
        <v>33895675</v>
      </c>
      <c r="AJ2503" s="7">
        <v>31991210</v>
      </c>
      <c r="AK2503" s="3">
        <v>97.467439999999996</v>
      </c>
      <c r="AL2503" s="7">
        <v>95</v>
      </c>
      <c r="AM2503" s="7">
        <v>5000251</v>
      </c>
      <c r="AN2503" s="3">
        <v>13.63</v>
      </c>
      <c r="AO2503" s="3">
        <v>0.99085400000000001</v>
      </c>
      <c r="AP2503" s="3">
        <v>-3.0014639999999999</v>
      </c>
      <c r="AQ2503" s="3">
        <v>-8.3044980000000006</v>
      </c>
      <c r="AR2503" s="3">
        <v>-6.9522469999999998</v>
      </c>
      <c r="AS2503" s="3">
        <v>-3.0014639999999999</v>
      </c>
      <c r="AT2503" s="3">
        <v>-8.3044980000000006</v>
      </c>
      <c r="AU2503" s="3">
        <v>-6.3604240000000001</v>
      </c>
      <c r="AV2503" s="3">
        <v>1.4864045074191439</v>
      </c>
      <c r="AW2503" s="3">
        <v>1.7369749480008487</v>
      </c>
      <c r="AX2503" s="3">
        <v>2.0722540413239452</v>
      </c>
      <c r="AY2503" s="3">
        <v>74.67</v>
      </c>
      <c r="AZ2503" s="3">
        <v>87.26</v>
      </c>
      <c r="BA2503" s="4">
        <v>104.1</v>
      </c>
    </row>
    <row r="2504" spans="1:53" x14ac:dyDescent="0.3">
      <c r="A2504" s="1" t="s">
        <v>3120</v>
      </c>
      <c r="B2504" s="2">
        <v>4234075</v>
      </c>
      <c r="C2504" s="9" t="s">
        <v>2401</v>
      </c>
      <c r="D2504" s="9" t="s">
        <v>2508</v>
      </c>
      <c r="E2504" s="3">
        <v>499.52830623</v>
      </c>
      <c r="F2504" s="5">
        <v>1555.389306</v>
      </c>
      <c r="G2504" s="5">
        <v>1472.8483062299999</v>
      </c>
      <c r="H2504" s="3">
        <v>-0.67100000000000004</v>
      </c>
      <c r="I2504" s="3" t="s">
        <v>2397</v>
      </c>
      <c r="J2504" s="3">
        <v>-0.67100000000000004</v>
      </c>
      <c r="K2504" s="3" t="s">
        <v>2397</v>
      </c>
      <c r="L2504" s="3">
        <v>0.42559850873187899</v>
      </c>
      <c r="M2504" s="3">
        <v>0.38430967404467997</v>
      </c>
      <c r="N2504" s="3">
        <v>4.3023709999999999</v>
      </c>
      <c r="O2504" s="3" t="s">
        <v>2400</v>
      </c>
      <c r="P2504" s="3" t="s">
        <v>2400</v>
      </c>
      <c r="Q2504" s="3">
        <v>6.2548240000000002</v>
      </c>
      <c r="R2504" s="3">
        <v>12.125196000000001</v>
      </c>
      <c r="S2504" s="3">
        <v>12.4950877477322</v>
      </c>
      <c r="T2504" s="9" t="s">
        <v>3429</v>
      </c>
      <c r="U2504" s="7">
        <v>206851</v>
      </c>
      <c r="V2504" s="7">
        <v>410050</v>
      </c>
      <c r="W2504" s="7">
        <v>459872</v>
      </c>
      <c r="X2504" s="7">
        <v>392835</v>
      </c>
      <c r="Y2504" s="7">
        <v>233197</v>
      </c>
      <c r="Z2504" s="7">
        <v>224686</v>
      </c>
      <c r="AA2504" s="7">
        <v>213766</v>
      </c>
      <c r="AB2504" s="7">
        <v>206851</v>
      </c>
      <c r="AC2504" s="3">
        <v>74.655000000000001</v>
      </c>
      <c r="AD2504" s="3">
        <v>80.290999999999997</v>
      </c>
      <c r="AE2504" s="4">
        <v>33.96</v>
      </c>
      <c r="AF2504" s="3">
        <v>49.073999999999998</v>
      </c>
      <c r="AG2504" s="7">
        <v>36377254</v>
      </c>
      <c r="AH2504" s="7">
        <v>36370740</v>
      </c>
      <c r="AI2504" s="7">
        <v>35997549</v>
      </c>
      <c r="AJ2504" s="7">
        <v>35491727</v>
      </c>
      <c r="AK2504" s="3">
        <v>97.552310000000006</v>
      </c>
      <c r="AL2504" s="7">
        <v>236</v>
      </c>
      <c r="AM2504" s="7">
        <v>15532874</v>
      </c>
      <c r="AN2504" s="3">
        <v>42.69</v>
      </c>
      <c r="AO2504" s="3">
        <v>-1.687389</v>
      </c>
      <c r="AP2504" s="3">
        <v>-19.373633999999999</v>
      </c>
      <c r="AQ2504" s="3">
        <v>-18.782098000000001</v>
      </c>
      <c r="AR2504" s="3">
        <v>-39.902279999999998</v>
      </c>
      <c r="AS2504" s="3">
        <v>-19.373633999999999</v>
      </c>
      <c r="AT2504" s="3">
        <v>-18.782098000000001</v>
      </c>
      <c r="AU2504" s="3">
        <v>-44.455595000000002</v>
      </c>
      <c r="AV2504" s="3">
        <v>3.285242026393584</v>
      </c>
      <c r="AW2504" s="3">
        <v>3.4103386141375767</v>
      </c>
      <c r="AX2504" s="3">
        <v>2.4249040893805396</v>
      </c>
      <c r="AY2504" s="3">
        <v>145.53</v>
      </c>
      <c r="AZ2504" s="4">
        <v>151.07</v>
      </c>
      <c r="BA2504" s="3">
        <v>107.42</v>
      </c>
    </row>
    <row r="2505" spans="1:53" x14ac:dyDescent="0.3">
      <c r="A2505" s="1" t="s">
        <v>1872</v>
      </c>
      <c r="B2505" s="2">
        <v>4915429</v>
      </c>
      <c r="C2505" s="9" t="s">
        <v>2395</v>
      </c>
      <c r="D2505" s="9" t="s">
        <v>2424</v>
      </c>
      <c r="E2505" s="3">
        <v>499.44323750000001</v>
      </c>
      <c r="F2505" s="5">
        <v>1040.2152369999999</v>
      </c>
      <c r="G2505" s="5" t="s">
        <v>2400</v>
      </c>
      <c r="H2505" s="4">
        <v>1.9039999999999999</v>
      </c>
      <c r="I2505" s="3">
        <v>13.599862999999999</v>
      </c>
      <c r="J2505" s="4">
        <v>1.9039999999999999</v>
      </c>
      <c r="K2505" s="3">
        <v>13.599862999999999</v>
      </c>
      <c r="L2505" s="3">
        <v>0.91236633</v>
      </c>
      <c r="M2505" s="3">
        <v>0.91236633</v>
      </c>
      <c r="N2505" s="3">
        <v>13.479592</v>
      </c>
      <c r="O2505" s="3" t="s">
        <v>2400</v>
      </c>
      <c r="P2505" s="3" t="s">
        <v>2400</v>
      </c>
      <c r="Q2505" s="3">
        <v>0.73326800000000003</v>
      </c>
      <c r="R2505" s="3">
        <v>7.3713449999999998</v>
      </c>
      <c r="S2505" s="3">
        <v>7.3713449999999998</v>
      </c>
      <c r="T2505" s="9" t="s">
        <v>3431</v>
      </c>
      <c r="U2505" s="7">
        <v>1458603</v>
      </c>
      <c r="V2505" s="7">
        <v>1509352</v>
      </c>
      <c r="W2505" s="7">
        <v>1385280</v>
      </c>
      <c r="X2505" s="7">
        <v>1467644</v>
      </c>
      <c r="Y2505" s="7">
        <v>1482656</v>
      </c>
      <c r="Z2505" s="7">
        <v>1464666</v>
      </c>
      <c r="AA2505" s="7">
        <v>1458603</v>
      </c>
      <c r="AB2505" s="7">
        <v>1481683</v>
      </c>
      <c r="AC2505" s="4">
        <v>12.904</v>
      </c>
      <c r="AD2505" s="4">
        <v>10.817</v>
      </c>
      <c r="AE2505" s="4">
        <v>10.617000000000001</v>
      </c>
      <c r="AF2505" s="4">
        <v>8.9789999999999992</v>
      </c>
      <c r="AG2505" s="7">
        <v>6890439</v>
      </c>
      <c r="AH2505" s="7">
        <v>6942686</v>
      </c>
      <c r="AI2505" s="7">
        <v>7255419</v>
      </c>
      <c r="AJ2505" s="7">
        <v>4768998</v>
      </c>
      <c r="AK2505" s="4">
        <v>69.207800000000006</v>
      </c>
      <c r="AL2505" s="7">
        <v>145</v>
      </c>
      <c r="AM2505" s="7">
        <v>2923294</v>
      </c>
      <c r="AN2505" s="3">
        <v>42.42</v>
      </c>
      <c r="AO2505" s="3">
        <v>1.719713</v>
      </c>
      <c r="AP2505" s="3">
        <v>9.9306520000000003</v>
      </c>
      <c r="AQ2505" s="3">
        <v>27.16188</v>
      </c>
      <c r="AR2505" s="3">
        <v>49.069023999999999</v>
      </c>
      <c r="AS2505" s="3">
        <v>9.9306520000000003</v>
      </c>
      <c r="AT2505" s="3">
        <v>27.16188</v>
      </c>
      <c r="AU2505" s="3">
        <v>51.144165000000001</v>
      </c>
      <c r="AV2505" s="3">
        <v>0.98134993821862682</v>
      </c>
      <c r="AW2505" s="3">
        <v>1.8319297645667638</v>
      </c>
      <c r="AX2505" s="3">
        <v>1.8175449618097941</v>
      </c>
      <c r="AY2505" s="3">
        <v>36.229999999999997</v>
      </c>
      <c r="AZ2505" s="3">
        <v>67.63</v>
      </c>
      <c r="BA2505" s="4">
        <v>67.099999999999994</v>
      </c>
    </row>
    <row r="2506" spans="1:53" x14ac:dyDescent="0.3">
      <c r="A2506" s="1" t="s">
        <v>2869</v>
      </c>
      <c r="B2506" s="2">
        <v>4089516</v>
      </c>
      <c r="C2506" s="9" t="s">
        <v>2401</v>
      </c>
      <c r="D2506" s="9" t="s">
        <v>2465</v>
      </c>
      <c r="E2506" s="3">
        <v>498.10057038000002</v>
      </c>
      <c r="F2506" s="5">
        <v>481.91757000000001</v>
      </c>
      <c r="G2506" s="5">
        <v>481.91757037999997</v>
      </c>
      <c r="H2506" s="3">
        <v>0.92</v>
      </c>
      <c r="I2506" s="3">
        <v>12.3872885773715</v>
      </c>
      <c r="J2506" s="3">
        <v>0.92</v>
      </c>
      <c r="K2506" s="3">
        <v>12.3872885773715</v>
      </c>
      <c r="L2506" s="3">
        <v>0.74243057939025103</v>
      </c>
      <c r="M2506" s="3">
        <v>0.72175706213034307</v>
      </c>
      <c r="N2506" s="3">
        <v>8.4487210000000008</v>
      </c>
      <c r="O2506" s="3" t="s">
        <v>2400</v>
      </c>
      <c r="P2506" s="3" t="s">
        <v>2400</v>
      </c>
      <c r="Q2506" s="3">
        <v>1.0770150000000001</v>
      </c>
      <c r="R2506" s="3">
        <v>8.5033980000000007</v>
      </c>
      <c r="S2506" s="3">
        <v>8.3672058709926596</v>
      </c>
      <c r="T2506" s="9" t="s">
        <v>3429</v>
      </c>
      <c r="U2506" s="7">
        <v>528129</v>
      </c>
      <c r="V2506" s="7">
        <v>628534</v>
      </c>
      <c r="W2506" s="7">
        <v>678268</v>
      </c>
      <c r="X2506" s="7">
        <v>583547</v>
      </c>
      <c r="Y2506" s="7">
        <v>442000</v>
      </c>
      <c r="Z2506" s="7">
        <v>456300</v>
      </c>
      <c r="AA2506" s="7">
        <v>489506</v>
      </c>
      <c r="AB2506" s="7">
        <v>528129</v>
      </c>
      <c r="AC2506" s="4">
        <v>10.756</v>
      </c>
      <c r="AD2506" s="3">
        <v>17.507999999999999</v>
      </c>
      <c r="AE2506" s="4">
        <v>6.9560000000000004</v>
      </c>
      <c r="AF2506" s="4">
        <v>12.329000000000001</v>
      </c>
      <c r="AG2506" s="7">
        <v>13687842</v>
      </c>
      <c r="AH2506" s="7">
        <v>13664286</v>
      </c>
      <c r="AI2506" s="7">
        <v>13542545</v>
      </c>
      <c r="AJ2506" s="7">
        <v>4521229</v>
      </c>
      <c r="AK2506" s="3">
        <v>33.030990000000003</v>
      </c>
      <c r="AL2506" s="7">
        <v>28</v>
      </c>
      <c r="AM2506" s="7">
        <v>3163639</v>
      </c>
      <c r="AN2506" s="3">
        <v>23.11</v>
      </c>
      <c r="AO2506" s="3">
        <v>0.98176699999999995</v>
      </c>
      <c r="AP2506" s="3">
        <v>-1.071723</v>
      </c>
      <c r="AQ2506" s="3">
        <v>8.3358410000000003</v>
      </c>
      <c r="AR2506" s="4">
        <v>12.5</v>
      </c>
      <c r="AS2506" s="3">
        <v>-1.071723</v>
      </c>
      <c r="AT2506" s="3">
        <v>8.3358410000000003</v>
      </c>
      <c r="AU2506" s="3">
        <v>11.662531</v>
      </c>
      <c r="AV2506" s="3">
        <v>0.30409642791808966</v>
      </c>
      <c r="AW2506" s="3">
        <v>0.32914730008389648</v>
      </c>
      <c r="AX2506" s="3">
        <v>0.21445443844155015</v>
      </c>
      <c r="AY2506" s="4">
        <v>147.07</v>
      </c>
      <c r="AZ2506" s="3">
        <v>159.16</v>
      </c>
      <c r="BA2506" s="3">
        <v>103.71</v>
      </c>
    </row>
    <row r="2507" spans="1:53" x14ac:dyDescent="0.3">
      <c r="A2507" s="1" t="s">
        <v>2372</v>
      </c>
      <c r="B2507" s="2">
        <v>4810723</v>
      </c>
      <c r="C2507" s="9" t="s">
        <v>2395</v>
      </c>
      <c r="D2507" s="9" t="s">
        <v>2463</v>
      </c>
      <c r="E2507" s="3">
        <v>497.99744556000002</v>
      </c>
      <c r="F2507" s="5">
        <v>468.54844500000002</v>
      </c>
      <c r="G2507" s="5" t="s">
        <v>2400</v>
      </c>
      <c r="H2507" s="3">
        <v>-0.69499999999999995</v>
      </c>
      <c r="I2507" s="3" t="s">
        <v>2397</v>
      </c>
      <c r="J2507" s="3">
        <v>-0.69499999999999995</v>
      </c>
      <c r="K2507" s="3" t="s">
        <v>2397</v>
      </c>
      <c r="L2507" s="3" t="s">
        <v>2397</v>
      </c>
      <c r="M2507" s="3">
        <v>6.3615560600000007</v>
      </c>
      <c r="N2507" s="3" t="s">
        <v>2397</v>
      </c>
      <c r="O2507" s="3" t="s">
        <v>2400</v>
      </c>
      <c r="P2507" s="3" t="s">
        <v>2400</v>
      </c>
      <c r="Q2507" s="3">
        <v>16.975224000000001</v>
      </c>
      <c r="R2507" s="3" t="s">
        <v>2397</v>
      </c>
      <c r="S2507" s="3">
        <v>-5.1989929999999998</v>
      </c>
      <c r="T2507" s="9" t="s">
        <v>3429</v>
      </c>
      <c r="U2507" s="7">
        <v>27461</v>
      </c>
      <c r="V2507" s="7">
        <v>10161</v>
      </c>
      <c r="W2507" s="7">
        <v>28650</v>
      </c>
      <c r="X2507" s="7">
        <v>13288</v>
      </c>
      <c r="Y2507" s="7">
        <v>24489</v>
      </c>
      <c r="Z2507" s="7">
        <v>23689</v>
      </c>
      <c r="AA2507" s="7">
        <v>27710</v>
      </c>
      <c r="AB2507" s="7">
        <v>27461</v>
      </c>
      <c r="AC2507" s="3">
        <v>89.275999999999996</v>
      </c>
      <c r="AD2507" s="3">
        <v>67.128</v>
      </c>
      <c r="AE2507" s="3">
        <v>-176.971</v>
      </c>
      <c r="AF2507" s="3" t="s">
        <v>2397</v>
      </c>
      <c r="AG2507" s="7">
        <v>53227364</v>
      </c>
      <c r="AH2507" s="7">
        <v>41991464</v>
      </c>
      <c r="AI2507" s="7">
        <v>36211710</v>
      </c>
      <c r="AJ2507" s="7">
        <v>43084077</v>
      </c>
      <c r="AK2507" s="3">
        <v>80.718170000000001</v>
      </c>
      <c r="AL2507" s="7">
        <v>126</v>
      </c>
      <c r="AM2507" s="7">
        <v>22262559</v>
      </c>
      <c r="AN2507" s="3">
        <v>41.71</v>
      </c>
      <c r="AO2507" s="3">
        <v>-2.910361</v>
      </c>
      <c r="AP2507" s="3">
        <v>-10.610932999999999</v>
      </c>
      <c r="AQ2507" s="3">
        <v>20.172910999999999</v>
      </c>
      <c r="AR2507" s="3">
        <v>22.108346000000001</v>
      </c>
      <c r="AS2507" s="3">
        <v>-10.610932999999999</v>
      </c>
      <c r="AT2507" s="3">
        <v>20.172910999999999</v>
      </c>
      <c r="AU2507" s="3">
        <v>27.328244000000002</v>
      </c>
      <c r="AV2507" s="3">
        <v>2.8298447322662206</v>
      </c>
      <c r="AW2507" s="3">
        <v>4.6455956965772511</v>
      </c>
      <c r="AX2507" s="3">
        <v>6.0368669534426118</v>
      </c>
      <c r="AY2507" s="3">
        <v>55.52</v>
      </c>
      <c r="AZ2507" s="3">
        <v>91.14</v>
      </c>
      <c r="BA2507" s="3">
        <v>118.43</v>
      </c>
    </row>
    <row r="2508" spans="1:53" x14ac:dyDescent="0.3">
      <c r="A2508" s="1" t="s">
        <v>821</v>
      </c>
      <c r="B2508" s="2">
        <v>4965825</v>
      </c>
      <c r="C2508" s="9" t="s">
        <v>2395</v>
      </c>
      <c r="D2508" s="9" t="s">
        <v>2430</v>
      </c>
      <c r="E2508" s="3">
        <v>496.57972875000002</v>
      </c>
      <c r="F2508" s="5">
        <v>498.00672800000001</v>
      </c>
      <c r="G2508" s="5" t="s">
        <v>2400</v>
      </c>
      <c r="H2508" s="3">
        <v>-0.02</v>
      </c>
      <c r="I2508" s="3" t="s">
        <v>2397</v>
      </c>
      <c r="J2508" s="3">
        <v>-0.02</v>
      </c>
      <c r="K2508" s="3" t="s">
        <v>2397</v>
      </c>
      <c r="L2508" s="3">
        <v>4.8816169399999998</v>
      </c>
      <c r="M2508" s="3">
        <v>1.8765724399999999</v>
      </c>
      <c r="N2508" s="3">
        <v>24.621359000000002</v>
      </c>
      <c r="O2508" s="3" t="s">
        <v>2400</v>
      </c>
      <c r="P2508" s="3" t="s">
        <v>2400</v>
      </c>
      <c r="Q2508" s="3">
        <v>1.3837390000000001</v>
      </c>
      <c r="R2508" s="3">
        <v>15.241377999999999</v>
      </c>
      <c r="S2508" s="3">
        <v>15.241377999999999</v>
      </c>
      <c r="T2508" s="9" t="s">
        <v>3429</v>
      </c>
      <c r="U2508" s="7">
        <v>358831</v>
      </c>
      <c r="V2508" s="7">
        <v>345765</v>
      </c>
      <c r="W2508" s="7">
        <v>337814</v>
      </c>
      <c r="X2508" s="7">
        <v>303768</v>
      </c>
      <c r="Y2508" s="7">
        <v>347732</v>
      </c>
      <c r="Z2508" s="7">
        <v>351982</v>
      </c>
      <c r="AA2508" s="7">
        <v>358108</v>
      </c>
      <c r="AB2508" s="7">
        <v>358831</v>
      </c>
      <c r="AC2508" s="3">
        <v>48.585000000000001</v>
      </c>
      <c r="AD2508" s="3">
        <v>55.703000000000003</v>
      </c>
      <c r="AE2508" s="3">
        <v>-2.6269999999999998</v>
      </c>
      <c r="AF2508" s="4">
        <v>7.3440000000000003</v>
      </c>
      <c r="AG2508" s="7">
        <v>18908076</v>
      </c>
      <c r="AH2508" s="7">
        <v>19406669</v>
      </c>
      <c r="AI2508" s="7">
        <v>18953725</v>
      </c>
      <c r="AJ2508" s="7">
        <v>15623029</v>
      </c>
      <c r="AK2508" s="3">
        <v>82.585830000000001</v>
      </c>
      <c r="AL2508" s="7">
        <v>154</v>
      </c>
      <c r="AM2508" s="7">
        <v>16172153</v>
      </c>
      <c r="AN2508" s="3">
        <v>85.49</v>
      </c>
      <c r="AO2508" s="3">
        <v>-1.7815650000000001</v>
      </c>
      <c r="AP2508" s="3">
        <v>-3.390476</v>
      </c>
      <c r="AQ2508" s="3">
        <v>32.497388000000001</v>
      </c>
      <c r="AR2508" s="3">
        <v>17.190387999999999</v>
      </c>
      <c r="AS2508" s="3">
        <v>-3.390476</v>
      </c>
      <c r="AT2508" s="3">
        <v>32.497388000000001</v>
      </c>
      <c r="AU2508" s="3">
        <v>12.561030000000001</v>
      </c>
      <c r="AV2508" s="3">
        <v>2.6521722973171205</v>
      </c>
      <c r="AW2508" s="3">
        <v>4.3253212941387105</v>
      </c>
      <c r="AX2508" s="3">
        <v>3.9356036060379482</v>
      </c>
      <c r="AY2508" s="3">
        <v>58.31</v>
      </c>
      <c r="AZ2508" s="4">
        <v>95.1</v>
      </c>
      <c r="BA2508" s="3">
        <v>86.53</v>
      </c>
    </row>
    <row r="2509" spans="1:53" x14ac:dyDescent="0.3">
      <c r="A2509" s="1" t="s">
        <v>2862</v>
      </c>
      <c r="B2509" s="2">
        <v>4979666</v>
      </c>
      <c r="C2509" s="9" t="s">
        <v>2401</v>
      </c>
      <c r="D2509" s="9" t="s">
        <v>2478</v>
      </c>
      <c r="E2509" s="3">
        <v>496.57202239999998</v>
      </c>
      <c r="F2509" s="5">
        <v>898.10202200000003</v>
      </c>
      <c r="G2509" s="5" t="s">
        <v>2400</v>
      </c>
      <c r="H2509" s="3">
        <v>0.48</v>
      </c>
      <c r="I2509" s="3">
        <v>4.7103659999999996</v>
      </c>
      <c r="J2509" s="3">
        <v>0.48</v>
      </c>
      <c r="K2509" s="3">
        <v>4.7103659999999996</v>
      </c>
      <c r="L2509" s="3">
        <v>2.44591029</v>
      </c>
      <c r="M2509" s="3">
        <v>2.44591029</v>
      </c>
      <c r="N2509" s="3">
        <v>2.9298359999999999</v>
      </c>
      <c r="O2509" s="3" t="s">
        <v>2400</v>
      </c>
      <c r="P2509" s="3" t="s">
        <v>2400</v>
      </c>
      <c r="Q2509" s="3">
        <v>1.2221580000000001</v>
      </c>
      <c r="R2509" s="3">
        <v>1.959335</v>
      </c>
      <c r="S2509" s="3">
        <v>1.959335</v>
      </c>
      <c r="T2509" s="9" t="s">
        <v>3429</v>
      </c>
      <c r="U2509" s="7">
        <v>756625</v>
      </c>
      <c r="V2509" s="7">
        <v>1049579</v>
      </c>
      <c r="W2509" s="7">
        <v>688543</v>
      </c>
      <c r="X2509" s="7">
        <v>393692</v>
      </c>
      <c r="Y2509" s="7">
        <v>716838</v>
      </c>
      <c r="Z2509" s="7">
        <v>749468</v>
      </c>
      <c r="AA2509" s="7">
        <v>741590</v>
      </c>
      <c r="AB2509" s="7">
        <v>756625</v>
      </c>
      <c r="AC2509" s="3">
        <v>69.864999999999995</v>
      </c>
      <c r="AD2509" s="3">
        <v>75.393000000000001</v>
      </c>
      <c r="AE2509" s="4">
        <v>57.27</v>
      </c>
      <c r="AF2509" s="3">
        <v>61.168999999999997</v>
      </c>
      <c r="AG2509" s="7">
        <v>51192992</v>
      </c>
      <c r="AH2509" s="7">
        <v>51162533</v>
      </c>
      <c r="AI2509" s="7">
        <v>56117978</v>
      </c>
      <c r="AJ2509" s="7">
        <v>34275329</v>
      </c>
      <c r="AK2509" s="3">
        <v>66.95317</v>
      </c>
      <c r="AL2509" s="7">
        <v>115</v>
      </c>
      <c r="AM2509" s="7">
        <v>18131986</v>
      </c>
      <c r="AN2509" s="3">
        <v>35.42</v>
      </c>
      <c r="AO2509" s="3">
        <v>3.4598209999999998</v>
      </c>
      <c r="AP2509" s="3">
        <v>-4.4329900000000002</v>
      </c>
      <c r="AQ2509" s="3">
        <v>17.789072000000001</v>
      </c>
      <c r="AR2509" s="3">
        <v>4.1573029999999997</v>
      </c>
      <c r="AS2509" s="3">
        <v>-4.4329900000000002</v>
      </c>
      <c r="AT2509" s="3">
        <v>17.789072000000001</v>
      </c>
      <c r="AU2509" s="3">
        <v>8.1680279999999996</v>
      </c>
      <c r="AV2509" s="3">
        <v>4.6533713051973988</v>
      </c>
      <c r="AW2509" s="3">
        <v>7.8605609995140808</v>
      </c>
      <c r="AX2509" s="3">
        <v>4.601878980743181</v>
      </c>
      <c r="AY2509" s="3">
        <v>111.43</v>
      </c>
      <c r="AZ2509" s="3">
        <v>188.23</v>
      </c>
      <c r="BA2509" s="4">
        <v>110.2</v>
      </c>
    </row>
    <row r="2510" spans="1:53" x14ac:dyDescent="0.3">
      <c r="A2510" s="1" t="s">
        <v>3305</v>
      </c>
      <c r="B2510" s="2">
        <v>5721710</v>
      </c>
      <c r="C2510" s="9" t="s">
        <v>2401</v>
      </c>
      <c r="D2510" s="9" t="s">
        <v>2407</v>
      </c>
      <c r="E2510" s="3">
        <v>495.18691799999999</v>
      </c>
      <c r="F2510" s="5">
        <v>610.70435799999996</v>
      </c>
      <c r="G2510" s="5" t="s">
        <v>2400</v>
      </c>
      <c r="H2510" s="4">
        <v>3.2789999999999999</v>
      </c>
      <c r="I2510" s="3">
        <v>4.2988739999999996</v>
      </c>
      <c r="J2510" s="3">
        <v>3.2789999999999999</v>
      </c>
      <c r="K2510" s="3">
        <v>4.2988739999999996</v>
      </c>
      <c r="L2510" s="3">
        <v>1.0374725200000001</v>
      </c>
      <c r="M2510" s="3">
        <v>1.0374725200000001</v>
      </c>
      <c r="N2510" s="3">
        <v>9.263344</v>
      </c>
      <c r="O2510" s="3" t="s">
        <v>2400</v>
      </c>
      <c r="P2510" s="3" t="s">
        <v>2400</v>
      </c>
      <c r="Q2510" s="3">
        <v>61.652383</v>
      </c>
      <c r="R2510" s="3" t="s">
        <v>2400</v>
      </c>
      <c r="S2510" s="3" t="s">
        <v>2400</v>
      </c>
      <c r="T2510" s="9" t="s">
        <v>3438</v>
      </c>
      <c r="U2510" s="7">
        <v>15759.556</v>
      </c>
      <c r="V2510" s="7">
        <v>13122.157999999999</v>
      </c>
      <c r="W2510" s="7">
        <v>5819.0870000000004</v>
      </c>
      <c r="X2510" s="7">
        <v>9612.1090000000004</v>
      </c>
      <c r="Y2510" s="7">
        <v>13618.248</v>
      </c>
      <c r="Z2510" s="7">
        <v>14688.902</v>
      </c>
      <c r="AA2510" s="7">
        <v>15759.556</v>
      </c>
      <c r="AB2510" s="7">
        <v>15123.638000000001</v>
      </c>
      <c r="AC2510" s="4">
        <v>100</v>
      </c>
      <c r="AD2510" s="4">
        <v>100</v>
      </c>
      <c r="AE2510" s="3" t="s">
        <v>2400</v>
      </c>
      <c r="AF2510" s="3" t="s">
        <v>2400</v>
      </c>
      <c r="AG2510" s="7">
        <v>10764933</v>
      </c>
      <c r="AH2510" s="7">
        <v>10764933</v>
      </c>
      <c r="AI2510" s="7">
        <v>11331508</v>
      </c>
      <c r="AJ2510" s="7" t="s">
        <v>2400</v>
      </c>
      <c r="AK2510" s="3" t="s">
        <v>2400</v>
      </c>
      <c r="AL2510" s="7">
        <v>109</v>
      </c>
      <c r="AM2510" s="7">
        <v>3458125</v>
      </c>
      <c r="AN2510" s="3">
        <v>32.119999999999997</v>
      </c>
      <c r="AO2510" s="3">
        <v>-2.8901729999999999</v>
      </c>
      <c r="AP2510" s="3">
        <v>-8.6956520000000008</v>
      </c>
      <c r="AQ2510" s="4">
        <v>7.0063690000000003</v>
      </c>
      <c r="AR2510" s="3">
        <v>44.777662999999997</v>
      </c>
      <c r="AS2510" s="3">
        <v>-8.6956520000000008</v>
      </c>
      <c r="AT2510" s="4">
        <v>7.0063690000000003</v>
      </c>
      <c r="AU2510" s="3">
        <v>45.985402000000001</v>
      </c>
      <c r="AV2510" s="3">
        <v>3.647314850914539</v>
      </c>
      <c r="AW2510" s="3">
        <v>2.4662844035941855</v>
      </c>
      <c r="AX2510" s="3">
        <v>1.6781547155865324</v>
      </c>
      <c r="AY2510" s="3">
        <v>197.47</v>
      </c>
      <c r="AZ2510" s="3">
        <v>133.53</v>
      </c>
      <c r="BA2510" s="3">
        <v>90.86</v>
      </c>
    </row>
    <row r="2511" spans="1:53" x14ac:dyDescent="0.3">
      <c r="A2511" s="1" t="s">
        <v>1202</v>
      </c>
      <c r="B2511" s="2">
        <v>4072225</v>
      </c>
      <c r="C2511" s="9" t="s">
        <v>2395</v>
      </c>
      <c r="D2511" s="9" t="s">
        <v>2399</v>
      </c>
      <c r="E2511" s="3">
        <v>494.78106744000002</v>
      </c>
      <c r="F2511" s="5" t="s">
        <v>2400</v>
      </c>
      <c r="G2511" s="5">
        <v>1819.0950674400001</v>
      </c>
      <c r="H2511" s="3">
        <v>9.8000000000000004E-2</v>
      </c>
      <c r="I2511" s="3" t="s">
        <v>2397</v>
      </c>
      <c r="J2511" s="3">
        <v>9.8000000000000004E-2</v>
      </c>
      <c r="K2511" s="3" t="s">
        <v>2397</v>
      </c>
      <c r="L2511" s="3">
        <v>0.71875333952698894</v>
      </c>
      <c r="M2511" s="3">
        <v>0.60838542299314802</v>
      </c>
      <c r="N2511" s="3">
        <v>13.992095000000001</v>
      </c>
      <c r="O2511" s="3" t="s">
        <v>2400</v>
      </c>
      <c r="P2511" s="3" t="s">
        <v>2400</v>
      </c>
      <c r="Q2511" s="3" t="s">
        <v>2400</v>
      </c>
      <c r="R2511" s="3" t="s">
        <v>2400</v>
      </c>
      <c r="S2511" s="3" t="s">
        <v>2400</v>
      </c>
      <c r="T2511" s="9" t="s">
        <v>3430</v>
      </c>
      <c r="U2511" s="7">
        <v>158114</v>
      </c>
      <c r="V2511" s="7">
        <v>175824</v>
      </c>
      <c r="W2511" s="7">
        <v>210176</v>
      </c>
      <c r="X2511" s="7">
        <v>205165</v>
      </c>
      <c r="Y2511" s="7">
        <v>152016</v>
      </c>
      <c r="Z2511" s="7">
        <v>158114</v>
      </c>
      <c r="AA2511" s="7">
        <v>163270</v>
      </c>
      <c r="AB2511" s="7">
        <v>169396</v>
      </c>
      <c r="AC2511" s="3" t="s">
        <v>2400</v>
      </c>
      <c r="AD2511" s="3" t="s">
        <v>2400</v>
      </c>
      <c r="AE2511" s="3" t="s">
        <v>2400</v>
      </c>
      <c r="AF2511" s="3" t="s">
        <v>2400</v>
      </c>
      <c r="AG2511" s="7">
        <v>64579683</v>
      </c>
      <c r="AH2511" s="7">
        <v>64434424</v>
      </c>
      <c r="AI2511" s="7">
        <v>65132410</v>
      </c>
      <c r="AJ2511" s="7">
        <v>55979687</v>
      </c>
      <c r="AK2511" s="3">
        <v>89.607129999999998</v>
      </c>
      <c r="AL2511" s="7">
        <v>191</v>
      </c>
      <c r="AM2511" s="7">
        <v>43164581</v>
      </c>
      <c r="AN2511" s="3">
        <v>69.09</v>
      </c>
      <c r="AO2511" s="3">
        <v>-2.7472530000000002</v>
      </c>
      <c r="AP2511" s="3">
        <v>-10.606061</v>
      </c>
      <c r="AQ2511" s="3">
        <v>3.0567690000000001</v>
      </c>
      <c r="AR2511" s="3">
        <v>-20.716684999999998</v>
      </c>
      <c r="AS2511" s="3">
        <v>-10.606061</v>
      </c>
      <c r="AT2511" s="3">
        <v>3.0567690000000001</v>
      </c>
      <c r="AU2511" s="3">
        <v>-21.070233999999999</v>
      </c>
      <c r="AV2511" s="3">
        <v>1.7640330106322064</v>
      </c>
      <c r="AW2511" s="3">
        <v>3.1716256810701386</v>
      </c>
      <c r="AX2511" s="3">
        <v>2.7927470754415795</v>
      </c>
      <c r="AY2511" s="3">
        <v>52.74</v>
      </c>
      <c r="AZ2511" s="3">
        <v>94.82</v>
      </c>
      <c r="BA2511" s="3">
        <v>83.49</v>
      </c>
    </row>
    <row r="2512" spans="1:53" x14ac:dyDescent="0.3">
      <c r="A2512" s="1" t="s">
        <v>3390</v>
      </c>
      <c r="B2512" s="2">
        <v>26206574</v>
      </c>
      <c r="C2512" s="9" t="s">
        <v>2401</v>
      </c>
      <c r="D2512" s="9" t="s">
        <v>2497</v>
      </c>
      <c r="E2512" s="3">
        <v>494.76233467999998</v>
      </c>
      <c r="F2512" s="5">
        <v>332.79198400000001</v>
      </c>
      <c r="G2512" s="5" t="s">
        <v>2400</v>
      </c>
      <c r="H2512" s="3">
        <v>-0.17017388100280889</v>
      </c>
      <c r="I2512" s="3" t="s">
        <v>2397</v>
      </c>
      <c r="J2512" s="3">
        <v>-0.17017388100280889</v>
      </c>
      <c r="K2512" s="3" t="s">
        <v>2397</v>
      </c>
      <c r="L2512" s="3">
        <v>1.1371776</v>
      </c>
      <c r="M2512" s="3">
        <v>0.75824194</v>
      </c>
      <c r="N2512" s="3" t="s">
        <v>2400</v>
      </c>
      <c r="O2512" s="3" t="s">
        <v>2400</v>
      </c>
      <c r="P2512" s="3" t="s">
        <v>2400</v>
      </c>
      <c r="Q2512" s="3">
        <v>0.48691400000000001</v>
      </c>
      <c r="R2512" s="3" t="s">
        <v>2397</v>
      </c>
      <c r="S2512" s="3">
        <v>-3.2355700000000001</v>
      </c>
      <c r="T2512" s="9" t="s">
        <v>3429</v>
      </c>
      <c r="U2512" s="7">
        <v>482560.73271489039</v>
      </c>
      <c r="V2512" s="7">
        <v>551625.82230113668</v>
      </c>
      <c r="W2512" s="7">
        <v>905398.10106752219</v>
      </c>
      <c r="X2512" s="7">
        <v>758976.79022063082</v>
      </c>
      <c r="Y2512" s="7">
        <v>460715.53390443255</v>
      </c>
      <c r="Z2512" s="7">
        <v>465112.09885541018</v>
      </c>
      <c r="AA2512" s="7">
        <v>477795.53623357066</v>
      </c>
      <c r="AB2512" s="7">
        <v>482560.73271489039</v>
      </c>
      <c r="AC2512" s="3">
        <v>73.600999999999999</v>
      </c>
      <c r="AD2512" s="3">
        <v>75.787999999999997</v>
      </c>
      <c r="AE2512" s="3">
        <v>-13.019</v>
      </c>
      <c r="AF2512" s="3">
        <v>-16.492999999999999</v>
      </c>
      <c r="AG2512" s="7">
        <v>98558234</v>
      </c>
      <c r="AH2512" s="7">
        <v>100460095</v>
      </c>
      <c r="AI2512" s="7">
        <v>107285702</v>
      </c>
      <c r="AJ2512" s="7">
        <v>39473926</v>
      </c>
      <c r="AK2512" s="3">
        <v>40.051369999999999</v>
      </c>
      <c r="AL2512" s="7">
        <v>32</v>
      </c>
      <c r="AM2512" s="7">
        <v>2124470</v>
      </c>
      <c r="AN2512" s="4">
        <v>2.16</v>
      </c>
      <c r="AO2512" s="3">
        <v>-15.138593</v>
      </c>
      <c r="AP2512" s="3">
        <v>-20.717131999999999</v>
      </c>
      <c r="AQ2512" s="3">
        <v>16.715543</v>
      </c>
      <c r="AR2512" s="3">
        <v>5.9920109999999998</v>
      </c>
      <c r="AS2512" s="3">
        <v>-20.717131999999999</v>
      </c>
      <c r="AT2512" s="3">
        <v>16.715543</v>
      </c>
      <c r="AU2512" s="3">
        <v>8.8026239999999998</v>
      </c>
      <c r="AV2512" s="3" t="s">
        <v>2400</v>
      </c>
      <c r="AW2512" s="3" t="s">
        <v>2400</v>
      </c>
      <c r="AX2512" s="3" t="s">
        <v>2400</v>
      </c>
      <c r="AY2512" s="3">
        <v>62.76</v>
      </c>
      <c r="AZ2512" s="3">
        <v>87.44</v>
      </c>
      <c r="BA2512" s="3">
        <v>106.52</v>
      </c>
    </row>
    <row r="2513" spans="1:53" x14ac:dyDescent="0.3">
      <c r="A2513" s="1" t="s">
        <v>2718</v>
      </c>
      <c r="B2513" s="2">
        <v>4910879</v>
      </c>
      <c r="C2513" s="9" t="s">
        <v>2395</v>
      </c>
      <c r="D2513" s="9" t="s">
        <v>2424</v>
      </c>
      <c r="E2513" s="3">
        <v>493.28161554000002</v>
      </c>
      <c r="F2513" s="5">
        <v>554.223615</v>
      </c>
      <c r="G2513" s="5" t="s">
        <v>2400</v>
      </c>
      <c r="H2513" s="3">
        <v>0.3</v>
      </c>
      <c r="I2513" s="3" t="s">
        <v>2397</v>
      </c>
      <c r="J2513" s="3">
        <v>-4.2999999999999997E-2</v>
      </c>
      <c r="K2513" s="3" t="s">
        <v>2397</v>
      </c>
      <c r="L2513" s="3">
        <v>2.3487151100000001</v>
      </c>
      <c r="M2513" s="3">
        <v>2.2278525200000003</v>
      </c>
      <c r="N2513" s="3">
        <v>29.859484999999999</v>
      </c>
      <c r="O2513" s="3" t="s">
        <v>2400</v>
      </c>
      <c r="P2513" s="3" t="s">
        <v>2400</v>
      </c>
      <c r="Q2513" s="3">
        <v>0.50895999999999997</v>
      </c>
      <c r="R2513" s="3">
        <v>16.61741</v>
      </c>
      <c r="S2513" s="3">
        <v>16.61741</v>
      </c>
      <c r="T2513" s="9" t="s">
        <v>3434</v>
      </c>
      <c r="U2513" s="7">
        <v>971948</v>
      </c>
      <c r="V2513" s="7">
        <v>1191073</v>
      </c>
      <c r="W2513" s="7">
        <v>1055830</v>
      </c>
      <c r="X2513" s="7">
        <v>1059371</v>
      </c>
      <c r="Y2513" s="7">
        <v>1011635</v>
      </c>
      <c r="Z2513" s="7">
        <v>992895</v>
      </c>
      <c r="AA2513" s="7">
        <v>966791</v>
      </c>
      <c r="AB2513" s="7">
        <v>971948</v>
      </c>
      <c r="AC2513" s="4">
        <v>7.1980000000000004</v>
      </c>
      <c r="AD2513" s="4">
        <v>7.2279999999999998</v>
      </c>
      <c r="AE2513" s="4">
        <v>2.387</v>
      </c>
      <c r="AF2513" s="4">
        <v>2.052</v>
      </c>
      <c r="AG2513" s="7">
        <v>17802000</v>
      </c>
      <c r="AH2513" s="7">
        <v>17800000</v>
      </c>
      <c r="AI2513" s="7">
        <v>17761000</v>
      </c>
      <c r="AJ2513" s="7">
        <v>16721768</v>
      </c>
      <c r="AK2513" s="3">
        <v>93.934209999999993</v>
      </c>
      <c r="AL2513" s="7">
        <v>183</v>
      </c>
      <c r="AM2513" s="7">
        <v>13166121</v>
      </c>
      <c r="AN2513" s="3">
        <v>73.959999999999994</v>
      </c>
      <c r="AO2513" s="3">
        <v>1.030111</v>
      </c>
      <c r="AP2513" s="3">
        <v>-7.97546</v>
      </c>
      <c r="AQ2513" s="3">
        <v>-10.6204</v>
      </c>
      <c r="AR2513" s="3">
        <v>-13.938575999999999</v>
      </c>
      <c r="AS2513" s="3">
        <v>-7.97546</v>
      </c>
      <c r="AT2513" s="3">
        <v>-10.6204</v>
      </c>
      <c r="AU2513" s="3">
        <v>-13.294798</v>
      </c>
      <c r="AV2513" s="3">
        <v>3.0080935539744966</v>
      </c>
      <c r="AW2513" s="3">
        <v>3.800156813508329</v>
      </c>
      <c r="AX2513" s="3">
        <v>3.8703306192518099</v>
      </c>
      <c r="AY2513" s="3">
        <v>52.75</v>
      </c>
      <c r="AZ2513" s="3">
        <v>66.64</v>
      </c>
      <c r="BA2513" s="3">
        <v>67.87</v>
      </c>
    </row>
    <row r="2514" spans="1:53" x14ac:dyDescent="0.3">
      <c r="A2514" s="1" t="s">
        <v>2677</v>
      </c>
      <c r="B2514" s="2">
        <v>5721643</v>
      </c>
      <c r="C2514" s="9" t="s">
        <v>2401</v>
      </c>
      <c r="D2514" s="9" t="s">
        <v>2407</v>
      </c>
      <c r="E2514" s="3">
        <v>492.54611405999998</v>
      </c>
      <c r="F2514" s="5">
        <v>639.36211400000002</v>
      </c>
      <c r="G2514" s="5" t="s">
        <v>2400</v>
      </c>
      <c r="H2514" s="3">
        <v>0.28000000000000003</v>
      </c>
      <c r="I2514" s="3">
        <v>9.8495699999999999</v>
      </c>
      <c r="J2514" s="3">
        <v>0.28000000000000003</v>
      </c>
      <c r="K2514" s="3">
        <v>9.8495699999999999</v>
      </c>
      <c r="L2514" s="3">
        <v>1.05114288</v>
      </c>
      <c r="M2514" s="3">
        <v>1.05114288</v>
      </c>
      <c r="N2514" s="3">
        <v>11.692176999999999</v>
      </c>
      <c r="O2514" s="3" t="s">
        <v>2400</v>
      </c>
      <c r="P2514" s="3" t="s">
        <v>2400</v>
      </c>
      <c r="Q2514" s="3">
        <v>11.069425000000001</v>
      </c>
      <c r="R2514" s="3" t="s">
        <v>2400</v>
      </c>
      <c r="S2514" s="3" t="s">
        <v>2400</v>
      </c>
      <c r="T2514" s="9" t="s">
        <v>3429</v>
      </c>
      <c r="U2514" s="7">
        <v>56864.461000000003</v>
      </c>
      <c r="V2514" s="7">
        <v>39520.644</v>
      </c>
      <c r="W2514" s="7">
        <v>31020.234</v>
      </c>
      <c r="X2514" s="7">
        <v>97515.698999999993</v>
      </c>
      <c r="Y2514" s="7">
        <v>57027.233999999997</v>
      </c>
      <c r="Z2514" s="7">
        <v>56945.847000000002</v>
      </c>
      <c r="AA2514" s="7">
        <v>56864.461000000003</v>
      </c>
      <c r="AB2514" s="7">
        <v>53949.453000000001</v>
      </c>
      <c r="AC2514" s="4">
        <v>100</v>
      </c>
      <c r="AD2514" s="4">
        <v>100</v>
      </c>
      <c r="AE2514" s="3" t="s">
        <v>2400</v>
      </c>
      <c r="AF2514" s="3" t="s">
        <v>2400</v>
      </c>
      <c r="AG2514" s="7">
        <v>35232197</v>
      </c>
      <c r="AH2514" s="7">
        <v>35232197</v>
      </c>
      <c r="AI2514" s="7">
        <v>35232197</v>
      </c>
      <c r="AJ2514" s="7" t="s">
        <v>2400</v>
      </c>
      <c r="AK2514" s="3" t="s">
        <v>2400</v>
      </c>
      <c r="AL2514" s="7">
        <v>87</v>
      </c>
      <c r="AM2514" s="7">
        <v>8682430</v>
      </c>
      <c r="AN2514" s="3">
        <v>24.64</v>
      </c>
      <c r="AO2514" s="3">
        <v>-3.1690140000000002</v>
      </c>
      <c r="AP2514" s="3">
        <v>-1.6452070000000001</v>
      </c>
      <c r="AQ2514" s="3">
        <v>4.1666670000000003</v>
      </c>
      <c r="AR2514" s="3">
        <v>8.7816460000000003</v>
      </c>
      <c r="AS2514" s="3">
        <v>-1.6452070000000001</v>
      </c>
      <c r="AT2514" s="3">
        <v>4.1666670000000003</v>
      </c>
      <c r="AU2514" s="3">
        <v>8.6097950000000001</v>
      </c>
      <c r="AV2514" s="3">
        <v>2.4454393235823471</v>
      </c>
      <c r="AW2514" s="3">
        <v>2.3814800061226018</v>
      </c>
      <c r="AX2514" s="3">
        <v>2.0471325396788886</v>
      </c>
      <c r="AY2514" s="3">
        <v>113.35</v>
      </c>
      <c r="AZ2514" s="3">
        <v>110.38</v>
      </c>
      <c r="BA2514" s="3">
        <v>94.88</v>
      </c>
    </row>
    <row r="2515" spans="1:53" x14ac:dyDescent="0.3">
      <c r="A2515" s="1" t="s">
        <v>3387</v>
      </c>
      <c r="B2515" s="2">
        <v>9780540</v>
      </c>
      <c r="C2515" s="9" t="s">
        <v>2401</v>
      </c>
      <c r="D2515" s="9" t="s">
        <v>2506</v>
      </c>
      <c r="E2515" s="3">
        <v>492.05387999999999</v>
      </c>
      <c r="F2515" s="5">
        <v>890.91887999999994</v>
      </c>
      <c r="G2515" s="5" t="s">
        <v>2400</v>
      </c>
      <c r="H2515" s="3">
        <v>-0.28999999999999998</v>
      </c>
      <c r="I2515" s="3" t="s">
        <v>2397</v>
      </c>
      <c r="J2515" s="3">
        <v>-0.28999999999999998</v>
      </c>
      <c r="K2515" s="3" t="s">
        <v>2397</v>
      </c>
      <c r="L2515" s="3" t="s">
        <v>2397</v>
      </c>
      <c r="M2515" s="3" t="s">
        <v>2397</v>
      </c>
      <c r="N2515" s="3" t="s">
        <v>2397</v>
      </c>
      <c r="O2515" s="3" t="s">
        <v>2400</v>
      </c>
      <c r="P2515" s="3" t="s">
        <v>2400</v>
      </c>
      <c r="Q2515" s="3">
        <v>2.5499360000000002</v>
      </c>
      <c r="R2515" s="3">
        <v>8.9000540000000008</v>
      </c>
      <c r="S2515" s="3">
        <v>8.9000540000000008</v>
      </c>
      <c r="T2515" s="9" t="s">
        <v>3429</v>
      </c>
      <c r="U2515" s="7">
        <v>318660</v>
      </c>
      <c r="V2515" s="7">
        <v>244954</v>
      </c>
      <c r="W2515" s="7">
        <v>155079</v>
      </c>
      <c r="X2515" s="7">
        <v>106592</v>
      </c>
      <c r="Y2515" s="7">
        <v>326724</v>
      </c>
      <c r="Z2515" s="7">
        <v>326668</v>
      </c>
      <c r="AA2515" s="7">
        <v>327491</v>
      </c>
      <c r="AB2515" s="7">
        <v>318660</v>
      </c>
      <c r="AC2515" s="3">
        <v>69.694000000000003</v>
      </c>
      <c r="AD2515" s="3">
        <v>66.613</v>
      </c>
      <c r="AE2515" s="3">
        <v>19.486999999999998</v>
      </c>
      <c r="AF2515" s="4">
        <v>22.35</v>
      </c>
      <c r="AG2515" s="7">
        <v>32191000</v>
      </c>
      <c r="AH2515" s="7">
        <v>32160000</v>
      </c>
      <c r="AI2515" s="7">
        <v>31477165</v>
      </c>
      <c r="AJ2515" s="7">
        <v>17741977</v>
      </c>
      <c r="AK2515" s="3">
        <v>54.950839999999999</v>
      </c>
      <c r="AL2515" s="7">
        <v>147</v>
      </c>
      <c r="AM2515" s="7">
        <v>19633316</v>
      </c>
      <c r="AN2515" s="3">
        <v>60.81</v>
      </c>
      <c r="AO2515" s="3">
        <v>2.907422</v>
      </c>
      <c r="AP2515" s="3">
        <v>-11.745407</v>
      </c>
      <c r="AQ2515" s="3">
        <v>8.4677419999999994</v>
      </c>
      <c r="AR2515" s="3">
        <v>6.3241110000000003</v>
      </c>
      <c r="AS2515" s="3">
        <v>-11.745407</v>
      </c>
      <c r="AT2515" s="3">
        <v>8.4677419999999994</v>
      </c>
      <c r="AU2515" s="3">
        <v>4.3444529999999997</v>
      </c>
      <c r="AV2515" s="3">
        <v>5.3014030414717999</v>
      </c>
      <c r="AW2515" s="3">
        <v>5.5870206697319773</v>
      </c>
      <c r="AX2515" s="3">
        <v>6.8260707453106875</v>
      </c>
      <c r="AY2515" s="3">
        <v>52.99</v>
      </c>
      <c r="AZ2515" s="3">
        <v>55.85</v>
      </c>
      <c r="BA2515" s="3">
        <v>68.23</v>
      </c>
    </row>
    <row r="2516" spans="1:53" x14ac:dyDescent="0.3">
      <c r="A2516" s="1" t="s">
        <v>3106</v>
      </c>
      <c r="B2516" s="2">
        <v>9176842</v>
      </c>
      <c r="C2516" s="9" t="s">
        <v>2395</v>
      </c>
      <c r="D2516" s="9" t="s">
        <v>2430</v>
      </c>
      <c r="E2516" s="3">
        <v>491.73391299999997</v>
      </c>
      <c r="F2516" s="5">
        <v>362.23791299999999</v>
      </c>
      <c r="G2516" s="5" t="s">
        <v>2400</v>
      </c>
      <c r="H2516" s="3">
        <v>-0.53700000000000003</v>
      </c>
      <c r="I2516" s="3" t="s">
        <v>2397</v>
      </c>
      <c r="J2516" s="3">
        <v>-0.53700000000000003</v>
      </c>
      <c r="K2516" s="3" t="s">
        <v>2397</v>
      </c>
      <c r="L2516" s="3">
        <v>3.9675324700000001</v>
      </c>
      <c r="M2516" s="3">
        <v>3.5246610900000004</v>
      </c>
      <c r="N2516" s="3" t="s">
        <v>2397</v>
      </c>
      <c r="O2516" s="3" t="s">
        <v>2400</v>
      </c>
      <c r="P2516" s="3" t="s">
        <v>2400</v>
      </c>
      <c r="Q2516" s="3">
        <v>4.5394750000000004</v>
      </c>
      <c r="R2516" s="3" t="s">
        <v>2397</v>
      </c>
      <c r="S2516" s="3">
        <v>-11.048821</v>
      </c>
      <c r="T2516" s="9" t="s">
        <v>3429</v>
      </c>
      <c r="U2516" s="7">
        <v>83279</v>
      </c>
      <c r="V2516" s="7">
        <v>41029</v>
      </c>
      <c r="W2516" s="7">
        <v>33578</v>
      </c>
      <c r="X2516" s="7">
        <v>18904</v>
      </c>
      <c r="Y2516" s="7">
        <v>105453</v>
      </c>
      <c r="Z2516" s="7">
        <v>99587</v>
      </c>
      <c r="AA2516" s="7">
        <v>91993</v>
      </c>
      <c r="AB2516" s="7">
        <v>83279</v>
      </c>
      <c r="AC2516" s="4">
        <v>11.62</v>
      </c>
      <c r="AD2516" s="4">
        <v>32.29</v>
      </c>
      <c r="AE2516" s="3">
        <v>-166.613</v>
      </c>
      <c r="AF2516" s="3">
        <v>-51.753999999999998</v>
      </c>
      <c r="AG2516" s="7">
        <v>49542659</v>
      </c>
      <c r="AH2516" s="7">
        <v>47167305</v>
      </c>
      <c r="AI2516" s="7">
        <v>40626201</v>
      </c>
      <c r="AJ2516" s="7">
        <v>47081730</v>
      </c>
      <c r="AK2516" s="4">
        <v>94.597399999999993</v>
      </c>
      <c r="AL2516" s="7">
        <v>169</v>
      </c>
      <c r="AM2516" s="7">
        <v>21666693</v>
      </c>
      <c r="AN2516" s="3">
        <v>43.53</v>
      </c>
      <c r="AO2516" s="3">
        <v>-4.6057769999999998</v>
      </c>
      <c r="AP2516" s="3">
        <v>23.684211000000001</v>
      </c>
      <c r="AQ2516" s="3">
        <v>93.968254000000002</v>
      </c>
      <c r="AR2516" s="3">
        <v>70.909091000000004</v>
      </c>
      <c r="AS2516" s="3">
        <v>23.684211000000001</v>
      </c>
      <c r="AT2516" s="3">
        <v>93.968254000000002</v>
      </c>
      <c r="AU2516" s="3">
        <v>59.322034000000002</v>
      </c>
      <c r="AV2516" s="3">
        <v>16.093148814103031</v>
      </c>
      <c r="AW2516" s="3">
        <v>17.959474971871376</v>
      </c>
      <c r="AX2516" s="3">
        <v>13.665385668909675</v>
      </c>
      <c r="AY2516" s="3">
        <v>132.16999999999999</v>
      </c>
      <c r="AZ2516" s="4">
        <v>147.5</v>
      </c>
      <c r="BA2516" s="3">
        <v>112.23</v>
      </c>
    </row>
    <row r="2517" spans="1:53" x14ac:dyDescent="0.3">
      <c r="A2517" s="1" t="s">
        <v>3184</v>
      </c>
      <c r="B2517" s="2">
        <v>4811054</v>
      </c>
      <c r="C2517" s="9" t="s">
        <v>2395</v>
      </c>
      <c r="D2517" s="9" t="s">
        <v>2403</v>
      </c>
      <c r="E2517" s="3">
        <v>491.48710399999999</v>
      </c>
      <c r="F2517" s="5">
        <v>358.73010399999998</v>
      </c>
      <c r="G2517" s="5" t="s">
        <v>2400</v>
      </c>
      <c r="H2517" s="3">
        <v>-1.173</v>
      </c>
      <c r="I2517" s="3" t="s">
        <v>2397</v>
      </c>
      <c r="J2517" s="3">
        <v>-1.173</v>
      </c>
      <c r="K2517" s="3" t="s">
        <v>2397</v>
      </c>
      <c r="L2517" s="3">
        <v>1.2703368900000001</v>
      </c>
      <c r="M2517" s="3">
        <v>1.2703368900000001</v>
      </c>
      <c r="N2517" s="3" t="s">
        <v>2397</v>
      </c>
      <c r="O2517" s="3" t="s">
        <v>2400</v>
      </c>
      <c r="P2517" s="3" t="s">
        <v>2400</v>
      </c>
      <c r="Q2517" s="3">
        <v>2.9673340000000001</v>
      </c>
      <c r="R2517" s="3" t="s">
        <v>2397</v>
      </c>
      <c r="S2517" s="3">
        <v>-1.199389</v>
      </c>
      <c r="T2517" s="9" t="s">
        <v>3429</v>
      </c>
      <c r="U2517" s="7">
        <v>90242</v>
      </c>
      <c r="V2517" s="7">
        <v>112724</v>
      </c>
      <c r="W2517" s="7">
        <v>470347</v>
      </c>
      <c r="X2517" s="7">
        <v>154567</v>
      </c>
      <c r="Y2517" s="7">
        <v>84327</v>
      </c>
      <c r="Z2517" s="7">
        <v>89044</v>
      </c>
      <c r="AA2517" s="7">
        <v>86726</v>
      </c>
      <c r="AB2517" s="7">
        <v>90242</v>
      </c>
      <c r="AC2517" s="3">
        <v>-195.29400000000001</v>
      </c>
      <c r="AD2517" s="3">
        <v>-195.64699999999999</v>
      </c>
      <c r="AE2517" s="3">
        <v>-273.82799999999997</v>
      </c>
      <c r="AF2517" s="3">
        <v>-265.10300000000001</v>
      </c>
      <c r="AG2517" s="7">
        <v>49534000</v>
      </c>
      <c r="AH2517" s="7">
        <v>49317000</v>
      </c>
      <c r="AI2517" s="7">
        <v>43991000</v>
      </c>
      <c r="AJ2517" s="7">
        <v>40600643</v>
      </c>
      <c r="AK2517" s="3">
        <v>81.946889999999996</v>
      </c>
      <c r="AL2517" s="7">
        <v>236</v>
      </c>
      <c r="AM2517" s="7">
        <v>39927546</v>
      </c>
      <c r="AN2517" s="3">
        <v>80.59</v>
      </c>
      <c r="AO2517" s="3">
        <v>4.45946</v>
      </c>
      <c r="AP2517" s="3">
        <v>-22.076612999999998</v>
      </c>
      <c r="AQ2517" s="3">
        <v>-26.310772</v>
      </c>
      <c r="AR2517" s="3">
        <v>-57.851689999999998</v>
      </c>
      <c r="AS2517" s="3">
        <v>-22.076612999999998</v>
      </c>
      <c r="AT2517" s="3">
        <v>-26.310772</v>
      </c>
      <c r="AU2517" s="3">
        <v>-56.935932999999999</v>
      </c>
      <c r="AV2517" s="3">
        <v>12.18613250145509</v>
      </c>
      <c r="AW2517" s="3">
        <v>17.862414883538339</v>
      </c>
      <c r="AX2517" s="3">
        <v>10.79295378421118</v>
      </c>
      <c r="AY2517" s="3">
        <v>166.69</v>
      </c>
      <c r="AZ2517" s="3">
        <v>244.33</v>
      </c>
      <c r="BA2517" s="3">
        <v>147.63</v>
      </c>
    </row>
    <row r="2518" spans="1:53" x14ac:dyDescent="0.3">
      <c r="A2518" s="1" t="s">
        <v>3383</v>
      </c>
      <c r="B2518" s="2">
        <v>5197845</v>
      </c>
      <c r="C2518" s="9" t="s">
        <v>2395</v>
      </c>
      <c r="D2518" s="9" t="s">
        <v>2463</v>
      </c>
      <c r="E2518" s="3">
        <v>488.98719199999999</v>
      </c>
      <c r="F2518" s="5">
        <v>690.55019200000004</v>
      </c>
      <c r="G2518" s="5" t="s">
        <v>2400</v>
      </c>
      <c r="H2518" s="3">
        <v>-0.11</v>
      </c>
      <c r="I2518" s="3" t="s">
        <v>2397</v>
      </c>
      <c r="J2518" s="3">
        <v>-0.11</v>
      </c>
      <c r="K2518" s="3" t="s">
        <v>2397</v>
      </c>
      <c r="L2518" s="3" t="s">
        <v>2397</v>
      </c>
      <c r="M2518" s="3" t="s">
        <v>2397</v>
      </c>
      <c r="N2518" s="3" t="s">
        <v>2397</v>
      </c>
      <c r="O2518" s="3" t="s">
        <v>2400</v>
      </c>
      <c r="P2518" s="3" t="s">
        <v>2400</v>
      </c>
      <c r="Q2518" s="3">
        <v>3.773193</v>
      </c>
      <c r="R2518" s="3" t="s">
        <v>2397</v>
      </c>
      <c r="S2518" s="3">
        <v>-26.330558</v>
      </c>
      <c r="T2518" s="9" t="s">
        <v>3429</v>
      </c>
      <c r="U2518" s="7">
        <v>163914</v>
      </c>
      <c r="V2518" s="7">
        <v>110248</v>
      </c>
      <c r="W2518" s="7">
        <v>49590</v>
      </c>
      <c r="X2518" s="7">
        <v>20435</v>
      </c>
      <c r="Y2518" s="7">
        <v>187361</v>
      </c>
      <c r="Z2518" s="7">
        <v>181413</v>
      </c>
      <c r="AA2518" s="7">
        <v>171356</v>
      </c>
      <c r="AB2518" s="7">
        <v>163914</v>
      </c>
      <c r="AC2518" s="3">
        <v>82.524000000000001</v>
      </c>
      <c r="AD2518" s="4">
        <v>81.36</v>
      </c>
      <c r="AE2518" s="3">
        <v>-19.327000000000002</v>
      </c>
      <c r="AF2518" s="3">
        <v>-17.646999999999998</v>
      </c>
      <c r="AG2518" s="7">
        <v>149003934</v>
      </c>
      <c r="AH2518" s="7">
        <v>148936727</v>
      </c>
      <c r="AI2518" s="7">
        <v>138067806</v>
      </c>
      <c r="AJ2518" s="7">
        <v>142479471</v>
      </c>
      <c r="AK2518" s="3">
        <v>95.571560000000005</v>
      </c>
      <c r="AL2518" s="7">
        <v>172</v>
      </c>
      <c r="AM2518" s="7">
        <v>65688554</v>
      </c>
      <c r="AN2518" s="3">
        <v>44.06</v>
      </c>
      <c r="AO2518" s="3">
        <v>-2.3054760000000001</v>
      </c>
      <c r="AP2518" s="3">
        <v>3.3536589999999999</v>
      </c>
      <c r="AQ2518" s="3">
        <v>18.947368000000001</v>
      </c>
      <c r="AR2518" s="3">
        <v>49.668874000000002</v>
      </c>
      <c r="AS2518" s="3">
        <v>3.3536589999999999</v>
      </c>
      <c r="AT2518" s="3">
        <v>18.947368000000001</v>
      </c>
      <c r="AU2518" s="3">
        <v>44.255319</v>
      </c>
      <c r="AV2518" s="3">
        <v>3.1059059717693538</v>
      </c>
      <c r="AW2518" s="3">
        <v>5.3836937633592266</v>
      </c>
      <c r="AX2518" s="3">
        <v>5.2122468596083644</v>
      </c>
      <c r="AY2518" s="3">
        <v>54.38</v>
      </c>
      <c r="AZ2518" s="3">
        <v>94.26</v>
      </c>
      <c r="BA2518" s="3">
        <v>91.26</v>
      </c>
    </row>
    <row r="2519" spans="1:53" x14ac:dyDescent="0.3">
      <c r="A2519" s="1" t="s">
        <v>2875</v>
      </c>
      <c r="B2519" s="2">
        <v>4992153</v>
      </c>
      <c r="C2519" s="9" t="s">
        <v>2401</v>
      </c>
      <c r="D2519" s="9" t="s">
        <v>2445</v>
      </c>
      <c r="E2519" s="3">
        <v>488.08657296000001</v>
      </c>
      <c r="F2519" s="5">
        <v>462.90957200000003</v>
      </c>
      <c r="G2519" s="5" t="s">
        <v>2400</v>
      </c>
      <c r="H2519" s="3">
        <v>0.3</v>
      </c>
      <c r="I2519" s="3">
        <v>62.457864999999998</v>
      </c>
      <c r="J2519" s="3">
        <v>0.3</v>
      </c>
      <c r="K2519" s="3">
        <v>62.457864999999998</v>
      </c>
      <c r="L2519" s="3">
        <v>8.7230286400000008</v>
      </c>
      <c r="M2519" s="3">
        <v>4.3057707199999999</v>
      </c>
      <c r="N2519" s="3">
        <v>18.203029000000001</v>
      </c>
      <c r="O2519" s="3" t="s">
        <v>2400</v>
      </c>
      <c r="P2519" s="3" t="s">
        <v>2400</v>
      </c>
      <c r="Q2519" s="3">
        <v>2.3375430000000001</v>
      </c>
      <c r="R2519" s="3">
        <v>27.596664000000001</v>
      </c>
      <c r="S2519" s="3">
        <v>27.596664000000001</v>
      </c>
      <c r="T2519" s="9" t="s">
        <v>3431</v>
      </c>
      <c r="U2519" s="7">
        <v>185533</v>
      </c>
      <c r="V2519" s="7">
        <v>157118</v>
      </c>
      <c r="W2519" s="7">
        <v>122814</v>
      </c>
      <c r="X2519" s="7">
        <v>97489</v>
      </c>
      <c r="Y2519" s="7">
        <v>196402</v>
      </c>
      <c r="Z2519" s="7">
        <v>187915</v>
      </c>
      <c r="AA2519" s="7">
        <v>185533</v>
      </c>
      <c r="AB2519" s="7">
        <v>179490</v>
      </c>
      <c r="AC2519" s="3">
        <v>21.875</v>
      </c>
      <c r="AD2519" s="3">
        <v>24.228000000000002</v>
      </c>
      <c r="AE2519" s="4">
        <v>6.72</v>
      </c>
      <c r="AF2519" s="4">
        <v>7.69</v>
      </c>
      <c r="AG2519" s="7">
        <v>10890000</v>
      </c>
      <c r="AH2519" s="7">
        <v>10871000</v>
      </c>
      <c r="AI2519" s="7">
        <v>10703000</v>
      </c>
      <c r="AJ2519" s="7">
        <v>10286180</v>
      </c>
      <c r="AK2519" s="3">
        <v>94.455910000000003</v>
      </c>
      <c r="AL2519" s="7">
        <v>133</v>
      </c>
      <c r="AM2519" s="7">
        <v>8467732</v>
      </c>
      <c r="AN2519" s="3">
        <v>77.760000000000005</v>
      </c>
      <c r="AO2519" s="3">
        <v>1.3907890000000001</v>
      </c>
      <c r="AP2519" s="3">
        <v>-0.78090099999999996</v>
      </c>
      <c r="AQ2519" s="3">
        <v>50.287258999999999</v>
      </c>
      <c r="AR2519" s="3">
        <v>130.773223</v>
      </c>
      <c r="AS2519" s="3">
        <v>-0.78090099999999996</v>
      </c>
      <c r="AT2519" s="3">
        <v>50.287258999999999</v>
      </c>
      <c r="AU2519" s="3">
        <v>134.42277300000001</v>
      </c>
      <c r="AV2519" s="3">
        <v>5.4941410080948199</v>
      </c>
      <c r="AW2519" s="3">
        <v>3.8737901163851092</v>
      </c>
      <c r="AX2519" s="3">
        <v>2.8989235953414227</v>
      </c>
      <c r="AY2519" s="3">
        <v>164.51</v>
      </c>
      <c r="AZ2519" s="3">
        <v>115.99</v>
      </c>
      <c r="BA2519" s="4">
        <v>86.8</v>
      </c>
    </row>
    <row r="2520" spans="1:53" x14ac:dyDescent="0.3">
      <c r="A2520" s="1" t="s">
        <v>3293</v>
      </c>
      <c r="B2520" s="2">
        <v>4912118</v>
      </c>
      <c r="C2520" s="9" t="s">
        <v>2395</v>
      </c>
      <c r="D2520" s="9" t="s">
        <v>2459</v>
      </c>
      <c r="E2520" s="3">
        <v>486.37180139999998</v>
      </c>
      <c r="F2520" s="5">
        <v>649.26380099999994</v>
      </c>
      <c r="G2520" s="5" t="s">
        <v>2400</v>
      </c>
      <c r="H2520" s="3">
        <v>0.09</v>
      </c>
      <c r="I2520" s="3" t="s">
        <v>2397</v>
      </c>
      <c r="J2520" s="3">
        <v>0.09</v>
      </c>
      <c r="K2520" s="3" t="s">
        <v>2397</v>
      </c>
      <c r="L2520" s="3">
        <v>3.1867535299999998</v>
      </c>
      <c r="M2520" s="3">
        <v>1.60229289</v>
      </c>
      <c r="N2520" s="3">
        <v>32.076503000000002</v>
      </c>
      <c r="O2520" s="3" t="s">
        <v>2400</v>
      </c>
      <c r="P2520" s="3" t="s">
        <v>2400</v>
      </c>
      <c r="Q2520" s="3">
        <v>0.72147600000000001</v>
      </c>
      <c r="R2520" s="3">
        <v>17.429615999999999</v>
      </c>
      <c r="S2520" s="3">
        <v>17.429615999999999</v>
      </c>
      <c r="T2520" s="9" t="s">
        <v>3429</v>
      </c>
      <c r="U2520" s="7">
        <v>872198</v>
      </c>
      <c r="V2520" s="7">
        <v>1027164</v>
      </c>
      <c r="W2520" s="7">
        <v>991792</v>
      </c>
      <c r="X2520" s="7">
        <v>675973</v>
      </c>
      <c r="Y2520" s="7">
        <v>787077</v>
      </c>
      <c r="Z2520" s="7">
        <v>794327</v>
      </c>
      <c r="AA2520" s="7">
        <v>826648</v>
      </c>
      <c r="AB2520" s="7">
        <v>872198</v>
      </c>
      <c r="AC2520" s="3">
        <v>17.239000000000001</v>
      </c>
      <c r="AD2520" s="3">
        <v>18.062999999999999</v>
      </c>
      <c r="AE2520" s="4">
        <v>2.718</v>
      </c>
      <c r="AF2520" s="4">
        <v>2.508</v>
      </c>
      <c r="AG2520" s="7">
        <v>34482000</v>
      </c>
      <c r="AH2520" s="7">
        <v>34448000</v>
      </c>
      <c r="AI2520" s="7">
        <v>34289000</v>
      </c>
      <c r="AJ2520" s="7">
        <v>31578686</v>
      </c>
      <c r="AK2520" s="3">
        <v>91.547139999999999</v>
      </c>
      <c r="AL2520" s="7">
        <v>188</v>
      </c>
      <c r="AM2520" s="7">
        <v>30472514</v>
      </c>
      <c r="AN2520" s="3">
        <v>88.34</v>
      </c>
      <c r="AO2520" s="3">
        <v>0.42771599999999999</v>
      </c>
      <c r="AP2520" s="3">
        <v>-16.737589</v>
      </c>
      <c r="AQ2520" s="3">
        <v>-6.4541829999999996</v>
      </c>
      <c r="AR2520" s="3">
        <v>-2.5726140000000002</v>
      </c>
      <c r="AS2520" s="3">
        <v>-16.737589</v>
      </c>
      <c r="AT2520" s="3">
        <v>-6.4541829999999996</v>
      </c>
      <c r="AU2520" s="3">
        <v>-3.9279869999999999</v>
      </c>
      <c r="AV2520" s="3">
        <v>2.7741647976222494</v>
      </c>
      <c r="AW2520" s="3">
        <v>4.2867141377672962</v>
      </c>
      <c r="AX2520" s="3">
        <v>3.699781821337246</v>
      </c>
      <c r="AY2520" s="3">
        <v>64.42</v>
      </c>
      <c r="AZ2520" s="3">
        <v>99.54</v>
      </c>
      <c r="BA2520" s="3">
        <v>85.91</v>
      </c>
    </row>
    <row r="2521" spans="1:53" x14ac:dyDescent="0.3">
      <c r="A2521" s="1" t="s">
        <v>3192</v>
      </c>
      <c r="B2521" s="2">
        <v>4170803</v>
      </c>
      <c r="C2521" s="9" t="s">
        <v>2395</v>
      </c>
      <c r="D2521" s="9" t="s">
        <v>2403</v>
      </c>
      <c r="E2521" s="3">
        <v>486.35125440000002</v>
      </c>
      <c r="F2521" s="5">
        <v>525.44625399999995</v>
      </c>
      <c r="G2521" s="5" t="s">
        <v>2400</v>
      </c>
      <c r="H2521" s="3">
        <v>0.7</v>
      </c>
      <c r="I2521" s="3">
        <v>76.108597000000003</v>
      </c>
      <c r="J2521" s="3">
        <v>0.7</v>
      </c>
      <c r="K2521" s="3">
        <v>76.108597000000003</v>
      </c>
      <c r="L2521" s="3" t="s">
        <v>2397</v>
      </c>
      <c r="M2521" s="3" t="s">
        <v>2397</v>
      </c>
      <c r="N2521" s="3">
        <v>28.460236999999999</v>
      </c>
      <c r="O2521" s="3" t="s">
        <v>2400</v>
      </c>
      <c r="P2521" s="3" t="s">
        <v>2400</v>
      </c>
      <c r="Q2521" s="3">
        <v>2.1311019999999998</v>
      </c>
      <c r="R2521" s="3">
        <v>27.726519</v>
      </c>
      <c r="S2521" s="3">
        <v>27.726519</v>
      </c>
      <c r="T2521" s="9" t="s">
        <v>3429</v>
      </c>
      <c r="U2521" s="7">
        <v>115782</v>
      </c>
      <c r="V2521" s="7">
        <v>115742</v>
      </c>
      <c r="W2521" s="7">
        <v>138736</v>
      </c>
      <c r="X2521" s="7">
        <v>108621</v>
      </c>
      <c r="Y2521" s="7">
        <v>157374</v>
      </c>
      <c r="Z2521" s="7">
        <v>130201</v>
      </c>
      <c r="AA2521" s="7">
        <v>119246</v>
      </c>
      <c r="AB2521" s="7">
        <v>115782</v>
      </c>
      <c r="AC2521" s="4">
        <v>72.680000000000007</v>
      </c>
      <c r="AD2521" s="3">
        <v>76.119</v>
      </c>
      <c r="AE2521" s="3">
        <v>-17.579000000000001</v>
      </c>
      <c r="AF2521" s="4">
        <v>7.1929999999999996</v>
      </c>
      <c r="AG2521" s="7">
        <v>17615040</v>
      </c>
      <c r="AH2521" s="7">
        <v>17594117</v>
      </c>
      <c r="AI2521" s="7">
        <v>17436723</v>
      </c>
      <c r="AJ2521" s="7">
        <v>14942448</v>
      </c>
      <c r="AK2521" s="3">
        <v>84.827780000000004</v>
      </c>
      <c r="AL2521" s="7">
        <v>120</v>
      </c>
      <c r="AM2521" s="7">
        <v>9727392</v>
      </c>
      <c r="AN2521" s="3">
        <v>55.22</v>
      </c>
      <c r="AO2521" s="3">
        <v>2.311436</v>
      </c>
      <c r="AP2521" s="3">
        <v>-39.080044000000001</v>
      </c>
      <c r="AQ2521" s="3">
        <v>3.9555009999999999</v>
      </c>
      <c r="AR2521" s="3">
        <v>15.20548</v>
      </c>
      <c r="AS2521" s="3">
        <v>-39.080044000000001</v>
      </c>
      <c r="AT2521" s="3">
        <v>3.9555009999999999</v>
      </c>
      <c r="AU2521" s="3">
        <v>16</v>
      </c>
      <c r="AV2521" s="3">
        <v>18.573610959725325</v>
      </c>
      <c r="AW2521" s="3">
        <v>8.7120618620121313</v>
      </c>
      <c r="AX2521" s="3">
        <v>7.3666235915881675</v>
      </c>
      <c r="AY2521" s="3">
        <v>372.83</v>
      </c>
      <c r="AZ2521" s="3">
        <v>174.88</v>
      </c>
      <c r="BA2521" s="3">
        <v>147.87</v>
      </c>
    </row>
    <row r="2522" spans="1:53" x14ac:dyDescent="0.3">
      <c r="A2522" s="1" t="s">
        <v>3297</v>
      </c>
      <c r="B2522" s="2">
        <v>4377564</v>
      </c>
      <c r="C2522" s="9" t="s">
        <v>2395</v>
      </c>
      <c r="D2522" s="9" t="s">
        <v>2399</v>
      </c>
      <c r="E2522" s="3">
        <v>485.60819199999997</v>
      </c>
      <c r="F2522" s="5" t="s">
        <v>2400</v>
      </c>
      <c r="G2522" s="5">
        <v>414.91119200000003</v>
      </c>
      <c r="H2522" s="3">
        <v>0.74299999999999999</v>
      </c>
      <c r="I2522" s="3">
        <v>13.3137254901961</v>
      </c>
      <c r="J2522" s="4">
        <v>0.74299999999999999</v>
      </c>
      <c r="K2522" s="3">
        <v>13.3137254901961</v>
      </c>
      <c r="L2522" s="3">
        <v>1.2693639278181599</v>
      </c>
      <c r="M2522" s="3">
        <v>1.20701690147257</v>
      </c>
      <c r="N2522" s="3">
        <v>9.2633019999999995</v>
      </c>
      <c r="O2522" s="3" t="s">
        <v>2400</v>
      </c>
      <c r="P2522" s="3" t="s">
        <v>2400</v>
      </c>
      <c r="Q2522" s="3" t="s">
        <v>2400</v>
      </c>
      <c r="R2522" s="3" t="s">
        <v>2400</v>
      </c>
      <c r="S2522" s="3" t="s">
        <v>2400</v>
      </c>
      <c r="T2522" s="9" t="s">
        <v>3429</v>
      </c>
      <c r="U2522" s="7">
        <v>147730</v>
      </c>
      <c r="V2522" s="7">
        <v>123677</v>
      </c>
      <c r="W2522" s="7">
        <v>95431</v>
      </c>
      <c r="X2522" s="7">
        <v>70563</v>
      </c>
      <c r="Y2522" s="7">
        <v>164556</v>
      </c>
      <c r="Z2522" s="7">
        <v>158790</v>
      </c>
      <c r="AA2522" s="7">
        <v>153420</v>
      </c>
      <c r="AB2522" s="7">
        <v>147730</v>
      </c>
      <c r="AC2522" s="3" t="s">
        <v>2400</v>
      </c>
      <c r="AD2522" s="3" t="s">
        <v>2400</v>
      </c>
      <c r="AE2522" s="3" t="s">
        <v>2400</v>
      </c>
      <c r="AF2522" s="3" t="s">
        <v>2400</v>
      </c>
      <c r="AG2522" s="7">
        <v>13667591</v>
      </c>
      <c r="AH2522" s="7">
        <v>13665505</v>
      </c>
      <c r="AI2522" s="7">
        <v>13600211</v>
      </c>
      <c r="AJ2522" s="7">
        <v>12626078</v>
      </c>
      <c r="AK2522" s="3">
        <v>92.301940000000002</v>
      </c>
      <c r="AL2522" s="7">
        <v>116</v>
      </c>
      <c r="AM2522" s="7">
        <v>6439768</v>
      </c>
      <c r="AN2522" s="3">
        <v>47.08</v>
      </c>
      <c r="AO2522" s="3">
        <v>-1.1932480000000001</v>
      </c>
      <c r="AP2522" s="3">
        <v>-4.3661969999999997</v>
      </c>
      <c r="AQ2522" s="3">
        <v>26.821068</v>
      </c>
      <c r="AR2522" s="3">
        <v>73.302706000000001</v>
      </c>
      <c r="AS2522" s="3">
        <v>-4.3661969999999997</v>
      </c>
      <c r="AT2522" s="3">
        <v>26.821068</v>
      </c>
      <c r="AU2522" s="3">
        <v>70.860594000000006</v>
      </c>
      <c r="AV2522" s="3">
        <v>1.8287455084777482</v>
      </c>
      <c r="AW2522" s="3">
        <v>2.7960712923887412</v>
      </c>
      <c r="AX2522" s="3">
        <v>2.841289897350002</v>
      </c>
      <c r="AY2522" s="4">
        <v>108.4</v>
      </c>
      <c r="AZ2522" s="3">
        <v>165.73</v>
      </c>
      <c r="BA2522" s="3">
        <v>168.41</v>
      </c>
    </row>
    <row r="2523" spans="1:53" x14ac:dyDescent="0.3">
      <c r="A2523" s="1" t="s">
        <v>3049</v>
      </c>
      <c r="B2523" s="2">
        <v>114275788</v>
      </c>
      <c r="C2523" s="9" t="s">
        <v>2401</v>
      </c>
      <c r="D2523" s="9" t="s">
        <v>2508</v>
      </c>
      <c r="E2523" s="3">
        <v>484.06135799999998</v>
      </c>
      <c r="F2523" s="5">
        <v>691.60535800000002</v>
      </c>
      <c r="G2523" s="5">
        <v>691.93609835999996</v>
      </c>
      <c r="H2523" s="3">
        <v>-2.7250000000000001</v>
      </c>
      <c r="I2523" s="3" t="s">
        <v>2397</v>
      </c>
      <c r="J2523" s="3">
        <v>-2.7250000000000001</v>
      </c>
      <c r="K2523" s="3" t="s">
        <v>2397</v>
      </c>
      <c r="L2523" s="3">
        <v>0.74203362328116196</v>
      </c>
      <c r="M2523" s="3">
        <v>0.74203362328116196</v>
      </c>
      <c r="N2523" s="3">
        <v>6.724844</v>
      </c>
      <c r="O2523" s="3" t="s">
        <v>2400</v>
      </c>
      <c r="P2523" s="3" t="s">
        <v>2400</v>
      </c>
      <c r="Q2523" s="3">
        <v>4.1574799999999996</v>
      </c>
      <c r="R2523" s="3">
        <v>5.8870290000000001</v>
      </c>
      <c r="S2523" s="3" t="s">
        <v>2397</v>
      </c>
      <c r="T2523" s="9" t="s">
        <v>3429</v>
      </c>
      <c r="U2523" s="7">
        <v>174965</v>
      </c>
      <c r="V2523" s="7">
        <v>156214</v>
      </c>
      <c r="W2523" s="7">
        <v>147906</v>
      </c>
      <c r="X2523" s="7">
        <v>144765</v>
      </c>
      <c r="Y2523" s="7">
        <v>160911</v>
      </c>
      <c r="Z2523" s="7">
        <v>172536</v>
      </c>
      <c r="AA2523" s="7">
        <v>176310</v>
      </c>
      <c r="AB2523" s="7">
        <v>174965</v>
      </c>
      <c r="AC2523" s="4">
        <v>100</v>
      </c>
      <c r="AD2523" s="4">
        <v>100</v>
      </c>
      <c r="AE2523" s="3">
        <v>74.248999999999995</v>
      </c>
      <c r="AF2523" s="3">
        <v>64.858000000000004</v>
      </c>
      <c r="AG2523" s="7">
        <v>14785014</v>
      </c>
      <c r="AH2523" s="7">
        <v>14785118</v>
      </c>
      <c r="AI2523" s="7" t="s">
        <v>2400</v>
      </c>
      <c r="AJ2523" s="7">
        <v>13816256</v>
      </c>
      <c r="AK2523" s="4">
        <v>93.447699999999998</v>
      </c>
      <c r="AL2523" s="7">
        <v>332</v>
      </c>
      <c r="AM2523" s="7">
        <v>8796371</v>
      </c>
      <c r="AN2523" s="4">
        <v>59.5</v>
      </c>
      <c r="AO2523" s="3">
        <v>1.0359339999999999</v>
      </c>
      <c r="AP2523" s="3">
        <v>-4.6731829999999999</v>
      </c>
      <c r="AQ2523" s="3">
        <v>1.9268449999999999</v>
      </c>
      <c r="AR2523" s="3">
        <v>71.861233999999996</v>
      </c>
      <c r="AS2523" s="3">
        <v>-4.6731829999999999</v>
      </c>
      <c r="AT2523" s="3">
        <v>1.9268449999999999</v>
      </c>
      <c r="AU2523" s="3">
        <v>68.885281000000006</v>
      </c>
      <c r="AV2523" s="3">
        <v>2.8532675045150446</v>
      </c>
      <c r="AW2523" s="3">
        <v>2.2467805453672089</v>
      </c>
      <c r="AX2523" s="3">
        <v>2.6424620539107004</v>
      </c>
      <c r="AY2523" s="3">
        <v>42.59</v>
      </c>
      <c r="AZ2523" s="3">
        <v>33.53</v>
      </c>
      <c r="BA2523" s="3">
        <v>39.44</v>
      </c>
    </row>
    <row r="2524" spans="1:53" x14ac:dyDescent="0.3">
      <c r="A2524" s="1" t="s">
        <v>2953</v>
      </c>
      <c r="B2524" s="2">
        <v>4967120</v>
      </c>
      <c r="C2524" s="9" t="s">
        <v>2395</v>
      </c>
      <c r="D2524" s="9" t="s">
        <v>2498</v>
      </c>
      <c r="E2524" s="3">
        <v>483.98756610999999</v>
      </c>
      <c r="F2524" s="5">
        <v>653.33856600000001</v>
      </c>
      <c r="G2524" s="5" t="s">
        <v>2400</v>
      </c>
      <c r="H2524" s="3">
        <v>0.12</v>
      </c>
      <c r="I2524" s="3">
        <v>37.46</v>
      </c>
      <c r="J2524" s="3">
        <v>0.12</v>
      </c>
      <c r="K2524" s="3">
        <v>37.46</v>
      </c>
      <c r="L2524" s="3">
        <v>0.85807220000000006</v>
      </c>
      <c r="M2524" s="3">
        <v>0.84388375999999998</v>
      </c>
      <c r="N2524" s="3">
        <v>8.2839449999999992</v>
      </c>
      <c r="O2524" s="3" t="s">
        <v>2400</v>
      </c>
      <c r="P2524" s="3" t="s">
        <v>2400</v>
      </c>
      <c r="Q2524" s="3">
        <v>0.38264100000000001</v>
      </c>
      <c r="R2524" s="3">
        <v>5.8916440000000003</v>
      </c>
      <c r="S2524" s="3">
        <v>5.8916440000000003</v>
      </c>
      <c r="T2524" s="9" t="s">
        <v>3430</v>
      </c>
      <c r="U2524" s="7">
        <v>1714510</v>
      </c>
      <c r="V2524" s="7">
        <v>1823429</v>
      </c>
      <c r="W2524" s="7">
        <v>1349535</v>
      </c>
      <c r="X2524" s="7">
        <v>1291807</v>
      </c>
      <c r="Y2524" s="7">
        <v>1650685</v>
      </c>
      <c r="Z2524" s="7">
        <v>1714510</v>
      </c>
      <c r="AA2524" s="7">
        <v>1780493</v>
      </c>
      <c r="AB2524" s="7">
        <v>1840160</v>
      </c>
      <c r="AC2524" s="4">
        <v>8.1809999999999992</v>
      </c>
      <c r="AD2524" s="4">
        <v>7.7729999999999997</v>
      </c>
      <c r="AE2524" s="4">
        <v>6.7060000000000004</v>
      </c>
      <c r="AF2524" s="4">
        <v>6.4950000000000001</v>
      </c>
      <c r="AG2524" s="7">
        <v>24679000</v>
      </c>
      <c r="AH2524" s="7">
        <v>24733000</v>
      </c>
      <c r="AI2524" s="7">
        <v>24845000</v>
      </c>
      <c r="AJ2524" s="7">
        <v>24211430</v>
      </c>
      <c r="AK2524" s="3">
        <v>98.098830000000007</v>
      </c>
      <c r="AL2524" s="7">
        <v>195</v>
      </c>
      <c r="AM2524" s="7">
        <v>19210494</v>
      </c>
      <c r="AN2524" s="3">
        <v>77.84</v>
      </c>
      <c r="AO2524" s="3">
        <v>-1.6281509999999999</v>
      </c>
      <c r="AP2524" s="3">
        <v>-4.4875059999999998</v>
      </c>
      <c r="AQ2524" s="3">
        <v>1.188547</v>
      </c>
      <c r="AR2524" s="3">
        <v>-28.918406000000001</v>
      </c>
      <c r="AS2524" s="3">
        <v>-4.4875059999999998</v>
      </c>
      <c r="AT2524" s="3">
        <v>1.188547</v>
      </c>
      <c r="AU2524" s="3">
        <v>-30.500927999999998</v>
      </c>
      <c r="AV2524" s="3">
        <v>2.0588962584495847</v>
      </c>
      <c r="AW2524" s="3">
        <v>2.6176440439479931</v>
      </c>
      <c r="AX2524" s="3">
        <v>2.3352463433804886</v>
      </c>
      <c r="AY2524" s="4">
        <v>87.3</v>
      </c>
      <c r="AZ2524" s="3">
        <v>110.99</v>
      </c>
      <c r="BA2524" s="3">
        <v>99.01</v>
      </c>
    </row>
    <row r="2525" spans="1:53" x14ac:dyDescent="0.3">
      <c r="A2525" s="1" t="s">
        <v>2758</v>
      </c>
      <c r="B2525" s="2">
        <v>29626858</v>
      </c>
      <c r="C2525" s="9" t="s">
        <v>2395</v>
      </c>
      <c r="D2525" s="9" t="s">
        <v>2417</v>
      </c>
      <c r="E2525" s="3">
        <v>481.62477000000001</v>
      </c>
      <c r="F2525" s="5">
        <v>1054.4327699999999</v>
      </c>
      <c r="G2525" s="5" t="s">
        <v>2400</v>
      </c>
      <c r="H2525" s="4">
        <v>1.0900000000000001</v>
      </c>
      <c r="I2525" s="3">
        <v>5.2347520000000003</v>
      </c>
      <c r="J2525" s="3">
        <v>1.0900000000000001</v>
      </c>
      <c r="K2525" s="3">
        <v>5.2347520000000003</v>
      </c>
      <c r="L2525" s="3" t="s">
        <v>2397</v>
      </c>
      <c r="M2525" s="3" t="s">
        <v>2397</v>
      </c>
      <c r="N2525" s="3">
        <v>5.7786390000000001</v>
      </c>
      <c r="O2525" s="3" t="s">
        <v>2400</v>
      </c>
      <c r="P2525" s="3" t="s">
        <v>2400</v>
      </c>
      <c r="Q2525" s="3">
        <v>2.9428540000000001</v>
      </c>
      <c r="R2525" s="3">
        <v>5.9301550000000001</v>
      </c>
      <c r="S2525" s="3">
        <v>5.9301550000000001</v>
      </c>
      <c r="T2525" s="9" t="s">
        <v>3429</v>
      </c>
      <c r="U2525" s="7">
        <v>362562</v>
      </c>
      <c r="V2525" s="7">
        <v>362422</v>
      </c>
      <c r="W2525" s="7">
        <v>352664</v>
      </c>
      <c r="X2525" s="7">
        <v>331168</v>
      </c>
      <c r="Y2525" s="7">
        <v>351153</v>
      </c>
      <c r="Z2525" s="7">
        <v>353962</v>
      </c>
      <c r="AA2525" s="7">
        <v>359254</v>
      </c>
      <c r="AB2525" s="7">
        <v>362562</v>
      </c>
      <c r="AC2525" s="3">
        <v>81.156999999999996</v>
      </c>
      <c r="AD2525" s="3">
        <v>80.480999999999995</v>
      </c>
      <c r="AE2525" s="3">
        <v>45.412999999999997</v>
      </c>
      <c r="AF2525" s="3">
        <v>48.634999999999998</v>
      </c>
      <c r="AG2525" s="7">
        <v>19303998</v>
      </c>
      <c r="AH2525" s="7">
        <v>19296570</v>
      </c>
      <c r="AI2525" s="7">
        <v>19502195</v>
      </c>
      <c r="AJ2525" s="7">
        <v>17232462</v>
      </c>
      <c r="AK2525" s="3">
        <v>89.27073</v>
      </c>
      <c r="AL2525" s="7">
        <v>198</v>
      </c>
      <c r="AM2525" s="7">
        <v>16801045</v>
      </c>
      <c r="AN2525" s="3">
        <v>87.04</v>
      </c>
      <c r="AO2525" s="3">
        <v>1.1874469999999999</v>
      </c>
      <c r="AP2525" s="3">
        <v>-4.3687379999999996</v>
      </c>
      <c r="AQ2525" s="3">
        <v>1.3163480000000001</v>
      </c>
      <c r="AR2525" s="3">
        <v>-3.2833399999999999</v>
      </c>
      <c r="AS2525" s="3">
        <v>-4.3687379999999996</v>
      </c>
      <c r="AT2525" s="3">
        <v>1.3163480000000001</v>
      </c>
      <c r="AU2525" s="3">
        <v>-8.9660440000000001</v>
      </c>
      <c r="AV2525" s="3">
        <v>2.2844083263648569</v>
      </c>
      <c r="AW2525" s="3">
        <v>2.5599290302818631</v>
      </c>
      <c r="AX2525" s="3">
        <v>2.9196262949369496</v>
      </c>
      <c r="AY2525" s="3">
        <v>40.28</v>
      </c>
      <c r="AZ2525" s="3">
        <v>45.14</v>
      </c>
      <c r="BA2525" s="3">
        <v>51.48</v>
      </c>
    </row>
    <row r="2526" spans="1:53" x14ac:dyDescent="0.3">
      <c r="A2526" s="1" t="s">
        <v>2370</v>
      </c>
      <c r="B2526" s="2">
        <v>108454118</v>
      </c>
      <c r="C2526" s="9" t="s">
        <v>2395</v>
      </c>
      <c r="D2526" s="9" t="s">
        <v>2403</v>
      </c>
      <c r="E2526" s="3">
        <v>481.01483587000001</v>
      </c>
      <c r="F2526" s="5">
        <v>94.599834999999999</v>
      </c>
      <c r="G2526" s="5" t="s">
        <v>2400</v>
      </c>
      <c r="H2526" s="3">
        <v>-5.0199999999999996</v>
      </c>
      <c r="I2526" s="3" t="s">
        <v>2400</v>
      </c>
      <c r="J2526" s="3">
        <v>-5.0199999999999996</v>
      </c>
      <c r="K2526" s="3" t="s">
        <v>2400</v>
      </c>
      <c r="L2526" s="3" t="s">
        <v>2400</v>
      </c>
      <c r="M2526" s="3" t="s">
        <v>2400</v>
      </c>
      <c r="N2526" s="3" t="s">
        <v>2400</v>
      </c>
      <c r="O2526" s="3" t="s">
        <v>2400</v>
      </c>
      <c r="P2526" s="3" t="s">
        <v>2400</v>
      </c>
      <c r="Q2526" s="3" t="s">
        <v>2400</v>
      </c>
      <c r="R2526" s="3">
        <v>0.33416400000000002</v>
      </c>
      <c r="S2526" s="3" t="s">
        <v>2400</v>
      </c>
      <c r="T2526" s="9"/>
      <c r="U2526" s="7">
        <v>50000</v>
      </c>
      <c r="V2526" s="7" t="s">
        <v>2400</v>
      </c>
      <c r="W2526" s="7" t="s">
        <v>2400</v>
      </c>
      <c r="X2526" s="7" t="s">
        <v>2400</v>
      </c>
      <c r="Y2526" s="7">
        <v>0</v>
      </c>
      <c r="Z2526" s="7">
        <v>50000</v>
      </c>
      <c r="AA2526" s="7">
        <v>50000</v>
      </c>
      <c r="AB2526" s="7">
        <v>50000</v>
      </c>
      <c r="AC2526" s="3">
        <v>-20.065999999999999</v>
      </c>
      <c r="AD2526" s="3" t="s">
        <v>2400</v>
      </c>
      <c r="AE2526" s="3">
        <v>-54.067999999999998</v>
      </c>
      <c r="AF2526" s="3" t="s">
        <v>2400</v>
      </c>
      <c r="AG2526" s="7">
        <v>41780938</v>
      </c>
      <c r="AH2526" s="7">
        <v>1578387</v>
      </c>
      <c r="AI2526" s="7">
        <v>1568225</v>
      </c>
      <c r="AJ2526" s="7">
        <v>26918719</v>
      </c>
      <c r="AK2526" s="3">
        <v>64.412660000000002</v>
      </c>
      <c r="AL2526" s="7">
        <v>42</v>
      </c>
      <c r="AM2526" s="7">
        <v>22643749</v>
      </c>
      <c r="AN2526" s="3">
        <v>54.18</v>
      </c>
      <c r="AO2526" s="3">
        <v>-16</v>
      </c>
      <c r="AP2526" s="3">
        <v>-28.844483</v>
      </c>
      <c r="AQ2526" s="3">
        <v>-51.595745000000001</v>
      </c>
      <c r="AR2526" s="3">
        <v>-54.876033</v>
      </c>
      <c r="AS2526" s="3">
        <v>-28.844483</v>
      </c>
      <c r="AT2526" s="3">
        <v>-51.595745000000001</v>
      </c>
      <c r="AU2526" s="3">
        <v>-54.876033</v>
      </c>
      <c r="AV2526" s="3">
        <v>2.4859708554252911</v>
      </c>
      <c r="AW2526" s="3">
        <v>5.8762725300947363</v>
      </c>
      <c r="AX2526" s="3">
        <v>3.5208561771087608</v>
      </c>
      <c r="AY2526" s="3">
        <v>70.48</v>
      </c>
      <c r="AZ2526" s="3">
        <v>166.61</v>
      </c>
      <c r="BA2526" s="3">
        <v>99.83</v>
      </c>
    </row>
    <row r="2527" spans="1:53" x14ac:dyDescent="0.3">
      <c r="A2527" s="1" t="s">
        <v>3341</v>
      </c>
      <c r="B2527" s="2">
        <v>4910886</v>
      </c>
      <c r="C2527" s="9" t="s">
        <v>2395</v>
      </c>
      <c r="D2527" s="9" t="s">
        <v>2447</v>
      </c>
      <c r="E2527" s="3">
        <v>480.85285404000001</v>
      </c>
      <c r="F2527" s="5">
        <v>735.27585399999998</v>
      </c>
      <c r="G2527" s="5" t="s">
        <v>2400</v>
      </c>
      <c r="H2527" s="3">
        <v>0.86</v>
      </c>
      <c r="I2527" s="3">
        <v>9.1637930000000001</v>
      </c>
      <c r="J2527" s="4">
        <v>0.86</v>
      </c>
      <c r="K2527" s="3">
        <v>9.1637930000000001</v>
      </c>
      <c r="L2527" s="3">
        <v>1.0864677</v>
      </c>
      <c r="M2527" s="3">
        <v>1.02900842</v>
      </c>
      <c r="N2527" s="3">
        <v>21.105228</v>
      </c>
      <c r="O2527" s="3" t="s">
        <v>2400</v>
      </c>
      <c r="P2527" s="3" t="s">
        <v>2400</v>
      </c>
      <c r="Q2527" s="3">
        <v>0.31732500000000002</v>
      </c>
      <c r="R2527" s="3">
        <v>4.4533189999999996</v>
      </c>
      <c r="S2527" s="3">
        <v>4.4533189999999996</v>
      </c>
      <c r="T2527" s="9" t="s">
        <v>3440</v>
      </c>
      <c r="U2527" s="7">
        <v>2236566</v>
      </c>
      <c r="V2527" s="7">
        <v>2166654</v>
      </c>
      <c r="W2527" s="7">
        <v>2061084</v>
      </c>
      <c r="X2527" s="7">
        <v>2030330</v>
      </c>
      <c r="Y2527" s="7">
        <v>2257909</v>
      </c>
      <c r="Z2527" s="7">
        <v>2236566</v>
      </c>
      <c r="AA2527" s="7">
        <v>2212135</v>
      </c>
      <c r="AB2527" s="7">
        <v>2195032</v>
      </c>
      <c r="AC2527" s="3">
        <v>28.704000000000001</v>
      </c>
      <c r="AD2527" s="3">
        <v>28.827999999999999</v>
      </c>
      <c r="AE2527" s="4">
        <v>4.4550000000000001</v>
      </c>
      <c r="AF2527" s="4">
        <v>4.4930000000000003</v>
      </c>
      <c r="AG2527" s="7">
        <v>14761000</v>
      </c>
      <c r="AH2527" s="7">
        <v>14764000</v>
      </c>
      <c r="AI2527" s="7">
        <v>14828000</v>
      </c>
      <c r="AJ2527" s="7">
        <v>8994994</v>
      </c>
      <c r="AK2527" s="3">
        <v>60.938769999999998</v>
      </c>
      <c r="AL2527" s="7">
        <v>131</v>
      </c>
      <c r="AM2527" s="7">
        <v>6296575</v>
      </c>
      <c r="AN2527" s="3">
        <v>42.66</v>
      </c>
      <c r="AO2527" s="3">
        <v>0.21998699999999999</v>
      </c>
      <c r="AP2527" s="3">
        <v>-1.482855</v>
      </c>
      <c r="AQ2527" s="3">
        <v>0.31456400000000001</v>
      </c>
      <c r="AR2527" s="3">
        <v>20.248868999999999</v>
      </c>
      <c r="AS2527" s="3">
        <v>-1.482855</v>
      </c>
      <c r="AT2527" s="3">
        <v>0.31456400000000001</v>
      </c>
      <c r="AU2527" s="3">
        <v>21.578344999999999</v>
      </c>
      <c r="AV2527" s="3">
        <v>0.63895399478584503</v>
      </c>
      <c r="AW2527" s="3">
        <v>1.349122930342495</v>
      </c>
      <c r="AX2527" s="3">
        <v>1.2321425203122105</v>
      </c>
      <c r="AY2527" s="3">
        <v>53.01</v>
      </c>
      <c r="AZ2527" s="3">
        <v>111.94</v>
      </c>
      <c r="BA2527" s="3">
        <v>102.23</v>
      </c>
    </row>
    <row r="2528" spans="1:53" x14ac:dyDescent="0.3">
      <c r="A2528" s="1" t="s">
        <v>2850</v>
      </c>
      <c r="B2528" s="2">
        <v>4996285</v>
      </c>
      <c r="C2528" s="9" t="s">
        <v>2401</v>
      </c>
      <c r="D2528" s="9" t="s">
        <v>2467</v>
      </c>
      <c r="E2528" s="3">
        <v>479.64377897999998</v>
      </c>
      <c r="F2528" s="5">
        <v>438.15477800000002</v>
      </c>
      <c r="G2528" s="5" t="s">
        <v>2400</v>
      </c>
      <c r="H2528" s="3">
        <v>0.89400000000000002</v>
      </c>
      <c r="I2528" s="3">
        <v>21.597701000000001</v>
      </c>
      <c r="J2528" s="3">
        <v>0.89400000000000002</v>
      </c>
      <c r="K2528" s="3">
        <v>21.597701000000001</v>
      </c>
      <c r="L2528" s="3">
        <v>34.445462880000001</v>
      </c>
      <c r="M2528" s="3">
        <v>5.8636292700000006</v>
      </c>
      <c r="N2528" s="3">
        <v>8.8673900000000003</v>
      </c>
      <c r="O2528" s="3" t="s">
        <v>2400</v>
      </c>
      <c r="P2528" s="3" t="s">
        <v>2400</v>
      </c>
      <c r="Q2528" s="3">
        <v>1.580514</v>
      </c>
      <c r="R2528" s="4">
        <v>10.05907</v>
      </c>
      <c r="S2528" s="4">
        <v>10.05907</v>
      </c>
      <c r="T2528" s="9" t="s">
        <v>3436</v>
      </c>
      <c r="U2528" s="7">
        <v>287233</v>
      </c>
      <c r="V2528" s="7">
        <v>280521</v>
      </c>
      <c r="W2528" s="7">
        <v>262841</v>
      </c>
      <c r="X2528" s="7">
        <v>224168</v>
      </c>
      <c r="Y2528" s="7">
        <v>287233</v>
      </c>
      <c r="Z2528" s="7">
        <v>281065</v>
      </c>
      <c r="AA2528" s="7">
        <v>279132</v>
      </c>
      <c r="AB2528" s="7">
        <v>279551</v>
      </c>
      <c r="AC2528" s="3">
        <v>76.965999999999994</v>
      </c>
      <c r="AD2528" s="3">
        <v>76.965999999999994</v>
      </c>
      <c r="AE2528" s="3">
        <v>15.712</v>
      </c>
      <c r="AF2528" s="3">
        <v>15.712</v>
      </c>
      <c r="AG2528" s="7">
        <v>12972000</v>
      </c>
      <c r="AH2528" s="7">
        <v>13087000</v>
      </c>
      <c r="AI2528" s="7">
        <v>13082000</v>
      </c>
      <c r="AJ2528" s="7">
        <v>11113915</v>
      </c>
      <c r="AK2528" s="3">
        <v>84.296769999999995</v>
      </c>
      <c r="AL2528" s="7">
        <v>168</v>
      </c>
      <c r="AM2528" s="7">
        <v>9986059</v>
      </c>
      <c r="AN2528" s="3">
        <v>75.739999999999995</v>
      </c>
      <c r="AO2528" s="3">
        <v>1.9256850000000001</v>
      </c>
      <c r="AP2528" s="3">
        <v>3.2985159999999998</v>
      </c>
      <c r="AQ2528" s="3">
        <v>-8.6311699999999991</v>
      </c>
      <c r="AR2528" s="3">
        <v>-7.7111980000000004</v>
      </c>
      <c r="AS2528" s="3">
        <v>3.2985159999999998</v>
      </c>
      <c r="AT2528" s="3">
        <v>-8.6311699999999991</v>
      </c>
      <c r="AU2528" s="3">
        <v>-13.668734000000001</v>
      </c>
      <c r="AV2528" s="3">
        <v>2.1141535615171141</v>
      </c>
      <c r="AW2528" s="3">
        <v>2.7005368205645732</v>
      </c>
      <c r="AX2528" s="3">
        <v>2.1067144619179774</v>
      </c>
      <c r="AY2528" s="3">
        <v>75.23</v>
      </c>
      <c r="AZ2528" s="3">
        <v>96.09</v>
      </c>
      <c r="BA2528" s="3">
        <v>74.959999999999994</v>
      </c>
    </row>
    <row r="2529" spans="1:53" x14ac:dyDescent="0.3">
      <c r="A2529" s="1" t="s">
        <v>2720</v>
      </c>
      <c r="B2529" s="2">
        <v>4046859</v>
      </c>
      <c r="C2529" s="9" t="s">
        <v>2395</v>
      </c>
      <c r="D2529" s="9" t="s">
        <v>2399</v>
      </c>
      <c r="E2529" s="3">
        <v>479.50925439999997</v>
      </c>
      <c r="F2529" s="5" t="s">
        <v>2400</v>
      </c>
      <c r="G2529" s="5">
        <v>391.2222544</v>
      </c>
      <c r="H2529" s="3">
        <v>0.62</v>
      </c>
      <c r="I2529" s="3">
        <v>12.2317596566524</v>
      </c>
      <c r="J2529" s="3">
        <v>0.62</v>
      </c>
      <c r="K2529" s="3">
        <v>12.2317596566524</v>
      </c>
      <c r="L2529" s="3">
        <v>1.4160811017775101</v>
      </c>
      <c r="M2529" s="3">
        <v>1.4160811017775101</v>
      </c>
      <c r="N2529" s="3">
        <v>25.629496</v>
      </c>
      <c r="O2529" s="3" t="s">
        <v>2400</v>
      </c>
      <c r="P2529" s="3" t="s">
        <v>2400</v>
      </c>
      <c r="Q2529" s="3" t="s">
        <v>2400</v>
      </c>
      <c r="R2529" s="3" t="s">
        <v>2400</v>
      </c>
      <c r="S2529" s="3" t="s">
        <v>2400</v>
      </c>
      <c r="T2529" s="9" t="s">
        <v>3429</v>
      </c>
      <c r="U2529" s="7">
        <v>166501</v>
      </c>
      <c r="V2529" s="7">
        <v>169979</v>
      </c>
      <c r="W2529" s="7">
        <v>167329</v>
      </c>
      <c r="X2529" s="7">
        <v>134213</v>
      </c>
      <c r="Y2529" s="7">
        <v>170741</v>
      </c>
      <c r="Z2529" s="7">
        <v>168888</v>
      </c>
      <c r="AA2529" s="7">
        <v>166968</v>
      </c>
      <c r="AB2529" s="7">
        <v>166501</v>
      </c>
      <c r="AC2529" s="3" t="s">
        <v>2400</v>
      </c>
      <c r="AD2529" s="3" t="s">
        <v>2400</v>
      </c>
      <c r="AE2529" s="3" t="s">
        <v>2400</v>
      </c>
      <c r="AF2529" s="3" t="s">
        <v>2400</v>
      </c>
      <c r="AG2529" s="7">
        <v>13917891</v>
      </c>
      <c r="AH2529" s="7">
        <v>13910467</v>
      </c>
      <c r="AI2529" s="7">
        <v>13893083</v>
      </c>
      <c r="AJ2529" s="7">
        <v>11083620</v>
      </c>
      <c r="AK2529" s="3">
        <v>66.939610000000002</v>
      </c>
      <c r="AL2529" s="7">
        <v>111</v>
      </c>
      <c r="AM2529" s="7">
        <v>5467301</v>
      </c>
      <c r="AN2529" s="3">
        <v>33.020000000000003</v>
      </c>
      <c r="AO2529" s="3">
        <v>-1.791868</v>
      </c>
      <c r="AP2529" s="3">
        <v>-1.588398</v>
      </c>
      <c r="AQ2529" s="3">
        <v>10.851808999999999</v>
      </c>
      <c r="AR2529" s="3">
        <v>14.182691999999999</v>
      </c>
      <c r="AS2529" s="3">
        <v>-1.588398</v>
      </c>
      <c r="AT2529" s="3">
        <v>10.851808999999999</v>
      </c>
      <c r="AU2529" s="3">
        <v>17.768595000000001</v>
      </c>
      <c r="AV2529" s="3">
        <v>1.4507298555506722</v>
      </c>
      <c r="AW2529" s="3">
        <v>2.3948099999816455</v>
      </c>
      <c r="AX2529" s="3">
        <v>1.7084308137025823</v>
      </c>
      <c r="AY2529" s="4">
        <v>138.03</v>
      </c>
      <c r="AZ2529" s="3">
        <v>227.85</v>
      </c>
      <c r="BA2529" s="3">
        <v>162.55000000000001</v>
      </c>
    </row>
    <row r="2530" spans="1:53" x14ac:dyDescent="0.3">
      <c r="A2530" s="1" t="s">
        <v>2703</v>
      </c>
      <c r="B2530" s="2">
        <v>4868391</v>
      </c>
      <c r="C2530" s="9" t="s">
        <v>2401</v>
      </c>
      <c r="D2530" s="9" t="s">
        <v>2527</v>
      </c>
      <c r="E2530" s="3">
        <v>479.07894908999998</v>
      </c>
      <c r="F2530" s="5">
        <v>524.98947899999996</v>
      </c>
      <c r="G2530" s="5">
        <v>581.99394909</v>
      </c>
      <c r="H2530" s="3">
        <v>-5.0999999999999997E-2</v>
      </c>
      <c r="I2530" s="3" t="s">
        <v>2397</v>
      </c>
      <c r="J2530" s="3">
        <v>-5.0999999999999997E-2</v>
      </c>
      <c r="K2530" s="3" t="s">
        <v>2397</v>
      </c>
      <c r="L2530" s="3">
        <v>1.54820395</v>
      </c>
      <c r="M2530" s="3">
        <v>0.84309411999999995</v>
      </c>
      <c r="N2530" s="3" t="s">
        <v>2397</v>
      </c>
      <c r="O2530" s="3" t="s">
        <v>2397</v>
      </c>
      <c r="P2530" s="3" t="s">
        <v>2397</v>
      </c>
      <c r="Q2530" s="3">
        <v>4.673546</v>
      </c>
      <c r="R2530" s="3" t="s">
        <v>2397</v>
      </c>
      <c r="S2530" s="3" t="s">
        <v>2397</v>
      </c>
      <c r="T2530" s="9" t="s">
        <v>3429</v>
      </c>
      <c r="U2530" s="7">
        <v>96253.736000000004</v>
      </c>
      <c r="V2530" s="7">
        <v>81234.194000000003</v>
      </c>
      <c r="W2530" s="7">
        <v>56971.811000000002</v>
      </c>
      <c r="X2530" s="7">
        <v>45743.463000000003</v>
      </c>
      <c r="Y2530" s="7">
        <v>105014.906</v>
      </c>
      <c r="Z2530" s="7">
        <v>101862.071</v>
      </c>
      <c r="AA2530" s="7">
        <v>98990.682000000001</v>
      </c>
      <c r="AB2530" s="7">
        <v>96253.736000000004</v>
      </c>
      <c r="AC2530" s="4">
        <v>41.32</v>
      </c>
      <c r="AD2530" s="3">
        <v>39.762999999999998</v>
      </c>
      <c r="AE2530" s="4">
        <v>11.442</v>
      </c>
      <c r="AF2530" s="4">
        <v>12.03</v>
      </c>
      <c r="AG2530" s="7">
        <v>31373867</v>
      </c>
      <c r="AH2530" s="7">
        <v>31459129</v>
      </c>
      <c r="AI2530" s="7">
        <v>31305003</v>
      </c>
      <c r="AJ2530" s="7">
        <v>21541062</v>
      </c>
      <c r="AK2530" s="3">
        <v>68.65925</v>
      </c>
      <c r="AL2530" s="7">
        <v>164</v>
      </c>
      <c r="AM2530" s="7">
        <v>12267204</v>
      </c>
      <c r="AN2530" s="4">
        <v>39.1</v>
      </c>
      <c r="AO2530" s="3">
        <v>-0.63069399999999998</v>
      </c>
      <c r="AP2530" s="3">
        <v>-7.1381790000000001</v>
      </c>
      <c r="AQ2530" s="3">
        <v>-4.6402150000000004</v>
      </c>
      <c r="AR2530" s="3">
        <v>-10.81761</v>
      </c>
      <c r="AS2530" s="3">
        <v>-7.1381790000000001</v>
      </c>
      <c r="AT2530" s="3">
        <v>-4.6402150000000004</v>
      </c>
      <c r="AU2530" s="3">
        <v>-9.853783</v>
      </c>
      <c r="AV2530" s="3">
        <v>1.8806583573189775</v>
      </c>
      <c r="AW2530" s="3">
        <v>2.0820183550234539</v>
      </c>
      <c r="AX2530" s="3">
        <v>1.763620759985904</v>
      </c>
      <c r="AY2530" s="3">
        <v>76.150000000000006</v>
      </c>
      <c r="AZ2530" s="4">
        <v>84.3</v>
      </c>
      <c r="BA2530" s="3">
        <v>71.41</v>
      </c>
    </row>
    <row r="2531" spans="1:53" x14ac:dyDescent="0.3">
      <c r="A2531" s="1" t="s">
        <v>3234</v>
      </c>
      <c r="B2531" s="2">
        <v>4103329</v>
      </c>
      <c r="C2531" s="9" t="s">
        <v>2401</v>
      </c>
      <c r="D2531" s="9" t="s">
        <v>2412</v>
      </c>
      <c r="E2531" s="3">
        <v>478.12959560000002</v>
      </c>
      <c r="F2531" s="5">
        <v>1115.690595</v>
      </c>
      <c r="G2531" s="5">
        <v>1115.6905956000001</v>
      </c>
      <c r="H2531" s="3">
        <v>-0.98099999999999998</v>
      </c>
      <c r="I2531" s="3" t="s">
        <v>2397</v>
      </c>
      <c r="J2531" s="3">
        <v>-0.98099999999999998</v>
      </c>
      <c r="K2531" s="3" t="s">
        <v>2397</v>
      </c>
      <c r="L2531" s="3">
        <v>5.4614292500000001</v>
      </c>
      <c r="M2531" s="3">
        <v>5.4614292500000001</v>
      </c>
      <c r="N2531" s="3" t="s">
        <v>2397</v>
      </c>
      <c r="O2531" s="3" t="s">
        <v>2400</v>
      </c>
      <c r="P2531" s="3" t="s">
        <v>2400</v>
      </c>
      <c r="Q2531" s="3">
        <v>4.1904919999999999</v>
      </c>
      <c r="R2531" s="3">
        <v>38.124893</v>
      </c>
      <c r="S2531" s="3">
        <v>38.124893</v>
      </c>
      <c r="T2531" s="9" t="s">
        <v>3429</v>
      </c>
      <c r="U2531" s="7">
        <v>234223</v>
      </c>
      <c r="V2531" s="7">
        <v>211062</v>
      </c>
      <c r="W2531" s="7">
        <v>193816</v>
      </c>
      <c r="X2531" s="7">
        <v>358922</v>
      </c>
      <c r="Y2531" s="7">
        <v>253196</v>
      </c>
      <c r="Z2531" s="7">
        <v>244780</v>
      </c>
      <c r="AA2531" s="7">
        <v>238443</v>
      </c>
      <c r="AB2531" s="7">
        <v>234223</v>
      </c>
      <c r="AC2531" s="3">
        <v>24.335999999999999</v>
      </c>
      <c r="AD2531" s="3">
        <v>26.122</v>
      </c>
      <c r="AE2531" s="4">
        <v>10.589</v>
      </c>
      <c r="AF2531" s="4">
        <v>11.063000000000001</v>
      </c>
      <c r="AG2531" s="7">
        <v>18347260</v>
      </c>
      <c r="AH2531" s="7">
        <v>13467260</v>
      </c>
      <c r="AI2531" s="7">
        <v>7472749</v>
      </c>
      <c r="AJ2531" s="7">
        <v>8066701</v>
      </c>
      <c r="AK2531" s="3">
        <v>43.966790000000003</v>
      </c>
      <c r="AL2531" s="7">
        <v>80</v>
      </c>
      <c r="AM2531" s="7">
        <v>8732876</v>
      </c>
      <c r="AN2531" s="4">
        <v>47.6</v>
      </c>
      <c r="AO2531" s="3">
        <v>-0.901675</v>
      </c>
      <c r="AP2531" s="3">
        <v>-11.43515</v>
      </c>
      <c r="AQ2531" s="3">
        <v>-13.68736</v>
      </c>
      <c r="AR2531" s="3">
        <v>159.32584299999999</v>
      </c>
      <c r="AS2531" s="3">
        <v>-11.43515</v>
      </c>
      <c r="AT2531" s="3">
        <v>-13.68736</v>
      </c>
      <c r="AU2531" s="3">
        <v>138.92092199999999</v>
      </c>
      <c r="AV2531" s="3">
        <v>1.0689552554441371</v>
      </c>
      <c r="AW2531" s="3">
        <v>2.1908436067689276</v>
      </c>
      <c r="AX2531" s="3">
        <v>2.0179395472927042</v>
      </c>
      <c r="AY2531" s="3">
        <v>78.94</v>
      </c>
      <c r="AZ2531" s="3">
        <v>161.78</v>
      </c>
      <c r="BA2531" s="4">
        <v>149.01</v>
      </c>
    </row>
    <row r="2532" spans="1:53" x14ac:dyDescent="0.3">
      <c r="A2532" s="1" t="s">
        <v>2949</v>
      </c>
      <c r="B2532" s="2">
        <v>14406054</v>
      </c>
      <c r="C2532" s="9" t="s">
        <v>2401</v>
      </c>
      <c r="D2532" s="9" t="s">
        <v>2453</v>
      </c>
      <c r="E2532" s="3">
        <v>477.60501749999997</v>
      </c>
      <c r="F2532" s="5">
        <v>323.71801699999997</v>
      </c>
      <c r="G2532" s="5" t="s">
        <v>2400</v>
      </c>
      <c r="H2532" s="3" t="s">
        <v>2400</v>
      </c>
      <c r="I2532" s="3" t="s">
        <v>2400</v>
      </c>
      <c r="J2532" s="3" t="s">
        <v>2400</v>
      </c>
      <c r="K2532" s="3" t="s">
        <v>2400</v>
      </c>
      <c r="L2532" s="3" t="s">
        <v>2400</v>
      </c>
      <c r="M2532" s="3" t="s">
        <v>2400</v>
      </c>
      <c r="N2532" s="3" t="s">
        <v>2400</v>
      </c>
      <c r="O2532" s="3" t="s">
        <v>2400</v>
      </c>
      <c r="P2532" s="3" t="s">
        <v>2400</v>
      </c>
      <c r="Q2532" s="3">
        <v>1.732418</v>
      </c>
      <c r="R2532" s="3" t="s">
        <v>2397</v>
      </c>
      <c r="S2532" s="3">
        <v>-6.9715290000000003</v>
      </c>
      <c r="T2532" s="9" t="s">
        <v>3429</v>
      </c>
      <c r="U2532" s="7">
        <v>186402</v>
      </c>
      <c r="V2532" s="7">
        <v>203300</v>
      </c>
      <c r="W2532" s="7">
        <v>167624</v>
      </c>
      <c r="X2532" s="7">
        <v>159366</v>
      </c>
      <c r="Y2532" s="7">
        <v>181204</v>
      </c>
      <c r="Z2532" s="7">
        <v>186488</v>
      </c>
      <c r="AA2532" s="7">
        <v>194045</v>
      </c>
      <c r="AB2532" s="7">
        <v>186402</v>
      </c>
      <c r="AC2532" s="3">
        <v>57.459000000000003</v>
      </c>
      <c r="AD2532" s="3">
        <v>62.198999999999998</v>
      </c>
      <c r="AE2532" s="4">
        <v>-36.840000000000003</v>
      </c>
      <c r="AF2532" s="3">
        <v>-27.722000000000001</v>
      </c>
      <c r="AG2532" s="7" t="s">
        <v>2400</v>
      </c>
      <c r="AH2532" s="7">
        <v>102235089</v>
      </c>
      <c r="AI2532" s="7" t="s">
        <v>2400</v>
      </c>
      <c r="AJ2532" s="7">
        <v>113057238</v>
      </c>
      <c r="AK2532" s="3">
        <v>92.319640000000007</v>
      </c>
      <c r="AL2532" s="7">
        <v>159</v>
      </c>
      <c r="AM2532" s="7">
        <v>32212263</v>
      </c>
      <c r="AN2532" s="4">
        <v>26.3</v>
      </c>
      <c r="AO2532" s="3">
        <v>-9.4786730000000006</v>
      </c>
      <c r="AP2532" s="3">
        <v>-2.051282</v>
      </c>
      <c r="AQ2532" s="3">
        <v>-28.46442</v>
      </c>
      <c r="AR2532" s="3">
        <v>13.690476</v>
      </c>
      <c r="AS2532" s="3">
        <v>-2.051282</v>
      </c>
      <c r="AT2532" s="3">
        <v>-28.46442</v>
      </c>
      <c r="AU2532" s="3">
        <v>8.2152980000000007</v>
      </c>
      <c r="AV2532" s="3">
        <v>24.266314393848724</v>
      </c>
      <c r="AW2532" s="3">
        <v>40.563879807739973</v>
      </c>
      <c r="AX2532" s="3">
        <v>31.507658701272607</v>
      </c>
      <c r="AY2532" s="3">
        <v>60.16</v>
      </c>
      <c r="AZ2532" s="3">
        <v>100.56</v>
      </c>
      <c r="BA2532" s="3">
        <v>78.11</v>
      </c>
    </row>
    <row r="2533" spans="1:53" x14ac:dyDescent="0.3">
      <c r="A2533" s="1" t="s">
        <v>3004</v>
      </c>
      <c r="B2533" s="2">
        <v>4861693</v>
      </c>
      <c r="C2533" s="9" t="s">
        <v>2401</v>
      </c>
      <c r="D2533" s="9" t="s">
        <v>2539</v>
      </c>
      <c r="E2533" s="3">
        <v>476.06702749999999</v>
      </c>
      <c r="F2533" s="5">
        <v>470.22102699999999</v>
      </c>
      <c r="G2533" s="5" t="s">
        <v>2400</v>
      </c>
      <c r="H2533" s="3">
        <v>-0.114</v>
      </c>
      <c r="I2533" s="3" t="s">
        <v>2397</v>
      </c>
      <c r="J2533" s="3">
        <v>-0.114</v>
      </c>
      <c r="K2533" s="3" t="s">
        <v>2397</v>
      </c>
      <c r="L2533" s="3">
        <v>12.712550610000001</v>
      </c>
      <c r="M2533" s="3">
        <v>12.712550610000001</v>
      </c>
      <c r="N2533" s="3" t="s">
        <v>2397</v>
      </c>
      <c r="O2533" s="3" t="s">
        <v>2400</v>
      </c>
      <c r="P2533" s="3" t="s">
        <v>2400</v>
      </c>
      <c r="Q2533" s="3">
        <v>34.901380000000003</v>
      </c>
      <c r="R2533" s="3" t="s">
        <v>2397</v>
      </c>
      <c r="S2533" s="3">
        <v>-91.894910999999993</v>
      </c>
      <c r="T2533" s="9" t="s">
        <v>3429</v>
      </c>
      <c r="U2533" s="7">
        <v>10915</v>
      </c>
      <c r="V2533" s="7">
        <v>20960</v>
      </c>
      <c r="W2533" s="7">
        <v>12443</v>
      </c>
      <c r="X2533" s="7">
        <v>7540</v>
      </c>
      <c r="Y2533" s="7">
        <v>12196</v>
      </c>
      <c r="Z2533" s="7">
        <v>11273</v>
      </c>
      <c r="AA2533" s="7">
        <v>11100</v>
      </c>
      <c r="AB2533" s="7">
        <v>10915</v>
      </c>
      <c r="AC2533" s="3">
        <v>40.018000000000001</v>
      </c>
      <c r="AD2533" s="3">
        <v>42.194000000000003</v>
      </c>
      <c r="AE2533" s="3">
        <v>-27.448</v>
      </c>
      <c r="AF2533" s="4">
        <v>-37.979999999999997</v>
      </c>
      <c r="AG2533" s="7">
        <v>19657407</v>
      </c>
      <c r="AH2533" s="7">
        <v>19650489</v>
      </c>
      <c r="AI2533" s="7">
        <v>19604509</v>
      </c>
      <c r="AJ2533" s="7">
        <v>7513491</v>
      </c>
      <c r="AK2533" s="3">
        <v>38.272379999999998</v>
      </c>
      <c r="AL2533" s="7">
        <v>79</v>
      </c>
      <c r="AM2533" s="7">
        <v>5180197</v>
      </c>
      <c r="AN2533" s="3">
        <v>26.39</v>
      </c>
      <c r="AO2533" s="3">
        <v>-4.35161</v>
      </c>
      <c r="AP2533" s="3">
        <v>-9.3608250000000002</v>
      </c>
      <c r="AQ2533" s="3">
        <v>-2.0935410000000001</v>
      </c>
      <c r="AR2533" s="3">
        <v>33.779671</v>
      </c>
      <c r="AS2533" s="3">
        <v>-9.3608250000000002</v>
      </c>
      <c r="AT2533" s="3">
        <v>-2.0935410000000001</v>
      </c>
      <c r="AU2533" s="3">
        <v>38.325991000000002</v>
      </c>
      <c r="AV2533" s="3">
        <v>0.42286860540872051</v>
      </c>
      <c r="AW2533" s="3">
        <v>0.52372231583789675</v>
      </c>
      <c r="AX2533" s="3">
        <v>0.4157494034646364</v>
      </c>
      <c r="AY2533" s="3">
        <v>86.27</v>
      </c>
      <c r="AZ2533" s="3">
        <v>106.85</v>
      </c>
      <c r="BA2533" s="3">
        <v>84.82</v>
      </c>
    </row>
    <row r="2534" spans="1:53" x14ac:dyDescent="0.3">
      <c r="A2534" s="1" t="s">
        <v>3151</v>
      </c>
      <c r="B2534" s="2">
        <v>7640799</v>
      </c>
      <c r="C2534" s="9" t="s">
        <v>2401</v>
      </c>
      <c r="D2534" s="9" t="s">
        <v>2414</v>
      </c>
      <c r="E2534" s="3">
        <v>475.56917198000002</v>
      </c>
      <c r="F2534" s="5">
        <v>973.19417099999998</v>
      </c>
      <c r="G2534" s="5" t="s">
        <v>2400</v>
      </c>
      <c r="H2534" s="3">
        <v>5.6000000000000001E-2</v>
      </c>
      <c r="I2534" s="3">
        <v>67.823528999999994</v>
      </c>
      <c r="J2534" s="3">
        <v>5.6000000000000001E-2</v>
      </c>
      <c r="K2534" s="3">
        <v>67.823528999999994</v>
      </c>
      <c r="L2534" s="3" t="s">
        <v>2397</v>
      </c>
      <c r="M2534" s="3">
        <v>6.6340621400000002</v>
      </c>
      <c r="N2534" s="3">
        <v>13.028249000000001</v>
      </c>
      <c r="O2534" s="3" t="s">
        <v>2400</v>
      </c>
      <c r="P2534" s="3" t="s">
        <v>2400</v>
      </c>
      <c r="Q2534" s="3">
        <v>2.5114709999999998</v>
      </c>
      <c r="R2534" s="3">
        <v>6.1688429999999999</v>
      </c>
      <c r="S2534" s="3">
        <v>6.1688429999999999</v>
      </c>
      <c r="T2534" s="9" t="s">
        <v>3429</v>
      </c>
      <c r="U2534" s="7">
        <v>356536</v>
      </c>
      <c r="V2534" s="7">
        <v>309436</v>
      </c>
      <c r="W2534" s="7">
        <v>259696</v>
      </c>
      <c r="X2534" s="7">
        <v>167007</v>
      </c>
      <c r="Y2534" s="7">
        <v>386033</v>
      </c>
      <c r="Z2534" s="7">
        <v>376241</v>
      </c>
      <c r="AA2534" s="7">
        <v>369334</v>
      </c>
      <c r="AB2534" s="7">
        <v>356536</v>
      </c>
      <c r="AC2534" s="3">
        <v>70.667000000000002</v>
      </c>
      <c r="AD2534" s="3">
        <v>70.097999999999999</v>
      </c>
      <c r="AE2534" s="3">
        <v>39.841000000000001</v>
      </c>
      <c r="AF2534" s="3">
        <v>39.942</v>
      </c>
      <c r="AG2534" s="7">
        <v>40760174</v>
      </c>
      <c r="AH2534" s="7">
        <v>40186573</v>
      </c>
      <c r="AI2534" s="7">
        <v>38702415</v>
      </c>
      <c r="AJ2534" s="7">
        <v>37017001</v>
      </c>
      <c r="AK2534" s="4">
        <v>90.446899999999999</v>
      </c>
      <c r="AL2534" s="7">
        <v>154</v>
      </c>
      <c r="AM2534" s="7">
        <v>31431773</v>
      </c>
      <c r="AN2534" s="4">
        <v>76.8</v>
      </c>
      <c r="AO2534" s="3">
        <v>8.6805999999999994E-2</v>
      </c>
      <c r="AP2534" s="3">
        <v>-0.77452699999999997</v>
      </c>
      <c r="AQ2534" s="3">
        <v>1.2291479999999999</v>
      </c>
      <c r="AR2534" s="3">
        <v>39.419589000000002</v>
      </c>
      <c r="AS2534" s="3">
        <v>-0.77452699999999997</v>
      </c>
      <c r="AT2534" s="3">
        <v>1.2291479999999999</v>
      </c>
      <c r="AU2534" s="3">
        <v>36.773428000000003</v>
      </c>
      <c r="AV2534" s="3">
        <v>1.6750621885001018</v>
      </c>
      <c r="AW2534" s="3">
        <v>2.8886221415078865</v>
      </c>
      <c r="AX2534" s="3">
        <v>2.4267870413910884</v>
      </c>
      <c r="AY2534" s="3">
        <v>41.04</v>
      </c>
      <c r="AZ2534" s="3">
        <v>70.77</v>
      </c>
      <c r="BA2534" s="3">
        <v>59.45</v>
      </c>
    </row>
    <row r="2535" spans="1:53" x14ac:dyDescent="0.3">
      <c r="A2535" s="1" t="s">
        <v>3337</v>
      </c>
      <c r="B2535" s="2">
        <v>14992165</v>
      </c>
      <c r="C2535" s="9" t="s">
        <v>2395</v>
      </c>
      <c r="D2535" s="9" t="s">
        <v>2403</v>
      </c>
      <c r="E2535" s="3">
        <v>474.96414240000001</v>
      </c>
      <c r="F2535" s="5">
        <v>6.2991419999999998</v>
      </c>
      <c r="G2535" s="5" t="s">
        <v>2400</v>
      </c>
      <c r="H2535" s="3">
        <v>-0.59199999999999997</v>
      </c>
      <c r="I2535" s="3" t="s">
        <v>2397</v>
      </c>
      <c r="J2535" s="3">
        <v>-0.59199999999999997</v>
      </c>
      <c r="K2535" s="3" t="s">
        <v>2397</v>
      </c>
      <c r="L2535" s="3">
        <v>0.93874834000000007</v>
      </c>
      <c r="M2535" s="3">
        <v>0.93874834000000007</v>
      </c>
      <c r="N2535" s="3" t="s">
        <v>2397</v>
      </c>
      <c r="O2535" s="3" t="s">
        <v>2400</v>
      </c>
      <c r="P2535" s="3" t="s">
        <v>2400</v>
      </c>
      <c r="Q2535" s="3">
        <v>0.36231600000000003</v>
      </c>
      <c r="R2535" s="3" t="s">
        <v>2397</v>
      </c>
      <c r="S2535" s="3">
        <v>-4.3854999999999998E-2</v>
      </c>
      <c r="T2535" s="9" t="s">
        <v>3429</v>
      </c>
      <c r="U2535" s="7">
        <v>11758</v>
      </c>
      <c r="V2535" s="7">
        <v>1941</v>
      </c>
      <c r="W2535" s="7" t="s">
        <v>2400</v>
      </c>
      <c r="X2535" s="7" t="s">
        <v>2400</v>
      </c>
      <c r="Y2535" s="7">
        <v>24396</v>
      </c>
      <c r="Z2535" s="7">
        <v>20648</v>
      </c>
      <c r="AA2535" s="7">
        <v>16049</v>
      </c>
      <c r="AB2535" s="7">
        <v>11758</v>
      </c>
      <c r="AC2535" s="3" t="s">
        <v>2397</v>
      </c>
      <c r="AD2535" s="3" t="s">
        <v>2397</v>
      </c>
      <c r="AE2535" s="3" t="s">
        <v>2397</v>
      </c>
      <c r="AF2535" s="3" t="s">
        <v>2397</v>
      </c>
      <c r="AG2535" s="7">
        <v>84638814</v>
      </c>
      <c r="AH2535" s="7">
        <v>84552269</v>
      </c>
      <c r="AI2535" s="7">
        <v>63737089</v>
      </c>
      <c r="AJ2535" s="7">
        <v>55935087</v>
      </c>
      <c r="AK2535" s="3">
        <v>66.067269999999994</v>
      </c>
      <c r="AL2535" s="7">
        <v>223</v>
      </c>
      <c r="AM2535" s="7">
        <v>58245875</v>
      </c>
      <c r="AN2535" s="4">
        <v>68.8</v>
      </c>
      <c r="AO2535" s="3">
        <v>-2.2530329999999998</v>
      </c>
      <c r="AP2535" s="3">
        <v>0.53475899999999998</v>
      </c>
      <c r="AQ2535" s="3">
        <v>16.528925999999998</v>
      </c>
      <c r="AR2535" s="3">
        <v>-59.714286000000001</v>
      </c>
      <c r="AS2535" s="3">
        <v>0.53475899999999998</v>
      </c>
      <c r="AT2535" s="3">
        <v>16.528925999999998</v>
      </c>
      <c r="AU2535" s="3">
        <v>-59.540889999999997</v>
      </c>
      <c r="AV2535" s="3">
        <v>5.840389474420248</v>
      </c>
      <c r="AW2535" s="3">
        <v>9.6505367580775925</v>
      </c>
      <c r="AX2535" s="3">
        <v>8.5323345561966892</v>
      </c>
      <c r="AY2535" s="3">
        <v>72.39</v>
      </c>
      <c r="AZ2535" s="3">
        <v>119.62</v>
      </c>
      <c r="BA2535" s="3">
        <v>105.76</v>
      </c>
    </row>
    <row r="2536" spans="1:53" x14ac:dyDescent="0.3">
      <c r="A2536" s="1" t="s">
        <v>2588</v>
      </c>
      <c r="B2536" s="2">
        <v>7327574</v>
      </c>
      <c r="C2536" s="9" t="s">
        <v>2395</v>
      </c>
      <c r="D2536" s="9" t="s">
        <v>2417</v>
      </c>
      <c r="E2536" s="3">
        <v>474.72</v>
      </c>
      <c r="F2536" s="5">
        <v>209.107</v>
      </c>
      <c r="G2536" s="5" t="s">
        <v>2400</v>
      </c>
      <c r="H2536" s="3">
        <v>-0.26</v>
      </c>
      <c r="I2536" s="3" t="s">
        <v>2397</v>
      </c>
      <c r="J2536" s="3">
        <v>-0.26</v>
      </c>
      <c r="K2536" s="3" t="s">
        <v>2397</v>
      </c>
      <c r="L2536" s="3">
        <v>0.93483146000000006</v>
      </c>
      <c r="M2536" s="3">
        <v>0.66379447999999996</v>
      </c>
      <c r="N2536" s="3" t="s">
        <v>2397</v>
      </c>
      <c r="O2536" s="3" t="s">
        <v>2400</v>
      </c>
      <c r="P2536" s="3" t="s">
        <v>2400</v>
      </c>
      <c r="Q2536" s="3">
        <v>0.86846299999999998</v>
      </c>
      <c r="R2536" s="3" t="s">
        <v>2397</v>
      </c>
      <c r="S2536" s="3">
        <v>-2.3699629999999998</v>
      </c>
      <c r="T2536" s="9" t="s">
        <v>3429</v>
      </c>
      <c r="U2536" s="7">
        <v>141538</v>
      </c>
      <c r="V2536" s="7">
        <v>160670</v>
      </c>
      <c r="W2536" s="7">
        <v>167982</v>
      </c>
      <c r="X2536" s="7">
        <v>133564</v>
      </c>
      <c r="Y2536" s="7">
        <v>134844</v>
      </c>
      <c r="Z2536" s="7">
        <v>138287</v>
      </c>
      <c r="AA2536" s="7">
        <v>138116</v>
      </c>
      <c r="AB2536" s="7">
        <v>141538</v>
      </c>
      <c r="AC2536" s="3">
        <v>63.216000000000001</v>
      </c>
      <c r="AD2536" s="3">
        <v>63.161999999999999</v>
      </c>
      <c r="AE2536" s="3">
        <v>-30.911000000000001</v>
      </c>
      <c r="AF2536" s="3">
        <v>-35.847999999999999</v>
      </c>
      <c r="AG2536" s="7">
        <v>92000001</v>
      </c>
      <c r="AH2536" s="7" t="s">
        <v>2400</v>
      </c>
      <c r="AI2536" s="7">
        <v>97339768</v>
      </c>
      <c r="AJ2536" s="7">
        <v>53492467</v>
      </c>
      <c r="AK2536" s="3">
        <v>58.143990000000002</v>
      </c>
      <c r="AL2536" s="7">
        <v>65</v>
      </c>
      <c r="AM2536" s="7">
        <v>23934584</v>
      </c>
      <c r="AN2536" s="3">
        <v>26.02</v>
      </c>
      <c r="AO2536" s="3">
        <v>-4.5871560000000002</v>
      </c>
      <c r="AP2536" s="3">
        <v>-19.379845</v>
      </c>
      <c r="AQ2536" s="3">
        <v>72.614108000000002</v>
      </c>
      <c r="AR2536" s="3">
        <v>66.400000000000006</v>
      </c>
      <c r="AS2536" s="3">
        <v>-19.379845</v>
      </c>
      <c r="AT2536" s="3">
        <v>72.614108000000002</v>
      </c>
      <c r="AU2536" s="3">
        <v>58.174905000000003</v>
      </c>
      <c r="AV2536" s="3" t="s">
        <v>2400</v>
      </c>
      <c r="AW2536" s="3" t="s">
        <v>2400</v>
      </c>
      <c r="AX2536" s="3" t="s">
        <v>2400</v>
      </c>
      <c r="AY2536" s="3">
        <v>57.86</v>
      </c>
      <c r="AZ2536" s="3">
        <v>197.72</v>
      </c>
      <c r="BA2536" s="3">
        <v>330.19</v>
      </c>
    </row>
    <row r="2537" spans="1:53" x14ac:dyDescent="0.3">
      <c r="A2537" s="1" t="s">
        <v>2682</v>
      </c>
      <c r="B2537" s="2">
        <v>5720904</v>
      </c>
      <c r="C2537" s="9" t="s">
        <v>2401</v>
      </c>
      <c r="D2537" s="9" t="s">
        <v>2407</v>
      </c>
      <c r="E2537" s="3">
        <v>471.73162244999997</v>
      </c>
      <c r="F2537" s="5">
        <v>476.240792</v>
      </c>
      <c r="G2537" s="5" t="s">
        <v>2400</v>
      </c>
      <c r="H2537" s="3">
        <v>0.39800000000000002</v>
      </c>
      <c r="I2537" s="4">
        <v>9.1999999999999993</v>
      </c>
      <c r="J2537" s="4">
        <v>0.39800000000000002</v>
      </c>
      <c r="K2537" s="4">
        <v>9.1999999999999993</v>
      </c>
      <c r="L2537" s="3">
        <v>0.92882383000000002</v>
      </c>
      <c r="M2537" s="3">
        <v>0.92882383000000002</v>
      </c>
      <c r="N2537" s="3">
        <v>14.263566000000001</v>
      </c>
      <c r="O2537" s="3" t="s">
        <v>2400</v>
      </c>
      <c r="P2537" s="3" t="s">
        <v>2400</v>
      </c>
      <c r="Q2537" s="3">
        <v>13.876733</v>
      </c>
      <c r="R2537" s="3" t="s">
        <v>2400</v>
      </c>
      <c r="S2537" s="3" t="s">
        <v>2400</v>
      </c>
      <c r="T2537" s="9" t="s">
        <v>3440</v>
      </c>
      <c r="U2537" s="7">
        <v>30911.62</v>
      </c>
      <c r="V2537" s="7">
        <v>30545.53</v>
      </c>
      <c r="W2537" s="7">
        <v>30225.155999999999</v>
      </c>
      <c r="X2537" s="7">
        <v>26888.224999999999</v>
      </c>
      <c r="Y2537" s="7">
        <v>30911.62</v>
      </c>
      <c r="Z2537" s="7">
        <v>30624.598000000002</v>
      </c>
      <c r="AA2537" s="7">
        <v>30337.577000000001</v>
      </c>
      <c r="AB2537" s="7">
        <v>30441.554</v>
      </c>
      <c r="AC2537" s="4">
        <v>100</v>
      </c>
      <c r="AD2537" s="4">
        <v>100</v>
      </c>
      <c r="AE2537" s="3" t="s">
        <v>2400</v>
      </c>
      <c r="AF2537" s="3" t="s">
        <v>2400</v>
      </c>
      <c r="AG2537" s="7">
        <v>38445935</v>
      </c>
      <c r="AH2537" s="7">
        <v>38445935</v>
      </c>
      <c r="AI2537" s="7">
        <v>38663595</v>
      </c>
      <c r="AJ2537" s="7" t="s">
        <v>2400</v>
      </c>
      <c r="AK2537" s="3" t="s">
        <v>2400</v>
      </c>
      <c r="AL2537" s="7">
        <v>69</v>
      </c>
      <c r="AM2537" s="7">
        <v>7127645</v>
      </c>
      <c r="AN2537" s="3">
        <v>18.54</v>
      </c>
      <c r="AO2537" s="3">
        <v>0</v>
      </c>
      <c r="AP2537" s="3">
        <v>-10.02445</v>
      </c>
      <c r="AQ2537" s="3">
        <v>-10.967741999999999</v>
      </c>
      <c r="AR2537" s="3">
        <v>1.751152</v>
      </c>
      <c r="AS2537" s="3">
        <v>-10.02445</v>
      </c>
      <c r="AT2537" s="3">
        <v>-10.967741999999999</v>
      </c>
      <c r="AU2537" s="3">
        <v>4.2492919999999996</v>
      </c>
      <c r="AV2537" s="3">
        <v>2.3030809369052929</v>
      </c>
      <c r="AW2537" s="3">
        <v>1.5431309873557149</v>
      </c>
      <c r="AX2537" s="3">
        <v>1.2810030901436402</v>
      </c>
      <c r="AY2537" s="3">
        <v>204.41</v>
      </c>
      <c r="AZ2537" s="3">
        <v>136.96</v>
      </c>
      <c r="BA2537" s="3">
        <v>113.69</v>
      </c>
    </row>
    <row r="2538" spans="1:53" x14ac:dyDescent="0.3">
      <c r="A2538" s="1" t="s">
        <v>3351</v>
      </c>
      <c r="B2538" s="2">
        <v>4675213</v>
      </c>
      <c r="C2538" s="9" t="s">
        <v>2395</v>
      </c>
      <c r="D2538" s="9" t="s">
        <v>2490</v>
      </c>
      <c r="E2538" s="3">
        <v>470.842849</v>
      </c>
      <c r="F2538" s="5">
        <v>956.08484899999996</v>
      </c>
      <c r="G2538" s="5" t="s">
        <v>2400</v>
      </c>
      <c r="H2538" s="3">
        <v>0.04</v>
      </c>
      <c r="I2538" s="3" t="s">
        <v>2397</v>
      </c>
      <c r="J2538" s="3">
        <v>0.04</v>
      </c>
      <c r="K2538" s="3" t="s">
        <v>2397</v>
      </c>
      <c r="L2538" s="3" t="s">
        <v>2397</v>
      </c>
      <c r="M2538" s="3">
        <v>1.8468288799999999</v>
      </c>
      <c r="N2538" s="3">
        <v>30.064934999999998</v>
      </c>
      <c r="O2538" s="3" t="s">
        <v>2400</v>
      </c>
      <c r="P2538" s="3" t="s">
        <v>2400</v>
      </c>
      <c r="Q2538" s="3">
        <v>1.413532</v>
      </c>
      <c r="R2538" s="3">
        <v>11.512002000000001</v>
      </c>
      <c r="S2538" s="3">
        <v>11.512002000000001</v>
      </c>
      <c r="T2538" s="9" t="s">
        <v>3429</v>
      </c>
      <c r="U2538" s="7">
        <v>712879</v>
      </c>
      <c r="V2538" s="7">
        <v>600274</v>
      </c>
      <c r="W2538" s="7">
        <v>443038</v>
      </c>
      <c r="X2538" s="7">
        <v>35077</v>
      </c>
      <c r="Y2538" s="7">
        <v>774076</v>
      </c>
      <c r="Z2538" s="7">
        <v>775604</v>
      </c>
      <c r="AA2538" s="7">
        <v>742668</v>
      </c>
      <c r="AB2538" s="7">
        <v>712879</v>
      </c>
      <c r="AC2538" s="3">
        <v>74.444000000000003</v>
      </c>
      <c r="AD2538" s="3">
        <v>74.069000000000003</v>
      </c>
      <c r="AE2538" s="3">
        <v>14.324999999999999</v>
      </c>
      <c r="AF2538" s="4">
        <v>12.175000000000001</v>
      </c>
      <c r="AG2538" s="7">
        <v>131432862</v>
      </c>
      <c r="AH2538" s="7">
        <v>131804550</v>
      </c>
      <c r="AI2538" s="7">
        <v>96511895</v>
      </c>
      <c r="AJ2538" s="7">
        <v>63084922</v>
      </c>
      <c r="AK2538" s="4">
        <v>47.965899999999998</v>
      </c>
      <c r="AL2538" s="7">
        <v>163</v>
      </c>
      <c r="AM2538" s="7">
        <v>73879447</v>
      </c>
      <c r="AN2538" s="3">
        <v>56.17</v>
      </c>
      <c r="AO2538" s="3">
        <v>24.797844000000001</v>
      </c>
      <c r="AP2538" s="3">
        <v>29.329609000000001</v>
      </c>
      <c r="AQ2538" s="3">
        <v>25.135134999999998</v>
      </c>
      <c r="AR2538" s="3">
        <v>-24.959481</v>
      </c>
      <c r="AS2538" s="3">
        <v>29.329609000000001</v>
      </c>
      <c r="AT2538" s="3">
        <v>25.135134999999998</v>
      </c>
      <c r="AU2538" s="3">
        <v>-26.740506</v>
      </c>
      <c r="AV2538" s="3">
        <v>6.832091815693099</v>
      </c>
      <c r="AW2538" s="3">
        <v>5.7041050458559557</v>
      </c>
      <c r="AX2538" s="3">
        <v>4.8454193666551646</v>
      </c>
      <c r="AY2538" s="3">
        <v>127.59</v>
      </c>
      <c r="AZ2538" s="3">
        <v>106.52</v>
      </c>
      <c r="BA2538" s="3">
        <v>90.49</v>
      </c>
    </row>
    <row r="2539" spans="1:53" x14ac:dyDescent="0.3">
      <c r="A2539" s="1" t="s">
        <v>3093</v>
      </c>
      <c r="B2539" s="2">
        <v>4007800</v>
      </c>
      <c r="C2539" s="9" t="s">
        <v>2395</v>
      </c>
      <c r="D2539" s="9" t="s">
        <v>2452</v>
      </c>
      <c r="E2539" s="3">
        <v>470.68387575999998</v>
      </c>
      <c r="F2539" s="5">
        <v>698.82287499999995</v>
      </c>
      <c r="G2539" s="5" t="s">
        <v>2400</v>
      </c>
      <c r="H2539" s="3">
        <v>0.23</v>
      </c>
      <c r="I2539" s="3">
        <v>14.428319999999999</v>
      </c>
      <c r="J2539" s="4">
        <v>0.23</v>
      </c>
      <c r="K2539" s="3">
        <v>14.428319999999999</v>
      </c>
      <c r="L2539" s="3">
        <v>0.85105830999999998</v>
      </c>
      <c r="M2539" s="3">
        <v>0.64012017999999993</v>
      </c>
      <c r="N2539" s="3">
        <v>7.7693580000000004</v>
      </c>
      <c r="O2539" s="3" t="s">
        <v>2400</v>
      </c>
      <c r="P2539" s="3" t="s">
        <v>2400</v>
      </c>
      <c r="Q2539" s="3">
        <v>0.29488599999999998</v>
      </c>
      <c r="R2539" s="3">
        <v>5.8094799999999998</v>
      </c>
      <c r="S2539" s="3">
        <v>5.8094799999999998</v>
      </c>
      <c r="T2539" s="9" t="s">
        <v>3429</v>
      </c>
      <c r="U2539" s="7">
        <v>2158163</v>
      </c>
      <c r="V2539" s="7">
        <v>2559990</v>
      </c>
      <c r="W2539" s="7">
        <v>2312253</v>
      </c>
      <c r="X2539" s="7">
        <v>1234144</v>
      </c>
      <c r="Y2539" s="7">
        <v>2012296</v>
      </c>
      <c r="Z2539" s="7">
        <v>2068711</v>
      </c>
      <c r="AA2539" s="7">
        <v>2111729</v>
      </c>
      <c r="AB2539" s="7">
        <v>2158163</v>
      </c>
      <c r="AC2539" s="3">
        <v>22.036999999999999</v>
      </c>
      <c r="AD2539" s="3">
        <v>22.829000000000001</v>
      </c>
      <c r="AE2539" s="4">
        <v>5.0839999999999996</v>
      </c>
      <c r="AF2539" s="4">
        <v>4.2249999999999996</v>
      </c>
      <c r="AG2539" s="7">
        <v>11132542</v>
      </c>
      <c r="AH2539" s="7">
        <v>11132542</v>
      </c>
      <c r="AI2539" s="7">
        <v>11132542</v>
      </c>
      <c r="AJ2539" s="7">
        <v>9790328</v>
      </c>
      <c r="AK2539" s="3">
        <v>87.943330000000003</v>
      </c>
      <c r="AL2539" s="7">
        <v>198</v>
      </c>
      <c r="AM2539" s="7">
        <v>9522062</v>
      </c>
      <c r="AN2539" s="3">
        <v>85.53</v>
      </c>
      <c r="AO2539" s="3">
        <v>-2.1181380000000001</v>
      </c>
      <c r="AP2539" s="3">
        <v>-22.398296999999999</v>
      </c>
      <c r="AQ2539" s="3">
        <v>-15.871795000000001</v>
      </c>
      <c r="AR2539" s="3">
        <v>-51.190122000000002</v>
      </c>
      <c r="AS2539" s="3">
        <v>-22.398296999999999</v>
      </c>
      <c r="AT2539" s="3">
        <v>-15.871795000000001</v>
      </c>
      <c r="AU2539" s="3">
        <v>-50.809595000000002</v>
      </c>
      <c r="AV2539" s="3">
        <v>3.108759886106875</v>
      </c>
      <c r="AW2539" s="3">
        <v>4.2450200175632524</v>
      </c>
      <c r="AX2539" s="3">
        <v>4.9418252294109397</v>
      </c>
      <c r="AY2539" s="3">
        <v>60.06</v>
      </c>
      <c r="AZ2539" s="3">
        <v>82.02</v>
      </c>
      <c r="BA2539" s="3">
        <v>95.48</v>
      </c>
    </row>
    <row r="2540" spans="1:53" x14ac:dyDescent="0.3">
      <c r="A2540" s="1" t="s">
        <v>2634</v>
      </c>
      <c r="B2540" s="2">
        <v>4980560</v>
      </c>
      <c r="C2540" s="9" t="s">
        <v>2401</v>
      </c>
      <c r="D2540" s="9" t="s">
        <v>2477</v>
      </c>
      <c r="E2540" s="3">
        <v>468.84770387999998</v>
      </c>
      <c r="F2540" s="5">
        <v>488.32870300000002</v>
      </c>
      <c r="G2540" s="5" t="s">
        <v>2400</v>
      </c>
      <c r="H2540" s="3">
        <v>0.55000000000000004</v>
      </c>
      <c r="I2540" s="3">
        <v>3.4215710000000001</v>
      </c>
      <c r="J2540" s="3">
        <v>0.55000000000000004</v>
      </c>
      <c r="K2540" s="3">
        <v>3.4215710000000001</v>
      </c>
      <c r="L2540" s="3">
        <v>0.81412490000000004</v>
      </c>
      <c r="M2540" s="3">
        <v>0.81412490000000004</v>
      </c>
      <c r="N2540" s="3">
        <v>5.8189659999999996</v>
      </c>
      <c r="O2540" s="3" t="s">
        <v>2400</v>
      </c>
      <c r="P2540" s="3" t="s">
        <v>2400</v>
      </c>
      <c r="Q2540" s="3">
        <v>1.253881</v>
      </c>
      <c r="R2540" s="3">
        <v>2.8142480000000001</v>
      </c>
      <c r="S2540" s="3">
        <v>2.8142480000000001</v>
      </c>
      <c r="T2540" s="9" t="s">
        <v>3429</v>
      </c>
      <c r="U2540" s="7">
        <v>395978</v>
      </c>
      <c r="V2540" s="7">
        <v>445741</v>
      </c>
      <c r="W2540" s="7">
        <v>192484</v>
      </c>
      <c r="X2540" s="7">
        <v>220058</v>
      </c>
      <c r="Y2540" s="7">
        <v>422624</v>
      </c>
      <c r="Z2540" s="7">
        <v>413444</v>
      </c>
      <c r="AA2540" s="7">
        <v>384046</v>
      </c>
      <c r="AB2540" s="7">
        <v>395978</v>
      </c>
      <c r="AC2540" s="3">
        <v>45.756999999999998</v>
      </c>
      <c r="AD2540" s="3">
        <v>48.066000000000003</v>
      </c>
      <c r="AE2540" s="3">
        <v>39.383000000000003</v>
      </c>
      <c r="AF2540" s="3">
        <v>41.683999999999997</v>
      </c>
      <c r="AG2540" s="7">
        <v>42012000</v>
      </c>
      <c r="AH2540" s="7">
        <v>41842000</v>
      </c>
      <c r="AI2540" s="7">
        <v>41299000</v>
      </c>
      <c r="AJ2540" s="7">
        <v>39237575</v>
      </c>
      <c r="AK2540" s="3">
        <v>93.397350000000003</v>
      </c>
      <c r="AL2540" s="7">
        <v>249</v>
      </c>
      <c r="AM2540" s="7">
        <v>30644262</v>
      </c>
      <c r="AN2540" s="3">
        <v>72.94</v>
      </c>
      <c r="AO2540" s="3">
        <v>0.247525</v>
      </c>
      <c r="AP2540" s="3">
        <v>8.8709679999999995</v>
      </c>
      <c r="AQ2540" s="3">
        <v>-32.872928000000002</v>
      </c>
      <c r="AR2540" s="3">
        <v>-15.034965</v>
      </c>
      <c r="AS2540" s="3">
        <v>8.8709679999999995</v>
      </c>
      <c r="AT2540" s="3">
        <v>-32.872928000000002</v>
      </c>
      <c r="AU2540" s="3">
        <v>-13.76863</v>
      </c>
      <c r="AV2540" s="3">
        <v>7.9972949274796399</v>
      </c>
      <c r="AW2540" s="3">
        <v>10.880620505746927</v>
      </c>
      <c r="AX2540" s="3">
        <v>9.4893856565551573</v>
      </c>
      <c r="AY2540" s="3">
        <v>98.36</v>
      </c>
      <c r="AZ2540" s="3">
        <v>133.82</v>
      </c>
      <c r="BA2540" s="3">
        <v>116.71</v>
      </c>
    </row>
    <row r="2541" spans="1:53" x14ac:dyDescent="0.3">
      <c r="A2541" s="1" t="s">
        <v>3066</v>
      </c>
      <c r="B2541" s="2">
        <v>4073343</v>
      </c>
      <c r="C2541" s="9" t="s">
        <v>2395</v>
      </c>
      <c r="D2541" s="9" t="s">
        <v>2399</v>
      </c>
      <c r="E2541" s="3">
        <v>468.05029101000002</v>
      </c>
      <c r="F2541" s="5" t="s">
        <v>2400</v>
      </c>
      <c r="G2541" s="5">
        <v>396.47329101000003</v>
      </c>
      <c r="H2541" s="3">
        <v>1.57</v>
      </c>
      <c r="I2541" s="3">
        <v>13.3003412969283</v>
      </c>
      <c r="J2541" s="3">
        <v>1.57</v>
      </c>
      <c r="K2541" s="3">
        <v>13.3003412969283</v>
      </c>
      <c r="L2541" s="3">
        <v>1.77237757616338</v>
      </c>
      <c r="M2541" s="3">
        <v>1.6489961062103398</v>
      </c>
      <c r="N2541" s="3">
        <v>140.940325</v>
      </c>
      <c r="O2541" s="3" t="s">
        <v>2400</v>
      </c>
      <c r="P2541" s="3" t="s">
        <v>2400</v>
      </c>
      <c r="Q2541" s="3" t="s">
        <v>2400</v>
      </c>
      <c r="R2541" s="3" t="s">
        <v>2400</v>
      </c>
      <c r="S2541" s="3" t="s">
        <v>2400</v>
      </c>
      <c r="T2541" s="9" t="s">
        <v>3429</v>
      </c>
      <c r="U2541" s="7">
        <v>129631</v>
      </c>
      <c r="V2541" s="7">
        <v>127190</v>
      </c>
      <c r="W2541" s="7">
        <v>133090</v>
      </c>
      <c r="X2541" s="7">
        <v>133993</v>
      </c>
      <c r="Y2541" s="7">
        <v>144567</v>
      </c>
      <c r="Z2541" s="7">
        <v>138490</v>
      </c>
      <c r="AA2541" s="7">
        <v>133982</v>
      </c>
      <c r="AB2541" s="7">
        <v>129631</v>
      </c>
      <c r="AC2541" s="3" t="s">
        <v>2400</v>
      </c>
      <c r="AD2541" s="3" t="s">
        <v>2400</v>
      </c>
      <c r="AE2541" s="3" t="s">
        <v>2400</v>
      </c>
      <c r="AF2541" s="3" t="s">
        <v>2400</v>
      </c>
      <c r="AG2541" s="7">
        <v>5501943</v>
      </c>
      <c r="AH2541" s="7">
        <v>5501562</v>
      </c>
      <c r="AI2541" s="7">
        <v>5548436</v>
      </c>
      <c r="AJ2541" s="7">
        <v>5343771</v>
      </c>
      <c r="AK2541" s="3">
        <v>97.125159999999994</v>
      </c>
      <c r="AL2541" s="7">
        <v>134</v>
      </c>
      <c r="AM2541" s="7">
        <v>3858704</v>
      </c>
      <c r="AN2541" s="3">
        <v>70.13</v>
      </c>
      <c r="AO2541" s="3">
        <v>-1.2167300000000001</v>
      </c>
      <c r="AP2541" s="3">
        <v>-8.3813329999999997</v>
      </c>
      <c r="AQ2541" s="3">
        <v>9.4355519999999995</v>
      </c>
      <c r="AR2541" s="3">
        <v>37.194156</v>
      </c>
      <c r="AS2541" s="3">
        <v>-8.3813329999999997</v>
      </c>
      <c r="AT2541" s="3">
        <v>9.4355519999999995</v>
      </c>
      <c r="AU2541" s="3">
        <v>36.234923999999999</v>
      </c>
      <c r="AV2541" s="3">
        <v>7.2915877172846031</v>
      </c>
      <c r="AW2541" s="3">
        <v>3.6683693544097222</v>
      </c>
      <c r="AX2541" s="3">
        <v>2.7213015754336523</v>
      </c>
      <c r="AY2541" s="4">
        <v>403.5</v>
      </c>
      <c r="AZ2541" s="4">
        <v>203</v>
      </c>
      <c r="BA2541" s="3">
        <v>150.59</v>
      </c>
    </row>
    <row r="2542" spans="1:53" x14ac:dyDescent="0.3">
      <c r="A2542" s="1" t="s">
        <v>3084</v>
      </c>
      <c r="B2542" s="2">
        <v>29167147</v>
      </c>
      <c r="C2542" s="9" t="s">
        <v>2401</v>
      </c>
      <c r="D2542" s="9" t="s">
        <v>2407</v>
      </c>
      <c r="E2542" s="3">
        <v>466.12627988999998</v>
      </c>
      <c r="F2542" s="5">
        <v>661.01881900000001</v>
      </c>
      <c r="G2542" s="5" t="s">
        <v>2400</v>
      </c>
      <c r="H2542" s="3">
        <v>0.58099999999999996</v>
      </c>
      <c r="I2542" s="3">
        <v>6.7393720000000004</v>
      </c>
      <c r="J2542" s="4">
        <v>0.58099999999999996</v>
      </c>
      <c r="K2542" s="3">
        <v>6.7393720000000004</v>
      </c>
      <c r="L2542" s="3">
        <v>0.9055235399999999</v>
      </c>
      <c r="M2542" s="3">
        <v>0.9055235399999999</v>
      </c>
      <c r="N2542" s="3">
        <v>30.032948999999999</v>
      </c>
      <c r="O2542" s="3" t="s">
        <v>2400</v>
      </c>
      <c r="P2542" s="3" t="s">
        <v>2400</v>
      </c>
      <c r="Q2542" s="3">
        <v>14.875868000000001</v>
      </c>
      <c r="R2542" s="3" t="s">
        <v>2400</v>
      </c>
      <c r="S2542" s="3" t="s">
        <v>2400</v>
      </c>
      <c r="T2542" s="9" t="s">
        <v>3440</v>
      </c>
      <c r="U2542" s="7">
        <v>42713.798999999999</v>
      </c>
      <c r="V2542" s="7">
        <v>21522.929</v>
      </c>
      <c r="W2542" s="7" t="s">
        <v>2400</v>
      </c>
      <c r="X2542" s="7" t="s">
        <v>2400</v>
      </c>
      <c r="Y2542" s="7">
        <v>42713.798999999999</v>
      </c>
      <c r="Z2542" s="7">
        <v>21522.929</v>
      </c>
      <c r="AA2542" s="7" t="s">
        <v>2400</v>
      </c>
      <c r="AB2542" s="7" t="s">
        <v>2400</v>
      </c>
      <c r="AC2542" s="4">
        <v>100</v>
      </c>
      <c r="AD2542" s="4">
        <v>100</v>
      </c>
      <c r="AE2542" s="3" t="s">
        <v>2400</v>
      </c>
      <c r="AF2542" s="3" t="s">
        <v>2400</v>
      </c>
      <c r="AG2542" s="7">
        <v>24164141</v>
      </c>
      <c r="AH2542" s="7">
        <v>24164141</v>
      </c>
      <c r="AI2542" s="7">
        <v>24164141</v>
      </c>
      <c r="AJ2542" s="7" t="s">
        <v>2400</v>
      </c>
      <c r="AK2542" s="3" t="s">
        <v>2400</v>
      </c>
      <c r="AL2542" s="7">
        <v>55</v>
      </c>
      <c r="AM2542" s="7">
        <v>8711130</v>
      </c>
      <c r="AN2542" s="3">
        <v>36.049999999999997</v>
      </c>
      <c r="AO2542" s="3">
        <v>-2.617521</v>
      </c>
      <c r="AP2542" s="3">
        <v>-5.4950749999999999</v>
      </c>
      <c r="AQ2542" s="3">
        <v>-3.7486799999999998</v>
      </c>
      <c r="AR2542" s="3">
        <v>11.498471</v>
      </c>
      <c r="AS2542" s="3">
        <v>-5.4950749999999999</v>
      </c>
      <c r="AT2542" s="3">
        <v>-3.7486799999999998</v>
      </c>
      <c r="AU2542" s="3">
        <v>12.184615000000001</v>
      </c>
      <c r="AV2542" s="3">
        <v>2.3269356026353263</v>
      </c>
      <c r="AW2542" s="3">
        <v>2.0588490268211141</v>
      </c>
      <c r="AX2542" s="3">
        <v>2.0245316906058952</v>
      </c>
      <c r="AY2542" s="4">
        <v>144.08000000000001</v>
      </c>
      <c r="AZ2542" s="3">
        <v>127.48</v>
      </c>
      <c r="BA2542" s="3">
        <v>125.35</v>
      </c>
    </row>
    <row r="2543" spans="1:53" x14ac:dyDescent="0.3">
      <c r="A2543" s="1" t="s">
        <v>2945</v>
      </c>
      <c r="B2543" s="2">
        <v>5721472</v>
      </c>
      <c r="C2543" s="9" t="s">
        <v>2401</v>
      </c>
      <c r="D2543" s="9" t="s">
        <v>2407</v>
      </c>
      <c r="E2543" s="3">
        <v>464.23564794999999</v>
      </c>
      <c r="F2543" s="5">
        <v>720.94572700000003</v>
      </c>
      <c r="G2543" s="5" t="s">
        <v>2400</v>
      </c>
      <c r="H2543" s="3">
        <v>0.51500000000000001</v>
      </c>
      <c r="I2543" s="3">
        <v>7.2430310000000002</v>
      </c>
      <c r="J2543" s="4">
        <v>0.51500000000000001</v>
      </c>
      <c r="K2543" s="3">
        <v>7.2430310000000002</v>
      </c>
      <c r="L2543" s="3">
        <v>1.03106206</v>
      </c>
      <c r="M2543" s="3">
        <v>1.03106206</v>
      </c>
      <c r="N2543" s="3">
        <v>11.946839000000001</v>
      </c>
      <c r="O2543" s="3" t="s">
        <v>2400</v>
      </c>
      <c r="P2543" s="3" t="s">
        <v>2400</v>
      </c>
      <c r="Q2543" s="3">
        <v>14.556671</v>
      </c>
      <c r="R2543" s="3" t="s">
        <v>2400</v>
      </c>
      <c r="S2543" s="3" t="s">
        <v>2400</v>
      </c>
      <c r="T2543" s="9" t="s">
        <v>3440</v>
      </c>
      <c r="U2543" s="7">
        <v>48135.688999999998</v>
      </c>
      <c r="V2543" s="7">
        <v>46950.786999999997</v>
      </c>
      <c r="W2543" s="7">
        <v>44651.281000000003</v>
      </c>
      <c r="X2543" s="7">
        <v>44801.79</v>
      </c>
      <c r="Y2543" s="7">
        <v>48135.688999999998</v>
      </c>
      <c r="Z2543" s="7">
        <v>47995.631999999998</v>
      </c>
      <c r="AA2543" s="7">
        <v>47855.574999999997</v>
      </c>
      <c r="AB2543" s="7">
        <v>47403.180999999997</v>
      </c>
      <c r="AC2543" s="4">
        <v>100</v>
      </c>
      <c r="AD2543" s="4">
        <v>100</v>
      </c>
      <c r="AE2543" s="3" t="s">
        <v>2400</v>
      </c>
      <c r="AF2543" s="3" t="s">
        <v>2400</v>
      </c>
      <c r="AG2543" s="7">
        <v>26662744</v>
      </c>
      <c r="AH2543" s="7">
        <v>26662744</v>
      </c>
      <c r="AI2543" s="7">
        <v>26506898</v>
      </c>
      <c r="AJ2543" s="7">
        <v>26017342</v>
      </c>
      <c r="AK2543" s="3">
        <v>99.954880000000003</v>
      </c>
      <c r="AL2543" s="7">
        <v>60</v>
      </c>
      <c r="AM2543" s="7">
        <v>3408139</v>
      </c>
      <c r="AN2543" s="3">
        <v>12.78</v>
      </c>
      <c r="AO2543" s="3">
        <v>0.84899899999999995</v>
      </c>
      <c r="AP2543" s="3">
        <v>-5.7790369999999998</v>
      </c>
      <c r="AQ2543" s="3">
        <v>-12.242744</v>
      </c>
      <c r="AR2543" s="3">
        <v>5.9235670000000002</v>
      </c>
      <c r="AS2543" s="3">
        <v>-5.7790369999999998</v>
      </c>
      <c r="AT2543" s="3">
        <v>-12.242744</v>
      </c>
      <c r="AU2543" s="3">
        <v>5.386565</v>
      </c>
      <c r="AV2543" s="3">
        <v>1.1337467741504774</v>
      </c>
      <c r="AW2543" s="3">
        <v>1.0232988227113662</v>
      </c>
      <c r="AX2543" s="3">
        <v>0.93043427072737783</v>
      </c>
      <c r="AY2543" s="3">
        <v>114.58</v>
      </c>
      <c r="AZ2543" s="3">
        <v>103.42</v>
      </c>
      <c r="BA2543" s="3">
        <v>94.03</v>
      </c>
    </row>
    <row r="2544" spans="1:53" x14ac:dyDescent="0.3">
      <c r="A2544" s="1" t="s">
        <v>2687</v>
      </c>
      <c r="B2544" s="2">
        <v>5721504</v>
      </c>
      <c r="C2544" s="9" t="s">
        <v>2401</v>
      </c>
      <c r="D2544" s="9" t="s">
        <v>2407</v>
      </c>
      <c r="E2544" s="3">
        <v>463.33283059000001</v>
      </c>
      <c r="F2544" s="5">
        <v>692.38574000000006</v>
      </c>
      <c r="G2544" s="5" t="s">
        <v>2400</v>
      </c>
      <c r="H2544" s="3">
        <v>9.6000000000000002E-2</v>
      </c>
      <c r="I2544" s="3">
        <v>15.27115</v>
      </c>
      <c r="J2544" s="3">
        <v>9.6000000000000002E-2</v>
      </c>
      <c r="K2544" s="3">
        <v>15.27115</v>
      </c>
      <c r="L2544" s="3">
        <v>0.87486019999999998</v>
      </c>
      <c r="M2544" s="3">
        <v>0.87486019999999998</v>
      </c>
      <c r="N2544" s="3">
        <v>7.0896270000000001</v>
      </c>
      <c r="O2544" s="3" t="s">
        <v>2400</v>
      </c>
      <c r="P2544" s="3" t="s">
        <v>2400</v>
      </c>
      <c r="Q2544" s="3">
        <v>20.122261000000002</v>
      </c>
      <c r="R2544" s="3" t="s">
        <v>2400</v>
      </c>
      <c r="S2544" s="3" t="s">
        <v>2400</v>
      </c>
      <c r="T2544" s="9" t="s">
        <v>3440</v>
      </c>
      <c r="U2544" s="7">
        <v>33025.546000000002</v>
      </c>
      <c r="V2544" s="7">
        <v>32451.171999999999</v>
      </c>
      <c r="W2544" s="7">
        <v>34249.087</v>
      </c>
      <c r="X2544" s="7">
        <v>35334.688999999998</v>
      </c>
      <c r="Y2544" s="7">
        <v>33025.546000000002</v>
      </c>
      <c r="Z2544" s="7">
        <v>32992.826999999997</v>
      </c>
      <c r="AA2544" s="7">
        <v>32960.108999999997</v>
      </c>
      <c r="AB2544" s="7">
        <v>32705.641</v>
      </c>
      <c r="AC2544" s="4">
        <v>100</v>
      </c>
      <c r="AD2544" s="4">
        <v>100</v>
      </c>
      <c r="AE2544" s="3" t="s">
        <v>2400</v>
      </c>
      <c r="AF2544" s="3" t="s">
        <v>2400</v>
      </c>
      <c r="AG2544" s="7" t="s">
        <v>2400</v>
      </c>
      <c r="AH2544" s="7" t="s">
        <v>2400</v>
      </c>
      <c r="AI2544" s="7">
        <v>64050398</v>
      </c>
      <c r="AJ2544" s="7" t="s">
        <v>2400</v>
      </c>
      <c r="AK2544" s="3" t="s">
        <v>2400</v>
      </c>
      <c r="AL2544" s="7">
        <v>103</v>
      </c>
      <c r="AM2544" s="7">
        <v>31465616</v>
      </c>
      <c r="AN2544" s="3">
        <v>52.17</v>
      </c>
      <c r="AO2544" s="3">
        <v>-0.141844</v>
      </c>
      <c r="AP2544" s="3">
        <v>-6.0080109999999998</v>
      </c>
      <c r="AQ2544" s="3">
        <v>-7.3684209999999997</v>
      </c>
      <c r="AR2544" s="3">
        <v>-0.84506999999999999</v>
      </c>
      <c r="AS2544" s="3">
        <v>-6.0080109999999998</v>
      </c>
      <c r="AT2544" s="3">
        <v>-7.3684209999999997</v>
      </c>
      <c r="AU2544" s="3">
        <v>-1.123596</v>
      </c>
      <c r="AV2544" s="3">
        <v>2.3176895154826136</v>
      </c>
      <c r="AW2544" s="3">
        <v>1.4607573085510273</v>
      </c>
      <c r="AX2544" s="3">
        <v>1.0258774902312613</v>
      </c>
      <c r="AY2544" s="4">
        <v>221.08</v>
      </c>
      <c r="AZ2544" s="3">
        <v>139.34</v>
      </c>
      <c r="BA2544" s="3">
        <v>97.86</v>
      </c>
    </row>
    <row r="2545" spans="1:53" x14ac:dyDescent="0.3">
      <c r="A2545" s="1" t="s">
        <v>3216</v>
      </c>
      <c r="B2545" s="2">
        <v>103544</v>
      </c>
      <c r="C2545" s="9" t="s">
        <v>2395</v>
      </c>
      <c r="D2545" s="9" t="s">
        <v>2480</v>
      </c>
      <c r="E2545" s="3">
        <v>463.28269655999998</v>
      </c>
      <c r="F2545" s="5">
        <v>5968.9416959999999</v>
      </c>
      <c r="G2545" s="5">
        <v>5968.9416965600003</v>
      </c>
      <c r="H2545" s="3">
        <v>-0.28399999999999997</v>
      </c>
      <c r="I2545" s="3" t="s">
        <v>2397</v>
      </c>
      <c r="J2545" s="3">
        <v>-0.28399999999999997</v>
      </c>
      <c r="K2545" s="3" t="s">
        <v>2397</v>
      </c>
      <c r="L2545" s="3">
        <v>0.51890775722760207</v>
      </c>
      <c r="M2545" s="3">
        <v>0.45562799908290402</v>
      </c>
      <c r="N2545" s="3">
        <v>1.8039769999999999</v>
      </c>
      <c r="O2545" s="3" t="s">
        <v>2400</v>
      </c>
      <c r="P2545" s="3" t="s">
        <v>2400</v>
      </c>
      <c r="Q2545" s="3">
        <v>3.146299</v>
      </c>
      <c r="R2545" s="3">
        <v>10.42595</v>
      </c>
      <c r="S2545" s="3">
        <v>11.731636266658199</v>
      </c>
      <c r="T2545" s="9" t="s">
        <v>3429</v>
      </c>
      <c r="U2545" s="7">
        <v>1890460</v>
      </c>
      <c r="V2545" s="7">
        <v>1869246</v>
      </c>
      <c r="W2545" s="7">
        <v>1495303</v>
      </c>
      <c r="X2545" s="7">
        <v>1255628</v>
      </c>
      <c r="Y2545" s="7">
        <v>1889203</v>
      </c>
      <c r="Z2545" s="7">
        <v>1898847</v>
      </c>
      <c r="AA2545" s="7">
        <v>1895560</v>
      </c>
      <c r="AB2545" s="7">
        <v>1890460</v>
      </c>
      <c r="AC2545" s="3">
        <v>33.829000000000001</v>
      </c>
      <c r="AD2545" s="3">
        <v>32.347999999999999</v>
      </c>
      <c r="AE2545" s="3">
        <v>31.407</v>
      </c>
      <c r="AF2545" s="3">
        <v>30.071999999999999</v>
      </c>
      <c r="AG2545" s="7">
        <v>166648452</v>
      </c>
      <c r="AH2545" s="7">
        <v>165903837</v>
      </c>
      <c r="AI2545" s="7">
        <v>165772040</v>
      </c>
      <c r="AJ2545" s="7">
        <v>157220724</v>
      </c>
      <c r="AK2545" s="3">
        <v>94.342749999999995</v>
      </c>
      <c r="AL2545" s="7">
        <v>290</v>
      </c>
      <c r="AM2545" s="7">
        <v>132294086</v>
      </c>
      <c r="AN2545" s="3">
        <v>79.39</v>
      </c>
      <c r="AO2545" s="3">
        <v>3.252033</v>
      </c>
      <c r="AP2545" s="3">
        <v>-8.6330939999999998</v>
      </c>
      <c r="AQ2545" s="3">
        <v>-44.298245999999999</v>
      </c>
      <c r="AR2545" s="3">
        <v>-70.257610999999997</v>
      </c>
      <c r="AS2545" s="3">
        <v>-8.6330939999999998</v>
      </c>
      <c r="AT2545" s="3">
        <v>-44.298245999999999</v>
      </c>
      <c r="AU2545" s="3">
        <v>-70.257610999999997</v>
      </c>
      <c r="AV2545" s="3">
        <v>6.9277997253763868</v>
      </c>
      <c r="AW2545" s="3">
        <v>18.166181891141061</v>
      </c>
      <c r="AX2545" s="3">
        <v>10.421732708785816</v>
      </c>
      <c r="AY2545" s="3">
        <v>134.51</v>
      </c>
      <c r="AZ2545" s="3">
        <v>352.72</v>
      </c>
      <c r="BA2545" s="3">
        <v>202.35</v>
      </c>
    </row>
    <row r="2546" spans="1:53" x14ac:dyDescent="0.3">
      <c r="A2546" s="1" t="s">
        <v>3301</v>
      </c>
      <c r="B2546" s="2">
        <v>4996906</v>
      </c>
      <c r="C2546" s="9" t="s">
        <v>2401</v>
      </c>
      <c r="D2546" s="9" t="s">
        <v>2437</v>
      </c>
      <c r="E2546" s="3">
        <v>462.18066420000002</v>
      </c>
      <c r="F2546" s="5">
        <v>878.50066400000003</v>
      </c>
      <c r="G2546" s="5" t="s">
        <v>2400</v>
      </c>
      <c r="H2546" s="3">
        <v>-0.253</v>
      </c>
      <c r="I2546" s="3" t="s">
        <v>2397</v>
      </c>
      <c r="J2546" s="4">
        <v>-0.253</v>
      </c>
      <c r="K2546" s="3" t="s">
        <v>2397</v>
      </c>
      <c r="L2546" s="3">
        <v>0.88056023999999988</v>
      </c>
      <c r="M2546" s="3">
        <v>0.80862212999999994</v>
      </c>
      <c r="N2546" s="3">
        <v>4.58474</v>
      </c>
      <c r="O2546" s="3" t="s">
        <v>2400</v>
      </c>
      <c r="P2546" s="3" t="s">
        <v>2400</v>
      </c>
      <c r="Q2546" s="3">
        <v>0.45614500000000002</v>
      </c>
      <c r="R2546" s="3">
        <v>5.9896849999999997</v>
      </c>
      <c r="S2546" s="3">
        <v>5.9896849999999997</v>
      </c>
      <c r="T2546" s="9" t="s">
        <v>3429</v>
      </c>
      <c r="U2546" s="7">
        <v>1821800</v>
      </c>
      <c r="V2546" s="7">
        <v>2169380</v>
      </c>
      <c r="W2546" s="7">
        <v>1780215</v>
      </c>
      <c r="X2546" s="7">
        <v>1259313</v>
      </c>
      <c r="Y2546" s="7">
        <v>1852563</v>
      </c>
      <c r="Z2546" s="7">
        <v>1806359</v>
      </c>
      <c r="AA2546" s="7">
        <v>1755365</v>
      </c>
      <c r="AB2546" s="7">
        <v>1821800</v>
      </c>
      <c r="AC2546" s="3">
        <v>16.259</v>
      </c>
      <c r="AD2546" s="3">
        <v>14.919</v>
      </c>
      <c r="AE2546" s="4">
        <v>10.462999999999999</v>
      </c>
      <c r="AF2546" s="4">
        <v>7.5650000000000004</v>
      </c>
      <c r="AG2546" s="7">
        <v>71184028</v>
      </c>
      <c r="AH2546" s="7">
        <v>72174244</v>
      </c>
      <c r="AI2546" s="7">
        <v>61700238</v>
      </c>
      <c r="AJ2546" s="7">
        <v>47621068</v>
      </c>
      <c r="AK2546" s="3">
        <v>75.422070000000005</v>
      </c>
      <c r="AL2546" s="7">
        <v>215</v>
      </c>
      <c r="AM2546" s="7">
        <v>46558388</v>
      </c>
      <c r="AN2546" s="3">
        <v>73.739999999999995</v>
      </c>
      <c r="AO2546" s="3">
        <v>-2.8612299999999999</v>
      </c>
      <c r="AP2546" s="3">
        <v>-7.240437</v>
      </c>
      <c r="AQ2546" s="3">
        <v>-16.482164999999998</v>
      </c>
      <c r="AR2546" s="3">
        <v>-54.306863999999997</v>
      </c>
      <c r="AS2546" s="3">
        <v>-7.240437</v>
      </c>
      <c r="AT2546" s="3">
        <v>-16.482164999999998</v>
      </c>
      <c r="AU2546" s="3">
        <v>-54.368279999999999</v>
      </c>
      <c r="AV2546" s="3">
        <v>3.2918080435784702</v>
      </c>
      <c r="AW2546" s="3">
        <v>8.7763084844029571</v>
      </c>
      <c r="AX2546" s="3">
        <v>5.8468973044768662</v>
      </c>
      <c r="AY2546" s="4">
        <v>73.3</v>
      </c>
      <c r="AZ2546" s="3">
        <v>195.42</v>
      </c>
      <c r="BA2546" s="3">
        <v>130.19</v>
      </c>
    </row>
    <row r="2547" spans="1:53" x14ac:dyDescent="0.3">
      <c r="A2547" s="1" t="s">
        <v>2867</v>
      </c>
      <c r="B2547" s="2">
        <v>5219401</v>
      </c>
      <c r="C2547" s="9" t="s">
        <v>2401</v>
      </c>
      <c r="D2547" s="9" t="s">
        <v>2446</v>
      </c>
      <c r="E2547" s="3">
        <v>461.8134</v>
      </c>
      <c r="F2547" s="5">
        <v>291.19139999999999</v>
      </c>
      <c r="G2547" s="5" t="s">
        <v>2400</v>
      </c>
      <c r="H2547" s="3">
        <v>-1.08</v>
      </c>
      <c r="I2547" s="3" t="s">
        <v>2397</v>
      </c>
      <c r="J2547" s="3">
        <v>-1.08</v>
      </c>
      <c r="K2547" s="3" t="s">
        <v>2397</v>
      </c>
      <c r="L2547" s="3">
        <v>0.72563364000000008</v>
      </c>
      <c r="M2547" s="3">
        <v>0.65327301999999998</v>
      </c>
      <c r="N2547" s="3" t="s">
        <v>2397</v>
      </c>
      <c r="O2547" s="3" t="s">
        <v>2400</v>
      </c>
      <c r="P2547" s="3" t="s">
        <v>2400</v>
      </c>
      <c r="Q2547" s="3">
        <v>1.6088169999999999</v>
      </c>
      <c r="R2547" s="3" t="s">
        <v>2397</v>
      </c>
      <c r="S2547" s="3">
        <v>-0.88741899999999996</v>
      </c>
      <c r="T2547" s="9" t="s">
        <v>3429</v>
      </c>
      <c r="U2547" s="7">
        <v>251455</v>
      </c>
      <c r="V2547" s="7">
        <v>477706</v>
      </c>
      <c r="W2547" s="7">
        <v>313837</v>
      </c>
      <c r="X2547" s="7">
        <v>76657</v>
      </c>
      <c r="Y2547" s="7">
        <v>217951</v>
      </c>
      <c r="Z2547" s="7">
        <v>184335</v>
      </c>
      <c r="AA2547" s="7">
        <v>208697</v>
      </c>
      <c r="AB2547" s="7">
        <v>251455</v>
      </c>
      <c r="AC2547" s="3">
        <v>78.522999999999996</v>
      </c>
      <c r="AD2547" s="3">
        <v>80.941999999999993</v>
      </c>
      <c r="AE2547" s="3">
        <v>-263.37900000000002</v>
      </c>
      <c r="AF2547" s="3">
        <v>-218.994</v>
      </c>
      <c r="AG2547" s="7">
        <v>53082000</v>
      </c>
      <c r="AH2547" s="7">
        <v>51968425</v>
      </c>
      <c r="AI2547" s="7">
        <v>49318125</v>
      </c>
      <c r="AJ2547" s="7">
        <v>35380814</v>
      </c>
      <c r="AK2547" s="3">
        <v>66.653130000000004</v>
      </c>
      <c r="AL2547" s="7">
        <v>207</v>
      </c>
      <c r="AM2547" s="7">
        <v>28439138</v>
      </c>
      <c r="AN2547" s="3">
        <v>53.58</v>
      </c>
      <c r="AO2547" s="3">
        <v>4.8025609999999999</v>
      </c>
      <c r="AP2547" s="3">
        <v>12.873563000000001</v>
      </c>
      <c r="AQ2547" s="3">
        <v>20.490798000000002</v>
      </c>
      <c r="AR2547" s="3">
        <v>-85.299401000000003</v>
      </c>
      <c r="AS2547" s="3">
        <v>12.873563000000001</v>
      </c>
      <c r="AT2547" s="3">
        <v>20.490798000000002</v>
      </c>
      <c r="AU2547" s="3">
        <v>-85.473372999999995</v>
      </c>
      <c r="AV2547" s="3">
        <v>12.026789296850451</v>
      </c>
      <c r="AW2547" s="3">
        <v>17.719631230484246</v>
      </c>
      <c r="AX2547" s="3">
        <v>14.286743965951624</v>
      </c>
      <c r="AY2547" s="3">
        <v>84.86</v>
      </c>
      <c r="AZ2547" s="4">
        <v>125.03</v>
      </c>
      <c r="BA2547" s="3">
        <v>100.81</v>
      </c>
    </row>
    <row r="2548" spans="1:53" x14ac:dyDescent="0.3">
      <c r="A2548" s="1" t="s">
        <v>3044</v>
      </c>
      <c r="B2548" s="2">
        <v>4152463</v>
      </c>
      <c r="C2548" s="9" t="s">
        <v>2395</v>
      </c>
      <c r="D2548" s="9" t="s">
        <v>2423</v>
      </c>
      <c r="E2548" s="3">
        <v>461.53894639999999</v>
      </c>
      <c r="F2548" s="5">
        <v>512.38194599999997</v>
      </c>
      <c r="G2548" s="5" t="s">
        <v>2400</v>
      </c>
      <c r="H2548" s="3">
        <v>0.24</v>
      </c>
      <c r="I2548" s="3">
        <v>15.707924999999999</v>
      </c>
      <c r="J2548" s="4">
        <v>0.24</v>
      </c>
      <c r="K2548" s="3">
        <v>15.707924999999999</v>
      </c>
      <c r="L2548" s="3" t="s">
        <v>2397</v>
      </c>
      <c r="M2548" s="3">
        <v>11.959322030000001</v>
      </c>
      <c r="N2548" s="3">
        <v>16.8</v>
      </c>
      <c r="O2548" s="3" t="s">
        <v>2400</v>
      </c>
      <c r="P2548" s="3" t="s">
        <v>2400</v>
      </c>
      <c r="Q2548" s="3">
        <v>3.225419</v>
      </c>
      <c r="R2548" s="3">
        <v>10.632403999999999</v>
      </c>
      <c r="S2548" s="3">
        <v>10.632403999999999</v>
      </c>
      <c r="T2548" s="9" t="s">
        <v>3429</v>
      </c>
      <c r="U2548" s="7">
        <v>148580</v>
      </c>
      <c r="V2548" s="7">
        <v>151568</v>
      </c>
      <c r="W2548" s="7">
        <v>147954</v>
      </c>
      <c r="X2548" s="7">
        <v>133277</v>
      </c>
      <c r="Y2548" s="7">
        <v>144155</v>
      </c>
      <c r="Z2548" s="7">
        <v>146280</v>
      </c>
      <c r="AA2548" s="7">
        <v>147420</v>
      </c>
      <c r="AB2548" s="7">
        <v>148580</v>
      </c>
      <c r="AC2548" s="4">
        <v>62.3</v>
      </c>
      <c r="AD2548" s="3">
        <v>60.892000000000003</v>
      </c>
      <c r="AE2548" s="4">
        <v>30.95</v>
      </c>
      <c r="AF2548" s="3">
        <v>30.029</v>
      </c>
      <c r="AG2548" s="7">
        <v>23476040</v>
      </c>
      <c r="AH2548" s="7">
        <v>23871257</v>
      </c>
      <c r="AI2548" s="7">
        <v>24549370</v>
      </c>
      <c r="AJ2548" s="7">
        <v>14700620</v>
      </c>
      <c r="AK2548" s="3">
        <v>62.619680000000002</v>
      </c>
      <c r="AL2548" s="7">
        <v>178</v>
      </c>
      <c r="AM2548" s="7">
        <v>12474678</v>
      </c>
      <c r="AN2548" s="3">
        <v>53.14</v>
      </c>
      <c r="AO2548" s="3">
        <v>-0.67567600000000005</v>
      </c>
      <c r="AP2548" s="3">
        <v>-10.274668999999999</v>
      </c>
      <c r="AQ2548" s="3">
        <v>-22.834645999999999</v>
      </c>
      <c r="AR2548" s="3">
        <v>-57.184466</v>
      </c>
      <c r="AS2548" s="3">
        <v>-10.274668999999999</v>
      </c>
      <c r="AT2548" s="3">
        <v>-22.834645999999999</v>
      </c>
      <c r="AU2548" s="3">
        <v>-55.409505000000003</v>
      </c>
      <c r="AV2548" s="3">
        <v>1.7811862648044561</v>
      </c>
      <c r="AW2548" s="3">
        <v>2.4163708266734161</v>
      </c>
      <c r="AX2548" s="3">
        <v>1.9024650730636921</v>
      </c>
      <c r="AY2548" s="3">
        <v>94.46</v>
      </c>
      <c r="AZ2548" s="3">
        <v>128.13999999999999</v>
      </c>
      <c r="BA2548" s="3">
        <v>100.89</v>
      </c>
    </row>
    <row r="2549" spans="1:53" x14ac:dyDescent="0.3">
      <c r="A2549" s="1" t="s">
        <v>287</v>
      </c>
      <c r="B2549" s="2">
        <v>119020271</v>
      </c>
      <c r="C2549" s="9" t="s">
        <v>2395</v>
      </c>
      <c r="D2549" s="9" t="s">
        <v>2441</v>
      </c>
      <c r="E2549" s="3">
        <v>461.42875800000002</v>
      </c>
      <c r="F2549" s="5">
        <v>795.64245800000003</v>
      </c>
      <c r="G2549" s="5" t="s">
        <v>2400</v>
      </c>
      <c r="H2549" s="3">
        <v>-7.803707914730941E-2</v>
      </c>
      <c r="I2549" s="3">
        <v>42.672398000000001</v>
      </c>
      <c r="J2549" s="3">
        <v>-7.803707914730941E-2</v>
      </c>
      <c r="K2549" s="3">
        <v>42.672398000000001</v>
      </c>
      <c r="L2549" s="3" t="s">
        <v>2397</v>
      </c>
      <c r="M2549" s="3" t="s">
        <v>2397</v>
      </c>
      <c r="N2549" s="3" t="s">
        <v>2400</v>
      </c>
      <c r="O2549" s="3" t="s">
        <v>2400</v>
      </c>
      <c r="P2549" s="3" t="s">
        <v>2400</v>
      </c>
      <c r="Q2549" s="3">
        <v>1.3606180000000001</v>
      </c>
      <c r="R2549" s="3">
        <v>39.332673</v>
      </c>
      <c r="S2549" s="3">
        <v>39.332673</v>
      </c>
      <c r="T2549" s="9"/>
      <c r="U2549" s="7">
        <v>639993.62560984888</v>
      </c>
      <c r="V2549" s="7">
        <v>595770.80798598297</v>
      </c>
      <c r="W2549" s="7">
        <v>471274.60322526423</v>
      </c>
      <c r="X2549" s="7">
        <v>292167.85557071381</v>
      </c>
      <c r="Y2549" s="7">
        <v>645973.67669260025</v>
      </c>
      <c r="Z2549" s="7">
        <v>649624.54499457264</v>
      </c>
      <c r="AA2549" s="7">
        <v>651119.8600052488</v>
      </c>
      <c r="AB2549" s="7">
        <v>639993.62560984888</v>
      </c>
      <c r="AC2549" s="4">
        <v>8.7119999999999997</v>
      </c>
      <c r="AD2549" s="4">
        <v>10.567</v>
      </c>
      <c r="AE2549" s="3">
        <v>0.34300000000000003</v>
      </c>
      <c r="AF2549" s="4">
        <v>3.0630000000000002</v>
      </c>
      <c r="AG2549" s="7">
        <v>24000000</v>
      </c>
      <c r="AH2549" s="7">
        <v>24000000</v>
      </c>
      <c r="AI2549" s="7">
        <v>24000000</v>
      </c>
      <c r="AJ2549" s="7">
        <v>31206851</v>
      </c>
      <c r="AK2549" s="3">
        <v>45.655439999999999</v>
      </c>
      <c r="AL2549" s="7" t="s">
        <v>2400</v>
      </c>
      <c r="AM2549" s="7" t="s">
        <v>2400</v>
      </c>
      <c r="AN2549" s="3" t="s">
        <v>2400</v>
      </c>
      <c r="AO2549" s="3">
        <v>3.101737</v>
      </c>
      <c r="AP2549" s="3">
        <v>23.111111000000001</v>
      </c>
      <c r="AQ2549" s="3">
        <v>-53.858967</v>
      </c>
      <c r="AR2549" s="3">
        <v>-53.858967</v>
      </c>
      <c r="AS2549" s="3">
        <v>23.111111000000001</v>
      </c>
      <c r="AT2549" s="3">
        <v>-53.858967</v>
      </c>
      <c r="AU2549" s="3">
        <v>-53.858967</v>
      </c>
      <c r="AV2549" s="3" t="s">
        <v>2400</v>
      </c>
      <c r="AW2549" s="3" t="s">
        <v>2400</v>
      </c>
      <c r="AX2549" s="3" t="s">
        <v>2400</v>
      </c>
      <c r="AY2549" s="3">
        <v>13.61</v>
      </c>
      <c r="AZ2549" s="4">
        <v>26.5</v>
      </c>
      <c r="BA2549" s="4">
        <v>100</v>
      </c>
    </row>
    <row r="2550" spans="1:53" x14ac:dyDescent="0.3">
      <c r="A2550" s="1" t="s">
        <v>2684</v>
      </c>
      <c r="B2550" s="2">
        <v>5721222</v>
      </c>
      <c r="C2550" s="9" t="s">
        <v>2401</v>
      </c>
      <c r="D2550" s="9" t="s">
        <v>2407</v>
      </c>
      <c r="E2550" s="3">
        <v>458.28303620000003</v>
      </c>
      <c r="F2550" s="5">
        <v>711.042686</v>
      </c>
      <c r="G2550" s="5" t="s">
        <v>2400</v>
      </c>
      <c r="H2550" s="3">
        <v>4.7E-2</v>
      </c>
      <c r="I2550" s="3">
        <v>93.904762000000005</v>
      </c>
      <c r="J2550" s="3">
        <v>4.7E-2</v>
      </c>
      <c r="K2550" s="3">
        <v>93.904762000000005</v>
      </c>
      <c r="L2550" s="3">
        <v>0.85271987999999999</v>
      </c>
      <c r="M2550" s="3">
        <v>0.85271987999999999</v>
      </c>
      <c r="N2550" s="3">
        <v>4.6399999999999997</v>
      </c>
      <c r="O2550" s="3" t="s">
        <v>2400</v>
      </c>
      <c r="P2550" s="3" t="s">
        <v>2400</v>
      </c>
      <c r="Q2550" s="3">
        <v>19.225777999999998</v>
      </c>
      <c r="R2550" s="3" t="s">
        <v>2400</v>
      </c>
      <c r="S2550" s="3" t="s">
        <v>2400</v>
      </c>
      <c r="T2550" s="9" t="s">
        <v>3440</v>
      </c>
      <c r="U2550" s="7">
        <v>35505.438000000002</v>
      </c>
      <c r="V2550" s="7">
        <v>37945.474999999999</v>
      </c>
      <c r="W2550" s="7">
        <v>41614.675999999999</v>
      </c>
      <c r="X2550" s="7">
        <v>44924.499000000003</v>
      </c>
      <c r="Y2550" s="7">
        <v>35638.002999999997</v>
      </c>
      <c r="Z2550" s="7">
        <v>35571.720999999998</v>
      </c>
      <c r="AA2550" s="7">
        <v>35505.438000000002</v>
      </c>
      <c r="AB2550" s="7">
        <v>37945.474999999999</v>
      </c>
      <c r="AC2550" s="4">
        <v>100</v>
      </c>
      <c r="AD2550" s="4">
        <v>100</v>
      </c>
      <c r="AE2550" s="3" t="s">
        <v>2400</v>
      </c>
      <c r="AF2550" s="3" t="s">
        <v>2400</v>
      </c>
      <c r="AG2550" s="7">
        <v>43854836</v>
      </c>
      <c r="AH2550" s="7">
        <v>43854836</v>
      </c>
      <c r="AI2550" s="7">
        <v>45041077</v>
      </c>
      <c r="AJ2550" s="7">
        <v>44829872</v>
      </c>
      <c r="AK2550" s="3">
        <v>99.996729999999999</v>
      </c>
      <c r="AL2550" s="7">
        <v>88</v>
      </c>
      <c r="AM2550" s="7">
        <v>16568439</v>
      </c>
      <c r="AN2550" s="3">
        <v>37.78</v>
      </c>
      <c r="AO2550" s="3">
        <v>0.40733200000000003</v>
      </c>
      <c r="AP2550" s="3">
        <v>-5.6459330000000003</v>
      </c>
      <c r="AQ2550" s="3">
        <v>-6.7171240000000001</v>
      </c>
      <c r="AR2550" s="3">
        <v>-3.2384689999999998</v>
      </c>
      <c r="AS2550" s="3">
        <v>-5.6459330000000003</v>
      </c>
      <c r="AT2550" s="3">
        <v>-6.7171240000000001</v>
      </c>
      <c r="AU2550" s="3">
        <v>-2.0854020000000002</v>
      </c>
      <c r="AV2550" s="3">
        <v>3.028961275787236</v>
      </c>
      <c r="AW2550" s="3">
        <v>2.052167685058206</v>
      </c>
      <c r="AX2550" s="3">
        <v>1.4764676386851874</v>
      </c>
      <c r="AY2550" s="4">
        <v>251.03</v>
      </c>
      <c r="AZ2550" s="4">
        <v>170.08</v>
      </c>
      <c r="BA2550" s="3">
        <v>122.37</v>
      </c>
    </row>
    <row r="2551" spans="1:53" x14ac:dyDescent="0.3">
      <c r="A2551" s="1" t="s">
        <v>2576</v>
      </c>
      <c r="B2551" s="2">
        <v>27409191</v>
      </c>
      <c r="C2551" s="9" t="s">
        <v>2395</v>
      </c>
      <c r="D2551" s="9" t="s">
        <v>2403</v>
      </c>
      <c r="E2551" s="3">
        <v>456.48133895000001</v>
      </c>
      <c r="F2551" s="5">
        <v>-98.509662000000006</v>
      </c>
      <c r="G2551" s="5" t="s">
        <v>2400</v>
      </c>
      <c r="H2551" s="3">
        <v>-0.48599999999999999</v>
      </c>
      <c r="I2551" s="3" t="s">
        <v>2397</v>
      </c>
      <c r="J2551" s="3">
        <v>-0.48599999999999999</v>
      </c>
      <c r="K2551" s="3" t="s">
        <v>2397</v>
      </c>
      <c r="L2551" s="3">
        <v>0.59402193999999997</v>
      </c>
      <c r="M2551" s="3">
        <v>0.59402193999999997</v>
      </c>
      <c r="N2551" s="3" t="s">
        <v>2397</v>
      </c>
      <c r="O2551" s="3" t="s">
        <v>2400</v>
      </c>
      <c r="P2551" s="3" t="s">
        <v>2400</v>
      </c>
      <c r="Q2551" s="3" t="s">
        <v>2400</v>
      </c>
      <c r="R2551" s="3">
        <v>0.64523200000000003</v>
      </c>
      <c r="S2551" s="3">
        <v>0.64523200000000003</v>
      </c>
      <c r="T2551" s="9" t="s">
        <v>3429</v>
      </c>
      <c r="U2551" s="7" t="s">
        <v>2400</v>
      </c>
      <c r="V2551" s="7" t="s">
        <v>2400</v>
      </c>
      <c r="W2551" s="7" t="s">
        <v>2400</v>
      </c>
      <c r="X2551" s="7" t="s">
        <v>2400</v>
      </c>
      <c r="Y2551" s="7" t="s">
        <v>2400</v>
      </c>
      <c r="Z2551" s="7" t="s">
        <v>2400</v>
      </c>
      <c r="AA2551" s="7" t="s">
        <v>2400</v>
      </c>
      <c r="AB2551" s="7" t="s">
        <v>2400</v>
      </c>
      <c r="AC2551" s="3" t="s">
        <v>2400</v>
      </c>
      <c r="AD2551" s="3" t="s">
        <v>2400</v>
      </c>
      <c r="AE2551" s="3" t="s">
        <v>2400</v>
      </c>
      <c r="AF2551" s="3" t="s">
        <v>2400</v>
      </c>
      <c r="AG2551" s="7">
        <v>99944302</v>
      </c>
      <c r="AH2551" s="7">
        <v>99570421</v>
      </c>
      <c r="AI2551" s="7">
        <v>97240419</v>
      </c>
      <c r="AJ2551" s="7">
        <v>60221231</v>
      </c>
      <c r="AK2551" s="3">
        <v>60.02581</v>
      </c>
      <c r="AL2551" s="7">
        <v>153</v>
      </c>
      <c r="AM2551" s="7">
        <v>66670296</v>
      </c>
      <c r="AN2551" s="3">
        <v>66.45</v>
      </c>
      <c r="AO2551" s="3">
        <v>-0.94637199999999999</v>
      </c>
      <c r="AP2551" s="3">
        <v>-30.989011000000001</v>
      </c>
      <c r="AQ2551" s="3">
        <v>-36.308315999999998</v>
      </c>
      <c r="AR2551" s="3">
        <v>-60.453400999999999</v>
      </c>
      <c r="AS2551" s="3">
        <v>-30.989011000000001</v>
      </c>
      <c r="AT2551" s="3">
        <v>-36.308315999999998</v>
      </c>
      <c r="AU2551" s="3">
        <v>-57.908847000000002</v>
      </c>
      <c r="AV2551" s="3">
        <v>2.117415352012606</v>
      </c>
      <c r="AW2551" s="3">
        <v>3.8084483727174274</v>
      </c>
      <c r="AX2551" s="3">
        <v>3.0777951147612845</v>
      </c>
      <c r="AY2551" s="4">
        <v>43.1</v>
      </c>
      <c r="AZ2551" s="3">
        <v>77.510000000000005</v>
      </c>
      <c r="BA2551" s="3">
        <v>62.64</v>
      </c>
    </row>
    <row r="2552" spans="1:53" x14ac:dyDescent="0.3">
      <c r="A2552" s="1" t="s">
        <v>2752</v>
      </c>
      <c r="B2552" s="2">
        <v>4561135</v>
      </c>
      <c r="C2552" s="9" t="s">
        <v>2401</v>
      </c>
      <c r="D2552" s="9" t="s">
        <v>2412</v>
      </c>
      <c r="E2552" s="3">
        <v>455.43585192</v>
      </c>
      <c r="F2552" s="5">
        <v>13103.435851</v>
      </c>
      <c r="G2552" s="5" t="s">
        <v>2400</v>
      </c>
      <c r="H2552" s="3">
        <v>-2.9540000000000002</v>
      </c>
      <c r="I2552" s="3" t="s">
        <v>2397</v>
      </c>
      <c r="J2552" s="3">
        <v>-2.9540000000000002</v>
      </c>
      <c r="K2552" s="3" t="s">
        <v>2397</v>
      </c>
      <c r="L2552" s="3" t="s">
        <v>2397</v>
      </c>
      <c r="M2552" s="3" t="s">
        <v>2397</v>
      </c>
      <c r="N2552" s="3" t="s">
        <v>2397</v>
      </c>
      <c r="O2552" s="3" t="s">
        <v>2400</v>
      </c>
      <c r="P2552" s="3" t="s">
        <v>2400</v>
      </c>
      <c r="Q2552" s="3">
        <v>1.0392680000000001</v>
      </c>
      <c r="R2552" s="3">
        <v>8.5927919999999993</v>
      </c>
      <c r="S2552" s="3">
        <v>8.5927919999999993</v>
      </c>
      <c r="T2552" s="9" t="s">
        <v>3429</v>
      </c>
      <c r="U2552" s="7">
        <v>12490000</v>
      </c>
      <c r="V2552" s="7">
        <v>12211000</v>
      </c>
      <c r="W2552" s="7">
        <v>12368000</v>
      </c>
      <c r="X2552" s="7">
        <v>11789000</v>
      </c>
      <c r="Y2552" s="7">
        <v>12551000</v>
      </c>
      <c r="Z2552" s="7">
        <v>12546000</v>
      </c>
      <c r="AA2552" s="7">
        <v>12522000</v>
      </c>
      <c r="AB2552" s="7">
        <v>12490000</v>
      </c>
      <c r="AC2552" s="3">
        <v>40.689</v>
      </c>
      <c r="AD2552" s="3">
        <v>41.343000000000004</v>
      </c>
      <c r="AE2552" s="4">
        <v>10.368</v>
      </c>
      <c r="AF2552" s="4">
        <v>9.6010000000000009</v>
      </c>
      <c r="AG2552" s="7">
        <v>132382143</v>
      </c>
      <c r="AH2552" s="7">
        <v>132368608</v>
      </c>
      <c r="AI2552" s="7">
        <v>130700937</v>
      </c>
      <c r="AJ2552" s="7">
        <v>104779411</v>
      </c>
      <c r="AK2552" s="3">
        <v>79.142030000000005</v>
      </c>
      <c r="AL2552" s="7">
        <v>226</v>
      </c>
      <c r="AM2552" s="7">
        <v>92906404</v>
      </c>
      <c r="AN2552" s="3">
        <v>70.17</v>
      </c>
      <c r="AO2552" s="3">
        <v>-4.7770700000000001</v>
      </c>
      <c r="AP2552" s="3">
        <v>-13.081395000000001</v>
      </c>
      <c r="AQ2552" s="3">
        <v>-50.741351000000002</v>
      </c>
      <c r="AR2552" s="3">
        <v>-5.3797470000000001</v>
      </c>
      <c r="AS2552" s="3">
        <v>-13.081395000000001</v>
      </c>
      <c r="AT2552" s="3">
        <v>-50.741351000000002</v>
      </c>
      <c r="AU2552" s="3">
        <v>-4.4728440000000003</v>
      </c>
      <c r="AV2552" s="3">
        <v>5.6665082231016823</v>
      </c>
      <c r="AW2552" s="3">
        <v>13.904318225425918</v>
      </c>
      <c r="AX2552" s="3">
        <v>9.5239181156456194</v>
      </c>
      <c r="AY2552" s="3">
        <v>75.94</v>
      </c>
      <c r="AZ2552" s="3">
        <v>186.35</v>
      </c>
      <c r="BA2552" s="3">
        <v>127.64</v>
      </c>
    </row>
    <row r="2553" spans="1:53" x14ac:dyDescent="0.3">
      <c r="A2553" s="1" t="s">
        <v>2813</v>
      </c>
      <c r="B2553" s="2">
        <v>1025202</v>
      </c>
      <c r="C2553" s="9" t="s">
        <v>2395</v>
      </c>
      <c r="D2553" s="9" t="s">
        <v>2399</v>
      </c>
      <c r="E2553" s="3">
        <v>453.11784561000002</v>
      </c>
      <c r="F2553" s="5" t="s">
        <v>2400</v>
      </c>
      <c r="G2553" s="5">
        <v>508.18084561000001</v>
      </c>
      <c r="H2553" s="3">
        <v>0.8</v>
      </c>
      <c r="I2553" s="3">
        <v>13.634482758620701</v>
      </c>
      <c r="J2553" s="4">
        <v>0.8</v>
      </c>
      <c r="K2553" s="3">
        <v>13.634482758620701</v>
      </c>
      <c r="L2553" s="3">
        <v>1.3558170688061599</v>
      </c>
      <c r="M2553" s="3">
        <v>1.3349849203361002</v>
      </c>
      <c r="N2553" s="3">
        <v>11.255337000000001</v>
      </c>
      <c r="O2553" s="3" t="s">
        <v>2400</v>
      </c>
      <c r="P2553" s="3" t="s">
        <v>2400</v>
      </c>
      <c r="Q2553" s="3" t="s">
        <v>2400</v>
      </c>
      <c r="R2553" s="3" t="s">
        <v>2400</v>
      </c>
      <c r="S2553" s="3" t="s">
        <v>2400</v>
      </c>
      <c r="T2553" s="9" t="s">
        <v>3429</v>
      </c>
      <c r="U2553" s="7">
        <v>170693</v>
      </c>
      <c r="V2553" s="7">
        <v>168226</v>
      </c>
      <c r="W2553" s="7">
        <v>160384</v>
      </c>
      <c r="X2553" s="7">
        <v>147381</v>
      </c>
      <c r="Y2553" s="7">
        <v>168699</v>
      </c>
      <c r="Z2553" s="7">
        <v>167527</v>
      </c>
      <c r="AA2553" s="7">
        <v>166650</v>
      </c>
      <c r="AB2553" s="7">
        <v>170693</v>
      </c>
      <c r="AC2553" s="3" t="s">
        <v>2400</v>
      </c>
      <c r="AD2553" s="3" t="s">
        <v>2400</v>
      </c>
      <c r="AE2553" s="3" t="s">
        <v>2400</v>
      </c>
      <c r="AF2553" s="3" t="s">
        <v>2400</v>
      </c>
      <c r="AG2553" s="7">
        <v>12428426</v>
      </c>
      <c r="AH2553" s="7">
        <v>12424407</v>
      </c>
      <c r="AI2553" s="7">
        <v>12256964</v>
      </c>
      <c r="AJ2553" s="7">
        <v>9431084</v>
      </c>
      <c r="AK2553" s="3">
        <v>76.990080000000006</v>
      </c>
      <c r="AL2553" s="7">
        <v>104</v>
      </c>
      <c r="AM2553" s="7">
        <v>4113763</v>
      </c>
      <c r="AN2553" s="3">
        <v>33.58</v>
      </c>
      <c r="AO2553" s="3">
        <v>-1.7639750000000001</v>
      </c>
      <c r="AP2553" s="3">
        <v>6.8937549999999996</v>
      </c>
      <c r="AQ2553" s="3">
        <v>23.717146</v>
      </c>
      <c r="AR2553" s="3">
        <v>20.991432</v>
      </c>
      <c r="AS2553" s="3">
        <v>6.8937549999999996</v>
      </c>
      <c r="AT2553" s="3">
        <v>23.717146</v>
      </c>
      <c r="AU2553" s="3">
        <v>22.566645999999999</v>
      </c>
      <c r="AV2553" s="3">
        <v>1.119917738655493</v>
      </c>
      <c r="AW2553" s="3">
        <v>2.3778373044222709</v>
      </c>
      <c r="AX2553" s="3">
        <v>1.2713777945673905</v>
      </c>
      <c r="AY2553" s="3">
        <v>108.55</v>
      </c>
      <c r="AZ2553" s="3">
        <v>230.49</v>
      </c>
      <c r="BA2553" s="3">
        <v>123.24</v>
      </c>
    </row>
    <row r="2554" spans="1:53" x14ac:dyDescent="0.3">
      <c r="A2554" s="1" t="s">
        <v>3038</v>
      </c>
      <c r="B2554" s="2">
        <v>4064409</v>
      </c>
      <c r="C2554" s="9" t="s">
        <v>2401</v>
      </c>
      <c r="D2554" s="9" t="s">
        <v>2468</v>
      </c>
      <c r="E2554" s="3">
        <v>452.71289689999998</v>
      </c>
      <c r="F2554" s="5">
        <v>351.16389600000002</v>
      </c>
      <c r="G2554" s="5" t="s">
        <v>2400</v>
      </c>
      <c r="H2554" s="3">
        <v>0.22</v>
      </c>
      <c r="I2554" s="3">
        <v>18.742857000000001</v>
      </c>
      <c r="J2554" s="4">
        <v>0.22</v>
      </c>
      <c r="K2554" s="3">
        <v>18.742857000000001</v>
      </c>
      <c r="L2554" s="3">
        <v>0.87610737999999999</v>
      </c>
      <c r="M2554" s="3">
        <v>0.86532120000000001</v>
      </c>
      <c r="N2554" s="3">
        <v>21.161290000000001</v>
      </c>
      <c r="O2554" s="3" t="s">
        <v>2400</v>
      </c>
      <c r="P2554" s="3" t="s">
        <v>2400</v>
      </c>
      <c r="Q2554" s="3">
        <v>0.539829</v>
      </c>
      <c r="R2554" s="3">
        <v>5.1761109999999997</v>
      </c>
      <c r="S2554" s="3">
        <v>5.1761109999999997</v>
      </c>
      <c r="T2554" s="9" t="s">
        <v>3433</v>
      </c>
      <c r="U2554" s="7">
        <v>672601</v>
      </c>
      <c r="V2554" s="7">
        <v>751898</v>
      </c>
      <c r="W2554" s="7">
        <v>732393</v>
      </c>
      <c r="X2554" s="7">
        <v>506397</v>
      </c>
      <c r="Y2554" s="7">
        <v>658329</v>
      </c>
      <c r="Z2554" s="7">
        <v>663288</v>
      </c>
      <c r="AA2554" s="7">
        <v>664365</v>
      </c>
      <c r="AB2554" s="7">
        <v>672601</v>
      </c>
      <c r="AC2554" s="3">
        <v>55.069000000000003</v>
      </c>
      <c r="AD2554" s="3">
        <v>54.235999999999997</v>
      </c>
      <c r="AE2554" s="4">
        <v>9.282</v>
      </c>
      <c r="AF2554" s="4">
        <v>5.5389999999999997</v>
      </c>
      <c r="AG2554" s="7">
        <v>22142602</v>
      </c>
      <c r="AH2554" s="7">
        <v>22219994</v>
      </c>
      <c r="AI2554" s="7">
        <v>22079753</v>
      </c>
      <c r="AJ2554" s="7">
        <v>15251252</v>
      </c>
      <c r="AK2554" s="3">
        <v>68.876630000000006</v>
      </c>
      <c r="AL2554" s="7">
        <v>196</v>
      </c>
      <c r="AM2554" s="7">
        <v>14913219</v>
      </c>
      <c r="AN2554" s="3">
        <v>67.349999999999994</v>
      </c>
      <c r="AO2554" s="3">
        <v>-1.747379</v>
      </c>
      <c r="AP2554" s="3">
        <v>-3.2923830000000001</v>
      </c>
      <c r="AQ2554" s="3">
        <v>5.8064520000000002</v>
      </c>
      <c r="AR2554" s="3">
        <v>-35.070934000000001</v>
      </c>
      <c r="AS2554" s="3">
        <v>-3.2923830000000001</v>
      </c>
      <c r="AT2554" s="3">
        <v>5.8064520000000002</v>
      </c>
      <c r="AU2554" s="3">
        <v>-34.726368000000001</v>
      </c>
      <c r="AV2554" s="3">
        <v>2.991887521932509</v>
      </c>
      <c r="AW2554" s="3">
        <v>5.4406996887716685</v>
      </c>
      <c r="AX2554" s="3">
        <v>7.8883589186449079</v>
      </c>
      <c r="AY2554" s="3">
        <v>47.46</v>
      </c>
      <c r="AZ2554" s="3">
        <v>86.31</v>
      </c>
      <c r="BA2554" s="3">
        <v>125.14</v>
      </c>
    </row>
    <row r="2555" spans="1:53" x14ac:dyDescent="0.3">
      <c r="A2555" s="1" t="s">
        <v>2920</v>
      </c>
      <c r="B2555" s="2">
        <v>5146663</v>
      </c>
      <c r="C2555" s="9" t="s">
        <v>2401</v>
      </c>
      <c r="D2555" s="9" t="s">
        <v>2527</v>
      </c>
      <c r="E2555" s="3">
        <v>451.625923</v>
      </c>
      <c r="F2555" s="5">
        <v>428.28492299999999</v>
      </c>
      <c r="G2555" s="5" t="s">
        <v>2400</v>
      </c>
      <c r="H2555" s="3">
        <v>0.03</v>
      </c>
      <c r="I2555" s="3" t="s">
        <v>2397</v>
      </c>
      <c r="J2555" s="3">
        <v>0.03</v>
      </c>
      <c r="K2555" s="3" t="s">
        <v>2397</v>
      </c>
      <c r="L2555" s="3">
        <v>6.0233918100000006</v>
      </c>
      <c r="M2555" s="3">
        <v>2.28888889</v>
      </c>
      <c r="N2555" s="3">
        <v>57.222222000000002</v>
      </c>
      <c r="O2555" s="3" t="s">
        <v>2400</v>
      </c>
      <c r="P2555" s="3" t="s">
        <v>2400</v>
      </c>
      <c r="Q2555" s="3">
        <v>2.8749120000000001</v>
      </c>
      <c r="R2555" s="3">
        <v>148.758273</v>
      </c>
      <c r="S2555" s="3">
        <v>148.758273</v>
      </c>
      <c r="T2555" s="9" t="s">
        <v>3429</v>
      </c>
      <c r="U2555" s="7">
        <v>139882</v>
      </c>
      <c r="V2555" s="7">
        <v>127117</v>
      </c>
      <c r="W2555" s="7">
        <v>90291</v>
      </c>
      <c r="X2555" s="7">
        <v>68801</v>
      </c>
      <c r="Y2555" s="7">
        <v>151557</v>
      </c>
      <c r="Z2555" s="7">
        <v>149540</v>
      </c>
      <c r="AA2555" s="7">
        <v>146135</v>
      </c>
      <c r="AB2555" s="7">
        <v>139882</v>
      </c>
      <c r="AC2555" s="3">
        <v>75.832999999999998</v>
      </c>
      <c r="AD2555" s="4">
        <v>76.73</v>
      </c>
      <c r="AE2555" s="3">
        <v>-3.9020000000000001</v>
      </c>
      <c r="AF2555" s="3">
        <v>0.128</v>
      </c>
      <c r="AG2555" s="7">
        <v>147773651</v>
      </c>
      <c r="AH2555" s="7">
        <v>145803657</v>
      </c>
      <c r="AI2555" s="7">
        <v>140136905</v>
      </c>
      <c r="AJ2555" s="7">
        <v>108214119</v>
      </c>
      <c r="AK2555" s="3">
        <v>72.841459999999998</v>
      </c>
      <c r="AL2555" s="7">
        <v>90</v>
      </c>
      <c r="AM2555" s="7">
        <v>45434466</v>
      </c>
      <c r="AN2555" s="3">
        <v>30.58</v>
      </c>
      <c r="AO2555" s="3">
        <v>-0.32258100000000001</v>
      </c>
      <c r="AP2555" s="3">
        <v>1.6447369999999999</v>
      </c>
      <c r="AQ2555" s="3">
        <v>71.666667000000004</v>
      </c>
      <c r="AR2555" s="3">
        <v>100.649351</v>
      </c>
      <c r="AS2555" s="3">
        <v>1.6447369999999999</v>
      </c>
      <c r="AT2555" s="3">
        <v>71.666667000000004</v>
      </c>
      <c r="AU2555" s="3">
        <v>106</v>
      </c>
      <c r="AV2555" s="3">
        <v>2.528421981414402</v>
      </c>
      <c r="AW2555" s="3">
        <v>5.9641072254840299</v>
      </c>
      <c r="AX2555" s="3">
        <v>6.7489112475426829</v>
      </c>
      <c r="AY2555" s="3">
        <v>95.97</v>
      </c>
      <c r="AZ2555" s="3">
        <v>226.38</v>
      </c>
      <c r="BA2555" s="3">
        <v>256.16000000000003</v>
      </c>
    </row>
    <row r="2556" spans="1:53" x14ac:dyDescent="0.3">
      <c r="A2556" s="1" t="s">
        <v>3002</v>
      </c>
      <c r="B2556" s="2">
        <v>4968071</v>
      </c>
      <c r="C2556" s="9" t="s">
        <v>2395</v>
      </c>
      <c r="D2556" s="9" t="s">
        <v>2417</v>
      </c>
      <c r="E2556" s="3">
        <v>450.68262917999999</v>
      </c>
      <c r="F2556" s="5">
        <v>380.196349</v>
      </c>
      <c r="G2556" s="5" t="s">
        <v>2400</v>
      </c>
      <c r="H2556" s="3">
        <v>5.4926795593863778E-2</v>
      </c>
      <c r="I2556" s="3">
        <v>37.349491</v>
      </c>
      <c r="J2556" s="3">
        <v>5.4926795593863778E-2</v>
      </c>
      <c r="K2556" s="3">
        <v>37.349491</v>
      </c>
      <c r="L2556" s="3">
        <v>2.1587086200000001</v>
      </c>
      <c r="M2556" s="3">
        <v>1.5089801600000001</v>
      </c>
      <c r="N2556" s="3">
        <v>85.298162000000005</v>
      </c>
      <c r="O2556" s="3" t="s">
        <v>2400</v>
      </c>
      <c r="P2556" s="3" t="s">
        <v>2400</v>
      </c>
      <c r="Q2556" s="3">
        <v>1.1623920000000001</v>
      </c>
      <c r="R2556" s="3">
        <v>8.2466740000000005</v>
      </c>
      <c r="S2556" s="3">
        <v>8.2466740000000005</v>
      </c>
      <c r="T2556" s="9" t="s">
        <v>3429</v>
      </c>
      <c r="U2556" s="7">
        <v>276998.39781159634</v>
      </c>
      <c r="V2556" s="7">
        <v>244438.44308114416</v>
      </c>
      <c r="W2556" s="7">
        <v>243002.02127414657</v>
      </c>
      <c r="X2556" s="7">
        <v>194619.98163068088</v>
      </c>
      <c r="Y2556" s="7">
        <v>288838.29265647422</v>
      </c>
      <c r="Z2556" s="7">
        <v>278917.9481676906</v>
      </c>
      <c r="AA2556" s="7">
        <v>275372.33883902174</v>
      </c>
      <c r="AB2556" s="7">
        <v>276998.39781159634</v>
      </c>
      <c r="AC2556" s="3">
        <v>56.664000000000001</v>
      </c>
      <c r="AD2556" s="3">
        <v>57.064</v>
      </c>
      <c r="AE2556" s="4">
        <v>11.823</v>
      </c>
      <c r="AF2556" s="4">
        <v>12.858000000000001</v>
      </c>
      <c r="AG2556" s="7">
        <v>59067000</v>
      </c>
      <c r="AH2556" s="7">
        <v>59067000</v>
      </c>
      <c r="AI2556" s="7">
        <v>59067000</v>
      </c>
      <c r="AJ2556" s="7">
        <v>24974125</v>
      </c>
      <c r="AK2556" s="3">
        <v>42.280880000000003</v>
      </c>
      <c r="AL2556" s="7">
        <v>75</v>
      </c>
      <c r="AM2556" s="7">
        <v>7289815</v>
      </c>
      <c r="AN2556" s="3">
        <v>12.34</v>
      </c>
      <c r="AO2556" s="3">
        <v>-3.9563440000000001</v>
      </c>
      <c r="AP2556" s="3">
        <v>-7.732634</v>
      </c>
      <c r="AQ2556" s="3">
        <v>28.467153</v>
      </c>
      <c r="AR2556" s="3">
        <v>11.923688</v>
      </c>
      <c r="AS2556" s="3">
        <v>-7.732634</v>
      </c>
      <c r="AT2556" s="3">
        <v>28.467153</v>
      </c>
      <c r="AU2556" s="3">
        <v>7.2353389999999997</v>
      </c>
      <c r="AV2556" s="3">
        <v>1.1897266520734047</v>
      </c>
      <c r="AW2556" s="3">
        <v>3.579689806977314</v>
      </c>
      <c r="AX2556" s="3">
        <v>3.254335926168229</v>
      </c>
      <c r="AY2556" s="3">
        <v>56.39</v>
      </c>
      <c r="AZ2556" s="3">
        <v>169.66</v>
      </c>
      <c r="BA2556" s="3">
        <v>154.24</v>
      </c>
    </row>
    <row r="2557" spans="1:53" x14ac:dyDescent="0.3">
      <c r="A2557" s="1" t="s">
        <v>2729</v>
      </c>
      <c r="B2557" s="2">
        <v>4245309</v>
      </c>
      <c r="C2557" s="9" t="s">
        <v>2401</v>
      </c>
      <c r="D2557" s="9" t="s">
        <v>2480</v>
      </c>
      <c r="E2557" s="3">
        <v>450.43265030999999</v>
      </c>
      <c r="F2557" s="5">
        <v>920.66665</v>
      </c>
      <c r="G2557" s="5">
        <v>1018.52385594</v>
      </c>
      <c r="H2557" s="3">
        <v>4.5999999999999999E-2</v>
      </c>
      <c r="I2557" s="3" t="s">
        <v>2397</v>
      </c>
      <c r="J2557" s="3">
        <v>4.5999999999999999E-2</v>
      </c>
      <c r="K2557" s="3" t="s">
        <v>2397</v>
      </c>
      <c r="L2557" s="3">
        <v>0.678347716795207</v>
      </c>
      <c r="M2557" s="3">
        <v>0.678347716795207</v>
      </c>
      <c r="N2557" s="3">
        <v>7.0196079999999998</v>
      </c>
      <c r="O2557" s="3" t="s">
        <v>2400</v>
      </c>
      <c r="P2557" s="3" t="s">
        <v>2400</v>
      </c>
      <c r="Q2557" s="3">
        <v>2.89832</v>
      </c>
      <c r="R2557" s="3">
        <v>9.9164580000000004</v>
      </c>
      <c r="S2557" s="3">
        <v>11.5122849293582</v>
      </c>
      <c r="T2557" s="9" t="s">
        <v>3429</v>
      </c>
      <c r="U2557" s="7">
        <v>312807</v>
      </c>
      <c r="V2557" s="7">
        <v>294861</v>
      </c>
      <c r="W2557" s="7">
        <v>202987</v>
      </c>
      <c r="X2557" s="7">
        <v>139061</v>
      </c>
      <c r="Y2557" s="7">
        <v>316851</v>
      </c>
      <c r="Z2557" s="7">
        <v>316797</v>
      </c>
      <c r="AA2557" s="7">
        <v>314463</v>
      </c>
      <c r="AB2557" s="7">
        <v>312807</v>
      </c>
      <c r="AC2557" s="3">
        <v>48.466999999999999</v>
      </c>
      <c r="AD2557" s="4">
        <v>47.73</v>
      </c>
      <c r="AE2557" s="3">
        <v>29.138000000000002</v>
      </c>
      <c r="AF2557" s="3">
        <v>28.198</v>
      </c>
      <c r="AG2557" s="7">
        <v>48910841</v>
      </c>
      <c r="AH2557" s="7">
        <v>48909201</v>
      </c>
      <c r="AI2557" s="7">
        <v>48858127</v>
      </c>
      <c r="AJ2557" s="7">
        <v>47690596</v>
      </c>
      <c r="AK2557" s="4">
        <v>97.513000000000005</v>
      </c>
      <c r="AL2557" s="7">
        <v>198</v>
      </c>
      <c r="AM2557" s="7">
        <v>44672899</v>
      </c>
      <c r="AN2557" s="3">
        <v>91.34</v>
      </c>
      <c r="AO2557" s="3">
        <v>-3.2432430000000001</v>
      </c>
      <c r="AP2557" s="3">
        <v>-2.8230189999999999</v>
      </c>
      <c r="AQ2557" s="3">
        <v>5.0469480000000004</v>
      </c>
      <c r="AR2557" s="3">
        <v>-17.663294</v>
      </c>
      <c r="AS2557" s="3">
        <v>-2.8230189999999999</v>
      </c>
      <c r="AT2557" s="3">
        <v>5.0469480000000004</v>
      </c>
      <c r="AU2557" s="3">
        <v>-16.511194</v>
      </c>
      <c r="AV2557" s="3">
        <v>1.4995242696885926</v>
      </c>
      <c r="AW2557" s="3">
        <v>2.8047746388309749</v>
      </c>
      <c r="AX2557" s="3">
        <v>3.9009879244013024</v>
      </c>
      <c r="AY2557" s="3">
        <v>39.71</v>
      </c>
      <c r="AZ2557" s="3">
        <v>74.28</v>
      </c>
      <c r="BA2557" s="3">
        <v>103.31</v>
      </c>
    </row>
    <row r="2558" spans="1:53" x14ac:dyDescent="0.3">
      <c r="A2558" s="1" t="s">
        <v>2779</v>
      </c>
      <c r="B2558" s="2">
        <v>112960</v>
      </c>
      <c r="C2558" s="9" t="s">
        <v>2395</v>
      </c>
      <c r="D2558" s="9" t="s">
        <v>2407</v>
      </c>
      <c r="E2558" s="3">
        <v>450.15809960000001</v>
      </c>
      <c r="F2558" s="5">
        <v>422.83112899999998</v>
      </c>
      <c r="G2558" s="5">
        <v>422.83109960000002</v>
      </c>
      <c r="H2558" s="4">
        <v>5.3470000000000004</v>
      </c>
      <c r="I2558" s="3">
        <v>8.7795769999999997</v>
      </c>
      <c r="J2558" s="3">
        <v>5.3470000000000004</v>
      </c>
      <c r="K2558" s="3">
        <v>8.7795769999999997</v>
      </c>
      <c r="L2558" s="3">
        <v>2.5459201300000003</v>
      </c>
      <c r="M2558" s="3">
        <v>2.5459201300000003</v>
      </c>
      <c r="N2558" s="3">
        <v>9.0221630000000008</v>
      </c>
      <c r="O2558" s="3" t="s">
        <v>2400</v>
      </c>
      <c r="P2558" s="3" t="s">
        <v>2400</v>
      </c>
      <c r="Q2558" s="3">
        <v>2.7087669999999999</v>
      </c>
      <c r="R2558" s="3">
        <v>10.605993</v>
      </c>
      <c r="S2558" s="3">
        <v>10.605993</v>
      </c>
      <c r="T2558" s="9" t="s">
        <v>3429</v>
      </c>
      <c r="U2558" s="7">
        <v>136716.37100000001</v>
      </c>
      <c r="V2558" s="7">
        <v>154496.019</v>
      </c>
      <c r="W2558" s="7">
        <v>182193.837</v>
      </c>
      <c r="X2558" s="7">
        <v>126387.71799999999</v>
      </c>
      <c r="Y2558" s="7">
        <v>145795.446</v>
      </c>
      <c r="Z2558" s="7">
        <v>142331.49400000001</v>
      </c>
      <c r="AA2558" s="7">
        <v>139020.79800000001</v>
      </c>
      <c r="AB2558" s="7">
        <v>136716.37100000001</v>
      </c>
      <c r="AC2558" s="3">
        <v>41.781999999999996</v>
      </c>
      <c r="AD2558" s="4">
        <v>40.44</v>
      </c>
      <c r="AE2558" s="3">
        <v>26.911999999999999</v>
      </c>
      <c r="AF2558" s="3">
        <v>24.911000000000001</v>
      </c>
      <c r="AG2558" s="7">
        <v>2732931</v>
      </c>
      <c r="AH2558" s="7">
        <v>2751331</v>
      </c>
      <c r="AI2558" s="7">
        <v>2918762</v>
      </c>
      <c r="AJ2558" s="7">
        <v>2612025</v>
      </c>
      <c r="AK2558" s="4">
        <v>95.943700000000007</v>
      </c>
      <c r="AL2558" s="7">
        <v>168</v>
      </c>
      <c r="AM2558" s="7">
        <v>1893632</v>
      </c>
      <c r="AN2558" s="3">
        <v>69.56</v>
      </c>
      <c r="AO2558" s="3">
        <v>1.1741680000000001</v>
      </c>
      <c r="AP2558" s="3">
        <v>-6.1989720000000004</v>
      </c>
      <c r="AQ2558" s="3">
        <v>-4.0282159999999996</v>
      </c>
      <c r="AR2558" s="3">
        <v>-5.8230620000000002</v>
      </c>
      <c r="AS2558" s="3">
        <v>-6.1989720000000004</v>
      </c>
      <c r="AT2558" s="3">
        <v>-4.0282159999999996</v>
      </c>
      <c r="AU2558" s="3">
        <v>-6.334924</v>
      </c>
      <c r="AV2558" s="3">
        <v>2.8191456537773245</v>
      </c>
      <c r="AW2558" s="3">
        <v>3.2311733496252182</v>
      </c>
      <c r="AX2558" s="3">
        <v>2.6865391453101961</v>
      </c>
      <c r="AY2558" s="3">
        <v>89.26</v>
      </c>
      <c r="AZ2558" s="3">
        <v>102.31</v>
      </c>
      <c r="BA2558" s="3">
        <v>85.07</v>
      </c>
    </row>
    <row r="2559" spans="1:53" x14ac:dyDescent="0.3">
      <c r="A2559" s="1" t="s">
        <v>3085</v>
      </c>
      <c r="B2559" s="2">
        <v>5732110</v>
      </c>
      <c r="C2559" s="9" t="s">
        <v>2401</v>
      </c>
      <c r="D2559" s="9" t="s">
        <v>2407</v>
      </c>
      <c r="E2559" s="3">
        <v>449.62138340000001</v>
      </c>
      <c r="F2559" s="5">
        <v>638.85677299999998</v>
      </c>
      <c r="G2559" s="5" t="s">
        <v>2400</v>
      </c>
      <c r="H2559" s="3">
        <v>0.13700000000000001</v>
      </c>
      <c r="I2559" s="3">
        <v>32.885463000000001</v>
      </c>
      <c r="J2559" s="3">
        <v>0.13700000000000001</v>
      </c>
      <c r="K2559" s="3">
        <v>32.885463000000001</v>
      </c>
      <c r="L2559" s="3">
        <v>0.89556714999999998</v>
      </c>
      <c r="M2559" s="3">
        <v>0.89556714999999998</v>
      </c>
      <c r="N2559" s="3">
        <v>4.8442569999999998</v>
      </c>
      <c r="O2559" s="3" t="s">
        <v>2400</v>
      </c>
      <c r="P2559" s="3" t="s">
        <v>2400</v>
      </c>
      <c r="Q2559" s="3">
        <v>22.111239000000001</v>
      </c>
      <c r="R2559" s="3" t="s">
        <v>2400</v>
      </c>
      <c r="S2559" s="3" t="s">
        <v>2400</v>
      </c>
      <c r="T2559" s="9" t="s">
        <v>3432</v>
      </c>
      <c r="U2559" s="7">
        <v>27415.127</v>
      </c>
      <c r="V2559" s="7">
        <v>28612.141</v>
      </c>
      <c r="W2559" s="7">
        <v>36014.828999999998</v>
      </c>
      <c r="X2559" s="7">
        <v>37490.75</v>
      </c>
      <c r="Y2559" s="7">
        <v>27415.127</v>
      </c>
      <c r="Z2559" s="7">
        <v>26838.074000000001</v>
      </c>
      <c r="AA2559" s="7">
        <v>26261.021000000001</v>
      </c>
      <c r="AB2559" s="7">
        <v>27436.580999999998</v>
      </c>
      <c r="AC2559" s="4">
        <v>100</v>
      </c>
      <c r="AD2559" s="4">
        <v>100</v>
      </c>
      <c r="AE2559" s="3" t="s">
        <v>2400</v>
      </c>
      <c r="AF2559" s="3" t="s">
        <v>2400</v>
      </c>
      <c r="AG2559" s="7">
        <v>27926794</v>
      </c>
      <c r="AH2559" s="7">
        <v>27926794</v>
      </c>
      <c r="AI2559" s="7">
        <v>27908001</v>
      </c>
      <c r="AJ2559" s="7" t="s">
        <v>2400</v>
      </c>
      <c r="AK2559" s="3" t="s">
        <v>2400</v>
      </c>
      <c r="AL2559" s="7">
        <v>71</v>
      </c>
      <c r="AM2559" s="7">
        <v>10059200</v>
      </c>
      <c r="AN2559" s="3">
        <v>36.020000000000003</v>
      </c>
      <c r="AO2559" s="3">
        <v>0.40349699999999999</v>
      </c>
      <c r="AP2559" s="3">
        <v>-7.2670810000000001</v>
      </c>
      <c r="AQ2559" s="3">
        <v>-11.447212</v>
      </c>
      <c r="AR2559" s="3">
        <v>-8.9078710000000001</v>
      </c>
      <c r="AS2559" s="3">
        <v>-7.2670810000000001</v>
      </c>
      <c r="AT2559" s="3">
        <v>-11.447212</v>
      </c>
      <c r="AU2559" s="3">
        <v>-8.1230770000000003</v>
      </c>
      <c r="AV2559" s="3">
        <v>5.339671284859981</v>
      </c>
      <c r="AW2559" s="3">
        <v>3.809413445218758</v>
      </c>
      <c r="AX2559" s="3">
        <v>2.745171206162468</v>
      </c>
      <c r="AY2559" s="3">
        <v>349.59</v>
      </c>
      <c r="AZ2559" s="4">
        <v>249.4</v>
      </c>
      <c r="BA2559" s="3">
        <v>179.73</v>
      </c>
    </row>
    <row r="2560" spans="1:53" x14ac:dyDescent="0.3">
      <c r="A2560" s="1" t="s">
        <v>2742</v>
      </c>
      <c r="B2560" s="2">
        <v>4249410</v>
      </c>
      <c r="C2560" s="9" t="s">
        <v>2401</v>
      </c>
      <c r="D2560" s="9" t="s">
        <v>2549</v>
      </c>
      <c r="E2560" s="3">
        <v>449.31662064</v>
      </c>
      <c r="F2560" s="5">
        <v>1575.2166199999999</v>
      </c>
      <c r="G2560" s="5" t="s">
        <v>2400</v>
      </c>
      <c r="H2560" s="3">
        <v>-0.65</v>
      </c>
      <c r="I2560" s="3">
        <v>252.28813600000001</v>
      </c>
      <c r="J2560" s="4">
        <v>0.34899999999999998</v>
      </c>
      <c r="K2560" s="3">
        <v>33.791145999999998</v>
      </c>
      <c r="L2560" s="3">
        <v>0.80651278999999998</v>
      </c>
      <c r="M2560" s="3">
        <v>0.74315385000000012</v>
      </c>
      <c r="N2560" s="3">
        <v>9.329364</v>
      </c>
      <c r="O2560" s="3" t="s">
        <v>2400</v>
      </c>
      <c r="P2560" s="3" t="s">
        <v>2400</v>
      </c>
      <c r="Q2560" s="3">
        <v>0.73200500000000002</v>
      </c>
      <c r="R2560" s="3">
        <v>7.9349230000000004</v>
      </c>
      <c r="S2560" s="3">
        <v>7.9349230000000004</v>
      </c>
      <c r="T2560" s="9" t="s">
        <v>3429</v>
      </c>
      <c r="U2560" s="7">
        <v>2082800</v>
      </c>
      <c r="V2560" s="7">
        <v>2080100</v>
      </c>
      <c r="W2560" s="7">
        <v>1772600</v>
      </c>
      <c r="X2560" s="7">
        <v>1868600</v>
      </c>
      <c r="Y2560" s="7">
        <v>2211900</v>
      </c>
      <c r="Z2560" s="7">
        <v>2097500</v>
      </c>
      <c r="AA2560" s="7">
        <v>2053600</v>
      </c>
      <c r="AB2560" s="7">
        <v>2082800</v>
      </c>
      <c r="AC2560" s="3">
        <v>15.882</v>
      </c>
      <c r="AD2560" s="4">
        <v>10.281000000000001</v>
      </c>
      <c r="AE2560" s="3">
        <v>13.433999999999999</v>
      </c>
      <c r="AF2560" s="4">
        <v>8.1829999999999998</v>
      </c>
      <c r="AG2560" s="7">
        <v>16590722</v>
      </c>
      <c r="AH2560" s="7">
        <v>16641910</v>
      </c>
      <c r="AI2560" s="7">
        <v>16563343</v>
      </c>
      <c r="AJ2560" s="7">
        <v>16182358</v>
      </c>
      <c r="AK2560" s="3">
        <v>97.674009999999996</v>
      </c>
      <c r="AL2560" s="7">
        <v>222</v>
      </c>
      <c r="AM2560" s="7">
        <v>14740068</v>
      </c>
      <c r="AN2560" s="3">
        <v>88.97</v>
      </c>
      <c r="AO2560" s="3">
        <v>-8.8487449999999992</v>
      </c>
      <c r="AP2560" s="3">
        <v>9.7713859999999997</v>
      </c>
      <c r="AQ2560" s="3">
        <v>4.3097409999999998</v>
      </c>
      <c r="AR2560" s="3">
        <v>-18.638971999999999</v>
      </c>
      <c r="AS2560" s="3">
        <v>9.7713859999999997</v>
      </c>
      <c r="AT2560" s="3">
        <v>4.3097409999999998</v>
      </c>
      <c r="AU2560" s="3">
        <v>-17.580287999999999</v>
      </c>
      <c r="AV2560" s="3">
        <v>10.608302094880635</v>
      </c>
      <c r="AW2560" s="3">
        <v>14.725897029284903</v>
      </c>
      <c r="AX2560" s="3">
        <v>13.787119408356896</v>
      </c>
      <c r="AY2560" s="4">
        <v>129.4</v>
      </c>
      <c r="AZ2560" s="3">
        <v>179.62</v>
      </c>
      <c r="BA2560" s="3">
        <v>168.17</v>
      </c>
    </row>
    <row r="2561" spans="1:53" x14ac:dyDescent="0.3">
      <c r="A2561" s="1" t="s">
        <v>3304</v>
      </c>
      <c r="B2561" s="2">
        <v>29185167</v>
      </c>
      <c r="C2561" s="9" t="s">
        <v>2401</v>
      </c>
      <c r="D2561" s="9" t="s">
        <v>2410</v>
      </c>
      <c r="E2561" s="3">
        <v>449.0781867</v>
      </c>
      <c r="F2561" s="5">
        <v>869.40218600000003</v>
      </c>
      <c r="G2561" s="5" t="s">
        <v>2400</v>
      </c>
      <c r="H2561" s="3">
        <v>-1.0999999999999999E-2</v>
      </c>
      <c r="I2561" s="3">
        <v>37.092199000000001</v>
      </c>
      <c r="J2561" s="3">
        <v>-1.0999999999999999E-2</v>
      </c>
      <c r="K2561" s="3">
        <v>37.092199000000001</v>
      </c>
      <c r="L2561" s="3" t="s">
        <v>2397</v>
      </c>
      <c r="M2561" s="3" t="s">
        <v>2397</v>
      </c>
      <c r="N2561" s="3">
        <v>10.695297</v>
      </c>
      <c r="O2561" s="3" t="s">
        <v>2400</v>
      </c>
      <c r="P2561" s="3" t="s">
        <v>2400</v>
      </c>
      <c r="Q2561" s="3">
        <v>0.87183600000000006</v>
      </c>
      <c r="R2561" s="3">
        <v>6.0125349999999997</v>
      </c>
      <c r="S2561" s="3">
        <v>6.0125349999999997</v>
      </c>
      <c r="T2561" s="9" t="s">
        <v>3433</v>
      </c>
      <c r="U2561" s="7">
        <v>1151945</v>
      </c>
      <c r="V2561" s="7">
        <v>1288144</v>
      </c>
      <c r="W2561" s="7">
        <v>1297271</v>
      </c>
      <c r="X2561" s="7">
        <v>984170</v>
      </c>
      <c r="Y2561" s="7">
        <v>1121714</v>
      </c>
      <c r="Z2561" s="7">
        <v>1133356</v>
      </c>
      <c r="AA2561" s="7">
        <v>1137862</v>
      </c>
      <c r="AB2561" s="7">
        <v>1151945</v>
      </c>
      <c r="AC2561" s="3">
        <v>35.243000000000002</v>
      </c>
      <c r="AD2561" s="4">
        <v>37.619999999999997</v>
      </c>
      <c r="AE2561" s="4">
        <v>7.9909999999999997</v>
      </c>
      <c r="AF2561" s="4">
        <v>7.9139999999999997</v>
      </c>
      <c r="AG2561" s="7">
        <v>104732148</v>
      </c>
      <c r="AH2561" s="7">
        <v>104637273</v>
      </c>
      <c r="AI2561" s="7">
        <v>104102356</v>
      </c>
      <c r="AJ2561" s="7">
        <v>14771662</v>
      </c>
      <c r="AK2561" s="3">
        <v>14.10094</v>
      </c>
      <c r="AL2561" s="7">
        <v>107</v>
      </c>
      <c r="AM2561" s="7">
        <v>7916606</v>
      </c>
      <c r="AN2561" s="3">
        <v>7.56</v>
      </c>
      <c r="AO2561" s="3">
        <v>5.2313879999999999</v>
      </c>
      <c r="AP2561" s="3">
        <v>21.911422000000002</v>
      </c>
      <c r="AQ2561" s="3">
        <v>33.078879999999998</v>
      </c>
      <c r="AR2561" s="3">
        <v>-12.978369000000001</v>
      </c>
      <c r="AS2561" s="3">
        <v>21.911422000000002</v>
      </c>
      <c r="AT2561" s="3">
        <v>33.078879999999998</v>
      </c>
      <c r="AU2561" s="3">
        <v>-9.3587520000000008</v>
      </c>
      <c r="AV2561" s="3">
        <v>2.5566338692335218</v>
      </c>
      <c r="AW2561" s="3">
        <v>3.7227935533160714</v>
      </c>
      <c r="AX2561" s="3">
        <v>2.8069335684403498</v>
      </c>
      <c r="AY2561" s="3">
        <v>177.64</v>
      </c>
      <c r="AZ2561" s="3">
        <v>258.67</v>
      </c>
      <c r="BA2561" s="4">
        <v>195.03</v>
      </c>
    </row>
    <row r="2562" spans="1:53" x14ac:dyDescent="0.3">
      <c r="A2562" s="1" t="s">
        <v>2669</v>
      </c>
      <c r="B2562" s="2">
        <v>14427685</v>
      </c>
      <c r="C2562" s="9" t="s">
        <v>2395</v>
      </c>
      <c r="D2562" s="9" t="s">
        <v>2520</v>
      </c>
      <c r="E2562" s="3">
        <v>447.51130943999999</v>
      </c>
      <c r="F2562" s="5">
        <v>712.50821900000005</v>
      </c>
      <c r="G2562" s="5" t="s">
        <v>2400</v>
      </c>
      <c r="H2562" s="3">
        <v>-0.10100000000000001</v>
      </c>
      <c r="I2562" s="3">
        <v>264.347826</v>
      </c>
      <c r="J2562" s="3">
        <v>-0.10100000000000001</v>
      </c>
      <c r="K2562" s="3">
        <v>264.347826</v>
      </c>
      <c r="L2562" s="3">
        <v>17.725947519999998</v>
      </c>
      <c r="M2562" s="3">
        <v>1.2347684800000001</v>
      </c>
      <c r="N2562" s="3">
        <v>31.340205999999998</v>
      </c>
      <c r="O2562" s="3" t="s">
        <v>2400</v>
      </c>
      <c r="P2562" s="3" t="s">
        <v>2400</v>
      </c>
      <c r="Q2562" s="3">
        <v>1.466553</v>
      </c>
      <c r="R2562" s="3">
        <v>10.237529</v>
      </c>
      <c r="S2562" s="3">
        <v>10.237529</v>
      </c>
      <c r="T2562" s="9" t="s">
        <v>3430</v>
      </c>
      <c r="U2562" s="7">
        <v>464828.54800000001</v>
      </c>
      <c r="V2562" s="7">
        <v>419446.43900000001</v>
      </c>
      <c r="W2562" s="7">
        <v>328455.58799999999</v>
      </c>
      <c r="X2562" s="7">
        <v>206697.62</v>
      </c>
      <c r="Y2562" s="7">
        <v>441266.821</v>
      </c>
      <c r="Z2562" s="7">
        <v>464828.54800000001</v>
      </c>
      <c r="AA2562" s="7">
        <v>445585.37199999997</v>
      </c>
      <c r="AB2562" s="7">
        <v>454531.109</v>
      </c>
      <c r="AC2562" s="3">
        <v>39.066000000000003</v>
      </c>
      <c r="AD2562" s="3">
        <v>39.877000000000002</v>
      </c>
      <c r="AE2562" s="4">
        <v>12.473000000000001</v>
      </c>
      <c r="AF2562" s="3">
        <v>13.125</v>
      </c>
      <c r="AG2562" s="7">
        <v>62852712</v>
      </c>
      <c r="AH2562" s="7">
        <v>62848483</v>
      </c>
      <c r="AI2562" s="7">
        <v>62849997</v>
      </c>
      <c r="AJ2562" s="7">
        <v>30864324</v>
      </c>
      <c r="AK2562" s="4">
        <v>49.105800000000002</v>
      </c>
      <c r="AL2562" s="7">
        <v>62</v>
      </c>
      <c r="AM2562" s="7">
        <v>10304853</v>
      </c>
      <c r="AN2562" s="4">
        <v>16.399999999999999</v>
      </c>
      <c r="AO2562" s="3">
        <v>-3.7974679999999998</v>
      </c>
      <c r="AP2562" s="3">
        <v>-14.606742000000001</v>
      </c>
      <c r="AQ2562" s="3">
        <v>-22.744599999999998</v>
      </c>
      <c r="AR2562" s="3">
        <v>-55.359765000000003</v>
      </c>
      <c r="AS2562" s="3">
        <v>-14.606742000000001</v>
      </c>
      <c r="AT2562" s="3">
        <v>-22.744599999999998</v>
      </c>
      <c r="AU2562" s="3">
        <v>-55.717407000000001</v>
      </c>
      <c r="AV2562" s="3">
        <v>0.86934832660840478</v>
      </c>
      <c r="AW2562" s="3">
        <v>1.4516636927297584</v>
      </c>
      <c r="AX2562" s="3">
        <v>1.5280406675212359</v>
      </c>
      <c r="AY2562" s="3">
        <v>107.23</v>
      </c>
      <c r="AZ2562" s="4">
        <v>179.05</v>
      </c>
      <c r="BA2562" s="3">
        <v>188.47</v>
      </c>
    </row>
    <row r="2563" spans="1:53" x14ac:dyDescent="0.3">
      <c r="A2563" s="1" t="s">
        <v>3080</v>
      </c>
      <c r="B2563" s="2">
        <v>5721124</v>
      </c>
      <c r="C2563" s="9" t="s">
        <v>2401</v>
      </c>
      <c r="D2563" s="9" t="s">
        <v>2407</v>
      </c>
      <c r="E2563" s="3">
        <v>446.98579001000002</v>
      </c>
      <c r="F2563" s="5">
        <v>770.72117000000003</v>
      </c>
      <c r="G2563" s="5" t="s">
        <v>2400</v>
      </c>
      <c r="H2563" s="3" t="s">
        <v>2400</v>
      </c>
      <c r="I2563" s="3">
        <v>12.777143000000001</v>
      </c>
      <c r="J2563" s="3" t="s">
        <v>2400</v>
      </c>
      <c r="K2563" s="3">
        <v>12.777143000000001</v>
      </c>
      <c r="L2563" s="3">
        <v>0.82199838000000003</v>
      </c>
      <c r="M2563" s="3">
        <v>0.82199838000000003</v>
      </c>
      <c r="N2563" s="3">
        <v>75.540541000000005</v>
      </c>
      <c r="O2563" s="3" t="s">
        <v>2400</v>
      </c>
      <c r="P2563" s="3" t="s">
        <v>2400</v>
      </c>
      <c r="Q2563" s="3">
        <v>23.370177000000002</v>
      </c>
      <c r="R2563" s="3" t="s">
        <v>2400</v>
      </c>
      <c r="S2563" s="3" t="s">
        <v>2400</v>
      </c>
      <c r="T2563" s="9" t="s">
        <v>3437</v>
      </c>
      <c r="U2563" s="7" t="s">
        <v>2400</v>
      </c>
      <c r="V2563" s="7" t="s">
        <v>2400</v>
      </c>
      <c r="W2563" s="7" t="s">
        <v>2400</v>
      </c>
      <c r="X2563" s="7" t="s">
        <v>2400</v>
      </c>
      <c r="Y2563" s="7">
        <v>31657.03</v>
      </c>
      <c r="Z2563" s="7">
        <v>31623.213</v>
      </c>
      <c r="AA2563" s="7">
        <v>31589.397000000001</v>
      </c>
      <c r="AB2563" s="7">
        <v>31156.222000000002</v>
      </c>
      <c r="AC2563" s="4">
        <v>100</v>
      </c>
      <c r="AD2563" s="4">
        <v>100</v>
      </c>
      <c r="AE2563" s="3" t="s">
        <v>2400</v>
      </c>
      <c r="AF2563" s="3" t="s">
        <v>2400</v>
      </c>
      <c r="AG2563" s="7">
        <v>37217802</v>
      </c>
      <c r="AH2563" s="7">
        <v>37217802</v>
      </c>
      <c r="AI2563" s="7">
        <v>37383341</v>
      </c>
      <c r="AJ2563" s="7" t="s">
        <v>2400</v>
      </c>
      <c r="AK2563" s="3" t="s">
        <v>2400</v>
      </c>
      <c r="AL2563" s="7">
        <v>64</v>
      </c>
      <c r="AM2563" s="7">
        <v>6805611</v>
      </c>
      <c r="AN2563" s="3">
        <v>18.29</v>
      </c>
      <c r="AO2563" s="3">
        <v>0</v>
      </c>
      <c r="AP2563" s="3">
        <v>-6.9109080000000001</v>
      </c>
      <c r="AQ2563" s="3">
        <v>-11.41046</v>
      </c>
      <c r="AR2563" s="3">
        <v>-3.5375320000000001</v>
      </c>
      <c r="AS2563" s="3">
        <v>-6.9109080000000001</v>
      </c>
      <c r="AT2563" s="3">
        <v>-11.41046</v>
      </c>
      <c r="AU2563" s="3">
        <v>-3.4542310000000001</v>
      </c>
      <c r="AV2563" s="3">
        <v>2.7780120593368749</v>
      </c>
      <c r="AW2563" s="3">
        <v>1.8313536188087669</v>
      </c>
      <c r="AX2563" s="3">
        <v>1.4265526823079593</v>
      </c>
      <c r="AY2563" s="3">
        <v>320.42</v>
      </c>
      <c r="AZ2563" s="3">
        <v>211.23</v>
      </c>
      <c r="BA2563" s="3">
        <v>164.54</v>
      </c>
    </row>
    <row r="2564" spans="1:53" x14ac:dyDescent="0.3">
      <c r="A2564" s="1" t="s">
        <v>3219</v>
      </c>
      <c r="B2564" s="2">
        <v>4064269</v>
      </c>
      <c r="C2564" s="9" t="s">
        <v>2395</v>
      </c>
      <c r="D2564" s="9" t="s">
        <v>2399</v>
      </c>
      <c r="E2564" s="3">
        <v>445.98377663999997</v>
      </c>
      <c r="F2564" s="5" t="s">
        <v>2400</v>
      </c>
      <c r="G2564" s="5">
        <v>603.88577664000002</v>
      </c>
      <c r="H2564" s="3">
        <v>0.74</v>
      </c>
      <c r="I2564" s="3">
        <v>11.476190476190499</v>
      </c>
      <c r="J2564" s="3">
        <v>0.74</v>
      </c>
      <c r="K2564" s="3">
        <v>11.476190476190499</v>
      </c>
      <c r="L2564" s="3">
        <v>1.26109584651547</v>
      </c>
      <c r="M2564" s="3">
        <v>1.1621729257481201</v>
      </c>
      <c r="N2564" s="3">
        <v>10.010384</v>
      </c>
      <c r="O2564" s="3" t="s">
        <v>2400</v>
      </c>
      <c r="P2564" s="3" t="s">
        <v>2400</v>
      </c>
      <c r="Q2564" s="3" t="s">
        <v>2400</v>
      </c>
      <c r="R2564" s="3" t="s">
        <v>2400</v>
      </c>
      <c r="S2564" s="3" t="s">
        <v>2400</v>
      </c>
      <c r="T2564" s="9" t="s">
        <v>3429</v>
      </c>
      <c r="U2564" s="7">
        <v>125650</v>
      </c>
      <c r="V2564" s="7">
        <v>135785</v>
      </c>
      <c r="W2564" s="7">
        <v>137105</v>
      </c>
      <c r="X2564" s="7">
        <v>129385</v>
      </c>
      <c r="Y2564" s="7">
        <v>130546</v>
      </c>
      <c r="Z2564" s="7">
        <v>127116</v>
      </c>
      <c r="AA2564" s="7">
        <v>125046</v>
      </c>
      <c r="AB2564" s="7">
        <v>125650</v>
      </c>
      <c r="AC2564" s="3" t="s">
        <v>2400</v>
      </c>
      <c r="AD2564" s="3" t="s">
        <v>2400</v>
      </c>
      <c r="AE2564" s="3" t="s">
        <v>2400</v>
      </c>
      <c r="AF2564" s="3" t="s">
        <v>2400</v>
      </c>
      <c r="AG2564" s="7">
        <v>14414561</v>
      </c>
      <c r="AH2564" s="7">
        <v>14466873</v>
      </c>
      <c r="AI2564" s="7">
        <v>14702079</v>
      </c>
      <c r="AJ2564" s="7">
        <v>12714559</v>
      </c>
      <c r="AK2564" s="3">
        <v>89.717879999999994</v>
      </c>
      <c r="AL2564" s="7">
        <v>135</v>
      </c>
      <c r="AM2564" s="7">
        <v>8469153</v>
      </c>
      <c r="AN2564" s="3">
        <v>59.76</v>
      </c>
      <c r="AO2564" s="3">
        <v>-2.2972969999999999</v>
      </c>
      <c r="AP2564" s="3">
        <v>-8.1029549999999997</v>
      </c>
      <c r="AQ2564" s="3">
        <v>0.13850399999999999</v>
      </c>
      <c r="AR2564" s="3">
        <v>27.288732</v>
      </c>
      <c r="AS2564" s="3">
        <v>-8.1029549999999997</v>
      </c>
      <c r="AT2564" s="3">
        <v>0.13850399999999999</v>
      </c>
      <c r="AU2564" s="3">
        <v>28.248336999999999</v>
      </c>
      <c r="AV2564" s="3">
        <v>2.2773748154069176</v>
      </c>
      <c r="AW2564" s="3">
        <v>1.5876217482981718</v>
      </c>
      <c r="AX2564" s="3">
        <v>1.4002319984617677</v>
      </c>
      <c r="AY2564" s="4">
        <v>191.11</v>
      </c>
      <c r="AZ2564" s="3">
        <v>133.22999999999999</v>
      </c>
      <c r="BA2564" s="4">
        <v>117.5</v>
      </c>
    </row>
    <row r="2565" spans="1:53" x14ac:dyDescent="0.3">
      <c r="A2565" s="1" t="s">
        <v>3357</v>
      </c>
      <c r="B2565" s="2">
        <v>5724375</v>
      </c>
      <c r="C2565" s="9" t="s">
        <v>2401</v>
      </c>
      <c r="D2565" s="9" t="s">
        <v>2407</v>
      </c>
      <c r="E2565" s="3">
        <v>445.60710410000002</v>
      </c>
      <c r="F2565" s="5">
        <v>443.95507400000002</v>
      </c>
      <c r="G2565" s="5" t="s">
        <v>2400</v>
      </c>
      <c r="H2565" s="3">
        <v>0.25700000000000001</v>
      </c>
      <c r="I2565" s="3">
        <v>6.749689</v>
      </c>
      <c r="J2565" s="3">
        <v>0.25700000000000001</v>
      </c>
      <c r="K2565" s="3">
        <v>6.749689</v>
      </c>
      <c r="L2565" s="3">
        <v>0.88547622999999998</v>
      </c>
      <c r="M2565" s="3">
        <v>0.88547622999999998</v>
      </c>
      <c r="N2565" s="3" t="s">
        <v>2400</v>
      </c>
      <c r="O2565" s="3" t="s">
        <v>2400</v>
      </c>
      <c r="P2565" s="3" t="s">
        <v>2400</v>
      </c>
      <c r="Q2565" s="3">
        <v>27.420096000000001</v>
      </c>
      <c r="R2565" s="3" t="s">
        <v>2400</v>
      </c>
      <c r="S2565" s="3" t="s">
        <v>2400</v>
      </c>
      <c r="T2565" s="9" t="s">
        <v>3437</v>
      </c>
      <c r="U2565" s="7">
        <v>17086.287</v>
      </c>
      <c r="V2565" s="7">
        <v>16513.800999999999</v>
      </c>
      <c r="W2565" s="7">
        <v>15694.346</v>
      </c>
      <c r="X2565" s="7">
        <v>16699.411</v>
      </c>
      <c r="Y2565" s="7">
        <v>15529.315000000001</v>
      </c>
      <c r="Z2565" s="7">
        <v>16307.800999999999</v>
      </c>
      <c r="AA2565" s="7">
        <v>17086.287</v>
      </c>
      <c r="AB2565" s="7">
        <v>17100.514999999999</v>
      </c>
      <c r="AC2565" s="4">
        <v>100</v>
      </c>
      <c r="AD2565" s="4">
        <v>100</v>
      </c>
      <c r="AE2565" s="3" t="s">
        <v>2400</v>
      </c>
      <c r="AF2565" s="3" t="s">
        <v>2400</v>
      </c>
      <c r="AG2565" s="7">
        <v>78868514</v>
      </c>
      <c r="AH2565" s="7">
        <v>78868514</v>
      </c>
      <c r="AI2565" s="7">
        <v>79414434</v>
      </c>
      <c r="AJ2565" s="7" t="s">
        <v>2400</v>
      </c>
      <c r="AK2565" s="3" t="s">
        <v>2400</v>
      </c>
      <c r="AL2565" s="7">
        <v>101</v>
      </c>
      <c r="AM2565" s="7">
        <v>28389299</v>
      </c>
      <c r="AN2565" s="4">
        <v>36</v>
      </c>
      <c r="AO2565" s="3">
        <v>-1.633394</v>
      </c>
      <c r="AP2565" s="3">
        <v>-4.0707969999999998</v>
      </c>
      <c r="AQ2565" s="3">
        <v>-3.900709</v>
      </c>
      <c r="AR2565" s="3">
        <v>9.2741939999999996</v>
      </c>
      <c r="AS2565" s="3">
        <v>-4.0707969999999998</v>
      </c>
      <c r="AT2565" s="3">
        <v>-3.900709</v>
      </c>
      <c r="AU2565" s="3">
        <v>9.0543259999999997</v>
      </c>
      <c r="AV2565" s="3">
        <v>1.1019619312213744</v>
      </c>
      <c r="AW2565" s="3">
        <v>1.1776055524515143</v>
      </c>
      <c r="AX2565" s="3">
        <v>1.4287117065597206</v>
      </c>
      <c r="AY2565" s="3">
        <v>74.180000000000007</v>
      </c>
      <c r="AZ2565" s="3">
        <v>79.27</v>
      </c>
      <c r="BA2565" s="3">
        <v>96.17</v>
      </c>
    </row>
    <row r="2566" spans="1:53" x14ac:dyDescent="0.3">
      <c r="A2566" s="1" t="s">
        <v>2653</v>
      </c>
      <c r="B2566" s="2">
        <v>4092288</v>
      </c>
      <c r="C2566" s="9" t="s">
        <v>2395</v>
      </c>
      <c r="D2566" s="9" t="s">
        <v>2399</v>
      </c>
      <c r="E2566" s="3">
        <v>445.29619709999997</v>
      </c>
      <c r="F2566" s="5" t="s">
        <v>2400</v>
      </c>
      <c r="G2566" s="5">
        <v>249.8611971</v>
      </c>
      <c r="H2566" s="4">
        <v>1.24</v>
      </c>
      <c r="I2566" s="3">
        <v>12.2789473684211</v>
      </c>
      <c r="J2566" s="4">
        <v>1.24</v>
      </c>
      <c r="K2566" s="3">
        <v>12.2789473684211</v>
      </c>
      <c r="L2566" s="3">
        <v>2.23752685215891</v>
      </c>
      <c r="M2566" s="3">
        <v>2.13489051939146</v>
      </c>
      <c r="N2566" s="3">
        <v>7.8446540000000002</v>
      </c>
      <c r="O2566" s="3" t="s">
        <v>2400</v>
      </c>
      <c r="P2566" s="3" t="s">
        <v>2400</v>
      </c>
      <c r="Q2566" s="3" t="s">
        <v>2400</v>
      </c>
      <c r="R2566" s="3" t="s">
        <v>2400</v>
      </c>
      <c r="S2566" s="3" t="s">
        <v>2400</v>
      </c>
      <c r="T2566" s="9" t="s">
        <v>3429</v>
      </c>
      <c r="U2566" s="7">
        <v>91788</v>
      </c>
      <c r="V2566" s="7">
        <v>72366</v>
      </c>
      <c r="W2566" s="7">
        <v>55486</v>
      </c>
      <c r="X2566" s="7">
        <v>48826</v>
      </c>
      <c r="Y2566" s="7">
        <v>101375</v>
      </c>
      <c r="Z2566" s="7">
        <v>98234</v>
      </c>
      <c r="AA2566" s="7">
        <v>95129</v>
      </c>
      <c r="AB2566" s="7">
        <v>91788</v>
      </c>
      <c r="AC2566" s="3" t="s">
        <v>2400</v>
      </c>
      <c r="AD2566" s="3" t="s">
        <v>2400</v>
      </c>
      <c r="AE2566" s="3" t="s">
        <v>2400</v>
      </c>
      <c r="AF2566" s="3" t="s">
        <v>2400</v>
      </c>
      <c r="AG2566" s="7">
        <v>9341267</v>
      </c>
      <c r="AH2566" s="7">
        <v>9253038</v>
      </c>
      <c r="AI2566" s="7">
        <v>9184975</v>
      </c>
      <c r="AJ2566" s="7">
        <v>4105946</v>
      </c>
      <c r="AK2566" s="3">
        <v>43.945889999999999</v>
      </c>
      <c r="AL2566" s="7">
        <v>90</v>
      </c>
      <c r="AM2566" s="7">
        <v>2257218</v>
      </c>
      <c r="AN2566" s="3">
        <v>24.16</v>
      </c>
      <c r="AO2566" s="3">
        <v>-2.8523839999999998</v>
      </c>
      <c r="AP2566" s="3">
        <v>-2.0981960000000002</v>
      </c>
      <c r="AQ2566" s="3">
        <v>24.526288000000001</v>
      </c>
      <c r="AR2566" s="3">
        <v>72.304283999999996</v>
      </c>
      <c r="AS2566" s="3">
        <v>-2.0981960000000002</v>
      </c>
      <c r="AT2566" s="3">
        <v>24.526288000000001</v>
      </c>
      <c r="AU2566" s="3">
        <v>70.603290999999999</v>
      </c>
      <c r="AV2566" s="3">
        <v>2.6312975714384335</v>
      </c>
      <c r="AW2566" s="3">
        <v>1.4743001547019663</v>
      </c>
      <c r="AX2566" s="3">
        <v>1.5632792984734536</v>
      </c>
      <c r="AY2566" s="3">
        <v>256.33</v>
      </c>
      <c r="AZ2566" s="3">
        <v>143.62</v>
      </c>
      <c r="BA2566" s="3">
        <v>152.29</v>
      </c>
    </row>
    <row r="2567" spans="1:53" x14ac:dyDescent="0.3">
      <c r="A2567" s="1" t="s">
        <v>2573</v>
      </c>
      <c r="B2567" s="2">
        <v>4003311</v>
      </c>
      <c r="C2567" s="9" t="s">
        <v>2395</v>
      </c>
      <c r="D2567" s="9" t="s">
        <v>2494</v>
      </c>
      <c r="E2567" s="3">
        <v>443.02515075000002</v>
      </c>
      <c r="F2567" s="5">
        <v>142.87915000000001</v>
      </c>
      <c r="G2567" s="5" t="s">
        <v>2400</v>
      </c>
      <c r="H2567" s="3">
        <v>-0.14000000000000001</v>
      </c>
      <c r="I2567" s="3">
        <v>11.128204999999999</v>
      </c>
      <c r="J2567" s="3">
        <v>-0.14000000000000001</v>
      </c>
      <c r="K2567" s="3">
        <v>11.128204999999999</v>
      </c>
      <c r="L2567" s="3">
        <v>0.85736862999999996</v>
      </c>
      <c r="M2567" s="3">
        <v>0.79414456</v>
      </c>
      <c r="N2567" s="3" t="s">
        <v>2397</v>
      </c>
      <c r="O2567" s="3" t="s">
        <v>2400</v>
      </c>
      <c r="P2567" s="3" t="s">
        <v>2400</v>
      </c>
      <c r="Q2567" s="3">
        <v>0.73852399999999996</v>
      </c>
      <c r="R2567" s="3">
        <v>1.7772589999999999</v>
      </c>
      <c r="S2567" s="3">
        <v>1.7772589999999999</v>
      </c>
      <c r="T2567" s="9" t="s">
        <v>3429</v>
      </c>
      <c r="U2567" s="7">
        <v>125102</v>
      </c>
      <c r="V2567" s="7">
        <v>59223</v>
      </c>
      <c r="W2567" s="7">
        <v>88047</v>
      </c>
      <c r="X2567" s="7">
        <v>29782</v>
      </c>
      <c r="Y2567" s="7">
        <v>165779</v>
      </c>
      <c r="Z2567" s="7">
        <v>152553</v>
      </c>
      <c r="AA2567" s="7">
        <v>134619</v>
      </c>
      <c r="AB2567" s="7">
        <v>125102</v>
      </c>
      <c r="AC2567" s="3">
        <v>57.771000000000001</v>
      </c>
      <c r="AD2567" s="3">
        <v>53.863</v>
      </c>
      <c r="AE2567" s="3">
        <v>29.402999999999999</v>
      </c>
      <c r="AF2567" s="4">
        <v>40.340000000000003</v>
      </c>
      <c r="AG2567" s="7">
        <v>98838337</v>
      </c>
      <c r="AH2567" s="7">
        <v>100375459</v>
      </c>
      <c r="AI2567" s="7">
        <v>99886322</v>
      </c>
      <c r="AJ2567" s="7">
        <v>34560089</v>
      </c>
      <c r="AK2567" s="3">
        <v>35.494239999999998</v>
      </c>
      <c r="AL2567" s="7">
        <v>128</v>
      </c>
      <c r="AM2567" s="7">
        <v>27043205</v>
      </c>
      <c r="AN2567" s="3">
        <v>27.77</v>
      </c>
      <c r="AO2567" s="3">
        <v>-3.7694009999999998</v>
      </c>
      <c r="AP2567" s="3">
        <v>-4.6153849999999998</v>
      </c>
      <c r="AQ2567" s="3">
        <v>-6.8669529999999996</v>
      </c>
      <c r="AR2567" s="3">
        <v>10.714286</v>
      </c>
      <c r="AS2567" s="3">
        <v>-4.6153849999999998</v>
      </c>
      <c r="AT2567" s="3">
        <v>-6.8669529999999996</v>
      </c>
      <c r="AU2567" s="3">
        <v>10.714286</v>
      </c>
      <c r="AV2567" s="3">
        <v>0.70665778972926041</v>
      </c>
      <c r="AW2567" s="3">
        <v>1.2266759257450477</v>
      </c>
      <c r="AX2567" s="3">
        <v>1.3721469967612763</v>
      </c>
      <c r="AY2567" s="4">
        <v>54.6</v>
      </c>
      <c r="AZ2567" s="3">
        <v>94.78</v>
      </c>
      <c r="BA2567" s="4">
        <v>106.02</v>
      </c>
    </row>
    <row r="2568" spans="1:53" x14ac:dyDescent="0.3">
      <c r="A2568" s="1" t="s">
        <v>2801</v>
      </c>
      <c r="B2568" s="2">
        <v>5722050</v>
      </c>
      <c r="C2568" s="9" t="s">
        <v>2401</v>
      </c>
      <c r="D2568" s="9" t="s">
        <v>2407</v>
      </c>
      <c r="E2568" s="3">
        <v>442.67695505</v>
      </c>
      <c r="F2568" s="5">
        <v>442.67609499999998</v>
      </c>
      <c r="G2568" s="5" t="s">
        <v>2400</v>
      </c>
      <c r="H2568" s="3">
        <v>0.71199999999999997</v>
      </c>
      <c r="I2568" s="3">
        <v>7.5037520000000004</v>
      </c>
      <c r="J2568" s="4">
        <v>0.71199999999999997</v>
      </c>
      <c r="K2568" s="3">
        <v>7.5037520000000004</v>
      </c>
      <c r="L2568" s="3">
        <v>0.99753939999999997</v>
      </c>
      <c r="M2568" s="3">
        <v>0.99753939999999997</v>
      </c>
      <c r="N2568" s="3" t="s">
        <v>2400</v>
      </c>
      <c r="O2568" s="3" t="s">
        <v>2400</v>
      </c>
      <c r="P2568" s="3" t="s">
        <v>2400</v>
      </c>
      <c r="Q2568" s="3">
        <v>64.023820000000001</v>
      </c>
      <c r="R2568" s="3" t="s">
        <v>2400</v>
      </c>
      <c r="S2568" s="3" t="s">
        <v>2400</v>
      </c>
      <c r="T2568" s="9" t="s">
        <v>3429</v>
      </c>
      <c r="U2568" s="7">
        <v>7175.1559999999999</v>
      </c>
      <c r="V2568" s="7">
        <v>7361.1959999999999</v>
      </c>
      <c r="W2568" s="7">
        <v>6395.9040000000005</v>
      </c>
      <c r="X2568" s="7">
        <v>7643.1660000000002</v>
      </c>
      <c r="Y2568" s="7">
        <v>6882.1239999999998</v>
      </c>
      <c r="Z2568" s="7">
        <v>7028.64</v>
      </c>
      <c r="AA2568" s="7">
        <v>7175.1559999999999</v>
      </c>
      <c r="AB2568" s="7">
        <v>7246.134</v>
      </c>
      <c r="AC2568" s="4">
        <v>100</v>
      </c>
      <c r="AD2568" s="4">
        <v>100</v>
      </c>
      <c r="AE2568" s="3" t="s">
        <v>2400</v>
      </c>
      <c r="AF2568" s="3" t="s">
        <v>2400</v>
      </c>
      <c r="AG2568" s="7">
        <v>29374715</v>
      </c>
      <c r="AH2568" s="7">
        <v>29374715</v>
      </c>
      <c r="AI2568" s="7">
        <v>29374715</v>
      </c>
      <c r="AJ2568" s="7">
        <v>25977265</v>
      </c>
      <c r="AK2568" s="4">
        <v>100</v>
      </c>
      <c r="AL2568" s="7">
        <v>93</v>
      </c>
      <c r="AM2568" s="7">
        <v>8171219</v>
      </c>
      <c r="AN2568" s="3">
        <v>27.82</v>
      </c>
      <c r="AO2568" s="3">
        <v>-0.66225199999999995</v>
      </c>
      <c r="AP2568" s="3">
        <v>-0.464499</v>
      </c>
      <c r="AQ2568" s="3">
        <v>3.9501040000000001</v>
      </c>
      <c r="AR2568" s="3">
        <v>16.099070999999999</v>
      </c>
      <c r="AS2568" s="3">
        <v>-0.464499</v>
      </c>
      <c r="AT2568" s="3">
        <v>3.9501040000000001</v>
      </c>
      <c r="AU2568" s="3">
        <v>15.562404000000001</v>
      </c>
      <c r="AV2568" s="3">
        <v>0.89858573947015319</v>
      </c>
      <c r="AW2568" s="3">
        <v>1.0112631963175875</v>
      </c>
      <c r="AX2568" s="3">
        <v>0.91760759341704379</v>
      </c>
      <c r="AY2568" s="3">
        <v>89.55</v>
      </c>
      <c r="AZ2568" s="3">
        <v>100.78</v>
      </c>
      <c r="BA2568" s="3">
        <v>91.44</v>
      </c>
    </row>
    <row r="2569" spans="1:53" x14ac:dyDescent="0.3">
      <c r="A2569" s="1" t="s">
        <v>3008</v>
      </c>
      <c r="B2569" s="2">
        <v>4352147</v>
      </c>
      <c r="C2569" s="9" t="s">
        <v>2401</v>
      </c>
      <c r="D2569" s="9" t="s">
        <v>2439</v>
      </c>
      <c r="E2569" s="3">
        <v>442.46409371999999</v>
      </c>
      <c r="F2569" s="5">
        <v>454.69309299999998</v>
      </c>
      <c r="G2569" s="5">
        <v>455.69409372000001</v>
      </c>
      <c r="H2569" s="3">
        <v>-0.04</v>
      </c>
      <c r="I2569" s="3">
        <v>3.7639089999999999</v>
      </c>
      <c r="J2569" s="4">
        <v>-0.04</v>
      </c>
      <c r="K2569" s="3">
        <v>3.7639089999999999</v>
      </c>
      <c r="L2569" s="3">
        <v>0.82006957000000003</v>
      </c>
      <c r="M2569" s="3">
        <v>0.82006957000000003</v>
      </c>
      <c r="N2569" s="3">
        <v>44.971097999999998</v>
      </c>
      <c r="O2569" s="3">
        <v>3.8579236426339598</v>
      </c>
      <c r="P2569" s="3" t="s">
        <v>2397</v>
      </c>
      <c r="Q2569" s="3">
        <v>2.123866</v>
      </c>
      <c r="R2569" s="3" t="s">
        <v>2397</v>
      </c>
      <c r="S2569" s="3">
        <v>-8.3981189999999994</v>
      </c>
      <c r="T2569" s="9" t="s">
        <v>3429</v>
      </c>
      <c r="U2569" s="7">
        <v>166231</v>
      </c>
      <c r="V2569" s="7">
        <v>110417</v>
      </c>
      <c r="W2569" s="7">
        <v>136541</v>
      </c>
      <c r="X2569" s="7">
        <v>104789</v>
      </c>
      <c r="Y2569" s="7">
        <v>199634</v>
      </c>
      <c r="Z2569" s="7">
        <v>185788</v>
      </c>
      <c r="AA2569" s="7">
        <v>172707</v>
      </c>
      <c r="AB2569" s="7">
        <v>166231</v>
      </c>
      <c r="AC2569" s="3">
        <v>-21.437999999999999</v>
      </c>
      <c r="AD2569" s="3">
        <v>33.176000000000002</v>
      </c>
      <c r="AE2569" s="3">
        <v>-42.957999999999998</v>
      </c>
      <c r="AF2569" s="4">
        <v>16.07</v>
      </c>
      <c r="AG2569" s="7">
        <v>52925000</v>
      </c>
      <c r="AH2569" s="7">
        <v>51073000</v>
      </c>
      <c r="AI2569" s="7">
        <v>47492000</v>
      </c>
      <c r="AJ2569" s="7">
        <v>44499174</v>
      </c>
      <c r="AK2569" s="3">
        <v>84.077579999999998</v>
      </c>
      <c r="AL2569" s="7">
        <v>115</v>
      </c>
      <c r="AM2569" s="7">
        <v>16032592</v>
      </c>
      <c r="AN2569" s="3">
        <v>30.29</v>
      </c>
      <c r="AO2569" s="3">
        <v>-1.7676769999999999</v>
      </c>
      <c r="AP2569" s="3">
        <v>-6.937799</v>
      </c>
      <c r="AQ2569" s="3">
        <v>-16.344086000000001</v>
      </c>
      <c r="AR2569" s="3">
        <v>10.042433000000001</v>
      </c>
      <c r="AS2569" s="3">
        <v>-6.937799</v>
      </c>
      <c r="AT2569" s="3">
        <v>-16.344086000000001</v>
      </c>
      <c r="AU2569" s="3">
        <v>7.9056870000000004</v>
      </c>
      <c r="AV2569" s="3">
        <v>3.0923475947990875</v>
      </c>
      <c r="AW2569" s="3">
        <v>4.6169340947533293</v>
      </c>
      <c r="AX2569" s="3">
        <v>5.4291963823018188</v>
      </c>
      <c r="AY2569" s="3">
        <v>50.32</v>
      </c>
      <c r="AZ2569" s="3">
        <v>75.13</v>
      </c>
      <c r="BA2569" s="3">
        <v>88.35</v>
      </c>
    </row>
    <row r="2570" spans="1:53" x14ac:dyDescent="0.3">
      <c r="A2570" s="1" t="s">
        <v>3121</v>
      </c>
      <c r="B2570" s="2">
        <v>4153794</v>
      </c>
      <c r="C2570" s="9" t="s">
        <v>2401</v>
      </c>
      <c r="D2570" s="9" t="s">
        <v>2407</v>
      </c>
      <c r="E2570" s="3">
        <v>442.05455638000001</v>
      </c>
      <c r="F2570" s="5">
        <v>1164.2055559999999</v>
      </c>
      <c r="G2570" s="5">
        <v>1164.20555638</v>
      </c>
      <c r="H2570" s="3">
        <v>0.28100000000000003</v>
      </c>
      <c r="I2570" s="3">
        <v>9.4526029999999999</v>
      </c>
      <c r="J2570" s="3">
        <v>0.28100000000000003</v>
      </c>
      <c r="K2570" s="3">
        <v>9.4526029999999999</v>
      </c>
      <c r="L2570" s="3">
        <v>0.93601268999999998</v>
      </c>
      <c r="M2570" s="3">
        <v>0.93601268999999998</v>
      </c>
      <c r="N2570" s="3" t="s">
        <v>2397</v>
      </c>
      <c r="O2570" s="3" t="s">
        <v>2400</v>
      </c>
      <c r="P2570" s="3" t="s">
        <v>2400</v>
      </c>
      <c r="Q2570" s="3">
        <v>8.2357379999999996</v>
      </c>
      <c r="R2570" s="3" t="s">
        <v>2400</v>
      </c>
      <c r="S2570" s="3">
        <v>12.193826586915099</v>
      </c>
      <c r="T2570" s="9" t="s">
        <v>3435</v>
      </c>
      <c r="U2570" s="7">
        <v>143818</v>
      </c>
      <c r="V2570" s="7">
        <v>145366</v>
      </c>
      <c r="W2570" s="7">
        <v>104966</v>
      </c>
      <c r="X2570" s="7">
        <v>81588</v>
      </c>
      <c r="Y2570" s="7">
        <v>143818</v>
      </c>
      <c r="Z2570" s="7">
        <v>141361</v>
      </c>
      <c r="AA2570" s="7">
        <v>149369</v>
      </c>
      <c r="AB2570" s="7">
        <v>149739</v>
      </c>
      <c r="AC2570" s="4">
        <v>100</v>
      </c>
      <c r="AD2570" s="4">
        <v>100</v>
      </c>
      <c r="AE2570" s="3" t="s">
        <v>2400</v>
      </c>
      <c r="AF2570" s="3" t="s">
        <v>2400</v>
      </c>
      <c r="AG2570" s="7">
        <v>65296094</v>
      </c>
      <c r="AH2570" s="7">
        <v>65296094</v>
      </c>
      <c r="AI2570" s="7">
        <v>65224500</v>
      </c>
      <c r="AJ2570" s="7" t="s">
        <v>2400</v>
      </c>
      <c r="AK2570" s="3" t="s">
        <v>2400</v>
      </c>
      <c r="AL2570" s="7">
        <v>133</v>
      </c>
      <c r="AM2570" s="7">
        <v>15818389</v>
      </c>
      <c r="AN2570" s="3">
        <v>24.23</v>
      </c>
      <c r="AO2570" s="3">
        <v>1.142857</v>
      </c>
      <c r="AP2570" s="3">
        <v>4.5790249999999997</v>
      </c>
      <c r="AQ2570" s="3">
        <v>1.2875540000000001</v>
      </c>
      <c r="AR2570" s="3">
        <v>2.1645020000000001</v>
      </c>
      <c r="AS2570" s="3">
        <v>4.5790249999999997</v>
      </c>
      <c r="AT2570" s="3">
        <v>1.2875540000000001</v>
      </c>
      <c r="AU2570" s="3">
        <v>2.4602029999999999</v>
      </c>
      <c r="AV2570" s="3">
        <v>3.2017428178782024</v>
      </c>
      <c r="AW2570" s="3">
        <v>3.7817983276443625</v>
      </c>
      <c r="AX2570" s="3">
        <v>3.7257725141674221</v>
      </c>
      <c r="AY2570" s="3">
        <v>91.54</v>
      </c>
      <c r="AZ2570" s="3">
        <v>108.13</v>
      </c>
      <c r="BA2570" s="3">
        <v>106.53</v>
      </c>
    </row>
    <row r="2571" spans="1:53" x14ac:dyDescent="0.3">
      <c r="A2571" s="1" t="s">
        <v>2981</v>
      </c>
      <c r="B2571" s="2">
        <v>4635386</v>
      </c>
      <c r="C2571" s="9" t="s">
        <v>2401</v>
      </c>
      <c r="D2571" s="9" t="s">
        <v>2532</v>
      </c>
      <c r="E2571" s="3">
        <v>438.9823035</v>
      </c>
      <c r="F2571" s="5" t="s">
        <v>2400</v>
      </c>
      <c r="G2571" s="5">
        <v>5094.9544354999998</v>
      </c>
      <c r="H2571" s="3">
        <v>7.0000000000000001E-3</v>
      </c>
      <c r="I2571" s="3" t="s">
        <v>2397</v>
      </c>
      <c r="J2571" s="3">
        <v>7.0000000000000001E-3</v>
      </c>
      <c r="K2571" s="3" t="s">
        <v>2397</v>
      </c>
      <c r="L2571" s="3">
        <v>1.22891566</v>
      </c>
      <c r="M2571" s="3">
        <v>1.22891566</v>
      </c>
      <c r="N2571" s="3" t="s">
        <v>2397</v>
      </c>
      <c r="O2571" s="3" t="s">
        <v>2400</v>
      </c>
      <c r="P2571" s="3" t="s">
        <v>2400</v>
      </c>
      <c r="Q2571" s="3" t="s">
        <v>2400</v>
      </c>
      <c r="R2571" s="3" t="s">
        <v>2400</v>
      </c>
      <c r="S2571" s="3">
        <v>35.452293064552499</v>
      </c>
      <c r="T2571" s="9" t="s">
        <v>3429</v>
      </c>
      <c r="U2571" s="7">
        <v>936417</v>
      </c>
      <c r="V2571" s="7">
        <v>1002784</v>
      </c>
      <c r="W2571" s="7">
        <v>4008124</v>
      </c>
      <c r="X2571" s="7">
        <v>4563184</v>
      </c>
      <c r="Y2571" s="7">
        <v>1013388</v>
      </c>
      <c r="Z2571" s="7">
        <v>946201</v>
      </c>
      <c r="AA2571" s="7">
        <v>900910</v>
      </c>
      <c r="AB2571" s="7">
        <v>936417</v>
      </c>
      <c r="AC2571" s="3">
        <v>89.873000000000005</v>
      </c>
      <c r="AD2571" s="3">
        <v>88.813999999999993</v>
      </c>
      <c r="AE2571" s="3" t="s">
        <v>2400</v>
      </c>
      <c r="AF2571" s="3" t="s">
        <v>2400</v>
      </c>
      <c r="AG2571" s="7">
        <v>187536455</v>
      </c>
      <c r="AH2571" s="7">
        <v>183009481</v>
      </c>
      <c r="AI2571" s="7">
        <v>176791718</v>
      </c>
      <c r="AJ2571" s="7">
        <v>72600326</v>
      </c>
      <c r="AK2571" s="3">
        <v>37.21123</v>
      </c>
      <c r="AL2571" s="7">
        <v>75</v>
      </c>
      <c r="AM2571" s="7">
        <v>27207845</v>
      </c>
      <c r="AN2571" s="3">
        <v>13.95</v>
      </c>
      <c r="AO2571" s="3">
        <v>7.9365079999999999</v>
      </c>
      <c r="AP2571" s="3">
        <v>-9.3333329999999997</v>
      </c>
      <c r="AQ2571" s="3">
        <v>-25.274725</v>
      </c>
      <c r="AR2571" s="3">
        <v>-40</v>
      </c>
      <c r="AS2571" s="3">
        <v>-9.3333329999999997</v>
      </c>
      <c r="AT2571" s="3">
        <v>-25.274725</v>
      </c>
      <c r="AU2571" s="3">
        <v>-42.045454999999997</v>
      </c>
      <c r="AV2571" s="3">
        <v>4.0404999868725024</v>
      </c>
      <c r="AW2571" s="3">
        <v>4.3178927930918913</v>
      </c>
      <c r="AX2571" s="3">
        <v>4.3388992419757413</v>
      </c>
      <c r="AY2571" s="4">
        <v>127.07</v>
      </c>
      <c r="AZ2571" s="3">
        <v>135.79</v>
      </c>
      <c r="BA2571" s="3">
        <v>136.44999999999999</v>
      </c>
    </row>
    <row r="2572" spans="1:53" x14ac:dyDescent="0.3">
      <c r="A2572" s="1" t="s">
        <v>3247</v>
      </c>
      <c r="B2572" s="2">
        <v>4101099</v>
      </c>
      <c r="C2572" s="9" t="s">
        <v>2401</v>
      </c>
      <c r="D2572" s="9" t="s">
        <v>2492</v>
      </c>
      <c r="E2572" s="3">
        <v>438.81388104000001</v>
      </c>
      <c r="F2572" s="5">
        <v>614.22188100000005</v>
      </c>
      <c r="G2572" s="5">
        <v>614.22188103999997</v>
      </c>
      <c r="H2572" s="3">
        <v>-0.78300000000000003</v>
      </c>
      <c r="I2572" s="3">
        <v>12.807990999999999</v>
      </c>
      <c r="J2572" s="3">
        <v>-0.78300000000000003</v>
      </c>
      <c r="K2572" s="3">
        <v>12.807990999999999</v>
      </c>
      <c r="L2572" s="3" t="s">
        <v>2397</v>
      </c>
      <c r="M2572" s="3">
        <v>1.4804361800000001</v>
      </c>
      <c r="N2572" s="3">
        <v>4.0576650000000001</v>
      </c>
      <c r="O2572" s="3">
        <v>8.1579627665134602</v>
      </c>
      <c r="P2572" s="3" t="s">
        <v>2397</v>
      </c>
      <c r="Q2572" s="3">
        <v>0.32871499999999998</v>
      </c>
      <c r="R2572" s="3">
        <v>4.8289689999999998</v>
      </c>
      <c r="S2572" s="3">
        <v>4.8289689999999998</v>
      </c>
      <c r="T2572" s="9" t="s">
        <v>3435</v>
      </c>
      <c r="U2572" s="7">
        <v>1766099</v>
      </c>
      <c r="V2572" s="7">
        <v>1952862</v>
      </c>
      <c r="W2572" s="7">
        <v>2006558</v>
      </c>
      <c r="X2572" s="7">
        <v>1497086</v>
      </c>
      <c r="Y2572" s="7">
        <v>1766099</v>
      </c>
      <c r="Z2572" s="7">
        <v>1792705</v>
      </c>
      <c r="AA2572" s="7">
        <v>1761186</v>
      </c>
      <c r="AB2572" s="7">
        <v>1832771</v>
      </c>
      <c r="AC2572" s="3">
        <v>28.414000000000001</v>
      </c>
      <c r="AD2572" s="3">
        <v>28.414000000000001</v>
      </c>
      <c r="AE2572" s="4">
        <v>4.984</v>
      </c>
      <c r="AF2572" s="4">
        <v>4.984</v>
      </c>
      <c r="AG2572" s="7">
        <v>34587000</v>
      </c>
      <c r="AH2572" s="7">
        <v>34774000</v>
      </c>
      <c r="AI2572" s="7">
        <v>35603000</v>
      </c>
      <c r="AJ2572" s="7">
        <v>25556845</v>
      </c>
      <c r="AK2572" s="3">
        <v>73.911019999999994</v>
      </c>
      <c r="AL2572" s="7">
        <v>74</v>
      </c>
      <c r="AM2572" s="7">
        <v>11578237</v>
      </c>
      <c r="AN2572" s="3">
        <v>33.479999999999997</v>
      </c>
      <c r="AO2572" s="3">
        <v>0.96238000000000001</v>
      </c>
      <c r="AP2572" s="3">
        <v>-8.846762</v>
      </c>
      <c r="AQ2572" s="3">
        <v>-1.703578</v>
      </c>
      <c r="AR2572" s="3">
        <v>-3.106633</v>
      </c>
      <c r="AS2572" s="3">
        <v>-8.846762</v>
      </c>
      <c r="AT2572" s="3">
        <v>-1.703578</v>
      </c>
      <c r="AU2572" s="3">
        <v>8.6730000000000002E-2</v>
      </c>
      <c r="AV2572" s="3">
        <v>0.30042060156710126</v>
      </c>
      <c r="AW2572" s="3">
        <v>0.35343364337456074</v>
      </c>
      <c r="AX2572" s="3">
        <v>0.29425969976359817</v>
      </c>
      <c r="AY2572" s="3">
        <v>51.42</v>
      </c>
      <c r="AZ2572" s="3">
        <v>60.49</v>
      </c>
      <c r="BA2572" s="3">
        <v>50.36</v>
      </c>
    </row>
    <row r="2573" spans="1:53" x14ac:dyDescent="0.3">
      <c r="A2573" s="1" t="s">
        <v>3391</v>
      </c>
      <c r="B2573" s="2">
        <v>4642901</v>
      </c>
      <c r="C2573" s="9" t="s">
        <v>2401</v>
      </c>
      <c r="D2573" s="9" t="s">
        <v>2460</v>
      </c>
      <c r="E2573" s="3">
        <v>437.28075129000001</v>
      </c>
      <c r="F2573" s="5">
        <v>-97.884409000000005</v>
      </c>
      <c r="G2573" s="5">
        <v>-72.314266867215494</v>
      </c>
      <c r="H2573" s="3">
        <v>0.56370970589773772</v>
      </c>
      <c r="I2573" s="3">
        <v>1.624824</v>
      </c>
      <c r="J2573" s="3">
        <v>0.56370970589773772</v>
      </c>
      <c r="K2573" s="3">
        <v>1.624824</v>
      </c>
      <c r="L2573" s="3">
        <v>0.31733537000000001</v>
      </c>
      <c r="M2573" s="3">
        <v>0.31733537000000001</v>
      </c>
      <c r="N2573" s="3" t="s">
        <v>2400</v>
      </c>
      <c r="O2573" s="3" t="s">
        <v>2400</v>
      </c>
      <c r="P2573" s="3" t="s">
        <v>2400</v>
      </c>
      <c r="Q2573" s="3" t="s">
        <v>2397</v>
      </c>
      <c r="R2573" s="3" t="s">
        <v>2397</v>
      </c>
      <c r="S2573" s="3">
        <v>-0.312083</v>
      </c>
      <c r="T2573" s="9" t="s">
        <v>3429</v>
      </c>
      <c r="U2573" s="7">
        <v>691829.16573196265</v>
      </c>
      <c r="V2573" s="7">
        <v>511214.97937518789</v>
      </c>
      <c r="W2573" s="7">
        <v>694234.10233492323</v>
      </c>
      <c r="X2573" s="7">
        <v>574611.02959317411</v>
      </c>
      <c r="Y2573" s="7">
        <v>781567.58028171607</v>
      </c>
      <c r="Z2573" s="7">
        <v>756060.51003464393</v>
      </c>
      <c r="AA2573" s="7">
        <v>738089.61890905292</v>
      </c>
      <c r="AB2573" s="7">
        <v>691829.16573196265</v>
      </c>
      <c r="AC2573" s="4">
        <v>80.06</v>
      </c>
      <c r="AD2573" s="3">
        <v>84.534000000000006</v>
      </c>
      <c r="AE2573" s="3">
        <v>53.146999999999998</v>
      </c>
      <c r="AF2573" s="3">
        <v>46.845999999999997</v>
      </c>
      <c r="AG2573" s="7">
        <v>87509322</v>
      </c>
      <c r="AH2573" s="7">
        <v>86415861</v>
      </c>
      <c r="AI2573" s="7">
        <v>88433327</v>
      </c>
      <c r="AJ2573" s="7">
        <v>15023323</v>
      </c>
      <c r="AK2573" s="3">
        <v>17.281189999999999</v>
      </c>
      <c r="AL2573" s="7">
        <v>33</v>
      </c>
      <c r="AM2573" s="7">
        <v>2583683</v>
      </c>
      <c r="AN2573" s="3">
        <v>2.97</v>
      </c>
      <c r="AO2573" s="3">
        <v>-0.2079</v>
      </c>
      <c r="AP2573" s="3">
        <v>-4.572565</v>
      </c>
      <c r="AQ2573" s="3">
        <v>-15.641476000000001</v>
      </c>
      <c r="AR2573" s="3">
        <v>33.704734999999999</v>
      </c>
      <c r="AS2573" s="3">
        <v>-4.572565</v>
      </c>
      <c r="AT2573" s="3">
        <v>-15.641476000000001</v>
      </c>
      <c r="AU2573" s="3">
        <v>53.846153999999999</v>
      </c>
      <c r="AV2573" s="3">
        <v>4.2726398499217222</v>
      </c>
      <c r="AW2573" s="3">
        <v>5.4261598506896807</v>
      </c>
      <c r="AX2573" s="3">
        <v>7.9833120066289496</v>
      </c>
      <c r="AY2573" s="3">
        <v>82.23</v>
      </c>
      <c r="AZ2573" s="3">
        <v>104.43</v>
      </c>
      <c r="BA2573" s="3">
        <v>153.63999999999999</v>
      </c>
    </row>
    <row r="2574" spans="1:53" x14ac:dyDescent="0.3">
      <c r="A2574" s="1" t="s">
        <v>3205</v>
      </c>
      <c r="B2574" s="2">
        <v>4112996</v>
      </c>
      <c r="C2574" s="9" t="s">
        <v>2401</v>
      </c>
      <c r="D2574" s="9" t="s">
        <v>2478</v>
      </c>
      <c r="E2574" s="3">
        <v>435.88443053999998</v>
      </c>
      <c r="F2574" s="5">
        <v>343.79543000000001</v>
      </c>
      <c r="G2574" s="5" t="s">
        <v>2400</v>
      </c>
      <c r="H2574" s="3">
        <v>0.68600000000000005</v>
      </c>
      <c r="I2574" s="3">
        <v>9.2204719999999991</v>
      </c>
      <c r="J2574" s="3">
        <v>0.68600000000000005</v>
      </c>
      <c r="K2574" s="3">
        <v>9.2204719999999991</v>
      </c>
      <c r="L2574" s="3">
        <v>0.97380457000000009</v>
      </c>
      <c r="M2574" s="3">
        <v>0.97380457000000009</v>
      </c>
      <c r="N2574" s="3" t="s">
        <v>2397</v>
      </c>
      <c r="O2574" s="3" t="s">
        <v>2400</v>
      </c>
      <c r="P2574" s="3" t="s">
        <v>2400</v>
      </c>
      <c r="Q2574" s="3">
        <v>2.8529909999999998</v>
      </c>
      <c r="R2574" s="3">
        <v>5.2110260000000004</v>
      </c>
      <c r="S2574" s="3">
        <v>5.2110260000000004</v>
      </c>
      <c r="T2574" s="9" t="s">
        <v>3429</v>
      </c>
      <c r="U2574" s="7">
        <v>148641</v>
      </c>
      <c r="V2574" s="7">
        <v>254258</v>
      </c>
      <c r="W2574" s="7">
        <v>168882</v>
      </c>
      <c r="X2574" s="7">
        <v>114976</v>
      </c>
      <c r="Y2574" s="7">
        <v>120243</v>
      </c>
      <c r="Z2574" s="7">
        <v>128335</v>
      </c>
      <c r="AA2574" s="7">
        <v>135777</v>
      </c>
      <c r="AB2574" s="7">
        <v>148641</v>
      </c>
      <c r="AC2574" s="3">
        <v>64.524000000000001</v>
      </c>
      <c r="AD2574" s="3">
        <v>61.287999999999997</v>
      </c>
      <c r="AE2574" s="3">
        <v>58.381999999999998</v>
      </c>
      <c r="AF2574" s="4">
        <v>53.33</v>
      </c>
      <c r="AG2574" s="7">
        <v>37151000</v>
      </c>
      <c r="AH2574" s="7">
        <v>37128000</v>
      </c>
      <c r="AI2574" s="7">
        <v>37073000</v>
      </c>
      <c r="AJ2574" s="7">
        <v>36614162</v>
      </c>
      <c r="AK2574" s="3">
        <v>98.531649999999999</v>
      </c>
      <c r="AL2574" s="7">
        <v>199</v>
      </c>
      <c r="AM2574" s="7">
        <v>26013542</v>
      </c>
      <c r="AN2574" s="4">
        <v>70</v>
      </c>
      <c r="AO2574" s="3">
        <v>9.5416279999999993</v>
      </c>
      <c r="AP2574" s="3">
        <v>-0.17050299999999999</v>
      </c>
      <c r="AQ2574" s="3">
        <v>-4.2518399999999996</v>
      </c>
      <c r="AR2574" s="3">
        <v>-14.525547</v>
      </c>
      <c r="AS2574" s="3">
        <v>-0.17050299999999999</v>
      </c>
      <c r="AT2574" s="3">
        <v>-4.2518399999999996</v>
      </c>
      <c r="AU2574" s="3">
        <v>-14.337966</v>
      </c>
      <c r="AV2574" s="3">
        <v>5.0210821921044886</v>
      </c>
      <c r="AW2574" s="3">
        <v>4.6205970911212857</v>
      </c>
      <c r="AX2574" s="3">
        <v>4.3121021851046155</v>
      </c>
      <c r="AY2574" s="3">
        <v>107.49</v>
      </c>
      <c r="AZ2574" s="3">
        <v>98.91</v>
      </c>
      <c r="BA2574" s="3">
        <v>92.31</v>
      </c>
    </row>
    <row r="2575" spans="1:53" x14ac:dyDescent="0.3">
      <c r="A2575" s="1" t="s">
        <v>3378</v>
      </c>
      <c r="B2575" s="2">
        <v>6347287</v>
      </c>
      <c r="C2575" s="9" t="s">
        <v>2401</v>
      </c>
      <c r="D2575" s="9" t="s">
        <v>2513</v>
      </c>
      <c r="E2575" s="3">
        <v>435.86069283</v>
      </c>
      <c r="F2575" s="5">
        <v>1409.560692</v>
      </c>
      <c r="G2575" s="5">
        <v>1409.5606928300001</v>
      </c>
      <c r="H2575" s="3">
        <v>-0.27300000000000002</v>
      </c>
      <c r="I2575" s="3" t="s">
        <v>2397</v>
      </c>
      <c r="J2575" s="3">
        <v>-0.27300000000000002</v>
      </c>
      <c r="K2575" s="3" t="s">
        <v>2397</v>
      </c>
      <c r="L2575" s="3" t="s">
        <v>2397</v>
      </c>
      <c r="M2575" s="3">
        <v>1.87949981</v>
      </c>
      <c r="N2575" s="3" t="s">
        <v>2397</v>
      </c>
      <c r="O2575" s="3" t="s">
        <v>2397</v>
      </c>
      <c r="P2575" s="3" t="s">
        <v>2397</v>
      </c>
      <c r="Q2575" s="3">
        <v>2.133877</v>
      </c>
      <c r="R2575" s="3">
        <v>5.563383</v>
      </c>
      <c r="S2575" s="3">
        <v>5.563383</v>
      </c>
      <c r="T2575" s="9" t="s">
        <v>3429</v>
      </c>
      <c r="U2575" s="7">
        <v>686700</v>
      </c>
      <c r="V2575" s="7">
        <v>704900</v>
      </c>
      <c r="W2575" s="7">
        <v>725700</v>
      </c>
      <c r="X2575" s="7">
        <v>730200</v>
      </c>
      <c r="Y2575" s="7">
        <v>647100</v>
      </c>
      <c r="Z2575" s="7">
        <v>662200</v>
      </c>
      <c r="AA2575" s="7">
        <v>676000</v>
      </c>
      <c r="AB2575" s="7">
        <v>686700</v>
      </c>
      <c r="AC2575" s="3">
        <v>57.259</v>
      </c>
      <c r="AD2575" s="3">
        <v>59.991</v>
      </c>
      <c r="AE2575" s="3">
        <v>26.925999999999998</v>
      </c>
      <c r="AF2575" s="3">
        <v>35.914000000000001</v>
      </c>
      <c r="AG2575" s="7">
        <v>82066871</v>
      </c>
      <c r="AH2575" s="7">
        <v>82030580</v>
      </c>
      <c r="AI2575" s="7">
        <v>80932964</v>
      </c>
      <c r="AJ2575" s="7">
        <v>40634251</v>
      </c>
      <c r="AK2575" s="3">
        <v>49.503860000000003</v>
      </c>
      <c r="AL2575" s="7">
        <v>144</v>
      </c>
      <c r="AM2575" s="7">
        <v>28735776</v>
      </c>
      <c r="AN2575" s="3">
        <v>35.01</v>
      </c>
      <c r="AO2575" s="3">
        <v>4.8625790000000002</v>
      </c>
      <c r="AP2575" s="3">
        <v>-6.5913370000000002</v>
      </c>
      <c r="AQ2575" s="3">
        <v>-5.5238100000000001</v>
      </c>
      <c r="AR2575" s="3">
        <v>24.310777000000002</v>
      </c>
      <c r="AS2575" s="3">
        <v>-6.5913370000000002</v>
      </c>
      <c r="AT2575" s="3">
        <v>-5.5238100000000001</v>
      </c>
      <c r="AU2575" s="3">
        <v>22.469135999999999</v>
      </c>
      <c r="AV2575" s="3">
        <v>1.7612734954730511</v>
      </c>
      <c r="AW2575" s="3">
        <v>1.8927852359468331</v>
      </c>
      <c r="AX2575" s="3">
        <v>2.2008229946188544</v>
      </c>
      <c r="AY2575" s="3">
        <v>53.23</v>
      </c>
      <c r="AZ2575" s="3">
        <v>57.21</v>
      </c>
      <c r="BA2575" s="3">
        <v>66.52</v>
      </c>
    </row>
    <row r="2576" spans="1:53" x14ac:dyDescent="0.3">
      <c r="A2576" s="1" t="s">
        <v>3267</v>
      </c>
      <c r="B2576" s="2">
        <v>4097114</v>
      </c>
      <c r="C2576" s="9" t="s">
        <v>2401</v>
      </c>
      <c r="D2576" s="9" t="s">
        <v>2556</v>
      </c>
      <c r="E2576" s="3">
        <v>432.38302016</v>
      </c>
      <c r="F2576" s="5">
        <v>466.42702000000003</v>
      </c>
      <c r="G2576" s="5" t="s">
        <v>2400</v>
      </c>
      <c r="H2576" s="3">
        <v>-7.0000000000000007E-2</v>
      </c>
      <c r="I2576" s="3" t="s">
        <v>2397</v>
      </c>
      <c r="J2576" s="3">
        <v>-7.0000000000000007E-2</v>
      </c>
      <c r="K2576" s="3" t="s">
        <v>2397</v>
      </c>
      <c r="L2576" s="3">
        <v>1.0340790800000002</v>
      </c>
      <c r="M2576" s="3">
        <v>0.91039220999999992</v>
      </c>
      <c r="N2576" s="3" t="s">
        <v>2397</v>
      </c>
      <c r="O2576" s="3" t="s">
        <v>2400</v>
      </c>
      <c r="P2576" s="3" t="s">
        <v>2400</v>
      </c>
      <c r="Q2576" s="3">
        <v>11.479286</v>
      </c>
      <c r="R2576" s="3" t="s">
        <v>2397</v>
      </c>
      <c r="S2576" s="3" t="s">
        <v>2397</v>
      </c>
      <c r="T2576" s="9" t="s">
        <v>3429</v>
      </c>
      <c r="U2576" s="7">
        <v>44739</v>
      </c>
      <c r="V2576" s="7">
        <v>79217</v>
      </c>
      <c r="W2576" s="7">
        <v>55613</v>
      </c>
      <c r="X2576" s="7">
        <v>37830</v>
      </c>
      <c r="Y2576" s="7">
        <v>40118</v>
      </c>
      <c r="Z2576" s="7">
        <v>39471</v>
      </c>
      <c r="AA2576" s="7">
        <v>39880</v>
      </c>
      <c r="AB2576" s="7">
        <v>44739</v>
      </c>
      <c r="AC2576" s="3">
        <v>13.798</v>
      </c>
      <c r="AD2576" s="3">
        <v>-4.5720000000000001</v>
      </c>
      <c r="AE2576" s="4">
        <v>2.1659999999999999</v>
      </c>
      <c r="AF2576" s="3">
        <v>-23.321000000000002</v>
      </c>
      <c r="AG2576" s="7">
        <v>26814680</v>
      </c>
      <c r="AH2576" s="7">
        <v>26806409</v>
      </c>
      <c r="AI2576" s="7">
        <v>26726464</v>
      </c>
      <c r="AJ2576" s="7">
        <v>20900616</v>
      </c>
      <c r="AK2576" s="3">
        <v>77.921180000000007</v>
      </c>
      <c r="AL2576" s="7">
        <v>139</v>
      </c>
      <c r="AM2576" s="7">
        <v>13304236</v>
      </c>
      <c r="AN2576" s="4">
        <v>49.6</v>
      </c>
      <c r="AO2576" s="4">
        <v>3.7181999999999999</v>
      </c>
      <c r="AP2576" s="3">
        <v>-1.3647640000000001</v>
      </c>
      <c r="AQ2576" s="3">
        <v>-9.4017090000000003</v>
      </c>
      <c r="AR2576" s="3">
        <v>-7.8260870000000002</v>
      </c>
      <c r="AS2576" s="3">
        <v>-1.3647640000000001</v>
      </c>
      <c r="AT2576" s="3">
        <v>-9.4017090000000003</v>
      </c>
      <c r="AU2576" s="3">
        <v>-7.5581399999999999</v>
      </c>
      <c r="AV2576" s="3">
        <v>1.2000700300580462</v>
      </c>
      <c r="AW2576" s="3">
        <v>1.9465340720309632</v>
      </c>
      <c r="AX2576" s="3">
        <v>1.756993851698619</v>
      </c>
      <c r="AY2576" s="3">
        <v>82.97</v>
      </c>
      <c r="AZ2576" s="3">
        <v>134.59</v>
      </c>
      <c r="BA2576" s="3">
        <v>121.48</v>
      </c>
    </row>
    <row r="2577" spans="1:53" x14ac:dyDescent="0.3">
      <c r="A2577" s="1" t="s">
        <v>3041</v>
      </c>
      <c r="B2577" s="2">
        <v>4007504</v>
      </c>
      <c r="C2577" s="9" t="s">
        <v>2401</v>
      </c>
      <c r="D2577" s="9" t="s">
        <v>2482</v>
      </c>
      <c r="E2577" s="3">
        <v>432.21381919999999</v>
      </c>
      <c r="F2577" s="5">
        <v>837.20981900000004</v>
      </c>
      <c r="G2577" s="5" t="s">
        <v>2400</v>
      </c>
      <c r="H2577" s="3">
        <v>-0.29199999999999998</v>
      </c>
      <c r="I2577" s="3">
        <v>26.474820000000001</v>
      </c>
      <c r="J2577" s="3">
        <v>-0.29199999999999998</v>
      </c>
      <c r="K2577" s="3">
        <v>26.474820000000001</v>
      </c>
      <c r="L2577" s="3" t="s">
        <v>2397</v>
      </c>
      <c r="M2577" s="3">
        <v>1.4912873200000001</v>
      </c>
      <c r="N2577" s="3">
        <v>8.7968130000000002</v>
      </c>
      <c r="O2577" s="3" t="s">
        <v>2400</v>
      </c>
      <c r="P2577" s="3" t="s">
        <v>2400</v>
      </c>
      <c r="Q2577" s="3">
        <v>0.99133199999999999</v>
      </c>
      <c r="R2577" s="3">
        <v>7.4293490000000002</v>
      </c>
      <c r="S2577" s="3">
        <v>7.4293490000000002</v>
      </c>
      <c r="T2577" s="9" t="s">
        <v>3429</v>
      </c>
      <c r="U2577" s="7">
        <v>813067</v>
      </c>
      <c r="V2577" s="7">
        <v>899547</v>
      </c>
      <c r="W2577" s="7">
        <v>761435</v>
      </c>
      <c r="X2577" s="7">
        <v>510369</v>
      </c>
      <c r="Y2577" s="7">
        <v>823482</v>
      </c>
      <c r="Z2577" s="7">
        <v>816213</v>
      </c>
      <c r="AA2577" s="7">
        <v>804430</v>
      </c>
      <c r="AB2577" s="7">
        <v>813067</v>
      </c>
      <c r="AC2577" s="3">
        <v>31.864999999999998</v>
      </c>
      <c r="AD2577" s="3">
        <v>31.834</v>
      </c>
      <c r="AE2577" s="4">
        <v>10.454000000000001</v>
      </c>
      <c r="AF2577" s="4">
        <v>11.84</v>
      </c>
      <c r="AG2577" s="7">
        <v>37233023</v>
      </c>
      <c r="AH2577" s="7">
        <v>37196369</v>
      </c>
      <c r="AI2577" s="7">
        <v>36820242</v>
      </c>
      <c r="AJ2577" s="7">
        <v>36600842</v>
      </c>
      <c r="AK2577" s="3">
        <v>98.23142</v>
      </c>
      <c r="AL2577" s="7">
        <v>211</v>
      </c>
      <c r="AM2577" s="7">
        <v>31449855</v>
      </c>
      <c r="AN2577" s="3">
        <v>84.41</v>
      </c>
      <c r="AO2577" s="3">
        <v>-3.0728710000000001</v>
      </c>
      <c r="AP2577" s="3">
        <v>-4.8275860000000002</v>
      </c>
      <c r="AQ2577" s="3">
        <v>-20.115773999999998</v>
      </c>
      <c r="AR2577" s="3">
        <v>-43.759551999999999</v>
      </c>
      <c r="AS2577" s="3">
        <v>-4.8275860000000002</v>
      </c>
      <c r="AT2577" s="3">
        <v>-20.115773999999998</v>
      </c>
      <c r="AU2577" s="3">
        <v>-43.529412000000001</v>
      </c>
      <c r="AV2577" s="3">
        <v>3.8900008405839515</v>
      </c>
      <c r="AW2577" s="3">
        <v>5.540543619392488</v>
      </c>
      <c r="AX2577" s="3">
        <v>6.0520723218645589</v>
      </c>
      <c r="AY2577" s="3">
        <v>94.09</v>
      </c>
      <c r="AZ2577" s="4">
        <v>134.01</v>
      </c>
      <c r="BA2577" s="3">
        <v>146.38</v>
      </c>
    </row>
    <row r="2578" spans="1:53" x14ac:dyDescent="0.3">
      <c r="A2578" s="1" t="s">
        <v>2719</v>
      </c>
      <c r="B2578" s="2">
        <v>7538636</v>
      </c>
      <c r="C2578" s="9" t="s">
        <v>2401</v>
      </c>
      <c r="D2578" s="9" t="s">
        <v>2429</v>
      </c>
      <c r="E2578" s="3">
        <v>432.07105031999998</v>
      </c>
      <c r="F2578" s="5">
        <v>-99.139179999999996</v>
      </c>
      <c r="G2578" s="5">
        <v>343.24443446591999</v>
      </c>
      <c r="H2578" s="3">
        <v>8.3760728959544978E-2</v>
      </c>
      <c r="I2578" s="3">
        <v>23.668558000000001</v>
      </c>
      <c r="J2578" s="3">
        <v>8.3760728959544978E-2</v>
      </c>
      <c r="K2578" s="3">
        <v>23.668558000000001</v>
      </c>
      <c r="L2578" s="3">
        <v>0.81398317000000009</v>
      </c>
      <c r="M2578" s="3">
        <v>0.80422649000000002</v>
      </c>
      <c r="N2578" s="3" t="s">
        <v>2400</v>
      </c>
      <c r="O2578" s="3" t="s">
        <v>2400</v>
      </c>
      <c r="P2578" s="3" t="s">
        <v>2400</v>
      </c>
      <c r="Q2578" s="3" t="s">
        <v>2397</v>
      </c>
      <c r="R2578" s="3" t="s">
        <v>2397</v>
      </c>
      <c r="S2578" s="3">
        <v>-3.5784760000000002</v>
      </c>
      <c r="T2578" s="9" t="s">
        <v>3429</v>
      </c>
      <c r="U2578" s="7">
        <v>240507.61622238066</v>
      </c>
      <c r="V2578" s="7">
        <v>294774.23272986076</v>
      </c>
      <c r="W2578" s="7">
        <v>608001.88406996883</v>
      </c>
      <c r="X2578" s="7">
        <v>297668.15587490296</v>
      </c>
      <c r="Y2578" s="7">
        <v>37035.859218407684</v>
      </c>
      <c r="Z2578" s="7">
        <v>82170.996721986812</v>
      </c>
      <c r="AA2578" s="7">
        <v>170825.97877374786</v>
      </c>
      <c r="AB2578" s="7">
        <v>240507.61622238066</v>
      </c>
      <c r="AC2578" s="3">
        <v>19.187000000000001</v>
      </c>
      <c r="AD2578" s="3">
        <v>116.971</v>
      </c>
      <c r="AE2578" s="4">
        <v>6.2990000000000004</v>
      </c>
      <c r="AF2578" s="3">
        <v>46.805999999999997</v>
      </c>
      <c r="AG2578" s="7">
        <v>103486925</v>
      </c>
      <c r="AH2578" s="7">
        <v>104041547</v>
      </c>
      <c r="AI2578" s="7">
        <v>109587616</v>
      </c>
      <c r="AJ2578" s="7">
        <v>50934898</v>
      </c>
      <c r="AK2578" s="3">
        <v>48.804580000000001</v>
      </c>
      <c r="AL2578" s="7">
        <v>27</v>
      </c>
      <c r="AM2578" s="7">
        <v>13691904</v>
      </c>
      <c r="AN2578" s="3">
        <v>13.12</v>
      </c>
      <c r="AO2578" s="3">
        <v>-12.350598</v>
      </c>
      <c r="AP2578" s="3">
        <v>6.2801929999999997</v>
      </c>
      <c r="AQ2578" s="3">
        <v>147.191011</v>
      </c>
      <c r="AR2578" s="3">
        <v>335.64356400000003</v>
      </c>
      <c r="AS2578" s="3">
        <v>6.2801929999999997</v>
      </c>
      <c r="AT2578" s="3">
        <v>147.191011</v>
      </c>
      <c r="AU2578" s="3">
        <v>331.37254899999999</v>
      </c>
      <c r="AV2578" s="3" t="s">
        <v>2400</v>
      </c>
      <c r="AW2578" s="3" t="s">
        <v>2400</v>
      </c>
      <c r="AX2578" s="3" t="s">
        <v>2400</v>
      </c>
      <c r="AY2578" s="3">
        <v>313.36</v>
      </c>
      <c r="AZ2578" s="3">
        <v>634.41999999999996</v>
      </c>
      <c r="BA2578" s="3">
        <v>307.26</v>
      </c>
    </row>
    <row r="2579" spans="1:53" x14ac:dyDescent="0.3">
      <c r="A2579" s="1" t="s">
        <v>2723</v>
      </c>
      <c r="B2579" s="2">
        <v>4142239</v>
      </c>
      <c r="C2579" s="9" t="s">
        <v>2395</v>
      </c>
      <c r="D2579" s="9" t="s">
        <v>2399</v>
      </c>
      <c r="E2579" s="3">
        <v>430.98522151999998</v>
      </c>
      <c r="F2579" s="5" t="s">
        <v>2400</v>
      </c>
      <c r="G2579" s="5">
        <v>426.01522152000001</v>
      </c>
      <c r="H2579" s="3">
        <v>0.24</v>
      </c>
      <c r="I2579" s="3">
        <v>28.370967741935502</v>
      </c>
      <c r="J2579" s="3">
        <v>0.24</v>
      </c>
      <c r="K2579" s="3">
        <v>28.370967741935502</v>
      </c>
      <c r="L2579" s="3">
        <v>1.04914813225619</v>
      </c>
      <c r="M2579" s="3">
        <v>1.04914813225619</v>
      </c>
      <c r="N2579" s="3">
        <v>15.098712000000001</v>
      </c>
      <c r="O2579" s="3" t="s">
        <v>2400</v>
      </c>
      <c r="P2579" s="3" t="s">
        <v>2400</v>
      </c>
      <c r="Q2579" s="3" t="s">
        <v>2400</v>
      </c>
      <c r="R2579" s="3" t="s">
        <v>2400</v>
      </c>
      <c r="S2579" s="3" t="s">
        <v>2400</v>
      </c>
      <c r="T2579" s="9" t="s">
        <v>3429</v>
      </c>
      <c r="U2579" s="7">
        <v>140513</v>
      </c>
      <c r="V2579" s="7">
        <v>159987</v>
      </c>
      <c r="W2579" s="7">
        <v>139468</v>
      </c>
      <c r="X2579" s="7">
        <v>132033</v>
      </c>
      <c r="Y2579" s="7">
        <v>131909</v>
      </c>
      <c r="Z2579" s="7">
        <v>130349</v>
      </c>
      <c r="AA2579" s="7">
        <v>128465</v>
      </c>
      <c r="AB2579" s="7">
        <v>140513</v>
      </c>
      <c r="AC2579" s="3" t="s">
        <v>2400</v>
      </c>
      <c r="AD2579" s="3" t="s">
        <v>2400</v>
      </c>
      <c r="AE2579" s="3" t="s">
        <v>2400</v>
      </c>
      <c r="AF2579" s="3" t="s">
        <v>2400</v>
      </c>
      <c r="AG2579" s="7">
        <v>23072014</v>
      </c>
      <c r="AH2579" s="7">
        <v>23072750</v>
      </c>
      <c r="AI2579" s="7">
        <v>22955753</v>
      </c>
      <c r="AJ2579" s="7">
        <v>22154190</v>
      </c>
      <c r="AK2579" s="3">
        <v>96.021919999999994</v>
      </c>
      <c r="AL2579" s="7">
        <v>122</v>
      </c>
      <c r="AM2579" s="7">
        <v>10623774</v>
      </c>
      <c r="AN2579" s="3">
        <v>46.05</v>
      </c>
      <c r="AO2579" s="3">
        <v>-0.95720700000000003</v>
      </c>
      <c r="AP2579" s="3">
        <v>-5.8351179999999996</v>
      </c>
      <c r="AQ2579" s="3">
        <v>1.1500859999999999</v>
      </c>
      <c r="AR2579" s="3">
        <v>18.212365999999999</v>
      </c>
      <c r="AS2579" s="3">
        <v>-5.8351179999999996</v>
      </c>
      <c r="AT2579" s="3">
        <v>1.1500859999999999</v>
      </c>
      <c r="AU2579" s="3">
        <v>17.501670000000001</v>
      </c>
      <c r="AV2579" s="3">
        <v>0.79599899687994302</v>
      </c>
      <c r="AW2579" s="3">
        <v>1.6457315303766249</v>
      </c>
      <c r="AX2579" s="3">
        <v>1.5229089633474098</v>
      </c>
      <c r="AY2579" s="3">
        <v>50.96</v>
      </c>
      <c r="AZ2579" s="3">
        <v>105.36</v>
      </c>
      <c r="BA2579" s="4">
        <v>97.5</v>
      </c>
    </row>
    <row r="2580" spans="1:53" x14ac:dyDescent="0.3">
      <c r="A2580" s="1" t="s">
        <v>3116</v>
      </c>
      <c r="B2580" s="2">
        <v>4995217</v>
      </c>
      <c r="C2580" s="9" t="s">
        <v>2395</v>
      </c>
      <c r="D2580" s="9" t="s">
        <v>2445</v>
      </c>
      <c r="E2580" s="3">
        <v>429.84247898000001</v>
      </c>
      <c r="F2580" s="5">
        <v>1082.4424779999999</v>
      </c>
      <c r="G2580" s="5" t="s">
        <v>2400</v>
      </c>
      <c r="H2580" s="4">
        <v>1.02</v>
      </c>
      <c r="I2580" s="3">
        <v>7.8441330000000002</v>
      </c>
      <c r="J2580" s="3">
        <v>0.72899999999999998</v>
      </c>
      <c r="K2580" s="3">
        <v>20.380140000000001</v>
      </c>
      <c r="L2580" s="3">
        <v>2.40744135</v>
      </c>
      <c r="M2580" s="3">
        <v>1.04498986</v>
      </c>
      <c r="N2580" s="3">
        <v>75.706052</v>
      </c>
      <c r="O2580" s="3" t="s">
        <v>2400</v>
      </c>
      <c r="P2580" s="3" t="s">
        <v>2400</v>
      </c>
      <c r="Q2580" s="3">
        <v>0.60564200000000001</v>
      </c>
      <c r="R2580" s="3">
        <v>5.9140189999999997</v>
      </c>
      <c r="S2580" s="3">
        <v>5.9140189999999997</v>
      </c>
      <c r="T2580" s="9" t="s">
        <v>3429</v>
      </c>
      <c r="U2580" s="7">
        <v>1659700</v>
      </c>
      <c r="V2580" s="7">
        <v>1492900</v>
      </c>
      <c r="W2580" s="7">
        <v>1277000</v>
      </c>
      <c r="X2580" s="7">
        <v>1152100</v>
      </c>
      <c r="Y2580" s="7">
        <v>1657100</v>
      </c>
      <c r="Z2580" s="7">
        <v>1658300</v>
      </c>
      <c r="AA2580" s="7">
        <v>1653800</v>
      </c>
      <c r="AB2580" s="7">
        <v>1659700</v>
      </c>
      <c r="AC2580" s="3">
        <v>16.352</v>
      </c>
      <c r="AD2580" s="3">
        <v>16.957000000000001</v>
      </c>
      <c r="AE2580" s="4">
        <v>7.4770000000000003</v>
      </c>
      <c r="AF2580" s="4">
        <v>7.8570000000000002</v>
      </c>
      <c r="AG2580" s="7">
        <v>13361594</v>
      </c>
      <c r="AH2580" s="7">
        <v>12570044</v>
      </c>
      <c r="AI2580" s="7">
        <v>12270210</v>
      </c>
      <c r="AJ2580" s="7">
        <v>8826257</v>
      </c>
      <c r="AK2580" s="3">
        <v>66.056920000000005</v>
      </c>
      <c r="AL2580" s="7">
        <v>121</v>
      </c>
      <c r="AM2580" s="7">
        <v>7162632</v>
      </c>
      <c r="AN2580" s="3">
        <v>53.61</v>
      </c>
      <c r="AO2580" s="3">
        <v>3.8080999999999997E-2</v>
      </c>
      <c r="AP2580" s="3">
        <v>-18.340067999999999</v>
      </c>
      <c r="AQ2580" s="3">
        <v>-14.429967</v>
      </c>
      <c r="AR2580" s="3">
        <v>0.65134099999999995</v>
      </c>
      <c r="AS2580" s="3">
        <v>-18.340067999999999</v>
      </c>
      <c r="AT2580" s="3">
        <v>-14.429967</v>
      </c>
      <c r="AU2580" s="3">
        <v>-2.5593469999999998</v>
      </c>
      <c r="AV2580" s="3">
        <v>0.89793927281430641</v>
      </c>
      <c r="AW2580" s="3">
        <v>1.3056927462124925</v>
      </c>
      <c r="AX2580" s="3">
        <v>1.1390447761063425</v>
      </c>
      <c r="AY2580" s="3">
        <v>84.61</v>
      </c>
      <c r="AZ2580" s="4">
        <v>123.03</v>
      </c>
      <c r="BA2580" s="3">
        <v>107.33</v>
      </c>
    </row>
    <row r="2581" spans="1:53" x14ac:dyDescent="0.3">
      <c r="A2581" s="1" t="s">
        <v>2800</v>
      </c>
      <c r="B2581" s="2">
        <v>5721908</v>
      </c>
      <c r="C2581" s="9" t="s">
        <v>2401</v>
      </c>
      <c r="D2581" s="9" t="s">
        <v>2407</v>
      </c>
      <c r="E2581" s="3">
        <v>429.04145283999998</v>
      </c>
      <c r="F2581" s="5">
        <v>532.00735199999997</v>
      </c>
      <c r="G2581" s="5" t="s">
        <v>2400</v>
      </c>
      <c r="H2581" s="4">
        <v>2.3769999999999998</v>
      </c>
      <c r="I2581" s="3" t="s">
        <v>2400</v>
      </c>
      <c r="J2581" s="3">
        <v>2.3769999999999998</v>
      </c>
      <c r="K2581" s="3" t="s">
        <v>2400</v>
      </c>
      <c r="L2581" s="3" t="s">
        <v>2400</v>
      </c>
      <c r="M2581" s="3" t="s">
        <v>2400</v>
      </c>
      <c r="N2581" s="3" t="s">
        <v>2400</v>
      </c>
      <c r="O2581" s="3" t="s">
        <v>2400</v>
      </c>
      <c r="P2581" s="3" t="s">
        <v>2400</v>
      </c>
      <c r="Q2581" s="3" t="s">
        <v>2400</v>
      </c>
      <c r="R2581" s="3" t="s">
        <v>2400</v>
      </c>
      <c r="S2581" s="3" t="s">
        <v>2400</v>
      </c>
      <c r="T2581" s="9" t="s">
        <v>3434</v>
      </c>
      <c r="U2581" s="7">
        <v>24416.492999999999</v>
      </c>
      <c r="V2581" s="7">
        <v>18238.287</v>
      </c>
      <c r="W2581" s="7">
        <v>13286.929</v>
      </c>
      <c r="X2581" s="7">
        <v>11809.53</v>
      </c>
      <c r="Y2581" s="7">
        <v>26155.432000000001</v>
      </c>
      <c r="Z2581" s="7">
        <v>25285.963</v>
      </c>
      <c r="AA2581" s="7">
        <v>24416.492999999999</v>
      </c>
      <c r="AB2581" s="7">
        <v>22199.674999999999</v>
      </c>
      <c r="AC2581" s="3" t="s">
        <v>2400</v>
      </c>
      <c r="AD2581" s="4">
        <v>100</v>
      </c>
      <c r="AE2581" s="3" t="s">
        <v>2400</v>
      </c>
      <c r="AF2581" s="3" t="s">
        <v>2400</v>
      </c>
      <c r="AG2581" s="7">
        <v>16388138</v>
      </c>
      <c r="AH2581" s="7">
        <v>16388138</v>
      </c>
      <c r="AI2581" s="7">
        <v>16388138</v>
      </c>
      <c r="AJ2581" s="7" t="s">
        <v>2400</v>
      </c>
      <c r="AK2581" s="3" t="s">
        <v>2400</v>
      </c>
      <c r="AL2581" s="7">
        <v>66</v>
      </c>
      <c r="AM2581" s="7">
        <v>4151257</v>
      </c>
      <c r="AN2581" s="3">
        <v>25.33</v>
      </c>
      <c r="AO2581" s="3">
        <v>-1.328125</v>
      </c>
      <c r="AP2581" s="3">
        <v>-3.5141330000000002</v>
      </c>
      <c r="AQ2581" s="3">
        <v>-4.8229090000000001</v>
      </c>
      <c r="AR2581" s="3">
        <v>8.0872910000000005</v>
      </c>
      <c r="AS2581" s="3">
        <v>-3.5141330000000002</v>
      </c>
      <c r="AT2581" s="3">
        <v>-4.8229090000000001</v>
      </c>
      <c r="AU2581" s="3">
        <v>6.852792</v>
      </c>
      <c r="AV2581" s="3">
        <v>0.70616930367562192</v>
      </c>
      <c r="AW2581" s="3">
        <v>0.66436911425036371</v>
      </c>
      <c r="AX2581" s="3">
        <v>0.71142732815462206</v>
      </c>
      <c r="AY2581" s="3">
        <v>89.44</v>
      </c>
      <c r="AZ2581" s="3">
        <v>84.15</v>
      </c>
      <c r="BA2581" s="4">
        <v>90.1</v>
      </c>
    </row>
    <row r="2582" spans="1:53" x14ac:dyDescent="0.3">
      <c r="A2582" s="1" t="s">
        <v>2877</v>
      </c>
      <c r="B2582" s="2">
        <v>4121702</v>
      </c>
      <c r="C2582" s="9" t="s">
        <v>2401</v>
      </c>
      <c r="D2582" s="9" t="s">
        <v>2537</v>
      </c>
      <c r="E2582" s="3">
        <v>428.94687160000001</v>
      </c>
      <c r="F2582" s="5">
        <v>6974.9468710000001</v>
      </c>
      <c r="G2582" s="5">
        <v>6974.9468716000001</v>
      </c>
      <c r="H2582" s="3">
        <v>0.86</v>
      </c>
      <c r="I2582" s="4">
        <v>2.0642200000000002</v>
      </c>
      <c r="J2582" s="3">
        <v>0.86</v>
      </c>
      <c r="K2582" s="4">
        <v>2.0642200000000002</v>
      </c>
      <c r="L2582" s="3" t="s">
        <v>2397</v>
      </c>
      <c r="M2582" s="3">
        <v>0.14104057</v>
      </c>
      <c r="N2582" s="3">
        <v>1.182876</v>
      </c>
      <c r="O2582" s="3">
        <v>1.2842731087290999</v>
      </c>
      <c r="P2582" s="3">
        <v>0.45510722740565401</v>
      </c>
      <c r="Q2582" s="3">
        <v>1.9856149999999999</v>
      </c>
      <c r="R2582" s="3">
        <v>7.1478010000000003</v>
      </c>
      <c r="S2582" s="3">
        <v>7.1478010000000003</v>
      </c>
      <c r="T2582" s="9" t="s">
        <v>3429</v>
      </c>
      <c r="U2582" s="7">
        <v>3281000</v>
      </c>
      <c r="V2582" s="7">
        <v>3676000</v>
      </c>
      <c r="W2582" s="7">
        <v>2413000</v>
      </c>
      <c r="X2582" s="7">
        <v>2381000</v>
      </c>
      <c r="Y2582" s="7">
        <v>3463000</v>
      </c>
      <c r="Z2582" s="7">
        <v>3316000</v>
      </c>
      <c r="AA2582" s="7">
        <v>3303000</v>
      </c>
      <c r="AB2582" s="7">
        <v>3281000</v>
      </c>
      <c r="AC2582" s="4">
        <v>27.4</v>
      </c>
      <c r="AD2582" s="3">
        <v>30.523</v>
      </c>
      <c r="AE2582" s="3">
        <v>24.047999999999998</v>
      </c>
      <c r="AF2582" s="3">
        <v>27.317</v>
      </c>
      <c r="AG2582" s="7">
        <v>95370834</v>
      </c>
      <c r="AH2582" s="7">
        <v>95370834</v>
      </c>
      <c r="AI2582" s="7">
        <v>92699011</v>
      </c>
      <c r="AJ2582" s="7">
        <v>82577019</v>
      </c>
      <c r="AK2582" s="3">
        <v>86.585189999999997</v>
      </c>
      <c r="AL2582" s="7">
        <v>248</v>
      </c>
      <c r="AM2582" s="7">
        <v>66879908</v>
      </c>
      <c r="AN2582" s="3">
        <v>70.13</v>
      </c>
      <c r="AO2582" s="3">
        <v>3.9603959999999998</v>
      </c>
      <c r="AP2582" s="3">
        <v>-26.229507999999999</v>
      </c>
      <c r="AQ2582" s="3">
        <v>-41.231343000000003</v>
      </c>
      <c r="AR2582" s="3">
        <v>-65.498356999999999</v>
      </c>
      <c r="AS2582" s="3">
        <v>-26.229507999999999</v>
      </c>
      <c r="AT2582" s="3">
        <v>-41.231343000000003</v>
      </c>
      <c r="AU2582" s="3">
        <v>-64.84375</v>
      </c>
      <c r="AV2582" s="3">
        <v>8.4602886452941082</v>
      </c>
      <c r="AW2582" s="3">
        <v>8.8826920716333184</v>
      </c>
      <c r="AX2582" s="3">
        <v>7.5756053710036824</v>
      </c>
      <c r="AY2582" s="3">
        <v>114.64</v>
      </c>
      <c r="AZ2582" s="3">
        <v>120.37</v>
      </c>
      <c r="BA2582" s="3">
        <v>102.66</v>
      </c>
    </row>
    <row r="2583" spans="1:53" x14ac:dyDescent="0.3">
      <c r="A2583" s="1" t="s">
        <v>2796</v>
      </c>
      <c r="B2583" s="2">
        <v>5721181</v>
      </c>
      <c r="C2583" s="9" t="s">
        <v>2401</v>
      </c>
      <c r="D2583" s="9" t="s">
        <v>2407</v>
      </c>
      <c r="E2583" s="3">
        <v>428.00868876999999</v>
      </c>
      <c r="F2583" s="5">
        <v>573.44894799999997</v>
      </c>
      <c r="G2583" s="5" t="s">
        <v>2400</v>
      </c>
      <c r="H2583" s="3">
        <v>0.14399999999999999</v>
      </c>
      <c r="I2583" s="3">
        <v>22.873303</v>
      </c>
      <c r="J2583" s="3">
        <v>0.14399999999999999</v>
      </c>
      <c r="K2583" s="3">
        <v>22.873303</v>
      </c>
      <c r="L2583" s="3">
        <v>0.90819260000000002</v>
      </c>
      <c r="M2583" s="3">
        <v>0.90819260000000002</v>
      </c>
      <c r="N2583" s="3">
        <v>5.657527</v>
      </c>
      <c r="O2583" s="3" t="s">
        <v>2400</v>
      </c>
      <c r="P2583" s="3" t="s">
        <v>2400</v>
      </c>
      <c r="Q2583" s="3">
        <v>19.079851999999999</v>
      </c>
      <c r="R2583" s="3" t="s">
        <v>2400</v>
      </c>
      <c r="S2583" s="3" t="s">
        <v>2400</v>
      </c>
      <c r="T2583" s="9" t="s">
        <v>3438</v>
      </c>
      <c r="U2583" s="7">
        <v>28733.523000000001</v>
      </c>
      <c r="V2583" s="7">
        <v>29612.492999999999</v>
      </c>
      <c r="W2583" s="7">
        <v>31511.038</v>
      </c>
      <c r="X2583" s="7">
        <v>32367.712</v>
      </c>
      <c r="Y2583" s="7">
        <v>28641.484</v>
      </c>
      <c r="Z2583" s="7">
        <v>28687.504000000001</v>
      </c>
      <c r="AA2583" s="7">
        <v>28733.523000000001</v>
      </c>
      <c r="AB2583" s="7">
        <v>28891.512999999999</v>
      </c>
      <c r="AC2583" s="4">
        <v>100</v>
      </c>
      <c r="AD2583" s="4">
        <v>100</v>
      </c>
      <c r="AE2583" s="3" t="s">
        <v>2400</v>
      </c>
      <c r="AF2583" s="3" t="s">
        <v>2400</v>
      </c>
      <c r="AG2583" s="7">
        <v>39667163</v>
      </c>
      <c r="AH2583" s="7">
        <v>39667163</v>
      </c>
      <c r="AI2583" s="7">
        <v>39667163</v>
      </c>
      <c r="AJ2583" s="7" t="s">
        <v>2400</v>
      </c>
      <c r="AK2583" s="3" t="s">
        <v>2400</v>
      </c>
      <c r="AL2583" s="7">
        <v>88</v>
      </c>
      <c r="AM2583" s="7">
        <v>7992051</v>
      </c>
      <c r="AN2583" s="3">
        <v>20.149999999999999</v>
      </c>
      <c r="AO2583" s="3">
        <v>0.69721100000000003</v>
      </c>
      <c r="AP2583" s="3">
        <v>-6.3021320000000003</v>
      </c>
      <c r="AQ2583" s="3">
        <v>-7.8395619999999999</v>
      </c>
      <c r="AR2583" s="3">
        <v>2.4316110000000002</v>
      </c>
      <c r="AS2583" s="3">
        <v>-6.3021320000000003</v>
      </c>
      <c r="AT2583" s="3">
        <v>-7.8395619999999999</v>
      </c>
      <c r="AU2583" s="3">
        <v>2.953157</v>
      </c>
      <c r="AV2583" s="3">
        <v>2.9730787654262043</v>
      </c>
      <c r="AW2583" s="3">
        <v>2.0485389205355391</v>
      </c>
      <c r="AX2583" s="3">
        <v>1.5789741020027843</v>
      </c>
      <c r="AY2583" s="3">
        <v>234.28</v>
      </c>
      <c r="AZ2583" s="3">
        <v>161.43</v>
      </c>
      <c r="BA2583" s="3">
        <v>124.43</v>
      </c>
    </row>
    <row r="2584" spans="1:53" x14ac:dyDescent="0.3">
      <c r="A2584" s="1" t="s">
        <v>3349</v>
      </c>
      <c r="B2584" s="2">
        <v>5721101</v>
      </c>
      <c r="C2584" s="9" t="s">
        <v>2401</v>
      </c>
      <c r="D2584" s="9" t="s">
        <v>2407</v>
      </c>
      <c r="E2584" s="3">
        <v>427.24298343999999</v>
      </c>
      <c r="F2584" s="5">
        <v>592.55998299999999</v>
      </c>
      <c r="G2584" s="5" t="s">
        <v>2400</v>
      </c>
      <c r="H2584" s="3">
        <v>0.17199999999999999</v>
      </c>
      <c r="I2584" s="3">
        <v>15.880758999999999</v>
      </c>
      <c r="J2584" s="3">
        <v>0.17199999999999999</v>
      </c>
      <c r="K2584" s="3">
        <v>15.880758999999999</v>
      </c>
      <c r="L2584" s="3">
        <v>1.0268091800000001</v>
      </c>
      <c r="M2584" s="3">
        <v>1.0268091800000001</v>
      </c>
      <c r="N2584" s="3">
        <v>3.147154</v>
      </c>
      <c r="O2584" s="3" t="s">
        <v>2400</v>
      </c>
      <c r="P2584" s="3" t="s">
        <v>2400</v>
      </c>
      <c r="Q2584" s="3">
        <v>20.832512999999999</v>
      </c>
      <c r="R2584" s="3" t="s">
        <v>2400</v>
      </c>
      <c r="S2584" s="3" t="s">
        <v>2400</v>
      </c>
      <c r="T2584" s="9" t="s">
        <v>3438</v>
      </c>
      <c r="U2584" s="7">
        <v>27076</v>
      </c>
      <c r="V2584" s="7">
        <v>18042</v>
      </c>
      <c r="W2584" s="7">
        <v>20819</v>
      </c>
      <c r="X2584" s="7">
        <v>12604</v>
      </c>
      <c r="Y2584" s="7">
        <v>27226</v>
      </c>
      <c r="Z2584" s="7">
        <v>27151</v>
      </c>
      <c r="AA2584" s="7">
        <v>27076</v>
      </c>
      <c r="AB2584" s="7">
        <v>18723</v>
      </c>
      <c r="AC2584" s="4">
        <v>100</v>
      </c>
      <c r="AD2584" s="4">
        <v>100</v>
      </c>
      <c r="AE2584" s="3" t="s">
        <v>2400</v>
      </c>
      <c r="AF2584" s="3" t="s">
        <v>2400</v>
      </c>
      <c r="AG2584" s="7">
        <v>68578328</v>
      </c>
      <c r="AH2584" s="7">
        <v>68578328</v>
      </c>
      <c r="AI2584" s="7">
        <v>68578328</v>
      </c>
      <c r="AJ2584" s="7" t="s">
        <v>2400</v>
      </c>
      <c r="AK2584" s="3" t="s">
        <v>2400</v>
      </c>
      <c r="AL2584" s="7">
        <v>87</v>
      </c>
      <c r="AM2584" s="7">
        <v>20858554</v>
      </c>
      <c r="AN2584" s="3">
        <v>30.42</v>
      </c>
      <c r="AO2584" s="3">
        <v>-0.50933799999999996</v>
      </c>
      <c r="AP2584" s="3">
        <v>-5.9390049999999999</v>
      </c>
      <c r="AQ2584" s="3">
        <v>-5.4838709999999997</v>
      </c>
      <c r="AR2584" s="3">
        <v>6.352087</v>
      </c>
      <c r="AS2584" s="3">
        <v>-5.9390049999999999</v>
      </c>
      <c r="AT2584" s="3">
        <v>-5.4838709999999997</v>
      </c>
      <c r="AU2584" s="3">
        <v>6.352087</v>
      </c>
      <c r="AV2584" s="3">
        <v>1.3716301161498134</v>
      </c>
      <c r="AW2584" s="3">
        <v>1.6466539214439979</v>
      </c>
      <c r="AX2584" s="3">
        <v>1.643270092333184</v>
      </c>
      <c r="AY2584" s="3">
        <v>75.069999999999993</v>
      </c>
      <c r="AZ2584" s="3">
        <v>90.12</v>
      </c>
      <c r="BA2584" s="3">
        <v>89.93</v>
      </c>
    </row>
    <row r="2585" spans="1:53" x14ac:dyDescent="0.3">
      <c r="A2585" s="1" t="s">
        <v>2759</v>
      </c>
      <c r="B2585" s="2">
        <v>4580153</v>
      </c>
      <c r="C2585" s="9" t="s">
        <v>2395</v>
      </c>
      <c r="D2585" s="9" t="s">
        <v>2472</v>
      </c>
      <c r="E2585" s="3">
        <v>426.43377621000002</v>
      </c>
      <c r="F2585" s="5">
        <v>330.472576</v>
      </c>
      <c r="G2585" s="5" t="s">
        <v>2400</v>
      </c>
      <c r="H2585" s="3">
        <v>0.31</v>
      </c>
      <c r="I2585" s="3">
        <v>15.586995999999999</v>
      </c>
      <c r="J2585" s="4">
        <v>0.27900000000000003</v>
      </c>
      <c r="K2585" s="3">
        <v>11.232104</v>
      </c>
      <c r="L2585" s="3">
        <v>2.1129519299999999</v>
      </c>
      <c r="M2585" s="3">
        <v>1.9545523199999999</v>
      </c>
      <c r="N2585" s="3">
        <v>12.734875000000001</v>
      </c>
      <c r="O2585" s="3" t="s">
        <v>2400</v>
      </c>
      <c r="P2585" s="3" t="s">
        <v>2400</v>
      </c>
      <c r="Q2585" s="3">
        <v>1.9772320000000001</v>
      </c>
      <c r="R2585" s="3">
        <v>8.2002649999999999</v>
      </c>
      <c r="S2585" s="3">
        <v>8.2002649999999999</v>
      </c>
      <c r="T2585" s="9" t="s">
        <v>3429</v>
      </c>
      <c r="U2585" s="7">
        <v>180211.23300000001</v>
      </c>
      <c r="V2585" s="7">
        <v>94104.971999999994</v>
      </c>
      <c r="W2585" s="7">
        <v>66863.501999999993</v>
      </c>
      <c r="X2585" s="7">
        <v>72628.126000000004</v>
      </c>
      <c r="Y2585" s="7">
        <v>158810.01</v>
      </c>
      <c r="Z2585" s="7">
        <v>175273.52799999999</v>
      </c>
      <c r="AA2585" s="7">
        <v>187031.633</v>
      </c>
      <c r="AB2585" s="7">
        <v>180211.23300000001</v>
      </c>
      <c r="AC2585" s="3">
        <v>34.363999999999997</v>
      </c>
      <c r="AD2585" s="3">
        <v>35.529000000000003</v>
      </c>
      <c r="AE2585" s="3">
        <v>24.664000000000001</v>
      </c>
      <c r="AF2585" s="3">
        <v>23.216000000000001</v>
      </c>
      <c r="AG2585" s="7">
        <v>15834459</v>
      </c>
      <c r="AH2585" s="7">
        <v>15829572</v>
      </c>
      <c r="AI2585" s="7">
        <v>15746552</v>
      </c>
      <c r="AJ2585" s="7">
        <v>14902032</v>
      </c>
      <c r="AK2585" s="4">
        <v>94.108800000000002</v>
      </c>
      <c r="AL2585" s="7">
        <v>168</v>
      </c>
      <c r="AM2585" s="7">
        <v>10031772</v>
      </c>
      <c r="AN2585" s="3">
        <v>63.35</v>
      </c>
      <c r="AO2585" s="3">
        <v>1.6489990000000001</v>
      </c>
      <c r="AP2585" s="3">
        <v>-3.8618640000000002</v>
      </c>
      <c r="AQ2585" s="3">
        <v>2.6973419999999999</v>
      </c>
      <c r="AR2585" s="3">
        <v>-26.740238000000002</v>
      </c>
      <c r="AS2585" s="3">
        <v>-3.8618640000000002</v>
      </c>
      <c r="AT2585" s="3">
        <v>2.6973419999999999</v>
      </c>
      <c r="AU2585" s="3">
        <v>-27.275281</v>
      </c>
      <c r="AV2585" s="3">
        <v>1.6996700389020527</v>
      </c>
      <c r="AW2585" s="3">
        <v>3.3420345410060284</v>
      </c>
      <c r="AX2585" s="3">
        <v>2.9027037804297295</v>
      </c>
      <c r="AY2585" s="3">
        <v>45.53</v>
      </c>
      <c r="AZ2585" s="3">
        <v>89.52</v>
      </c>
      <c r="BA2585" s="3">
        <v>77.75</v>
      </c>
    </row>
    <row r="2586" spans="1:53" x14ac:dyDescent="0.3">
      <c r="A2586" s="1" t="s">
        <v>2970</v>
      </c>
      <c r="B2586" s="2">
        <v>25944871</v>
      </c>
      <c r="C2586" s="9" t="s">
        <v>2395</v>
      </c>
      <c r="D2586" s="9" t="s">
        <v>2398</v>
      </c>
      <c r="E2586" s="3">
        <v>425.42938079999999</v>
      </c>
      <c r="F2586" s="5">
        <v>1366.94938</v>
      </c>
      <c r="G2586" s="5" t="s">
        <v>2400</v>
      </c>
      <c r="H2586" s="3">
        <v>-0.06</v>
      </c>
      <c r="I2586" s="3" t="s">
        <v>2397</v>
      </c>
      <c r="J2586" s="3">
        <v>-0.06</v>
      </c>
      <c r="K2586" s="3" t="s">
        <v>2397</v>
      </c>
      <c r="L2586" s="3" t="s">
        <v>2397</v>
      </c>
      <c r="M2586" s="3" t="s">
        <v>2397</v>
      </c>
      <c r="N2586" s="3">
        <v>6.8404910000000001</v>
      </c>
      <c r="O2586" s="3" t="s">
        <v>2400</v>
      </c>
      <c r="P2586" s="3" t="s">
        <v>2400</v>
      </c>
      <c r="Q2586" s="3">
        <v>1.017954</v>
      </c>
      <c r="R2586" s="3">
        <v>7.3556660000000003</v>
      </c>
      <c r="S2586" s="3">
        <v>7.3556660000000003</v>
      </c>
      <c r="T2586" s="9" t="s">
        <v>3435</v>
      </c>
      <c r="U2586" s="7">
        <v>1330121</v>
      </c>
      <c r="V2586" s="7">
        <v>1451209</v>
      </c>
      <c r="W2586" s="7">
        <v>1562120</v>
      </c>
      <c r="X2586" s="7">
        <v>1342917</v>
      </c>
      <c r="Y2586" s="7">
        <v>1330121</v>
      </c>
      <c r="Z2586" s="7">
        <v>1364632</v>
      </c>
      <c r="AA2586" s="7">
        <v>1405885</v>
      </c>
      <c r="AB2586" s="7">
        <v>1430065</v>
      </c>
      <c r="AC2586" s="3">
        <v>35.845999999999997</v>
      </c>
      <c r="AD2586" s="3">
        <v>35.845999999999997</v>
      </c>
      <c r="AE2586" s="4">
        <v>7.5250000000000004</v>
      </c>
      <c r="AF2586" s="4">
        <v>7.5250000000000004</v>
      </c>
      <c r="AG2586" s="7">
        <v>184969296</v>
      </c>
      <c r="AH2586" s="7">
        <v>184912804</v>
      </c>
      <c r="AI2586" s="7">
        <v>184333670</v>
      </c>
      <c r="AJ2586" s="7">
        <v>176959570</v>
      </c>
      <c r="AK2586" s="4">
        <v>95.669700000000006</v>
      </c>
      <c r="AL2586" s="7">
        <v>258</v>
      </c>
      <c r="AM2586" s="7">
        <v>194881969</v>
      </c>
      <c r="AN2586" s="3">
        <v>105.36</v>
      </c>
      <c r="AO2586" s="3">
        <v>2.2935780000000001</v>
      </c>
      <c r="AP2586" s="3">
        <v>-3.0434779999999999</v>
      </c>
      <c r="AQ2586" s="3">
        <v>-29.43038</v>
      </c>
      <c r="AR2586" s="3">
        <v>-67.959770000000006</v>
      </c>
      <c r="AS2586" s="3">
        <v>-3.0434779999999999</v>
      </c>
      <c r="AT2586" s="3">
        <v>-29.43038</v>
      </c>
      <c r="AU2586" s="3">
        <v>-67.727930999999998</v>
      </c>
      <c r="AV2586" s="3">
        <v>13.048095830996727</v>
      </c>
      <c r="AW2586" s="3">
        <v>17.986645642086359</v>
      </c>
      <c r="AX2586" s="3">
        <v>15.397623822180403</v>
      </c>
      <c r="AY2586" s="4">
        <v>105.12</v>
      </c>
      <c r="AZ2586" s="3">
        <v>144.91</v>
      </c>
      <c r="BA2586" s="4">
        <v>124.05</v>
      </c>
    </row>
    <row r="2587" spans="1:53" x14ac:dyDescent="0.3">
      <c r="A2587" s="1" t="s">
        <v>3386</v>
      </c>
      <c r="B2587" s="2">
        <v>107074371</v>
      </c>
      <c r="C2587" s="9" t="s">
        <v>2401</v>
      </c>
      <c r="D2587" s="9" t="s">
        <v>2405</v>
      </c>
      <c r="E2587" s="3">
        <v>424.54217399999999</v>
      </c>
      <c r="F2587" s="5">
        <v>415.28917300000001</v>
      </c>
      <c r="G2587" s="5" t="s">
        <v>2400</v>
      </c>
      <c r="H2587" s="3">
        <v>-0.36799999999999999</v>
      </c>
      <c r="I2587" s="3" t="s">
        <v>2397</v>
      </c>
      <c r="J2587" s="3">
        <v>-0.36799999999999999</v>
      </c>
      <c r="K2587" s="3" t="s">
        <v>2397</v>
      </c>
      <c r="L2587" s="3">
        <v>2.47888004</v>
      </c>
      <c r="M2587" s="3">
        <v>1.2184126200000001</v>
      </c>
      <c r="N2587" s="3" t="s">
        <v>2397</v>
      </c>
      <c r="O2587" s="3" t="s">
        <v>2400</v>
      </c>
      <c r="P2587" s="3" t="s">
        <v>2400</v>
      </c>
      <c r="Q2587" s="3">
        <v>0.88712100000000005</v>
      </c>
      <c r="R2587" s="3" t="s">
        <v>2397</v>
      </c>
      <c r="S2587" s="3">
        <v>-15.913698</v>
      </c>
      <c r="T2587" s="9" t="s">
        <v>3429</v>
      </c>
      <c r="U2587" s="7">
        <v>521334</v>
      </c>
      <c r="V2587" s="7">
        <v>502260</v>
      </c>
      <c r="W2587" s="7">
        <v>486483</v>
      </c>
      <c r="X2587" s="7">
        <v>376101</v>
      </c>
      <c r="Y2587" s="7">
        <v>508559</v>
      </c>
      <c r="Z2587" s="7">
        <v>506058</v>
      </c>
      <c r="AA2587" s="7">
        <v>513339</v>
      </c>
      <c r="AB2587" s="7">
        <v>521334</v>
      </c>
      <c r="AC2587" s="3">
        <v>77.245000000000005</v>
      </c>
      <c r="AD2587" s="3">
        <v>76.450999999999993</v>
      </c>
      <c r="AE2587" s="3">
        <v>-10.268000000000001</v>
      </c>
      <c r="AF2587" s="3">
        <v>-8.1950000000000003</v>
      </c>
      <c r="AG2587" s="7">
        <v>44776000</v>
      </c>
      <c r="AH2587" s="7">
        <v>45746000</v>
      </c>
      <c r="AI2587" s="7">
        <v>43387000</v>
      </c>
      <c r="AJ2587" s="7">
        <v>40012675</v>
      </c>
      <c r="AK2587" s="4">
        <v>89.253799999999998</v>
      </c>
      <c r="AL2587" s="7">
        <v>198</v>
      </c>
      <c r="AM2587" s="7">
        <v>37253431</v>
      </c>
      <c r="AN2587" s="4">
        <v>83.1</v>
      </c>
      <c r="AO2587" s="3">
        <v>-0.19436400000000001</v>
      </c>
      <c r="AP2587" s="3">
        <v>8.44773</v>
      </c>
      <c r="AQ2587" s="3">
        <v>11.147186</v>
      </c>
      <c r="AR2587" s="3">
        <v>-8.4670229999999993</v>
      </c>
      <c r="AS2587" s="3">
        <v>8.44773</v>
      </c>
      <c r="AT2587" s="3">
        <v>11.147186</v>
      </c>
      <c r="AU2587" s="3">
        <v>-6.8058079999999999</v>
      </c>
      <c r="AV2587" s="3">
        <v>2.314561523779306</v>
      </c>
      <c r="AW2587" s="3">
        <v>4.949175830785844</v>
      </c>
      <c r="AX2587" s="3">
        <v>5.0017295425041484</v>
      </c>
      <c r="AY2587" s="3">
        <v>41.48</v>
      </c>
      <c r="AZ2587" s="4">
        <v>88.7</v>
      </c>
      <c r="BA2587" s="3">
        <v>89.64</v>
      </c>
    </row>
    <row r="2588" spans="1:53" x14ac:dyDescent="0.3">
      <c r="A2588" s="1" t="s">
        <v>3399</v>
      </c>
      <c r="B2588" s="2">
        <v>4278608</v>
      </c>
      <c r="C2588" s="9" t="s">
        <v>2395</v>
      </c>
      <c r="D2588" s="9" t="s">
        <v>2410</v>
      </c>
      <c r="E2588" s="3">
        <v>422.45089662999999</v>
      </c>
      <c r="F2588" s="5">
        <v>519.91289600000005</v>
      </c>
      <c r="G2588" s="5" t="s">
        <v>2400</v>
      </c>
      <c r="H2588" s="3">
        <v>0.06</v>
      </c>
      <c r="I2588" s="3" t="s">
        <v>2397</v>
      </c>
      <c r="J2588" s="3">
        <v>0.06</v>
      </c>
      <c r="K2588" s="3" t="s">
        <v>2397</v>
      </c>
      <c r="L2588" s="3">
        <v>1.27834089</v>
      </c>
      <c r="M2588" s="3">
        <v>1.1590084599999999</v>
      </c>
      <c r="N2588" s="3" t="s">
        <v>2397</v>
      </c>
      <c r="O2588" s="3" t="s">
        <v>2400</v>
      </c>
      <c r="P2588" s="3" t="s">
        <v>2400</v>
      </c>
      <c r="Q2588" s="3">
        <v>0.53742000000000001</v>
      </c>
      <c r="R2588" s="3">
        <v>4.8095499999999998</v>
      </c>
      <c r="S2588" s="3">
        <v>4.8095499999999998</v>
      </c>
      <c r="T2588" s="9" t="s">
        <v>3433</v>
      </c>
      <c r="U2588" s="7">
        <v>875486</v>
      </c>
      <c r="V2588" s="7">
        <v>958380</v>
      </c>
      <c r="W2588" s="7">
        <v>1183867</v>
      </c>
      <c r="X2588" s="7">
        <v>990652</v>
      </c>
      <c r="Y2588" s="7">
        <v>891864</v>
      </c>
      <c r="Z2588" s="7">
        <v>885728</v>
      </c>
      <c r="AA2588" s="7">
        <v>869987</v>
      </c>
      <c r="AB2588" s="7">
        <v>875486</v>
      </c>
      <c r="AC2588" s="3">
        <v>32.231999999999999</v>
      </c>
      <c r="AD2588" s="3">
        <v>33.633000000000003</v>
      </c>
      <c r="AE2588" s="3">
        <v>0.22900000000000001</v>
      </c>
      <c r="AF2588" s="4">
        <v>1.8089999999999999</v>
      </c>
      <c r="AG2588" s="7">
        <v>19171000</v>
      </c>
      <c r="AH2588" s="7">
        <v>19360000</v>
      </c>
      <c r="AI2588" s="7">
        <v>19836000</v>
      </c>
      <c r="AJ2588" s="7">
        <v>15207231</v>
      </c>
      <c r="AK2588" s="3">
        <v>79.316739999999996</v>
      </c>
      <c r="AL2588" s="7">
        <v>160</v>
      </c>
      <c r="AM2588" s="7">
        <v>15643417</v>
      </c>
      <c r="AN2588" s="3">
        <v>81.59</v>
      </c>
      <c r="AO2588" s="3">
        <v>2.4038460000000001</v>
      </c>
      <c r="AP2588" s="3">
        <v>-13.140008999999999</v>
      </c>
      <c r="AQ2588" s="3">
        <v>-10</v>
      </c>
      <c r="AR2588" s="3">
        <v>-5.1459669999999997</v>
      </c>
      <c r="AS2588" s="3">
        <v>-13.140008999999999</v>
      </c>
      <c r="AT2588" s="3">
        <v>-10</v>
      </c>
      <c r="AU2588" s="3">
        <v>-5.7522120000000001</v>
      </c>
      <c r="AV2588" s="3">
        <v>6.2815694827481536</v>
      </c>
      <c r="AW2588" s="3">
        <v>8.7463295753999226</v>
      </c>
      <c r="AX2588" s="3">
        <v>6.7414476263883039</v>
      </c>
      <c r="AY2588" s="3">
        <v>92.23</v>
      </c>
      <c r="AZ2588" s="3">
        <v>128.41999999999999</v>
      </c>
      <c r="BA2588" s="3">
        <v>98.98</v>
      </c>
    </row>
    <row r="2589" spans="1:53" x14ac:dyDescent="0.3">
      <c r="A2589" s="1" t="s">
        <v>3180</v>
      </c>
      <c r="B2589" s="2">
        <v>4265262</v>
      </c>
      <c r="C2589" s="9" t="s">
        <v>2395</v>
      </c>
      <c r="D2589" s="9" t="s">
        <v>2399</v>
      </c>
      <c r="E2589" s="3">
        <v>422.16490576000001</v>
      </c>
      <c r="F2589" s="5" t="s">
        <v>2400</v>
      </c>
      <c r="G2589" s="5">
        <v>437.66190576000002</v>
      </c>
      <c r="H2589" s="3">
        <v>0.39</v>
      </c>
      <c r="I2589" s="3">
        <v>11.075675675675701</v>
      </c>
      <c r="J2589" s="4">
        <v>0.39</v>
      </c>
      <c r="K2589" s="3">
        <v>11.075675675675701</v>
      </c>
      <c r="L2589" s="3">
        <v>0.83429739712755702</v>
      </c>
      <c r="M2589" s="3">
        <v>0.71133881253237408</v>
      </c>
      <c r="N2589" s="3">
        <v>11.933605</v>
      </c>
      <c r="O2589" s="3" t="s">
        <v>2400</v>
      </c>
      <c r="P2589" s="3" t="s">
        <v>2400</v>
      </c>
      <c r="Q2589" s="3" t="s">
        <v>2400</v>
      </c>
      <c r="R2589" s="3" t="s">
        <v>2400</v>
      </c>
      <c r="S2589" s="3" t="s">
        <v>2400</v>
      </c>
      <c r="T2589" s="9" t="s">
        <v>3429</v>
      </c>
      <c r="U2589" s="7">
        <v>129138</v>
      </c>
      <c r="V2589" s="7">
        <v>160027</v>
      </c>
      <c r="W2589" s="7">
        <v>143088</v>
      </c>
      <c r="X2589" s="7">
        <v>118795</v>
      </c>
      <c r="Y2589" s="7">
        <v>110297</v>
      </c>
      <c r="Z2589" s="7">
        <v>112943</v>
      </c>
      <c r="AA2589" s="7">
        <v>120201</v>
      </c>
      <c r="AB2589" s="7">
        <v>129138</v>
      </c>
      <c r="AC2589" s="3" t="s">
        <v>2400</v>
      </c>
      <c r="AD2589" s="3" t="s">
        <v>2400</v>
      </c>
      <c r="AE2589" s="3" t="s">
        <v>2400</v>
      </c>
      <c r="AF2589" s="3" t="s">
        <v>2400</v>
      </c>
      <c r="AG2589" s="7">
        <v>17693416</v>
      </c>
      <c r="AH2589" s="7">
        <v>18182154</v>
      </c>
      <c r="AI2589" s="7">
        <v>18995303</v>
      </c>
      <c r="AJ2589" s="7">
        <v>11335834</v>
      </c>
      <c r="AK2589" s="3">
        <v>64.068089999999998</v>
      </c>
      <c r="AL2589" s="7">
        <v>119</v>
      </c>
      <c r="AM2589" s="7">
        <v>6546356</v>
      </c>
      <c r="AN2589" s="4">
        <v>37</v>
      </c>
      <c r="AO2589" s="3">
        <v>-3.0747399999999998</v>
      </c>
      <c r="AP2589" s="3">
        <v>-14.124057000000001</v>
      </c>
      <c r="AQ2589" s="3">
        <v>-10.990443000000001</v>
      </c>
      <c r="AR2589" s="3">
        <v>7.0532919999999999</v>
      </c>
      <c r="AS2589" s="3">
        <v>-14.124057000000001</v>
      </c>
      <c r="AT2589" s="3">
        <v>-10.990443000000001</v>
      </c>
      <c r="AU2589" s="3">
        <v>7.6155460000000001</v>
      </c>
      <c r="AV2589" s="3">
        <v>0.86252422935175432</v>
      </c>
      <c r="AW2589" s="3">
        <v>1.0179004644233971</v>
      </c>
      <c r="AX2589" s="3">
        <v>1.2280261156509815</v>
      </c>
      <c r="AY2589" s="3">
        <v>60.61</v>
      </c>
      <c r="AZ2589" s="3">
        <v>71.53</v>
      </c>
      <c r="BA2589" s="3">
        <v>86.29</v>
      </c>
    </row>
    <row r="2590" spans="1:53" x14ac:dyDescent="0.3">
      <c r="A2590" s="1" t="s">
        <v>2584</v>
      </c>
      <c r="B2590" s="2">
        <v>5721375</v>
      </c>
      <c r="C2590" s="9" t="s">
        <v>2401</v>
      </c>
      <c r="D2590" s="9" t="s">
        <v>2407</v>
      </c>
      <c r="E2590" s="3">
        <v>421.35210641999998</v>
      </c>
      <c r="F2590" s="5">
        <v>735.06629599999997</v>
      </c>
      <c r="G2590" s="5" t="s">
        <v>2400</v>
      </c>
      <c r="H2590" s="3" t="s">
        <v>2400</v>
      </c>
      <c r="I2590" s="3" t="s">
        <v>2400</v>
      </c>
      <c r="J2590" s="3" t="s">
        <v>2400</v>
      </c>
      <c r="K2590" s="3" t="s">
        <v>2400</v>
      </c>
      <c r="L2590" s="3">
        <v>0.97977191000000008</v>
      </c>
      <c r="M2590" s="3">
        <v>0.97977191000000008</v>
      </c>
      <c r="N2590" s="3" t="s">
        <v>2400</v>
      </c>
      <c r="O2590" s="3" t="s">
        <v>2400</v>
      </c>
      <c r="P2590" s="3" t="s">
        <v>2400</v>
      </c>
      <c r="Q2590" s="3" t="s">
        <v>2400</v>
      </c>
      <c r="R2590" s="3" t="s">
        <v>2400</v>
      </c>
      <c r="S2590" s="3" t="s">
        <v>2400</v>
      </c>
      <c r="T2590" s="9" t="s">
        <v>3434</v>
      </c>
      <c r="U2590" s="7">
        <v>27445.393</v>
      </c>
      <c r="V2590" s="7">
        <v>27793.253000000001</v>
      </c>
      <c r="W2590" s="7">
        <v>32910.402999999998</v>
      </c>
      <c r="X2590" s="7">
        <v>39338.949999999997</v>
      </c>
      <c r="Y2590" s="7">
        <v>32267.670999999998</v>
      </c>
      <c r="Z2590" s="7">
        <v>29856.531999999999</v>
      </c>
      <c r="AA2590" s="7">
        <v>27445.393</v>
      </c>
      <c r="AB2590" s="7">
        <v>26784.675999999999</v>
      </c>
      <c r="AC2590" s="4">
        <v>100</v>
      </c>
      <c r="AD2590" s="4">
        <v>100</v>
      </c>
      <c r="AE2590" s="3" t="s">
        <v>2400</v>
      </c>
      <c r="AF2590" s="3" t="s">
        <v>2400</v>
      </c>
      <c r="AG2590" s="7">
        <v>34593769</v>
      </c>
      <c r="AH2590" s="7">
        <v>34593769</v>
      </c>
      <c r="AI2590" s="7">
        <v>34593769</v>
      </c>
      <c r="AJ2590" s="7" t="s">
        <v>2400</v>
      </c>
      <c r="AK2590" s="3" t="s">
        <v>2400</v>
      </c>
      <c r="AL2590" s="7">
        <v>99</v>
      </c>
      <c r="AM2590" s="7">
        <v>11283729</v>
      </c>
      <c r="AN2590" s="3">
        <v>32.619999999999997</v>
      </c>
      <c r="AO2590" s="3">
        <v>-1.5062759999999999</v>
      </c>
      <c r="AP2590" s="3">
        <v>-3.366174</v>
      </c>
      <c r="AQ2590" s="3">
        <v>0.25553700000000001</v>
      </c>
      <c r="AR2590" s="3">
        <v>3.7004410000000001</v>
      </c>
      <c r="AS2590" s="3">
        <v>-3.366174</v>
      </c>
      <c r="AT2590" s="3">
        <v>0.25553700000000001</v>
      </c>
      <c r="AU2590" s="3">
        <v>3.4270649999999998</v>
      </c>
      <c r="AV2590" s="3">
        <v>1.9791309816516378</v>
      </c>
      <c r="AW2590" s="3">
        <v>2.4566359177152814</v>
      </c>
      <c r="AX2590" s="3">
        <v>3.2058025336207887</v>
      </c>
      <c r="AY2590" s="3">
        <v>89.95</v>
      </c>
      <c r="AZ2590" s="3">
        <v>111.66</v>
      </c>
      <c r="BA2590" s="3">
        <v>145.71</v>
      </c>
    </row>
    <row r="2591" spans="1:53" x14ac:dyDescent="0.3">
      <c r="A2591" s="1" t="s">
        <v>3229</v>
      </c>
      <c r="B2591" s="2">
        <v>4133006</v>
      </c>
      <c r="C2591" s="9" t="s">
        <v>2395</v>
      </c>
      <c r="D2591" s="9" t="s">
        <v>2531</v>
      </c>
      <c r="E2591" s="3">
        <v>420.91066956999998</v>
      </c>
      <c r="F2591" s="5">
        <v>-508.26933100000002</v>
      </c>
      <c r="G2591" s="5" t="s">
        <v>2400</v>
      </c>
      <c r="H2591" s="3">
        <v>1.56</v>
      </c>
      <c r="I2591" s="3" t="s">
        <v>2397</v>
      </c>
      <c r="J2591" s="3">
        <v>1.56</v>
      </c>
      <c r="K2591" s="3" t="s">
        <v>2397</v>
      </c>
      <c r="L2591" s="3">
        <v>0.42599955</v>
      </c>
      <c r="M2591" s="3">
        <v>0.40155993000000001</v>
      </c>
      <c r="N2591" s="3" t="s">
        <v>2400</v>
      </c>
      <c r="O2591" s="3" t="s">
        <v>2400</v>
      </c>
      <c r="P2591" s="3" t="s">
        <v>2400</v>
      </c>
      <c r="Q2591" s="3" t="s">
        <v>2397</v>
      </c>
      <c r="R2591" s="3">
        <v>10.546595</v>
      </c>
      <c r="S2591" s="3">
        <v>10.546595</v>
      </c>
      <c r="T2591" s="9" t="s">
        <v>3429</v>
      </c>
      <c r="U2591" s="7">
        <v>600672</v>
      </c>
      <c r="V2591" s="7">
        <v>733872</v>
      </c>
      <c r="W2591" s="7">
        <v>835576</v>
      </c>
      <c r="X2591" s="7">
        <v>749890</v>
      </c>
      <c r="Y2591" s="7">
        <v>607234</v>
      </c>
      <c r="Z2591" s="7">
        <v>598512</v>
      </c>
      <c r="AA2591" s="7">
        <v>578269</v>
      </c>
      <c r="AB2591" s="7">
        <v>600672</v>
      </c>
      <c r="AC2591" s="3">
        <v>75.733999999999995</v>
      </c>
      <c r="AD2591" s="3">
        <v>75.149000000000001</v>
      </c>
      <c r="AE2591" s="4">
        <v>-9.5</v>
      </c>
      <c r="AF2591" s="3">
        <v>-8.2769999999999992</v>
      </c>
      <c r="AG2591" s="7">
        <v>29662000</v>
      </c>
      <c r="AH2591" s="7">
        <v>32492000</v>
      </c>
      <c r="AI2591" s="7" t="s">
        <v>2400</v>
      </c>
      <c r="AJ2591" s="7">
        <v>20887542</v>
      </c>
      <c r="AK2591" s="3">
        <v>64.561660000000003</v>
      </c>
      <c r="AL2591" s="7">
        <v>67</v>
      </c>
      <c r="AM2591" s="7">
        <v>11031574</v>
      </c>
      <c r="AN2591" s="4">
        <v>34.1</v>
      </c>
      <c r="AO2591" s="3">
        <v>-2.62283</v>
      </c>
      <c r="AP2591" s="3">
        <v>1.3066869999999999</v>
      </c>
      <c r="AQ2591" s="3">
        <v>-16.317460000000001</v>
      </c>
      <c r="AR2591" s="3">
        <v>34.764825999999999</v>
      </c>
      <c r="AS2591" s="3">
        <v>1.3066869999999999</v>
      </c>
      <c r="AT2591" s="3">
        <v>-16.317460000000001</v>
      </c>
      <c r="AU2591" s="3">
        <v>32.729104</v>
      </c>
      <c r="AV2591" s="3" t="s">
        <v>2400</v>
      </c>
      <c r="AW2591" s="3" t="s">
        <v>2400</v>
      </c>
      <c r="AX2591" s="3" t="s">
        <v>2400</v>
      </c>
      <c r="AY2591" s="3">
        <v>76.83</v>
      </c>
      <c r="AZ2591" s="3">
        <v>89.76</v>
      </c>
      <c r="BA2591" s="3">
        <v>142.62</v>
      </c>
    </row>
    <row r="2592" spans="1:53" x14ac:dyDescent="0.3">
      <c r="A2592" s="1" t="s">
        <v>2884</v>
      </c>
      <c r="B2592" s="2">
        <v>1023307</v>
      </c>
      <c r="C2592" s="9" t="s">
        <v>2401</v>
      </c>
      <c r="D2592" s="9" t="s">
        <v>2399</v>
      </c>
      <c r="E2592" s="3">
        <v>420.40000856</v>
      </c>
      <c r="F2592" s="5" t="s">
        <v>2400</v>
      </c>
      <c r="G2592" s="5">
        <v>345.84500856</v>
      </c>
      <c r="H2592" s="3">
        <v>0.65</v>
      </c>
      <c r="I2592" s="3">
        <v>14.476987447698701</v>
      </c>
      <c r="J2592" s="3">
        <v>0.65</v>
      </c>
      <c r="K2592" s="3">
        <v>14.476987447698701</v>
      </c>
      <c r="L2592" s="3">
        <v>1.38253953012706</v>
      </c>
      <c r="M2592" s="3">
        <v>1.2382936935354301</v>
      </c>
      <c r="N2592" s="3">
        <v>6.2579130000000003</v>
      </c>
      <c r="O2592" s="3" t="s">
        <v>2400</v>
      </c>
      <c r="P2592" s="3" t="s">
        <v>2400</v>
      </c>
      <c r="Q2592" s="3" t="s">
        <v>2400</v>
      </c>
      <c r="R2592" s="3" t="s">
        <v>2400</v>
      </c>
      <c r="S2592" s="3" t="s">
        <v>2400</v>
      </c>
      <c r="T2592" s="9" t="s">
        <v>3429</v>
      </c>
      <c r="U2592" s="7">
        <v>116693</v>
      </c>
      <c r="V2592" s="7">
        <v>129735</v>
      </c>
      <c r="W2592" s="7">
        <v>119879</v>
      </c>
      <c r="X2592" s="7">
        <v>113050</v>
      </c>
      <c r="Y2592" s="7">
        <v>116178</v>
      </c>
      <c r="Z2592" s="7">
        <v>115074</v>
      </c>
      <c r="AA2592" s="7">
        <v>115471</v>
      </c>
      <c r="AB2592" s="7">
        <v>116693</v>
      </c>
      <c r="AC2592" s="3" t="s">
        <v>2400</v>
      </c>
      <c r="AD2592" s="3" t="s">
        <v>2400</v>
      </c>
      <c r="AE2592" s="3" t="s">
        <v>2400</v>
      </c>
      <c r="AF2592" s="3" t="s">
        <v>2400</v>
      </c>
      <c r="AG2592" s="7">
        <v>11408908</v>
      </c>
      <c r="AH2592" s="7">
        <v>11417270</v>
      </c>
      <c r="AI2592" s="7">
        <v>11554094</v>
      </c>
      <c r="AJ2592" s="7">
        <v>8451414</v>
      </c>
      <c r="AK2592" s="3">
        <v>74.020229999999998</v>
      </c>
      <c r="AL2592" s="7">
        <v>92</v>
      </c>
      <c r="AM2592" s="7">
        <v>3055452</v>
      </c>
      <c r="AN2592" s="3">
        <v>26.76</v>
      </c>
      <c r="AO2592" s="3">
        <v>-1.142857</v>
      </c>
      <c r="AP2592" s="3">
        <v>-6.0293320000000001</v>
      </c>
      <c r="AQ2592" s="3">
        <v>0.639907</v>
      </c>
      <c r="AR2592" s="3">
        <v>3.3761580000000002</v>
      </c>
      <c r="AS2592" s="3">
        <v>-6.0293320000000001</v>
      </c>
      <c r="AT2592" s="3">
        <v>0.639907</v>
      </c>
      <c r="AU2592" s="3">
        <v>2.9149319999999999</v>
      </c>
      <c r="AV2592" s="3">
        <v>2.6296345991682393</v>
      </c>
      <c r="AW2592" s="3">
        <v>1.9175099049492401</v>
      </c>
      <c r="AX2592" s="3">
        <v>1.1058914936207995</v>
      </c>
      <c r="AY2592" s="3">
        <v>297.36</v>
      </c>
      <c r="AZ2592" s="3">
        <v>216.83</v>
      </c>
      <c r="BA2592" s="4">
        <v>125.05</v>
      </c>
    </row>
    <row r="2593" spans="1:53" x14ac:dyDescent="0.3">
      <c r="A2593" s="1" t="s">
        <v>2829</v>
      </c>
      <c r="B2593" s="2">
        <v>1016825</v>
      </c>
      <c r="C2593" s="9" t="s">
        <v>2395</v>
      </c>
      <c r="D2593" s="9" t="s">
        <v>2399</v>
      </c>
      <c r="E2593" s="3">
        <v>420.28236823999998</v>
      </c>
      <c r="F2593" s="5" t="s">
        <v>2400</v>
      </c>
      <c r="G2593" s="5">
        <v>400.96236823999999</v>
      </c>
      <c r="H2593" s="3">
        <v>0.84</v>
      </c>
      <c r="I2593" s="3">
        <v>8.5817610062893106</v>
      </c>
      <c r="J2593" s="4">
        <v>0.84</v>
      </c>
      <c r="K2593" s="3">
        <v>8.5817610062893106</v>
      </c>
      <c r="L2593" s="3">
        <v>1.00026298799336</v>
      </c>
      <c r="M2593" s="3">
        <v>0.87422426055273705</v>
      </c>
      <c r="N2593" s="3" t="s">
        <v>2397</v>
      </c>
      <c r="O2593" s="3" t="s">
        <v>2400</v>
      </c>
      <c r="P2593" s="3" t="s">
        <v>2400</v>
      </c>
      <c r="Q2593" s="3" t="s">
        <v>2400</v>
      </c>
      <c r="R2593" s="3" t="s">
        <v>2400</v>
      </c>
      <c r="S2593" s="3" t="s">
        <v>2400</v>
      </c>
      <c r="T2593" s="9" t="s">
        <v>3429</v>
      </c>
      <c r="U2593" s="7">
        <v>205959</v>
      </c>
      <c r="V2593" s="7">
        <v>211646</v>
      </c>
      <c r="W2593" s="7">
        <v>201636</v>
      </c>
      <c r="X2593" s="7">
        <v>182161</v>
      </c>
      <c r="Y2593" s="7">
        <v>199907</v>
      </c>
      <c r="Z2593" s="7">
        <v>202087</v>
      </c>
      <c r="AA2593" s="7">
        <v>204203</v>
      </c>
      <c r="AB2593" s="7">
        <v>205959</v>
      </c>
      <c r="AC2593" s="3" t="s">
        <v>2400</v>
      </c>
      <c r="AD2593" s="3" t="s">
        <v>2400</v>
      </c>
      <c r="AE2593" s="3" t="s">
        <v>2400</v>
      </c>
      <c r="AF2593" s="3" t="s">
        <v>2400</v>
      </c>
      <c r="AG2593" s="7">
        <v>15474314</v>
      </c>
      <c r="AH2593" s="7">
        <v>15472395</v>
      </c>
      <c r="AI2593" s="7">
        <v>15401800</v>
      </c>
      <c r="AJ2593" s="7">
        <v>14963429</v>
      </c>
      <c r="AK2593" s="4">
        <v>96.698499999999996</v>
      </c>
      <c r="AL2593" s="7">
        <v>155</v>
      </c>
      <c r="AM2593" s="7">
        <v>10853535</v>
      </c>
      <c r="AN2593" s="3">
        <v>70.14</v>
      </c>
      <c r="AO2593" s="3">
        <v>-0.365097</v>
      </c>
      <c r="AP2593" s="3">
        <v>0.47864499999999999</v>
      </c>
      <c r="AQ2593" s="3">
        <v>7.1456619999999997</v>
      </c>
      <c r="AR2593" s="3">
        <v>27.285447999999999</v>
      </c>
      <c r="AS2593" s="3">
        <v>0.47864499999999999</v>
      </c>
      <c r="AT2593" s="3">
        <v>7.1456619999999997</v>
      </c>
      <c r="AU2593" s="3">
        <v>28.122066</v>
      </c>
      <c r="AV2593" s="3">
        <v>3.0711280642230729</v>
      </c>
      <c r="AW2593" s="3">
        <v>4.660638385532426</v>
      </c>
      <c r="AX2593" s="3">
        <v>2.4853623186835243</v>
      </c>
      <c r="AY2593" s="4">
        <v>161.6</v>
      </c>
      <c r="AZ2593" s="3">
        <v>245.24</v>
      </c>
      <c r="BA2593" s="3">
        <v>130.78</v>
      </c>
    </row>
    <row r="2594" spans="1:53" x14ac:dyDescent="0.3">
      <c r="A2594" s="1" t="s">
        <v>3188</v>
      </c>
      <c r="B2594" s="2">
        <v>4966055</v>
      </c>
      <c r="C2594" s="9" t="s">
        <v>2401</v>
      </c>
      <c r="D2594" s="9" t="s">
        <v>2417</v>
      </c>
      <c r="E2594" s="3">
        <v>419.63736635999999</v>
      </c>
      <c r="F2594" s="5">
        <v>394.45431600000001</v>
      </c>
      <c r="G2594" s="5" t="s">
        <v>2400</v>
      </c>
      <c r="H2594" s="3">
        <v>0.08</v>
      </c>
      <c r="I2594" s="3">
        <v>73.766666999999998</v>
      </c>
      <c r="J2594" s="3">
        <v>0.08</v>
      </c>
      <c r="K2594" s="3">
        <v>73.766666999999998</v>
      </c>
      <c r="L2594" s="3">
        <v>15.400139180000002</v>
      </c>
      <c r="M2594" s="3">
        <v>8.4984639000000008</v>
      </c>
      <c r="N2594" s="3">
        <v>55.603014999999999</v>
      </c>
      <c r="O2594" s="3" t="s">
        <v>2400</v>
      </c>
      <c r="P2594" s="3" t="s">
        <v>2400</v>
      </c>
      <c r="Q2594" s="3">
        <v>18.187871999999999</v>
      </c>
      <c r="R2594" s="3">
        <v>61.601284999999997</v>
      </c>
      <c r="S2594" s="3">
        <v>61.601284999999997</v>
      </c>
      <c r="T2594" s="9" t="s">
        <v>3430</v>
      </c>
      <c r="U2594" s="7">
        <v>20453.32</v>
      </c>
      <c r="V2594" s="7">
        <v>19098.91</v>
      </c>
      <c r="W2594" s="7">
        <v>18046.940999999999</v>
      </c>
      <c r="X2594" s="7">
        <v>21007.076000000001</v>
      </c>
      <c r="Y2594" s="7">
        <v>20834.349999999999</v>
      </c>
      <c r="Z2594" s="7">
        <v>20453.32</v>
      </c>
      <c r="AA2594" s="7">
        <v>20074.547999999999</v>
      </c>
      <c r="AB2594" s="7">
        <v>19813.782999999999</v>
      </c>
      <c r="AC2594" s="3">
        <v>83.296000000000006</v>
      </c>
      <c r="AD2594" s="3">
        <v>83.156000000000006</v>
      </c>
      <c r="AE2594" s="3">
        <v>28.846</v>
      </c>
      <c r="AF2594" s="3">
        <v>29.524999999999999</v>
      </c>
      <c r="AG2594" s="7">
        <v>18246090</v>
      </c>
      <c r="AH2594" s="7">
        <v>18234893</v>
      </c>
      <c r="AI2594" s="7">
        <v>18171068</v>
      </c>
      <c r="AJ2594" s="7">
        <v>12296000</v>
      </c>
      <c r="AK2594" s="3">
        <v>67.334819999999993</v>
      </c>
      <c r="AL2594" s="7">
        <v>99</v>
      </c>
      <c r="AM2594" s="7">
        <v>7638621</v>
      </c>
      <c r="AN2594" s="3">
        <v>41.83</v>
      </c>
      <c r="AO2594" s="3">
        <v>-1.6881390000000001</v>
      </c>
      <c r="AP2594" s="3">
        <v>-3.6988690000000002</v>
      </c>
      <c r="AQ2594" s="3">
        <v>19.815918</v>
      </c>
      <c r="AR2594" s="3">
        <v>115.063168</v>
      </c>
      <c r="AS2594" s="3">
        <v>-3.6988690000000002</v>
      </c>
      <c r="AT2594" s="3">
        <v>19.815918</v>
      </c>
      <c r="AU2594" s="3">
        <v>121.07892099999999</v>
      </c>
      <c r="AV2594" s="3">
        <v>1.2064082862575518</v>
      </c>
      <c r="AW2594" s="3">
        <v>1.7424545853110101</v>
      </c>
      <c r="AX2594" s="3">
        <v>1.6182443402677233</v>
      </c>
      <c r="AY2594" s="3">
        <v>60.83</v>
      </c>
      <c r="AZ2594" s="3">
        <v>87.85</v>
      </c>
      <c r="BA2594" s="3">
        <v>81.59</v>
      </c>
    </row>
    <row r="2595" spans="1:53" x14ac:dyDescent="0.3">
      <c r="A2595" s="1" t="s">
        <v>3307</v>
      </c>
      <c r="B2595" s="2">
        <v>29353554</v>
      </c>
      <c r="C2595" s="9" t="s">
        <v>2401</v>
      </c>
      <c r="D2595" s="9" t="s">
        <v>2526</v>
      </c>
      <c r="E2595" s="3">
        <v>419.23196096999999</v>
      </c>
      <c r="F2595" s="5">
        <v>844.08695999999998</v>
      </c>
      <c r="G2595" s="5" t="s">
        <v>2400</v>
      </c>
      <c r="H2595" s="3">
        <v>-0.154</v>
      </c>
      <c r="I2595" s="3" t="s">
        <v>2397</v>
      </c>
      <c r="J2595" s="3">
        <v>-0.154</v>
      </c>
      <c r="K2595" s="3" t="s">
        <v>2397</v>
      </c>
      <c r="L2595" s="3" t="s">
        <v>2397</v>
      </c>
      <c r="M2595" s="3">
        <v>1.1142191099999998</v>
      </c>
      <c r="N2595" s="3">
        <v>14.142011999999999</v>
      </c>
      <c r="O2595" s="3" t="s">
        <v>2400</v>
      </c>
      <c r="P2595" s="3" t="s">
        <v>2400</v>
      </c>
      <c r="Q2595" s="3">
        <v>1.23055</v>
      </c>
      <c r="R2595" s="3">
        <v>15.893755000000001</v>
      </c>
      <c r="S2595" s="3">
        <v>15.893755000000001</v>
      </c>
      <c r="T2595" s="9" t="s">
        <v>3429</v>
      </c>
      <c r="U2595" s="7">
        <v>605882</v>
      </c>
      <c r="V2595" s="7">
        <v>655901</v>
      </c>
      <c r="W2595" s="7">
        <v>785545</v>
      </c>
      <c r="X2595" s="7">
        <v>545772</v>
      </c>
      <c r="Y2595" s="7">
        <v>598914</v>
      </c>
      <c r="Z2595" s="7">
        <v>594594</v>
      </c>
      <c r="AA2595" s="7">
        <v>597635</v>
      </c>
      <c r="AB2595" s="7">
        <v>605882</v>
      </c>
      <c r="AC2595" s="3">
        <v>36.898000000000003</v>
      </c>
      <c r="AD2595" s="3">
        <v>41.194000000000003</v>
      </c>
      <c r="AE2595" s="4">
        <v>1.198</v>
      </c>
      <c r="AF2595" s="4">
        <v>7.742</v>
      </c>
      <c r="AG2595" s="7">
        <v>130427492</v>
      </c>
      <c r="AH2595" s="7">
        <v>129110864</v>
      </c>
      <c r="AI2595" s="7">
        <v>125658970</v>
      </c>
      <c r="AJ2595" s="7">
        <v>78805949</v>
      </c>
      <c r="AK2595" s="4">
        <v>60.340600000000002</v>
      </c>
      <c r="AL2595" s="7">
        <v>123</v>
      </c>
      <c r="AM2595" s="7">
        <v>47508063</v>
      </c>
      <c r="AN2595" s="3">
        <v>36.380000000000003</v>
      </c>
      <c r="AO2595" s="3">
        <v>-3.2388659999999998</v>
      </c>
      <c r="AP2595" s="3">
        <v>-25.545171</v>
      </c>
      <c r="AQ2595" s="3">
        <v>-35.054347999999997</v>
      </c>
      <c r="AR2595" s="3">
        <v>-7.7220079999999998</v>
      </c>
      <c r="AS2595" s="3">
        <v>-25.545171</v>
      </c>
      <c r="AT2595" s="3">
        <v>-35.054347999999997</v>
      </c>
      <c r="AU2595" s="3">
        <v>-12.454212999999999</v>
      </c>
      <c r="AV2595" s="3">
        <v>0.67165048043688991</v>
      </c>
      <c r="AW2595" s="3">
        <v>0.72245213870956615</v>
      </c>
      <c r="AX2595" s="3">
        <v>0.62119401799694396</v>
      </c>
      <c r="AY2595" s="3">
        <v>68.34</v>
      </c>
      <c r="AZ2595" s="3">
        <v>73.510000000000005</v>
      </c>
      <c r="BA2595" s="3">
        <v>63.21</v>
      </c>
    </row>
    <row r="2596" spans="1:53" x14ac:dyDescent="0.3">
      <c r="A2596" s="1" t="s">
        <v>3086</v>
      </c>
      <c r="B2596" s="2">
        <v>24378963</v>
      </c>
      <c r="C2596" s="9" t="s">
        <v>2395</v>
      </c>
      <c r="D2596" s="9" t="s">
        <v>2424</v>
      </c>
      <c r="E2596" s="3">
        <v>417.39722879999999</v>
      </c>
      <c r="F2596" s="5">
        <v>791.139228</v>
      </c>
      <c r="G2596" s="5" t="s">
        <v>2400</v>
      </c>
      <c r="H2596" s="3">
        <v>-0.06</v>
      </c>
      <c r="I2596" s="3" t="s">
        <v>2397</v>
      </c>
      <c r="J2596" s="3">
        <v>-0.06</v>
      </c>
      <c r="K2596" s="3" t="s">
        <v>2397</v>
      </c>
      <c r="L2596" s="3">
        <v>3.85348837</v>
      </c>
      <c r="M2596" s="3">
        <v>1.7215584399999999</v>
      </c>
      <c r="N2596" s="3" t="s">
        <v>2397</v>
      </c>
      <c r="O2596" s="3" t="s">
        <v>2400</v>
      </c>
      <c r="P2596" s="3" t="s">
        <v>2400</v>
      </c>
      <c r="Q2596" s="3">
        <v>0.94583499999999998</v>
      </c>
      <c r="R2596" s="3" t="s">
        <v>2397</v>
      </c>
      <c r="S2596" s="3">
        <v>-7.4053620000000002</v>
      </c>
      <c r="T2596" s="9" t="s">
        <v>3429</v>
      </c>
      <c r="U2596" s="7">
        <v>783348</v>
      </c>
      <c r="V2596" s="7">
        <v>722238</v>
      </c>
      <c r="W2596" s="7">
        <v>643190</v>
      </c>
      <c r="X2596" s="7">
        <v>421351</v>
      </c>
      <c r="Y2596" s="7">
        <v>813471</v>
      </c>
      <c r="Z2596" s="7">
        <v>793066</v>
      </c>
      <c r="AA2596" s="7">
        <v>786858</v>
      </c>
      <c r="AB2596" s="7">
        <v>783348</v>
      </c>
      <c r="AC2596" s="3">
        <v>19.414000000000001</v>
      </c>
      <c r="AD2596" s="3">
        <v>27.370999999999999</v>
      </c>
      <c r="AE2596" s="4">
        <v>-26.76</v>
      </c>
      <c r="AF2596" s="3">
        <v>-14.349</v>
      </c>
      <c r="AG2596" s="7">
        <v>596964000</v>
      </c>
      <c r="AH2596" s="7">
        <v>596938000</v>
      </c>
      <c r="AI2596" s="7">
        <v>593201000</v>
      </c>
      <c r="AJ2596" s="7">
        <v>234956375</v>
      </c>
      <c r="AK2596" s="3">
        <v>39.358550000000001</v>
      </c>
      <c r="AL2596" s="7">
        <v>131</v>
      </c>
      <c r="AM2596" s="7">
        <v>44086349</v>
      </c>
      <c r="AN2596" s="3">
        <v>7.39</v>
      </c>
      <c r="AO2596" s="3">
        <v>8.4246689999999997</v>
      </c>
      <c r="AP2596" s="3">
        <v>-5.2059499999999996</v>
      </c>
      <c r="AQ2596" s="3">
        <v>-22.425094000000001</v>
      </c>
      <c r="AR2596" s="3">
        <v>-46.113821000000002</v>
      </c>
      <c r="AS2596" s="3">
        <v>-5.2059499999999996</v>
      </c>
      <c r="AT2596" s="3">
        <v>-22.425094000000001</v>
      </c>
      <c r="AU2596" s="3">
        <v>-43.830508999999999</v>
      </c>
      <c r="AV2596" s="3" t="s">
        <v>2400</v>
      </c>
      <c r="AW2596" s="3" t="s">
        <v>2400</v>
      </c>
      <c r="AX2596" s="3" t="s">
        <v>2400</v>
      </c>
      <c r="AY2596" s="3">
        <v>129.38</v>
      </c>
      <c r="AZ2596" s="3">
        <v>126.23</v>
      </c>
      <c r="BA2596" s="3">
        <v>150.72999999999999</v>
      </c>
    </row>
    <row r="2597" spans="1:53" x14ac:dyDescent="0.3">
      <c r="A2597" s="1" t="s">
        <v>3361</v>
      </c>
      <c r="B2597" s="2">
        <v>27428024</v>
      </c>
      <c r="C2597" s="9" t="s">
        <v>2401</v>
      </c>
      <c r="D2597" s="9" t="s">
        <v>2408</v>
      </c>
      <c r="E2597" s="3">
        <v>416.90271528</v>
      </c>
      <c r="F2597" s="5">
        <v>34.145834999999998</v>
      </c>
      <c r="G2597" s="5">
        <v>268.55481475116198</v>
      </c>
      <c r="H2597" s="3">
        <v>3.573791102273919E-2</v>
      </c>
      <c r="I2597" s="3">
        <v>95.699311111111001</v>
      </c>
      <c r="J2597" s="3">
        <v>3.573791102273919E-2</v>
      </c>
      <c r="K2597" s="3">
        <v>95.699311111111001</v>
      </c>
      <c r="L2597" s="3">
        <v>0.68377612999999993</v>
      </c>
      <c r="M2597" s="3">
        <v>0.64918509999999996</v>
      </c>
      <c r="N2597" s="3" t="s">
        <v>2400</v>
      </c>
      <c r="O2597" s="3" t="s">
        <v>2400</v>
      </c>
      <c r="P2597" s="3" t="s">
        <v>2400</v>
      </c>
      <c r="Q2597" s="3">
        <v>0.36152200000000001</v>
      </c>
      <c r="R2597" s="3">
        <v>4.3571970000000002</v>
      </c>
      <c r="S2597" s="3">
        <v>4.3571970000000002</v>
      </c>
      <c r="T2597" s="9" t="s">
        <v>3429</v>
      </c>
      <c r="U2597" s="7">
        <v>395922.41806924302</v>
      </c>
      <c r="V2597" s="7">
        <v>439749.19058717671</v>
      </c>
      <c r="W2597" s="7">
        <v>507535.18964653357</v>
      </c>
      <c r="X2597" s="7">
        <v>422114.73218970431</v>
      </c>
      <c r="Y2597" s="7">
        <v>407004.45959273714</v>
      </c>
      <c r="Z2597" s="7">
        <v>400099.83305382746</v>
      </c>
      <c r="AA2597" s="7">
        <v>405695.13024994096</v>
      </c>
      <c r="AB2597" s="7">
        <v>395922.41806924302</v>
      </c>
      <c r="AC2597" s="3">
        <v>54.554000000000002</v>
      </c>
      <c r="AD2597" s="3">
        <v>52.883000000000003</v>
      </c>
      <c r="AE2597" s="3">
        <v>0.25900000000000001</v>
      </c>
      <c r="AF2597" s="4">
        <v>6.5179999999999998</v>
      </c>
      <c r="AG2597" s="7" t="s">
        <v>2400</v>
      </c>
      <c r="AH2597" s="7" t="s">
        <v>2400</v>
      </c>
      <c r="AI2597" s="7" t="s">
        <v>2400</v>
      </c>
      <c r="AJ2597" s="7">
        <v>144178235</v>
      </c>
      <c r="AK2597" s="4">
        <v>39.079000000000001</v>
      </c>
      <c r="AL2597" s="7">
        <v>12</v>
      </c>
      <c r="AM2597" s="7">
        <v>44778277</v>
      </c>
      <c r="AN2597" s="4">
        <v>12.14</v>
      </c>
      <c r="AO2597" s="3">
        <v>-1.6666669999999999</v>
      </c>
      <c r="AP2597" s="3">
        <v>4.424779</v>
      </c>
      <c r="AQ2597" s="3">
        <v>-1.6666669999999999</v>
      </c>
      <c r="AR2597" s="3">
        <v>13.592606999999999</v>
      </c>
      <c r="AS2597" s="3">
        <v>4.424779</v>
      </c>
      <c r="AT2597" s="3">
        <v>-1.6666669999999999</v>
      </c>
      <c r="AU2597" s="3">
        <v>13.461539</v>
      </c>
      <c r="AV2597" s="3">
        <v>16.438933333333335</v>
      </c>
      <c r="AW2597" s="3">
        <v>6.3085431818181812</v>
      </c>
      <c r="AX2597" s="3">
        <v>4.6327876923076925</v>
      </c>
      <c r="AY2597" s="3">
        <v>354.97</v>
      </c>
      <c r="AZ2597" s="3">
        <v>136.22</v>
      </c>
      <c r="BA2597" s="4">
        <v>100.04</v>
      </c>
    </row>
    <row r="2598" spans="1:53" x14ac:dyDescent="0.3">
      <c r="A2598" s="1" t="s">
        <v>2833</v>
      </c>
      <c r="B2598" s="2">
        <v>5721968</v>
      </c>
      <c r="C2598" s="9" t="s">
        <v>2401</v>
      </c>
      <c r="D2598" s="9" t="s">
        <v>2407</v>
      </c>
      <c r="E2598" s="3">
        <v>416.55169139999998</v>
      </c>
      <c r="F2598" s="5">
        <v>412.26259099999999</v>
      </c>
      <c r="G2598" s="5" t="s">
        <v>2400</v>
      </c>
      <c r="H2598" s="3">
        <v>0.59299999999999997</v>
      </c>
      <c r="I2598" s="3">
        <v>6.2492460000000003</v>
      </c>
      <c r="J2598" s="4">
        <v>0.59299999999999997</v>
      </c>
      <c r="K2598" s="3">
        <v>6.2492460000000003</v>
      </c>
      <c r="L2598" s="3">
        <v>1.1051227299999999</v>
      </c>
      <c r="M2598" s="3">
        <v>1.1051227299999999</v>
      </c>
      <c r="N2598" s="3" t="s">
        <v>2400</v>
      </c>
      <c r="O2598" s="3" t="s">
        <v>2400</v>
      </c>
      <c r="P2598" s="3" t="s">
        <v>2400</v>
      </c>
      <c r="Q2598" s="3">
        <v>58.057084000000003</v>
      </c>
      <c r="R2598" s="3" t="s">
        <v>2400</v>
      </c>
      <c r="S2598" s="3" t="s">
        <v>2400</v>
      </c>
      <c r="T2598" s="9" t="s">
        <v>3429</v>
      </c>
      <c r="U2598" s="7">
        <v>7056.23</v>
      </c>
      <c r="V2598" s="8">
        <v>7050.01</v>
      </c>
      <c r="W2598" s="7">
        <v>6073.009</v>
      </c>
      <c r="X2598" s="7">
        <v>6158.6189999999997</v>
      </c>
      <c r="Y2598" s="7">
        <v>7056.23</v>
      </c>
      <c r="Z2598" s="7">
        <v>7008.2020000000002</v>
      </c>
      <c r="AA2598" s="7">
        <v>6960.1750000000002</v>
      </c>
      <c r="AB2598" s="7">
        <v>7005.0929999999998</v>
      </c>
      <c r="AC2598" s="4">
        <v>100</v>
      </c>
      <c r="AD2598" s="4">
        <v>100</v>
      </c>
      <c r="AE2598" s="3" t="s">
        <v>2400</v>
      </c>
      <c r="AF2598" s="3" t="s">
        <v>2400</v>
      </c>
      <c r="AG2598" s="7">
        <v>19988085</v>
      </c>
      <c r="AH2598" s="7">
        <v>19988085</v>
      </c>
      <c r="AI2598" s="7">
        <v>19988085</v>
      </c>
      <c r="AJ2598" s="7" t="s">
        <v>2400</v>
      </c>
      <c r="AK2598" s="3" t="s">
        <v>2400</v>
      </c>
      <c r="AL2598" s="7">
        <v>70</v>
      </c>
      <c r="AM2598" s="7">
        <v>9033661</v>
      </c>
      <c r="AN2598" s="4">
        <v>45.2</v>
      </c>
      <c r="AO2598" s="3">
        <v>0.24201400000000001</v>
      </c>
      <c r="AP2598" s="3">
        <v>-0.62380000000000002</v>
      </c>
      <c r="AQ2598" s="3">
        <v>1.8190759999999999</v>
      </c>
      <c r="AR2598" s="3">
        <v>13.728721</v>
      </c>
      <c r="AS2598" s="3">
        <v>-0.62380000000000002</v>
      </c>
      <c r="AT2598" s="3">
        <v>1.8190759999999999</v>
      </c>
      <c r="AU2598" s="3">
        <v>13.355226999999999</v>
      </c>
      <c r="AV2598" s="3">
        <v>1.3508897925939378</v>
      </c>
      <c r="AW2598" s="3">
        <v>0.63870437176584316</v>
      </c>
      <c r="AX2598" s="3">
        <v>0.65584187164118402</v>
      </c>
      <c r="AY2598" s="3">
        <v>218.87</v>
      </c>
      <c r="AZ2598" s="3">
        <v>103.49</v>
      </c>
      <c r="BA2598" s="3">
        <v>106.26</v>
      </c>
    </row>
    <row r="2599" spans="1:53" x14ac:dyDescent="0.3">
      <c r="A2599" s="1" t="s">
        <v>2940</v>
      </c>
      <c r="B2599" s="2">
        <v>4552929</v>
      </c>
      <c r="C2599" s="9" t="s">
        <v>2401</v>
      </c>
      <c r="D2599" s="9" t="s">
        <v>2410</v>
      </c>
      <c r="E2599" s="3">
        <v>416.3282256</v>
      </c>
      <c r="F2599" s="5">
        <v>596.37622499999998</v>
      </c>
      <c r="G2599" s="5" t="s">
        <v>2400</v>
      </c>
      <c r="H2599" s="3">
        <v>0.8</v>
      </c>
      <c r="I2599" s="3">
        <v>9.8117230000000006</v>
      </c>
      <c r="J2599" s="3">
        <v>0.8</v>
      </c>
      <c r="K2599" s="3">
        <v>9.8117230000000006</v>
      </c>
      <c r="L2599" s="3" t="s">
        <v>2397</v>
      </c>
      <c r="M2599" s="3">
        <v>4.1034021699999998</v>
      </c>
      <c r="N2599" s="3">
        <v>8.5563819999999993</v>
      </c>
      <c r="O2599" s="3" t="s">
        <v>2400</v>
      </c>
      <c r="P2599" s="3" t="s">
        <v>2400</v>
      </c>
      <c r="Q2599" s="3">
        <v>0.96868200000000004</v>
      </c>
      <c r="R2599" s="3">
        <v>4.0275619999999996</v>
      </c>
      <c r="S2599" s="3">
        <v>4.0275619999999996</v>
      </c>
      <c r="T2599" s="9" t="s">
        <v>3433</v>
      </c>
      <c r="U2599" s="7">
        <v>604661</v>
      </c>
      <c r="V2599" s="7">
        <v>615268</v>
      </c>
      <c r="W2599" s="7">
        <v>585206</v>
      </c>
      <c r="X2599" s="7">
        <v>426730</v>
      </c>
      <c r="Y2599" s="7">
        <v>614918</v>
      </c>
      <c r="Z2599" s="7">
        <v>614539</v>
      </c>
      <c r="AA2599" s="7">
        <v>615928</v>
      </c>
      <c r="AB2599" s="7">
        <v>604661</v>
      </c>
      <c r="AC2599" s="3">
        <v>70.683999999999997</v>
      </c>
      <c r="AD2599" s="3">
        <v>70.444000000000003</v>
      </c>
      <c r="AE2599" s="3">
        <v>18.268000000000001</v>
      </c>
      <c r="AF2599" s="3">
        <v>17.132999999999999</v>
      </c>
      <c r="AG2599" s="7">
        <v>15340378</v>
      </c>
      <c r="AH2599" s="7">
        <v>11766868</v>
      </c>
      <c r="AI2599" s="7">
        <v>10603506</v>
      </c>
      <c r="AJ2599" s="7">
        <v>5776386</v>
      </c>
      <c r="AK2599" s="3">
        <v>37.654780000000002</v>
      </c>
      <c r="AL2599" s="7">
        <v>132</v>
      </c>
      <c r="AM2599" s="7">
        <v>5824271</v>
      </c>
      <c r="AN2599" s="3">
        <v>37.97</v>
      </c>
      <c r="AO2599" s="3">
        <v>4.1870989999999999</v>
      </c>
      <c r="AP2599" s="3">
        <v>7.2464000000000001E-2</v>
      </c>
      <c r="AQ2599" s="3">
        <v>11.957844</v>
      </c>
      <c r="AR2599" s="3">
        <v>8.9116719999999994</v>
      </c>
      <c r="AS2599" s="3">
        <v>7.2464000000000001E-2</v>
      </c>
      <c r="AT2599" s="3">
        <v>11.957844</v>
      </c>
      <c r="AU2599" s="3">
        <v>7.1373160000000002</v>
      </c>
      <c r="AV2599" s="3">
        <v>3.2541310259760223</v>
      </c>
      <c r="AW2599" s="3">
        <v>4.6228415208306055</v>
      </c>
      <c r="AX2599" s="3">
        <v>4.0656514962819541</v>
      </c>
      <c r="AY2599" s="3">
        <v>73.86</v>
      </c>
      <c r="AZ2599" s="3">
        <v>104.92</v>
      </c>
      <c r="BA2599" s="3">
        <v>92.28</v>
      </c>
    </row>
    <row r="2600" spans="1:53" x14ac:dyDescent="0.3">
      <c r="A2600" s="1" t="s">
        <v>2830</v>
      </c>
      <c r="B2600" s="2">
        <v>1021886</v>
      </c>
      <c r="C2600" s="9" t="s">
        <v>2395</v>
      </c>
      <c r="D2600" s="9" t="s">
        <v>2399</v>
      </c>
      <c r="E2600" s="3">
        <v>415.74625204</v>
      </c>
      <c r="F2600" s="5" t="s">
        <v>2400</v>
      </c>
      <c r="G2600" s="5">
        <v>652.92925204000005</v>
      </c>
      <c r="H2600" s="4">
        <v>1.24</v>
      </c>
      <c r="I2600" s="3">
        <v>9.9334763948497908</v>
      </c>
      <c r="J2600" s="3">
        <v>1.24</v>
      </c>
      <c r="K2600" s="3">
        <v>9.9334763948497908</v>
      </c>
      <c r="L2600" s="3">
        <v>1.3301705318931498</v>
      </c>
      <c r="M2600" s="3">
        <v>1.27996378855962</v>
      </c>
      <c r="N2600" s="3">
        <v>7.9358820000000003</v>
      </c>
      <c r="O2600" s="3" t="s">
        <v>2400</v>
      </c>
      <c r="P2600" s="3" t="s">
        <v>2400</v>
      </c>
      <c r="Q2600" s="3" t="s">
        <v>2400</v>
      </c>
      <c r="R2600" s="3" t="s">
        <v>2400</v>
      </c>
      <c r="S2600" s="3" t="s">
        <v>2400</v>
      </c>
      <c r="T2600" s="9" t="s">
        <v>3429</v>
      </c>
      <c r="U2600" s="7">
        <v>143896</v>
      </c>
      <c r="V2600" s="7">
        <v>127041</v>
      </c>
      <c r="W2600" s="7">
        <v>112762</v>
      </c>
      <c r="X2600" s="7">
        <v>104011</v>
      </c>
      <c r="Y2600" s="7">
        <v>148938</v>
      </c>
      <c r="Z2600" s="7">
        <v>147893</v>
      </c>
      <c r="AA2600" s="7">
        <v>145049</v>
      </c>
      <c r="AB2600" s="7">
        <v>143896</v>
      </c>
      <c r="AC2600" s="3" t="s">
        <v>2400</v>
      </c>
      <c r="AD2600" s="3" t="s">
        <v>2400</v>
      </c>
      <c r="AE2600" s="3" t="s">
        <v>2400</v>
      </c>
      <c r="AF2600" s="3" t="s">
        <v>2400</v>
      </c>
      <c r="AG2600" s="7">
        <v>8295017</v>
      </c>
      <c r="AH2600" s="7">
        <v>8294589</v>
      </c>
      <c r="AI2600" s="7">
        <v>8315186</v>
      </c>
      <c r="AJ2600" s="7">
        <v>7782233</v>
      </c>
      <c r="AK2600" s="3">
        <v>93.818169999999995</v>
      </c>
      <c r="AL2600" s="7">
        <v>118</v>
      </c>
      <c r="AM2600" s="7">
        <v>5555743</v>
      </c>
      <c r="AN2600" s="3">
        <v>66.98</v>
      </c>
      <c r="AO2600" s="3">
        <v>-0.94157900000000005</v>
      </c>
      <c r="AP2600" s="3">
        <v>-7.6416599999999999</v>
      </c>
      <c r="AQ2600" s="3">
        <v>1.5354239999999999</v>
      </c>
      <c r="AR2600" s="3">
        <v>14.465875</v>
      </c>
      <c r="AS2600" s="3">
        <v>-7.6416599999999999</v>
      </c>
      <c r="AT2600" s="3">
        <v>1.5354239999999999</v>
      </c>
      <c r="AU2600" s="3">
        <v>15.436408999999999</v>
      </c>
      <c r="AV2600" s="3">
        <v>2.7637194715815534</v>
      </c>
      <c r="AW2600" s="3">
        <v>1.8719425716120237</v>
      </c>
      <c r="AX2600" s="3">
        <v>1.605673901294272</v>
      </c>
      <c r="AY2600" s="4">
        <v>255.6</v>
      </c>
      <c r="AZ2600" s="3">
        <v>173.13</v>
      </c>
      <c r="BA2600" s="4">
        <v>148.5</v>
      </c>
    </row>
    <row r="2601" spans="1:53" x14ac:dyDescent="0.3">
      <c r="A2601" s="1" t="s">
        <v>2607</v>
      </c>
      <c r="B2601" s="2">
        <v>4149049</v>
      </c>
      <c r="C2601" s="9" t="s">
        <v>2395</v>
      </c>
      <c r="D2601" s="9" t="s">
        <v>2537</v>
      </c>
      <c r="E2601" s="3">
        <v>415.61773818</v>
      </c>
      <c r="F2601" s="5">
        <v>2261.8507380000001</v>
      </c>
      <c r="G2601" s="5">
        <v>2261.85073818</v>
      </c>
      <c r="H2601" s="3">
        <v>0.75700000000000001</v>
      </c>
      <c r="I2601" s="3">
        <v>12.563452</v>
      </c>
      <c r="J2601" s="4">
        <v>0.75700000000000001</v>
      </c>
      <c r="K2601" s="3">
        <v>12.563452</v>
      </c>
      <c r="L2601" s="3" t="s">
        <v>2397</v>
      </c>
      <c r="M2601" s="3">
        <v>0.39082547000000001</v>
      </c>
      <c r="N2601" s="3">
        <v>1.220113</v>
      </c>
      <c r="O2601" s="3">
        <v>4.8920875194788804</v>
      </c>
      <c r="P2601" s="3">
        <v>2.77531508711232</v>
      </c>
      <c r="Q2601" s="3">
        <v>0.91289900000000002</v>
      </c>
      <c r="R2601" s="3">
        <v>4.3567520000000002</v>
      </c>
      <c r="S2601" s="3">
        <v>4.3567520000000002</v>
      </c>
      <c r="T2601" s="9" t="s">
        <v>3429</v>
      </c>
      <c r="U2601" s="7">
        <v>2711877</v>
      </c>
      <c r="V2601" s="7">
        <v>3096545</v>
      </c>
      <c r="W2601" s="7">
        <v>3077608</v>
      </c>
      <c r="X2601" s="7">
        <v>2814956</v>
      </c>
      <c r="Y2601" s="7">
        <v>2500857</v>
      </c>
      <c r="Z2601" s="7">
        <v>2538197</v>
      </c>
      <c r="AA2601" s="7">
        <v>2590891</v>
      </c>
      <c r="AB2601" s="7">
        <v>2711877</v>
      </c>
      <c r="AC2601" s="3">
        <v>51.686999999999998</v>
      </c>
      <c r="AD2601" s="4">
        <v>51.35</v>
      </c>
      <c r="AE2601" s="3">
        <v>23.158000000000001</v>
      </c>
      <c r="AF2601" s="3">
        <v>19.783999999999999</v>
      </c>
      <c r="AG2601" s="7">
        <v>44098408</v>
      </c>
      <c r="AH2601" s="7">
        <v>44098000</v>
      </c>
      <c r="AI2601" s="7">
        <v>43557000</v>
      </c>
      <c r="AJ2601" s="7">
        <v>29426761</v>
      </c>
      <c r="AK2601" s="3">
        <v>66.695920000000001</v>
      </c>
      <c r="AL2601" s="7">
        <v>241</v>
      </c>
      <c r="AM2601" s="7">
        <v>33828983</v>
      </c>
      <c r="AN2601" s="3">
        <v>76.67</v>
      </c>
      <c r="AO2601" s="3">
        <v>5.5437099999999999</v>
      </c>
      <c r="AP2601" s="3">
        <v>5.0955409999999999</v>
      </c>
      <c r="AQ2601" s="3">
        <v>13.924051</v>
      </c>
      <c r="AR2601" s="3">
        <v>-48.410631000000002</v>
      </c>
      <c r="AS2601" s="3">
        <v>5.0955409999999999</v>
      </c>
      <c r="AT2601" s="3">
        <v>13.924051</v>
      </c>
      <c r="AU2601" s="3">
        <v>-47.312399999999997</v>
      </c>
      <c r="AV2601" s="3">
        <v>6.0480774654755578</v>
      </c>
      <c r="AW2601" s="3">
        <v>8.3649103689199436</v>
      </c>
      <c r="AX2601" s="3">
        <v>11.317792561038017</v>
      </c>
      <c r="AY2601" s="3">
        <v>39.130000000000003</v>
      </c>
      <c r="AZ2601" s="3">
        <v>54.12</v>
      </c>
      <c r="BA2601" s="3">
        <v>73.23</v>
      </c>
    </row>
    <row r="2602" spans="1:53" x14ac:dyDescent="0.3">
      <c r="A2602" s="1" t="s">
        <v>2861</v>
      </c>
      <c r="B2602" s="2">
        <v>4771139</v>
      </c>
      <c r="C2602" s="9" t="s">
        <v>2401</v>
      </c>
      <c r="D2602" s="9" t="s">
        <v>2457</v>
      </c>
      <c r="E2602" s="3">
        <v>415.07058081999998</v>
      </c>
      <c r="F2602" s="5">
        <v>269.10757999999998</v>
      </c>
      <c r="G2602" s="5">
        <v>269.90258082000003</v>
      </c>
      <c r="H2602" s="3">
        <v>0.38</v>
      </c>
      <c r="I2602" s="3">
        <v>129.91666699999999</v>
      </c>
      <c r="J2602" s="3">
        <v>0.379</v>
      </c>
      <c r="K2602" s="3">
        <v>127.786885</v>
      </c>
      <c r="L2602" s="3">
        <v>2.1661803499999999</v>
      </c>
      <c r="M2602" s="3">
        <v>2.01057519</v>
      </c>
      <c r="N2602" s="3">
        <v>7.5496369999999997</v>
      </c>
      <c r="O2602" s="3" t="s">
        <v>2397</v>
      </c>
      <c r="P2602" s="3">
        <v>13.0399960962616</v>
      </c>
      <c r="Q2602" s="3">
        <v>0.65091299999999996</v>
      </c>
      <c r="R2602" s="3">
        <v>5.8408639999999998</v>
      </c>
      <c r="S2602" s="3">
        <v>5.8408639999999998</v>
      </c>
      <c r="T2602" s="9" t="s">
        <v>3429</v>
      </c>
      <c r="U2602" s="7">
        <v>428708</v>
      </c>
      <c r="V2602" s="7">
        <v>315539</v>
      </c>
      <c r="W2602" s="7">
        <v>323269</v>
      </c>
      <c r="X2602" s="7">
        <v>356930</v>
      </c>
      <c r="Y2602" s="7">
        <v>427221</v>
      </c>
      <c r="Z2602" s="7">
        <v>440353</v>
      </c>
      <c r="AA2602" s="7">
        <v>443120</v>
      </c>
      <c r="AB2602" s="7">
        <v>428708</v>
      </c>
      <c r="AC2602" s="3">
        <v>34.103999999999999</v>
      </c>
      <c r="AD2602" s="3">
        <v>32.456000000000003</v>
      </c>
      <c r="AE2602" s="3">
        <v>13.683</v>
      </c>
      <c r="AF2602" s="4">
        <v>11.026999999999999</v>
      </c>
      <c r="AG2602" s="7">
        <v>27225000</v>
      </c>
      <c r="AH2602" s="7">
        <v>27012326</v>
      </c>
      <c r="AI2602" s="7">
        <v>27394000</v>
      </c>
      <c r="AJ2602" s="7">
        <v>21147428</v>
      </c>
      <c r="AK2602" s="3">
        <v>77.748159999999999</v>
      </c>
      <c r="AL2602" s="7">
        <v>128</v>
      </c>
      <c r="AM2602" s="7">
        <v>9500638</v>
      </c>
      <c r="AN2602" s="3">
        <v>34.93</v>
      </c>
      <c r="AO2602" s="4">
        <v>4.0026679999999999</v>
      </c>
      <c r="AP2602" s="3">
        <v>2.1625160000000001</v>
      </c>
      <c r="AQ2602" s="3">
        <v>-4.0615389999999998</v>
      </c>
      <c r="AR2602" s="3">
        <v>-45.144264999999997</v>
      </c>
      <c r="AS2602" s="3">
        <v>2.1625160000000001</v>
      </c>
      <c r="AT2602" s="3">
        <v>-4.0615389999999998</v>
      </c>
      <c r="AU2602" s="3">
        <v>-44.578741999999998</v>
      </c>
      <c r="AV2602" s="3">
        <v>1.2815475286199365</v>
      </c>
      <c r="AW2602" s="3">
        <v>1.5972498163243416</v>
      </c>
      <c r="AX2602" s="3">
        <v>1.2788413986068783</v>
      </c>
      <c r="AY2602" s="3">
        <v>58.32</v>
      </c>
      <c r="AZ2602" s="3">
        <v>72.69</v>
      </c>
      <c r="BA2602" s="4">
        <v>58.2</v>
      </c>
    </row>
    <row r="2603" spans="1:53" x14ac:dyDescent="0.3">
      <c r="A2603" s="1" t="s">
        <v>3328</v>
      </c>
      <c r="B2603" s="2">
        <v>4984563</v>
      </c>
      <c r="C2603" s="9" t="s">
        <v>2395</v>
      </c>
      <c r="D2603" s="9" t="s">
        <v>2452</v>
      </c>
      <c r="E2603" s="3">
        <v>413.55326497999999</v>
      </c>
      <c r="F2603" s="5">
        <v>482.88426399999997</v>
      </c>
      <c r="G2603" s="5" t="s">
        <v>2400</v>
      </c>
      <c r="H2603" s="4">
        <v>1.1100000000000001</v>
      </c>
      <c r="I2603" s="3">
        <v>15.987653999999999</v>
      </c>
      <c r="J2603" s="3">
        <v>1.1100000000000001</v>
      </c>
      <c r="K2603" s="3">
        <v>15.987653999999999</v>
      </c>
      <c r="L2603" s="3">
        <v>1.6182145600000002</v>
      </c>
      <c r="M2603" s="3">
        <v>1.6182145600000002</v>
      </c>
      <c r="N2603" s="3">
        <v>21.311713000000001</v>
      </c>
      <c r="O2603" s="3" t="s">
        <v>2400</v>
      </c>
      <c r="P2603" s="3" t="s">
        <v>2400</v>
      </c>
      <c r="Q2603" s="3">
        <v>1.4637</v>
      </c>
      <c r="R2603" s="3">
        <v>8.1115270000000006</v>
      </c>
      <c r="S2603" s="3">
        <v>8.1115270000000006</v>
      </c>
      <c r="T2603" s="9" t="s">
        <v>3429</v>
      </c>
      <c r="U2603" s="7">
        <v>285943</v>
      </c>
      <c r="V2603" s="7">
        <v>202114</v>
      </c>
      <c r="W2603" s="7">
        <v>155934</v>
      </c>
      <c r="X2603" s="7">
        <v>179731</v>
      </c>
      <c r="Y2603" s="7">
        <v>327426</v>
      </c>
      <c r="Z2603" s="7">
        <v>311459</v>
      </c>
      <c r="AA2603" s="7">
        <v>297715</v>
      </c>
      <c r="AB2603" s="7">
        <v>285943</v>
      </c>
      <c r="AC2603" s="3">
        <v>14.526999999999999</v>
      </c>
      <c r="AD2603" s="3">
        <v>21.617000000000001</v>
      </c>
      <c r="AE2603" s="4">
        <v>11.606999999999999</v>
      </c>
      <c r="AF2603" s="3">
        <v>18.045000000000002</v>
      </c>
      <c r="AG2603" s="7">
        <v>9307550</v>
      </c>
      <c r="AH2603" s="7">
        <v>9237953</v>
      </c>
      <c r="AI2603" s="7">
        <v>9088245</v>
      </c>
      <c r="AJ2603" s="7">
        <v>8085868</v>
      </c>
      <c r="AK2603" s="3">
        <v>86.850790000000003</v>
      </c>
      <c r="AL2603" s="7">
        <v>142</v>
      </c>
      <c r="AM2603" s="7">
        <v>6995930</v>
      </c>
      <c r="AN2603" s="3">
        <v>75.14</v>
      </c>
      <c r="AO2603" s="3">
        <v>-4.5402999999999999E-2</v>
      </c>
      <c r="AP2603" s="3">
        <v>-0.87798299999999996</v>
      </c>
      <c r="AQ2603" s="3">
        <v>13.978773</v>
      </c>
      <c r="AR2603" s="3">
        <v>128.727273</v>
      </c>
      <c r="AS2603" s="3">
        <v>-0.87798299999999996</v>
      </c>
      <c r="AT2603" s="3">
        <v>13.978773</v>
      </c>
      <c r="AU2603" s="3">
        <v>119.272908</v>
      </c>
      <c r="AV2603" s="3">
        <v>11.286350294503725</v>
      </c>
      <c r="AW2603" s="3">
        <v>9.4065995546424972</v>
      </c>
      <c r="AX2603" s="3">
        <v>11.752143752185857</v>
      </c>
      <c r="AY2603" s="3">
        <v>137.22999999999999</v>
      </c>
      <c r="AZ2603" s="3">
        <v>114.38</v>
      </c>
      <c r="BA2603" s="4">
        <v>142.9</v>
      </c>
    </row>
    <row r="2604" spans="1:53" x14ac:dyDescent="0.3">
      <c r="A2604" s="1" t="s">
        <v>3126</v>
      </c>
      <c r="B2604" s="2">
        <v>4535035</v>
      </c>
      <c r="C2604" s="9" t="s">
        <v>2395</v>
      </c>
      <c r="D2604" s="9" t="s">
        <v>2527</v>
      </c>
      <c r="E2604" s="3">
        <v>413.32039723999998</v>
      </c>
      <c r="F2604" s="5">
        <v>52.390397</v>
      </c>
      <c r="G2604" s="5" t="s">
        <v>2400</v>
      </c>
      <c r="H2604" s="3">
        <v>0.04</v>
      </c>
      <c r="I2604" s="3">
        <v>9.1370009999999997</v>
      </c>
      <c r="J2604" s="3">
        <v>0.04</v>
      </c>
      <c r="K2604" s="3">
        <v>9.1370009999999997</v>
      </c>
      <c r="L2604" s="3">
        <v>0.98913932000000004</v>
      </c>
      <c r="M2604" s="3">
        <v>0.55075101999999998</v>
      </c>
      <c r="N2604" s="3">
        <v>8.6252549999999992</v>
      </c>
      <c r="O2604" s="3" t="s">
        <v>2400</v>
      </c>
      <c r="P2604" s="3" t="s">
        <v>2400</v>
      </c>
      <c r="Q2604" s="3">
        <v>7.4963000000000002E-2</v>
      </c>
      <c r="R2604" s="3">
        <v>0.88110100000000002</v>
      </c>
      <c r="S2604" s="3">
        <v>0.88110100000000002</v>
      </c>
      <c r="T2604" s="9" t="s">
        <v>3429</v>
      </c>
      <c r="U2604" s="7">
        <v>743155</v>
      </c>
      <c r="V2604" s="7">
        <v>640256</v>
      </c>
      <c r="W2604" s="7">
        <v>478498</v>
      </c>
      <c r="X2604" s="7">
        <v>328063</v>
      </c>
      <c r="Y2604" s="7">
        <v>602939</v>
      </c>
      <c r="Z2604" s="7">
        <v>686046</v>
      </c>
      <c r="AA2604" s="7">
        <v>755825</v>
      </c>
      <c r="AB2604" s="7">
        <v>743155</v>
      </c>
      <c r="AC2604" s="3">
        <v>36.652000000000001</v>
      </c>
      <c r="AD2604" s="3">
        <v>33.671999999999997</v>
      </c>
      <c r="AE2604" s="3">
        <v>18.763999999999999</v>
      </c>
      <c r="AF2604" s="4">
        <v>8.2829999999999995</v>
      </c>
      <c r="AG2604" s="7">
        <v>46935927</v>
      </c>
      <c r="AH2604" s="7">
        <v>48733540</v>
      </c>
      <c r="AI2604" s="7">
        <v>47392072</v>
      </c>
      <c r="AJ2604" s="7">
        <v>47513969</v>
      </c>
      <c r="AK2604" s="3">
        <v>99.09272</v>
      </c>
      <c r="AL2604" s="7">
        <v>171</v>
      </c>
      <c r="AM2604" s="7">
        <v>30936146</v>
      </c>
      <c r="AN2604" s="3">
        <v>64.52</v>
      </c>
      <c r="AO2604" s="3">
        <v>1.31579</v>
      </c>
      <c r="AP2604" s="3">
        <v>-1.7401390000000001</v>
      </c>
      <c r="AQ2604" s="3">
        <v>7.4873099999999999</v>
      </c>
      <c r="AR2604" s="3">
        <v>-72.073853999999997</v>
      </c>
      <c r="AS2604" s="3">
        <v>-1.7401390000000001</v>
      </c>
      <c r="AT2604" s="3">
        <v>7.4873099999999999</v>
      </c>
      <c r="AU2604" s="3">
        <v>-72.562358000000003</v>
      </c>
      <c r="AV2604" s="3">
        <v>2.8188532474565373</v>
      </c>
      <c r="AW2604" s="3">
        <v>3.2282864539362812</v>
      </c>
      <c r="AX2604" s="3">
        <v>3.2033996324806804</v>
      </c>
      <c r="AY2604" s="3">
        <v>43.55</v>
      </c>
      <c r="AZ2604" s="3">
        <v>49.88</v>
      </c>
      <c r="BA2604" s="3">
        <v>49.49</v>
      </c>
    </row>
    <row r="2605" spans="1:53" x14ac:dyDescent="0.3">
      <c r="A2605" s="1" t="s">
        <v>3202</v>
      </c>
      <c r="B2605" s="2">
        <v>4994983</v>
      </c>
      <c r="C2605" s="9" t="s">
        <v>2401</v>
      </c>
      <c r="D2605" s="9" t="s">
        <v>2515</v>
      </c>
      <c r="E2605" s="3">
        <v>413.22964481999998</v>
      </c>
      <c r="F2605" s="5">
        <v>817.71164399999998</v>
      </c>
      <c r="G2605" s="5" t="s">
        <v>2400</v>
      </c>
      <c r="H2605" s="3">
        <v>0.217</v>
      </c>
      <c r="I2605" s="3">
        <v>3.9799329999999999</v>
      </c>
      <c r="J2605" s="3">
        <v>0.217</v>
      </c>
      <c r="K2605" s="3">
        <v>3.9799329999999999</v>
      </c>
      <c r="L2605" s="3">
        <v>0.461837</v>
      </c>
      <c r="M2605" s="3">
        <v>0.461837</v>
      </c>
      <c r="N2605" s="3" t="s">
        <v>2397</v>
      </c>
      <c r="O2605" s="3" t="s">
        <v>2400</v>
      </c>
      <c r="P2605" s="3" t="s">
        <v>2400</v>
      </c>
      <c r="Q2605" s="3">
        <v>2.4673500000000002</v>
      </c>
      <c r="R2605" s="3">
        <v>4.3793309999999996</v>
      </c>
      <c r="S2605" s="3">
        <v>4.3793309999999996</v>
      </c>
      <c r="T2605" s="9" t="s">
        <v>3429</v>
      </c>
      <c r="U2605" s="7">
        <v>284401</v>
      </c>
      <c r="V2605" s="7">
        <v>349718</v>
      </c>
      <c r="W2605" s="7">
        <v>329031</v>
      </c>
      <c r="X2605" s="7">
        <v>198158</v>
      </c>
      <c r="Y2605" s="7">
        <v>318430</v>
      </c>
      <c r="Z2605" s="7">
        <v>307156</v>
      </c>
      <c r="AA2605" s="7">
        <v>299225</v>
      </c>
      <c r="AB2605" s="7">
        <v>284401</v>
      </c>
      <c r="AC2605" s="4">
        <v>61.23</v>
      </c>
      <c r="AD2605" s="3">
        <v>65.376000000000005</v>
      </c>
      <c r="AE2605" s="3">
        <v>52.005000000000003</v>
      </c>
      <c r="AF2605" s="3">
        <v>56.341000000000001</v>
      </c>
      <c r="AG2605" s="7">
        <v>106777686</v>
      </c>
      <c r="AH2605" s="7">
        <v>106770420</v>
      </c>
      <c r="AI2605" s="7">
        <v>111607828</v>
      </c>
      <c r="AJ2605" s="7">
        <v>57693909</v>
      </c>
      <c r="AK2605" s="4">
        <v>54.031799999999997</v>
      </c>
      <c r="AL2605" s="7">
        <v>158</v>
      </c>
      <c r="AM2605" s="7">
        <v>31547529</v>
      </c>
      <c r="AN2605" s="3">
        <v>29.55</v>
      </c>
      <c r="AO2605" s="3">
        <v>-1.9230769999999999</v>
      </c>
      <c r="AP2605" s="3">
        <v>-7.751938</v>
      </c>
      <c r="AQ2605" s="3">
        <v>-31.081081000000001</v>
      </c>
      <c r="AR2605" s="3">
        <v>-9.6202529999999999</v>
      </c>
      <c r="AS2605" s="3">
        <v>-7.751938</v>
      </c>
      <c r="AT2605" s="3">
        <v>-31.081081000000001</v>
      </c>
      <c r="AU2605" s="3">
        <v>-9.1603049999999993</v>
      </c>
      <c r="AV2605" s="3">
        <v>2.727549274667743</v>
      </c>
      <c r="AW2605" s="3">
        <v>3.5860197079344491</v>
      </c>
      <c r="AX2605" s="3">
        <v>2.9240163530046903</v>
      </c>
      <c r="AY2605" s="3">
        <v>85.83</v>
      </c>
      <c r="AZ2605" s="3">
        <v>112.84</v>
      </c>
      <c r="BA2605" s="3">
        <v>92.01</v>
      </c>
    </row>
    <row r="2606" spans="1:53" x14ac:dyDescent="0.3">
      <c r="A2606" s="1" t="s">
        <v>2708</v>
      </c>
      <c r="B2606" s="2">
        <v>6533459</v>
      </c>
      <c r="C2606" s="9" t="s">
        <v>2401</v>
      </c>
      <c r="D2606" s="9" t="s">
        <v>2407</v>
      </c>
      <c r="E2606" s="3">
        <v>413.03285575000001</v>
      </c>
      <c r="F2606" s="5">
        <v>1248.7828549999999</v>
      </c>
      <c r="G2606" s="5" t="s">
        <v>2400</v>
      </c>
      <c r="H2606" s="3">
        <v>3.7999999999999999E-2</v>
      </c>
      <c r="I2606" s="3">
        <v>96.551723999999993</v>
      </c>
      <c r="J2606" s="3">
        <v>3.7999999999999999E-2</v>
      </c>
      <c r="K2606" s="3">
        <v>96.551723999999993</v>
      </c>
      <c r="L2606" s="3" t="s">
        <v>2397</v>
      </c>
      <c r="M2606" s="3">
        <v>3.9529411800000003</v>
      </c>
      <c r="N2606" s="3">
        <v>1.8978759999999999</v>
      </c>
      <c r="O2606" s="3" t="s">
        <v>2400</v>
      </c>
      <c r="P2606" s="3" t="s">
        <v>2400</v>
      </c>
      <c r="Q2606" s="3">
        <v>2.9302609999999998</v>
      </c>
      <c r="R2606" s="3">
        <v>19.567547000000001</v>
      </c>
      <c r="S2606" s="3">
        <v>19.567547000000001</v>
      </c>
      <c r="T2606" s="9" t="s">
        <v>3429</v>
      </c>
      <c r="U2606" s="7">
        <v>259813</v>
      </c>
      <c r="V2606" s="7">
        <v>595673</v>
      </c>
      <c r="W2606" s="7">
        <v>664232</v>
      </c>
      <c r="X2606" s="7">
        <v>336638</v>
      </c>
      <c r="Y2606" s="7">
        <v>404932</v>
      </c>
      <c r="Z2606" s="7">
        <v>368472</v>
      </c>
      <c r="AA2606" s="7">
        <v>326316</v>
      </c>
      <c r="AB2606" s="7">
        <v>259813</v>
      </c>
      <c r="AC2606" s="3">
        <v>101.07299999999999</v>
      </c>
      <c r="AD2606" s="3">
        <v>92.614000000000004</v>
      </c>
      <c r="AE2606" s="3">
        <v>-14.452999999999999</v>
      </c>
      <c r="AF2606" s="3">
        <v>13.698</v>
      </c>
      <c r="AG2606" s="7">
        <v>41780458</v>
      </c>
      <c r="AH2606" s="7">
        <v>41621984</v>
      </c>
      <c r="AI2606" s="7">
        <v>34369805</v>
      </c>
      <c r="AJ2606" s="7">
        <v>37019690</v>
      </c>
      <c r="AK2606" s="3">
        <v>88.643010000000004</v>
      </c>
      <c r="AL2606" s="7">
        <v>82</v>
      </c>
      <c r="AM2606" s="7">
        <v>22799283</v>
      </c>
      <c r="AN2606" s="3">
        <v>54.59</v>
      </c>
      <c r="AO2606" s="3">
        <v>-3.00231</v>
      </c>
      <c r="AP2606" s="3">
        <v>-15.065723</v>
      </c>
      <c r="AQ2606" s="3">
        <v>-14.893617000000001</v>
      </c>
      <c r="AR2606" s="3">
        <v>-11.111110999999999</v>
      </c>
      <c r="AS2606" s="3">
        <v>-15.065723</v>
      </c>
      <c r="AT2606" s="3">
        <v>-14.893617000000001</v>
      </c>
      <c r="AU2606" s="3">
        <v>-14.110429</v>
      </c>
      <c r="AV2606" s="3">
        <v>1.3330324266824383</v>
      </c>
      <c r="AW2606" s="3">
        <v>1.8297956031530327</v>
      </c>
      <c r="AX2606" s="3">
        <v>2.6596196428804135</v>
      </c>
      <c r="AY2606" s="3">
        <v>47.59</v>
      </c>
      <c r="AZ2606" s="3">
        <v>65.33</v>
      </c>
      <c r="BA2606" s="3">
        <v>94.96</v>
      </c>
    </row>
    <row r="2607" spans="1:53" x14ac:dyDescent="0.3">
      <c r="A2607" s="1" t="s">
        <v>3013</v>
      </c>
      <c r="B2607" s="2">
        <v>4273759</v>
      </c>
      <c r="C2607" s="9" t="s">
        <v>2395</v>
      </c>
      <c r="D2607" s="9" t="s">
        <v>2549</v>
      </c>
      <c r="E2607" s="3">
        <v>412.46277240000001</v>
      </c>
      <c r="F2607" s="5">
        <v>1789.8197720000001</v>
      </c>
      <c r="G2607" s="5" t="s">
        <v>2400</v>
      </c>
      <c r="H2607" s="3">
        <v>-0.26300000000000001</v>
      </c>
      <c r="I2607" s="3" t="s">
        <v>2397</v>
      </c>
      <c r="J2607" s="3">
        <v>-0.26300000000000001</v>
      </c>
      <c r="K2607" s="3" t="s">
        <v>2397</v>
      </c>
      <c r="L2607" s="3">
        <v>0.94039351999999998</v>
      </c>
      <c r="M2607" s="3">
        <v>0.84087968999999996</v>
      </c>
      <c r="N2607" s="3" t="s">
        <v>2397</v>
      </c>
      <c r="O2607" s="3" t="s">
        <v>2400</v>
      </c>
      <c r="P2607" s="3" t="s">
        <v>2400</v>
      </c>
      <c r="Q2607" s="3">
        <v>0.89455700000000005</v>
      </c>
      <c r="R2607" s="3">
        <v>14.40564</v>
      </c>
      <c r="S2607" s="3">
        <v>14.40564</v>
      </c>
      <c r="T2607" s="9" t="s">
        <v>3429</v>
      </c>
      <c r="U2607" s="7">
        <v>1993844</v>
      </c>
      <c r="V2607" s="7">
        <v>2280937</v>
      </c>
      <c r="W2607" s="7">
        <v>1803255</v>
      </c>
      <c r="X2607" s="7">
        <v>1423140</v>
      </c>
      <c r="Y2607" s="7">
        <v>2025449</v>
      </c>
      <c r="Z2607" s="7">
        <v>1994129</v>
      </c>
      <c r="AA2607" s="7">
        <v>2024608</v>
      </c>
      <c r="AB2607" s="7">
        <v>1993844</v>
      </c>
      <c r="AC2607" s="4">
        <v>4.7119999999999997</v>
      </c>
      <c r="AD2607" s="4">
        <v>11.669</v>
      </c>
      <c r="AE2607" s="3">
        <v>-1.5880000000000001</v>
      </c>
      <c r="AF2607" s="4">
        <v>5.7939999999999996</v>
      </c>
      <c r="AG2607" s="7">
        <v>66849720</v>
      </c>
      <c r="AH2607" s="7">
        <v>66849946</v>
      </c>
      <c r="AI2607" s="7">
        <v>66470639</v>
      </c>
      <c r="AJ2607" s="7">
        <v>59617087</v>
      </c>
      <c r="AK2607" s="3">
        <v>89.180760000000006</v>
      </c>
      <c r="AL2607" s="7">
        <v>156</v>
      </c>
      <c r="AM2607" s="7">
        <v>49604092</v>
      </c>
      <c r="AN2607" s="4">
        <v>74.2</v>
      </c>
      <c r="AO2607" s="3">
        <v>-4.6920820000000001</v>
      </c>
      <c r="AP2607" s="3">
        <v>5.3484600000000002</v>
      </c>
      <c r="AQ2607" s="3">
        <v>-3.9881829999999998</v>
      </c>
      <c r="AR2607" s="3">
        <v>-31.07105</v>
      </c>
      <c r="AS2607" s="3">
        <v>5.3484600000000002</v>
      </c>
      <c r="AT2607" s="3">
        <v>-3.9881829999999998</v>
      </c>
      <c r="AU2607" s="3">
        <v>-31.434598999999999</v>
      </c>
      <c r="AV2607" s="3">
        <v>1.6292962782791014</v>
      </c>
      <c r="AW2607" s="3">
        <v>2.5980910479641364</v>
      </c>
      <c r="AX2607" s="3">
        <v>2.8522665925440385</v>
      </c>
      <c r="AY2607" s="3">
        <v>61.82</v>
      </c>
      <c r="AZ2607" s="3">
        <v>98.57</v>
      </c>
      <c r="BA2607" s="3">
        <v>108.22</v>
      </c>
    </row>
    <row r="2608" spans="1:53" x14ac:dyDescent="0.3">
      <c r="A2608" s="1" t="s">
        <v>2969</v>
      </c>
      <c r="B2608" s="2">
        <v>4104267</v>
      </c>
      <c r="C2608" s="9" t="s">
        <v>2395</v>
      </c>
      <c r="D2608" s="9" t="s">
        <v>2435</v>
      </c>
      <c r="E2608" s="3">
        <v>410.30710920000001</v>
      </c>
      <c r="F2608" s="5">
        <v>526.60310900000002</v>
      </c>
      <c r="G2608" s="5">
        <v>606.03210920000004</v>
      </c>
      <c r="H2608" s="3">
        <v>-7.0999999999999994E-2</v>
      </c>
      <c r="I2608" s="3" t="s">
        <v>2397</v>
      </c>
      <c r="J2608" s="3">
        <v>-7.0999999999999994E-2</v>
      </c>
      <c r="K2608" s="3" t="s">
        <v>2397</v>
      </c>
      <c r="L2608" s="3" t="s">
        <v>2397</v>
      </c>
      <c r="M2608" s="3">
        <v>1.84183846</v>
      </c>
      <c r="N2608" s="3">
        <v>46.982759000000001</v>
      </c>
      <c r="O2608" s="3" t="s">
        <v>2397</v>
      </c>
      <c r="P2608" s="3" t="s">
        <v>2397</v>
      </c>
      <c r="Q2608" s="3">
        <v>0.92456300000000002</v>
      </c>
      <c r="R2608" s="3">
        <v>13.705484</v>
      </c>
      <c r="S2608" s="3">
        <v>13.705484</v>
      </c>
      <c r="T2608" s="9" t="s">
        <v>3430</v>
      </c>
      <c r="U2608" s="7">
        <v>564222</v>
      </c>
      <c r="V2608" s="7">
        <v>527971</v>
      </c>
      <c r="W2608" s="7">
        <v>222609</v>
      </c>
      <c r="X2608" s="7">
        <v>130786</v>
      </c>
      <c r="Y2608" s="7">
        <v>573679</v>
      </c>
      <c r="Z2608" s="7">
        <v>564222</v>
      </c>
      <c r="AA2608" s="7">
        <v>551325</v>
      </c>
      <c r="AB2608" s="7">
        <v>547099</v>
      </c>
      <c r="AC2608" s="3">
        <v>21.587</v>
      </c>
      <c r="AD2608" s="3">
        <v>22.288</v>
      </c>
      <c r="AE2608" s="4">
        <v>5.2809999999999997</v>
      </c>
      <c r="AF2608" s="4">
        <v>5.516</v>
      </c>
      <c r="AG2608" s="7">
        <v>62266098</v>
      </c>
      <c r="AH2608" s="7">
        <v>62187297</v>
      </c>
      <c r="AI2608" s="7">
        <v>61111420</v>
      </c>
      <c r="AJ2608" s="7">
        <v>43336433</v>
      </c>
      <c r="AK2608" s="3">
        <v>57.034529999999997</v>
      </c>
      <c r="AL2608" s="7">
        <v>22</v>
      </c>
      <c r="AM2608" s="7">
        <v>15321767</v>
      </c>
      <c r="AN2608" s="3">
        <v>20.16</v>
      </c>
      <c r="AO2608" s="3">
        <v>5.6201549999999996</v>
      </c>
      <c r="AP2608" s="3">
        <v>0.92592600000000003</v>
      </c>
      <c r="AQ2608" s="3">
        <v>9</v>
      </c>
      <c r="AR2608" s="3">
        <v>48.097825999999998</v>
      </c>
      <c r="AS2608" s="3">
        <v>0.92592600000000003</v>
      </c>
      <c r="AT2608" s="3">
        <v>9</v>
      </c>
      <c r="AU2608" s="3">
        <v>68.209877000000006</v>
      </c>
      <c r="AV2608" s="3">
        <v>6.5854379303062774E-2</v>
      </c>
      <c r="AW2608" s="3">
        <v>0.16176328848441818</v>
      </c>
      <c r="AX2608" s="3">
        <v>0.20446004309878346</v>
      </c>
      <c r="AY2608" s="3">
        <v>37.57</v>
      </c>
      <c r="AZ2608" s="3">
        <v>92.28</v>
      </c>
      <c r="BA2608" s="3">
        <v>116.64</v>
      </c>
    </row>
    <row r="2609" spans="1:53" x14ac:dyDescent="0.3">
      <c r="A2609" s="1" t="s">
        <v>2899</v>
      </c>
      <c r="B2609" s="2">
        <v>4208452</v>
      </c>
      <c r="C2609" s="9" t="s">
        <v>2395</v>
      </c>
      <c r="D2609" s="9" t="s">
        <v>2399</v>
      </c>
      <c r="E2609" s="3">
        <v>409.69953839999999</v>
      </c>
      <c r="F2609" s="5" t="s">
        <v>2400</v>
      </c>
      <c r="G2609" s="5">
        <v>507.17353839999998</v>
      </c>
      <c r="H2609" s="4">
        <v>1.18</v>
      </c>
      <c r="I2609" s="3">
        <v>10.2461197339246</v>
      </c>
      <c r="J2609" s="3">
        <v>1.18</v>
      </c>
      <c r="K2609" s="3">
        <v>10.2461197339246</v>
      </c>
      <c r="L2609" s="3">
        <v>1.21048130814822</v>
      </c>
      <c r="M2609" s="3">
        <v>0.94786316838351592</v>
      </c>
      <c r="N2609" s="3">
        <v>7.4979719999999999</v>
      </c>
      <c r="O2609" s="3" t="s">
        <v>2400</v>
      </c>
      <c r="P2609" s="3" t="s">
        <v>2400</v>
      </c>
      <c r="Q2609" s="3" t="s">
        <v>2400</v>
      </c>
      <c r="R2609" s="3" t="s">
        <v>2400</v>
      </c>
      <c r="S2609" s="3" t="s">
        <v>2400</v>
      </c>
      <c r="T2609" s="9" t="s">
        <v>3429</v>
      </c>
      <c r="U2609" s="7">
        <v>135355</v>
      </c>
      <c r="V2609" s="7">
        <v>131874</v>
      </c>
      <c r="W2609" s="7">
        <v>116047</v>
      </c>
      <c r="X2609" s="7">
        <v>106516</v>
      </c>
      <c r="Y2609" s="7">
        <v>132439</v>
      </c>
      <c r="Z2609" s="7">
        <v>132273</v>
      </c>
      <c r="AA2609" s="7">
        <v>132882</v>
      </c>
      <c r="AB2609" s="7">
        <v>135355</v>
      </c>
      <c r="AC2609" s="3" t="s">
        <v>2400</v>
      </c>
      <c r="AD2609" s="3" t="s">
        <v>2400</v>
      </c>
      <c r="AE2609" s="3" t="s">
        <v>2400</v>
      </c>
      <c r="AF2609" s="3" t="s">
        <v>2400</v>
      </c>
      <c r="AG2609" s="7">
        <v>8070539</v>
      </c>
      <c r="AH2609" s="7">
        <v>8081344</v>
      </c>
      <c r="AI2609" s="7">
        <v>8163655</v>
      </c>
      <c r="AJ2609" s="7">
        <v>6160373</v>
      </c>
      <c r="AK2609" s="3">
        <v>76.279250000000005</v>
      </c>
      <c r="AL2609" s="7">
        <v>108</v>
      </c>
      <c r="AM2609" s="7">
        <v>2908140</v>
      </c>
      <c r="AN2609" s="3">
        <v>36.01</v>
      </c>
      <c r="AO2609" s="3">
        <v>-0.51668499999999995</v>
      </c>
      <c r="AP2609" s="3">
        <v>-8.9099149999999998</v>
      </c>
      <c r="AQ2609" s="3">
        <v>3.6563479999999999</v>
      </c>
      <c r="AR2609" s="3">
        <v>9.3727809999999998</v>
      </c>
      <c r="AS2609" s="3">
        <v>-8.9099149999999998</v>
      </c>
      <c r="AT2609" s="3">
        <v>3.6563479999999999</v>
      </c>
      <c r="AU2609" s="3">
        <v>9.9976199999999995</v>
      </c>
      <c r="AV2609" s="3">
        <v>1.4117368822498044</v>
      </c>
      <c r="AW2609" s="3">
        <v>1.0714046913849293</v>
      </c>
      <c r="AX2609" s="3">
        <v>1.2619583910853933</v>
      </c>
      <c r="AY2609" s="3">
        <v>145.94</v>
      </c>
      <c r="AZ2609" s="3">
        <v>110.76</v>
      </c>
      <c r="BA2609" s="3">
        <v>130.44999999999999</v>
      </c>
    </row>
    <row r="2610" spans="1:53" x14ac:dyDescent="0.3">
      <c r="A2610" s="1" t="s">
        <v>2689</v>
      </c>
      <c r="B2610" s="2">
        <v>5721527</v>
      </c>
      <c r="C2610" s="9" t="s">
        <v>2401</v>
      </c>
      <c r="D2610" s="9" t="s">
        <v>2407</v>
      </c>
      <c r="E2610" s="3">
        <v>408.41879727999998</v>
      </c>
      <c r="F2610" s="5">
        <v>668.85925699999996</v>
      </c>
      <c r="G2610" s="5" t="s">
        <v>2400</v>
      </c>
      <c r="H2610" s="3">
        <v>0.16900000000000001</v>
      </c>
      <c r="I2610" s="3">
        <v>31.898734000000001</v>
      </c>
      <c r="J2610" s="3">
        <v>0.16900000000000001</v>
      </c>
      <c r="K2610" s="3">
        <v>31.898734000000001</v>
      </c>
      <c r="L2610" s="3">
        <v>0.85106382999999997</v>
      </c>
      <c r="M2610" s="3">
        <v>0.85106382999999997</v>
      </c>
      <c r="N2610" s="3">
        <v>11.175166000000001</v>
      </c>
      <c r="O2610" s="3" t="s">
        <v>2400</v>
      </c>
      <c r="P2610" s="3" t="s">
        <v>2400</v>
      </c>
      <c r="Q2610" s="3">
        <v>21.915084</v>
      </c>
      <c r="R2610" s="3" t="s">
        <v>2400</v>
      </c>
      <c r="S2610" s="3" t="s">
        <v>2400</v>
      </c>
      <c r="T2610" s="9" t="s">
        <v>3440</v>
      </c>
      <c r="U2610" s="7">
        <v>29258.373</v>
      </c>
      <c r="V2610" s="7">
        <v>29137.429</v>
      </c>
      <c r="W2610" s="7">
        <v>32371.02</v>
      </c>
      <c r="X2610" s="7">
        <v>33737.538999999997</v>
      </c>
      <c r="Y2610" s="7">
        <v>29506.508000000002</v>
      </c>
      <c r="Z2610" s="7">
        <v>29382.44</v>
      </c>
      <c r="AA2610" s="7">
        <v>29258.373</v>
      </c>
      <c r="AB2610" s="7">
        <v>29098.177</v>
      </c>
      <c r="AC2610" s="4">
        <v>100</v>
      </c>
      <c r="AD2610" s="4">
        <v>100</v>
      </c>
      <c r="AE2610" s="3" t="s">
        <v>2400</v>
      </c>
      <c r="AF2610" s="3" t="s">
        <v>2400</v>
      </c>
      <c r="AG2610" s="7">
        <v>38313208</v>
      </c>
      <c r="AH2610" s="7">
        <v>38313208</v>
      </c>
      <c r="AI2610" s="7">
        <v>39147085</v>
      </c>
      <c r="AJ2610" s="7" t="s">
        <v>2400</v>
      </c>
      <c r="AK2610" s="3" t="s">
        <v>2400</v>
      </c>
      <c r="AL2610" s="7">
        <v>61</v>
      </c>
      <c r="AM2610" s="7">
        <v>10827567</v>
      </c>
      <c r="AN2610" s="3">
        <v>28.26</v>
      </c>
      <c r="AO2610" s="3">
        <v>0</v>
      </c>
      <c r="AP2610" s="3">
        <v>-5.4409010000000002</v>
      </c>
      <c r="AQ2610" s="3">
        <v>-6.4935070000000001</v>
      </c>
      <c r="AR2610" s="3">
        <v>-2.8901729999999999</v>
      </c>
      <c r="AS2610" s="3">
        <v>-5.4409010000000002</v>
      </c>
      <c r="AT2610" s="3">
        <v>-6.4935070000000001</v>
      </c>
      <c r="AU2610" s="3">
        <v>-2.4201359999999998</v>
      </c>
      <c r="AV2610" s="3">
        <v>2.2020656688419304</v>
      </c>
      <c r="AW2610" s="3">
        <v>1.6158550573235977</v>
      </c>
      <c r="AX2610" s="3">
        <v>1.4075535597982898</v>
      </c>
      <c r="AY2610" s="3">
        <v>201.48</v>
      </c>
      <c r="AZ2610" s="3">
        <v>147.84</v>
      </c>
      <c r="BA2610" s="3">
        <v>128.79</v>
      </c>
    </row>
    <row r="2611" spans="1:53" x14ac:dyDescent="0.3">
      <c r="A2611" s="1" t="s">
        <v>3396</v>
      </c>
      <c r="B2611" s="2">
        <v>105664685</v>
      </c>
      <c r="C2611" s="9" t="s">
        <v>2395</v>
      </c>
      <c r="D2611" s="9" t="s">
        <v>2409</v>
      </c>
      <c r="E2611" s="3">
        <v>407.35933596000001</v>
      </c>
      <c r="F2611" s="5">
        <v>574.74733500000002</v>
      </c>
      <c r="G2611" s="5" t="s">
        <v>2400</v>
      </c>
      <c r="H2611" s="3">
        <v>-0.111</v>
      </c>
      <c r="I2611" s="3" t="s">
        <v>2397</v>
      </c>
      <c r="J2611" s="3">
        <v>-8.3000000000000004E-2</v>
      </c>
      <c r="K2611" s="3" t="s">
        <v>2397</v>
      </c>
      <c r="L2611" s="3">
        <v>8.4340991499999998</v>
      </c>
      <c r="M2611" s="3">
        <v>0.94640433999999996</v>
      </c>
      <c r="N2611" s="3">
        <v>36.710526000000002</v>
      </c>
      <c r="O2611" s="3" t="s">
        <v>2400</v>
      </c>
      <c r="P2611" s="3" t="s">
        <v>2400</v>
      </c>
      <c r="Q2611" s="3">
        <v>1.224019</v>
      </c>
      <c r="R2611" s="3" t="s">
        <v>2397</v>
      </c>
      <c r="S2611" s="3">
        <v>-14.047917999999999</v>
      </c>
      <c r="T2611" s="9" t="s">
        <v>3429</v>
      </c>
      <c r="U2611" s="7">
        <v>457433</v>
      </c>
      <c r="V2611" s="7">
        <v>463292</v>
      </c>
      <c r="W2611" s="7">
        <v>472308</v>
      </c>
      <c r="X2611" s="7">
        <v>912427</v>
      </c>
      <c r="Y2611" s="7">
        <v>451294</v>
      </c>
      <c r="Z2611" s="7">
        <v>453384</v>
      </c>
      <c r="AA2611" s="7">
        <v>455222</v>
      </c>
      <c r="AB2611" s="7">
        <v>457433</v>
      </c>
      <c r="AC2611" s="3">
        <v>63.481000000000002</v>
      </c>
      <c r="AD2611" s="3">
        <v>63.179000000000002</v>
      </c>
      <c r="AE2611" s="4">
        <v>5.0830000000000002</v>
      </c>
      <c r="AF2611" s="3">
        <v>-9.7430000000000003</v>
      </c>
      <c r="AG2611" s="7">
        <v>27587000</v>
      </c>
      <c r="AH2611" s="7">
        <v>27571000</v>
      </c>
      <c r="AI2611" s="7">
        <v>26534000</v>
      </c>
      <c r="AJ2611" s="7">
        <v>22241173</v>
      </c>
      <c r="AK2611" s="3">
        <v>80.587260000000001</v>
      </c>
      <c r="AL2611" s="7">
        <v>331</v>
      </c>
      <c r="AM2611" s="7">
        <v>19962663</v>
      </c>
      <c r="AN2611" s="3">
        <v>72.33</v>
      </c>
      <c r="AO2611" s="3">
        <v>0.72202200000000005</v>
      </c>
      <c r="AP2611" s="3">
        <v>-5.4878049999999998</v>
      </c>
      <c r="AQ2611" s="3">
        <v>-12.098299000000001</v>
      </c>
      <c r="AR2611" s="3">
        <v>-22.413792999999998</v>
      </c>
      <c r="AS2611" s="3">
        <v>-5.4878049999999998</v>
      </c>
      <c r="AT2611" s="3">
        <v>-12.098299000000001</v>
      </c>
      <c r="AU2611" s="3">
        <v>-21.408450999999999</v>
      </c>
      <c r="AV2611" s="3">
        <v>1.8993965369090642</v>
      </c>
      <c r="AW2611" s="3">
        <v>2.3574086846457667</v>
      </c>
      <c r="AX2611" s="3">
        <v>2.5497511780881852</v>
      </c>
      <c r="AY2611" s="3">
        <v>36.07</v>
      </c>
      <c r="AZ2611" s="3">
        <v>44.77</v>
      </c>
      <c r="BA2611" s="3">
        <v>48.43</v>
      </c>
    </row>
    <row r="2612" spans="1:53" x14ac:dyDescent="0.3">
      <c r="A2612" s="1" t="s">
        <v>3182</v>
      </c>
      <c r="B2612" s="2">
        <v>4049020</v>
      </c>
      <c r="C2612" s="9" t="s">
        <v>2395</v>
      </c>
      <c r="D2612" s="9" t="s">
        <v>2399</v>
      </c>
      <c r="E2612" s="3">
        <v>406.97314189999997</v>
      </c>
      <c r="F2612" s="5" t="s">
        <v>2400</v>
      </c>
      <c r="G2612" s="5">
        <v>177.30814190000001</v>
      </c>
      <c r="H2612" s="4">
        <v>1.27</v>
      </c>
      <c r="I2612" s="3">
        <v>11.3642105263158</v>
      </c>
      <c r="J2612" s="3">
        <v>1.27</v>
      </c>
      <c r="K2612" s="3">
        <v>11.3642105263158</v>
      </c>
      <c r="L2612" s="3">
        <v>1.1415920761404299</v>
      </c>
      <c r="M2612" s="3">
        <v>1.1361501908620601</v>
      </c>
      <c r="N2612" s="3">
        <v>9.7419239999999991</v>
      </c>
      <c r="O2612" s="3" t="s">
        <v>2400</v>
      </c>
      <c r="P2612" s="3" t="s">
        <v>2400</v>
      </c>
      <c r="Q2612" s="3" t="s">
        <v>2400</v>
      </c>
      <c r="R2612" s="3" t="s">
        <v>2400</v>
      </c>
      <c r="S2612" s="3" t="s">
        <v>2400</v>
      </c>
      <c r="T2612" s="9" t="s">
        <v>3429</v>
      </c>
      <c r="U2612" s="7">
        <v>107552</v>
      </c>
      <c r="V2612" s="7">
        <v>105386</v>
      </c>
      <c r="W2612" s="7">
        <v>95996</v>
      </c>
      <c r="X2612" s="7">
        <v>92167</v>
      </c>
      <c r="Y2612" s="7">
        <v>107187</v>
      </c>
      <c r="Z2612" s="7">
        <v>105768</v>
      </c>
      <c r="AA2612" s="7">
        <v>106450</v>
      </c>
      <c r="AB2612" s="7">
        <v>107552</v>
      </c>
      <c r="AC2612" s="3" t="s">
        <v>2400</v>
      </c>
      <c r="AD2612" s="3" t="s">
        <v>2400</v>
      </c>
      <c r="AE2612" s="3" t="s">
        <v>2400</v>
      </c>
      <c r="AF2612" s="3" t="s">
        <v>2400</v>
      </c>
      <c r="AG2612" s="7">
        <v>6826120</v>
      </c>
      <c r="AH2612" s="7">
        <v>6886928</v>
      </c>
      <c r="AI2612" s="7">
        <v>7150685</v>
      </c>
      <c r="AJ2612" s="7">
        <v>4655064</v>
      </c>
      <c r="AK2612" s="3">
        <v>68.68674</v>
      </c>
      <c r="AL2612" s="7">
        <v>96</v>
      </c>
      <c r="AM2612" s="7">
        <v>1616132</v>
      </c>
      <c r="AN2612" s="3">
        <v>23.85</v>
      </c>
      <c r="AO2612" s="3">
        <v>-2.580762</v>
      </c>
      <c r="AP2612" s="3">
        <v>-10.108243</v>
      </c>
      <c r="AQ2612" s="3">
        <v>3.8076919999999999</v>
      </c>
      <c r="AR2612" s="3">
        <v>-3.5382419999999999</v>
      </c>
      <c r="AS2612" s="3">
        <v>-10.108243</v>
      </c>
      <c r="AT2612" s="3">
        <v>3.8076919999999999</v>
      </c>
      <c r="AU2612" s="3">
        <v>-3.7961149999999999</v>
      </c>
      <c r="AV2612" s="3">
        <v>0.3196139784378238</v>
      </c>
      <c r="AW2612" s="3">
        <v>0.75379997252299791</v>
      </c>
      <c r="AX2612" s="3">
        <v>0.81529128487491176</v>
      </c>
      <c r="AY2612" s="3">
        <v>45.08</v>
      </c>
      <c r="AZ2612" s="3">
        <v>106.33</v>
      </c>
      <c r="BA2612" s="4">
        <v>115.01</v>
      </c>
    </row>
    <row r="2613" spans="1:53" x14ac:dyDescent="0.3">
      <c r="A2613" s="1" t="s">
        <v>2564</v>
      </c>
      <c r="B2613" s="2">
        <v>4121452</v>
      </c>
      <c r="C2613" s="9" t="s">
        <v>2395</v>
      </c>
      <c r="D2613" s="9" t="s">
        <v>2417</v>
      </c>
      <c r="E2613" s="3">
        <v>405.04831569999999</v>
      </c>
      <c r="F2613" s="5">
        <v>749.02231500000005</v>
      </c>
      <c r="G2613" s="5">
        <v>749.02231570000004</v>
      </c>
      <c r="H2613" s="3">
        <v>-0.113</v>
      </c>
      <c r="I2613" s="3" t="s">
        <v>2397</v>
      </c>
      <c r="J2613" s="3">
        <v>-0.113</v>
      </c>
      <c r="K2613" s="3" t="s">
        <v>2397</v>
      </c>
      <c r="L2613" s="3" t="s">
        <v>2397</v>
      </c>
      <c r="M2613" s="3">
        <v>3.1747919100000002</v>
      </c>
      <c r="N2613" s="3">
        <v>6.6917289999999996</v>
      </c>
      <c r="O2613" s="3" t="s">
        <v>2397</v>
      </c>
      <c r="P2613" s="3" t="s">
        <v>2397</v>
      </c>
      <c r="Q2613" s="3">
        <v>0.96285799999999999</v>
      </c>
      <c r="R2613" s="3">
        <v>18.683948999999998</v>
      </c>
      <c r="S2613" s="3">
        <v>18.683948999999998</v>
      </c>
      <c r="T2613" s="9" t="s">
        <v>3431</v>
      </c>
      <c r="U2613" s="7">
        <v>728705</v>
      </c>
      <c r="V2613" s="7">
        <v>743938</v>
      </c>
      <c r="W2613" s="7">
        <v>638130</v>
      </c>
      <c r="X2613" s="7">
        <v>532344</v>
      </c>
      <c r="Y2613" s="7">
        <v>719564</v>
      </c>
      <c r="Z2613" s="7">
        <v>723565</v>
      </c>
      <c r="AA2613" s="7">
        <v>728705</v>
      </c>
      <c r="AB2613" s="7">
        <v>733821</v>
      </c>
      <c r="AC2613" s="3">
        <v>69.135999999999996</v>
      </c>
      <c r="AD2613" s="3">
        <v>68.295000000000002</v>
      </c>
      <c r="AE2613" s="4">
        <v>1.6639999999999999</v>
      </c>
      <c r="AF2613" s="4">
        <v>2.9990000000000001</v>
      </c>
      <c r="AG2613" s="7">
        <v>130516596</v>
      </c>
      <c r="AH2613" s="7">
        <v>127962761</v>
      </c>
      <c r="AI2613" s="7">
        <v>121858602</v>
      </c>
      <c r="AJ2613" s="7">
        <v>113079729</v>
      </c>
      <c r="AK2613" s="3">
        <v>86.544529999999995</v>
      </c>
      <c r="AL2613" s="7">
        <v>171</v>
      </c>
      <c r="AM2613" s="7">
        <v>95029087</v>
      </c>
      <c r="AN2613" s="3">
        <v>72.73</v>
      </c>
      <c r="AO2613" s="3">
        <v>-0.37313400000000002</v>
      </c>
      <c r="AP2613" s="3">
        <v>-13.870968</v>
      </c>
      <c r="AQ2613" s="3">
        <v>30.882352999999998</v>
      </c>
      <c r="AR2613" s="3">
        <v>-27.247955999999999</v>
      </c>
      <c r="AS2613" s="3">
        <v>-13.870968</v>
      </c>
      <c r="AT2613" s="3">
        <v>30.882352999999998</v>
      </c>
      <c r="AU2613" s="3">
        <v>-29.365079000000001</v>
      </c>
      <c r="AV2613" s="3">
        <v>1.5936813831318446</v>
      </c>
      <c r="AW2613" s="3">
        <v>2.4969386072495334</v>
      </c>
      <c r="AX2613" s="3">
        <v>3.2905884592397605</v>
      </c>
      <c r="AY2613" s="3">
        <v>36.31</v>
      </c>
      <c r="AZ2613" s="4">
        <v>56.9</v>
      </c>
      <c r="BA2613" s="3">
        <v>74.98</v>
      </c>
    </row>
    <row r="2614" spans="1:53" x14ac:dyDescent="0.3">
      <c r="A2614" s="1" t="s">
        <v>2561</v>
      </c>
      <c r="B2614" s="2">
        <v>4964201</v>
      </c>
      <c r="C2614" s="9" t="s">
        <v>2401</v>
      </c>
      <c r="D2614" s="9" t="s">
        <v>2445</v>
      </c>
      <c r="E2614" s="3">
        <v>402.79189896000003</v>
      </c>
      <c r="F2614" s="5">
        <v>499.700898</v>
      </c>
      <c r="G2614" s="5" t="s">
        <v>2400</v>
      </c>
      <c r="H2614" s="3">
        <v>-1.3520000000000001</v>
      </c>
      <c r="I2614" s="3" t="s">
        <v>2397</v>
      </c>
      <c r="J2614" s="3">
        <v>-1.3520000000000001</v>
      </c>
      <c r="K2614" s="3" t="s">
        <v>2397</v>
      </c>
      <c r="L2614" s="3">
        <v>2.4278312399999997</v>
      </c>
      <c r="M2614" s="3">
        <v>2.0284477399999998</v>
      </c>
      <c r="N2614" s="3" t="s">
        <v>2397</v>
      </c>
      <c r="O2614" s="3" t="s">
        <v>2400</v>
      </c>
      <c r="P2614" s="3" t="s">
        <v>2400</v>
      </c>
      <c r="Q2614" s="3">
        <v>1.2202930000000001</v>
      </c>
      <c r="R2614" s="3" t="s">
        <v>2397</v>
      </c>
      <c r="S2614" s="3">
        <v>-6.9038690000000003</v>
      </c>
      <c r="T2614" s="9" t="s">
        <v>3429</v>
      </c>
      <c r="U2614" s="7">
        <v>488069</v>
      </c>
      <c r="V2614" s="7">
        <v>538031</v>
      </c>
      <c r="W2614" s="7">
        <v>615639</v>
      </c>
      <c r="X2614" s="7">
        <v>557240</v>
      </c>
      <c r="Y2614" s="7">
        <v>443945</v>
      </c>
      <c r="Z2614" s="7">
        <v>454796</v>
      </c>
      <c r="AA2614" s="7">
        <v>469738</v>
      </c>
      <c r="AB2614" s="7">
        <v>488069</v>
      </c>
      <c r="AC2614" s="3">
        <v>40.531999999999996</v>
      </c>
      <c r="AD2614" s="3">
        <v>39.322000000000003</v>
      </c>
      <c r="AE2614" s="3">
        <v>-12.336</v>
      </c>
      <c r="AF2614" s="3">
        <v>-22.315999999999999</v>
      </c>
      <c r="AG2614" s="7">
        <v>134826000</v>
      </c>
      <c r="AH2614" s="7">
        <v>133587000</v>
      </c>
      <c r="AI2614" s="7">
        <v>133575000</v>
      </c>
      <c r="AJ2614" s="7">
        <v>130791056</v>
      </c>
      <c r="AK2614" s="3">
        <v>96.439239999999998</v>
      </c>
      <c r="AL2614" s="7">
        <v>272</v>
      </c>
      <c r="AM2614" s="7">
        <v>74678063</v>
      </c>
      <c r="AN2614" s="3">
        <v>55.06</v>
      </c>
      <c r="AO2614" s="3">
        <v>-7.8651689999999999</v>
      </c>
      <c r="AP2614" s="3">
        <v>10.437709999999999</v>
      </c>
      <c r="AQ2614" s="3">
        <v>15.492958</v>
      </c>
      <c r="AR2614" s="3">
        <v>-46.666666999999997</v>
      </c>
      <c r="AS2614" s="3">
        <v>10.437709999999999</v>
      </c>
      <c r="AT2614" s="3">
        <v>15.492958</v>
      </c>
      <c r="AU2614" s="3">
        <v>-48.346457000000001</v>
      </c>
      <c r="AV2614" s="3">
        <v>6.1029374333174404</v>
      </c>
      <c r="AW2614" s="3">
        <v>11.322225252730043</v>
      </c>
      <c r="AX2614" s="3">
        <v>9.7476106945981655</v>
      </c>
      <c r="AY2614" s="3">
        <v>71.069999999999993</v>
      </c>
      <c r="AZ2614" s="3">
        <v>131.85</v>
      </c>
      <c r="BA2614" s="3">
        <v>113.51</v>
      </c>
    </row>
    <row r="2615" spans="1:53" x14ac:dyDescent="0.3">
      <c r="A2615" s="1" t="s">
        <v>3254</v>
      </c>
      <c r="B2615" s="2">
        <v>4333951</v>
      </c>
      <c r="C2615" s="9" t="s">
        <v>2401</v>
      </c>
      <c r="D2615" s="9" t="s">
        <v>2477</v>
      </c>
      <c r="E2615" s="3">
        <v>402.41380615000003</v>
      </c>
      <c r="F2615" s="5">
        <v>1579.7658060000001</v>
      </c>
      <c r="G2615" s="5">
        <v>1579.7658061499999</v>
      </c>
      <c r="H2615" s="3">
        <v>-19.25</v>
      </c>
      <c r="I2615" s="3" t="s">
        <v>2397</v>
      </c>
      <c r="J2615" s="3">
        <v>-19.25</v>
      </c>
      <c r="K2615" s="3" t="s">
        <v>2397</v>
      </c>
      <c r="L2615" s="3">
        <v>0.99418435999999999</v>
      </c>
      <c r="M2615" s="3">
        <v>0.73862637000000009</v>
      </c>
      <c r="N2615" s="3" t="s">
        <v>2397</v>
      </c>
      <c r="O2615" s="3">
        <v>25.085986973716299</v>
      </c>
      <c r="P2615" s="3" t="s">
        <v>2397</v>
      </c>
      <c r="Q2615" s="3">
        <v>3.5036809999999998</v>
      </c>
      <c r="R2615" s="3">
        <v>7.327248</v>
      </c>
      <c r="S2615" s="3">
        <v>7.327248</v>
      </c>
      <c r="T2615" s="9" t="s">
        <v>3429</v>
      </c>
      <c r="U2615" s="7">
        <v>459841</v>
      </c>
      <c r="V2615" s="7">
        <v>370532</v>
      </c>
      <c r="W2615" s="7">
        <v>401556</v>
      </c>
      <c r="X2615" s="7">
        <v>384411</v>
      </c>
      <c r="Y2615" s="7">
        <v>450857</v>
      </c>
      <c r="Z2615" s="7">
        <v>469635</v>
      </c>
      <c r="AA2615" s="7">
        <v>466213</v>
      </c>
      <c r="AB2615" s="7">
        <v>459841</v>
      </c>
      <c r="AC2615" s="3">
        <v>53.634999999999998</v>
      </c>
      <c r="AD2615" s="3">
        <v>51.000999999999998</v>
      </c>
      <c r="AE2615" s="3">
        <v>44.472999999999999</v>
      </c>
      <c r="AF2615" s="3">
        <v>39.554000000000002</v>
      </c>
      <c r="AG2615" s="7">
        <v>10648685</v>
      </c>
      <c r="AH2615" s="7">
        <v>10649000</v>
      </c>
      <c r="AI2615" s="7">
        <v>10376189</v>
      </c>
      <c r="AJ2615" s="7">
        <v>1840398</v>
      </c>
      <c r="AK2615" s="3">
        <v>17.282869999999999</v>
      </c>
      <c r="AL2615" s="7">
        <v>43</v>
      </c>
      <c r="AM2615" s="7">
        <v>3687932</v>
      </c>
      <c r="AN2615" s="3">
        <v>34.630000000000003</v>
      </c>
      <c r="AO2615" s="3">
        <v>7.3295459999999997</v>
      </c>
      <c r="AP2615" s="3">
        <v>-2.6461999999999999E-2</v>
      </c>
      <c r="AQ2615" s="3">
        <v>7.8504139999999998</v>
      </c>
      <c r="AR2615" s="3">
        <v>109.88888900000001</v>
      </c>
      <c r="AS2615" s="3">
        <v>-2.6461999999999999E-2</v>
      </c>
      <c r="AT2615" s="3">
        <v>7.8504139999999998</v>
      </c>
      <c r="AU2615" s="3">
        <v>110.943607</v>
      </c>
      <c r="AV2615" s="3">
        <v>2.3853461718512663</v>
      </c>
      <c r="AW2615" s="3">
        <v>3.7449438379224542</v>
      </c>
      <c r="AX2615" s="3">
        <v>3.2207985521939317</v>
      </c>
      <c r="AY2615" s="3">
        <v>95.11</v>
      </c>
      <c r="AZ2615" s="3">
        <v>149.32</v>
      </c>
      <c r="BA2615" s="3">
        <v>128.43</v>
      </c>
    </row>
    <row r="2616" spans="1:53" x14ac:dyDescent="0.3">
      <c r="A2616" s="1" t="s">
        <v>3364</v>
      </c>
      <c r="B2616" s="2">
        <v>1021570</v>
      </c>
      <c r="C2616" s="9" t="s">
        <v>2395</v>
      </c>
      <c r="D2616" s="9" t="s">
        <v>2399</v>
      </c>
      <c r="E2616" s="3">
        <v>401.79492584000002</v>
      </c>
      <c r="F2616" s="5" t="s">
        <v>2400</v>
      </c>
      <c r="G2616" s="5">
        <v>682.80592583999999</v>
      </c>
      <c r="H2616" s="3">
        <v>0.35</v>
      </c>
      <c r="I2616" s="3">
        <v>16.9140625</v>
      </c>
      <c r="J2616" s="3">
        <v>0.35</v>
      </c>
      <c r="K2616" s="3">
        <v>16.9140625</v>
      </c>
      <c r="L2616" s="3">
        <v>1.5484250585291</v>
      </c>
      <c r="M2616" s="3">
        <v>1.5484250585291</v>
      </c>
      <c r="N2616" s="3" t="s">
        <v>2397</v>
      </c>
      <c r="O2616" s="3" t="s">
        <v>2400</v>
      </c>
      <c r="P2616" s="3" t="s">
        <v>2400</v>
      </c>
      <c r="Q2616" s="3" t="s">
        <v>2400</v>
      </c>
      <c r="R2616" s="3" t="s">
        <v>2400</v>
      </c>
      <c r="S2616" s="3" t="s">
        <v>2400</v>
      </c>
      <c r="T2616" s="9" t="s">
        <v>3429</v>
      </c>
      <c r="U2616" s="7">
        <v>78406</v>
      </c>
      <c r="V2616" s="7">
        <v>101948</v>
      </c>
      <c r="W2616" s="7">
        <v>104788</v>
      </c>
      <c r="X2616" s="7">
        <v>92435</v>
      </c>
      <c r="Y2616" s="7">
        <v>77203</v>
      </c>
      <c r="Z2616" s="7">
        <v>76340</v>
      </c>
      <c r="AA2616" s="7">
        <v>76494</v>
      </c>
      <c r="AB2616" s="7">
        <v>78406</v>
      </c>
      <c r="AC2616" s="3" t="s">
        <v>2400</v>
      </c>
      <c r="AD2616" s="3" t="s">
        <v>2400</v>
      </c>
      <c r="AE2616" s="3" t="s">
        <v>2400</v>
      </c>
      <c r="AF2616" s="3" t="s">
        <v>2400</v>
      </c>
      <c r="AG2616" s="7">
        <v>16832632</v>
      </c>
      <c r="AH2616" s="7">
        <v>16832632</v>
      </c>
      <c r="AI2616" s="7">
        <v>16725094</v>
      </c>
      <c r="AJ2616" s="7">
        <v>14925593</v>
      </c>
      <c r="AK2616" s="3">
        <v>88.670580000000001</v>
      </c>
      <c r="AL2616" s="7">
        <v>101</v>
      </c>
      <c r="AM2616" s="7">
        <v>7765167</v>
      </c>
      <c r="AN2616" s="3">
        <v>46.13</v>
      </c>
      <c r="AO2616" s="3">
        <v>-1.6356200000000001</v>
      </c>
      <c r="AP2616" s="3">
        <v>-9.3003769999999992</v>
      </c>
      <c r="AQ2616" s="3">
        <v>13.887428</v>
      </c>
      <c r="AR2616" s="3">
        <v>1.8823529999999999</v>
      </c>
      <c r="AS2616" s="3">
        <v>-9.3003769999999992</v>
      </c>
      <c r="AT2616" s="3">
        <v>13.887428</v>
      </c>
      <c r="AU2616" s="3">
        <v>2.1226419999999999</v>
      </c>
      <c r="AV2616" s="3">
        <v>0.60497966093478428</v>
      </c>
      <c r="AW2616" s="3">
        <v>0.77301690495634245</v>
      </c>
      <c r="AX2616" s="3">
        <v>0.80763639066345383</v>
      </c>
      <c r="AY2616" s="4">
        <v>73.7</v>
      </c>
      <c r="AZ2616" s="3">
        <v>94.17</v>
      </c>
      <c r="BA2616" s="3">
        <v>98.39</v>
      </c>
    </row>
    <row r="2617" spans="1:53" x14ac:dyDescent="0.3">
      <c r="A2617" s="1" t="s">
        <v>2656</v>
      </c>
      <c r="B2617" s="2">
        <v>5721468</v>
      </c>
      <c r="C2617" s="9" t="s">
        <v>2401</v>
      </c>
      <c r="D2617" s="9" t="s">
        <v>2407</v>
      </c>
      <c r="E2617" s="3">
        <v>401.61376150000001</v>
      </c>
      <c r="F2617" s="5">
        <v>419.679261</v>
      </c>
      <c r="G2617" s="5" t="s">
        <v>2400</v>
      </c>
      <c r="H2617" s="3">
        <v>0.41599999999999998</v>
      </c>
      <c r="I2617" s="3">
        <v>11.514124000000001</v>
      </c>
      <c r="J2617" s="4">
        <v>0.41599999999999998</v>
      </c>
      <c r="K2617" s="3">
        <v>11.514124000000001</v>
      </c>
      <c r="L2617" s="3">
        <v>1.18371377</v>
      </c>
      <c r="M2617" s="3">
        <v>1.18371377</v>
      </c>
      <c r="N2617" s="3">
        <v>12.044917</v>
      </c>
      <c r="O2617" s="3" t="s">
        <v>2400</v>
      </c>
      <c r="P2617" s="3" t="s">
        <v>2400</v>
      </c>
      <c r="Q2617" s="3">
        <v>10.400076</v>
      </c>
      <c r="R2617" s="3" t="s">
        <v>2400</v>
      </c>
      <c r="S2617" s="3" t="s">
        <v>2400</v>
      </c>
      <c r="T2617" s="9" t="s">
        <v>3429</v>
      </c>
      <c r="U2617" s="7">
        <v>41187.612999999998</v>
      </c>
      <c r="V2617" s="7">
        <v>28665.525000000001</v>
      </c>
      <c r="W2617" s="7">
        <v>25757.983</v>
      </c>
      <c r="X2617" s="7">
        <v>30036.999</v>
      </c>
      <c r="Y2617" s="7">
        <v>41585.296000000002</v>
      </c>
      <c r="Z2617" s="7">
        <v>40913.786</v>
      </c>
      <c r="AA2617" s="7">
        <v>41187.612999999998</v>
      </c>
      <c r="AB2617" s="7">
        <v>39340.487000000001</v>
      </c>
      <c r="AC2617" s="4">
        <v>100</v>
      </c>
      <c r="AD2617" s="4">
        <v>100</v>
      </c>
      <c r="AE2617" s="3" t="s">
        <v>2400</v>
      </c>
      <c r="AF2617" s="3" t="s">
        <v>2400</v>
      </c>
      <c r="AG2617" s="7">
        <v>20334874</v>
      </c>
      <c r="AH2617" s="7">
        <v>20334874</v>
      </c>
      <c r="AI2617" s="7">
        <v>20261719</v>
      </c>
      <c r="AJ2617" s="7">
        <v>19955400</v>
      </c>
      <c r="AK2617" s="4">
        <v>99.542699999999996</v>
      </c>
      <c r="AL2617" s="7">
        <v>63</v>
      </c>
      <c r="AM2617" s="7">
        <v>2885643</v>
      </c>
      <c r="AN2617" s="3">
        <v>14.19</v>
      </c>
      <c r="AO2617" s="3">
        <v>4.9091999999999997E-2</v>
      </c>
      <c r="AP2617" s="3">
        <v>3.189873</v>
      </c>
      <c r="AQ2617" s="3">
        <v>2.2579030000000002</v>
      </c>
      <c r="AR2617" s="3">
        <v>14.816901</v>
      </c>
      <c r="AS2617" s="3">
        <v>3.189873</v>
      </c>
      <c r="AT2617" s="3">
        <v>2.2579030000000002</v>
      </c>
      <c r="AU2617" s="3">
        <v>10.580575</v>
      </c>
      <c r="AV2617" s="3">
        <v>1.0217382008374549</v>
      </c>
      <c r="AW2617" s="3">
        <v>0.71899675125634455</v>
      </c>
      <c r="AX2617" s="3">
        <v>0.72612921639191574</v>
      </c>
      <c r="AY2617" s="3">
        <v>128.71</v>
      </c>
      <c r="AZ2617" s="3">
        <v>90.57</v>
      </c>
      <c r="BA2617" s="3">
        <v>91.47</v>
      </c>
    </row>
    <row r="2618" spans="1:53" x14ac:dyDescent="0.3">
      <c r="A2618" s="1" t="s">
        <v>2701</v>
      </c>
      <c r="B2618" s="2">
        <v>5720645</v>
      </c>
      <c r="C2618" s="9" t="s">
        <v>2401</v>
      </c>
      <c r="D2618" s="9" t="s">
        <v>2407</v>
      </c>
      <c r="E2618" s="3">
        <v>401.15309975999998</v>
      </c>
      <c r="F2618" s="5">
        <v>537.79517899999996</v>
      </c>
      <c r="G2618" s="5" t="s">
        <v>2400</v>
      </c>
      <c r="H2618" s="3">
        <v>0.183</v>
      </c>
      <c r="I2618" s="3">
        <v>5.1186439999999997</v>
      </c>
      <c r="J2618" s="4">
        <v>0.183</v>
      </c>
      <c r="K2618" s="3">
        <v>5.1186439999999997</v>
      </c>
      <c r="L2618" s="3">
        <v>0.83298855000000005</v>
      </c>
      <c r="M2618" s="3">
        <v>0.83298855000000005</v>
      </c>
      <c r="N2618" s="3">
        <v>29.320388000000001</v>
      </c>
      <c r="O2618" s="3" t="s">
        <v>2400</v>
      </c>
      <c r="P2618" s="3" t="s">
        <v>2400</v>
      </c>
      <c r="Q2618" s="3">
        <v>17.873199</v>
      </c>
      <c r="R2618" s="3" t="s">
        <v>2400</v>
      </c>
      <c r="S2618" s="3" t="s">
        <v>2400</v>
      </c>
      <c r="T2618" s="9" t="s">
        <v>3435</v>
      </c>
      <c r="U2618" s="7">
        <v>28695.413</v>
      </c>
      <c r="V2618" s="7">
        <v>30182.832999999999</v>
      </c>
      <c r="W2618" s="7">
        <v>31610.686000000002</v>
      </c>
      <c r="X2618" s="7">
        <v>34935.574999999997</v>
      </c>
      <c r="Y2618" s="7">
        <v>28695.413</v>
      </c>
      <c r="Z2618" s="7">
        <v>29832.294999999998</v>
      </c>
      <c r="AA2618" s="7">
        <v>30007.563999999998</v>
      </c>
      <c r="AB2618" s="7">
        <v>30182.832999999999</v>
      </c>
      <c r="AC2618" s="4">
        <v>100</v>
      </c>
      <c r="AD2618" s="4">
        <v>100</v>
      </c>
      <c r="AE2618" s="3" t="s">
        <v>2400</v>
      </c>
      <c r="AF2618" s="3" t="s">
        <v>2400</v>
      </c>
      <c r="AG2618" s="7">
        <v>62290854</v>
      </c>
      <c r="AH2618" s="7">
        <v>62290854</v>
      </c>
      <c r="AI2618" s="7">
        <v>62290854</v>
      </c>
      <c r="AJ2618" s="7" t="s">
        <v>2400</v>
      </c>
      <c r="AK2618" s="3" t="s">
        <v>2400</v>
      </c>
      <c r="AL2618" s="7">
        <v>92</v>
      </c>
      <c r="AM2618" s="7">
        <v>19039547</v>
      </c>
      <c r="AN2618" s="3">
        <v>30.57</v>
      </c>
      <c r="AO2618" s="3">
        <v>0.16583800000000001</v>
      </c>
      <c r="AP2618" s="3">
        <v>-6.2111799999999997</v>
      </c>
      <c r="AQ2618" s="3">
        <v>-7.2196619999999996</v>
      </c>
      <c r="AR2618" s="3">
        <v>2.5466890000000002</v>
      </c>
      <c r="AS2618" s="3">
        <v>-6.2111799999999997</v>
      </c>
      <c r="AT2618" s="3">
        <v>-7.2196619999999996</v>
      </c>
      <c r="AU2618" s="3">
        <v>3.071672</v>
      </c>
      <c r="AV2618" s="3">
        <v>2.7737828092708439</v>
      </c>
      <c r="AW2618" s="3">
        <v>1.8610754200404329</v>
      </c>
      <c r="AX2618" s="3">
        <v>1.4327505262033147</v>
      </c>
      <c r="AY2618" s="3">
        <v>199.73</v>
      </c>
      <c r="AZ2618" s="4">
        <v>134.01</v>
      </c>
      <c r="BA2618" s="3">
        <v>103.17</v>
      </c>
    </row>
    <row r="2619" spans="1:53" x14ac:dyDescent="0.3">
      <c r="A2619" s="1" t="s">
        <v>3366</v>
      </c>
      <c r="B2619" s="2">
        <v>5721163</v>
      </c>
      <c r="C2619" s="9" t="s">
        <v>2401</v>
      </c>
      <c r="D2619" s="9" t="s">
        <v>2407</v>
      </c>
      <c r="E2619" s="3">
        <v>400.65557200000001</v>
      </c>
      <c r="F2619" s="5">
        <v>578.82246199999997</v>
      </c>
      <c r="G2619" s="5" t="s">
        <v>2400</v>
      </c>
      <c r="H2619" s="3">
        <v>0.16400000000000001</v>
      </c>
      <c r="I2619" s="3" t="s">
        <v>2400</v>
      </c>
      <c r="J2619" s="3">
        <v>0.16400000000000001</v>
      </c>
      <c r="K2619" s="3" t="s">
        <v>2400</v>
      </c>
      <c r="L2619" s="3" t="s">
        <v>2400</v>
      </c>
      <c r="M2619" s="3" t="s">
        <v>2400</v>
      </c>
      <c r="N2619" s="3" t="s">
        <v>2400</v>
      </c>
      <c r="O2619" s="3" t="s">
        <v>2400</v>
      </c>
      <c r="P2619" s="3" t="s">
        <v>2400</v>
      </c>
      <c r="Q2619" s="3" t="s">
        <v>2400</v>
      </c>
      <c r="R2619" s="3" t="s">
        <v>2400</v>
      </c>
      <c r="S2619" s="3" t="s">
        <v>2400</v>
      </c>
      <c r="T2619" s="9" t="s">
        <v>3439</v>
      </c>
      <c r="U2619" s="7">
        <v>43418.917999999998</v>
      </c>
      <c r="V2619" s="7">
        <v>43347.381000000001</v>
      </c>
      <c r="W2619" s="7">
        <v>38536.74</v>
      </c>
      <c r="X2619" s="7">
        <v>45213.938000000002</v>
      </c>
      <c r="Y2619" s="7">
        <v>48777.712</v>
      </c>
      <c r="Z2619" s="7">
        <v>46098.315000000002</v>
      </c>
      <c r="AA2619" s="7">
        <v>43418.917999999998</v>
      </c>
      <c r="AB2619" s="7">
        <v>43309.993000000002</v>
      </c>
      <c r="AC2619" s="4">
        <v>100</v>
      </c>
      <c r="AD2619" s="4">
        <v>100</v>
      </c>
      <c r="AE2619" s="3" t="s">
        <v>2400</v>
      </c>
      <c r="AF2619" s="3" t="s">
        <v>2400</v>
      </c>
      <c r="AG2619" s="7">
        <v>90034960</v>
      </c>
      <c r="AH2619" s="7">
        <v>90034960</v>
      </c>
      <c r="AI2619" s="7">
        <v>67272154</v>
      </c>
      <c r="AJ2619" s="7" t="s">
        <v>2400</v>
      </c>
      <c r="AK2619" s="3" t="s">
        <v>2400</v>
      </c>
      <c r="AL2619" s="7">
        <v>74</v>
      </c>
      <c r="AM2619" s="7">
        <v>25632061</v>
      </c>
      <c r="AN2619" s="3">
        <v>28.47</v>
      </c>
      <c r="AO2619" s="3">
        <v>-1.405152</v>
      </c>
      <c r="AP2619" s="3">
        <v>-5.3932580000000003</v>
      </c>
      <c r="AQ2619" s="3">
        <v>-6.651885</v>
      </c>
      <c r="AR2619" s="3">
        <v>-15.631263000000001</v>
      </c>
      <c r="AS2619" s="3">
        <v>-5.3932580000000003</v>
      </c>
      <c r="AT2619" s="3">
        <v>-6.651885</v>
      </c>
      <c r="AU2619" s="3">
        <v>-15.120968</v>
      </c>
      <c r="AV2619" s="3">
        <v>4.5562357111059972</v>
      </c>
      <c r="AW2619" s="3">
        <v>3.4708805436142902</v>
      </c>
      <c r="AX2619" s="3">
        <v>2.7279849447882842</v>
      </c>
      <c r="AY2619" s="3">
        <v>185.99</v>
      </c>
      <c r="AZ2619" s="3">
        <v>141.69</v>
      </c>
      <c r="BA2619" s="3">
        <v>111.36</v>
      </c>
    </row>
    <row r="2620" spans="1:53" x14ac:dyDescent="0.3">
      <c r="A2620" s="1" t="s">
        <v>3241</v>
      </c>
      <c r="B2620" s="2">
        <v>6298354</v>
      </c>
      <c r="C2620" s="9" t="s">
        <v>2401</v>
      </c>
      <c r="D2620" s="9" t="s">
        <v>2467</v>
      </c>
      <c r="E2620" s="3">
        <v>397.34893</v>
      </c>
      <c r="F2620" s="5">
        <v>464.28993000000003</v>
      </c>
      <c r="G2620" s="5" t="s">
        <v>2400</v>
      </c>
      <c r="H2620" s="3">
        <v>-1.1579999999999999</v>
      </c>
      <c r="I2620" s="3" t="s">
        <v>2397</v>
      </c>
      <c r="J2620" s="3">
        <v>-1.1579999999999999</v>
      </c>
      <c r="K2620" s="3" t="s">
        <v>2397</v>
      </c>
      <c r="L2620" s="3">
        <v>71.421319800000006</v>
      </c>
      <c r="M2620" s="3">
        <v>4.0108323800000001</v>
      </c>
      <c r="N2620" s="3" t="s">
        <v>2397</v>
      </c>
      <c r="O2620" s="3" t="s">
        <v>2400</v>
      </c>
      <c r="P2620" s="3" t="s">
        <v>2400</v>
      </c>
      <c r="Q2620" s="3">
        <v>3.8153109999999999</v>
      </c>
      <c r="R2620" s="3" t="s">
        <v>2397</v>
      </c>
      <c r="S2620" s="3">
        <v>-23.554183999999999</v>
      </c>
      <c r="T2620" s="9" t="s">
        <v>3429</v>
      </c>
      <c r="U2620" s="7">
        <v>105703</v>
      </c>
      <c r="V2620" s="7">
        <v>80268</v>
      </c>
      <c r="W2620" s="7">
        <v>43375</v>
      </c>
      <c r="X2620" s="7">
        <v>28490</v>
      </c>
      <c r="Y2620" s="7">
        <v>107223</v>
      </c>
      <c r="Z2620" s="7">
        <v>105703</v>
      </c>
      <c r="AA2620" s="7">
        <v>100363</v>
      </c>
      <c r="AB2620" s="7">
        <v>93464</v>
      </c>
      <c r="AC2620" s="3">
        <v>59.854999999999997</v>
      </c>
      <c r="AD2620" s="3">
        <v>58.386000000000003</v>
      </c>
      <c r="AE2620" s="3">
        <v>-24.289000000000001</v>
      </c>
      <c r="AF2620" s="3">
        <v>-20.872</v>
      </c>
      <c r="AG2620" s="7">
        <v>24315589</v>
      </c>
      <c r="AH2620" s="7">
        <v>21097351</v>
      </c>
      <c r="AI2620" s="7">
        <v>18255805</v>
      </c>
      <c r="AJ2620" s="7">
        <v>21625405</v>
      </c>
      <c r="AK2620" s="3">
        <v>88.929169999999999</v>
      </c>
      <c r="AL2620" s="7">
        <v>98</v>
      </c>
      <c r="AM2620" s="7">
        <v>9039049</v>
      </c>
      <c r="AN2620" s="3">
        <v>37.17</v>
      </c>
      <c r="AO2620" s="3">
        <v>-1.8143750000000001</v>
      </c>
      <c r="AP2620" s="3">
        <v>-13.892289</v>
      </c>
      <c r="AQ2620" s="3">
        <v>40.840840999999998</v>
      </c>
      <c r="AR2620" s="3">
        <v>81.782945999999995</v>
      </c>
      <c r="AS2620" s="3">
        <v>-13.892289</v>
      </c>
      <c r="AT2620" s="3">
        <v>40.840840999999998</v>
      </c>
      <c r="AU2620" s="3">
        <v>79.923274000000006</v>
      </c>
      <c r="AV2620" s="3">
        <v>4.9519935388254419</v>
      </c>
      <c r="AW2620" s="3">
        <v>5.5331414829448349</v>
      </c>
      <c r="AX2620" s="3">
        <v>5.7302143294487911</v>
      </c>
      <c r="AY2620" s="3">
        <v>59.93</v>
      </c>
      <c r="AZ2620" s="3">
        <v>66.959999999999994</v>
      </c>
      <c r="BA2620" s="3">
        <v>69.34</v>
      </c>
    </row>
    <row r="2621" spans="1:53" x14ac:dyDescent="0.3">
      <c r="A2621" s="1" t="s">
        <v>3097</v>
      </c>
      <c r="B2621" s="2">
        <v>4999679</v>
      </c>
      <c r="C2621" s="9" t="s">
        <v>2401</v>
      </c>
      <c r="D2621" s="9" t="s">
        <v>2417</v>
      </c>
      <c r="E2621" s="3">
        <v>396.64</v>
      </c>
      <c r="F2621" s="6">
        <v>404.9</v>
      </c>
      <c r="G2621" s="6">
        <v>404.9</v>
      </c>
      <c r="H2621" s="3">
        <v>-0.09</v>
      </c>
      <c r="I2621" s="3" t="s">
        <v>2397</v>
      </c>
      <c r="J2621" s="3">
        <v>-0.09</v>
      </c>
      <c r="K2621" s="3" t="s">
        <v>2397</v>
      </c>
      <c r="L2621" s="3">
        <v>10.3003663</v>
      </c>
      <c r="M2621" s="3">
        <v>4.5457484599999995</v>
      </c>
      <c r="N2621" s="3">
        <v>20.347322999999999</v>
      </c>
      <c r="O2621" s="3" t="s">
        <v>2397</v>
      </c>
      <c r="P2621" s="3" t="s">
        <v>2397</v>
      </c>
      <c r="Q2621" s="3">
        <v>1.4887490000000001</v>
      </c>
      <c r="R2621" s="3">
        <v>41.754662000000003</v>
      </c>
      <c r="S2621" s="3">
        <v>41.754662000000003</v>
      </c>
      <c r="T2621" s="9" t="s">
        <v>3433</v>
      </c>
      <c r="U2621" s="7">
        <v>236737</v>
      </c>
      <c r="V2621" s="7">
        <v>216165</v>
      </c>
      <c r="W2621" s="7">
        <v>192290</v>
      </c>
      <c r="X2621" s="7">
        <v>168947</v>
      </c>
      <c r="Y2621" s="7">
        <v>253431</v>
      </c>
      <c r="Z2621" s="7">
        <v>248160</v>
      </c>
      <c r="AA2621" s="7">
        <v>242384</v>
      </c>
      <c r="AB2621" s="7">
        <v>236737</v>
      </c>
      <c r="AC2621" s="3">
        <v>62.192</v>
      </c>
      <c r="AD2621" s="3">
        <v>60.701999999999998</v>
      </c>
      <c r="AE2621" s="4">
        <v>1.9990000000000001</v>
      </c>
      <c r="AF2621" s="4">
        <v>1.08</v>
      </c>
      <c r="AG2621" s="7">
        <v>27000000</v>
      </c>
      <c r="AH2621" s="7">
        <v>26800000</v>
      </c>
      <c r="AI2621" s="7">
        <v>25800000</v>
      </c>
      <c r="AJ2621" s="7">
        <v>20683109</v>
      </c>
      <c r="AK2621" s="3">
        <v>77.440250000000006</v>
      </c>
      <c r="AL2621" s="7">
        <v>144</v>
      </c>
      <c r="AM2621" s="7">
        <v>15596603</v>
      </c>
      <c r="AN2621" s="4">
        <v>58.4</v>
      </c>
      <c r="AO2621" s="3">
        <v>-4.027304</v>
      </c>
      <c r="AP2621" s="3">
        <v>-5</v>
      </c>
      <c r="AQ2621" s="3">
        <v>23.441616</v>
      </c>
      <c r="AR2621" s="3">
        <v>30.547817999999999</v>
      </c>
      <c r="AS2621" s="3">
        <v>-5</v>
      </c>
      <c r="AT2621" s="3">
        <v>23.441616</v>
      </c>
      <c r="AU2621" s="3">
        <v>31.034483000000002</v>
      </c>
      <c r="AV2621" s="3">
        <v>1.3316335980720426</v>
      </c>
      <c r="AW2621" s="3">
        <v>3.3212987572078037</v>
      </c>
      <c r="AX2621" s="3">
        <v>2.1813492554331986</v>
      </c>
      <c r="AY2621" s="3">
        <v>65.16</v>
      </c>
      <c r="AZ2621" s="3">
        <v>162.53</v>
      </c>
      <c r="BA2621" s="3">
        <v>106.74</v>
      </c>
    </row>
    <row r="2622" spans="1:53" x14ac:dyDescent="0.3">
      <c r="A2622" s="1" t="s">
        <v>2711</v>
      </c>
      <c r="B2622" s="2">
        <v>102926</v>
      </c>
      <c r="C2622" s="9" t="s">
        <v>2401</v>
      </c>
      <c r="D2622" s="9" t="s">
        <v>2479</v>
      </c>
      <c r="E2622" s="3">
        <v>396.55093452</v>
      </c>
      <c r="F2622" s="5">
        <v>837.15893400000004</v>
      </c>
      <c r="G2622" s="5">
        <v>837.15893452</v>
      </c>
      <c r="H2622" s="3">
        <v>-0.12</v>
      </c>
      <c r="I2622" s="3" t="s">
        <v>2397</v>
      </c>
      <c r="J2622" s="3">
        <v>-0.12</v>
      </c>
      <c r="K2622" s="3" t="s">
        <v>2397</v>
      </c>
      <c r="L2622" s="3">
        <v>1.52904654354166</v>
      </c>
      <c r="M2622" s="3">
        <v>1.52904654354166</v>
      </c>
      <c r="N2622" s="3">
        <v>15.556514</v>
      </c>
      <c r="O2622" s="3" t="s">
        <v>2400</v>
      </c>
      <c r="P2622" s="3" t="s">
        <v>2400</v>
      </c>
      <c r="Q2622" s="3">
        <v>8.238626</v>
      </c>
      <c r="R2622" s="3">
        <v>20.23996</v>
      </c>
      <c r="S2622" s="3">
        <v>20.659134350959</v>
      </c>
      <c r="T2622" s="9" t="s">
        <v>3429</v>
      </c>
      <c r="U2622" s="7">
        <v>95910</v>
      </c>
      <c r="V2622" s="7">
        <v>73915</v>
      </c>
      <c r="W2622" s="7">
        <v>29859</v>
      </c>
      <c r="X2622" s="7">
        <v>22078</v>
      </c>
      <c r="Y2622" s="7">
        <v>96743</v>
      </c>
      <c r="Z2622" s="7">
        <v>96256</v>
      </c>
      <c r="AA2622" s="7">
        <v>95787</v>
      </c>
      <c r="AB2622" s="7">
        <v>95910</v>
      </c>
      <c r="AC2622" s="3">
        <v>56.298999999999999</v>
      </c>
      <c r="AD2622" s="3">
        <v>55.689</v>
      </c>
      <c r="AE2622" s="3">
        <v>41.000999999999998</v>
      </c>
      <c r="AF2622" s="3">
        <v>40.704999999999998</v>
      </c>
      <c r="AG2622" s="7">
        <v>17798000</v>
      </c>
      <c r="AH2622" s="7">
        <v>17748000</v>
      </c>
      <c r="AI2622" s="7">
        <v>17689000</v>
      </c>
      <c r="AJ2622" s="7">
        <v>12119934</v>
      </c>
      <c r="AK2622" s="3">
        <v>61.310130000000001</v>
      </c>
      <c r="AL2622" s="7">
        <v>128</v>
      </c>
      <c r="AM2622" s="7">
        <v>9406961</v>
      </c>
      <c r="AN2622" s="3">
        <v>47.59</v>
      </c>
      <c r="AO2622" s="3">
        <v>2.2688600000000001</v>
      </c>
      <c r="AP2622" s="3">
        <v>-10.119641</v>
      </c>
      <c r="AQ2622" s="3">
        <v>2.5597270000000001</v>
      </c>
      <c r="AR2622" s="3">
        <v>-5.1551819999999999</v>
      </c>
      <c r="AS2622" s="3">
        <v>-10.119641</v>
      </c>
      <c r="AT2622" s="3">
        <v>2.5597270000000001</v>
      </c>
      <c r="AU2622" s="3">
        <v>-3.012372</v>
      </c>
      <c r="AV2622" s="3">
        <v>0.4810999379712167</v>
      </c>
      <c r="AW2622" s="3">
        <v>0.92204593978196303</v>
      </c>
      <c r="AX2622" s="3">
        <v>1.1467919877984869</v>
      </c>
      <c r="AY2622" s="3">
        <v>52.66</v>
      </c>
      <c r="AZ2622" s="3">
        <v>100.93</v>
      </c>
      <c r="BA2622" s="3">
        <v>125.53</v>
      </c>
    </row>
    <row r="2623" spans="1:53" x14ac:dyDescent="0.3">
      <c r="A2623" s="1" t="s">
        <v>3287</v>
      </c>
      <c r="B2623" s="2">
        <v>5721192</v>
      </c>
      <c r="C2623" s="9" t="s">
        <v>2401</v>
      </c>
      <c r="D2623" s="9" t="s">
        <v>2407</v>
      </c>
      <c r="E2623" s="3">
        <v>396.38790277999999</v>
      </c>
      <c r="F2623" s="5">
        <v>465.80610200000001</v>
      </c>
      <c r="G2623" s="5" t="s">
        <v>2400</v>
      </c>
      <c r="H2623" s="3">
        <v>6.5000000000000002E-2</v>
      </c>
      <c r="I2623" s="3">
        <v>86.724137999999996</v>
      </c>
      <c r="J2623" s="3">
        <v>6.5000000000000002E-2</v>
      </c>
      <c r="K2623" s="3">
        <v>86.724137999999996</v>
      </c>
      <c r="L2623" s="3">
        <v>1.8028673800000001</v>
      </c>
      <c r="M2623" s="3">
        <v>1.8028673800000001</v>
      </c>
      <c r="N2623" s="3" t="s">
        <v>2400</v>
      </c>
      <c r="O2623" s="3" t="s">
        <v>2400</v>
      </c>
      <c r="P2623" s="3" t="s">
        <v>2400</v>
      </c>
      <c r="Q2623" s="3">
        <v>41.921897999999999</v>
      </c>
      <c r="R2623" s="3" t="s">
        <v>2400</v>
      </c>
      <c r="S2623" s="3" t="s">
        <v>2400</v>
      </c>
      <c r="T2623" s="9" t="s">
        <v>3429</v>
      </c>
      <c r="U2623" s="7">
        <v>11168.687</v>
      </c>
      <c r="V2623" s="7">
        <v>9551.2279999999992</v>
      </c>
      <c r="W2623" s="7">
        <v>8813.5059999999994</v>
      </c>
      <c r="X2623" s="7">
        <v>8626.3160000000007</v>
      </c>
      <c r="Y2623" s="7">
        <v>10749.700999999999</v>
      </c>
      <c r="Z2623" s="7">
        <v>10959.194</v>
      </c>
      <c r="AA2623" s="7">
        <v>11168.687</v>
      </c>
      <c r="AB2623" s="7">
        <v>10917.181</v>
      </c>
      <c r="AC2623" s="4">
        <v>100</v>
      </c>
      <c r="AD2623" s="4">
        <v>100</v>
      </c>
      <c r="AE2623" s="3" t="s">
        <v>2400</v>
      </c>
      <c r="AF2623" s="3" t="s">
        <v>2400</v>
      </c>
      <c r="AG2623" s="7">
        <v>75791186</v>
      </c>
      <c r="AH2623" s="7">
        <v>75791186</v>
      </c>
      <c r="AI2623" s="7">
        <v>74526620</v>
      </c>
      <c r="AJ2623" s="7" t="s">
        <v>2400</v>
      </c>
      <c r="AK2623" s="3" t="s">
        <v>2400</v>
      </c>
      <c r="AL2623" s="7">
        <v>98</v>
      </c>
      <c r="AM2623" s="7">
        <v>7370676</v>
      </c>
      <c r="AN2623" s="3">
        <v>9.7200000000000006</v>
      </c>
      <c r="AO2623" s="3">
        <v>-3.269231</v>
      </c>
      <c r="AP2623" s="3">
        <v>-3.8240919999999998</v>
      </c>
      <c r="AQ2623" s="3">
        <v>-3.269231</v>
      </c>
      <c r="AR2623" s="3">
        <v>-8.7114340000000006</v>
      </c>
      <c r="AS2623" s="3">
        <v>-3.8240919999999998</v>
      </c>
      <c r="AT2623" s="3">
        <v>-3.269231</v>
      </c>
      <c r="AU2623" s="3">
        <v>-7.1955720000000003</v>
      </c>
      <c r="AV2623" s="3">
        <v>1.9190554571367056</v>
      </c>
      <c r="AW2623" s="3">
        <v>1.8481145072488447</v>
      </c>
      <c r="AX2623" s="3">
        <v>2.056163280313771</v>
      </c>
      <c r="AY2623" s="3">
        <v>135.56</v>
      </c>
      <c r="AZ2623" s="3">
        <v>130.54</v>
      </c>
      <c r="BA2623" s="3">
        <v>145.24</v>
      </c>
    </row>
    <row r="2624" spans="1:53" x14ac:dyDescent="0.3">
      <c r="A2624" s="1" t="s">
        <v>2790</v>
      </c>
      <c r="B2624" s="2">
        <v>5721102</v>
      </c>
      <c r="C2624" s="9" t="s">
        <v>2401</v>
      </c>
      <c r="D2624" s="9" t="s">
        <v>2407</v>
      </c>
      <c r="E2624" s="3">
        <v>394.07874021999999</v>
      </c>
      <c r="F2624" s="5">
        <v>599.07874000000004</v>
      </c>
      <c r="G2624" s="5" t="s">
        <v>2400</v>
      </c>
      <c r="H2624" s="3">
        <v>9.9000000000000005E-2</v>
      </c>
      <c r="I2624" s="3">
        <v>26.25</v>
      </c>
      <c r="J2624" s="3">
        <v>9.9000000000000005E-2</v>
      </c>
      <c r="K2624" s="3">
        <v>26.25</v>
      </c>
      <c r="L2624" s="3">
        <v>0.94386736000000004</v>
      </c>
      <c r="M2624" s="3">
        <v>0.94386736000000004</v>
      </c>
      <c r="N2624" s="3">
        <v>5.9433959999999999</v>
      </c>
      <c r="O2624" s="3" t="s">
        <v>2400</v>
      </c>
      <c r="P2624" s="3" t="s">
        <v>2400</v>
      </c>
      <c r="Q2624" s="3">
        <v>21.078184</v>
      </c>
      <c r="R2624" s="3" t="s">
        <v>2400</v>
      </c>
      <c r="S2624" s="3" t="s">
        <v>2400</v>
      </c>
      <c r="T2624" s="9" t="s">
        <v>3438</v>
      </c>
      <c r="U2624" s="7">
        <v>27309.565999999999</v>
      </c>
      <c r="V2624" s="7">
        <v>25663.013999999999</v>
      </c>
      <c r="W2624" s="7">
        <v>26177.306</v>
      </c>
      <c r="X2624" s="7">
        <v>28213.812999999998</v>
      </c>
      <c r="Y2624" s="7">
        <v>27288.085999999999</v>
      </c>
      <c r="Z2624" s="7">
        <v>27298.826000000001</v>
      </c>
      <c r="AA2624" s="7">
        <v>27309.565999999999</v>
      </c>
      <c r="AB2624" s="7">
        <v>26971.288</v>
      </c>
      <c r="AC2624" s="4">
        <v>100</v>
      </c>
      <c r="AD2624" s="4">
        <v>100</v>
      </c>
      <c r="AE2624" s="3" t="s">
        <v>2400</v>
      </c>
      <c r="AF2624" s="3" t="s">
        <v>2400</v>
      </c>
      <c r="AG2624" s="7">
        <v>39172838</v>
      </c>
      <c r="AH2624" s="7">
        <v>39172838</v>
      </c>
      <c r="AI2624" s="7">
        <v>39227200</v>
      </c>
      <c r="AJ2624" s="7" t="s">
        <v>2400</v>
      </c>
      <c r="AK2624" s="3" t="s">
        <v>2400</v>
      </c>
      <c r="AL2624" s="7">
        <v>76</v>
      </c>
      <c r="AM2624" s="7">
        <v>21829903</v>
      </c>
      <c r="AN2624" s="3">
        <v>55.73</v>
      </c>
      <c r="AO2624" s="3">
        <v>-0.105708</v>
      </c>
      <c r="AP2624" s="3">
        <v>-6.063618</v>
      </c>
      <c r="AQ2624" s="3">
        <v>-5.2156469999999997</v>
      </c>
      <c r="AR2624" s="3">
        <v>5.46875</v>
      </c>
      <c r="AS2624" s="3">
        <v>-6.063618</v>
      </c>
      <c r="AT2624" s="3">
        <v>-5.2156469999999997</v>
      </c>
      <c r="AU2624" s="3">
        <v>6.299213</v>
      </c>
      <c r="AV2624" s="3">
        <v>1.9894473818823133</v>
      </c>
      <c r="AW2624" s="3">
        <v>1.8150465056239407</v>
      </c>
      <c r="AX2624" s="3">
        <v>2.2665090619089763</v>
      </c>
      <c r="AY2624" s="3">
        <v>111.84</v>
      </c>
      <c r="AZ2624" s="4">
        <v>102.04</v>
      </c>
      <c r="BA2624" s="3">
        <v>127.42</v>
      </c>
    </row>
    <row r="2625" spans="1:53" x14ac:dyDescent="0.3">
      <c r="A2625" s="1" t="s">
        <v>2635</v>
      </c>
      <c r="B2625" s="2">
        <v>4303164</v>
      </c>
      <c r="C2625" s="9" t="s">
        <v>2401</v>
      </c>
      <c r="D2625" s="9" t="s">
        <v>2438</v>
      </c>
      <c r="E2625" s="3">
        <v>393.33884208000001</v>
      </c>
      <c r="F2625" s="5" t="s">
        <v>2400</v>
      </c>
      <c r="G2625" s="5">
        <v>1667.7918420799999</v>
      </c>
      <c r="H2625" s="3">
        <v>-0.11</v>
      </c>
      <c r="I2625" s="3" t="s">
        <v>2397</v>
      </c>
      <c r="J2625" s="3">
        <v>-0.11</v>
      </c>
      <c r="K2625" s="3" t="s">
        <v>2397</v>
      </c>
      <c r="L2625" s="3">
        <v>0.56974560626728299</v>
      </c>
      <c r="M2625" s="3">
        <v>0.56974560626728299</v>
      </c>
      <c r="N2625" s="3">
        <v>8.2657301939202501</v>
      </c>
      <c r="O2625" s="3" t="s">
        <v>2400</v>
      </c>
      <c r="P2625" s="3" t="s">
        <v>2400</v>
      </c>
      <c r="Q2625" s="3" t="s">
        <v>2400</v>
      </c>
      <c r="R2625" s="3" t="s">
        <v>2400</v>
      </c>
      <c r="S2625" s="3">
        <v>30.1626871671929</v>
      </c>
      <c r="T2625" s="9" t="s">
        <v>3429</v>
      </c>
      <c r="U2625" s="7">
        <v>82025</v>
      </c>
      <c r="V2625" s="7">
        <v>106713</v>
      </c>
      <c r="W2625" s="7">
        <v>101310</v>
      </c>
      <c r="X2625" s="7">
        <v>77816</v>
      </c>
      <c r="Y2625" s="7">
        <v>2291</v>
      </c>
      <c r="Z2625" s="7">
        <v>10476</v>
      </c>
      <c r="AA2625" s="7">
        <v>35100</v>
      </c>
      <c r="AB2625" s="7">
        <v>82025</v>
      </c>
      <c r="AC2625" s="4">
        <v>100</v>
      </c>
      <c r="AD2625" s="4">
        <v>100</v>
      </c>
      <c r="AE2625" s="3" t="s">
        <v>2400</v>
      </c>
      <c r="AF2625" s="3" t="s">
        <v>2400</v>
      </c>
      <c r="AG2625" s="7">
        <v>54532393</v>
      </c>
      <c r="AH2625" s="7">
        <v>54518727</v>
      </c>
      <c r="AI2625" s="7">
        <v>54136273</v>
      </c>
      <c r="AJ2625" s="7">
        <v>52352120</v>
      </c>
      <c r="AK2625" s="3">
        <v>96.095849999999999</v>
      </c>
      <c r="AL2625" s="7">
        <v>166</v>
      </c>
      <c r="AM2625" s="7">
        <v>24170615</v>
      </c>
      <c r="AN2625" s="3">
        <v>44.37</v>
      </c>
      <c r="AO2625" s="3">
        <v>-6.6561009999999996</v>
      </c>
      <c r="AP2625" s="3">
        <v>-18.421053000000001</v>
      </c>
      <c r="AQ2625" s="3">
        <v>-15.857143000000001</v>
      </c>
      <c r="AR2625" s="3">
        <v>-42.480468999999999</v>
      </c>
      <c r="AS2625" s="3">
        <v>-18.421053000000001</v>
      </c>
      <c r="AT2625" s="3">
        <v>-15.857143000000001</v>
      </c>
      <c r="AU2625" s="3">
        <v>-43.146718</v>
      </c>
      <c r="AV2625" s="3">
        <v>7.1400125376603381</v>
      </c>
      <c r="AW2625" s="3">
        <v>7.0100227359399438</v>
      </c>
      <c r="AX2625" s="3">
        <v>5.1541878687422162</v>
      </c>
      <c r="AY2625" s="4">
        <v>133</v>
      </c>
      <c r="AZ2625" s="3">
        <v>130.58000000000001</v>
      </c>
      <c r="BA2625" s="3">
        <v>96.01</v>
      </c>
    </row>
    <row r="2626" spans="1:53" x14ac:dyDescent="0.3">
      <c r="A2626" s="1" t="s">
        <v>2571</v>
      </c>
      <c r="B2626" s="2">
        <v>5720684</v>
      </c>
      <c r="C2626" s="9" t="s">
        <v>2401</v>
      </c>
      <c r="D2626" s="9" t="s">
        <v>2407</v>
      </c>
      <c r="E2626" s="3">
        <v>390.01837241999999</v>
      </c>
      <c r="F2626" s="5">
        <v>399.34989200000001</v>
      </c>
      <c r="G2626" s="5" t="s">
        <v>2400</v>
      </c>
      <c r="H2626" s="3">
        <v>0.624</v>
      </c>
      <c r="I2626" s="3">
        <v>4.3157889999999997</v>
      </c>
      <c r="J2626" s="4">
        <v>0.624</v>
      </c>
      <c r="K2626" s="3">
        <v>4.3157889999999997</v>
      </c>
      <c r="L2626" s="3">
        <v>0.80087901000000006</v>
      </c>
      <c r="M2626" s="3">
        <v>0.80087901000000006</v>
      </c>
      <c r="N2626" s="3" t="s">
        <v>2400</v>
      </c>
      <c r="O2626" s="3" t="s">
        <v>2400</v>
      </c>
      <c r="P2626" s="3" t="s">
        <v>2400</v>
      </c>
      <c r="Q2626" s="3">
        <v>92.504232999999999</v>
      </c>
      <c r="R2626" s="3" t="s">
        <v>2400</v>
      </c>
      <c r="S2626" s="3" t="s">
        <v>2400</v>
      </c>
      <c r="T2626" s="9" t="s">
        <v>3435</v>
      </c>
      <c r="U2626" s="7">
        <v>3979.9859999999999</v>
      </c>
      <c r="V2626" s="7">
        <v>3018.9560000000001</v>
      </c>
      <c r="W2626" s="7">
        <v>2286.2939999999999</v>
      </c>
      <c r="X2626" s="7">
        <v>3391.6309999999999</v>
      </c>
      <c r="Y2626" s="7">
        <v>3979.9859999999999</v>
      </c>
      <c r="Z2626" s="7">
        <v>3512.9189999999999</v>
      </c>
      <c r="AA2626" s="7">
        <v>3265.9380000000001</v>
      </c>
      <c r="AB2626" s="7">
        <v>3018.9560000000001</v>
      </c>
      <c r="AC2626" s="4">
        <v>100</v>
      </c>
      <c r="AD2626" s="4">
        <v>100</v>
      </c>
      <c r="AE2626" s="3" t="s">
        <v>2400</v>
      </c>
      <c r="AF2626" s="3" t="s">
        <v>2400</v>
      </c>
      <c r="AG2626" s="7">
        <v>28061399</v>
      </c>
      <c r="AH2626" s="7">
        <v>28061399</v>
      </c>
      <c r="AI2626" s="7">
        <v>26212047</v>
      </c>
      <c r="AJ2626" s="7" t="s">
        <v>2400</v>
      </c>
      <c r="AK2626" s="3" t="s">
        <v>2400</v>
      </c>
      <c r="AL2626" s="7">
        <v>80</v>
      </c>
      <c r="AM2626" s="7">
        <v>6726593</v>
      </c>
      <c r="AN2626" s="3">
        <v>23.97</v>
      </c>
      <c r="AO2626" s="3">
        <v>-3.5294120000000002</v>
      </c>
      <c r="AP2626" s="3">
        <v>-7.9943900000000001</v>
      </c>
      <c r="AQ2626" s="3">
        <v>-12.997348000000001</v>
      </c>
      <c r="AR2626" s="3">
        <v>-4.4428260000000002</v>
      </c>
      <c r="AS2626" s="3">
        <v>-7.9943900000000001</v>
      </c>
      <c r="AT2626" s="3">
        <v>-12.997348000000001</v>
      </c>
      <c r="AU2626" s="3">
        <v>-2.5260030000000002</v>
      </c>
      <c r="AV2626" s="3">
        <v>3.1804330211761718</v>
      </c>
      <c r="AW2626" s="3">
        <v>2.1084552678736559</v>
      </c>
      <c r="AX2626" s="3">
        <v>1.6283033226807127</v>
      </c>
      <c r="AY2626" s="3">
        <v>186.97</v>
      </c>
      <c r="AZ2626" s="3">
        <v>123.95</v>
      </c>
      <c r="BA2626" s="3">
        <v>95.72</v>
      </c>
    </row>
    <row r="2627" spans="1:53" x14ac:dyDescent="0.3">
      <c r="A2627" s="1" t="s">
        <v>2725</v>
      </c>
      <c r="B2627" s="2">
        <v>4966113</v>
      </c>
      <c r="C2627" s="9" t="s">
        <v>2395</v>
      </c>
      <c r="D2627" s="9" t="s">
        <v>2428</v>
      </c>
      <c r="E2627" s="3">
        <v>389.85197466</v>
      </c>
      <c r="F2627" s="5">
        <v>397.18997400000001</v>
      </c>
      <c r="G2627" s="5" t="s">
        <v>2400</v>
      </c>
      <c r="H2627" s="3">
        <v>0.14000000000000001</v>
      </c>
      <c r="I2627" s="3">
        <v>22.028302</v>
      </c>
      <c r="J2627" s="3">
        <v>0.14000000000000001</v>
      </c>
      <c r="K2627" s="3">
        <v>22.028302</v>
      </c>
      <c r="L2627" s="3">
        <v>3.0344379500000001</v>
      </c>
      <c r="M2627" s="3">
        <v>2.5631174499999996</v>
      </c>
      <c r="N2627" s="3">
        <v>19.297521</v>
      </c>
      <c r="O2627" s="3" t="s">
        <v>2400</v>
      </c>
      <c r="P2627" s="3" t="s">
        <v>2400</v>
      </c>
      <c r="Q2627" s="3">
        <v>1.0813950000000001</v>
      </c>
      <c r="R2627" s="3">
        <v>7.8621679999999996</v>
      </c>
      <c r="S2627" s="3">
        <v>7.8621679999999996</v>
      </c>
      <c r="T2627" s="9" t="s">
        <v>3429</v>
      </c>
      <c r="U2627" s="7">
        <v>347179</v>
      </c>
      <c r="V2627" s="7">
        <v>295173</v>
      </c>
      <c r="W2627" s="7">
        <v>290766</v>
      </c>
      <c r="X2627" s="7">
        <v>262881</v>
      </c>
      <c r="Y2627" s="7">
        <v>377617</v>
      </c>
      <c r="Z2627" s="7">
        <v>362205</v>
      </c>
      <c r="AA2627" s="7">
        <v>352268</v>
      </c>
      <c r="AB2627" s="7">
        <v>347179</v>
      </c>
      <c r="AC2627" s="3">
        <v>34.527000000000001</v>
      </c>
      <c r="AD2627" s="3">
        <v>34.832000000000001</v>
      </c>
      <c r="AE2627" s="4">
        <v>9.5129999999999999</v>
      </c>
      <c r="AF2627" s="4">
        <v>12.755000000000001</v>
      </c>
      <c r="AG2627" s="7">
        <v>86280444</v>
      </c>
      <c r="AH2627" s="7">
        <v>85870479</v>
      </c>
      <c r="AI2627" s="7">
        <v>84688985</v>
      </c>
      <c r="AJ2627" s="7">
        <v>70058885</v>
      </c>
      <c r="AK2627" s="3">
        <v>81.586690000000004</v>
      </c>
      <c r="AL2627" s="7">
        <v>86</v>
      </c>
      <c r="AM2627" s="7">
        <v>14352594</v>
      </c>
      <c r="AN2627" s="3">
        <v>16.71</v>
      </c>
      <c r="AO2627" s="3">
        <v>-0.84925700000000004</v>
      </c>
      <c r="AP2627" s="3">
        <v>2.8634360000000001</v>
      </c>
      <c r="AQ2627" s="3">
        <v>70.437956</v>
      </c>
      <c r="AR2627" s="3">
        <v>121.32701400000001</v>
      </c>
      <c r="AS2627" s="3">
        <v>2.8634360000000001</v>
      </c>
      <c r="AT2627" s="3">
        <v>70.437956</v>
      </c>
      <c r="AU2627" s="3">
        <v>116.203704</v>
      </c>
      <c r="AV2627" s="3">
        <v>7.9357575261691498</v>
      </c>
      <c r="AW2627" s="3">
        <v>12.218782482224825</v>
      </c>
      <c r="AX2627" s="3">
        <v>7.3421194655804269</v>
      </c>
      <c r="AY2627" s="3">
        <v>206.78</v>
      </c>
      <c r="AZ2627" s="3">
        <v>318.38</v>
      </c>
      <c r="BA2627" s="3">
        <v>191.31</v>
      </c>
    </row>
    <row r="2628" spans="1:53" x14ac:dyDescent="0.3">
      <c r="A2628" s="1" t="s">
        <v>2639</v>
      </c>
      <c r="B2628" s="2">
        <v>4356543</v>
      </c>
      <c r="C2628" s="9" t="s">
        <v>2401</v>
      </c>
      <c r="D2628" s="9" t="s">
        <v>2407</v>
      </c>
      <c r="E2628" s="3">
        <v>389.51942706</v>
      </c>
      <c r="F2628" s="5">
        <v>388.67355700000002</v>
      </c>
      <c r="G2628" s="5" t="s">
        <v>2400</v>
      </c>
      <c r="H2628" s="3">
        <v>0.876</v>
      </c>
      <c r="I2628" s="3">
        <v>4.4303239999999997</v>
      </c>
      <c r="J2628" s="3">
        <v>0.876</v>
      </c>
      <c r="K2628" s="3">
        <v>4.4303239999999997</v>
      </c>
      <c r="L2628" s="3">
        <v>0.91484933000000002</v>
      </c>
      <c r="M2628" s="3">
        <v>0.91484933000000002</v>
      </c>
      <c r="N2628" s="3" t="s">
        <v>2400</v>
      </c>
      <c r="O2628" s="3" t="s">
        <v>2400</v>
      </c>
      <c r="P2628" s="3" t="s">
        <v>2400</v>
      </c>
      <c r="Q2628" s="3">
        <v>193.335622</v>
      </c>
      <c r="R2628" s="3" t="s">
        <v>2400</v>
      </c>
      <c r="S2628" s="3" t="s">
        <v>2400</v>
      </c>
      <c r="T2628" s="9" t="s">
        <v>3438</v>
      </c>
      <c r="U2628" s="7">
        <v>2394.5509999999999</v>
      </c>
      <c r="V2628" s="7">
        <v>2550.038</v>
      </c>
      <c r="W2628" s="7">
        <v>2673.97</v>
      </c>
      <c r="X2628" s="7">
        <v>1332.3320000000001</v>
      </c>
      <c r="Y2628" s="7">
        <v>1993.559</v>
      </c>
      <c r="Z2628" s="7">
        <v>2356.2310000000002</v>
      </c>
      <c r="AA2628" s="7">
        <v>2446.7640000000001</v>
      </c>
      <c r="AB2628" s="7">
        <v>2394.5509999999999</v>
      </c>
      <c r="AC2628" s="4">
        <v>100</v>
      </c>
      <c r="AD2628" s="4">
        <v>100</v>
      </c>
      <c r="AE2628" s="3" t="s">
        <v>2400</v>
      </c>
      <c r="AF2628" s="3" t="s">
        <v>2400</v>
      </c>
      <c r="AG2628" s="7">
        <v>19103454</v>
      </c>
      <c r="AH2628" s="7">
        <v>19289905</v>
      </c>
      <c r="AI2628" s="7">
        <v>19289905</v>
      </c>
      <c r="AJ2628" s="7">
        <v>15679425</v>
      </c>
      <c r="AK2628" s="4">
        <v>82.076390000000004</v>
      </c>
      <c r="AL2628" s="7">
        <v>58</v>
      </c>
      <c r="AM2628" s="7">
        <v>8241077</v>
      </c>
      <c r="AN2628" s="3">
        <v>43.14</v>
      </c>
      <c r="AO2628" s="3">
        <v>0.59701499999999996</v>
      </c>
      <c r="AP2628" s="3">
        <v>-0.83374199999999998</v>
      </c>
      <c r="AQ2628" s="3">
        <v>-2.6948989999999999</v>
      </c>
      <c r="AR2628" s="3">
        <v>33.553500999999997</v>
      </c>
      <c r="AS2628" s="3">
        <v>-0.83374199999999998</v>
      </c>
      <c r="AT2628" s="3">
        <v>-2.6948989999999999</v>
      </c>
      <c r="AU2628" s="3">
        <v>34.262948000000002</v>
      </c>
      <c r="AV2628" s="3">
        <v>0.868628259580702</v>
      </c>
      <c r="AW2628" s="3">
        <v>1.3086246078850454</v>
      </c>
      <c r="AX2628" s="3">
        <v>1.3044886260640856</v>
      </c>
      <c r="AY2628" s="3">
        <v>58.94</v>
      </c>
      <c r="AZ2628" s="4">
        <v>88.8</v>
      </c>
      <c r="BA2628" s="3">
        <v>88.51</v>
      </c>
    </row>
    <row r="2629" spans="1:53" x14ac:dyDescent="0.3">
      <c r="A2629" s="1" t="s">
        <v>3198</v>
      </c>
      <c r="B2629" s="2">
        <v>4646458</v>
      </c>
      <c r="C2629" s="9" t="s">
        <v>2395</v>
      </c>
      <c r="D2629" s="9" t="s">
        <v>2407</v>
      </c>
      <c r="E2629" s="3">
        <v>389.33006502000001</v>
      </c>
      <c r="F2629" s="5">
        <v>928.22506499999997</v>
      </c>
      <c r="G2629" s="5">
        <v>928.22506501999999</v>
      </c>
      <c r="H2629" s="3">
        <v>0.65200000000000002</v>
      </c>
      <c r="I2629" s="3">
        <v>10.692683000000001</v>
      </c>
      <c r="J2629" s="4">
        <v>0.65200000000000002</v>
      </c>
      <c r="K2629" s="3">
        <v>10.692683000000001</v>
      </c>
      <c r="L2629" s="3">
        <v>0.81876587000000001</v>
      </c>
      <c r="M2629" s="3">
        <v>0.81876587000000001</v>
      </c>
      <c r="N2629" s="3" t="s">
        <v>2397</v>
      </c>
      <c r="O2629" s="3" t="s">
        <v>2400</v>
      </c>
      <c r="P2629" s="3" t="s">
        <v>2400</v>
      </c>
      <c r="Q2629" s="3">
        <v>6.3182</v>
      </c>
      <c r="R2629" s="3" t="s">
        <v>2400</v>
      </c>
      <c r="S2629" s="3">
        <v>12.0689705713595</v>
      </c>
      <c r="T2629" s="9" t="s">
        <v>3429</v>
      </c>
      <c r="U2629" s="7">
        <v>164209</v>
      </c>
      <c r="V2629" s="7">
        <v>107751</v>
      </c>
      <c r="W2629" s="7">
        <v>71095</v>
      </c>
      <c r="X2629" s="7">
        <v>57626</v>
      </c>
      <c r="Y2629" s="7">
        <v>150078</v>
      </c>
      <c r="Z2629" s="7">
        <v>157206</v>
      </c>
      <c r="AA2629" s="7">
        <v>164908</v>
      </c>
      <c r="AB2629" s="7">
        <v>164209</v>
      </c>
      <c r="AC2629" s="4">
        <v>100</v>
      </c>
      <c r="AD2629" s="4">
        <v>100</v>
      </c>
      <c r="AE2629" s="3" t="s">
        <v>2400</v>
      </c>
      <c r="AF2629" s="3" t="s">
        <v>2400</v>
      </c>
      <c r="AG2629" s="7">
        <v>37902532</v>
      </c>
      <c r="AH2629" s="7">
        <v>38547295</v>
      </c>
      <c r="AI2629" s="7">
        <v>40509269</v>
      </c>
      <c r="AJ2629" s="7" t="s">
        <v>2400</v>
      </c>
      <c r="AK2629" s="3" t="s">
        <v>2400</v>
      </c>
      <c r="AL2629" s="7">
        <v>76</v>
      </c>
      <c r="AM2629" s="7">
        <v>18928122</v>
      </c>
      <c r="AN2629" s="3">
        <v>50.61</v>
      </c>
      <c r="AO2629" s="3">
        <v>1.669759</v>
      </c>
      <c r="AP2629" s="3">
        <v>5.2833810000000003</v>
      </c>
      <c r="AQ2629" s="3">
        <v>6.5111759999999999</v>
      </c>
      <c r="AR2629" s="3">
        <v>-13.700787</v>
      </c>
      <c r="AS2629" s="3">
        <v>5.2833810000000003</v>
      </c>
      <c r="AT2629" s="3">
        <v>6.5111759999999999</v>
      </c>
      <c r="AU2629" s="3">
        <v>-13.153724</v>
      </c>
      <c r="AV2629" s="3">
        <v>4.5994315129709067</v>
      </c>
      <c r="AW2629" s="3">
        <v>6.8265438375529328</v>
      </c>
      <c r="AX2629" s="3">
        <v>4.6856746717510012</v>
      </c>
      <c r="AY2629" s="3">
        <v>102.44</v>
      </c>
      <c r="AZ2629" s="4">
        <v>152.04</v>
      </c>
      <c r="BA2629" s="3">
        <v>104.36</v>
      </c>
    </row>
    <row r="2630" spans="1:53" x14ac:dyDescent="0.3">
      <c r="A2630" s="1" t="s">
        <v>2811</v>
      </c>
      <c r="B2630" s="2">
        <v>20144524</v>
      </c>
      <c r="C2630" s="9" t="s">
        <v>2401</v>
      </c>
      <c r="D2630" s="9" t="s">
        <v>2423</v>
      </c>
      <c r="E2630" s="3">
        <v>388.69624800000003</v>
      </c>
      <c r="F2630" s="5">
        <v>956.89624700000002</v>
      </c>
      <c r="G2630" s="5" t="s">
        <v>2400</v>
      </c>
      <c r="H2630" s="3">
        <v>-2.2000000000000002</v>
      </c>
      <c r="I2630" s="3" t="s">
        <v>2397</v>
      </c>
      <c r="J2630" s="3">
        <v>-2.2000000000000002</v>
      </c>
      <c r="K2630" s="3" t="s">
        <v>2397</v>
      </c>
      <c r="L2630" s="3" t="s">
        <v>2397</v>
      </c>
      <c r="M2630" s="3">
        <v>0.69121160999999998</v>
      </c>
      <c r="N2630" s="3">
        <v>7.112933</v>
      </c>
      <c r="O2630" s="3" t="s">
        <v>2400</v>
      </c>
      <c r="P2630" s="3" t="s">
        <v>2400</v>
      </c>
      <c r="Q2630" s="3">
        <v>0.92645500000000003</v>
      </c>
      <c r="R2630" s="3">
        <v>10.550853</v>
      </c>
      <c r="S2630" s="3">
        <v>10.550853</v>
      </c>
      <c r="T2630" s="9" t="s">
        <v>3429</v>
      </c>
      <c r="U2630" s="7">
        <v>1046300</v>
      </c>
      <c r="V2630" s="7">
        <v>1071100</v>
      </c>
      <c r="W2630" s="7">
        <v>1106600</v>
      </c>
      <c r="X2630" s="7">
        <v>1078200</v>
      </c>
      <c r="Y2630" s="7">
        <v>1037200</v>
      </c>
      <c r="Z2630" s="7">
        <v>1041900</v>
      </c>
      <c r="AA2630" s="7">
        <v>1043600</v>
      </c>
      <c r="AB2630" s="7">
        <v>1046300</v>
      </c>
      <c r="AC2630" s="4">
        <v>48.81</v>
      </c>
      <c r="AD2630" s="3">
        <v>48.784999999999997</v>
      </c>
      <c r="AE2630" s="4">
        <v>6.6040000000000001</v>
      </c>
      <c r="AF2630" s="4">
        <v>6.7679999999999998</v>
      </c>
      <c r="AG2630" s="7">
        <v>50100000</v>
      </c>
      <c r="AH2630" s="7">
        <v>50000000</v>
      </c>
      <c r="AI2630" s="7">
        <v>50099941</v>
      </c>
      <c r="AJ2630" s="7">
        <v>40038820</v>
      </c>
      <c r="AK2630" s="3">
        <v>79.62518</v>
      </c>
      <c r="AL2630" s="7">
        <v>216</v>
      </c>
      <c r="AM2630" s="7">
        <v>40849455</v>
      </c>
      <c r="AN2630" s="3">
        <v>81.239999999999995</v>
      </c>
      <c r="AO2630" s="3">
        <v>1.9582250000000001</v>
      </c>
      <c r="AP2630" s="3">
        <v>1.034929</v>
      </c>
      <c r="AQ2630" s="3">
        <v>-1.1392409999999999</v>
      </c>
      <c r="AR2630" s="3">
        <v>-23.129921</v>
      </c>
      <c r="AS2630" s="3">
        <v>1.034929</v>
      </c>
      <c r="AT2630" s="3">
        <v>-1.1392409999999999</v>
      </c>
      <c r="AU2630" s="3">
        <v>-24.541063000000001</v>
      </c>
      <c r="AV2630" s="3">
        <v>1.9369912409722991</v>
      </c>
      <c r="AW2630" s="3">
        <v>3.5508725219810944</v>
      </c>
      <c r="AX2630" s="3">
        <v>3.9133521523448995</v>
      </c>
      <c r="AY2630" s="3">
        <v>34.81</v>
      </c>
      <c r="AZ2630" s="3">
        <v>63.82</v>
      </c>
      <c r="BA2630" s="3">
        <v>70.33</v>
      </c>
    </row>
    <row r="2631" spans="1:53" x14ac:dyDescent="0.3">
      <c r="A2631" s="1" t="s">
        <v>2889</v>
      </c>
      <c r="B2631" s="2">
        <v>4068902</v>
      </c>
      <c r="C2631" s="9" t="s">
        <v>2401</v>
      </c>
      <c r="D2631" s="9" t="s">
        <v>2487</v>
      </c>
      <c r="E2631" s="3">
        <v>388.41399874000001</v>
      </c>
      <c r="F2631" s="5">
        <v>489.45499799999999</v>
      </c>
      <c r="G2631" s="5" t="s">
        <v>2400</v>
      </c>
      <c r="H2631" s="3">
        <v>0.28999999999999998</v>
      </c>
      <c r="I2631" s="3">
        <v>13.9125</v>
      </c>
      <c r="J2631" s="3">
        <v>0.28999999999999998</v>
      </c>
      <c r="K2631" s="3">
        <v>13.9125</v>
      </c>
      <c r="L2631" s="3">
        <v>1.1866936800000001</v>
      </c>
      <c r="M2631" s="3">
        <v>1.1866936800000001</v>
      </c>
      <c r="N2631" s="3">
        <v>12.56917</v>
      </c>
      <c r="O2631" s="3" t="s">
        <v>2400</v>
      </c>
      <c r="P2631" s="3" t="s">
        <v>2400</v>
      </c>
      <c r="Q2631" s="3">
        <v>0.62235099999999999</v>
      </c>
      <c r="R2631" s="3">
        <v>4.4997420000000004</v>
      </c>
      <c r="S2631" s="3">
        <v>4.4997420000000004</v>
      </c>
      <c r="T2631" s="9" t="s">
        <v>3429</v>
      </c>
      <c r="U2631" s="7">
        <v>862133</v>
      </c>
      <c r="V2631" s="7">
        <v>1047215</v>
      </c>
      <c r="W2631" s="7">
        <v>1012799</v>
      </c>
      <c r="X2631" s="7">
        <v>748252</v>
      </c>
      <c r="Y2631" s="7">
        <v>749290</v>
      </c>
      <c r="Z2631" s="7">
        <v>793724</v>
      </c>
      <c r="AA2631" s="7">
        <v>821376</v>
      </c>
      <c r="AB2631" s="7">
        <v>862133</v>
      </c>
      <c r="AC2631" s="3">
        <v>60.673999999999999</v>
      </c>
      <c r="AD2631" s="3">
        <v>60.902000000000001</v>
      </c>
      <c r="AE2631" s="4">
        <v>9.9619999999999997</v>
      </c>
      <c r="AF2631" s="4">
        <v>6.5049999999999999</v>
      </c>
      <c r="AG2631" s="7">
        <v>16409000</v>
      </c>
      <c r="AH2631" s="7">
        <v>16409000</v>
      </c>
      <c r="AI2631" s="7">
        <v>16269000</v>
      </c>
      <c r="AJ2631" s="7">
        <v>13784504</v>
      </c>
      <c r="AK2631" s="4">
        <v>84.0107</v>
      </c>
      <c r="AL2631" s="7">
        <v>198</v>
      </c>
      <c r="AM2631" s="7">
        <v>13955544</v>
      </c>
      <c r="AN2631" s="3">
        <v>85.05</v>
      </c>
      <c r="AO2631" s="3">
        <v>1.181818</v>
      </c>
      <c r="AP2631" s="3">
        <v>-5.7179159999999998</v>
      </c>
      <c r="AQ2631" s="3">
        <v>-18.966145000000001</v>
      </c>
      <c r="AR2631" s="3">
        <v>-38.080668000000003</v>
      </c>
      <c r="AS2631" s="3">
        <v>-5.7179159999999998</v>
      </c>
      <c r="AT2631" s="3">
        <v>-18.966145000000001</v>
      </c>
      <c r="AU2631" s="3">
        <v>-37.295774999999999</v>
      </c>
      <c r="AV2631" s="3">
        <v>3.7473173053292292</v>
      </c>
      <c r="AW2631" s="3">
        <v>4.5665621418469282</v>
      </c>
      <c r="AX2631" s="3">
        <v>5.7253230024086443</v>
      </c>
      <c r="AY2631" s="3">
        <v>63.04</v>
      </c>
      <c r="AZ2631" s="3">
        <v>76.819999999999993</v>
      </c>
      <c r="BA2631" s="3">
        <v>96.32</v>
      </c>
    </row>
    <row r="2632" spans="1:53" x14ac:dyDescent="0.3">
      <c r="A2632" s="1" t="s">
        <v>3061</v>
      </c>
      <c r="B2632" s="2">
        <v>4994391</v>
      </c>
      <c r="C2632" s="9" t="s">
        <v>2401</v>
      </c>
      <c r="D2632" s="9" t="s">
        <v>2416</v>
      </c>
      <c r="E2632" s="3">
        <v>388.33948529999998</v>
      </c>
      <c r="F2632" s="5">
        <v>261.77248500000002</v>
      </c>
      <c r="G2632" s="5" t="s">
        <v>2400</v>
      </c>
      <c r="H2632" s="3">
        <v>0.73699999999999999</v>
      </c>
      <c r="I2632" s="3">
        <v>6.5129919999999997</v>
      </c>
      <c r="J2632" s="3">
        <v>0.73699999999999999</v>
      </c>
      <c r="K2632" s="3">
        <v>6.5129919999999997</v>
      </c>
      <c r="L2632" s="3">
        <v>1.05757452</v>
      </c>
      <c r="M2632" s="3">
        <v>0.98317094999999999</v>
      </c>
      <c r="N2632" s="3">
        <v>10.42953</v>
      </c>
      <c r="O2632" s="3" t="s">
        <v>2400</v>
      </c>
      <c r="P2632" s="3" t="s">
        <v>2400</v>
      </c>
      <c r="Q2632" s="3">
        <v>1.6788099999999999</v>
      </c>
      <c r="R2632" s="3">
        <v>4.340916</v>
      </c>
      <c r="S2632" s="3">
        <v>4.340916</v>
      </c>
      <c r="T2632" s="9" t="s">
        <v>3429</v>
      </c>
      <c r="U2632" s="7">
        <v>161287</v>
      </c>
      <c r="V2632" s="7">
        <v>166562</v>
      </c>
      <c r="W2632" s="7">
        <v>140815</v>
      </c>
      <c r="X2632" s="7">
        <v>114537</v>
      </c>
      <c r="Y2632" s="7">
        <v>150690</v>
      </c>
      <c r="Z2632" s="7">
        <v>157378</v>
      </c>
      <c r="AA2632" s="7">
        <v>158107</v>
      </c>
      <c r="AB2632" s="7">
        <v>161287</v>
      </c>
      <c r="AC2632" s="3">
        <v>30.515999999999998</v>
      </c>
      <c r="AD2632" s="3">
        <v>39.765999999999998</v>
      </c>
      <c r="AE2632" s="4">
        <v>12.792999999999999</v>
      </c>
      <c r="AF2632" s="3">
        <v>19.555</v>
      </c>
      <c r="AG2632" s="7">
        <v>48847734</v>
      </c>
      <c r="AH2632" s="7">
        <v>48847734</v>
      </c>
      <c r="AI2632" s="7">
        <v>48833484</v>
      </c>
      <c r="AJ2632" s="7">
        <v>8326153</v>
      </c>
      <c r="AK2632" s="3">
        <v>17.045120000000001</v>
      </c>
      <c r="AL2632" s="7">
        <v>89</v>
      </c>
      <c r="AM2632" s="7">
        <v>5911859</v>
      </c>
      <c r="AN2632" s="4">
        <v>12.1</v>
      </c>
      <c r="AO2632" s="3">
        <v>-1.7699119999999999</v>
      </c>
      <c r="AP2632" s="3">
        <v>-2.264151</v>
      </c>
      <c r="AQ2632" s="3">
        <v>4.5760430000000003</v>
      </c>
      <c r="AR2632" s="3">
        <v>40.252707999999998</v>
      </c>
      <c r="AS2632" s="3">
        <v>-2.264151</v>
      </c>
      <c r="AT2632" s="3">
        <v>4.5760430000000003</v>
      </c>
      <c r="AU2632" s="3">
        <v>38.502673999999999</v>
      </c>
      <c r="AV2632" s="3">
        <v>0.29994431266760502</v>
      </c>
      <c r="AW2632" s="3">
        <v>0.38097747509917995</v>
      </c>
      <c r="AX2632" s="3">
        <v>0.30337302064788951</v>
      </c>
      <c r="AY2632" s="3">
        <v>87.89</v>
      </c>
      <c r="AZ2632" s="3">
        <v>111.64</v>
      </c>
      <c r="BA2632" s="4">
        <v>88.9</v>
      </c>
    </row>
    <row r="2633" spans="1:53" x14ac:dyDescent="0.3">
      <c r="A2633" s="1" t="s">
        <v>3019</v>
      </c>
      <c r="B2633" s="2">
        <v>4095577</v>
      </c>
      <c r="C2633" s="9" t="s">
        <v>2401</v>
      </c>
      <c r="D2633" s="9" t="s">
        <v>2498</v>
      </c>
      <c r="E2633" s="3">
        <v>384.8760552</v>
      </c>
      <c r="F2633" s="5">
        <v>599.77605500000004</v>
      </c>
      <c r="G2633" s="5" t="s">
        <v>2400</v>
      </c>
      <c r="H2633" s="3">
        <v>-0.05</v>
      </c>
      <c r="I2633" s="3" t="s">
        <v>2397</v>
      </c>
      <c r="J2633" s="3">
        <v>-0.05</v>
      </c>
      <c r="K2633" s="3" t="s">
        <v>2397</v>
      </c>
      <c r="L2633" s="3">
        <v>1.2920547899999999</v>
      </c>
      <c r="M2633" s="3">
        <v>0.56330626000000006</v>
      </c>
      <c r="N2633" s="3" t="s">
        <v>2397</v>
      </c>
      <c r="O2633" s="3" t="s">
        <v>2400</v>
      </c>
      <c r="P2633" s="3" t="s">
        <v>2400</v>
      </c>
      <c r="Q2633" s="3">
        <v>0.64150300000000005</v>
      </c>
      <c r="R2633" s="3">
        <v>10.879058000000001</v>
      </c>
      <c r="S2633" s="3">
        <v>10.879058000000001</v>
      </c>
      <c r="T2633" s="9" t="s">
        <v>3439</v>
      </c>
      <c r="U2633" s="7">
        <v>1114500</v>
      </c>
      <c r="V2633" s="7">
        <v>1179600</v>
      </c>
      <c r="W2633" s="7">
        <v>1163600</v>
      </c>
      <c r="X2633" s="7">
        <v>1088000</v>
      </c>
      <c r="Y2633" s="7">
        <v>1087900</v>
      </c>
      <c r="Z2633" s="7">
        <v>1083300</v>
      </c>
      <c r="AA2633" s="7">
        <v>1114500</v>
      </c>
      <c r="AB2633" s="7">
        <v>1138400</v>
      </c>
      <c r="AC2633" s="3">
        <v>16.196000000000002</v>
      </c>
      <c r="AD2633" s="3">
        <v>16.206</v>
      </c>
      <c r="AE2633" s="4">
        <v>5.2489999999999997</v>
      </c>
      <c r="AF2633" s="4">
        <v>4.67</v>
      </c>
      <c r="AG2633" s="7">
        <v>35274883</v>
      </c>
      <c r="AH2633" s="7">
        <v>35245060</v>
      </c>
      <c r="AI2633" s="7">
        <v>37034050</v>
      </c>
      <c r="AJ2633" s="7">
        <v>34590484</v>
      </c>
      <c r="AK2633" s="3">
        <v>97.009990000000002</v>
      </c>
      <c r="AL2633" s="7">
        <v>198</v>
      </c>
      <c r="AM2633" s="7">
        <v>33837698</v>
      </c>
      <c r="AN2633" s="4">
        <v>94.9</v>
      </c>
      <c r="AO2633" s="3">
        <v>-1.007557</v>
      </c>
      <c r="AP2633" s="3">
        <v>7.9670329999999998</v>
      </c>
      <c r="AQ2633" s="3">
        <v>-1.421405</v>
      </c>
      <c r="AR2633" s="3">
        <v>-47.130045000000003</v>
      </c>
      <c r="AS2633" s="3">
        <v>7.9670329999999998</v>
      </c>
      <c r="AT2633" s="3">
        <v>-1.421405</v>
      </c>
      <c r="AU2633" s="3">
        <v>-48.130223999999998</v>
      </c>
      <c r="AV2633" s="3">
        <v>3.9307509275556165</v>
      </c>
      <c r="AW2633" s="3">
        <v>6.9432060257214712</v>
      </c>
      <c r="AX2633" s="3">
        <v>5.9340158901889684</v>
      </c>
      <c r="AY2633" s="3">
        <v>53.45</v>
      </c>
      <c r="AZ2633" s="3">
        <v>94.41</v>
      </c>
      <c r="BA2633" s="3">
        <v>80.69</v>
      </c>
    </row>
    <row r="2634" spans="1:53" x14ac:dyDescent="0.3">
      <c r="A2634" s="1" t="s">
        <v>2991</v>
      </c>
      <c r="B2634" s="2">
        <v>4992775</v>
      </c>
      <c r="C2634" s="9" t="s">
        <v>2401</v>
      </c>
      <c r="D2634" s="9" t="s">
        <v>2445</v>
      </c>
      <c r="E2634" s="3">
        <v>384.63041728000002</v>
      </c>
      <c r="F2634" s="5">
        <v>466.73041699999999</v>
      </c>
      <c r="G2634" s="5" t="s">
        <v>2400</v>
      </c>
      <c r="H2634" s="3">
        <v>0.47</v>
      </c>
      <c r="I2634" s="3">
        <v>41.293374999999997</v>
      </c>
      <c r="J2634" s="3">
        <v>0.47399999999999998</v>
      </c>
      <c r="K2634" s="3">
        <v>38.613568999999998</v>
      </c>
      <c r="L2634" s="3">
        <v>2.4398881600000002</v>
      </c>
      <c r="M2634" s="3">
        <v>1.55759162</v>
      </c>
      <c r="N2634" s="3">
        <v>10.972339</v>
      </c>
      <c r="O2634" s="3" t="s">
        <v>2400</v>
      </c>
      <c r="P2634" s="3" t="s">
        <v>2400</v>
      </c>
      <c r="Q2634" s="3">
        <v>1.125686</v>
      </c>
      <c r="R2634" s="3">
        <v>9.7239020000000007</v>
      </c>
      <c r="S2634" s="3">
        <v>9.7239020000000007</v>
      </c>
      <c r="T2634" s="9" t="s">
        <v>3429</v>
      </c>
      <c r="U2634" s="7">
        <v>405000</v>
      </c>
      <c r="V2634" s="7">
        <v>423400</v>
      </c>
      <c r="W2634" s="7">
        <v>374100</v>
      </c>
      <c r="X2634" s="7">
        <v>324800</v>
      </c>
      <c r="Y2634" s="7">
        <v>384400</v>
      </c>
      <c r="Z2634" s="7">
        <v>382400</v>
      </c>
      <c r="AA2634" s="7">
        <v>393100</v>
      </c>
      <c r="AB2634" s="7">
        <v>405000</v>
      </c>
      <c r="AC2634" s="3">
        <v>18.914000000000001</v>
      </c>
      <c r="AD2634" s="3">
        <v>20.681999999999999</v>
      </c>
      <c r="AE2634" s="4">
        <v>7.0119999999999996</v>
      </c>
      <c r="AF2634" s="4">
        <v>10.302</v>
      </c>
      <c r="AG2634" s="7">
        <v>26784848</v>
      </c>
      <c r="AH2634" s="7">
        <v>27386677</v>
      </c>
      <c r="AI2634" s="7">
        <v>26944000</v>
      </c>
      <c r="AJ2634" s="7">
        <v>25989583</v>
      </c>
      <c r="AK2634" s="3">
        <v>97.030919999999995</v>
      </c>
      <c r="AL2634" s="7">
        <v>139</v>
      </c>
      <c r="AM2634" s="7">
        <v>24520804</v>
      </c>
      <c r="AN2634" s="3">
        <v>91.55</v>
      </c>
      <c r="AO2634" s="3">
        <v>-1.2075469999999999</v>
      </c>
      <c r="AP2634" s="3">
        <v>-8.8440110000000001</v>
      </c>
      <c r="AQ2634" s="3">
        <v>1.081081</v>
      </c>
      <c r="AR2634" s="3">
        <v>47.244095000000002</v>
      </c>
      <c r="AS2634" s="3">
        <v>-8.8440110000000001</v>
      </c>
      <c r="AT2634" s="3">
        <v>1.081081</v>
      </c>
      <c r="AU2634" s="3">
        <v>46.420582000000003</v>
      </c>
      <c r="AV2634" s="3">
        <v>1.5341994847236018</v>
      </c>
      <c r="AW2634" s="3">
        <v>2.328138689048783</v>
      </c>
      <c r="AX2634" s="3">
        <v>2.8456094051612828</v>
      </c>
      <c r="AY2634" s="3">
        <v>53.18</v>
      </c>
      <c r="AZ2634" s="4">
        <v>80.7</v>
      </c>
      <c r="BA2634" s="3">
        <v>98.64</v>
      </c>
    </row>
    <row r="2635" spans="1:53" x14ac:dyDescent="0.3">
      <c r="A2635" s="1" t="s">
        <v>2761</v>
      </c>
      <c r="B2635" s="2">
        <v>10473144</v>
      </c>
      <c r="C2635" s="9" t="s">
        <v>2395</v>
      </c>
      <c r="D2635" s="9" t="s">
        <v>2463</v>
      </c>
      <c r="E2635" s="3">
        <v>384.34689363000001</v>
      </c>
      <c r="F2635" s="5">
        <v>171.04689300000001</v>
      </c>
      <c r="G2635" s="5" t="s">
        <v>2400</v>
      </c>
      <c r="H2635" s="3">
        <v>-0.4</v>
      </c>
      <c r="I2635" s="3" t="s">
        <v>2397</v>
      </c>
      <c r="J2635" s="3">
        <v>-0.4</v>
      </c>
      <c r="K2635" s="3" t="s">
        <v>2397</v>
      </c>
      <c r="L2635" s="3">
        <v>1.7933651599999998</v>
      </c>
      <c r="M2635" s="3">
        <v>1.7933651599999998</v>
      </c>
      <c r="N2635" s="3" t="s">
        <v>2397</v>
      </c>
      <c r="O2635" s="3" t="s">
        <v>2400</v>
      </c>
      <c r="P2635" s="3" t="s">
        <v>2400</v>
      </c>
      <c r="Q2635" s="3" t="s">
        <v>2400</v>
      </c>
      <c r="R2635" s="3" t="s">
        <v>2397</v>
      </c>
      <c r="S2635" s="3">
        <v>-3.8845740000000002</v>
      </c>
      <c r="T2635" s="9" t="s">
        <v>3429</v>
      </c>
      <c r="U2635" s="7">
        <v>50000</v>
      </c>
      <c r="V2635" s="7" t="s">
        <v>2400</v>
      </c>
      <c r="W2635" s="7" t="s">
        <v>2400</v>
      </c>
      <c r="X2635" s="7" t="s">
        <v>2400</v>
      </c>
      <c r="Y2635" s="7">
        <v>0</v>
      </c>
      <c r="Z2635" s="7">
        <v>0</v>
      </c>
      <c r="AA2635" s="7">
        <v>50000</v>
      </c>
      <c r="AB2635" s="7">
        <v>50000</v>
      </c>
      <c r="AC2635" s="4">
        <v>100</v>
      </c>
      <c r="AD2635" s="3" t="s">
        <v>2400</v>
      </c>
      <c r="AE2635" s="3">
        <v>32.543999999999997</v>
      </c>
      <c r="AF2635" s="3" t="s">
        <v>2400</v>
      </c>
      <c r="AG2635" s="7">
        <v>25736076</v>
      </c>
      <c r="AH2635" s="7">
        <v>25723276</v>
      </c>
      <c r="AI2635" s="7">
        <v>2332253</v>
      </c>
      <c r="AJ2635" s="7">
        <v>13129780</v>
      </c>
      <c r="AK2635" s="3">
        <v>50.934460000000001</v>
      </c>
      <c r="AL2635" s="7">
        <v>65</v>
      </c>
      <c r="AM2635" s="7">
        <v>8416439</v>
      </c>
      <c r="AN2635" s="3">
        <v>32.65</v>
      </c>
      <c r="AO2635" s="3">
        <v>1.66551</v>
      </c>
      <c r="AP2635" s="3">
        <v>-1.7437959999999999</v>
      </c>
      <c r="AQ2635" s="3">
        <v>-23.458725000000001</v>
      </c>
      <c r="AR2635" s="3">
        <v>-4.8701299999999996</v>
      </c>
      <c r="AS2635" s="3">
        <v>-1.7437959999999999</v>
      </c>
      <c r="AT2635" s="3">
        <v>-23.458725000000001</v>
      </c>
      <c r="AU2635" s="3">
        <v>-4.8701299999999996</v>
      </c>
      <c r="AV2635" s="3">
        <v>1.6946423575753857</v>
      </c>
      <c r="AW2635" s="3">
        <v>3.2953817115017028</v>
      </c>
      <c r="AX2635" s="3">
        <v>2.6638629318424356</v>
      </c>
      <c r="AY2635" s="3">
        <v>69.709999999999994</v>
      </c>
      <c r="AZ2635" s="3">
        <v>135.56</v>
      </c>
      <c r="BA2635" s="3">
        <v>109.58</v>
      </c>
    </row>
    <row r="2636" spans="1:53" x14ac:dyDescent="0.3">
      <c r="A2636" s="1" t="s">
        <v>2805</v>
      </c>
      <c r="B2636" s="2">
        <v>4911069</v>
      </c>
      <c r="C2636" s="9" t="s">
        <v>2395</v>
      </c>
      <c r="D2636" s="9" t="s">
        <v>2483</v>
      </c>
      <c r="E2636" s="3">
        <v>380.82695472</v>
      </c>
      <c r="F2636" s="5">
        <v>636.75095399999998</v>
      </c>
      <c r="G2636" s="5" t="s">
        <v>2400</v>
      </c>
      <c r="H2636" s="3">
        <v>0.21</v>
      </c>
      <c r="I2636" s="3">
        <v>14.757033</v>
      </c>
      <c r="J2636" s="3">
        <v>0.21</v>
      </c>
      <c r="K2636" s="3">
        <v>14.757033</v>
      </c>
      <c r="L2636" s="3" t="s">
        <v>2397</v>
      </c>
      <c r="M2636" s="3">
        <v>1.35430114</v>
      </c>
      <c r="N2636" s="3">
        <v>12.276596</v>
      </c>
      <c r="O2636" s="3" t="s">
        <v>2400</v>
      </c>
      <c r="P2636" s="3" t="s">
        <v>2400</v>
      </c>
      <c r="Q2636" s="3">
        <v>1.276985</v>
      </c>
      <c r="R2636" s="3">
        <v>7.498475</v>
      </c>
      <c r="S2636" s="3">
        <v>7.498475</v>
      </c>
      <c r="T2636" s="9" t="s">
        <v>3429</v>
      </c>
      <c r="U2636" s="7">
        <v>468664</v>
      </c>
      <c r="V2636" s="7">
        <v>469959</v>
      </c>
      <c r="W2636" s="7">
        <v>454363</v>
      </c>
      <c r="X2636" s="7">
        <v>426087</v>
      </c>
      <c r="Y2636" s="7">
        <v>470971</v>
      </c>
      <c r="Z2636" s="7">
        <v>470975</v>
      </c>
      <c r="AA2636" s="7">
        <v>470291</v>
      </c>
      <c r="AB2636" s="7">
        <v>468664</v>
      </c>
      <c r="AC2636" s="3">
        <v>19.922000000000001</v>
      </c>
      <c r="AD2636" s="3">
        <v>21.626999999999999</v>
      </c>
      <c r="AE2636" s="4">
        <v>10.955</v>
      </c>
      <c r="AF2636" s="4">
        <v>12.085000000000001</v>
      </c>
      <c r="AG2636" s="7">
        <v>29950476</v>
      </c>
      <c r="AH2636" s="7">
        <v>29988771</v>
      </c>
      <c r="AI2636" s="7">
        <v>32957470</v>
      </c>
      <c r="AJ2636" s="7">
        <v>17839538</v>
      </c>
      <c r="AK2636" s="3">
        <v>59.585839999999997</v>
      </c>
      <c r="AL2636" s="7">
        <v>154</v>
      </c>
      <c r="AM2636" s="7">
        <v>19139686</v>
      </c>
      <c r="AN2636" s="3">
        <v>63.93</v>
      </c>
      <c r="AO2636" s="3">
        <v>-2.2861980000000002</v>
      </c>
      <c r="AP2636" s="3">
        <v>-9.2767300000000006</v>
      </c>
      <c r="AQ2636" s="3">
        <v>-15.766423</v>
      </c>
      <c r="AR2636" s="3">
        <v>31.136364</v>
      </c>
      <c r="AS2636" s="3">
        <v>-9.2767300000000006</v>
      </c>
      <c r="AT2636" s="3">
        <v>-15.766423</v>
      </c>
      <c r="AU2636" s="3">
        <v>30.839002000000001</v>
      </c>
      <c r="AV2636" s="3">
        <v>1.9987223450599561</v>
      </c>
      <c r="AW2636" s="3">
        <v>3.3395728825029503</v>
      </c>
      <c r="AX2636" s="3">
        <v>3.4063839860121967</v>
      </c>
      <c r="AY2636" s="4">
        <v>45</v>
      </c>
      <c r="AZ2636" s="3">
        <v>75.19</v>
      </c>
      <c r="BA2636" s="4">
        <v>76.7</v>
      </c>
    </row>
    <row r="2637" spans="1:53" x14ac:dyDescent="0.3">
      <c r="A2637" s="1" t="s">
        <v>2614</v>
      </c>
      <c r="B2637" s="2">
        <v>4077459</v>
      </c>
      <c r="C2637" s="9" t="s">
        <v>2395</v>
      </c>
      <c r="D2637" s="9" t="s">
        <v>2429</v>
      </c>
      <c r="E2637" s="3">
        <v>380.12893864</v>
      </c>
      <c r="F2637" s="5">
        <v>1228.910938</v>
      </c>
      <c r="G2637" s="5">
        <v>1228.91093864</v>
      </c>
      <c r="H2637" s="3">
        <v>0.61</v>
      </c>
      <c r="I2637" s="3" t="s">
        <v>2397</v>
      </c>
      <c r="J2637" s="3">
        <v>0.61</v>
      </c>
      <c r="K2637" s="3" t="s">
        <v>2397</v>
      </c>
      <c r="L2637" s="3">
        <v>0.79700792000000009</v>
      </c>
      <c r="M2637" s="3">
        <v>0.76409284999999993</v>
      </c>
      <c r="N2637" s="3" t="s">
        <v>2397</v>
      </c>
      <c r="O2637" s="3" t="s">
        <v>2400</v>
      </c>
      <c r="P2637" s="3" t="s">
        <v>2400</v>
      </c>
      <c r="Q2637" s="3">
        <v>0.92177500000000001</v>
      </c>
      <c r="R2637" s="3">
        <v>14.843487</v>
      </c>
      <c r="S2637" s="3">
        <v>14.843487</v>
      </c>
      <c r="T2637" s="9" t="s">
        <v>3439</v>
      </c>
      <c r="U2637" s="7">
        <v>1388994</v>
      </c>
      <c r="V2637" s="7">
        <v>1396013</v>
      </c>
      <c r="W2637" s="7">
        <v>1187435</v>
      </c>
      <c r="X2637" s="7">
        <v>907174</v>
      </c>
      <c r="Y2637" s="7">
        <v>1357351</v>
      </c>
      <c r="Z2637" s="7">
        <v>1369964</v>
      </c>
      <c r="AA2637" s="7">
        <v>1388994</v>
      </c>
      <c r="AB2637" s="7">
        <v>1409437</v>
      </c>
      <c r="AC2637" s="3">
        <v>14.906000000000001</v>
      </c>
      <c r="AD2637" s="3">
        <v>18.550999999999998</v>
      </c>
      <c r="AE2637" s="4">
        <v>2.3410000000000002</v>
      </c>
      <c r="AF2637" s="4">
        <v>5.4950000000000001</v>
      </c>
      <c r="AG2637" s="7">
        <v>8253186</v>
      </c>
      <c r="AH2637" s="7">
        <v>6396757</v>
      </c>
      <c r="AI2637" s="7">
        <v>6382803</v>
      </c>
      <c r="AJ2637" s="7">
        <v>5700837</v>
      </c>
      <c r="AK2637" s="3">
        <v>69.079179999999994</v>
      </c>
      <c r="AL2637" s="7">
        <v>145</v>
      </c>
      <c r="AM2637" s="7">
        <v>5481995</v>
      </c>
      <c r="AN2637" s="3">
        <v>66.430000000000007</v>
      </c>
      <c r="AO2637" s="3">
        <v>-3.5384910000000001</v>
      </c>
      <c r="AP2637" s="3">
        <v>11.026863000000001</v>
      </c>
      <c r="AQ2637" s="3">
        <v>22.256678999999998</v>
      </c>
      <c r="AR2637" s="3">
        <v>-25.746161000000001</v>
      </c>
      <c r="AS2637" s="3">
        <v>11.026863000000001</v>
      </c>
      <c r="AT2637" s="3">
        <v>22.256678999999998</v>
      </c>
      <c r="AU2637" s="3">
        <v>-32.361092999999997</v>
      </c>
      <c r="AV2637" s="3">
        <v>3.5332449895863274</v>
      </c>
      <c r="AW2637" s="3">
        <v>8.1505599791810255</v>
      </c>
      <c r="AX2637" s="3">
        <v>6.8189478396937551</v>
      </c>
      <c r="AY2637" s="3">
        <v>54.98</v>
      </c>
      <c r="AZ2637" s="3">
        <v>126.82</v>
      </c>
      <c r="BA2637" s="4">
        <v>106.1</v>
      </c>
    </row>
    <row r="2638" spans="1:53" x14ac:dyDescent="0.3">
      <c r="A2638" s="1" t="s">
        <v>2797</v>
      </c>
      <c r="B2638" s="2">
        <v>5721641</v>
      </c>
      <c r="C2638" s="9" t="s">
        <v>2401</v>
      </c>
      <c r="D2638" s="9" t="s">
        <v>2407</v>
      </c>
      <c r="E2638" s="3">
        <v>379.61283100000003</v>
      </c>
      <c r="F2638" s="5">
        <v>568.83953099999997</v>
      </c>
      <c r="G2638" s="5" t="s">
        <v>2400</v>
      </c>
      <c r="H2638" s="3">
        <v>0.28599999999999998</v>
      </c>
      <c r="I2638" s="3" t="s">
        <v>2400</v>
      </c>
      <c r="J2638" s="4">
        <v>0.28599999999999998</v>
      </c>
      <c r="K2638" s="3" t="s">
        <v>2400</v>
      </c>
      <c r="L2638" s="3" t="s">
        <v>2400</v>
      </c>
      <c r="M2638" s="3" t="s">
        <v>2400</v>
      </c>
      <c r="N2638" s="3" t="s">
        <v>2400</v>
      </c>
      <c r="O2638" s="3" t="s">
        <v>2400</v>
      </c>
      <c r="P2638" s="3" t="s">
        <v>2400</v>
      </c>
      <c r="Q2638" s="3" t="s">
        <v>2400</v>
      </c>
      <c r="R2638" s="3" t="s">
        <v>2400</v>
      </c>
      <c r="S2638" s="3" t="s">
        <v>2400</v>
      </c>
      <c r="T2638" s="9" t="s">
        <v>3434</v>
      </c>
      <c r="U2638" s="7">
        <v>56879.432999999997</v>
      </c>
      <c r="V2638" s="7">
        <v>35204.449999999997</v>
      </c>
      <c r="W2638" s="7">
        <v>33840.527999999998</v>
      </c>
      <c r="X2638" s="7">
        <v>40545.120000000003</v>
      </c>
      <c r="Y2638" s="7">
        <v>56879.432999999997</v>
      </c>
      <c r="Z2638" s="7">
        <v>45890.97</v>
      </c>
      <c r="AA2638" s="7">
        <v>40547.71</v>
      </c>
      <c r="AB2638" s="7">
        <v>35204.449999999997</v>
      </c>
      <c r="AC2638" s="4">
        <v>100</v>
      </c>
      <c r="AD2638" s="4">
        <v>100</v>
      </c>
      <c r="AE2638" s="3" t="s">
        <v>2400</v>
      </c>
      <c r="AF2638" s="3" t="s">
        <v>2400</v>
      </c>
      <c r="AG2638" s="7">
        <v>29338858</v>
      </c>
      <c r="AH2638" s="7">
        <v>29338858</v>
      </c>
      <c r="AI2638" s="7">
        <v>29174848</v>
      </c>
      <c r="AJ2638" s="7" t="s">
        <v>2400</v>
      </c>
      <c r="AK2638" s="3" t="s">
        <v>2400</v>
      </c>
      <c r="AL2638" s="7">
        <v>95</v>
      </c>
      <c r="AM2638" s="7">
        <v>6708962</v>
      </c>
      <c r="AN2638" s="3">
        <v>22.87</v>
      </c>
      <c r="AO2638" s="3">
        <v>-0.83899500000000005</v>
      </c>
      <c r="AP2638" s="3">
        <v>-1.538462</v>
      </c>
      <c r="AQ2638" s="3">
        <v>0.39215699999999998</v>
      </c>
      <c r="AR2638" s="3">
        <v>0</v>
      </c>
      <c r="AS2638" s="3">
        <v>-1.538462</v>
      </c>
      <c r="AT2638" s="3">
        <v>0.39215699999999998</v>
      </c>
      <c r="AU2638" s="3">
        <v>1.105845</v>
      </c>
      <c r="AV2638" s="3">
        <v>1.4333345899148495</v>
      </c>
      <c r="AW2638" s="3">
        <v>1.136202587150337</v>
      </c>
      <c r="AX2638" s="3">
        <v>1.2342557384528683</v>
      </c>
      <c r="AY2638" s="3">
        <v>96.93</v>
      </c>
      <c r="AZ2638" s="3">
        <v>76.84</v>
      </c>
      <c r="BA2638" s="3">
        <v>83.47</v>
      </c>
    </row>
    <row r="2639" spans="1:53" x14ac:dyDescent="0.3">
      <c r="A2639" s="1" t="s">
        <v>2772</v>
      </c>
      <c r="B2639" s="2">
        <v>5299440</v>
      </c>
      <c r="C2639" s="9" t="s">
        <v>2395</v>
      </c>
      <c r="D2639" s="9" t="s">
        <v>2504</v>
      </c>
      <c r="E2639" s="3">
        <v>379.31519342000001</v>
      </c>
      <c r="F2639" s="5">
        <v>-16.338097000000001</v>
      </c>
      <c r="G2639" s="5" t="s">
        <v>2400</v>
      </c>
      <c r="H2639" s="3">
        <v>-0.10609692334875698</v>
      </c>
      <c r="I2639" s="3" t="s">
        <v>2397</v>
      </c>
      <c r="J2639" s="3">
        <v>-0.10609692334875698</v>
      </c>
      <c r="K2639" s="3" t="s">
        <v>2397</v>
      </c>
      <c r="L2639" s="3">
        <v>0.61286337999999996</v>
      </c>
      <c r="M2639" s="3">
        <v>0.46596459000000001</v>
      </c>
      <c r="N2639" s="3" t="s">
        <v>2400</v>
      </c>
      <c r="O2639" s="3" t="s">
        <v>2400</v>
      </c>
      <c r="P2639" s="3" t="s">
        <v>2400</v>
      </c>
      <c r="Q2639" s="3" t="s">
        <v>2397</v>
      </c>
      <c r="R2639" s="3">
        <v>0.79414899999999999</v>
      </c>
      <c r="S2639" s="3">
        <v>0.79414899999999999</v>
      </c>
      <c r="T2639" s="9" t="s">
        <v>3429</v>
      </c>
      <c r="U2639" s="7">
        <v>1484696.7026473251</v>
      </c>
      <c r="V2639" s="7">
        <v>1394289.582172151</v>
      </c>
      <c r="W2639" s="7">
        <v>1064508.4448561813</v>
      </c>
      <c r="X2639" s="7">
        <v>832481.73231936444</v>
      </c>
      <c r="Y2639" s="7">
        <v>1386387.8560002213</v>
      </c>
      <c r="Z2639" s="7">
        <v>1409130.8560600402</v>
      </c>
      <c r="AA2639" s="7">
        <v>1454939.6183593255</v>
      </c>
      <c r="AB2639" s="7">
        <v>1484696.7026473251</v>
      </c>
      <c r="AC2639" s="3">
        <v>37.843000000000004</v>
      </c>
      <c r="AD2639" s="3">
        <v>27.614999999999998</v>
      </c>
      <c r="AE2639" s="3">
        <v>-6.0389999999999997</v>
      </c>
      <c r="AF2639" s="4">
        <v>-7.3</v>
      </c>
      <c r="AG2639" s="7">
        <v>259915479</v>
      </c>
      <c r="AH2639" s="7">
        <v>260993031</v>
      </c>
      <c r="AI2639" s="7">
        <v>262011203</v>
      </c>
      <c r="AJ2639" s="7">
        <v>95464423</v>
      </c>
      <c r="AK2639" s="3">
        <v>36.744660000000003</v>
      </c>
      <c r="AL2639" s="7">
        <v>79</v>
      </c>
      <c r="AM2639" s="7">
        <v>26109476</v>
      </c>
      <c r="AN2639" s="4">
        <v>10.050000000000001</v>
      </c>
      <c r="AO2639" s="3">
        <v>-12.318841000000001</v>
      </c>
      <c r="AP2639" s="3">
        <v>-17.123287999999999</v>
      </c>
      <c r="AQ2639" s="3">
        <v>-36.31579</v>
      </c>
      <c r="AR2639" s="3">
        <v>-63.221885</v>
      </c>
      <c r="AS2639" s="3">
        <v>-17.123287999999999</v>
      </c>
      <c r="AT2639" s="3">
        <v>-36.31579</v>
      </c>
      <c r="AU2639" s="3">
        <v>-63.554217000000001</v>
      </c>
      <c r="AV2639" s="3" t="s">
        <v>2400</v>
      </c>
      <c r="AW2639" s="3" t="s">
        <v>2400</v>
      </c>
      <c r="AX2639" s="3" t="s">
        <v>2400</v>
      </c>
      <c r="AY2639" s="3">
        <v>75.53</v>
      </c>
      <c r="AZ2639" s="4">
        <v>53.8</v>
      </c>
      <c r="BA2639" s="3">
        <v>83.81</v>
      </c>
    </row>
    <row r="2640" spans="1:53" x14ac:dyDescent="0.3">
      <c r="A2640" s="1" t="s">
        <v>3367</v>
      </c>
      <c r="B2640" s="2">
        <v>5721464</v>
      </c>
      <c r="C2640" s="9" t="s">
        <v>2401</v>
      </c>
      <c r="D2640" s="9" t="s">
        <v>2407</v>
      </c>
      <c r="E2640" s="3">
        <v>378.49487570000002</v>
      </c>
      <c r="F2640" s="5">
        <v>378.16452500000003</v>
      </c>
      <c r="G2640" s="5" t="s">
        <v>2400</v>
      </c>
      <c r="H2640" s="3">
        <v>0.11799999999999999</v>
      </c>
      <c r="I2640" s="3">
        <v>7.782178</v>
      </c>
      <c r="J2640" s="3">
        <v>0.11799999999999999</v>
      </c>
      <c r="K2640" s="3">
        <v>7.782178</v>
      </c>
      <c r="L2640" s="3">
        <v>0.9288584299999999</v>
      </c>
      <c r="M2640" s="3">
        <v>0.9288584299999999</v>
      </c>
      <c r="N2640" s="3" t="s">
        <v>2400</v>
      </c>
      <c r="O2640" s="3" t="s">
        <v>2400</v>
      </c>
      <c r="P2640" s="3" t="s">
        <v>2400</v>
      </c>
      <c r="Q2640" s="3">
        <v>10.334409000000001</v>
      </c>
      <c r="R2640" s="3" t="s">
        <v>2400</v>
      </c>
      <c r="S2640" s="3" t="s">
        <v>2400</v>
      </c>
      <c r="T2640" s="9" t="s">
        <v>3435</v>
      </c>
      <c r="U2640" s="7">
        <v>36132.648000000001</v>
      </c>
      <c r="V2640" s="7">
        <v>37314.892</v>
      </c>
      <c r="W2640" s="7">
        <v>35360.078999999998</v>
      </c>
      <c r="X2640" s="7">
        <v>36304.324999999997</v>
      </c>
      <c r="Y2640" s="7">
        <v>36132.648000000001</v>
      </c>
      <c r="Z2640" s="7">
        <v>36612.059000000001</v>
      </c>
      <c r="AA2640" s="7">
        <v>37091.47</v>
      </c>
      <c r="AB2640" s="7">
        <v>37203.180999999997</v>
      </c>
      <c r="AC2640" s="4">
        <v>100</v>
      </c>
      <c r="AD2640" s="4">
        <v>100</v>
      </c>
      <c r="AE2640" s="3" t="s">
        <v>2400</v>
      </c>
      <c r="AF2640" s="3" t="s">
        <v>2400</v>
      </c>
      <c r="AG2640" s="7">
        <v>95099215</v>
      </c>
      <c r="AH2640" s="7">
        <v>95099215</v>
      </c>
      <c r="AI2640" s="7">
        <v>95099215</v>
      </c>
      <c r="AJ2640" s="7" t="s">
        <v>2400</v>
      </c>
      <c r="AK2640" s="3" t="s">
        <v>2400</v>
      </c>
      <c r="AL2640" s="7">
        <v>106</v>
      </c>
      <c r="AM2640" s="7">
        <v>36790557</v>
      </c>
      <c r="AN2640" s="3">
        <v>38.69</v>
      </c>
      <c r="AO2640" s="3">
        <v>-1.256281</v>
      </c>
      <c r="AP2640" s="3">
        <v>-1.256281</v>
      </c>
      <c r="AQ2640" s="3">
        <v>-2.9629629999999998</v>
      </c>
      <c r="AR2640" s="3">
        <v>-0.253807</v>
      </c>
      <c r="AS2640" s="3">
        <v>-1.256281</v>
      </c>
      <c r="AT2640" s="3">
        <v>-2.9629629999999998</v>
      </c>
      <c r="AU2640" s="3">
        <v>1.813472</v>
      </c>
      <c r="AV2640" s="3">
        <v>2.4802507570646086</v>
      </c>
      <c r="AW2640" s="3">
        <v>2.580462223775263</v>
      </c>
      <c r="AX2640" s="3">
        <v>2.2855887118278768</v>
      </c>
      <c r="AY2640" s="3">
        <v>122.78</v>
      </c>
      <c r="AZ2640" s="3">
        <v>127.74</v>
      </c>
      <c r="BA2640" s="3">
        <v>113.14</v>
      </c>
    </row>
    <row r="2641" spans="1:53" x14ac:dyDescent="0.3">
      <c r="A2641" s="1" t="s">
        <v>2622</v>
      </c>
      <c r="B2641" s="2">
        <v>5308980</v>
      </c>
      <c r="C2641" s="9" t="s">
        <v>2395</v>
      </c>
      <c r="D2641" s="9" t="s">
        <v>2463</v>
      </c>
      <c r="E2641" s="3">
        <v>377.17687272000001</v>
      </c>
      <c r="F2641" s="5">
        <v>145.348872</v>
      </c>
      <c r="G2641" s="5" t="s">
        <v>2400</v>
      </c>
      <c r="H2641" s="3">
        <v>-1.07</v>
      </c>
      <c r="I2641" s="3" t="s">
        <v>2397</v>
      </c>
      <c r="J2641" s="3">
        <v>-1.07</v>
      </c>
      <c r="K2641" s="3" t="s">
        <v>2397</v>
      </c>
      <c r="L2641" s="3">
        <v>1.3207547199999998</v>
      </c>
      <c r="M2641" s="3">
        <v>1.3207547199999998</v>
      </c>
      <c r="N2641" s="3" t="s">
        <v>2397</v>
      </c>
      <c r="O2641" s="3" t="s">
        <v>2400</v>
      </c>
      <c r="P2641" s="3" t="s">
        <v>2400</v>
      </c>
      <c r="Q2641" s="3">
        <v>0.12990199999999999</v>
      </c>
      <c r="R2641" s="3" t="s">
        <v>2397</v>
      </c>
      <c r="S2641" s="3">
        <v>-0.102816</v>
      </c>
      <c r="T2641" s="9" t="s">
        <v>3429</v>
      </c>
      <c r="U2641" s="7">
        <v>380786</v>
      </c>
      <c r="V2641" s="7">
        <v>22230</v>
      </c>
      <c r="W2641" s="7">
        <v>285</v>
      </c>
      <c r="X2641" s="7">
        <v>650</v>
      </c>
      <c r="Y2641" s="7">
        <v>196485</v>
      </c>
      <c r="Z2641" s="7">
        <v>298762</v>
      </c>
      <c r="AA2641" s="7">
        <v>398001</v>
      </c>
      <c r="AB2641" s="7">
        <v>380786</v>
      </c>
      <c r="AC2641" s="3">
        <v>59.655000000000001</v>
      </c>
      <c r="AD2641" s="3">
        <v>-50.801000000000002</v>
      </c>
      <c r="AE2641" s="4">
        <v>10.476000000000001</v>
      </c>
      <c r="AF2641" s="3">
        <v>-126.34399999999999</v>
      </c>
      <c r="AG2641" s="7">
        <v>68545508</v>
      </c>
      <c r="AH2641" s="7">
        <v>68079057</v>
      </c>
      <c r="AI2641" s="7">
        <v>67505126</v>
      </c>
      <c r="AJ2641" s="7">
        <v>42392551</v>
      </c>
      <c r="AK2641" s="3">
        <v>61.843730000000001</v>
      </c>
      <c r="AL2641" s="7">
        <v>136</v>
      </c>
      <c r="AM2641" s="7">
        <v>39227882</v>
      </c>
      <c r="AN2641" s="3">
        <v>57.23</v>
      </c>
      <c r="AO2641" s="3">
        <v>-5.5</v>
      </c>
      <c r="AP2641" s="3">
        <v>-31.768953</v>
      </c>
      <c r="AQ2641" s="3">
        <v>16.666667</v>
      </c>
      <c r="AR2641" s="3">
        <v>-74.749499</v>
      </c>
      <c r="AS2641" s="3">
        <v>-31.768953</v>
      </c>
      <c r="AT2641" s="3">
        <v>16.666667</v>
      </c>
      <c r="AU2641" s="3">
        <v>-74.320651999999995</v>
      </c>
      <c r="AV2641" s="3">
        <v>4.1346717461347442</v>
      </c>
      <c r="AW2641" s="3">
        <v>5.2598455895035841</v>
      </c>
      <c r="AX2641" s="3">
        <v>9.3031511122302</v>
      </c>
      <c r="AY2641" s="3">
        <v>30.07</v>
      </c>
      <c r="AZ2641" s="3">
        <v>38.26</v>
      </c>
      <c r="BA2641" s="3">
        <v>67.66</v>
      </c>
    </row>
    <row r="2642" spans="1:53" x14ac:dyDescent="0.3">
      <c r="A2642" s="1" t="s">
        <v>2860</v>
      </c>
      <c r="B2642" s="2">
        <v>4094690</v>
      </c>
      <c r="C2642" s="9" t="s">
        <v>2401</v>
      </c>
      <c r="D2642" s="9" t="s">
        <v>2410</v>
      </c>
      <c r="E2642" s="3">
        <v>376.94241176000003</v>
      </c>
      <c r="F2642" s="5">
        <v>862.038411</v>
      </c>
      <c r="G2642" s="5" t="s">
        <v>2400</v>
      </c>
      <c r="H2642" s="3">
        <v>-1.76</v>
      </c>
      <c r="I2642" s="3" t="s">
        <v>2397</v>
      </c>
      <c r="J2642" s="3">
        <v>-1.768</v>
      </c>
      <c r="K2642" s="3" t="s">
        <v>2397</v>
      </c>
      <c r="L2642" s="3">
        <v>0.99936881999999994</v>
      </c>
      <c r="M2642" s="3">
        <v>0.92880266000000011</v>
      </c>
      <c r="N2642" s="3">
        <v>9.0725809999999996</v>
      </c>
      <c r="O2642" s="3" t="s">
        <v>2400</v>
      </c>
      <c r="P2642" s="3" t="s">
        <v>2400</v>
      </c>
      <c r="Q2642" s="3">
        <v>0.43948500000000001</v>
      </c>
      <c r="R2642" s="3">
        <v>2.775436</v>
      </c>
      <c r="S2642" s="3">
        <v>2.775436</v>
      </c>
      <c r="T2642" s="9" t="s">
        <v>3433</v>
      </c>
      <c r="U2642" s="7">
        <v>2324624</v>
      </c>
      <c r="V2642" s="7">
        <v>2384888</v>
      </c>
      <c r="W2642" s="7">
        <v>2422084</v>
      </c>
      <c r="X2642" s="7">
        <v>1786530</v>
      </c>
      <c r="Y2642" s="7">
        <v>2318063</v>
      </c>
      <c r="Z2642" s="7">
        <v>2301050</v>
      </c>
      <c r="AA2642" s="7">
        <v>2298889</v>
      </c>
      <c r="AB2642" s="7">
        <v>2324624</v>
      </c>
      <c r="AC2642" s="3">
        <v>47.268999999999998</v>
      </c>
      <c r="AD2642" s="3">
        <v>46.988999999999997</v>
      </c>
      <c r="AE2642" s="4">
        <v>2.8260000000000001</v>
      </c>
      <c r="AF2642" s="4">
        <v>2.6259999999999999</v>
      </c>
      <c r="AG2642" s="7">
        <v>11212536</v>
      </c>
      <c r="AH2642" s="7">
        <v>11218536</v>
      </c>
      <c r="AI2642" s="7">
        <v>11502536</v>
      </c>
      <c r="AJ2642" s="7">
        <v>10213038</v>
      </c>
      <c r="AK2642" s="3">
        <v>91.087720000000004</v>
      </c>
      <c r="AL2642" s="7">
        <v>157</v>
      </c>
      <c r="AM2642" s="7">
        <v>10243480</v>
      </c>
      <c r="AN2642" s="3">
        <v>91.36</v>
      </c>
      <c r="AO2642" s="3">
        <v>4.4721409999999997</v>
      </c>
      <c r="AP2642" s="3">
        <v>27.270021</v>
      </c>
      <c r="AQ2642" s="3">
        <v>57.342657000000003</v>
      </c>
      <c r="AR2642" s="3">
        <v>23.984919000000001</v>
      </c>
      <c r="AS2642" s="3">
        <v>27.270021</v>
      </c>
      <c r="AT2642" s="3">
        <v>57.342657000000003</v>
      </c>
      <c r="AU2642" s="3">
        <v>21.414370999999999</v>
      </c>
      <c r="AV2642" s="3">
        <v>6.4739909551206702</v>
      </c>
      <c r="AW2642" s="3">
        <v>9.0513758411705592</v>
      </c>
      <c r="AX2642" s="3">
        <v>6.9245554489854273</v>
      </c>
      <c r="AY2642" s="4">
        <v>102.07</v>
      </c>
      <c r="AZ2642" s="4">
        <v>142.69999999999999</v>
      </c>
      <c r="BA2642" s="3">
        <v>109.17</v>
      </c>
    </row>
    <row r="2643" spans="1:53" x14ac:dyDescent="0.3">
      <c r="A2643" s="1" t="s">
        <v>2568</v>
      </c>
      <c r="B2643" s="2">
        <v>5726852</v>
      </c>
      <c r="C2643" s="9" t="s">
        <v>2401</v>
      </c>
      <c r="D2643" s="9" t="s">
        <v>2407</v>
      </c>
      <c r="E2643" s="3">
        <v>376.64906391</v>
      </c>
      <c r="F2643" s="5">
        <v>465.405933</v>
      </c>
      <c r="G2643" s="5" t="s">
        <v>2400</v>
      </c>
      <c r="H2643" s="3">
        <v>0.215</v>
      </c>
      <c r="I2643" s="3" t="s">
        <v>2397</v>
      </c>
      <c r="J2643" s="3">
        <v>0.215</v>
      </c>
      <c r="K2643" s="3" t="s">
        <v>2397</v>
      </c>
      <c r="L2643" s="3">
        <v>1.0271420999999998</v>
      </c>
      <c r="M2643" s="3">
        <v>1.0271420999999998</v>
      </c>
      <c r="N2643" s="3">
        <v>18.921569000000002</v>
      </c>
      <c r="O2643" s="3" t="s">
        <v>2400</v>
      </c>
      <c r="P2643" s="3" t="s">
        <v>2400</v>
      </c>
      <c r="Q2643" s="3">
        <v>27.720707999999998</v>
      </c>
      <c r="R2643" s="3" t="s">
        <v>2400</v>
      </c>
      <c r="S2643" s="3" t="s">
        <v>2400</v>
      </c>
      <c r="T2643" s="9" t="s">
        <v>3434</v>
      </c>
      <c r="U2643" s="7">
        <v>16049.638999999999</v>
      </c>
      <c r="V2643" s="7">
        <v>18289.489000000001</v>
      </c>
      <c r="W2643" s="7">
        <v>18558.647000000001</v>
      </c>
      <c r="X2643" s="7">
        <v>17596.373</v>
      </c>
      <c r="Y2643" s="7">
        <v>15094.548000000001</v>
      </c>
      <c r="Z2643" s="7">
        <v>15572.093999999999</v>
      </c>
      <c r="AA2643" s="7">
        <v>16049.638999999999</v>
      </c>
      <c r="AB2643" s="7">
        <v>17111.18</v>
      </c>
      <c r="AC2643" s="4">
        <v>100</v>
      </c>
      <c r="AD2643" s="4">
        <v>100</v>
      </c>
      <c r="AE2643" s="3" t="s">
        <v>2400</v>
      </c>
      <c r="AF2643" s="3" t="s">
        <v>2400</v>
      </c>
      <c r="AG2643" s="7">
        <v>85407951</v>
      </c>
      <c r="AH2643" s="7">
        <v>85407951</v>
      </c>
      <c r="AI2643" s="7">
        <v>85407951</v>
      </c>
      <c r="AJ2643" s="7" t="s">
        <v>2400</v>
      </c>
      <c r="AK2643" s="3" t="s">
        <v>2400</v>
      </c>
      <c r="AL2643" s="7">
        <v>92</v>
      </c>
      <c r="AM2643" s="7">
        <v>17215500</v>
      </c>
      <c r="AN2643" s="3">
        <v>20.16</v>
      </c>
      <c r="AO2643" s="3">
        <v>-2.7707809999999999</v>
      </c>
      <c r="AP2643" s="3">
        <v>-12.471655</v>
      </c>
      <c r="AQ2643" s="3">
        <v>-16.450216999999999</v>
      </c>
      <c r="AR2643" s="3">
        <v>-0.51546400000000003</v>
      </c>
      <c r="AS2643" s="3">
        <v>-12.471655</v>
      </c>
      <c r="AT2643" s="3">
        <v>-16.450216999999999</v>
      </c>
      <c r="AU2643" s="3">
        <v>-0.51546400000000003</v>
      </c>
      <c r="AV2643" s="3">
        <v>1.9467742529029879</v>
      </c>
      <c r="AW2643" s="3">
        <v>1.8097471446721094</v>
      </c>
      <c r="AX2643" s="3">
        <v>1.7616328700609363</v>
      </c>
      <c r="AY2643" s="3">
        <v>103.19</v>
      </c>
      <c r="AZ2643" s="3">
        <v>95.92</v>
      </c>
      <c r="BA2643" s="3">
        <v>93.37</v>
      </c>
    </row>
    <row r="2644" spans="1:53" x14ac:dyDescent="0.3">
      <c r="A2644" s="1" t="s">
        <v>3173</v>
      </c>
      <c r="B2644" s="2">
        <v>4128969</v>
      </c>
      <c r="C2644" s="9" t="s">
        <v>2401</v>
      </c>
      <c r="D2644" s="9" t="s">
        <v>2507</v>
      </c>
      <c r="E2644" s="3">
        <v>376.29850854</v>
      </c>
      <c r="F2644" s="5">
        <v>958.09850800000004</v>
      </c>
      <c r="G2644" s="5" t="s">
        <v>2400</v>
      </c>
      <c r="H2644" s="3">
        <v>-0.52</v>
      </c>
      <c r="I2644" s="3" t="s">
        <v>2397</v>
      </c>
      <c r="J2644" s="3">
        <v>-0.52</v>
      </c>
      <c r="K2644" s="3" t="s">
        <v>2397</v>
      </c>
      <c r="L2644" s="3" t="s">
        <v>2397</v>
      </c>
      <c r="M2644" s="3">
        <v>7.14871795</v>
      </c>
      <c r="N2644" s="3">
        <v>91.710526000000002</v>
      </c>
      <c r="O2644" s="3" t="s">
        <v>2400</v>
      </c>
      <c r="P2644" s="3" t="s">
        <v>2400</v>
      </c>
      <c r="Q2644" s="3">
        <v>0.343449</v>
      </c>
      <c r="R2644" s="3">
        <v>3.730289</v>
      </c>
      <c r="S2644" s="3">
        <v>3.730289</v>
      </c>
      <c r="T2644" s="9" t="s">
        <v>3429</v>
      </c>
      <c r="U2644" s="7">
        <v>2957700</v>
      </c>
      <c r="V2644" s="7">
        <v>3217000</v>
      </c>
      <c r="W2644" s="7">
        <v>2960400</v>
      </c>
      <c r="X2644" s="7">
        <v>2929600</v>
      </c>
      <c r="Y2644" s="7">
        <v>2751700</v>
      </c>
      <c r="Z2644" s="7">
        <v>2777100</v>
      </c>
      <c r="AA2644" s="7">
        <v>2846000</v>
      </c>
      <c r="AB2644" s="7">
        <v>2957700</v>
      </c>
      <c r="AC2644" s="3">
        <v>19.491</v>
      </c>
      <c r="AD2644" s="3">
        <v>20.925000000000001</v>
      </c>
      <c r="AE2644" s="4">
        <v>7.9009999999999998</v>
      </c>
      <c r="AF2644" s="4">
        <v>8.2530000000000001</v>
      </c>
      <c r="AG2644" s="7">
        <v>52200000</v>
      </c>
      <c r="AH2644" s="7">
        <v>52200000</v>
      </c>
      <c r="AI2644" s="7">
        <v>51600000</v>
      </c>
      <c r="AJ2644" s="7">
        <v>30888770</v>
      </c>
      <c r="AK2644" s="3">
        <v>59.26596</v>
      </c>
      <c r="AL2644" s="7">
        <v>138</v>
      </c>
      <c r="AM2644" s="7">
        <v>22931396</v>
      </c>
      <c r="AN2644" s="4">
        <v>44</v>
      </c>
      <c r="AO2644" s="3">
        <v>-6.1911170000000002</v>
      </c>
      <c r="AP2644" s="3">
        <v>-3.4626039999999998</v>
      </c>
      <c r="AQ2644" s="3">
        <v>53.524228999999998</v>
      </c>
      <c r="AR2644" s="3">
        <v>30.769231000000001</v>
      </c>
      <c r="AS2644" s="3">
        <v>-3.4626039999999998</v>
      </c>
      <c r="AT2644" s="3">
        <v>53.524228999999998</v>
      </c>
      <c r="AU2644" s="3">
        <v>28.597785999999999</v>
      </c>
      <c r="AV2644" s="3">
        <v>3.1678060774959951</v>
      </c>
      <c r="AW2644" s="3">
        <v>4.4649027381487105</v>
      </c>
      <c r="AX2644" s="3">
        <v>3.9105365900019016</v>
      </c>
      <c r="AY2644" s="4">
        <v>128</v>
      </c>
      <c r="AZ2644" s="3">
        <v>180.41</v>
      </c>
      <c r="BA2644" s="4">
        <v>158.01</v>
      </c>
    </row>
    <row r="2645" spans="1:53" x14ac:dyDescent="0.3">
      <c r="A2645" s="1" t="s">
        <v>2658</v>
      </c>
      <c r="B2645" s="2">
        <v>6513894</v>
      </c>
      <c r="C2645" s="9" t="s">
        <v>2401</v>
      </c>
      <c r="D2645" s="9" t="s">
        <v>2398</v>
      </c>
      <c r="E2645" s="3">
        <v>375.74100299999998</v>
      </c>
      <c r="F2645" s="5">
        <v>345.93200200000001</v>
      </c>
      <c r="G2645" s="5" t="s">
        <v>2400</v>
      </c>
      <c r="H2645" s="3">
        <v>-0.03</v>
      </c>
      <c r="I2645" s="3" t="s">
        <v>2397</v>
      </c>
      <c r="J2645" s="3">
        <v>-0.03</v>
      </c>
      <c r="K2645" s="3" t="s">
        <v>2397</v>
      </c>
      <c r="L2645" s="3">
        <v>2.7794561900000003</v>
      </c>
      <c r="M2645" s="3">
        <v>2.5988700599999999</v>
      </c>
      <c r="N2645" s="3">
        <v>30.163934000000001</v>
      </c>
      <c r="O2645" s="3" t="s">
        <v>2400</v>
      </c>
      <c r="P2645" s="3" t="s">
        <v>2400</v>
      </c>
      <c r="Q2645" s="3">
        <v>0.59373699999999996</v>
      </c>
      <c r="R2645" s="3" t="s">
        <v>2397</v>
      </c>
      <c r="S2645" s="3">
        <v>-14.334156</v>
      </c>
      <c r="T2645" s="9" t="s">
        <v>3431</v>
      </c>
      <c r="U2645" s="7">
        <v>490184</v>
      </c>
      <c r="V2645" s="7">
        <v>535315</v>
      </c>
      <c r="W2645" s="7">
        <v>507406</v>
      </c>
      <c r="X2645" s="7">
        <v>378604</v>
      </c>
      <c r="Y2645" s="7">
        <v>488881</v>
      </c>
      <c r="Z2645" s="7">
        <v>485805</v>
      </c>
      <c r="AA2645" s="7">
        <v>490184</v>
      </c>
      <c r="AB2645" s="7">
        <v>494718</v>
      </c>
      <c r="AC2645" s="3">
        <v>61.640999999999998</v>
      </c>
      <c r="AD2645" s="3">
        <v>61.948</v>
      </c>
      <c r="AE2645" s="3">
        <v>-7.0460000000000003</v>
      </c>
      <c r="AF2645" s="3">
        <v>-5.484</v>
      </c>
      <c r="AG2645" s="7">
        <v>174488491</v>
      </c>
      <c r="AH2645" s="7">
        <v>173470450</v>
      </c>
      <c r="AI2645" s="7">
        <v>176422422</v>
      </c>
      <c r="AJ2645" s="7">
        <v>116543857</v>
      </c>
      <c r="AK2645" s="3">
        <v>66.996880000000004</v>
      </c>
      <c r="AL2645" s="7">
        <v>131</v>
      </c>
      <c r="AM2645" s="7">
        <v>51335138</v>
      </c>
      <c r="AN2645" s="3">
        <v>29.51</v>
      </c>
      <c r="AO2645" s="3">
        <v>-3.1578949999999999</v>
      </c>
      <c r="AP2645" s="3">
        <v>-14.814814999999999</v>
      </c>
      <c r="AQ2645" s="3">
        <v>12.883436</v>
      </c>
      <c r="AR2645" s="3">
        <v>144.518272</v>
      </c>
      <c r="AS2645" s="3">
        <v>-14.814814999999999</v>
      </c>
      <c r="AT2645" s="3">
        <v>12.883436</v>
      </c>
      <c r="AU2645" s="3">
        <v>128.42954700000001</v>
      </c>
      <c r="AV2645" s="3">
        <v>1.584381697597496</v>
      </c>
      <c r="AW2645" s="3">
        <v>3.1588647063528921</v>
      </c>
      <c r="AX2645" s="3">
        <v>2.6160606059973577</v>
      </c>
      <c r="AY2645" s="3">
        <v>69.11</v>
      </c>
      <c r="AZ2645" s="3">
        <v>137.78</v>
      </c>
      <c r="BA2645" s="4">
        <v>114.11</v>
      </c>
    </row>
    <row r="2646" spans="1:53" x14ac:dyDescent="0.3">
      <c r="A2646" s="1" t="s">
        <v>3381</v>
      </c>
      <c r="B2646" s="2">
        <v>11149021</v>
      </c>
      <c r="C2646" s="9" t="s">
        <v>2401</v>
      </c>
      <c r="D2646" s="9" t="s">
        <v>2460</v>
      </c>
      <c r="E2646" s="3">
        <v>374.74526262000001</v>
      </c>
      <c r="F2646" s="5">
        <v>292.09803199999999</v>
      </c>
      <c r="G2646" s="5">
        <v>290.42895552825303</v>
      </c>
      <c r="H2646" s="3">
        <v>1.0805134035781303</v>
      </c>
      <c r="I2646" s="3">
        <v>2.148981</v>
      </c>
      <c r="J2646" s="3">
        <v>1.0805134035781303</v>
      </c>
      <c r="K2646" s="3">
        <v>2.148981</v>
      </c>
      <c r="L2646" s="3">
        <v>0.40578342999999995</v>
      </c>
      <c r="M2646" s="3">
        <v>0.40365017999999997</v>
      </c>
      <c r="N2646" s="3" t="s">
        <v>2400</v>
      </c>
      <c r="O2646" s="3" t="s">
        <v>2400</v>
      </c>
      <c r="P2646" s="3" t="s">
        <v>2400</v>
      </c>
      <c r="Q2646" s="3">
        <v>0.43113000000000001</v>
      </c>
      <c r="R2646" s="3">
        <v>1.2468300000000001</v>
      </c>
      <c r="S2646" s="3">
        <v>1.2468300000000001</v>
      </c>
      <c r="T2646" s="9" t="s">
        <v>3429</v>
      </c>
      <c r="U2646" s="7">
        <v>680418.07904535544</v>
      </c>
      <c r="V2646" s="7">
        <v>530315.86305167631</v>
      </c>
      <c r="W2646" s="7">
        <v>562227.70544566435</v>
      </c>
      <c r="X2646" s="7">
        <v>318048.87144182855</v>
      </c>
      <c r="Y2646" s="7">
        <v>743753.88827536465</v>
      </c>
      <c r="Z2646" s="7">
        <v>715954.73033095337</v>
      </c>
      <c r="AA2646" s="7">
        <v>700475.81937976764</v>
      </c>
      <c r="AB2646" s="7">
        <v>680418.07904535544</v>
      </c>
      <c r="AC2646" s="3">
        <v>35.637</v>
      </c>
      <c r="AD2646" s="3">
        <v>38.332999999999998</v>
      </c>
      <c r="AE2646" s="3">
        <v>31.358000000000001</v>
      </c>
      <c r="AF2646" s="3">
        <v>33.930999999999997</v>
      </c>
      <c r="AG2646" s="7">
        <v>47642830</v>
      </c>
      <c r="AH2646" s="7">
        <v>48985691</v>
      </c>
      <c r="AI2646" s="7">
        <v>47967723</v>
      </c>
      <c r="AJ2646" s="7">
        <v>23496497</v>
      </c>
      <c r="AK2646" s="3">
        <v>47.517040000000001</v>
      </c>
      <c r="AL2646" s="7">
        <v>15</v>
      </c>
      <c r="AM2646" s="7">
        <v>631642</v>
      </c>
      <c r="AN2646" s="4">
        <v>1.28</v>
      </c>
      <c r="AO2646" s="3">
        <v>2.334152</v>
      </c>
      <c r="AP2646" s="3">
        <v>9.8944589999999994</v>
      </c>
      <c r="AQ2646" s="3">
        <v>26.212121</v>
      </c>
      <c r="AR2646" s="3">
        <v>120.95490700000001</v>
      </c>
      <c r="AS2646" s="3">
        <v>9.8944589999999994</v>
      </c>
      <c r="AT2646" s="3">
        <v>26.212121</v>
      </c>
      <c r="AU2646" s="3">
        <v>127.595628</v>
      </c>
      <c r="AV2646" s="3" t="s">
        <v>2400</v>
      </c>
      <c r="AW2646" s="3" t="s">
        <v>2400</v>
      </c>
      <c r="AX2646" s="3" t="s">
        <v>2400</v>
      </c>
      <c r="AY2646" s="3">
        <v>99.97</v>
      </c>
      <c r="AZ2646" s="3">
        <v>160.18</v>
      </c>
      <c r="BA2646" s="4">
        <v>190.01</v>
      </c>
    </row>
    <row r="2647" spans="1:53" x14ac:dyDescent="0.3">
      <c r="A2647" s="1" t="s">
        <v>3358</v>
      </c>
      <c r="B2647" s="2">
        <v>4811333</v>
      </c>
      <c r="C2647" s="9" t="s">
        <v>2395</v>
      </c>
      <c r="D2647" s="9" t="s">
        <v>2403</v>
      </c>
      <c r="E2647" s="3">
        <v>374.73151999999999</v>
      </c>
      <c r="F2647" s="5">
        <v>74.718519000000001</v>
      </c>
      <c r="G2647" s="5" t="s">
        <v>2400</v>
      </c>
      <c r="H2647" s="3">
        <v>-0.16</v>
      </c>
      <c r="I2647" s="3">
        <v>12.167382</v>
      </c>
      <c r="J2647" s="3">
        <v>-0.16</v>
      </c>
      <c r="K2647" s="3">
        <v>12.167382</v>
      </c>
      <c r="L2647" s="3">
        <v>0.93626155999999994</v>
      </c>
      <c r="M2647" s="3">
        <v>0.93626155999999994</v>
      </c>
      <c r="N2647" s="3" t="s">
        <v>2397</v>
      </c>
      <c r="O2647" s="3" t="s">
        <v>2400</v>
      </c>
      <c r="P2647" s="3" t="s">
        <v>2400</v>
      </c>
      <c r="Q2647" s="3">
        <v>5.9310000000000002E-2</v>
      </c>
      <c r="R2647" s="3">
        <v>0.42180099999999998</v>
      </c>
      <c r="S2647" s="3">
        <v>0.42180099999999998</v>
      </c>
      <c r="T2647" s="9" t="s">
        <v>3429</v>
      </c>
      <c r="U2647" s="7">
        <v>250008</v>
      </c>
      <c r="V2647" s="7">
        <v>40907</v>
      </c>
      <c r="W2647" s="7">
        <v>37415</v>
      </c>
      <c r="X2647" s="7">
        <v>171128</v>
      </c>
      <c r="Y2647" s="7">
        <v>163784</v>
      </c>
      <c r="Z2647" s="7">
        <v>143769</v>
      </c>
      <c r="AA2647" s="7">
        <v>119044</v>
      </c>
      <c r="AB2647" s="7">
        <v>250008</v>
      </c>
      <c r="AC2647" s="3">
        <v>63.131999999999998</v>
      </c>
      <c r="AD2647" s="3">
        <v>28.234000000000002</v>
      </c>
      <c r="AE2647" s="4">
        <v>50.58</v>
      </c>
      <c r="AF2647" s="4">
        <v>8.6270000000000007</v>
      </c>
      <c r="AG2647" s="7">
        <v>54542048</v>
      </c>
      <c r="AH2647" s="7">
        <v>54472113</v>
      </c>
      <c r="AI2647" s="7">
        <v>43909161</v>
      </c>
      <c r="AJ2647" s="7">
        <v>43208275</v>
      </c>
      <c r="AK2647" s="3">
        <v>79.098969999999994</v>
      </c>
      <c r="AL2647" s="7">
        <v>155</v>
      </c>
      <c r="AM2647" s="7">
        <v>26431311</v>
      </c>
      <c r="AN2647" s="3">
        <v>48.39</v>
      </c>
      <c r="AO2647" s="3">
        <v>-1.903114</v>
      </c>
      <c r="AP2647" s="3">
        <v>-17.346938999999999</v>
      </c>
      <c r="AQ2647" s="3">
        <v>-3.0769229999999999</v>
      </c>
      <c r="AR2647" s="3">
        <v>-37</v>
      </c>
      <c r="AS2647" s="3">
        <v>-17.346938999999999</v>
      </c>
      <c r="AT2647" s="3">
        <v>-3.0769229999999999</v>
      </c>
      <c r="AU2647" s="3">
        <v>-32.819904999999999</v>
      </c>
      <c r="AV2647" s="3">
        <v>2.9427292198628012</v>
      </c>
      <c r="AW2647" s="3">
        <v>4.3509986335376878</v>
      </c>
      <c r="AX2647" s="3">
        <v>5.1657564335388404</v>
      </c>
      <c r="AY2647" s="3">
        <v>51.82</v>
      </c>
      <c r="AZ2647" s="3">
        <v>76.61</v>
      </c>
      <c r="BA2647" s="3">
        <v>90.96</v>
      </c>
    </row>
    <row r="2648" spans="1:53" x14ac:dyDescent="0.3">
      <c r="A2648" s="1" t="s">
        <v>3289</v>
      </c>
      <c r="B2648" s="2">
        <v>4278724</v>
      </c>
      <c r="C2648" s="9" t="s">
        <v>2401</v>
      </c>
      <c r="D2648" s="9" t="s">
        <v>2459</v>
      </c>
      <c r="E2648" s="3">
        <v>373.39888322000002</v>
      </c>
      <c r="F2648" s="5">
        <v>862.19888300000002</v>
      </c>
      <c r="G2648" s="5" t="s">
        <v>2400</v>
      </c>
      <c r="H2648" s="3">
        <v>-0.2</v>
      </c>
      <c r="I2648" s="3" t="s">
        <v>2397</v>
      </c>
      <c r="J2648" s="4">
        <v>-0.2</v>
      </c>
      <c r="K2648" s="3" t="s">
        <v>2397</v>
      </c>
      <c r="L2648" s="3">
        <v>0.79425836999999999</v>
      </c>
      <c r="M2648" s="3">
        <v>0.52783720000000001</v>
      </c>
      <c r="N2648" s="3" t="s">
        <v>2397</v>
      </c>
      <c r="O2648" s="3" t="s">
        <v>2400</v>
      </c>
      <c r="P2648" s="3" t="s">
        <v>2400</v>
      </c>
      <c r="Q2648" s="3">
        <v>0.37170900000000001</v>
      </c>
      <c r="R2648" s="3">
        <v>5.6460929999999996</v>
      </c>
      <c r="S2648" s="3">
        <v>5.6460929999999996</v>
      </c>
      <c r="T2648" s="9" t="s">
        <v>3429</v>
      </c>
      <c r="U2648" s="7">
        <v>2227800</v>
      </c>
      <c r="V2648" s="7">
        <v>2032500</v>
      </c>
      <c r="W2648" s="7">
        <v>1720200</v>
      </c>
      <c r="X2648" s="7">
        <v>1443400</v>
      </c>
      <c r="Y2648" s="7">
        <v>2177800</v>
      </c>
      <c r="Z2648" s="7">
        <v>2173900</v>
      </c>
      <c r="AA2648" s="7">
        <v>2214600</v>
      </c>
      <c r="AB2648" s="7">
        <v>2227800</v>
      </c>
      <c r="AC2648" s="3">
        <v>19.085999999999999</v>
      </c>
      <c r="AD2648" s="3">
        <v>17.398</v>
      </c>
      <c r="AE2648" s="4">
        <v>7.5720000000000001</v>
      </c>
      <c r="AF2648" s="4">
        <v>5.7720000000000002</v>
      </c>
      <c r="AG2648" s="7">
        <v>35126894</v>
      </c>
      <c r="AH2648" s="7">
        <v>35116857</v>
      </c>
      <c r="AI2648" s="7">
        <v>35085030</v>
      </c>
      <c r="AJ2648" s="7">
        <v>34170089</v>
      </c>
      <c r="AK2648" s="3">
        <v>97.276150000000001</v>
      </c>
      <c r="AL2648" s="7">
        <v>184</v>
      </c>
      <c r="AM2648" s="7">
        <v>27187660</v>
      </c>
      <c r="AN2648" s="4">
        <v>77.400000000000006</v>
      </c>
      <c r="AO2648" s="3">
        <v>3.75</v>
      </c>
      <c r="AP2648" s="3">
        <v>-14.111007000000001</v>
      </c>
      <c r="AQ2648" s="3">
        <v>-5.0935550000000003</v>
      </c>
      <c r="AR2648" s="3">
        <v>-43.746149000000003</v>
      </c>
      <c r="AS2648" s="3">
        <v>-14.111007000000001</v>
      </c>
      <c r="AT2648" s="3">
        <v>-5.0935550000000003</v>
      </c>
      <c r="AU2648" s="3">
        <v>-45.296585</v>
      </c>
      <c r="AV2648" s="3">
        <v>2.9278905217182025</v>
      </c>
      <c r="AW2648" s="3">
        <v>3.9731555439078572</v>
      </c>
      <c r="AX2648" s="3">
        <v>4.3220708064004478</v>
      </c>
      <c r="AY2648" s="3">
        <v>73.540000000000006</v>
      </c>
      <c r="AZ2648" s="3">
        <v>99.79</v>
      </c>
      <c r="BA2648" s="3">
        <v>108.56</v>
      </c>
    </row>
    <row r="2649" spans="1:53" x14ac:dyDescent="0.3">
      <c r="A2649" s="1" t="s">
        <v>3249</v>
      </c>
      <c r="B2649" s="2">
        <v>4337140</v>
      </c>
      <c r="C2649" s="9" t="s">
        <v>2401</v>
      </c>
      <c r="D2649" s="9" t="s">
        <v>2407</v>
      </c>
      <c r="E2649" s="3">
        <v>373.12620701999998</v>
      </c>
      <c r="F2649" s="5">
        <v>909.51428699999997</v>
      </c>
      <c r="G2649" s="5">
        <v>909.51420701999996</v>
      </c>
      <c r="H2649" s="3">
        <v>0.58699999999999997</v>
      </c>
      <c r="I2649" s="3">
        <v>7.0275790000000002</v>
      </c>
      <c r="J2649" s="3">
        <v>0.58699999999999997</v>
      </c>
      <c r="K2649" s="3">
        <v>7.0275790000000002</v>
      </c>
      <c r="L2649" s="3">
        <v>1.0157980200000001</v>
      </c>
      <c r="M2649" s="3">
        <v>1.0157980200000001</v>
      </c>
      <c r="N2649" s="3">
        <v>12.091388</v>
      </c>
      <c r="O2649" s="3" t="s">
        <v>2400</v>
      </c>
      <c r="P2649" s="3" t="s">
        <v>2400</v>
      </c>
      <c r="Q2649" s="3">
        <v>8.4811820000000004</v>
      </c>
      <c r="R2649" s="3" t="s">
        <v>2400</v>
      </c>
      <c r="S2649" s="3">
        <v>11.530001457646</v>
      </c>
      <c r="T2649" s="9" t="s">
        <v>3429</v>
      </c>
      <c r="U2649" s="7">
        <v>105847.568</v>
      </c>
      <c r="V2649" s="7">
        <v>75112.576000000001</v>
      </c>
      <c r="W2649" s="7">
        <v>63678.993999999999</v>
      </c>
      <c r="X2649" s="7">
        <v>56658.313999999998</v>
      </c>
      <c r="Y2649" s="7">
        <v>107143.38499999999</v>
      </c>
      <c r="Z2649" s="7">
        <v>107810.152</v>
      </c>
      <c r="AA2649" s="7">
        <v>107768.97</v>
      </c>
      <c r="AB2649" s="7">
        <v>105847.568</v>
      </c>
      <c r="AC2649" s="4">
        <v>100</v>
      </c>
      <c r="AD2649" s="4">
        <v>100</v>
      </c>
      <c r="AE2649" s="3" t="s">
        <v>2400</v>
      </c>
      <c r="AF2649" s="3" t="s">
        <v>2400</v>
      </c>
      <c r="AG2649" s="7">
        <v>27039364</v>
      </c>
      <c r="AH2649" s="7">
        <v>25980998</v>
      </c>
      <c r="AI2649" s="7">
        <v>24125642</v>
      </c>
      <c r="AJ2649" s="7" t="s">
        <v>2400</v>
      </c>
      <c r="AK2649" s="3" t="s">
        <v>2400</v>
      </c>
      <c r="AL2649" s="7">
        <v>58</v>
      </c>
      <c r="AM2649" s="7">
        <v>3115432</v>
      </c>
      <c r="AN2649" s="3">
        <v>11.51</v>
      </c>
      <c r="AO2649" s="3">
        <v>0.80586100000000005</v>
      </c>
      <c r="AP2649" s="3">
        <v>-0.21754899999999999</v>
      </c>
      <c r="AQ2649" s="3">
        <v>0.51132200000000005</v>
      </c>
      <c r="AR2649" s="3">
        <v>6.9153070000000003</v>
      </c>
      <c r="AS2649" s="3">
        <v>-0.21754899999999999</v>
      </c>
      <c r="AT2649" s="3">
        <v>0.51132200000000005</v>
      </c>
      <c r="AU2649" s="3">
        <v>7.0817119999999996</v>
      </c>
      <c r="AV2649" s="3">
        <v>2.093383503165327</v>
      </c>
      <c r="AW2649" s="3">
        <v>2.9495741740549213</v>
      </c>
      <c r="AX2649" s="3">
        <v>2.8417011557320051</v>
      </c>
      <c r="AY2649" s="3">
        <v>76.92</v>
      </c>
      <c r="AZ2649" s="3">
        <v>108.37</v>
      </c>
      <c r="BA2649" s="3">
        <v>104.41</v>
      </c>
    </row>
    <row r="2650" spans="1:53" x14ac:dyDescent="0.3">
      <c r="A2650" s="1" t="s">
        <v>2881</v>
      </c>
      <c r="B2650" s="2">
        <v>4258132</v>
      </c>
      <c r="C2650" s="9" t="s">
        <v>2395</v>
      </c>
      <c r="D2650" s="9" t="s">
        <v>2453</v>
      </c>
      <c r="E2650" s="3">
        <v>373.02235796000002</v>
      </c>
      <c r="F2650" s="5">
        <v>446.284357</v>
      </c>
      <c r="G2650" s="5">
        <v>446.28435796000002</v>
      </c>
      <c r="H2650" s="3">
        <v>0.32500000000000001</v>
      </c>
      <c r="I2650" s="3">
        <v>23.410405000000001</v>
      </c>
      <c r="J2650" s="3">
        <v>0.32500000000000001</v>
      </c>
      <c r="K2650" s="3">
        <v>23.410405000000001</v>
      </c>
      <c r="L2650" s="3" t="s">
        <v>2397</v>
      </c>
      <c r="M2650" s="3">
        <v>12.07753479</v>
      </c>
      <c r="N2650" s="3">
        <v>16.2</v>
      </c>
      <c r="O2650" s="3">
        <v>8.9350300713750404</v>
      </c>
      <c r="P2650" s="3">
        <v>7.9667480170836003</v>
      </c>
      <c r="Q2650" s="3">
        <v>1.113119</v>
      </c>
      <c r="R2650" s="3">
        <v>36.399044000000004</v>
      </c>
      <c r="S2650" s="3">
        <v>36.399044000000004</v>
      </c>
      <c r="T2650" s="9" t="s">
        <v>3429</v>
      </c>
      <c r="U2650" s="7">
        <v>514910</v>
      </c>
      <c r="V2650" s="7">
        <v>599085</v>
      </c>
      <c r="W2650" s="7">
        <v>967108</v>
      </c>
      <c r="X2650" s="7">
        <v>1416868</v>
      </c>
      <c r="Y2650" s="7">
        <v>499894</v>
      </c>
      <c r="Z2650" s="7">
        <v>511889</v>
      </c>
      <c r="AA2650" s="7">
        <v>516383</v>
      </c>
      <c r="AB2650" s="7">
        <v>514910</v>
      </c>
      <c r="AC2650" s="3">
        <v>87.522999999999996</v>
      </c>
      <c r="AD2650" s="3">
        <v>89.704999999999998</v>
      </c>
      <c r="AE2650" s="3">
        <v>0.55800000000000005</v>
      </c>
      <c r="AF2650" s="4">
        <v>2.8479999999999999</v>
      </c>
      <c r="AG2650" s="7">
        <v>39762909</v>
      </c>
      <c r="AH2650" s="7">
        <v>39704141</v>
      </c>
      <c r="AI2650" s="7">
        <v>31838118</v>
      </c>
      <c r="AJ2650" s="7">
        <v>16450571</v>
      </c>
      <c r="AK2650" s="3">
        <v>41.366520000000001</v>
      </c>
      <c r="AL2650" s="7">
        <v>148</v>
      </c>
      <c r="AM2650" s="7">
        <v>14130225</v>
      </c>
      <c r="AN2650" s="3">
        <v>35.53</v>
      </c>
      <c r="AO2650" s="3">
        <v>0.41322300000000001</v>
      </c>
      <c r="AP2650" s="3">
        <v>29.530916999999999</v>
      </c>
      <c r="AQ2650" s="3">
        <v>24.233129000000002</v>
      </c>
      <c r="AR2650" s="3">
        <v>-0.32813799999999999</v>
      </c>
      <c r="AS2650" s="3">
        <v>29.530916999999999</v>
      </c>
      <c r="AT2650" s="3">
        <v>24.233129000000002</v>
      </c>
      <c r="AU2650" s="3">
        <v>-5.3738320000000002</v>
      </c>
      <c r="AV2650" s="3">
        <v>12.413026988173648</v>
      </c>
      <c r="AW2650" s="3">
        <v>18.305596439661961</v>
      </c>
      <c r="AX2650" s="3">
        <v>18.880430822989926</v>
      </c>
      <c r="AY2650" s="3">
        <v>75.52</v>
      </c>
      <c r="AZ2650" s="3">
        <v>111.37</v>
      </c>
      <c r="BA2650" s="3">
        <v>114.87</v>
      </c>
    </row>
    <row r="2651" spans="1:53" x14ac:dyDescent="0.3">
      <c r="A2651" s="1" t="s">
        <v>2746</v>
      </c>
      <c r="B2651" s="2">
        <v>4986184</v>
      </c>
      <c r="C2651" s="9" t="s">
        <v>2395</v>
      </c>
      <c r="D2651" s="9" t="s">
        <v>2396</v>
      </c>
      <c r="E2651" s="3">
        <v>372.71057589999998</v>
      </c>
      <c r="F2651" s="5">
        <v>324.30157500000001</v>
      </c>
      <c r="G2651" s="5" t="s">
        <v>2400</v>
      </c>
      <c r="H2651" s="3">
        <v>-0.28699999999999998</v>
      </c>
      <c r="I2651" s="3" t="s">
        <v>2397</v>
      </c>
      <c r="J2651" s="3">
        <v>-0.28699999999999998</v>
      </c>
      <c r="K2651" s="3" t="s">
        <v>2397</v>
      </c>
      <c r="L2651" s="3">
        <v>5.4701834899999993</v>
      </c>
      <c r="M2651" s="3">
        <v>5.28824834</v>
      </c>
      <c r="N2651" s="3" t="s">
        <v>2397</v>
      </c>
      <c r="O2651" s="3" t="s">
        <v>2400</v>
      </c>
      <c r="P2651" s="3" t="s">
        <v>2400</v>
      </c>
      <c r="Q2651" s="3">
        <v>5.2720630000000002</v>
      </c>
      <c r="R2651" s="3" t="s">
        <v>2397</v>
      </c>
      <c r="S2651" s="3">
        <v>-8.1575839999999999</v>
      </c>
      <c r="T2651" s="9" t="s">
        <v>3429</v>
      </c>
      <c r="U2651" s="7">
        <v>70143</v>
      </c>
      <c r="V2651" s="7">
        <v>138590</v>
      </c>
      <c r="W2651" s="7">
        <v>104754</v>
      </c>
      <c r="X2651" s="7">
        <v>69056</v>
      </c>
      <c r="Y2651" s="7">
        <v>64446</v>
      </c>
      <c r="Z2651" s="7">
        <v>60890</v>
      </c>
      <c r="AA2651" s="7">
        <v>74234</v>
      </c>
      <c r="AB2651" s="7">
        <v>70143</v>
      </c>
      <c r="AC2651" s="3">
        <v>-2.2109999999999999</v>
      </c>
      <c r="AD2651" s="4">
        <v>5.5119999999999996</v>
      </c>
      <c r="AE2651" s="3">
        <v>-70.260999999999996</v>
      </c>
      <c r="AF2651" s="3">
        <v>-71.034999999999997</v>
      </c>
      <c r="AG2651" s="7">
        <v>81376000</v>
      </c>
      <c r="AH2651" s="7">
        <v>70914000</v>
      </c>
      <c r="AI2651" s="7">
        <v>69827000</v>
      </c>
      <c r="AJ2651" s="7">
        <v>61997018</v>
      </c>
      <c r="AK2651" s="3">
        <v>76.184139999999999</v>
      </c>
      <c r="AL2651" s="7">
        <v>148</v>
      </c>
      <c r="AM2651" s="7">
        <v>47735117</v>
      </c>
      <c r="AN2651" s="3">
        <v>58.66</v>
      </c>
      <c r="AO2651" s="3">
        <v>-4.5999999999999996</v>
      </c>
      <c r="AP2651" s="3">
        <v>4.1484719999999999</v>
      </c>
      <c r="AQ2651" s="3">
        <v>54.870130000000003</v>
      </c>
      <c r="AR2651" s="3">
        <v>52.884614999999997</v>
      </c>
      <c r="AS2651" s="3">
        <v>4.1484719999999999</v>
      </c>
      <c r="AT2651" s="3">
        <v>54.870130000000003</v>
      </c>
      <c r="AU2651" s="3">
        <v>56.393442999999998</v>
      </c>
      <c r="AV2651" s="3">
        <v>2.8404607125611752</v>
      </c>
      <c r="AW2651" s="3">
        <v>5.1299057621109245</v>
      </c>
      <c r="AX2651" s="3">
        <v>4.0028115189889855</v>
      </c>
      <c r="AY2651" s="3">
        <v>81.31</v>
      </c>
      <c r="AZ2651" s="3">
        <v>146.85</v>
      </c>
      <c r="BA2651" s="3">
        <v>114.58</v>
      </c>
    </row>
    <row r="2652" spans="1:53" x14ac:dyDescent="0.3">
      <c r="A2652" s="1" t="s">
        <v>2770</v>
      </c>
      <c r="B2652" s="2">
        <v>5031604</v>
      </c>
      <c r="C2652" s="9" t="s">
        <v>2395</v>
      </c>
      <c r="D2652" s="9" t="s">
        <v>2409</v>
      </c>
      <c r="E2652" s="3">
        <v>371.71931716</v>
      </c>
      <c r="F2652" s="5">
        <v>321.99831699999999</v>
      </c>
      <c r="G2652" s="5" t="s">
        <v>2400</v>
      </c>
      <c r="H2652" s="3">
        <v>-0.57499999999999996</v>
      </c>
      <c r="I2652" s="3" t="s">
        <v>2397</v>
      </c>
      <c r="J2652" s="3">
        <v>-0.57499999999999996</v>
      </c>
      <c r="K2652" s="3" t="s">
        <v>2397</v>
      </c>
      <c r="L2652" s="3">
        <v>4.7047901999999997</v>
      </c>
      <c r="M2652" s="3">
        <v>4.7047901999999997</v>
      </c>
      <c r="N2652" s="3" t="s">
        <v>2397</v>
      </c>
      <c r="O2652" s="3" t="s">
        <v>2400</v>
      </c>
      <c r="P2652" s="3" t="s">
        <v>2400</v>
      </c>
      <c r="Q2652" s="3">
        <v>5.4533829999999996</v>
      </c>
      <c r="R2652" s="3" t="s">
        <v>2397</v>
      </c>
      <c r="S2652" s="3">
        <v>-4.4197030000000002</v>
      </c>
      <c r="T2652" s="9" t="s">
        <v>3429</v>
      </c>
      <c r="U2652" s="7">
        <v>39295</v>
      </c>
      <c r="V2652" s="7">
        <v>22469</v>
      </c>
      <c r="W2652" s="7">
        <v>13036</v>
      </c>
      <c r="X2652" s="7">
        <v>6053</v>
      </c>
      <c r="Y2652" s="7">
        <v>47255</v>
      </c>
      <c r="Z2652" s="7">
        <v>44393</v>
      </c>
      <c r="AA2652" s="7">
        <v>42086</v>
      </c>
      <c r="AB2652" s="7">
        <v>39295</v>
      </c>
      <c r="AC2652" s="3">
        <v>84.078999999999994</v>
      </c>
      <c r="AD2652" s="3">
        <v>84.165000000000006</v>
      </c>
      <c r="AE2652" s="3">
        <v>-108.36199999999999</v>
      </c>
      <c r="AF2652" s="3">
        <v>-123.38800000000001</v>
      </c>
      <c r="AG2652" s="7">
        <v>24203658</v>
      </c>
      <c r="AH2652" s="7">
        <v>21712357</v>
      </c>
      <c r="AI2652" s="7">
        <v>20813612</v>
      </c>
      <c r="AJ2652" s="7">
        <v>14674572</v>
      </c>
      <c r="AK2652" s="3">
        <v>60.479619999999997</v>
      </c>
      <c r="AL2652" s="7">
        <v>106</v>
      </c>
      <c r="AM2652" s="7">
        <v>9359600</v>
      </c>
      <c r="AN2652" s="3">
        <v>38.57</v>
      </c>
      <c r="AO2652" s="3">
        <v>-1.7829459999999999</v>
      </c>
      <c r="AP2652" s="3">
        <v>-17.297650000000001</v>
      </c>
      <c r="AQ2652" s="3">
        <v>43.813848</v>
      </c>
      <c r="AR2652" s="3">
        <v>-58.445391999999998</v>
      </c>
      <c r="AS2652" s="3">
        <v>-17.297650000000001</v>
      </c>
      <c r="AT2652" s="3">
        <v>43.813848</v>
      </c>
      <c r="AU2652" s="3">
        <v>-59.701017999999998</v>
      </c>
      <c r="AV2652" s="3">
        <v>2.2192815651948345</v>
      </c>
      <c r="AW2652" s="3">
        <v>3.2785679632056453</v>
      </c>
      <c r="AX2652" s="3">
        <v>5.7566655252214938</v>
      </c>
      <c r="AY2652" s="3">
        <v>40.479999999999997</v>
      </c>
      <c r="AZ2652" s="4">
        <v>59.8</v>
      </c>
      <c r="BA2652" s="4">
        <v>105.01</v>
      </c>
    </row>
    <row r="2653" spans="1:53" x14ac:dyDescent="0.3">
      <c r="A2653" s="1" t="s">
        <v>2946</v>
      </c>
      <c r="B2653" s="2">
        <v>5721265</v>
      </c>
      <c r="C2653" s="9" t="s">
        <v>2401</v>
      </c>
      <c r="D2653" s="9" t="s">
        <v>2407</v>
      </c>
      <c r="E2653" s="3">
        <v>371.47817809999998</v>
      </c>
      <c r="F2653" s="5">
        <v>577.93855799999994</v>
      </c>
      <c r="G2653" s="5" t="s">
        <v>2400</v>
      </c>
      <c r="H2653" s="3">
        <v>0.51100000000000001</v>
      </c>
      <c r="I2653" s="3">
        <v>7.20505</v>
      </c>
      <c r="J2653" s="4">
        <v>0.51100000000000001</v>
      </c>
      <c r="K2653" s="3">
        <v>7.20505</v>
      </c>
      <c r="L2653" s="3">
        <v>1.03469834</v>
      </c>
      <c r="M2653" s="3">
        <v>1.03469834</v>
      </c>
      <c r="N2653" s="3">
        <v>10.581841000000001</v>
      </c>
      <c r="O2653" s="3" t="s">
        <v>2400</v>
      </c>
      <c r="P2653" s="3" t="s">
        <v>2400</v>
      </c>
      <c r="Q2653" s="3">
        <v>14.462316</v>
      </c>
      <c r="R2653" s="3" t="s">
        <v>2400</v>
      </c>
      <c r="S2653" s="3" t="s">
        <v>2400</v>
      </c>
      <c r="T2653" s="9" t="s">
        <v>3440</v>
      </c>
      <c r="U2653" s="7">
        <v>38966.057000000001</v>
      </c>
      <c r="V2653" s="7">
        <v>38100.777999999998</v>
      </c>
      <c r="W2653" s="7">
        <v>36332.222999999998</v>
      </c>
      <c r="X2653" s="7">
        <v>36523.832000000002</v>
      </c>
      <c r="Y2653" s="7">
        <v>38966.057000000001</v>
      </c>
      <c r="Z2653" s="7">
        <v>38818.665999999997</v>
      </c>
      <c r="AA2653" s="7">
        <v>38671.273999999998</v>
      </c>
      <c r="AB2653" s="7">
        <v>38386.025999999998</v>
      </c>
      <c r="AC2653" s="4">
        <v>100</v>
      </c>
      <c r="AD2653" s="4">
        <v>100</v>
      </c>
      <c r="AE2653" s="3" t="s">
        <v>2400</v>
      </c>
      <c r="AF2653" s="3" t="s">
        <v>2400</v>
      </c>
      <c r="AG2653" s="7">
        <v>21561723</v>
      </c>
      <c r="AH2653" s="7">
        <v>21561723</v>
      </c>
      <c r="AI2653" s="7">
        <v>21497600</v>
      </c>
      <c r="AJ2653" s="7">
        <v>21280989</v>
      </c>
      <c r="AK2653" s="3">
        <v>99.949290000000005</v>
      </c>
      <c r="AL2653" s="7">
        <v>50</v>
      </c>
      <c r="AM2653" s="7">
        <v>2054957</v>
      </c>
      <c r="AN2653" s="3">
        <v>9.5299999999999994</v>
      </c>
      <c r="AO2653" s="3">
        <v>1.099572</v>
      </c>
      <c r="AP2653" s="3">
        <v>-4.610951</v>
      </c>
      <c r="AQ2653" s="3">
        <v>-11.260054</v>
      </c>
      <c r="AR2653" s="3">
        <v>2.4133659999999999</v>
      </c>
      <c r="AS2653" s="3">
        <v>-4.610951</v>
      </c>
      <c r="AT2653" s="3">
        <v>-11.260054</v>
      </c>
      <c r="AU2653" s="3">
        <v>4.879594</v>
      </c>
      <c r="AV2653" s="3">
        <v>1.1729489336265009</v>
      </c>
      <c r="AW2653" s="3">
        <v>1.1036392423909551</v>
      </c>
      <c r="AX2653" s="3">
        <v>0.87890186055810393</v>
      </c>
      <c r="AY2653" s="3">
        <v>122.23</v>
      </c>
      <c r="AZ2653" s="4">
        <v>115</v>
      </c>
      <c r="BA2653" s="3">
        <v>91.58</v>
      </c>
    </row>
    <row r="2654" spans="1:53" x14ac:dyDescent="0.3">
      <c r="A2654" s="1" t="s">
        <v>3319</v>
      </c>
      <c r="B2654" s="2">
        <v>4297731</v>
      </c>
      <c r="C2654" s="9" t="s">
        <v>2395</v>
      </c>
      <c r="D2654" s="9" t="s">
        <v>2461</v>
      </c>
      <c r="E2654" s="3">
        <v>370.44145062000001</v>
      </c>
      <c r="F2654" s="5">
        <v>267.47944999999999</v>
      </c>
      <c r="G2654" s="5" t="s">
        <v>2400</v>
      </c>
      <c r="H2654" s="3">
        <v>-6.5000000000000002E-2</v>
      </c>
      <c r="I2654" s="3" t="s">
        <v>2397</v>
      </c>
      <c r="J2654" s="3">
        <v>-6.5000000000000002E-2</v>
      </c>
      <c r="K2654" s="3" t="s">
        <v>2397</v>
      </c>
      <c r="L2654" s="3">
        <v>2.6529160699999998</v>
      </c>
      <c r="M2654" s="3">
        <v>2.5795297399999999</v>
      </c>
      <c r="N2654" s="3" t="s">
        <v>2397</v>
      </c>
      <c r="O2654" s="3" t="s">
        <v>2400</v>
      </c>
      <c r="P2654" s="3" t="s">
        <v>2400</v>
      </c>
      <c r="Q2654" s="3">
        <v>1.297131</v>
      </c>
      <c r="R2654" s="3" t="s">
        <v>2397</v>
      </c>
      <c r="S2654" s="3">
        <v>-12.518613</v>
      </c>
      <c r="T2654" s="9" t="s">
        <v>3429</v>
      </c>
      <c r="U2654" s="7">
        <v>158706</v>
      </c>
      <c r="V2654" s="7">
        <v>161524</v>
      </c>
      <c r="W2654" s="7">
        <v>231698</v>
      </c>
      <c r="X2654" s="7">
        <v>278678</v>
      </c>
      <c r="Y2654" s="7">
        <v>170678</v>
      </c>
      <c r="Z2654" s="7">
        <v>165280</v>
      </c>
      <c r="AA2654" s="7">
        <v>162778</v>
      </c>
      <c r="AB2654" s="7">
        <v>158706</v>
      </c>
      <c r="AC2654" s="4">
        <v>90.15</v>
      </c>
      <c r="AD2654" s="3">
        <v>87.388999999999996</v>
      </c>
      <c r="AE2654" s="3">
        <v>-28.311</v>
      </c>
      <c r="AF2654" s="3">
        <v>-10.362</v>
      </c>
      <c r="AG2654" s="7">
        <v>88506616</v>
      </c>
      <c r="AH2654" s="7">
        <v>92023984</v>
      </c>
      <c r="AI2654" s="7">
        <v>90542616</v>
      </c>
      <c r="AJ2654" s="7">
        <v>59339424</v>
      </c>
      <c r="AK2654" s="3">
        <v>68.239109999999997</v>
      </c>
      <c r="AL2654" s="7">
        <v>122</v>
      </c>
      <c r="AM2654" s="7">
        <v>45030035</v>
      </c>
      <c r="AN2654" s="3">
        <v>51.78</v>
      </c>
      <c r="AO2654" s="3">
        <v>-3.8659789999999998</v>
      </c>
      <c r="AP2654" s="3">
        <v>-12.441314999999999</v>
      </c>
      <c r="AQ2654" s="3">
        <v>8.1159420000000004</v>
      </c>
      <c r="AR2654" s="3">
        <v>15.479876000000001</v>
      </c>
      <c r="AS2654" s="3">
        <v>-12.441314999999999</v>
      </c>
      <c r="AT2654" s="3">
        <v>8.1159420000000004</v>
      </c>
      <c r="AU2654" s="3">
        <v>7.8034679999999996</v>
      </c>
      <c r="AV2654" s="3">
        <v>0.57068987729686371</v>
      </c>
      <c r="AW2654" s="3">
        <v>1.2614624748629029</v>
      </c>
      <c r="AX2654" s="3">
        <v>1.5460382743841958</v>
      </c>
      <c r="AY2654" s="3">
        <v>42.58</v>
      </c>
      <c r="AZ2654" s="3">
        <v>94.11</v>
      </c>
      <c r="BA2654" s="3">
        <v>115.34</v>
      </c>
    </row>
    <row r="2655" spans="1:53" x14ac:dyDescent="0.3">
      <c r="A2655" s="1" t="s">
        <v>3237</v>
      </c>
      <c r="B2655" s="2">
        <v>5720644</v>
      </c>
      <c r="C2655" s="9" t="s">
        <v>2401</v>
      </c>
      <c r="D2655" s="9" t="s">
        <v>2407</v>
      </c>
      <c r="E2655" s="3">
        <v>368.98852499999998</v>
      </c>
      <c r="F2655" s="5">
        <v>368.95292499999999</v>
      </c>
      <c r="G2655" s="5" t="s">
        <v>2400</v>
      </c>
      <c r="H2655" s="4">
        <v>1.615</v>
      </c>
      <c r="I2655" s="3">
        <v>7.1319290000000004</v>
      </c>
      <c r="J2655" s="4">
        <v>1.615</v>
      </c>
      <c r="K2655" s="3">
        <v>7.1319290000000004</v>
      </c>
      <c r="L2655" s="3">
        <v>0.94760867000000004</v>
      </c>
      <c r="M2655" s="3">
        <v>0.94760867000000004</v>
      </c>
      <c r="N2655" s="3" t="s">
        <v>2400</v>
      </c>
      <c r="O2655" s="3" t="s">
        <v>2400</v>
      </c>
      <c r="P2655" s="3" t="s">
        <v>2400</v>
      </c>
      <c r="Q2655" s="3">
        <v>16.854800000000001</v>
      </c>
      <c r="R2655" s="3" t="s">
        <v>2400</v>
      </c>
      <c r="S2655" s="3" t="s">
        <v>2400</v>
      </c>
      <c r="T2655" s="9" t="s">
        <v>3429</v>
      </c>
      <c r="U2655" s="7">
        <v>19561.495999999999</v>
      </c>
      <c r="V2655" s="7">
        <v>13120.831</v>
      </c>
      <c r="W2655" s="7">
        <v>11952.474</v>
      </c>
      <c r="X2655" s="7">
        <v>9549.866</v>
      </c>
      <c r="Y2655" s="7">
        <v>21155.719000000001</v>
      </c>
      <c r="Z2655" s="7">
        <v>20358.607</v>
      </c>
      <c r="AA2655" s="7">
        <v>19561.495999999999</v>
      </c>
      <c r="AB2655" s="7">
        <v>17631.282999999999</v>
      </c>
      <c r="AC2655" s="4">
        <v>100</v>
      </c>
      <c r="AD2655" s="4">
        <v>100</v>
      </c>
      <c r="AE2655" s="3" t="s">
        <v>2400</v>
      </c>
      <c r="AF2655" s="3" t="s">
        <v>2400</v>
      </c>
      <c r="AG2655" s="7">
        <v>8199745</v>
      </c>
      <c r="AH2655" s="7">
        <v>8199745</v>
      </c>
      <c r="AI2655" s="7">
        <v>8249292</v>
      </c>
      <c r="AJ2655" s="7" t="s">
        <v>2400</v>
      </c>
      <c r="AK2655" s="3" t="s">
        <v>2400</v>
      </c>
      <c r="AL2655" s="7">
        <v>56</v>
      </c>
      <c r="AM2655" s="7">
        <v>1083480</v>
      </c>
      <c r="AN2655" s="3">
        <v>13.21</v>
      </c>
      <c r="AO2655" s="3">
        <v>-5.0840240000000003</v>
      </c>
      <c r="AP2655" s="3">
        <v>-3.354444</v>
      </c>
      <c r="AQ2655" s="3">
        <v>-2.3234140000000001</v>
      </c>
      <c r="AR2655" s="3">
        <v>7.4370060000000002</v>
      </c>
      <c r="AS2655" s="3">
        <v>-3.354444</v>
      </c>
      <c r="AT2655" s="3">
        <v>-2.3234140000000001</v>
      </c>
      <c r="AU2655" s="3">
        <v>7.7164089999999996</v>
      </c>
      <c r="AV2655" s="3">
        <v>1.430751809964822</v>
      </c>
      <c r="AW2655" s="3">
        <v>0.68764333525005961</v>
      </c>
      <c r="AX2655" s="3">
        <v>0.6629099206978154</v>
      </c>
      <c r="AY2655" s="3">
        <v>183.59</v>
      </c>
      <c r="AZ2655" s="3">
        <v>88.23</v>
      </c>
      <c r="BA2655" s="3">
        <v>85.06</v>
      </c>
    </row>
    <row r="2656" spans="1:53" x14ac:dyDescent="0.3">
      <c r="A2656" s="1" t="s">
        <v>3238</v>
      </c>
      <c r="B2656" s="2">
        <v>4235306</v>
      </c>
      <c r="C2656" s="9" t="s">
        <v>2395</v>
      </c>
      <c r="D2656" s="9" t="s">
        <v>2399</v>
      </c>
      <c r="E2656" s="3">
        <v>367.91445198000002</v>
      </c>
      <c r="F2656" s="5" t="s">
        <v>2400</v>
      </c>
      <c r="G2656" s="5">
        <v>211.14145198</v>
      </c>
      <c r="H2656" s="3">
        <v>0.755</v>
      </c>
      <c r="I2656" s="3">
        <v>9.3830985915493006</v>
      </c>
      <c r="J2656" s="4">
        <v>0.755</v>
      </c>
      <c r="K2656" s="3">
        <v>9.3830985915493006</v>
      </c>
      <c r="L2656" s="3">
        <v>1.4247056009036898</v>
      </c>
      <c r="M2656" s="3">
        <v>1.2130341544754399</v>
      </c>
      <c r="N2656" s="3">
        <v>8.6161410000000007</v>
      </c>
      <c r="O2656" s="3" t="s">
        <v>2400</v>
      </c>
      <c r="P2656" s="3" t="s">
        <v>2400</v>
      </c>
      <c r="Q2656" s="3" t="s">
        <v>2400</v>
      </c>
      <c r="R2656" s="3" t="s">
        <v>2400</v>
      </c>
      <c r="S2656" s="3" t="s">
        <v>2400</v>
      </c>
      <c r="T2656" s="9" t="s">
        <v>3429</v>
      </c>
      <c r="U2656" s="7">
        <v>87123</v>
      </c>
      <c r="V2656" s="7">
        <v>76641</v>
      </c>
      <c r="W2656" s="7">
        <v>60167</v>
      </c>
      <c r="X2656" s="7">
        <v>49503</v>
      </c>
      <c r="Y2656" s="7">
        <v>92716</v>
      </c>
      <c r="Z2656" s="7">
        <v>89650</v>
      </c>
      <c r="AA2656" s="7">
        <v>87897</v>
      </c>
      <c r="AB2656" s="7">
        <v>87123</v>
      </c>
      <c r="AC2656" s="3" t="s">
        <v>2400</v>
      </c>
      <c r="AD2656" s="3" t="s">
        <v>2400</v>
      </c>
      <c r="AE2656" s="3" t="s">
        <v>2400</v>
      </c>
      <c r="AF2656" s="3" t="s">
        <v>2400</v>
      </c>
      <c r="AG2656" s="7">
        <v>9882350</v>
      </c>
      <c r="AH2656" s="7">
        <v>8908130</v>
      </c>
      <c r="AI2656" s="7">
        <v>8834168</v>
      </c>
      <c r="AJ2656" s="7">
        <v>6010466</v>
      </c>
      <c r="AK2656" s="3">
        <v>60.804769999999998</v>
      </c>
      <c r="AL2656" s="7">
        <v>97</v>
      </c>
      <c r="AM2656" s="7">
        <v>2805607</v>
      </c>
      <c r="AN2656" s="3">
        <v>28.38</v>
      </c>
      <c r="AO2656" s="3">
        <v>-2.4025780000000001</v>
      </c>
      <c r="AP2656" s="3">
        <v>-10.505105</v>
      </c>
      <c r="AQ2656" s="3">
        <v>8.3957049999999995</v>
      </c>
      <c r="AR2656" s="3">
        <v>13.880342000000001</v>
      </c>
      <c r="AS2656" s="3">
        <v>-10.505105</v>
      </c>
      <c r="AT2656" s="3">
        <v>8.3957049999999995</v>
      </c>
      <c r="AU2656" s="3">
        <v>13.763661000000001</v>
      </c>
      <c r="AV2656" s="3">
        <v>0.6318957103991063</v>
      </c>
      <c r="AW2656" s="3">
        <v>0.99500430635654713</v>
      </c>
      <c r="AX2656" s="3">
        <v>1.0015379620955178</v>
      </c>
      <c r="AY2656" s="3">
        <v>70.25</v>
      </c>
      <c r="AZ2656" s="3">
        <v>110.63</v>
      </c>
      <c r="BA2656" s="3">
        <v>111.35</v>
      </c>
    </row>
    <row r="2657" spans="1:53" x14ac:dyDescent="0.3">
      <c r="A2657" s="1" t="s">
        <v>3179</v>
      </c>
      <c r="B2657" s="2">
        <v>7181137</v>
      </c>
      <c r="C2657" s="9" t="s">
        <v>2401</v>
      </c>
      <c r="D2657" s="9" t="s">
        <v>2486</v>
      </c>
      <c r="E2657" s="3">
        <v>367.045998</v>
      </c>
      <c r="F2657" s="5">
        <v>384.94599799999997</v>
      </c>
      <c r="G2657" s="5" t="s">
        <v>2400</v>
      </c>
      <c r="H2657" s="3">
        <v>0.39</v>
      </c>
      <c r="I2657" s="3">
        <v>24.532488000000001</v>
      </c>
      <c r="J2657" s="3">
        <v>0.39</v>
      </c>
      <c r="K2657" s="3">
        <v>24.532488000000001</v>
      </c>
      <c r="L2657" s="3">
        <v>1.3153199100000001</v>
      </c>
      <c r="M2657" s="3">
        <v>1.28678304</v>
      </c>
      <c r="N2657" s="3">
        <v>6.8163799999999997</v>
      </c>
      <c r="O2657" s="3" t="s">
        <v>2400</v>
      </c>
      <c r="P2657" s="3" t="s">
        <v>2400</v>
      </c>
      <c r="Q2657" s="3">
        <v>0.62511799999999995</v>
      </c>
      <c r="R2657" s="3">
        <v>4.2718850000000002</v>
      </c>
      <c r="S2657" s="3">
        <v>4.2718850000000002</v>
      </c>
      <c r="T2657" s="9" t="s">
        <v>3429</v>
      </c>
      <c r="U2657" s="7">
        <v>636600</v>
      </c>
      <c r="V2657" s="7">
        <v>608500</v>
      </c>
      <c r="W2657" s="7">
        <v>293100</v>
      </c>
      <c r="X2657" s="7">
        <v>187800</v>
      </c>
      <c r="Y2657" s="7">
        <v>579500</v>
      </c>
      <c r="Z2657" s="7">
        <v>590900</v>
      </c>
      <c r="AA2657" s="7">
        <v>616000</v>
      </c>
      <c r="AB2657" s="7">
        <v>636600</v>
      </c>
      <c r="AC2657" s="3">
        <v>16.478000000000002</v>
      </c>
      <c r="AD2657" s="3">
        <v>16.186</v>
      </c>
      <c r="AE2657" s="4">
        <v>12.173999999999999</v>
      </c>
      <c r="AF2657" s="4">
        <v>11.803000000000001</v>
      </c>
      <c r="AG2657" s="7">
        <v>22245212</v>
      </c>
      <c r="AH2657" s="7">
        <v>22365096</v>
      </c>
      <c r="AI2657" s="7">
        <v>24411241</v>
      </c>
      <c r="AJ2657" s="7">
        <v>14761653</v>
      </c>
      <c r="AK2657" s="3">
        <v>66.358789999999999</v>
      </c>
      <c r="AL2657" s="7">
        <v>125</v>
      </c>
      <c r="AM2657" s="7">
        <v>10671397</v>
      </c>
      <c r="AN2657" s="3">
        <v>47.97</v>
      </c>
      <c r="AO2657" s="3">
        <v>7.0539420000000002</v>
      </c>
      <c r="AP2657" s="3">
        <v>-6.1818179999999998</v>
      </c>
      <c r="AQ2657" s="3">
        <v>29.974810999999999</v>
      </c>
      <c r="AR2657" s="3">
        <v>49.854792000000003</v>
      </c>
      <c r="AS2657" s="3">
        <v>-6.1818179999999998</v>
      </c>
      <c r="AT2657" s="3">
        <v>29.974810999999999</v>
      </c>
      <c r="AU2657" s="3">
        <v>51.319648000000001</v>
      </c>
      <c r="AV2657" s="3">
        <v>2.1637914711714146</v>
      </c>
      <c r="AW2657" s="3">
        <v>3.8755428686079827</v>
      </c>
      <c r="AX2657" s="3">
        <v>3.0295687899040926</v>
      </c>
      <c r="AY2657" s="3">
        <v>73.64</v>
      </c>
      <c r="AZ2657" s="4">
        <v>131.9</v>
      </c>
      <c r="BA2657" s="4">
        <v>103.1</v>
      </c>
    </row>
    <row r="2658" spans="1:53" x14ac:dyDescent="0.3">
      <c r="A2658" s="1" t="s">
        <v>2674</v>
      </c>
      <c r="B2658" s="2">
        <v>5722028</v>
      </c>
      <c r="C2658" s="9" t="s">
        <v>2401</v>
      </c>
      <c r="D2658" s="9" t="s">
        <v>2407</v>
      </c>
      <c r="E2658" s="3">
        <v>366.06005816999999</v>
      </c>
      <c r="F2658" s="5">
        <v>365.58661799999999</v>
      </c>
      <c r="G2658" s="5" t="s">
        <v>2400</v>
      </c>
      <c r="H2658" s="3">
        <v>0.57399999999999995</v>
      </c>
      <c r="I2658" s="3">
        <v>6.2987010000000003</v>
      </c>
      <c r="J2658" s="3">
        <v>0.57399999999999995</v>
      </c>
      <c r="K2658" s="3">
        <v>6.2987010000000003</v>
      </c>
      <c r="L2658" s="3">
        <v>0.84744624000000002</v>
      </c>
      <c r="M2658" s="3">
        <v>0.84744624000000002</v>
      </c>
      <c r="N2658" s="3">
        <v>12.946612</v>
      </c>
      <c r="O2658" s="3" t="s">
        <v>2400</v>
      </c>
      <c r="P2658" s="3" t="s">
        <v>2400</v>
      </c>
      <c r="Q2658" s="3">
        <v>24.534174</v>
      </c>
      <c r="R2658" s="3" t="s">
        <v>2400</v>
      </c>
      <c r="S2658" s="3" t="s">
        <v>2400</v>
      </c>
      <c r="T2658" s="9" t="s">
        <v>3429</v>
      </c>
      <c r="U2658" s="7">
        <v>14590.967000000001</v>
      </c>
      <c r="V2658" s="7">
        <v>15983.162</v>
      </c>
      <c r="W2658" s="7">
        <v>11439.996999999999</v>
      </c>
      <c r="X2658" s="7">
        <v>12255.463</v>
      </c>
      <c r="Y2658" s="7">
        <v>13744.157999999999</v>
      </c>
      <c r="Z2658" s="7">
        <v>14167.563</v>
      </c>
      <c r="AA2658" s="7">
        <v>14590.967000000001</v>
      </c>
      <c r="AB2658" s="7">
        <v>15318.217000000001</v>
      </c>
      <c r="AC2658" s="4">
        <v>100</v>
      </c>
      <c r="AD2658" s="4">
        <v>100</v>
      </c>
      <c r="AE2658" s="3" t="s">
        <v>2400</v>
      </c>
      <c r="AF2658" s="3" t="s">
        <v>2400</v>
      </c>
      <c r="AG2658" s="7">
        <v>27464975</v>
      </c>
      <c r="AH2658" s="7">
        <v>27464975</v>
      </c>
      <c r="AI2658" s="7">
        <v>27827910</v>
      </c>
      <c r="AJ2658" s="7" t="s">
        <v>2400</v>
      </c>
      <c r="AK2658" s="3" t="s">
        <v>2400</v>
      </c>
      <c r="AL2658" s="7">
        <v>71</v>
      </c>
      <c r="AM2658" s="7">
        <v>8653163</v>
      </c>
      <c r="AN2658" s="3">
        <v>32.31</v>
      </c>
      <c r="AO2658" s="3">
        <v>-0.31620599999999999</v>
      </c>
      <c r="AP2658" s="3">
        <v>-7.7542059999999999</v>
      </c>
      <c r="AQ2658" s="3">
        <v>-2.0962730000000001</v>
      </c>
      <c r="AR2658" s="3">
        <v>7.9365000000000005E-2</v>
      </c>
      <c r="AS2658" s="3">
        <v>-7.7542059999999999</v>
      </c>
      <c r="AT2658" s="3">
        <v>-2.0962730000000001</v>
      </c>
      <c r="AU2658" s="3">
        <v>1.2851410000000001</v>
      </c>
      <c r="AV2658" s="3">
        <v>2.118987834613117</v>
      </c>
      <c r="AW2658" s="3">
        <v>1.7765580656757189</v>
      </c>
      <c r="AX2658" s="3">
        <v>1.7886153344830391</v>
      </c>
      <c r="AY2658" s="4">
        <v>135.11000000000001</v>
      </c>
      <c r="AZ2658" s="3">
        <v>113.27</v>
      </c>
      <c r="BA2658" s="4">
        <v>114.04</v>
      </c>
    </row>
    <row r="2659" spans="1:53" x14ac:dyDescent="0.3">
      <c r="A2659" s="1" t="s">
        <v>3003</v>
      </c>
      <c r="B2659" s="2">
        <v>4977226</v>
      </c>
      <c r="C2659" s="9" t="s">
        <v>2395</v>
      </c>
      <c r="D2659" s="9" t="s">
        <v>2433</v>
      </c>
      <c r="E2659" s="3">
        <v>365.37769553999999</v>
      </c>
      <c r="F2659" s="5">
        <v>263.69869499999999</v>
      </c>
      <c r="G2659" s="5" t="s">
        <v>2400</v>
      </c>
      <c r="H2659" s="3">
        <v>-0.33500000000000002</v>
      </c>
      <c r="I2659" s="3" t="s">
        <v>2397</v>
      </c>
      <c r="J2659" s="3">
        <v>-0.33500000000000002</v>
      </c>
      <c r="K2659" s="3" t="s">
        <v>2397</v>
      </c>
      <c r="L2659" s="3">
        <v>2.6158216800000003</v>
      </c>
      <c r="M2659" s="3">
        <v>2.10702341</v>
      </c>
      <c r="N2659" s="3">
        <v>3.1367919999999998</v>
      </c>
      <c r="O2659" s="3" t="s">
        <v>2400</v>
      </c>
      <c r="P2659" s="3" t="s">
        <v>2400</v>
      </c>
      <c r="Q2659" s="3">
        <v>0.32774300000000001</v>
      </c>
      <c r="R2659" s="3" t="s">
        <v>2397</v>
      </c>
      <c r="S2659" s="3" t="s">
        <v>2397</v>
      </c>
      <c r="T2659" s="9" t="s">
        <v>3430</v>
      </c>
      <c r="U2659" s="7">
        <v>728213</v>
      </c>
      <c r="V2659" s="7">
        <v>795020</v>
      </c>
      <c r="W2659" s="7">
        <v>707780</v>
      </c>
      <c r="X2659" s="7">
        <v>673398</v>
      </c>
      <c r="Y2659" s="7">
        <v>696133</v>
      </c>
      <c r="Z2659" s="7">
        <v>728213</v>
      </c>
      <c r="AA2659" s="7">
        <v>744568</v>
      </c>
      <c r="AB2659" s="7">
        <v>765450</v>
      </c>
      <c r="AC2659" s="4">
        <v>5.5579999999999998</v>
      </c>
      <c r="AD2659" s="4">
        <v>5.2329999999999997</v>
      </c>
      <c r="AE2659" s="3">
        <v>-2.5529999999999999</v>
      </c>
      <c r="AF2659" s="3">
        <v>-3.5190000000000001</v>
      </c>
      <c r="AG2659" s="7">
        <v>27550202</v>
      </c>
      <c r="AH2659" s="7">
        <v>27308795</v>
      </c>
      <c r="AI2659" s="7">
        <v>27209838</v>
      </c>
      <c r="AJ2659" s="7">
        <v>23346545</v>
      </c>
      <c r="AK2659" s="3">
        <v>84.727450000000005</v>
      </c>
      <c r="AL2659" s="7">
        <v>139</v>
      </c>
      <c r="AM2659" s="7">
        <v>20492360</v>
      </c>
      <c r="AN2659" s="3">
        <v>74.37</v>
      </c>
      <c r="AO2659" s="3">
        <v>-1.0743799999999999</v>
      </c>
      <c r="AP2659" s="3">
        <v>-9.7285070000000005</v>
      </c>
      <c r="AQ2659" s="3">
        <v>3.8161320000000001</v>
      </c>
      <c r="AR2659" s="3">
        <v>24.6875</v>
      </c>
      <c r="AS2659" s="3">
        <v>-9.7285070000000005</v>
      </c>
      <c r="AT2659" s="3">
        <v>3.8161320000000001</v>
      </c>
      <c r="AU2659" s="3">
        <v>22.392638000000002</v>
      </c>
      <c r="AV2659" s="3">
        <v>1.38462956052175</v>
      </c>
      <c r="AW2659" s="3">
        <v>2.2798528050810236</v>
      </c>
      <c r="AX2659" s="3">
        <v>2.3145196062123046</v>
      </c>
      <c r="AY2659" s="3">
        <v>36.96</v>
      </c>
      <c r="AZ2659" s="3">
        <v>60.86</v>
      </c>
      <c r="BA2659" s="3">
        <v>61.79</v>
      </c>
    </row>
    <row r="2660" spans="1:53" x14ac:dyDescent="0.3">
      <c r="A2660" s="1" t="s">
        <v>2609</v>
      </c>
      <c r="B2660" s="2">
        <v>4910604</v>
      </c>
      <c r="C2660" s="9" t="s">
        <v>2395</v>
      </c>
      <c r="D2660" s="9" t="s">
        <v>2427</v>
      </c>
      <c r="E2660" s="3">
        <v>365.22251224000001</v>
      </c>
      <c r="F2660" s="5">
        <v>472.79151200000001</v>
      </c>
      <c r="G2660" s="5" t="s">
        <v>2400</v>
      </c>
      <c r="H2660" s="3">
        <v>0.04</v>
      </c>
      <c r="I2660" s="3">
        <v>38.725313999999997</v>
      </c>
      <c r="J2660" s="3">
        <v>0.04</v>
      </c>
      <c r="K2660" s="3">
        <v>38.725313999999997</v>
      </c>
      <c r="L2660" s="3">
        <v>2.3450750199999999</v>
      </c>
      <c r="M2660" s="3">
        <v>1.52362789</v>
      </c>
      <c r="N2660" s="3">
        <v>23.966667000000001</v>
      </c>
      <c r="O2660" s="3" t="s">
        <v>2400</v>
      </c>
      <c r="P2660" s="3" t="s">
        <v>2400</v>
      </c>
      <c r="Q2660" s="3">
        <v>0.79839499999999997</v>
      </c>
      <c r="R2660" s="3">
        <v>7.1611940000000001</v>
      </c>
      <c r="S2660" s="3">
        <v>7.1611940000000001</v>
      </c>
      <c r="T2660" s="9" t="s">
        <v>3429</v>
      </c>
      <c r="U2660" s="7">
        <v>600545</v>
      </c>
      <c r="V2660" s="7">
        <v>606328</v>
      </c>
      <c r="W2660" s="7">
        <v>418803</v>
      </c>
      <c r="X2660" s="7">
        <v>321785</v>
      </c>
      <c r="Y2660" s="7">
        <v>613253</v>
      </c>
      <c r="Z2660" s="7">
        <v>610969</v>
      </c>
      <c r="AA2660" s="7">
        <v>605288</v>
      </c>
      <c r="AB2660" s="7">
        <v>600545</v>
      </c>
      <c r="AC2660" s="3">
        <v>51.234000000000002</v>
      </c>
      <c r="AD2660" s="4">
        <v>51.93</v>
      </c>
      <c r="AE2660" s="4">
        <v>8.141</v>
      </c>
      <c r="AF2660" s="4">
        <v>8.7370000000000001</v>
      </c>
      <c r="AG2660" s="7">
        <v>17710887</v>
      </c>
      <c r="AH2660" s="7">
        <v>17670026</v>
      </c>
      <c r="AI2660" s="7">
        <v>17783615</v>
      </c>
      <c r="AJ2660" s="7">
        <v>11248659</v>
      </c>
      <c r="AK2660" s="4">
        <v>63.508499999999998</v>
      </c>
      <c r="AL2660" s="7">
        <v>130</v>
      </c>
      <c r="AM2660" s="7">
        <v>10629594</v>
      </c>
      <c r="AN2660" s="3">
        <v>60.01</v>
      </c>
      <c r="AO2660" s="3">
        <v>-3.7483270000000002</v>
      </c>
      <c r="AP2660" s="3">
        <v>4.6071780000000002</v>
      </c>
      <c r="AQ2660" s="3">
        <v>46.237287999999999</v>
      </c>
      <c r="AR2660" s="3">
        <v>116.566265</v>
      </c>
      <c r="AS2660" s="3">
        <v>4.6071780000000002</v>
      </c>
      <c r="AT2660" s="3">
        <v>46.237287999999999</v>
      </c>
      <c r="AU2660" s="3">
        <v>123.52331599999999</v>
      </c>
      <c r="AV2660" s="3">
        <v>4.4293332533408849</v>
      </c>
      <c r="AW2660" s="3">
        <v>3.4055285206998511</v>
      </c>
      <c r="AX2660" s="3">
        <v>3.394533075002224</v>
      </c>
      <c r="AY2660" s="3">
        <v>83.26</v>
      </c>
      <c r="AZ2660" s="3">
        <v>64.02</v>
      </c>
      <c r="BA2660" s="3">
        <v>63.81</v>
      </c>
    </row>
    <row r="2661" spans="1:53" x14ac:dyDescent="0.3">
      <c r="A2661" s="1" t="s">
        <v>3017</v>
      </c>
      <c r="B2661" s="2">
        <v>4352207</v>
      </c>
      <c r="C2661" s="9" t="s">
        <v>2401</v>
      </c>
      <c r="D2661" s="9" t="s">
        <v>2452</v>
      </c>
      <c r="E2661" s="3">
        <v>364.21147760000002</v>
      </c>
      <c r="F2661" s="5">
        <v>342.58034700000002</v>
      </c>
      <c r="G2661" s="5" t="s">
        <v>2400</v>
      </c>
      <c r="H2661" s="3">
        <v>5.97</v>
      </c>
      <c r="I2661" s="3">
        <v>4.0134210000000001</v>
      </c>
      <c r="J2661" s="4">
        <v>5.97</v>
      </c>
      <c r="K2661" s="3">
        <v>4.0134210000000001</v>
      </c>
      <c r="L2661" s="3">
        <v>3.8687035500000002</v>
      </c>
      <c r="M2661" s="3">
        <v>3.8687035500000002</v>
      </c>
      <c r="N2661" s="3">
        <v>4.0893220000000001</v>
      </c>
      <c r="O2661" s="3" t="s">
        <v>2400</v>
      </c>
      <c r="P2661" s="3" t="s">
        <v>2400</v>
      </c>
      <c r="Q2661" s="3">
        <v>10.188228000000001</v>
      </c>
      <c r="R2661" s="3" t="s">
        <v>2400</v>
      </c>
      <c r="S2661" s="3" t="s">
        <v>2400</v>
      </c>
      <c r="T2661" s="9" t="s">
        <v>3433</v>
      </c>
      <c r="U2661" s="7">
        <v>22862.028999999999</v>
      </c>
      <c r="V2661" s="7">
        <v>7741.9740000000002</v>
      </c>
      <c r="W2661" s="7">
        <v>71459.789999999994</v>
      </c>
      <c r="X2661" s="7">
        <v>25950.566999999999</v>
      </c>
      <c r="Y2661" s="7">
        <v>26785.162</v>
      </c>
      <c r="Z2661" s="7">
        <v>23864.419000000002</v>
      </c>
      <c r="AA2661" s="7">
        <v>27263.752</v>
      </c>
      <c r="AB2661" s="7">
        <v>22862.028999999999</v>
      </c>
      <c r="AC2661" s="4">
        <v>100</v>
      </c>
      <c r="AD2661" s="4">
        <v>100</v>
      </c>
      <c r="AE2661" s="3" t="s">
        <v>2400</v>
      </c>
      <c r="AF2661" s="3" t="s">
        <v>2400</v>
      </c>
      <c r="AG2661" s="7">
        <v>13120010</v>
      </c>
      <c r="AH2661" s="7">
        <v>13120010</v>
      </c>
      <c r="AI2661" s="7">
        <v>13120010</v>
      </c>
      <c r="AJ2661" s="7">
        <v>13109916</v>
      </c>
      <c r="AK2661" s="3">
        <v>99.923060000000007</v>
      </c>
      <c r="AL2661" s="7">
        <v>54</v>
      </c>
      <c r="AM2661" s="7">
        <v>5627385</v>
      </c>
      <c r="AN2661" s="3">
        <v>42.89</v>
      </c>
      <c r="AO2661" s="3">
        <v>-0.88152299999999995</v>
      </c>
      <c r="AP2661" s="3">
        <v>1.260807</v>
      </c>
      <c r="AQ2661" s="3">
        <v>24.10596</v>
      </c>
      <c r="AR2661" s="3">
        <v>41.327300000000001</v>
      </c>
      <c r="AS2661" s="3">
        <v>1.260807</v>
      </c>
      <c r="AT2661" s="3">
        <v>24.10596</v>
      </c>
      <c r="AU2661" s="3">
        <v>37.322912000000002</v>
      </c>
      <c r="AV2661" s="3">
        <v>0.92429045404691001</v>
      </c>
      <c r="AW2661" s="3">
        <v>0.98347174208777954</v>
      </c>
      <c r="AX2661" s="3">
        <v>0.91834064619908529</v>
      </c>
      <c r="AY2661" s="3">
        <v>87.51</v>
      </c>
      <c r="AZ2661" s="3">
        <v>93.11</v>
      </c>
      <c r="BA2661" s="3">
        <v>86.94</v>
      </c>
    </row>
    <row r="2662" spans="1:53" x14ac:dyDescent="0.3">
      <c r="A2662" s="1" t="s">
        <v>2832</v>
      </c>
      <c r="B2662" s="2">
        <v>4112285</v>
      </c>
      <c r="C2662" s="9" t="s">
        <v>2395</v>
      </c>
      <c r="D2662" s="9" t="s">
        <v>2399</v>
      </c>
      <c r="E2662" s="3">
        <v>363.44479541999999</v>
      </c>
      <c r="F2662" s="5" t="s">
        <v>2400</v>
      </c>
      <c r="G2662" s="5">
        <v>271.03679541999998</v>
      </c>
      <c r="H2662" s="3">
        <v>0.8</v>
      </c>
      <c r="I2662" s="3">
        <v>14.169291338582701</v>
      </c>
      <c r="J2662" s="3">
        <v>0.8</v>
      </c>
      <c r="K2662" s="3">
        <v>14.169291338582701</v>
      </c>
      <c r="L2662" s="3">
        <v>0.84368248622744102</v>
      </c>
      <c r="M2662" s="3">
        <v>0.81000782870155208</v>
      </c>
      <c r="N2662" s="3">
        <v>10.794841</v>
      </c>
      <c r="O2662" s="3" t="s">
        <v>2400</v>
      </c>
      <c r="P2662" s="3" t="s">
        <v>2400</v>
      </c>
      <c r="Q2662" s="3" t="s">
        <v>2400</v>
      </c>
      <c r="R2662" s="3" t="s">
        <v>2400</v>
      </c>
      <c r="S2662" s="3" t="s">
        <v>2400</v>
      </c>
      <c r="T2662" s="9" t="s">
        <v>3429</v>
      </c>
      <c r="U2662" s="7">
        <v>101029</v>
      </c>
      <c r="V2662" s="7">
        <v>118350</v>
      </c>
      <c r="W2662" s="7">
        <v>116877</v>
      </c>
      <c r="X2662" s="7">
        <v>100877</v>
      </c>
      <c r="Y2662" s="7">
        <v>122412</v>
      </c>
      <c r="Z2662" s="7">
        <v>113403</v>
      </c>
      <c r="AA2662" s="7">
        <v>105090</v>
      </c>
      <c r="AB2662" s="7">
        <v>101029</v>
      </c>
      <c r="AC2662" s="3" t="s">
        <v>2400</v>
      </c>
      <c r="AD2662" s="3" t="s">
        <v>2400</v>
      </c>
      <c r="AE2662" s="3" t="s">
        <v>2400</v>
      </c>
      <c r="AF2662" s="3" t="s">
        <v>2400</v>
      </c>
      <c r="AG2662" s="7">
        <v>8667894</v>
      </c>
      <c r="AH2662" s="7">
        <v>8667894</v>
      </c>
      <c r="AI2662" s="7">
        <v>8669673</v>
      </c>
      <c r="AJ2662" s="7">
        <v>8043896</v>
      </c>
      <c r="AK2662" s="3">
        <v>92.80104</v>
      </c>
      <c r="AL2662" s="7">
        <v>146</v>
      </c>
      <c r="AM2662" s="7">
        <v>6668397</v>
      </c>
      <c r="AN2662" s="3">
        <v>76.930000000000007</v>
      </c>
      <c r="AO2662" s="3">
        <v>-3.718566</v>
      </c>
      <c r="AP2662" s="3">
        <v>-14.166468</v>
      </c>
      <c r="AQ2662" s="3">
        <v>5.0496210000000001</v>
      </c>
      <c r="AR2662" s="3">
        <v>49.150435000000002</v>
      </c>
      <c r="AS2662" s="3">
        <v>-14.166468</v>
      </c>
      <c r="AT2662" s="3">
        <v>5.0496210000000001</v>
      </c>
      <c r="AU2662" s="3">
        <v>48.780487999999998</v>
      </c>
      <c r="AV2662" s="3">
        <v>1.3453325571355625</v>
      </c>
      <c r="AW2662" s="3">
        <v>1.5318180360346312</v>
      </c>
      <c r="AX2662" s="3">
        <v>1.9202135711751545</v>
      </c>
      <c r="AY2662" s="3">
        <v>48.44</v>
      </c>
      <c r="AZ2662" s="3">
        <v>55.16</v>
      </c>
      <c r="BA2662" s="3">
        <v>69.14</v>
      </c>
    </row>
    <row r="2663" spans="1:53" x14ac:dyDescent="0.3">
      <c r="A2663" s="1" t="s">
        <v>3068</v>
      </c>
      <c r="B2663" s="2">
        <v>4230997</v>
      </c>
      <c r="C2663" s="9" t="s">
        <v>2401</v>
      </c>
      <c r="D2663" s="9" t="s">
        <v>2497</v>
      </c>
      <c r="E2663" s="3">
        <v>362.890446</v>
      </c>
      <c r="F2663" s="5">
        <v>649.59944599999994</v>
      </c>
      <c r="G2663" s="5" t="s">
        <v>2400</v>
      </c>
      <c r="H2663" s="3">
        <v>0.16700000000000001</v>
      </c>
      <c r="I2663" s="3" t="s">
        <v>2397</v>
      </c>
      <c r="J2663" s="3">
        <v>0.16700000000000001</v>
      </c>
      <c r="K2663" s="3" t="s">
        <v>2397</v>
      </c>
      <c r="L2663" s="3">
        <v>0.65637800999999996</v>
      </c>
      <c r="M2663" s="3">
        <v>0.48442663000000002</v>
      </c>
      <c r="N2663" s="3">
        <v>3.7650269999999999</v>
      </c>
      <c r="O2663" s="3" t="s">
        <v>2400</v>
      </c>
      <c r="P2663" s="3" t="s">
        <v>2400</v>
      </c>
      <c r="Q2663" s="3">
        <v>0.35445500000000002</v>
      </c>
      <c r="R2663" s="3">
        <v>2.5032540000000001</v>
      </c>
      <c r="S2663" s="3">
        <v>2.5032540000000001</v>
      </c>
      <c r="T2663" s="9" t="s">
        <v>3429</v>
      </c>
      <c r="U2663" s="7">
        <v>1969131</v>
      </c>
      <c r="V2663" s="7">
        <v>2225659</v>
      </c>
      <c r="W2663" s="7">
        <v>2695669</v>
      </c>
      <c r="X2663" s="7">
        <v>2581934</v>
      </c>
      <c r="Y2663" s="7">
        <v>1775172</v>
      </c>
      <c r="Z2663" s="7">
        <v>1843799</v>
      </c>
      <c r="AA2663" s="7">
        <v>1904975</v>
      </c>
      <c r="AB2663" s="7">
        <v>1969131</v>
      </c>
      <c r="AC2663" s="3">
        <v>72.263999999999996</v>
      </c>
      <c r="AD2663" s="3">
        <v>74.406000000000006</v>
      </c>
      <c r="AE2663" s="4">
        <v>10.308</v>
      </c>
      <c r="AF2663" s="4">
        <v>12.488</v>
      </c>
      <c r="AG2663" s="7">
        <v>49700000</v>
      </c>
      <c r="AH2663" s="7">
        <v>49700000</v>
      </c>
      <c r="AI2663" s="7">
        <v>49400000</v>
      </c>
      <c r="AJ2663" s="7">
        <v>48681902</v>
      </c>
      <c r="AK2663" s="4">
        <v>97.9298</v>
      </c>
      <c r="AL2663" s="7">
        <v>248</v>
      </c>
      <c r="AM2663" s="7">
        <v>40325622</v>
      </c>
      <c r="AN2663" s="3">
        <v>81.12</v>
      </c>
      <c r="AO2663" s="3">
        <v>3.4534539999999998</v>
      </c>
      <c r="AP2663" s="3">
        <v>-5.6164379999999996</v>
      </c>
      <c r="AQ2663" s="3">
        <v>-6.5128899999999996</v>
      </c>
      <c r="AR2663" s="3">
        <v>-66.092519999999993</v>
      </c>
      <c r="AS2663" s="3">
        <v>-5.6164379999999996</v>
      </c>
      <c r="AT2663" s="3">
        <v>-6.5128899999999996</v>
      </c>
      <c r="AU2663" s="3">
        <v>-64.521112000000002</v>
      </c>
      <c r="AV2663" s="3" t="s">
        <v>2400</v>
      </c>
      <c r="AW2663" s="3" t="s">
        <v>2400</v>
      </c>
      <c r="AX2663" s="3" t="s">
        <v>2400</v>
      </c>
      <c r="AY2663" s="3">
        <v>60.03</v>
      </c>
      <c r="AZ2663" s="3">
        <v>81.849999999999994</v>
      </c>
      <c r="BA2663" s="3">
        <v>93.38</v>
      </c>
    </row>
    <row r="2664" spans="1:53" x14ac:dyDescent="0.3">
      <c r="A2664" s="1" t="s">
        <v>2562</v>
      </c>
      <c r="B2664" s="2">
        <v>5284798</v>
      </c>
      <c r="C2664" s="9" t="s">
        <v>2395</v>
      </c>
      <c r="D2664" s="9" t="s">
        <v>2403</v>
      </c>
      <c r="E2664" s="3">
        <v>362.42523856000003</v>
      </c>
      <c r="F2664" s="5">
        <v>-163.41176200000001</v>
      </c>
      <c r="G2664" s="5" t="s">
        <v>2400</v>
      </c>
      <c r="H2664" s="3">
        <v>-0.78900000000000003</v>
      </c>
      <c r="I2664" s="3" t="s">
        <v>2397</v>
      </c>
      <c r="J2664" s="3">
        <v>-0.78900000000000003</v>
      </c>
      <c r="K2664" s="3" t="s">
        <v>2397</v>
      </c>
      <c r="L2664" s="3">
        <v>0.52379161000000007</v>
      </c>
      <c r="M2664" s="3">
        <v>0.52379161000000007</v>
      </c>
      <c r="N2664" s="3" t="s">
        <v>2397</v>
      </c>
      <c r="O2664" s="3" t="s">
        <v>2400</v>
      </c>
      <c r="P2664" s="3" t="s">
        <v>2400</v>
      </c>
      <c r="Q2664" s="3" t="s">
        <v>2397</v>
      </c>
      <c r="R2664" s="3">
        <v>1.6867939999999999</v>
      </c>
      <c r="S2664" s="3">
        <v>1.6867939999999999</v>
      </c>
      <c r="T2664" s="9" t="s">
        <v>3429</v>
      </c>
      <c r="U2664" s="7">
        <v>20723</v>
      </c>
      <c r="V2664" s="7">
        <v>3129</v>
      </c>
      <c r="W2664" s="7">
        <v>18038</v>
      </c>
      <c r="X2664" s="7">
        <v>13612</v>
      </c>
      <c r="Y2664" s="7">
        <v>17</v>
      </c>
      <c r="Z2664" s="7">
        <v>20218</v>
      </c>
      <c r="AA2664" s="7">
        <v>20453</v>
      </c>
      <c r="AB2664" s="7">
        <v>20723</v>
      </c>
      <c r="AC2664" s="3" t="s">
        <v>2397</v>
      </c>
      <c r="AD2664" s="3" t="s">
        <v>2397</v>
      </c>
      <c r="AE2664" s="3" t="s">
        <v>2397</v>
      </c>
      <c r="AF2664" s="3" t="s">
        <v>2397</v>
      </c>
      <c r="AG2664" s="7">
        <v>51996639</v>
      </c>
      <c r="AH2664" s="7">
        <v>51914275</v>
      </c>
      <c r="AI2664" s="7">
        <v>42752452</v>
      </c>
      <c r="AJ2664" s="7">
        <v>31351731</v>
      </c>
      <c r="AK2664" s="3">
        <v>67.820210000000003</v>
      </c>
      <c r="AL2664" s="7">
        <v>179</v>
      </c>
      <c r="AM2664" s="7">
        <v>39104924</v>
      </c>
      <c r="AN2664" s="3">
        <v>84.59</v>
      </c>
      <c r="AO2664" s="3">
        <v>-4.1308090000000002</v>
      </c>
      <c r="AP2664" s="3">
        <v>-28.954082</v>
      </c>
      <c r="AQ2664" s="3">
        <v>-48.473635999999999</v>
      </c>
      <c r="AR2664" s="3">
        <v>-73.788235</v>
      </c>
      <c r="AS2664" s="3">
        <v>-28.954082</v>
      </c>
      <c r="AT2664" s="3">
        <v>-48.473635999999999</v>
      </c>
      <c r="AU2664" s="3">
        <v>-72.507403999999994</v>
      </c>
      <c r="AV2664" s="3">
        <v>9.3627785015259999</v>
      </c>
      <c r="AW2664" s="3">
        <v>10.547081877195815</v>
      </c>
      <c r="AX2664" s="3">
        <v>9.847597948401301</v>
      </c>
      <c r="AY2664" s="3">
        <v>95.76</v>
      </c>
      <c r="AZ2664" s="3">
        <v>107.87</v>
      </c>
      <c r="BA2664" s="3">
        <v>100.72</v>
      </c>
    </row>
    <row r="2665" spans="1:53" x14ac:dyDescent="0.3">
      <c r="A2665" s="1" t="s">
        <v>2893</v>
      </c>
      <c r="B2665" s="2">
        <v>4343264</v>
      </c>
      <c r="C2665" s="9" t="s">
        <v>2401</v>
      </c>
      <c r="D2665" s="9" t="s">
        <v>2465</v>
      </c>
      <c r="E2665" s="3">
        <v>362.14087789000001</v>
      </c>
      <c r="F2665" s="5">
        <v>-3.3651230000000001</v>
      </c>
      <c r="G2665" s="5">
        <v>-14.34512211</v>
      </c>
      <c r="H2665" s="3">
        <v>0.26600000000000001</v>
      </c>
      <c r="I2665" s="3">
        <v>4.84</v>
      </c>
      <c r="J2665" s="3">
        <v>0.26600000000000001</v>
      </c>
      <c r="K2665" s="3">
        <v>4.84</v>
      </c>
      <c r="L2665" s="3">
        <v>1.5378575455833299</v>
      </c>
      <c r="M2665" s="3">
        <v>1.3291096132367302</v>
      </c>
      <c r="N2665" s="3">
        <v>1.4958498880448301</v>
      </c>
      <c r="O2665" s="3" t="s">
        <v>2400</v>
      </c>
      <c r="P2665" s="3" t="s">
        <v>2400</v>
      </c>
      <c r="Q2665" s="3" t="s">
        <v>2397</v>
      </c>
      <c r="R2665" s="3" t="s">
        <v>2397</v>
      </c>
      <c r="S2665" s="3">
        <v>-0.223463021479402</v>
      </c>
      <c r="T2665" s="9" t="s">
        <v>3429</v>
      </c>
      <c r="U2665" s="7">
        <v>735498</v>
      </c>
      <c r="V2665" s="7">
        <v>662460</v>
      </c>
      <c r="W2665" s="7">
        <v>631561</v>
      </c>
      <c r="X2665" s="7">
        <v>593385</v>
      </c>
      <c r="Y2665" s="7">
        <v>793687</v>
      </c>
      <c r="Z2665" s="7">
        <v>768138</v>
      </c>
      <c r="AA2665" s="7">
        <v>749880</v>
      </c>
      <c r="AB2665" s="7">
        <v>735498</v>
      </c>
      <c r="AC2665" s="3">
        <v>19.274000000000001</v>
      </c>
      <c r="AD2665" s="3">
        <v>22.553000000000001</v>
      </c>
      <c r="AE2665" s="4">
        <v>9.8810000000000002</v>
      </c>
      <c r="AF2665" s="3">
        <v>13.509</v>
      </c>
      <c r="AG2665" s="7">
        <v>30684198</v>
      </c>
      <c r="AH2665" s="7">
        <v>30684198</v>
      </c>
      <c r="AI2665" s="7">
        <v>26796586</v>
      </c>
      <c r="AJ2665" s="7">
        <v>21606183</v>
      </c>
      <c r="AK2665" s="3">
        <v>74.160330000000002</v>
      </c>
      <c r="AL2665" s="7">
        <v>147</v>
      </c>
      <c r="AM2665" s="7">
        <v>18251931</v>
      </c>
      <c r="AN2665" s="3">
        <v>62.65</v>
      </c>
      <c r="AO2665" s="3">
        <v>-1.785714</v>
      </c>
      <c r="AP2665" s="3">
        <v>-2.6548669999999999</v>
      </c>
      <c r="AQ2665" s="3">
        <v>-1.143791</v>
      </c>
      <c r="AR2665" s="3">
        <v>87.888199</v>
      </c>
      <c r="AS2665" s="3">
        <v>-2.6548669999999999</v>
      </c>
      <c r="AT2665" s="3">
        <v>-1.143791</v>
      </c>
      <c r="AU2665" s="3">
        <v>85.582821999999993</v>
      </c>
      <c r="AV2665" s="3">
        <v>3.0421711114718146</v>
      </c>
      <c r="AW2665" s="3">
        <v>3.1792070718669678</v>
      </c>
      <c r="AX2665" s="3">
        <v>7.3552770839550803</v>
      </c>
      <c r="AY2665" s="3">
        <v>40.83</v>
      </c>
      <c r="AZ2665" s="3">
        <v>42.66</v>
      </c>
      <c r="BA2665" s="3">
        <v>98.71</v>
      </c>
    </row>
    <row r="2666" spans="1:53" x14ac:dyDescent="0.3">
      <c r="A2666" s="1" t="s">
        <v>2786</v>
      </c>
      <c r="B2666" s="2">
        <v>14929172</v>
      </c>
      <c r="C2666" s="9" t="s">
        <v>2395</v>
      </c>
      <c r="D2666" s="9" t="s">
        <v>2531</v>
      </c>
      <c r="E2666" s="3">
        <v>361.91096656000002</v>
      </c>
      <c r="F2666" s="5">
        <v>-199.34357399999999</v>
      </c>
      <c r="G2666" s="5" t="s">
        <v>2400</v>
      </c>
      <c r="H2666" s="3">
        <v>1.5356133642583246E-2</v>
      </c>
      <c r="I2666" s="3" t="s">
        <v>2397</v>
      </c>
      <c r="J2666" s="3">
        <v>1.5356133642583246E-2</v>
      </c>
      <c r="K2666" s="3" t="s">
        <v>2397</v>
      </c>
      <c r="L2666" s="3">
        <v>0.57115028999999995</v>
      </c>
      <c r="M2666" s="3">
        <v>0.55458609999999997</v>
      </c>
      <c r="N2666" s="3" t="s">
        <v>2400</v>
      </c>
      <c r="O2666" s="3" t="s">
        <v>2400</v>
      </c>
      <c r="P2666" s="3" t="s">
        <v>2400</v>
      </c>
      <c r="Q2666" s="3" t="s">
        <v>2397</v>
      </c>
      <c r="R2666" s="3">
        <v>3.865561</v>
      </c>
      <c r="S2666" s="3">
        <v>3.865561</v>
      </c>
      <c r="T2666" s="9" t="s">
        <v>3429</v>
      </c>
      <c r="U2666" s="7">
        <v>781532.2698473424</v>
      </c>
      <c r="V2666" s="7">
        <v>1058002.9006153808</v>
      </c>
      <c r="W2666" s="7">
        <v>1420943.7382261441</v>
      </c>
      <c r="X2666" s="7">
        <v>1392578.3914543942</v>
      </c>
      <c r="Y2666" s="7">
        <v>615307.18445940048</v>
      </c>
      <c r="Z2666" s="7">
        <v>654578.47175528598</v>
      </c>
      <c r="AA2666" s="7">
        <v>710122.44812180859</v>
      </c>
      <c r="AB2666" s="7">
        <v>781532.2698473424</v>
      </c>
      <c r="AC2666" s="4">
        <v>12.369</v>
      </c>
      <c r="AD2666" s="4">
        <v>8.5830000000000002</v>
      </c>
      <c r="AE2666" s="3">
        <v>-0.92300000000000004</v>
      </c>
      <c r="AF2666" s="3">
        <v>-8.6020000000000003</v>
      </c>
      <c r="AG2666" s="7">
        <v>30228317</v>
      </c>
      <c r="AH2666" s="7">
        <v>31128544</v>
      </c>
      <c r="AI2666" s="7">
        <v>31977664</v>
      </c>
      <c r="AJ2666" s="7">
        <v>13998359</v>
      </c>
      <c r="AK2666" s="3">
        <v>44.24879</v>
      </c>
      <c r="AL2666" s="7">
        <v>43</v>
      </c>
      <c r="AM2666" s="7">
        <v>5001308</v>
      </c>
      <c r="AN2666" s="3">
        <v>15.81</v>
      </c>
      <c r="AO2666" s="3">
        <v>-1.146385</v>
      </c>
      <c r="AP2666" s="3">
        <v>-2.0104899999999999</v>
      </c>
      <c r="AQ2666" s="3">
        <v>3.508772</v>
      </c>
      <c r="AR2666" s="3">
        <v>22.433377</v>
      </c>
      <c r="AS2666" s="3">
        <v>-2.0104899999999999</v>
      </c>
      <c r="AT2666" s="3">
        <v>3.508772</v>
      </c>
      <c r="AU2666" s="3">
        <v>18</v>
      </c>
      <c r="AV2666" s="3">
        <v>0.40452246727897961</v>
      </c>
      <c r="AW2666" s="3">
        <v>0.82570518847946384</v>
      </c>
      <c r="AX2666" s="3">
        <v>1.0302236185480027</v>
      </c>
      <c r="AY2666" s="3">
        <v>29.21</v>
      </c>
      <c r="AZ2666" s="3">
        <v>59.61</v>
      </c>
      <c r="BA2666" s="3">
        <v>74.38</v>
      </c>
    </row>
    <row r="2667" spans="1:53" x14ac:dyDescent="0.3">
      <c r="A2667" s="1" t="s">
        <v>3078</v>
      </c>
      <c r="B2667" s="2">
        <v>5721189</v>
      </c>
      <c r="C2667" s="9" t="s">
        <v>2401</v>
      </c>
      <c r="D2667" s="9" t="s">
        <v>2407</v>
      </c>
      <c r="E2667" s="3">
        <v>358.31817783999998</v>
      </c>
      <c r="F2667" s="5">
        <v>786.34873700000003</v>
      </c>
      <c r="G2667" s="5" t="s">
        <v>2400</v>
      </c>
      <c r="H2667" s="3">
        <v>0.23200000000000001</v>
      </c>
      <c r="I2667" s="3">
        <v>9.6121420000000004</v>
      </c>
      <c r="J2667" s="3">
        <v>0.23200000000000001</v>
      </c>
      <c r="K2667" s="3">
        <v>9.6121420000000004</v>
      </c>
      <c r="L2667" s="3">
        <v>0.55849499999999996</v>
      </c>
      <c r="M2667" s="3">
        <v>0.55849499999999996</v>
      </c>
      <c r="N2667" s="3">
        <v>15.552524</v>
      </c>
      <c r="O2667" s="3" t="s">
        <v>2400</v>
      </c>
      <c r="P2667" s="3" t="s">
        <v>2400</v>
      </c>
      <c r="Q2667" s="3">
        <v>20.75423</v>
      </c>
      <c r="R2667" s="3" t="s">
        <v>2400</v>
      </c>
      <c r="S2667" s="3" t="s">
        <v>2400</v>
      </c>
      <c r="T2667" s="9" t="s">
        <v>3437</v>
      </c>
      <c r="U2667" s="7">
        <v>27854.547999999999</v>
      </c>
      <c r="V2667" s="7">
        <v>26565.719000000001</v>
      </c>
      <c r="W2667" s="7">
        <v>24984.431</v>
      </c>
      <c r="X2667" s="7">
        <v>28082.54</v>
      </c>
      <c r="Y2667" s="7">
        <v>37561.728000000003</v>
      </c>
      <c r="Z2667" s="7">
        <v>32708.137999999999</v>
      </c>
      <c r="AA2667" s="7">
        <v>27854.547999999999</v>
      </c>
      <c r="AB2667" s="7">
        <v>27490.75</v>
      </c>
      <c r="AC2667" s="4">
        <v>100</v>
      </c>
      <c r="AD2667" s="4">
        <v>100</v>
      </c>
      <c r="AE2667" s="3" t="s">
        <v>2400</v>
      </c>
      <c r="AF2667" s="3" t="s">
        <v>2400</v>
      </c>
      <c r="AG2667" s="7">
        <v>30836332</v>
      </c>
      <c r="AH2667" s="7" t="s">
        <v>2400</v>
      </c>
      <c r="AI2667" s="7">
        <v>30851332</v>
      </c>
      <c r="AJ2667" s="7" t="s">
        <v>2400</v>
      </c>
      <c r="AK2667" s="3" t="s">
        <v>2400</v>
      </c>
      <c r="AL2667" s="7">
        <v>54</v>
      </c>
      <c r="AM2667" s="7">
        <v>5026926</v>
      </c>
      <c r="AN2667" s="4">
        <v>16.3</v>
      </c>
      <c r="AO2667" s="3">
        <v>2.7027030000000001</v>
      </c>
      <c r="AP2667" s="3">
        <v>-1.8932869999999999</v>
      </c>
      <c r="AQ2667" s="3">
        <v>-3.3078880000000002</v>
      </c>
      <c r="AR2667" s="3">
        <v>3.2608700000000002</v>
      </c>
      <c r="AS2667" s="3">
        <v>-1.8932869999999999</v>
      </c>
      <c r="AT2667" s="3">
        <v>-3.3078880000000002</v>
      </c>
      <c r="AU2667" s="3">
        <v>3.2608700000000002</v>
      </c>
      <c r="AV2667" s="3">
        <v>1.7484667112807062</v>
      </c>
      <c r="AW2667" s="3">
        <v>2.0204745080339883</v>
      </c>
      <c r="AX2667" s="3">
        <v>1.6925419215030058</v>
      </c>
      <c r="AY2667" s="3">
        <v>132.72</v>
      </c>
      <c r="AZ2667" s="3">
        <v>153.37</v>
      </c>
      <c r="BA2667" s="3">
        <v>128.47999999999999</v>
      </c>
    </row>
    <row r="2668" spans="1:53" x14ac:dyDescent="0.3">
      <c r="A2668" s="1" t="s">
        <v>3043</v>
      </c>
      <c r="B2668" s="2">
        <v>4913288</v>
      </c>
      <c r="C2668" s="9" t="s">
        <v>2395</v>
      </c>
      <c r="D2668" s="9" t="s">
        <v>2483</v>
      </c>
      <c r="E2668" s="3">
        <v>357.40381250000002</v>
      </c>
      <c r="F2668" s="5">
        <v>391.774812</v>
      </c>
      <c r="G2668" s="5" t="s">
        <v>2400</v>
      </c>
      <c r="H2668" s="3">
        <v>1.47</v>
      </c>
      <c r="I2668" s="3">
        <v>14.718218</v>
      </c>
      <c r="J2668" s="4">
        <v>1.47</v>
      </c>
      <c r="K2668" s="3">
        <v>14.718218</v>
      </c>
      <c r="L2668" s="3" t="s">
        <v>2397</v>
      </c>
      <c r="M2668" s="3" t="s">
        <v>2397</v>
      </c>
      <c r="N2668" s="3">
        <v>13.844664</v>
      </c>
      <c r="O2668" s="3" t="s">
        <v>2400</v>
      </c>
      <c r="P2668" s="3" t="s">
        <v>2400</v>
      </c>
      <c r="Q2668" s="3">
        <v>2.4726629999999998</v>
      </c>
      <c r="R2668" s="3">
        <v>8.9339139999999997</v>
      </c>
      <c r="S2668" s="3">
        <v>8.9339139999999997</v>
      </c>
      <c r="T2668" s="9" t="s">
        <v>3431</v>
      </c>
      <c r="U2668" s="7">
        <v>138610</v>
      </c>
      <c r="V2668" s="7">
        <v>130785</v>
      </c>
      <c r="W2668" s="7">
        <v>114882</v>
      </c>
      <c r="X2668" s="7">
        <v>75839</v>
      </c>
      <c r="Y2668" s="7">
        <v>143757</v>
      </c>
      <c r="Z2668" s="7">
        <v>141392</v>
      </c>
      <c r="AA2668" s="7">
        <v>138610</v>
      </c>
      <c r="AB2668" s="7">
        <v>137033</v>
      </c>
      <c r="AC2668" s="3">
        <v>35.533999999999999</v>
      </c>
      <c r="AD2668" s="3">
        <v>36.082000000000001</v>
      </c>
      <c r="AE2668" s="4">
        <v>24.27</v>
      </c>
      <c r="AF2668" s="3">
        <v>25.263999999999999</v>
      </c>
      <c r="AG2668" s="7">
        <v>4084615</v>
      </c>
      <c r="AH2668" s="7">
        <v>4084615</v>
      </c>
      <c r="AI2668" s="7">
        <v>4079720</v>
      </c>
      <c r="AJ2668" s="7">
        <v>2831060</v>
      </c>
      <c r="AK2668" s="3">
        <v>69.310329999999993</v>
      </c>
      <c r="AL2668" s="7">
        <v>102</v>
      </c>
      <c r="AM2668" s="7">
        <v>2047891</v>
      </c>
      <c r="AN2668" s="3">
        <v>50.14</v>
      </c>
      <c r="AO2668" s="3">
        <v>-1.8969180000000001</v>
      </c>
      <c r="AP2668" s="3">
        <v>-10.16</v>
      </c>
      <c r="AQ2668" s="3">
        <v>-2.8306550000000001</v>
      </c>
      <c r="AR2668" s="3">
        <v>2.1439710000000001</v>
      </c>
      <c r="AS2668" s="3">
        <v>-10.16</v>
      </c>
      <c r="AT2668" s="3">
        <v>-2.8306550000000001</v>
      </c>
      <c r="AU2668" s="3">
        <v>0.76913200000000004</v>
      </c>
      <c r="AV2668" s="3">
        <v>0.7573786023896989</v>
      </c>
      <c r="AW2668" s="3">
        <v>1.4955899370954402</v>
      </c>
      <c r="AX2668" s="3">
        <v>1.4660302698710235</v>
      </c>
      <c r="AY2668" s="3">
        <v>80.72</v>
      </c>
      <c r="AZ2668" s="4">
        <v>159.4</v>
      </c>
      <c r="BA2668" s="3">
        <v>156.24</v>
      </c>
    </row>
    <row r="2669" spans="1:53" x14ac:dyDescent="0.3">
      <c r="A2669" s="1" t="s">
        <v>2638</v>
      </c>
      <c r="B2669" s="2">
        <v>5000856</v>
      </c>
      <c r="C2669" s="9" t="s">
        <v>2395</v>
      </c>
      <c r="D2669" s="9" t="s">
        <v>2472</v>
      </c>
      <c r="E2669" s="3">
        <v>356.04059242</v>
      </c>
      <c r="F2669" s="5">
        <v>528.980592</v>
      </c>
      <c r="G2669" s="5" t="s">
        <v>2400</v>
      </c>
      <c r="H2669" s="3">
        <v>0.66</v>
      </c>
      <c r="I2669" s="3">
        <v>16.248715000000001</v>
      </c>
      <c r="J2669" s="4">
        <v>0.66</v>
      </c>
      <c r="K2669" s="3">
        <v>16.248715000000001</v>
      </c>
      <c r="L2669" s="3">
        <v>1.3775376800000001</v>
      </c>
      <c r="M2669" s="3">
        <v>1.3663469000000001</v>
      </c>
      <c r="N2669" s="3" t="s">
        <v>2397</v>
      </c>
      <c r="O2669" s="3" t="s">
        <v>2400</v>
      </c>
      <c r="P2669" s="3" t="s">
        <v>2400</v>
      </c>
      <c r="Q2669" s="3">
        <v>4.71441</v>
      </c>
      <c r="R2669" s="3">
        <v>10.592934</v>
      </c>
      <c r="S2669" s="3">
        <v>10.592934</v>
      </c>
      <c r="T2669" s="9" t="s">
        <v>3429</v>
      </c>
      <c r="U2669" s="7">
        <v>98861</v>
      </c>
      <c r="V2669" s="7">
        <v>98897</v>
      </c>
      <c r="W2669" s="7">
        <v>90859</v>
      </c>
      <c r="X2669" s="7">
        <v>88141</v>
      </c>
      <c r="Y2669" s="7">
        <v>105646</v>
      </c>
      <c r="Z2669" s="7">
        <v>103075</v>
      </c>
      <c r="AA2669" s="7">
        <v>100910</v>
      </c>
      <c r="AB2669" s="7">
        <v>98861</v>
      </c>
      <c r="AC2669" s="3">
        <v>48.783999999999999</v>
      </c>
      <c r="AD2669" s="3">
        <v>50.256999999999998</v>
      </c>
      <c r="AE2669" s="3">
        <v>42.613999999999997</v>
      </c>
      <c r="AF2669" s="3">
        <v>44.323</v>
      </c>
      <c r="AG2669" s="7">
        <v>10297791</v>
      </c>
      <c r="AH2669" s="7">
        <v>10295546</v>
      </c>
      <c r="AI2669" s="7">
        <v>10276993</v>
      </c>
      <c r="AJ2669" s="7">
        <v>9271419</v>
      </c>
      <c r="AK2669" s="3">
        <v>90.031739999999999</v>
      </c>
      <c r="AL2669" s="7">
        <v>131</v>
      </c>
      <c r="AM2669" s="7">
        <v>5840255</v>
      </c>
      <c r="AN2669" s="3">
        <v>56.71</v>
      </c>
      <c r="AO2669" s="3">
        <v>1.151632</v>
      </c>
      <c r="AP2669" s="3">
        <v>-8.9810020000000002</v>
      </c>
      <c r="AQ2669" s="3">
        <v>-14.954276999999999</v>
      </c>
      <c r="AR2669" s="3">
        <v>-22.481000000000002</v>
      </c>
      <c r="AS2669" s="3">
        <v>-8.9810020000000002</v>
      </c>
      <c r="AT2669" s="3">
        <v>-14.954276999999999</v>
      </c>
      <c r="AU2669" s="3">
        <v>-23.715319999999998</v>
      </c>
      <c r="AV2669" s="3">
        <v>1.5166792987580409</v>
      </c>
      <c r="AW2669" s="3">
        <v>2.2911033960211187</v>
      </c>
      <c r="AX2669" s="3">
        <v>1.6565942004425311</v>
      </c>
      <c r="AY2669" s="3">
        <v>59.34</v>
      </c>
      <c r="AZ2669" s="3">
        <v>89.64</v>
      </c>
      <c r="BA2669" s="3">
        <v>64.819999999999993</v>
      </c>
    </row>
    <row r="2670" spans="1:53" x14ac:dyDescent="0.3">
      <c r="A2670" s="1" t="s">
        <v>2694</v>
      </c>
      <c r="B2670" s="2">
        <v>7693592</v>
      </c>
      <c r="C2670" s="9" t="s">
        <v>2401</v>
      </c>
      <c r="D2670" s="9" t="s">
        <v>2467</v>
      </c>
      <c r="E2670" s="3">
        <v>356.02976000000001</v>
      </c>
      <c r="F2670" s="5">
        <v>398.57476000000003</v>
      </c>
      <c r="G2670" s="5" t="s">
        <v>2400</v>
      </c>
      <c r="H2670" s="3">
        <v>-0.66</v>
      </c>
      <c r="I2670" s="3" t="s">
        <v>2397</v>
      </c>
      <c r="J2670" s="3">
        <v>-0.66</v>
      </c>
      <c r="K2670" s="3" t="s">
        <v>2397</v>
      </c>
      <c r="L2670" s="3">
        <v>3.2906373900000001</v>
      </c>
      <c r="M2670" s="3">
        <v>2.98313519</v>
      </c>
      <c r="N2670" s="3" t="s">
        <v>2397</v>
      </c>
      <c r="O2670" s="3" t="s">
        <v>2400</v>
      </c>
      <c r="P2670" s="3" t="s">
        <v>2400</v>
      </c>
      <c r="Q2670" s="3">
        <v>3.463978</v>
      </c>
      <c r="R2670" s="3">
        <v>57.740678000000003</v>
      </c>
      <c r="S2670" s="3">
        <v>57.740678000000003</v>
      </c>
      <c r="T2670" s="9" t="s">
        <v>3429</v>
      </c>
      <c r="U2670" s="7">
        <v>94492</v>
      </c>
      <c r="V2670" s="7">
        <v>65350</v>
      </c>
      <c r="W2670" s="7">
        <v>34085</v>
      </c>
      <c r="X2670" s="7">
        <v>21135</v>
      </c>
      <c r="Y2670" s="7">
        <v>107231</v>
      </c>
      <c r="Z2670" s="7">
        <v>105942</v>
      </c>
      <c r="AA2670" s="7">
        <v>100331</v>
      </c>
      <c r="AB2670" s="7">
        <v>94492</v>
      </c>
      <c r="AC2670" s="4">
        <v>64.25</v>
      </c>
      <c r="AD2670" s="3">
        <v>69.622</v>
      </c>
      <c r="AE2670" s="4">
        <v>-13.28</v>
      </c>
      <c r="AF2670" s="4">
        <v>1.337</v>
      </c>
      <c r="AG2670" s="7">
        <v>30482000</v>
      </c>
      <c r="AH2670" s="7">
        <v>18316250</v>
      </c>
      <c r="AI2670" s="7">
        <v>17567875</v>
      </c>
      <c r="AJ2670" s="7">
        <v>19954735</v>
      </c>
      <c r="AK2670" s="3">
        <v>64.832440000000005</v>
      </c>
      <c r="AL2670" s="7">
        <v>95</v>
      </c>
      <c r="AM2670" s="7">
        <v>9832556</v>
      </c>
      <c r="AN2670" s="3">
        <v>31.95</v>
      </c>
      <c r="AO2670" s="3">
        <v>-1.7304189999999999</v>
      </c>
      <c r="AP2670" s="3">
        <v>-7.6198629999999996</v>
      </c>
      <c r="AQ2670" s="3">
        <v>127.637131</v>
      </c>
      <c r="AR2670" s="3">
        <v>-2.2644929999999999</v>
      </c>
      <c r="AS2670" s="3">
        <v>-7.6198629999999996</v>
      </c>
      <c r="AT2670" s="3">
        <v>127.637131</v>
      </c>
      <c r="AU2670" s="3">
        <v>-3.660714</v>
      </c>
      <c r="AV2670" s="3">
        <v>11.640867744152542</v>
      </c>
      <c r="AW2670" s="3">
        <v>15.656949888931415</v>
      </c>
      <c r="AX2670" s="3">
        <v>17.382364634400719</v>
      </c>
      <c r="AY2670" s="3">
        <v>193.55</v>
      </c>
      <c r="AZ2670" s="3">
        <v>260.32</v>
      </c>
      <c r="BA2670" s="4">
        <v>289.01</v>
      </c>
    </row>
    <row r="2671" spans="1:53" x14ac:dyDescent="0.3">
      <c r="A2671" s="1" t="s">
        <v>2902</v>
      </c>
      <c r="B2671" s="2">
        <v>4253923</v>
      </c>
      <c r="C2671" s="9" t="s">
        <v>2395</v>
      </c>
      <c r="D2671" s="9" t="s">
        <v>2407</v>
      </c>
      <c r="E2671" s="3">
        <v>355.50260118</v>
      </c>
      <c r="F2671" s="5">
        <v>737.16960099999994</v>
      </c>
      <c r="G2671" s="5">
        <v>737.16960117999997</v>
      </c>
      <c r="H2671" s="3">
        <v>0.19900000000000001</v>
      </c>
      <c r="I2671" s="3" t="s">
        <v>2397</v>
      </c>
      <c r="J2671" s="3">
        <v>0.19900000000000001</v>
      </c>
      <c r="K2671" s="3" t="s">
        <v>2397</v>
      </c>
      <c r="L2671" s="3">
        <v>0.99216421999999993</v>
      </c>
      <c r="M2671" s="3">
        <v>0.99216421999999993</v>
      </c>
      <c r="N2671" s="3">
        <v>7.5609760000000001</v>
      </c>
      <c r="O2671" s="3" t="s">
        <v>2400</v>
      </c>
      <c r="P2671" s="3" t="s">
        <v>2400</v>
      </c>
      <c r="Q2671" s="3">
        <v>6.6617290000000002</v>
      </c>
      <c r="R2671" s="3" t="s">
        <v>2400</v>
      </c>
      <c r="S2671" s="3">
        <v>23.369472495638199</v>
      </c>
      <c r="T2671" s="9" t="s">
        <v>3429</v>
      </c>
      <c r="U2671" s="7">
        <v>113475</v>
      </c>
      <c r="V2671" s="7">
        <v>79191</v>
      </c>
      <c r="W2671" s="7">
        <v>60015</v>
      </c>
      <c r="X2671" s="7">
        <v>46035</v>
      </c>
      <c r="Y2671" s="7">
        <v>104553</v>
      </c>
      <c r="Z2671" s="7">
        <v>109128</v>
      </c>
      <c r="AA2671" s="7">
        <v>111567</v>
      </c>
      <c r="AB2671" s="7">
        <v>113475</v>
      </c>
      <c r="AC2671" s="4">
        <v>100</v>
      </c>
      <c r="AD2671" s="4">
        <v>100</v>
      </c>
      <c r="AE2671" s="3" t="s">
        <v>2400</v>
      </c>
      <c r="AF2671" s="3" t="s">
        <v>2400</v>
      </c>
      <c r="AG2671" s="7">
        <v>37803064</v>
      </c>
      <c r="AH2671" s="7">
        <v>36043815</v>
      </c>
      <c r="AI2671" s="7">
        <v>33306958</v>
      </c>
      <c r="AJ2671" s="7" t="s">
        <v>2400</v>
      </c>
      <c r="AK2671" s="3" t="s">
        <v>2400</v>
      </c>
      <c r="AL2671" s="7">
        <v>73</v>
      </c>
      <c r="AM2671" s="7">
        <v>2743486</v>
      </c>
      <c r="AN2671" s="4">
        <v>7.21</v>
      </c>
      <c r="AO2671" s="3">
        <v>0.559284</v>
      </c>
      <c r="AP2671" s="3">
        <v>-3.7473230000000002</v>
      </c>
      <c r="AQ2671" s="3">
        <v>-15.586855</v>
      </c>
      <c r="AR2671" s="3">
        <v>-32.202112</v>
      </c>
      <c r="AS2671" s="3">
        <v>-3.7473230000000002</v>
      </c>
      <c r="AT2671" s="3">
        <v>-15.586855</v>
      </c>
      <c r="AU2671" s="3">
        <v>-31.738800000000001</v>
      </c>
      <c r="AV2671" s="3">
        <v>4.2683802958496262</v>
      </c>
      <c r="AW2671" s="3">
        <v>6.543653927007048</v>
      </c>
      <c r="AX2671" s="3">
        <v>6.2246522737784229</v>
      </c>
      <c r="AY2671" s="3">
        <v>101.31</v>
      </c>
      <c r="AZ2671" s="3">
        <v>155.31</v>
      </c>
      <c r="BA2671" s="3">
        <v>147.74</v>
      </c>
    </row>
    <row r="2672" spans="1:53" x14ac:dyDescent="0.3">
      <c r="A2672" s="1" t="s">
        <v>2766</v>
      </c>
      <c r="B2672" s="2">
        <v>5272508</v>
      </c>
      <c r="C2672" s="9" t="s">
        <v>2401</v>
      </c>
      <c r="D2672" s="9" t="s">
        <v>2417</v>
      </c>
      <c r="E2672" s="3">
        <v>354.65989472000001</v>
      </c>
      <c r="F2672" s="5">
        <v>235.67489399999999</v>
      </c>
      <c r="G2672" s="5" t="s">
        <v>2400</v>
      </c>
      <c r="H2672" s="3">
        <v>-0.153</v>
      </c>
      <c r="I2672" s="3" t="s">
        <v>2397</v>
      </c>
      <c r="J2672" s="3">
        <v>-0.153</v>
      </c>
      <c r="K2672" s="3" t="s">
        <v>2397</v>
      </c>
      <c r="L2672" s="3">
        <v>2.0350734099999999</v>
      </c>
      <c r="M2672" s="3">
        <v>1.7872492800000002</v>
      </c>
      <c r="N2672" s="3" t="s">
        <v>2397</v>
      </c>
      <c r="O2672" s="3" t="s">
        <v>2400</v>
      </c>
      <c r="P2672" s="3" t="s">
        <v>2400</v>
      </c>
      <c r="Q2672" s="3">
        <v>1.253341</v>
      </c>
      <c r="R2672" s="3" t="s">
        <v>2397</v>
      </c>
      <c r="S2672" s="3">
        <v>-6.2232120000000002</v>
      </c>
      <c r="T2672" s="9" t="s">
        <v>3429</v>
      </c>
      <c r="U2672" s="7">
        <v>138090</v>
      </c>
      <c r="V2672" s="7">
        <v>135190</v>
      </c>
      <c r="W2672" s="7">
        <v>114342</v>
      </c>
      <c r="X2672" s="7">
        <v>68444</v>
      </c>
      <c r="Y2672" s="7">
        <v>143584</v>
      </c>
      <c r="Z2672" s="7">
        <v>142261</v>
      </c>
      <c r="AA2672" s="7">
        <v>140532</v>
      </c>
      <c r="AB2672" s="7">
        <v>138090</v>
      </c>
      <c r="AC2672" s="3">
        <v>74.691999999999993</v>
      </c>
      <c r="AD2672" s="3">
        <v>74.528000000000006</v>
      </c>
      <c r="AE2672" s="3">
        <v>-32.078000000000003</v>
      </c>
      <c r="AF2672" s="4">
        <v>-22.15</v>
      </c>
      <c r="AG2672" s="7">
        <v>59910000</v>
      </c>
      <c r="AH2672" s="7">
        <v>59434000</v>
      </c>
      <c r="AI2672" s="7">
        <v>60619000</v>
      </c>
      <c r="AJ2672" s="7">
        <v>23349471</v>
      </c>
      <c r="AK2672" s="3">
        <v>38.975050000000003</v>
      </c>
      <c r="AL2672" s="7">
        <v>115</v>
      </c>
      <c r="AM2672" s="7">
        <v>16375272</v>
      </c>
      <c r="AN2672" s="3">
        <v>27.33</v>
      </c>
      <c r="AO2672" s="3">
        <v>-1.7716540000000001</v>
      </c>
      <c r="AP2672" s="3">
        <v>-15.70946</v>
      </c>
      <c r="AQ2672" s="3">
        <v>-15.136054</v>
      </c>
      <c r="AR2672" s="3">
        <v>-32.658569999999997</v>
      </c>
      <c r="AS2672" s="3">
        <v>-15.70946</v>
      </c>
      <c r="AT2672" s="3">
        <v>-15.136054</v>
      </c>
      <c r="AU2672" s="3">
        <v>-34.255600000000001</v>
      </c>
      <c r="AV2672" s="3">
        <v>1.0989927584220314</v>
      </c>
      <c r="AW2672" s="3">
        <v>1.0907263251227406</v>
      </c>
      <c r="AX2672" s="3">
        <v>0.9867386069626658</v>
      </c>
      <c r="AY2672" s="3">
        <v>64.77</v>
      </c>
      <c r="AZ2672" s="3">
        <v>64.28</v>
      </c>
      <c r="BA2672" s="3">
        <v>58.16</v>
      </c>
    </row>
    <row r="2673" spans="1:53" x14ac:dyDescent="0.3">
      <c r="A2673" s="1" t="s">
        <v>3206</v>
      </c>
      <c r="B2673" s="2">
        <v>4146012</v>
      </c>
      <c r="C2673" s="9" t="s">
        <v>2401</v>
      </c>
      <c r="D2673" s="9" t="s">
        <v>2407</v>
      </c>
      <c r="E2673" s="3">
        <v>354.54172992000002</v>
      </c>
      <c r="F2673" s="5">
        <v>1092.524619</v>
      </c>
      <c r="G2673" s="5">
        <v>1092.5237299200001</v>
      </c>
      <c r="H2673" s="3">
        <v>0.97</v>
      </c>
      <c r="I2673" s="3">
        <v>15.264837</v>
      </c>
      <c r="J2673" s="3">
        <v>0.97</v>
      </c>
      <c r="K2673" s="3">
        <v>15.264837</v>
      </c>
      <c r="L2673" s="3">
        <v>0.88373296000000001</v>
      </c>
      <c r="M2673" s="3">
        <v>0.88373296000000001</v>
      </c>
      <c r="N2673" s="3">
        <v>3.8456589999999999</v>
      </c>
      <c r="O2673" s="3" t="s">
        <v>2400</v>
      </c>
      <c r="P2673" s="3" t="s">
        <v>2400</v>
      </c>
      <c r="Q2673" s="3">
        <v>6.8796210000000002</v>
      </c>
      <c r="R2673" s="3" t="s">
        <v>2400</v>
      </c>
      <c r="S2673" s="3">
        <v>14.0798361529133</v>
      </c>
      <c r="T2673" s="9" t="s">
        <v>3437</v>
      </c>
      <c r="U2673" s="7">
        <v>143719.90599999999</v>
      </c>
      <c r="V2673" s="7">
        <v>99104.12</v>
      </c>
      <c r="W2673" s="7">
        <v>70740.557000000001</v>
      </c>
      <c r="X2673" s="7">
        <v>57650.256000000001</v>
      </c>
      <c r="Y2673" s="7">
        <v>155255.24299999999</v>
      </c>
      <c r="Z2673" s="7">
        <v>147766.01300000001</v>
      </c>
      <c r="AA2673" s="7">
        <v>143719.90599999999</v>
      </c>
      <c r="AB2673" s="7">
        <v>138801.65100000001</v>
      </c>
      <c r="AC2673" s="4">
        <v>100</v>
      </c>
      <c r="AD2673" s="4">
        <v>100</v>
      </c>
      <c r="AE2673" s="3" t="s">
        <v>2400</v>
      </c>
      <c r="AF2673" s="3" t="s">
        <v>2400</v>
      </c>
      <c r="AG2673" s="7">
        <v>13745769</v>
      </c>
      <c r="AH2673" s="7">
        <v>13698966</v>
      </c>
      <c r="AI2673" s="7">
        <v>12729781</v>
      </c>
      <c r="AJ2673" s="7">
        <v>12307956</v>
      </c>
      <c r="AK2673" s="3">
        <v>89.183120000000002</v>
      </c>
      <c r="AL2673" s="7">
        <v>65</v>
      </c>
      <c r="AM2673" s="7">
        <v>2231257</v>
      </c>
      <c r="AN2673" s="3">
        <v>16.170000000000002</v>
      </c>
      <c r="AO2673" s="3">
        <v>-4.1789E-2</v>
      </c>
      <c r="AP2673" s="3">
        <v>-6.8898400000000004</v>
      </c>
      <c r="AQ2673" s="3">
        <v>3.1479089999999998</v>
      </c>
      <c r="AR2673" s="3">
        <v>-7.2148950000000003</v>
      </c>
      <c r="AS2673" s="3">
        <v>-6.8898400000000004</v>
      </c>
      <c r="AT2673" s="3">
        <v>3.1479089999999998</v>
      </c>
      <c r="AU2673" s="3">
        <v>-7.5019340000000003</v>
      </c>
      <c r="AV2673" s="3">
        <v>1.8832212815982414</v>
      </c>
      <c r="AW2673" s="3">
        <v>4.0871325553634543</v>
      </c>
      <c r="AX2673" s="3">
        <v>3.183111035782713</v>
      </c>
      <c r="AY2673" s="3">
        <v>65.23</v>
      </c>
      <c r="AZ2673" s="3">
        <v>141.56</v>
      </c>
      <c r="BA2673" s="3">
        <v>110.25</v>
      </c>
    </row>
    <row r="2674" spans="1:53" x14ac:dyDescent="0.3">
      <c r="A2674" s="1" t="s">
        <v>2984</v>
      </c>
      <c r="B2674" s="2">
        <v>4963957</v>
      </c>
      <c r="C2674" s="9" t="s">
        <v>2395</v>
      </c>
      <c r="D2674" s="9" t="s">
        <v>2417</v>
      </c>
      <c r="E2674" s="3">
        <v>354.42933318000001</v>
      </c>
      <c r="F2674" s="5">
        <v>270.20933300000002</v>
      </c>
      <c r="G2674" s="5" t="s">
        <v>2400</v>
      </c>
      <c r="H2674" s="3">
        <v>0.05</v>
      </c>
      <c r="I2674" s="3">
        <v>36.810631000000001</v>
      </c>
      <c r="J2674" s="3">
        <v>0.05</v>
      </c>
      <c r="K2674" s="3">
        <v>37.559322000000002</v>
      </c>
      <c r="L2674" s="3">
        <v>4.9464285700000001</v>
      </c>
      <c r="M2674" s="3">
        <v>2.8682371199999999</v>
      </c>
      <c r="N2674" s="3" t="s">
        <v>2397</v>
      </c>
      <c r="O2674" s="3" t="s">
        <v>2400</v>
      </c>
      <c r="P2674" s="3" t="s">
        <v>2400</v>
      </c>
      <c r="Q2674" s="3">
        <v>2.8217720000000002</v>
      </c>
      <c r="R2674" s="3">
        <v>28.273489000000001</v>
      </c>
      <c r="S2674" s="3">
        <v>28.273489000000001</v>
      </c>
      <c r="T2674" s="9" t="s">
        <v>3439</v>
      </c>
      <c r="U2674" s="7">
        <v>102515</v>
      </c>
      <c r="V2674" s="7">
        <v>108252</v>
      </c>
      <c r="W2674" s="7">
        <v>106521</v>
      </c>
      <c r="X2674" s="7">
        <v>111408</v>
      </c>
      <c r="Y2674" s="7">
        <v>102402</v>
      </c>
      <c r="Z2674" s="7">
        <v>102806</v>
      </c>
      <c r="AA2674" s="7">
        <v>102515</v>
      </c>
      <c r="AB2674" s="7">
        <v>103892</v>
      </c>
      <c r="AC2674" s="3">
        <v>64.792000000000002</v>
      </c>
      <c r="AD2674" s="3">
        <v>65.566000000000003</v>
      </c>
      <c r="AE2674" s="4">
        <v>8.4830000000000005</v>
      </c>
      <c r="AF2674" s="4">
        <v>8.98</v>
      </c>
      <c r="AG2674" s="7">
        <v>33680059</v>
      </c>
      <c r="AH2674" s="7">
        <v>33294689</v>
      </c>
      <c r="AI2674" s="7">
        <v>33731874</v>
      </c>
      <c r="AJ2674" s="7">
        <v>32884775</v>
      </c>
      <c r="AK2674" s="3">
        <v>97.638710000000003</v>
      </c>
      <c r="AL2674" s="7">
        <v>179</v>
      </c>
      <c r="AM2674" s="7">
        <v>26085444</v>
      </c>
      <c r="AN2674" s="3">
        <v>77.45</v>
      </c>
      <c r="AO2674" s="3">
        <v>1.2797080000000001</v>
      </c>
      <c r="AP2674" s="3">
        <v>5.2231719999999999</v>
      </c>
      <c r="AQ2674" s="3">
        <v>-0.98302100000000003</v>
      </c>
      <c r="AR2674" s="3">
        <v>-1.5111110000000001</v>
      </c>
      <c r="AS2674" s="3">
        <v>5.2231719999999999</v>
      </c>
      <c r="AT2674" s="3">
        <v>-0.98302100000000003</v>
      </c>
      <c r="AU2674" s="3">
        <v>-1.9469030000000001</v>
      </c>
      <c r="AV2674" s="3">
        <v>2.1790401257907535</v>
      </c>
      <c r="AW2674" s="3">
        <v>4.1084541233353322</v>
      </c>
      <c r="AX2674" s="3">
        <v>3.0672653193118493</v>
      </c>
      <c r="AY2674" s="3">
        <v>67.48</v>
      </c>
      <c r="AZ2674" s="3">
        <v>127.22</v>
      </c>
      <c r="BA2674" s="3">
        <v>94.98</v>
      </c>
    </row>
    <row r="2675" spans="1:53" x14ac:dyDescent="0.3">
      <c r="A2675" s="1" t="s">
        <v>2764</v>
      </c>
      <c r="B2675" s="2">
        <v>4810770</v>
      </c>
      <c r="C2675" s="9" t="s">
        <v>2395</v>
      </c>
      <c r="D2675" s="9" t="s">
        <v>2423</v>
      </c>
      <c r="E2675" s="3">
        <v>354.18312171999997</v>
      </c>
      <c r="F2675" s="5">
        <v>294.57012099999997</v>
      </c>
      <c r="G2675" s="5" t="s">
        <v>2400</v>
      </c>
      <c r="H2675" s="3">
        <v>7.6999999999999999E-2</v>
      </c>
      <c r="I2675" s="3" t="s">
        <v>2397</v>
      </c>
      <c r="J2675" s="4">
        <v>7.6999999999999999E-2</v>
      </c>
      <c r="K2675" s="3" t="s">
        <v>2397</v>
      </c>
      <c r="L2675" s="3">
        <v>2.5377305799999998</v>
      </c>
      <c r="M2675" s="3">
        <v>1.39285166</v>
      </c>
      <c r="N2675" s="3">
        <v>6.2277089999999999</v>
      </c>
      <c r="O2675" s="3" t="s">
        <v>2400</v>
      </c>
      <c r="P2675" s="3" t="s">
        <v>2400</v>
      </c>
      <c r="Q2675" s="3">
        <v>0.37162699999999999</v>
      </c>
      <c r="R2675" s="3">
        <v>15.344244</v>
      </c>
      <c r="S2675" s="3">
        <v>15.344244</v>
      </c>
      <c r="T2675" s="9" t="s">
        <v>3429</v>
      </c>
      <c r="U2675" s="7">
        <v>2019728</v>
      </c>
      <c r="V2675" s="7">
        <v>2806609</v>
      </c>
      <c r="W2675" s="7">
        <v>1676652</v>
      </c>
      <c r="X2675" s="7">
        <v>836417</v>
      </c>
      <c r="Y2675" s="7">
        <v>1448099</v>
      </c>
      <c r="Z2675" s="7">
        <v>1575271</v>
      </c>
      <c r="AA2675" s="7">
        <v>1776195</v>
      </c>
      <c r="AB2675" s="7">
        <v>2019728</v>
      </c>
      <c r="AC2675" s="3">
        <v>22.300999999999998</v>
      </c>
      <c r="AD2675" s="3">
        <v>20.907</v>
      </c>
      <c r="AE2675" s="4">
        <v>6.6820000000000004</v>
      </c>
      <c r="AF2675" s="4">
        <v>2.1440000000000001</v>
      </c>
      <c r="AG2675" s="7">
        <v>32572284</v>
      </c>
      <c r="AH2675" s="7">
        <v>33388000</v>
      </c>
      <c r="AI2675" s="7">
        <v>34688631</v>
      </c>
      <c r="AJ2675" s="7">
        <v>29284106</v>
      </c>
      <c r="AK2675" s="3">
        <v>88.964429999999993</v>
      </c>
      <c r="AL2675" s="7">
        <v>234</v>
      </c>
      <c r="AM2675" s="7">
        <v>33901494</v>
      </c>
      <c r="AN2675" s="3">
        <v>102.99</v>
      </c>
      <c r="AO2675" s="3">
        <v>1.057318</v>
      </c>
      <c r="AP2675" s="3">
        <v>68.773234000000002</v>
      </c>
      <c r="AQ2675" s="3">
        <v>35.119047999999999</v>
      </c>
      <c r="AR2675" s="3">
        <v>-22.126930000000002</v>
      </c>
      <c r="AS2675" s="3">
        <v>68.773234000000002</v>
      </c>
      <c r="AT2675" s="3">
        <v>35.119047999999999</v>
      </c>
      <c r="AU2675" s="3">
        <v>-19.787986</v>
      </c>
      <c r="AV2675" s="3">
        <v>4.3217676454105423</v>
      </c>
      <c r="AW2675" s="3">
        <v>20.54248223896062</v>
      </c>
      <c r="AX2675" s="3">
        <v>15.702682410093407</v>
      </c>
      <c r="AY2675" s="3">
        <v>47.27</v>
      </c>
      <c r="AZ2675" s="3">
        <v>224.69</v>
      </c>
      <c r="BA2675" s="3">
        <v>171.76</v>
      </c>
    </row>
    <row r="2676" spans="1:53" x14ac:dyDescent="0.3">
      <c r="A2676" s="1" t="s">
        <v>3302</v>
      </c>
      <c r="B2676" s="2">
        <v>4313329</v>
      </c>
      <c r="C2676" s="9" t="s">
        <v>2395</v>
      </c>
      <c r="D2676" s="9" t="s">
        <v>2434</v>
      </c>
      <c r="E2676" s="3">
        <v>352.13292374999997</v>
      </c>
      <c r="F2676" s="5">
        <v>1560.559923</v>
      </c>
      <c r="G2676" s="5" t="s">
        <v>2400</v>
      </c>
      <c r="H2676" s="3">
        <v>7.0000000000000007E-2</v>
      </c>
      <c r="I2676" s="3">
        <v>10.521221000000001</v>
      </c>
      <c r="J2676" s="3">
        <v>7.0000000000000007E-2</v>
      </c>
      <c r="K2676" s="3">
        <v>10.521221000000001</v>
      </c>
      <c r="L2676" s="3">
        <v>0.58308917999999998</v>
      </c>
      <c r="M2676" s="3">
        <v>0.48192360000000001</v>
      </c>
      <c r="N2676" s="3" t="s">
        <v>2397</v>
      </c>
      <c r="O2676" s="3" t="s">
        <v>2400</v>
      </c>
      <c r="P2676" s="3" t="s">
        <v>2400</v>
      </c>
      <c r="Q2676" s="3">
        <v>0.54769599999999996</v>
      </c>
      <c r="R2676" s="3">
        <v>10.91248</v>
      </c>
      <c r="S2676" s="3">
        <v>10.91248</v>
      </c>
      <c r="T2676" s="9" t="s">
        <v>3433</v>
      </c>
      <c r="U2676" s="7">
        <v>2758445</v>
      </c>
      <c r="V2676" s="7">
        <v>2209306</v>
      </c>
      <c r="W2676" s="7">
        <v>1711906</v>
      </c>
      <c r="X2676" s="7">
        <v>1411222</v>
      </c>
      <c r="Y2676" s="7">
        <v>2794333</v>
      </c>
      <c r="Z2676" s="7">
        <v>2808622</v>
      </c>
      <c r="AA2676" s="7">
        <v>2817517</v>
      </c>
      <c r="AB2676" s="7">
        <v>2758445</v>
      </c>
      <c r="AC2676" s="3">
        <v>19.263000000000002</v>
      </c>
      <c r="AD2676" s="4">
        <v>17.38</v>
      </c>
      <c r="AE2676" s="4">
        <v>7.2619999999999996</v>
      </c>
      <c r="AF2676" s="4">
        <v>4.5970000000000004</v>
      </c>
      <c r="AG2676" s="7">
        <v>22631000</v>
      </c>
      <c r="AH2676" s="7">
        <v>22791895</v>
      </c>
      <c r="AI2676" s="7">
        <v>22582706</v>
      </c>
      <c r="AJ2676" s="7">
        <v>18675851</v>
      </c>
      <c r="AK2676" s="3">
        <v>81.948679999999996</v>
      </c>
      <c r="AL2676" s="7">
        <v>175</v>
      </c>
      <c r="AM2676" s="7">
        <v>19770184</v>
      </c>
      <c r="AN2676" s="3">
        <v>86.75</v>
      </c>
      <c r="AO2676" s="3">
        <v>2.2431260000000002</v>
      </c>
      <c r="AP2676" s="3">
        <v>-8.5436890000000005</v>
      </c>
      <c r="AQ2676" s="3">
        <v>1.4357500000000001</v>
      </c>
      <c r="AR2676" s="3">
        <v>-50.715032999999998</v>
      </c>
      <c r="AS2676" s="3">
        <v>-8.5436890000000005</v>
      </c>
      <c r="AT2676" s="3">
        <v>1.4357500000000001</v>
      </c>
      <c r="AU2676" s="3">
        <v>-51.073407000000003</v>
      </c>
      <c r="AV2676" s="3">
        <v>3.1161149523214267</v>
      </c>
      <c r="AW2676" s="3">
        <v>4.3161608885599367</v>
      </c>
      <c r="AX2676" s="3">
        <v>4.339895287881772</v>
      </c>
      <c r="AY2676" s="3">
        <v>62.47</v>
      </c>
      <c r="AZ2676" s="3">
        <v>86.53</v>
      </c>
      <c r="BA2676" s="3">
        <v>87.01</v>
      </c>
    </row>
    <row r="2677" spans="1:53" x14ac:dyDescent="0.3">
      <c r="A2677" s="1" t="s">
        <v>2795</v>
      </c>
      <c r="B2677" s="2">
        <v>5721956</v>
      </c>
      <c r="C2677" s="9" t="s">
        <v>2401</v>
      </c>
      <c r="D2677" s="9" t="s">
        <v>2407</v>
      </c>
      <c r="E2677" s="3">
        <v>351.87765311999999</v>
      </c>
      <c r="F2677" s="5">
        <v>533.41369299999997</v>
      </c>
      <c r="G2677" s="5" t="s">
        <v>2400</v>
      </c>
      <c r="H2677" s="3">
        <v>0.44700000000000001</v>
      </c>
      <c r="I2677" s="3">
        <v>6.0776880000000002</v>
      </c>
      <c r="J2677" s="4">
        <v>0.44700000000000001</v>
      </c>
      <c r="K2677" s="3">
        <v>6.0776880000000002</v>
      </c>
      <c r="L2677" s="3">
        <v>0.96350255000000007</v>
      </c>
      <c r="M2677" s="3">
        <v>0.96350255000000007</v>
      </c>
      <c r="N2677" s="3">
        <v>4.0511530000000002</v>
      </c>
      <c r="O2677" s="3" t="s">
        <v>2400</v>
      </c>
      <c r="P2677" s="3" t="s">
        <v>2400</v>
      </c>
      <c r="Q2677" s="3">
        <v>9.0432330000000007</v>
      </c>
      <c r="R2677" s="3" t="s">
        <v>2400</v>
      </c>
      <c r="S2677" s="3" t="s">
        <v>2400</v>
      </c>
      <c r="T2677" s="9" t="s">
        <v>3432</v>
      </c>
      <c r="U2677" s="7">
        <v>57218.81</v>
      </c>
      <c r="V2677" s="7">
        <v>49297.529000000002</v>
      </c>
      <c r="W2677" s="7">
        <v>31257.292000000001</v>
      </c>
      <c r="X2677" s="7">
        <v>41227.436999999998</v>
      </c>
      <c r="Y2677" s="7">
        <v>57218.81</v>
      </c>
      <c r="Z2677" s="7">
        <v>56945.065000000002</v>
      </c>
      <c r="AA2677" s="7">
        <v>56671.321000000004</v>
      </c>
      <c r="AB2677" s="7">
        <v>52984.425000000003</v>
      </c>
      <c r="AC2677" s="4">
        <v>100</v>
      </c>
      <c r="AD2677" s="4">
        <v>100</v>
      </c>
      <c r="AE2677" s="3" t="s">
        <v>2400</v>
      </c>
      <c r="AF2677" s="3" t="s">
        <v>2400</v>
      </c>
      <c r="AG2677" s="7">
        <v>26207693</v>
      </c>
      <c r="AH2677" s="7">
        <v>26207693</v>
      </c>
      <c r="AI2677" s="7">
        <v>29090415</v>
      </c>
      <c r="AJ2677" s="7" t="s">
        <v>2400</v>
      </c>
      <c r="AK2677" s="3" t="s">
        <v>2400</v>
      </c>
      <c r="AL2677" s="7">
        <v>83</v>
      </c>
      <c r="AM2677" s="7">
        <v>7442084</v>
      </c>
      <c r="AN2677" s="4">
        <v>28.4</v>
      </c>
      <c r="AO2677" s="3">
        <v>-4.3964230000000004</v>
      </c>
      <c r="AP2677" s="3">
        <v>-4.538691</v>
      </c>
      <c r="AQ2677" s="3">
        <v>-0.38819900000000002</v>
      </c>
      <c r="AR2677" s="3">
        <v>-0.54263600000000001</v>
      </c>
      <c r="AS2677" s="3">
        <v>-4.538691</v>
      </c>
      <c r="AT2677" s="3">
        <v>-0.38819900000000002</v>
      </c>
      <c r="AU2677" s="3">
        <v>2.2310759999999998</v>
      </c>
      <c r="AV2677" s="3">
        <v>2.4252726098401718</v>
      </c>
      <c r="AW2677" s="3">
        <v>1.5554913936564698</v>
      </c>
      <c r="AX2677" s="3">
        <v>1.6094038318619477</v>
      </c>
      <c r="AY2677" s="4">
        <v>142.80000000000001</v>
      </c>
      <c r="AZ2677" s="3">
        <v>91.59</v>
      </c>
      <c r="BA2677" s="3">
        <v>94.76</v>
      </c>
    </row>
    <row r="2678" spans="1:53" x14ac:dyDescent="0.3">
      <c r="A2678" s="1" t="s">
        <v>3007</v>
      </c>
      <c r="B2678" s="2">
        <v>103405</v>
      </c>
      <c r="C2678" s="9" t="s">
        <v>2401</v>
      </c>
      <c r="D2678" s="9" t="s">
        <v>2465</v>
      </c>
      <c r="E2678" s="3">
        <v>351.59744411999998</v>
      </c>
      <c r="F2678" s="5">
        <v>3682.597444</v>
      </c>
      <c r="G2678" s="5">
        <v>3682.5974441200001</v>
      </c>
      <c r="H2678" s="3">
        <v>-1.08</v>
      </c>
      <c r="I2678" s="3" t="s">
        <v>2397</v>
      </c>
      <c r="J2678" s="3">
        <v>-1.1850000000000001</v>
      </c>
      <c r="K2678" s="3" t="s">
        <v>2397</v>
      </c>
      <c r="L2678" s="3" t="s">
        <v>2397</v>
      </c>
      <c r="M2678" s="3" t="s">
        <v>2397</v>
      </c>
      <c r="N2678" s="3" t="s">
        <v>2397</v>
      </c>
      <c r="O2678" s="3" t="s">
        <v>2400</v>
      </c>
      <c r="P2678" s="3" t="s">
        <v>2400</v>
      </c>
      <c r="Q2678" s="3" t="s">
        <v>2397</v>
      </c>
      <c r="R2678" s="3" t="s">
        <v>2400</v>
      </c>
      <c r="S2678" s="3" t="s">
        <v>2400</v>
      </c>
      <c r="T2678" s="9" t="s">
        <v>3429</v>
      </c>
      <c r="U2678" s="7">
        <v>6000</v>
      </c>
      <c r="V2678" s="7">
        <v>150000</v>
      </c>
      <c r="W2678" s="7">
        <v>159000</v>
      </c>
      <c r="X2678" s="7">
        <v>282000</v>
      </c>
      <c r="Y2678" s="7" t="s">
        <v>2400</v>
      </c>
      <c r="Z2678" s="7" t="s">
        <v>2400</v>
      </c>
      <c r="AA2678" s="7">
        <v>16000</v>
      </c>
      <c r="AB2678" s="7">
        <v>6000</v>
      </c>
      <c r="AC2678" s="3" t="s">
        <v>2397</v>
      </c>
      <c r="AD2678" s="4">
        <v>1600</v>
      </c>
      <c r="AE2678" s="3" t="s">
        <v>2400</v>
      </c>
      <c r="AF2678" s="3" t="s">
        <v>2400</v>
      </c>
      <c r="AG2678" s="7">
        <v>51029400</v>
      </c>
      <c r="AH2678" s="7">
        <v>51027700</v>
      </c>
      <c r="AI2678" s="7">
        <v>51139240</v>
      </c>
      <c r="AJ2678" s="7">
        <v>43768256</v>
      </c>
      <c r="AK2678" s="3">
        <v>85.769480000000001</v>
      </c>
      <c r="AL2678" s="7">
        <v>132</v>
      </c>
      <c r="AM2678" s="7">
        <v>24421082</v>
      </c>
      <c r="AN2678" s="3">
        <v>47.86</v>
      </c>
      <c r="AO2678" s="3">
        <v>12.347826</v>
      </c>
      <c r="AP2678" s="3">
        <v>-6.2409290000000004</v>
      </c>
      <c r="AQ2678" s="3">
        <v>80.952381000000003</v>
      </c>
      <c r="AR2678" s="3">
        <v>12.152778</v>
      </c>
      <c r="AS2678" s="3">
        <v>-6.2409290000000004</v>
      </c>
      <c r="AT2678" s="3">
        <v>80.952381000000003</v>
      </c>
      <c r="AU2678" s="3">
        <v>5.5555560000000002</v>
      </c>
      <c r="AV2678" s="3">
        <v>2.7683852834487435</v>
      </c>
      <c r="AW2678" s="3">
        <v>3.3676175320584534</v>
      </c>
      <c r="AX2678" s="3">
        <v>4.7318768091845822</v>
      </c>
      <c r="AY2678" s="3">
        <v>58.35</v>
      </c>
      <c r="AZ2678" s="3">
        <v>70.98</v>
      </c>
      <c r="BA2678" s="3">
        <v>99.73</v>
      </c>
    </row>
    <row r="2679" spans="1:53" x14ac:dyDescent="0.3">
      <c r="A2679" s="1" t="s">
        <v>3144</v>
      </c>
      <c r="B2679" s="2">
        <v>5721421</v>
      </c>
      <c r="C2679" s="9" t="s">
        <v>2401</v>
      </c>
      <c r="D2679" s="9" t="s">
        <v>2407</v>
      </c>
      <c r="E2679" s="3">
        <v>351.07615648000001</v>
      </c>
      <c r="F2679" s="5">
        <v>459.85015600000003</v>
      </c>
      <c r="G2679" s="5" t="s">
        <v>2400</v>
      </c>
      <c r="H2679" s="3">
        <v>0.151</v>
      </c>
      <c r="I2679" s="3">
        <v>11.493213000000001</v>
      </c>
      <c r="J2679" s="3">
        <v>0.151</v>
      </c>
      <c r="K2679" s="3">
        <v>11.493213000000001</v>
      </c>
      <c r="L2679" s="3">
        <v>1.73695008</v>
      </c>
      <c r="M2679" s="3">
        <v>1.73695008</v>
      </c>
      <c r="N2679" s="3">
        <v>19.242424</v>
      </c>
      <c r="O2679" s="3" t="s">
        <v>2400</v>
      </c>
      <c r="P2679" s="3" t="s">
        <v>2400</v>
      </c>
      <c r="Q2679" s="3">
        <v>16.448516999999999</v>
      </c>
      <c r="R2679" s="3" t="s">
        <v>2400</v>
      </c>
      <c r="S2679" s="3" t="s">
        <v>2400</v>
      </c>
      <c r="T2679" s="9" t="s">
        <v>3430</v>
      </c>
      <c r="U2679" s="7">
        <v>27358</v>
      </c>
      <c r="V2679" s="7">
        <v>25606</v>
      </c>
      <c r="W2679" s="7">
        <v>31012</v>
      </c>
      <c r="X2679" s="7">
        <v>29295</v>
      </c>
      <c r="Y2679" s="7">
        <v>27358</v>
      </c>
      <c r="Z2679" s="7">
        <v>26790</v>
      </c>
      <c r="AA2679" s="7">
        <v>26222</v>
      </c>
      <c r="AB2679" s="7">
        <v>25914</v>
      </c>
      <c r="AC2679" s="4">
        <v>100</v>
      </c>
      <c r="AD2679" s="4">
        <v>100</v>
      </c>
      <c r="AE2679" s="3" t="s">
        <v>2400</v>
      </c>
      <c r="AF2679" s="3" t="s">
        <v>2400</v>
      </c>
      <c r="AG2679" s="7">
        <v>46178000</v>
      </c>
      <c r="AH2679" s="7">
        <v>46178000</v>
      </c>
      <c r="AI2679" s="7">
        <v>44878000</v>
      </c>
      <c r="AJ2679" s="7">
        <v>42986000</v>
      </c>
      <c r="AK2679" s="4">
        <v>100</v>
      </c>
      <c r="AL2679" s="7">
        <v>64</v>
      </c>
      <c r="AM2679" s="7">
        <v>37001303</v>
      </c>
      <c r="AN2679" s="3">
        <v>80.13</v>
      </c>
      <c r="AO2679" s="4">
        <v>2.008032</v>
      </c>
      <c r="AP2679" s="3">
        <v>-2.8061219999999998</v>
      </c>
      <c r="AQ2679" s="3">
        <v>-0.910273</v>
      </c>
      <c r="AR2679" s="3">
        <v>27.852349</v>
      </c>
      <c r="AS2679" s="3">
        <v>-2.8061219999999998</v>
      </c>
      <c r="AT2679" s="3">
        <v>-0.910273</v>
      </c>
      <c r="AU2679" s="3">
        <v>25.328946999999999</v>
      </c>
      <c r="AV2679" s="3">
        <v>1.4262395828542247</v>
      </c>
      <c r="AW2679" s="3">
        <v>1.7469569184493785</v>
      </c>
      <c r="AX2679" s="3">
        <v>1.629439870168526</v>
      </c>
      <c r="AY2679" s="4">
        <v>92.5</v>
      </c>
      <c r="AZ2679" s="4">
        <v>113.3</v>
      </c>
      <c r="BA2679" s="3">
        <v>105.68</v>
      </c>
    </row>
    <row r="2680" spans="1:53" x14ac:dyDescent="0.3">
      <c r="A2680" s="1" t="s">
        <v>2673</v>
      </c>
      <c r="B2680" s="2">
        <v>5721223</v>
      </c>
      <c r="C2680" s="9" t="s">
        <v>2401</v>
      </c>
      <c r="D2680" s="9" t="s">
        <v>2407</v>
      </c>
      <c r="E2680" s="3">
        <v>350.84273715</v>
      </c>
      <c r="F2680" s="5">
        <v>557.29270699999995</v>
      </c>
      <c r="G2680" s="5" t="s">
        <v>2400</v>
      </c>
      <c r="H2680" s="3">
        <v>6.7000000000000004E-2</v>
      </c>
      <c r="I2680" s="3">
        <v>28.070174999999999</v>
      </c>
      <c r="J2680" s="3">
        <v>6.7000000000000004E-2</v>
      </c>
      <c r="K2680" s="3">
        <v>28.070174999999999</v>
      </c>
      <c r="L2680" s="3">
        <v>0.87098529999999996</v>
      </c>
      <c r="M2680" s="3">
        <v>0.87098529999999996</v>
      </c>
      <c r="N2680" s="3">
        <v>19.145299000000001</v>
      </c>
      <c r="O2680" s="3" t="s">
        <v>2400</v>
      </c>
      <c r="P2680" s="3" t="s">
        <v>2400</v>
      </c>
      <c r="Q2680" s="3">
        <v>21.800713999999999</v>
      </c>
      <c r="R2680" s="3" t="s">
        <v>2400</v>
      </c>
      <c r="S2680" s="3" t="s">
        <v>2400</v>
      </c>
      <c r="T2680" s="9" t="s">
        <v>3440</v>
      </c>
      <c r="U2680" s="7">
        <v>24914.907999999999</v>
      </c>
      <c r="V2680" s="7">
        <v>23959.544000000002</v>
      </c>
      <c r="W2680" s="7">
        <v>24225.005000000001</v>
      </c>
      <c r="X2680" s="7">
        <v>24290.611000000001</v>
      </c>
      <c r="Y2680" s="7">
        <v>24914.907999999999</v>
      </c>
      <c r="Z2680" s="7">
        <v>24856.536</v>
      </c>
      <c r="AA2680" s="7">
        <v>24798.164000000001</v>
      </c>
      <c r="AB2680" s="7">
        <v>24378.853999999999</v>
      </c>
      <c r="AC2680" s="4">
        <v>100</v>
      </c>
      <c r="AD2680" s="4">
        <v>100</v>
      </c>
      <c r="AE2680" s="3" t="s">
        <v>2400</v>
      </c>
      <c r="AF2680" s="3" t="s">
        <v>2400</v>
      </c>
      <c r="AG2680" s="7">
        <v>30063645</v>
      </c>
      <c r="AH2680" s="7">
        <v>30063645</v>
      </c>
      <c r="AI2680" s="7">
        <v>30274181</v>
      </c>
      <c r="AJ2680" s="7" t="s">
        <v>2400</v>
      </c>
      <c r="AK2680" s="3" t="s">
        <v>2400</v>
      </c>
      <c r="AL2680" s="7">
        <v>55</v>
      </c>
      <c r="AM2680" s="7">
        <v>4433670</v>
      </c>
      <c r="AN2680" s="3">
        <v>14.75</v>
      </c>
      <c r="AO2680" s="3">
        <v>-0.62111799999999995</v>
      </c>
      <c r="AP2680" s="3">
        <v>-4.0274210000000004</v>
      </c>
      <c r="AQ2680" s="3">
        <v>-7.3614560000000004</v>
      </c>
      <c r="AR2680" s="3">
        <v>-6.1976550000000001</v>
      </c>
      <c r="AS2680" s="3">
        <v>-4.0274210000000004</v>
      </c>
      <c r="AT2680" s="3">
        <v>-7.3614560000000004</v>
      </c>
      <c r="AU2680" s="3">
        <v>-6.8994179999999998</v>
      </c>
      <c r="AV2680" s="3">
        <v>2.2700341226088852</v>
      </c>
      <c r="AW2680" s="3">
        <v>2.6320010582397928</v>
      </c>
      <c r="AX2680" s="3">
        <v>1.9382797344152332</v>
      </c>
      <c r="AY2680" s="3">
        <v>166.86</v>
      </c>
      <c r="AZ2680" s="3">
        <v>193.47</v>
      </c>
      <c r="BA2680" s="3">
        <v>142.47</v>
      </c>
    </row>
    <row r="2681" spans="1:53" x14ac:dyDescent="0.3">
      <c r="A2681" s="1" t="s">
        <v>2572</v>
      </c>
      <c r="B2681" s="2">
        <v>5279619</v>
      </c>
      <c r="C2681" s="9" t="s">
        <v>2395</v>
      </c>
      <c r="D2681" s="9" t="s">
        <v>2403</v>
      </c>
      <c r="E2681" s="3">
        <v>350.31006495000003</v>
      </c>
      <c r="F2681" s="5">
        <v>235.231064</v>
      </c>
      <c r="G2681" s="5" t="s">
        <v>2400</v>
      </c>
      <c r="H2681" s="3">
        <v>-0.24099999999999999</v>
      </c>
      <c r="I2681" s="3" t="s">
        <v>2397</v>
      </c>
      <c r="J2681" s="3">
        <v>-0.24099999999999999</v>
      </c>
      <c r="K2681" s="3" t="s">
        <v>2397</v>
      </c>
      <c r="L2681" s="3">
        <v>1.9222303700000001</v>
      </c>
      <c r="M2681" s="3">
        <v>1.4861032299999999</v>
      </c>
      <c r="N2681" s="3" t="s">
        <v>2397</v>
      </c>
      <c r="O2681" s="3" t="s">
        <v>2400</v>
      </c>
      <c r="P2681" s="3" t="s">
        <v>2400</v>
      </c>
      <c r="Q2681" s="3">
        <v>44.174729999999997</v>
      </c>
      <c r="R2681" s="3" t="s">
        <v>2397</v>
      </c>
      <c r="S2681" s="3">
        <v>-2.1382659999999998</v>
      </c>
      <c r="T2681" s="9" t="s">
        <v>3429</v>
      </c>
      <c r="U2681" s="7">
        <v>5718</v>
      </c>
      <c r="V2681" s="7">
        <v>5747</v>
      </c>
      <c r="W2681" s="7">
        <v>4782</v>
      </c>
      <c r="X2681" s="7">
        <v>4780</v>
      </c>
      <c r="Y2681" s="7">
        <v>4207</v>
      </c>
      <c r="Z2681" s="7">
        <v>3250</v>
      </c>
      <c r="AA2681" s="7">
        <v>5347</v>
      </c>
      <c r="AB2681" s="7">
        <v>5718</v>
      </c>
      <c r="AC2681" s="3" t="s">
        <v>2397</v>
      </c>
      <c r="AD2681" s="3" t="s">
        <v>2397</v>
      </c>
      <c r="AE2681" s="3" t="s">
        <v>2397</v>
      </c>
      <c r="AF2681" s="3" t="s">
        <v>2397</v>
      </c>
      <c r="AG2681" s="7">
        <v>114190554</v>
      </c>
      <c r="AH2681" s="7">
        <v>113444491</v>
      </c>
      <c r="AI2681" s="7">
        <v>92936980</v>
      </c>
      <c r="AJ2681" s="7">
        <v>86248513</v>
      </c>
      <c r="AK2681" s="3">
        <v>75.092889999999997</v>
      </c>
      <c r="AL2681" s="7">
        <v>154</v>
      </c>
      <c r="AM2681" s="7">
        <v>64325307</v>
      </c>
      <c r="AN2681" s="3">
        <v>56.01</v>
      </c>
      <c r="AO2681" s="3">
        <v>-12.956811</v>
      </c>
      <c r="AP2681" s="3">
        <v>-14.098361000000001</v>
      </c>
      <c r="AQ2681" s="3">
        <v>-31.413613000000002</v>
      </c>
      <c r="AR2681" s="3">
        <v>-28.99729</v>
      </c>
      <c r="AS2681" s="3">
        <v>-14.098361000000001</v>
      </c>
      <c r="AT2681" s="3">
        <v>-31.413613000000002</v>
      </c>
      <c r="AU2681" s="3">
        <v>-37.619047999999999</v>
      </c>
      <c r="AV2681" s="3">
        <v>8.8551643451258286</v>
      </c>
      <c r="AW2681" s="3">
        <v>11.201805792709017</v>
      </c>
      <c r="AX2681" s="3">
        <v>6.9923768138118731</v>
      </c>
      <c r="AY2681" s="3">
        <v>139.33000000000001</v>
      </c>
      <c r="AZ2681" s="3">
        <v>176.26</v>
      </c>
      <c r="BA2681" s="4">
        <v>110.02</v>
      </c>
    </row>
    <row r="2682" spans="1:53" x14ac:dyDescent="0.3">
      <c r="A2682" s="1" t="s">
        <v>2734</v>
      </c>
      <c r="B2682" s="2">
        <v>4994261</v>
      </c>
      <c r="C2682" s="9" t="s">
        <v>2401</v>
      </c>
      <c r="D2682" s="9" t="s">
        <v>2459</v>
      </c>
      <c r="E2682" s="3">
        <v>349.60249699000002</v>
      </c>
      <c r="F2682" s="5">
        <v>284.12226600000002</v>
      </c>
      <c r="G2682" s="5" t="s">
        <v>2400</v>
      </c>
      <c r="H2682" s="3">
        <v>0.40601957286995732</v>
      </c>
      <c r="I2682" s="3">
        <v>8.1474770000000003</v>
      </c>
      <c r="J2682" s="3">
        <v>0.40601957286995732</v>
      </c>
      <c r="K2682" s="3">
        <v>8.1474770000000003</v>
      </c>
      <c r="L2682" s="3" t="s">
        <v>2400</v>
      </c>
      <c r="M2682" s="3" t="s">
        <v>2400</v>
      </c>
      <c r="N2682" s="3" t="s">
        <v>2400</v>
      </c>
      <c r="O2682" s="3" t="s">
        <v>2400</v>
      </c>
      <c r="P2682" s="3" t="s">
        <v>2400</v>
      </c>
      <c r="Q2682" s="3">
        <v>0.11106000000000001</v>
      </c>
      <c r="R2682" s="3">
        <v>1.7939050000000001</v>
      </c>
      <c r="S2682" s="3">
        <v>1.7939050000000001</v>
      </c>
      <c r="T2682" s="9" t="s">
        <v>3429</v>
      </c>
      <c r="U2682" s="7">
        <v>2550230.0873406641</v>
      </c>
      <c r="V2682" s="7">
        <v>2386028.5132303266</v>
      </c>
      <c r="W2682" s="7">
        <v>3296955.7632261058</v>
      </c>
      <c r="X2682" s="7">
        <v>2984926.9841387039</v>
      </c>
      <c r="Y2682" s="7">
        <v>2656293.9693373912</v>
      </c>
      <c r="Z2682" s="7">
        <v>2598424.8669954948</v>
      </c>
      <c r="AA2682" s="7">
        <v>2550230.0873406641</v>
      </c>
      <c r="AB2682" s="7">
        <v>2459949.8647765182</v>
      </c>
      <c r="AC2682" s="4">
        <v>16.2</v>
      </c>
      <c r="AD2682" s="3">
        <v>16.539000000000001</v>
      </c>
      <c r="AE2682" s="4">
        <v>5.53</v>
      </c>
      <c r="AF2682" s="4">
        <v>5.5570000000000004</v>
      </c>
      <c r="AG2682" s="7">
        <v>40858290</v>
      </c>
      <c r="AH2682" s="7">
        <v>40858290</v>
      </c>
      <c r="AI2682" s="7">
        <v>40858290</v>
      </c>
      <c r="AJ2682" s="7">
        <v>7432891</v>
      </c>
      <c r="AK2682" s="3">
        <v>19.751449999999998</v>
      </c>
      <c r="AL2682" s="7">
        <v>26</v>
      </c>
      <c r="AM2682" s="7">
        <v>991130</v>
      </c>
      <c r="AN2682" s="3">
        <v>2.63</v>
      </c>
      <c r="AO2682" s="3">
        <v>-2.6557710000000001</v>
      </c>
      <c r="AP2682" s="3">
        <v>2.5834229999999998</v>
      </c>
      <c r="AQ2682" s="3">
        <v>-24.842271</v>
      </c>
      <c r="AR2682" s="3">
        <v>15.655340000000001</v>
      </c>
      <c r="AS2682" s="3">
        <v>2.5834229999999998</v>
      </c>
      <c r="AT2682" s="3">
        <v>-24.842271</v>
      </c>
      <c r="AU2682" s="3">
        <v>13.72315</v>
      </c>
      <c r="AV2682" s="3">
        <v>2.9085809676842378</v>
      </c>
      <c r="AW2682" s="3">
        <v>0.89500765860284281</v>
      </c>
      <c r="AX2682" s="3">
        <v>0.45069546471420313</v>
      </c>
      <c r="AY2682" s="4">
        <v>795.7</v>
      </c>
      <c r="AZ2682" s="3">
        <v>244.85</v>
      </c>
      <c r="BA2682" s="4">
        <v>123.3</v>
      </c>
    </row>
    <row r="2683" spans="1:53" x14ac:dyDescent="0.3">
      <c r="A2683" s="1" t="s">
        <v>2747</v>
      </c>
      <c r="B2683" s="2">
        <v>5721586</v>
      </c>
      <c r="C2683" s="9" t="s">
        <v>2401</v>
      </c>
      <c r="D2683" s="9" t="s">
        <v>2407</v>
      </c>
      <c r="E2683" s="3">
        <v>349.42351724000002</v>
      </c>
      <c r="F2683" s="5">
        <v>349.44483700000001</v>
      </c>
      <c r="G2683" s="5" t="s">
        <v>2400</v>
      </c>
      <c r="H2683" s="3">
        <v>-0.01</v>
      </c>
      <c r="I2683" s="3">
        <v>16.782609000000001</v>
      </c>
      <c r="J2683" s="4">
        <v>-0.01</v>
      </c>
      <c r="K2683" s="3">
        <v>16.782609000000001</v>
      </c>
      <c r="L2683" s="3">
        <v>1.01082402</v>
      </c>
      <c r="M2683" s="3">
        <v>1.01082402</v>
      </c>
      <c r="N2683" s="3" t="s">
        <v>2400</v>
      </c>
      <c r="O2683" s="3" t="s">
        <v>2400</v>
      </c>
      <c r="P2683" s="3" t="s">
        <v>2400</v>
      </c>
      <c r="Q2683" s="3">
        <v>26.535882999999998</v>
      </c>
      <c r="R2683" s="3" t="s">
        <v>2400</v>
      </c>
      <c r="S2683" s="3" t="s">
        <v>2400</v>
      </c>
      <c r="T2683" s="9" t="s">
        <v>3429</v>
      </c>
      <c r="U2683" s="7">
        <v>11844.646000000001</v>
      </c>
      <c r="V2683" s="7">
        <v>11208.594999999999</v>
      </c>
      <c r="W2683" s="7">
        <v>8149.7560000000003</v>
      </c>
      <c r="X2683" s="7">
        <v>9836.1730000000007</v>
      </c>
      <c r="Y2683" s="7">
        <v>11587.81</v>
      </c>
      <c r="Z2683" s="7">
        <v>11716.227999999999</v>
      </c>
      <c r="AA2683" s="7">
        <v>11844.646000000001</v>
      </c>
      <c r="AB2683" s="7">
        <v>12138.065000000001</v>
      </c>
      <c r="AC2683" s="4">
        <v>100</v>
      </c>
      <c r="AD2683" s="4">
        <v>100</v>
      </c>
      <c r="AE2683" s="3" t="s">
        <v>2400</v>
      </c>
      <c r="AF2683" s="3" t="s">
        <v>2400</v>
      </c>
      <c r="AG2683" s="7">
        <v>26618087</v>
      </c>
      <c r="AH2683" s="7">
        <v>26618087</v>
      </c>
      <c r="AI2683" s="7">
        <v>26514147</v>
      </c>
      <c r="AJ2683" s="7" t="s">
        <v>2400</v>
      </c>
      <c r="AK2683" s="3" t="s">
        <v>2400</v>
      </c>
      <c r="AL2683" s="7">
        <v>69</v>
      </c>
      <c r="AM2683" s="7">
        <v>4979649</v>
      </c>
      <c r="AN2683" s="3">
        <v>18.71</v>
      </c>
      <c r="AO2683" s="3">
        <v>-1.446809</v>
      </c>
      <c r="AP2683" s="3">
        <v>-12.006079</v>
      </c>
      <c r="AQ2683" s="3">
        <v>-11.535523</v>
      </c>
      <c r="AR2683" s="3">
        <v>-2.8523489999999998</v>
      </c>
      <c r="AS2683" s="3">
        <v>-12.006079</v>
      </c>
      <c r="AT2683" s="3">
        <v>-11.535523</v>
      </c>
      <c r="AU2683" s="3">
        <v>-1.446809</v>
      </c>
      <c r="AV2683" s="3">
        <v>2.5581107278078634</v>
      </c>
      <c r="AW2683" s="3">
        <v>1.9010185008607947</v>
      </c>
      <c r="AX2683" s="3">
        <v>1.5524423224290267</v>
      </c>
      <c r="AY2683" s="3">
        <v>191.69</v>
      </c>
      <c r="AZ2683" s="3">
        <v>142.44999999999999</v>
      </c>
      <c r="BA2683" s="3">
        <v>116.33</v>
      </c>
    </row>
    <row r="2684" spans="1:53" x14ac:dyDescent="0.3">
      <c r="A2684" s="1" t="s">
        <v>2688</v>
      </c>
      <c r="B2684" s="2">
        <v>5721418</v>
      </c>
      <c r="C2684" s="9" t="s">
        <v>2401</v>
      </c>
      <c r="D2684" s="9" t="s">
        <v>2407</v>
      </c>
      <c r="E2684" s="3">
        <v>347.8666475</v>
      </c>
      <c r="F2684" s="5">
        <v>579.44001700000001</v>
      </c>
      <c r="G2684" s="5" t="s">
        <v>2400</v>
      </c>
      <c r="H2684" s="3">
        <v>9.6000000000000002E-2</v>
      </c>
      <c r="I2684" s="3">
        <v>17.661926999999999</v>
      </c>
      <c r="J2684" s="3">
        <v>9.6000000000000002E-2</v>
      </c>
      <c r="K2684" s="3">
        <v>17.661926999999999</v>
      </c>
      <c r="L2684" s="3">
        <v>0.85454406000000005</v>
      </c>
      <c r="M2684" s="3">
        <v>0.85454406000000005</v>
      </c>
      <c r="N2684" s="3">
        <v>14.260204</v>
      </c>
      <c r="O2684" s="3" t="s">
        <v>2400</v>
      </c>
      <c r="P2684" s="3" t="s">
        <v>2400</v>
      </c>
      <c r="Q2684" s="3">
        <v>21.696394999999999</v>
      </c>
      <c r="R2684" s="3" t="s">
        <v>2400</v>
      </c>
      <c r="S2684" s="3" t="s">
        <v>2400</v>
      </c>
      <c r="T2684" s="9" t="s">
        <v>3440</v>
      </c>
      <c r="U2684" s="7">
        <v>25598.688999999998</v>
      </c>
      <c r="V2684" s="7">
        <v>24780.843000000001</v>
      </c>
      <c r="W2684" s="7">
        <v>25113.284</v>
      </c>
      <c r="X2684" s="7">
        <v>26896.295999999998</v>
      </c>
      <c r="Y2684" s="7">
        <v>25598.688999999998</v>
      </c>
      <c r="Z2684" s="7">
        <v>25485.332999999999</v>
      </c>
      <c r="AA2684" s="7">
        <v>25371.976999999999</v>
      </c>
      <c r="AB2684" s="7">
        <v>25076.41</v>
      </c>
      <c r="AC2684" s="4">
        <v>100</v>
      </c>
      <c r="AD2684" s="4">
        <v>100</v>
      </c>
      <c r="AE2684" s="3" t="s">
        <v>2400</v>
      </c>
      <c r="AF2684" s="3" t="s">
        <v>2400</v>
      </c>
      <c r="AG2684" s="7">
        <v>28964750</v>
      </c>
      <c r="AH2684" s="7">
        <v>28964750</v>
      </c>
      <c r="AI2684" s="7">
        <v>29232196</v>
      </c>
      <c r="AJ2684" s="7" t="s">
        <v>2400</v>
      </c>
      <c r="AK2684" s="3" t="s">
        <v>2400</v>
      </c>
      <c r="AL2684" s="7">
        <v>63</v>
      </c>
      <c r="AM2684" s="7">
        <v>6562590</v>
      </c>
      <c r="AN2684" s="3">
        <v>22.66</v>
      </c>
      <c r="AO2684" s="3">
        <v>-0.53380799999999995</v>
      </c>
      <c r="AP2684" s="3">
        <v>-6.9109080000000001</v>
      </c>
      <c r="AQ2684" s="3">
        <v>-6.9109080000000001</v>
      </c>
      <c r="AR2684" s="3">
        <v>-2.187227</v>
      </c>
      <c r="AS2684" s="3">
        <v>-6.9109080000000001</v>
      </c>
      <c r="AT2684" s="3">
        <v>-6.9109080000000001</v>
      </c>
      <c r="AU2684" s="3">
        <v>-1.5845070000000001</v>
      </c>
      <c r="AV2684" s="3">
        <v>2.5808543142958253</v>
      </c>
      <c r="AW2684" s="3">
        <v>1.5930256918872392</v>
      </c>
      <c r="AX2684" s="3">
        <v>1.2364684659802001</v>
      </c>
      <c r="AY2684" s="3">
        <v>262.70999999999998</v>
      </c>
      <c r="AZ2684" s="3">
        <v>162.16</v>
      </c>
      <c r="BA2684" s="3">
        <v>125.86</v>
      </c>
    </row>
    <row r="2685" spans="1:53" x14ac:dyDescent="0.3">
      <c r="A2685" s="1" t="s">
        <v>3006</v>
      </c>
      <c r="B2685" s="2">
        <v>7184136</v>
      </c>
      <c r="C2685" s="9" t="s">
        <v>2401</v>
      </c>
      <c r="D2685" s="9" t="s">
        <v>2445</v>
      </c>
      <c r="E2685" s="3">
        <v>347.857011</v>
      </c>
      <c r="F2685" s="5">
        <v>492.18601100000001</v>
      </c>
      <c r="G2685" s="5" t="s">
        <v>2400</v>
      </c>
      <c r="H2685" s="3">
        <v>0.14000000000000001</v>
      </c>
      <c r="I2685" s="3">
        <v>26.644068000000001</v>
      </c>
      <c r="J2685" s="3">
        <v>0.14000000000000001</v>
      </c>
      <c r="K2685" s="3">
        <v>26.644068000000001</v>
      </c>
      <c r="L2685" s="3">
        <v>3.5183527299999997</v>
      </c>
      <c r="M2685" s="3">
        <v>1.36151048</v>
      </c>
      <c r="N2685" s="3">
        <v>5.2139300000000004</v>
      </c>
      <c r="O2685" s="3" t="s">
        <v>2400</v>
      </c>
      <c r="P2685" s="3" t="s">
        <v>2400</v>
      </c>
      <c r="Q2685" s="3">
        <v>0.77003299999999997</v>
      </c>
      <c r="R2685" s="3">
        <v>7.0700570000000003</v>
      </c>
      <c r="S2685" s="3">
        <v>7.0700570000000003</v>
      </c>
      <c r="T2685" s="9" t="s">
        <v>3429</v>
      </c>
      <c r="U2685" s="7">
        <v>588425</v>
      </c>
      <c r="V2685" s="7">
        <v>539392</v>
      </c>
      <c r="W2685" s="7">
        <v>454826</v>
      </c>
      <c r="X2685" s="7">
        <v>357606</v>
      </c>
      <c r="Y2685" s="7">
        <v>608880</v>
      </c>
      <c r="Z2685" s="7">
        <v>631704</v>
      </c>
      <c r="AA2685" s="7">
        <v>607049</v>
      </c>
      <c r="AB2685" s="7">
        <v>588425</v>
      </c>
      <c r="AC2685" s="4">
        <v>12.872999999999999</v>
      </c>
      <c r="AD2685" s="3">
        <v>13.776999999999999</v>
      </c>
      <c r="AE2685" s="4">
        <v>9.3339999999999996</v>
      </c>
      <c r="AF2685" s="4">
        <v>10.214</v>
      </c>
      <c r="AG2685" s="7">
        <v>20644333</v>
      </c>
      <c r="AH2685" s="7">
        <v>20473299</v>
      </c>
      <c r="AI2685" s="7">
        <v>20308356</v>
      </c>
      <c r="AJ2685" s="7">
        <v>12578740</v>
      </c>
      <c r="AK2685" s="3">
        <v>60.930720000000001</v>
      </c>
      <c r="AL2685" s="7">
        <v>147</v>
      </c>
      <c r="AM2685" s="7">
        <v>11988257</v>
      </c>
      <c r="AN2685" s="3">
        <v>58.07</v>
      </c>
      <c r="AO2685" s="3">
        <v>-0.82018899999999995</v>
      </c>
      <c r="AP2685" s="3">
        <v>-6.706232</v>
      </c>
      <c r="AQ2685" s="3">
        <v>-25.426945</v>
      </c>
      <c r="AR2685" s="3">
        <v>11.727079</v>
      </c>
      <c r="AS2685" s="3">
        <v>-6.706232</v>
      </c>
      <c r="AT2685" s="3">
        <v>-25.426945</v>
      </c>
      <c r="AU2685" s="3">
        <v>9.0152570000000001</v>
      </c>
      <c r="AV2685" s="3">
        <v>3.1483409999247738</v>
      </c>
      <c r="AW2685" s="3">
        <v>2.6866254729126346</v>
      </c>
      <c r="AX2685" s="3">
        <v>3.1075408293553339</v>
      </c>
      <c r="AY2685" s="3">
        <v>133.88999999999999</v>
      </c>
      <c r="AZ2685" s="3">
        <v>114.25</v>
      </c>
      <c r="BA2685" s="3">
        <v>132.15</v>
      </c>
    </row>
    <row r="2686" spans="1:53" x14ac:dyDescent="0.3">
      <c r="A2686" s="1" t="s">
        <v>3090</v>
      </c>
      <c r="B2686" s="2">
        <v>4978020</v>
      </c>
      <c r="C2686" s="9" t="s">
        <v>2401</v>
      </c>
      <c r="D2686" s="9" t="s">
        <v>2486</v>
      </c>
      <c r="E2686" s="3">
        <v>347.1106595</v>
      </c>
      <c r="F2686" s="5">
        <v>453.09065900000002</v>
      </c>
      <c r="G2686" s="5" t="s">
        <v>2400</v>
      </c>
      <c r="H2686" s="3">
        <v>-0.23100000000000001</v>
      </c>
      <c r="I2686" s="3" t="s">
        <v>2397</v>
      </c>
      <c r="J2686" s="3">
        <v>-0.23100000000000001</v>
      </c>
      <c r="K2686" s="3" t="s">
        <v>2397</v>
      </c>
      <c r="L2686" s="3">
        <v>0.65911163000000006</v>
      </c>
      <c r="M2686" s="3">
        <v>0.46631646999999998</v>
      </c>
      <c r="N2686" s="3">
        <v>240.952381</v>
      </c>
      <c r="O2686" s="3" t="s">
        <v>2400</v>
      </c>
      <c r="P2686" s="3" t="s">
        <v>2400</v>
      </c>
      <c r="Q2686" s="3">
        <v>0.57767999999999997</v>
      </c>
      <c r="R2686" s="3">
        <v>4.652317</v>
      </c>
      <c r="S2686" s="3">
        <v>4.652317</v>
      </c>
      <c r="T2686" s="9" t="s">
        <v>3429</v>
      </c>
      <c r="U2686" s="7">
        <v>782283</v>
      </c>
      <c r="V2686" s="7">
        <v>737706</v>
      </c>
      <c r="W2686" s="7">
        <v>573161</v>
      </c>
      <c r="X2686" s="7">
        <v>638075</v>
      </c>
      <c r="Y2686" s="7">
        <v>736259</v>
      </c>
      <c r="Z2686" s="7">
        <v>756200</v>
      </c>
      <c r="AA2686" s="7">
        <v>753346</v>
      </c>
      <c r="AB2686" s="7">
        <v>782283</v>
      </c>
      <c r="AC2686" s="3">
        <v>22.420999999999999</v>
      </c>
      <c r="AD2686" s="3">
        <v>23.013999999999999</v>
      </c>
      <c r="AE2686" s="4">
        <v>10.631</v>
      </c>
      <c r="AF2686" s="4">
        <v>10.577</v>
      </c>
      <c r="AG2686" s="7">
        <v>63110829</v>
      </c>
      <c r="AH2686" s="7">
        <v>63789198</v>
      </c>
      <c r="AI2686" s="7">
        <v>63889176</v>
      </c>
      <c r="AJ2686" s="7">
        <v>59559658</v>
      </c>
      <c r="AK2686" s="3">
        <v>94.372820000000004</v>
      </c>
      <c r="AL2686" s="7">
        <v>181</v>
      </c>
      <c r="AM2686" s="7">
        <v>49831235</v>
      </c>
      <c r="AN2686" s="3">
        <v>78.959999999999994</v>
      </c>
      <c r="AO2686" s="3">
        <v>6.0796650000000003</v>
      </c>
      <c r="AP2686" s="3">
        <v>-8</v>
      </c>
      <c r="AQ2686" s="3">
        <v>10</v>
      </c>
      <c r="AR2686" s="3">
        <v>-24.590164000000001</v>
      </c>
      <c r="AS2686" s="3">
        <v>-8</v>
      </c>
      <c r="AT2686" s="3">
        <v>10</v>
      </c>
      <c r="AU2686" s="3">
        <v>-25.478645</v>
      </c>
      <c r="AV2686" s="3">
        <v>2.739182084956973</v>
      </c>
      <c r="AW2686" s="3">
        <v>4.1904943285096667</v>
      </c>
      <c r="AX2686" s="3">
        <v>4.8121361091808774</v>
      </c>
      <c r="AY2686" s="3">
        <v>35.58</v>
      </c>
      <c r="AZ2686" s="3">
        <v>54.44</v>
      </c>
      <c r="BA2686" s="3">
        <v>62.51</v>
      </c>
    </row>
    <row r="2687" spans="1:53" x14ac:dyDescent="0.3">
      <c r="A2687" s="1" t="s">
        <v>3045</v>
      </c>
      <c r="B2687" s="2">
        <v>4310525</v>
      </c>
      <c r="C2687" s="9" t="s">
        <v>2401</v>
      </c>
      <c r="D2687" s="9" t="s">
        <v>2486</v>
      </c>
      <c r="E2687" s="3">
        <v>346.27879519999999</v>
      </c>
      <c r="F2687" s="5">
        <v>508.86879499999998</v>
      </c>
      <c r="G2687" s="5" t="s">
        <v>2400</v>
      </c>
      <c r="H2687" s="3">
        <v>0.4</v>
      </c>
      <c r="I2687" s="3">
        <v>20.921154999999999</v>
      </c>
      <c r="J2687" s="3">
        <v>0.4</v>
      </c>
      <c r="K2687" s="3">
        <v>20.921154999999999</v>
      </c>
      <c r="L2687" s="3">
        <v>1.32989281</v>
      </c>
      <c r="M2687" s="3">
        <v>1.3263387099999999</v>
      </c>
      <c r="N2687" s="3" t="s">
        <v>2397</v>
      </c>
      <c r="O2687" s="3" t="s">
        <v>2400</v>
      </c>
      <c r="P2687" s="3" t="s">
        <v>2400</v>
      </c>
      <c r="Q2687" s="3">
        <v>3.2653650000000001</v>
      </c>
      <c r="R2687" s="3">
        <v>7.6419649999999999</v>
      </c>
      <c r="S2687" s="3">
        <v>7.6419649999999999</v>
      </c>
      <c r="T2687" s="9" t="s">
        <v>3429</v>
      </c>
      <c r="U2687" s="7">
        <v>121167</v>
      </c>
      <c r="V2687" s="7">
        <v>84825</v>
      </c>
      <c r="W2687" s="7">
        <v>72420</v>
      </c>
      <c r="X2687" s="7">
        <v>68055</v>
      </c>
      <c r="Y2687" s="7">
        <v>152305</v>
      </c>
      <c r="Z2687" s="7">
        <v>142988</v>
      </c>
      <c r="AA2687" s="7">
        <v>131454</v>
      </c>
      <c r="AB2687" s="7">
        <v>121167</v>
      </c>
      <c r="AC2687" s="3">
        <v>48.456000000000003</v>
      </c>
      <c r="AD2687" s="3">
        <v>55.984000000000002</v>
      </c>
      <c r="AE2687" s="3">
        <v>34.792000000000002</v>
      </c>
      <c r="AF2687" s="3">
        <v>42.728999999999999</v>
      </c>
      <c r="AG2687" s="7">
        <v>12431000</v>
      </c>
      <c r="AH2687" s="7">
        <v>12417000</v>
      </c>
      <c r="AI2687" s="7">
        <v>12378000</v>
      </c>
      <c r="AJ2687" s="7">
        <v>9209047</v>
      </c>
      <c r="AK2687" s="3">
        <v>73.729280000000003</v>
      </c>
      <c r="AL2687" s="7">
        <v>106</v>
      </c>
      <c r="AM2687" s="7">
        <v>8499037</v>
      </c>
      <c r="AN2687" s="3">
        <v>68.040000000000006</v>
      </c>
      <c r="AO2687" s="3">
        <v>4.7693510000000003</v>
      </c>
      <c r="AP2687" s="3">
        <v>-3.4582130000000002</v>
      </c>
      <c r="AQ2687" s="3">
        <v>40.240712000000002</v>
      </c>
      <c r="AR2687" s="3">
        <v>71.136653999999993</v>
      </c>
      <c r="AS2687" s="3">
        <v>-3.4582130000000002</v>
      </c>
      <c r="AT2687" s="3">
        <v>40.240712000000002</v>
      </c>
      <c r="AU2687" s="3">
        <v>66.666667000000004</v>
      </c>
      <c r="AV2687" s="3">
        <v>3.1086070986144265</v>
      </c>
      <c r="AW2687" s="3">
        <v>2.7288751275775507</v>
      </c>
      <c r="AX2687" s="3">
        <v>2.3538954115535899</v>
      </c>
      <c r="AY2687" s="3">
        <v>115.35</v>
      </c>
      <c r="AZ2687" s="3">
        <v>101.26</v>
      </c>
      <c r="BA2687" s="3">
        <v>87.34</v>
      </c>
    </row>
    <row r="2688" spans="1:53" x14ac:dyDescent="0.3">
      <c r="A2688" s="1" t="s">
        <v>3169</v>
      </c>
      <c r="B2688" s="2">
        <v>5721146</v>
      </c>
      <c r="C2688" s="9" t="s">
        <v>2401</v>
      </c>
      <c r="D2688" s="9" t="s">
        <v>2407</v>
      </c>
      <c r="E2688" s="3">
        <v>345.78613524000002</v>
      </c>
      <c r="F2688" s="5">
        <v>506.07349499999998</v>
      </c>
      <c r="G2688" s="5" t="s">
        <v>2400</v>
      </c>
      <c r="H2688" s="3" t="s">
        <v>2400</v>
      </c>
      <c r="I2688" s="3">
        <v>62.919255</v>
      </c>
      <c r="J2688" s="3" t="s">
        <v>2400</v>
      </c>
      <c r="K2688" s="3">
        <v>62.919255</v>
      </c>
      <c r="L2688" s="3">
        <v>0.90664995999999998</v>
      </c>
      <c r="M2688" s="3">
        <v>0.90664995999999998</v>
      </c>
      <c r="N2688" s="3">
        <v>5.9448359999999996</v>
      </c>
      <c r="O2688" s="3" t="s">
        <v>2400</v>
      </c>
      <c r="P2688" s="3" t="s">
        <v>2400</v>
      </c>
      <c r="Q2688" s="3">
        <v>22.199669</v>
      </c>
      <c r="R2688" s="3" t="s">
        <v>2400</v>
      </c>
      <c r="S2688" s="3" t="s">
        <v>2400</v>
      </c>
      <c r="T2688" s="9" t="s">
        <v>3439</v>
      </c>
      <c r="U2688" s="7">
        <v>21363.253000000001</v>
      </c>
      <c r="V2688" s="7">
        <v>19822.525000000001</v>
      </c>
      <c r="W2688" s="7">
        <v>20823.351999999999</v>
      </c>
      <c r="X2688" s="7">
        <v>23178.077000000001</v>
      </c>
      <c r="Y2688" s="7">
        <v>21363.253000000001</v>
      </c>
      <c r="Z2688" s="7">
        <v>20852.312000000002</v>
      </c>
      <c r="AA2688" s="7">
        <v>20341.371999999999</v>
      </c>
      <c r="AB2688" s="7">
        <v>20081.949000000001</v>
      </c>
      <c r="AC2688" s="4">
        <v>100</v>
      </c>
      <c r="AD2688" s="4">
        <v>100</v>
      </c>
      <c r="AE2688" s="3" t="s">
        <v>2400</v>
      </c>
      <c r="AF2688" s="3" t="s">
        <v>2400</v>
      </c>
      <c r="AG2688" s="7" t="s">
        <v>2400</v>
      </c>
      <c r="AH2688" s="7" t="s">
        <v>2400</v>
      </c>
      <c r="AI2688" s="7">
        <v>33981567</v>
      </c>
      <c r="AJ2688" s="7" t="s">
        <v>2400</v>
      </c>
      <c r="AK2688" s="3" t="s">
        <v>2400</v>
      </c>
      <c r="AL2688" s="7">
        <v>108</v>
      </c>
      <c r="AM2688" s="7">
        <v>6951515</v>
      </c>
      <c r="AN2688" s="3">
        <v>21.85</v>
      </c>
      <c r="AO2688" s="3">
        <v>9.8813999999999999E-2</v>
      </c>
      <c r="AP2688" s="3">
        <v>-6.807728</v>
      </c>
      <c r="AQ2688" s="3">
        <v>-7.0642199999999997</v>
      </c>
      <c r="AR2688" s="3">
        <v>-1.650485</v>
      </c>
      <c r="AS2688" s="3">
        <v>-6.807728</v>
      </c>
      <c r="AT2688" s="3">
        <v>-7.0642199999999997</v>
      </c>
      <c r="AU2688" s="3">
        <v>-0.97751699999999997</v>
      </c>
      <c r="AV2688" s="3">
        <v>2.7373441551903359</v>
      </c>
      <c r="AW2688" s="3">
        <v>2.062620698649503</v>
      </c>
      <c r="AX2688" s="3">
        <v>1.7598803206497486</v>
      </c>
      <c r="AY2688" s="3">
        <v>179.95</v>
      </c>
      <c r="AZ2688" s="4">
        <v>135.6</v>
      </c>
      <c r="BA2688" s="3">
        <v>115.69</v>
      </c>
    </row>
    <row r="2689" spans="1:53" x14ac:dyDescent="0.3">
      <c r="A2689" s="1" t="s">
        <v>2973</v>
      </c>
      <c r="B2689" s="2">
        <v>5721087</v>
      </c>
      <c r="C2689" s="9" t="s">
        <v>2401</v>
      </c>
      <c r="D2689" s="9" t="s">
        <v>2407</v>
      </c>
      <c r="E2689" s="3">
        <v>344.96053487</v>
      </c>
      <c r="F2689" s="5">
        <v>345.10661399999998</v>
      </c>
      <c r="G2689" s="5" t="s">
        <v>2400</v>
      </c>
      <c r="H2689" s="3">
        <v>0.157</v>
      </c>
      <c r="I2689" s="3">
        <v>9.4323870000000003</v>
      </c>
      <c r="J2689" s="3">
        <v>0.157</v>
      </c>
      <c r="K2689" s="3">
        <v>9.4323870000000003</v>
      </c>
      <c r="L2689" s="3">
        <v>0.96929147000000004</v>
      </c>
      <c r="M2689" s="3">
        <v>0.96929147000000004</v>
      </c>
      <c r="N2689" s="3" t="s">
        <v>2400</v>
      </c>
      <c r="O2689" s="3" t="s">
        <v>2400</v>
      </c>
      <c r="P2689" s="3" t="s">
        <v>2400</v>
      </c>
      <c r="Q2689" s="3">
        <v>163.049083</v>
      </c>
      <c r="R2689" s="3" t="s">
        <v>2400</v>
      </c>
      <c r="S2689" s="3" t="s">
        <v>2400</v>
      </c>
      <c r="T2689" s="9" t="s">
        <v>3429</v>
      </c>
      <c r="U2689" s="7">
        <v>2023.1569999999999</v>
      </c>
      <c r="V2689" s="7">
        <v>1809.5129999999999</v>
      </c>
      <c r="W2689" s="7">
        <v>1868.3589999999999</v>
      </c>
      <c r="X2689" s="7">
        <v>1344.7170000000001</v>
      </c>
      <c r="Y2689" s="7">
        <v>2037.288</v>
      </c>
      <c r="Z2689" s="7">
        <v>2030.222</v>
      </c>
      <c r="AA2689" s="7">
        <v>2023.1569999999999</v>
      </c>
      <c r="AB2689" s="7">
        <v>1980.5619999999999</v>
      </c>
      <c r="AC2689" s="4">
        <v>100</v>
      </c>
      <c r="AD2689" s="4">
        <v>100</v>
      </c>
      <c r="AE2689" s="3" t="s">
        <v>2400</v>
      </c>
      <c r="AF2689" s="3" t="s">
        <v>2400</v>
      </c>
      <c r="AG2689" s="7">
        <v>60155589</v>
      </c>
      <c r="AH2689" s="7">
        <v>60155589</v>
      </c>
      <c r="AI2689" s="7">
        <v>58237048</v>
      </c>
      <c r="AJ2689" s="7" t="s">
        <v>2400</v>
      </c>
      <c r="AK2689" s="3" t="s">
        <v>2400</v>
      </c>
      <c r="AL2689" s="7">
        <v>77</v>
      </c>
      <c r="AM2689" s="7">
        <v>18506377</v>
      </c>
      <c r="AN2689" s="3">
        <v>30.76</v>
      </c>
      <c r="AO2689" s="3">
        <v>-2.9209619999999998</v>
      </c>
      <c r="AP2689" s="3">
        <v>-3.747871</v>
      </c>
      <c r="AQ2689" s="3">
        <v>0.71301300000000001</v>
      </c>
      <c r="AR2689" s="3">
        <v>8.4452979999999993</v>
      </c>
      <c r="AS2689" s="3">
        <v>-3.747871</v>
      </c>
      <c r="AT2689" s="3">
        <v>0.71301300000000001</v>
      </c>
      <c r="AU2689" s="4">
        <v>7.0075760000000002</v>
      </c>
      <c r="AV2689" s="3">
        <v>2.1174192143642712</v>
      </c>
      <c r="AW2689" s="3">
        <v>1.9962642963308785</v>
      </c>
      <c r="AX2689" s="3">
        <v>2.0045377022880806</v>
      </c>
      <c r="AY2689" s="3">
        <v>99.78</v>
      </c>
      <c r="AZ2689" s="3">
        <v>94.07</v>
      </c>
      <c r="BA2689" s="3">
        <v>94.46</v>
      </c>
    </row>
    <row r="2690" spans="1:53" x14ac:dyDescent="0.3">
      <c r="A2690" s="1" t="s">
        <v>2998</v>
      </c>
      <c r="B2690" s="2">
        <v>4913882</v>
      </c>
      <c r="C2690" s="9" t="s">
        <v>2401</v>
      </c>
      <c r="D2690" s="9" t="s">
        <v>2420</v>
      </c>
      <c r="E2690" s="3">
        <v>343.31160956000002</v>
      </c>
      <c r="F2690" s="5">
        <v>289.77860900000002</v>
      </c>
      <c r="G2690" s="5" t="s">
        <v>2400</v>
      </c>
      <c r="H2690" s="3">
        <v>9.8000000000000004E-2</v>
      </c>
      <c r="I2690" s="3">
        <v>17.301887000000001</v>
      </c>
      <c r="J2690" s="4">
        <v>9.8000000000000004E-2</v>
      </c>
      <c r="K2690" s="3">
        <v>17.301887000000001</v>
      </c>
      <c r="L2690" s="3">
        <v>2.5465148600000003</v>
      </c>
      <c r="M2690" s="3">
        <v>2.4716981100000002</v>
      </c>
      <c r="N2690" s="3">
        <v>8.7667300000000008</v>
      </c>
      <c r="O2690" s="3" t="s">
        <v>2400</v>
      </c>
      <c r="P2690" s="3" t="s">
        <v>2400</v>
      </c>
      <c r="Q2690" s="3">
        <v>1.019943</v>
      </c>
      <c r="R2690" s="3">
        <v>11.244012</v>
      </c>
      <c r="S2690" s="3">
        <v>11.244012</v>
      </c>
      <c r="T2690" s="9" t="s">
        <v>3429</v>
      </c>
      <c r="U2690" s="7">
        <v>383729</v>
      </c>
      <c r="V2690" s="7">
        <v>380995</v>
      </c>
      <c r="W2690" s="7">
        <v>298014</v>
      </c>
      <c r="X2690" s="7">
        <v>239825</v>
      </c>
      <c r="Y2690" s="7">
        <v>259608</v>
      </c>
      <c r="Z2690" s="7">
        <v>287544</v>
      </c>
      <c r="AA2690" s="7">
        <v>334155</v>
      </c>
      <c r="AB2690" s="7">
        <v>383729</v>
      </c>
      <c r="AC2690" s="3">
        <v>23.553000000000001</v>
      </c>
      <c r="AD2690" s="3">
        <v>19.184000000000001</v>
      </c>
      <c r="AE2690" s="3">
        <v>13.547000000000001</v>
      </c>
      <c r="AF2690" s="4">
        <v>9.0340000000000007</v>
      </c>
      <c r="AG2690" s="7">
        <v>34713004</v>
      </c>
      <c r="AH2690" s="7">
        <v>34717733</v>
      </c>
      <c r="AI2690" s="7">
        <v>34466726</v>
      </c>
      <c r="AJ2690" s="7">
        <v>11191205</v>
      </c>
      <c r="AK2690" s="3">
        <v>32.239229999999999</v>
      </c>
      <c r="AL2690" s="7">
        <v>88</v>
      </c>
      <c r="AM2690" s="7">
        <v>6736636</v>
      </c>
      <c r="AN2690" s="3">
        <v>19.41</v>
      </c>
      <c r="AO2690" s="3">
        <v>0.65861700000000001</v>
      </c>
      <c r="AP2690" s="3">
        <v>-7.280081</v>
      </c>
      <c r="AQ2690" s="3">
        <v>-5.3663569999999998</v>
      </c>
      <c r="AR2690" s="3">
        <v>-21.623932</v>
      </c>
      <c r="AS2690" s="3">
        <v>-7.280081</v>
      </c>
      <c r="AT2690" s="3">
        <v>-5.3663569999999998</v>
      </c>
      <c r="AU2690" s="3">
        <v>-19.561404</v>
      </c>
      <c r="AV2690" s="3">
        <v>0.51563097218552445</v>
      </c>
      <c r="AW2690" s="3">
        <v>0.55178758212497381</v>
      </c>
      <c r="AX2690" s="3">
        <v>0.48057782610804872</v>
      </c>
      <c r="AY2690" s="3">
        <v>75.53</v>
      </c>
      <c r="AZ2690" s="3">
        <v>80.819999999999993</v>
      </c>
      <c r="BA2690" s="3">
        <v>70.39</v>
      </c>
    </row>
    <row r="2691" spans="1:53" x14ac:dyDescent="0.3">
      <c r="A2691" s="1" t="s">
        <v>2948</v>
      </c>
      <c r="B2691" s="2">
        <v>4915594</v>
      </c>
      <c r="C2691" s="9" t="s">
        <v>2395</v>
      </c>
      <c r="D2691" s="9" t="s">
        <v>2420</v>
      </c>
      <c r="E2691" s="3">
        <v>343.12149036</v>
      </c>
      <c r="F2691" s="5">
        <v>243.28748999999999</v>
      </c>
      <c r="G2691" s="5" t="s">
        <v>2400</v>
      </c>
      <c r="H2691" s="3">
        <v>-3.347</v>
      </c>
      <c r="I2691" s="3" t="s">
        <v>2397</v>
      </c>
      <c r="J2691" s="3">
        <v>-3.347</v>
      </c>
      <c r="K2691" s="3" t="s">
        <v>2397</v>
      </c>
      <c r="L2691" s="3" t="s">
        <v>2400</v>
      </c>
      <c r="M2691" s="3" t="s">
        <v>2400</v>
      </c>
      <c r="N2691" s="3">
        <v>17.780172</v>
      </c>
      <c r="O2691" s="3" t="s">
        <v>2400</v>
      </c>
      <c r="P2691" s="3" t="s">
        <v>2400</v>
      </c>
      <c r="Q2691" s="3">
        <v>0.377606</v>
      </c>
      <c r="R2691" s="3" t="s">
        <v>2397</v>
      </c>
      <c r="S2691" s="3">
        <v>-61.551324000000001</v>
      </c>
      <c r="T2691" s="9" t="s">
        <v>3435</v>
      </c>
      <c r="U2691" s="7">
        <v>592846</v>
      </c>
      <c r="V2691" s="7">
        <v>663844</v>
      </c>
      <c r="W2691" s="7">
        <v>743355</v>
      </c>
      <c r="X2691" s="7">
        <v>751651</v>
      </c>
      <c r="Y2691" s="7">
        <v>592846</v>
      </c>
      <c r="Z2691" s="7">
        <v>583317</v>
      </c>
      <c r="AA2691" s="7">
        <v>597892</v>
      </c>
      <c r="AB2691" s="7">
        <v>624151</v>
      </c>
      <c r="AC2691" s="3">
        <v>33.901000000000003</v>
      </c>
      <c r="AD2691" s="3">
        <v>33.901000000000003</v>
      </c>
      <c r="AE2691" s="3">
        <v>-2.714</v>
      </c>
      <c r="AF2691" s="3">
        <v>-2.714</v>
      </c>
      <c r="AG2691" s="7">
        <v>10202695</v>
      </c>
      <c r="AH2691" s="7">
        <v>10193746</v>
      </c>
      <c r="AI2691" s="7">
        <v>10164365</v>
      </c>
      <c r="AJ2691" s="7">
        <v>5311526</v>
      </c>
      <c r="AK2691" s="3">
        <v>52.078870000000002</v>
      </c>
      <c r="AL2691" s="7">
        <v>153</v>
      </c>
      <c r="AM2691" s="7">
        <v>5620643</v>
      </c>
      <c r="AN2691" s="3">
        <v>55.11</v>
      </c>
      <c r="AO2691" s="3">
        <v>-4.3478260000000004</v>
      </c>
      <c r="AP2691" s="3">
        <v>-1.9607840000000001</v>
      </c>
      <c r="AQ2691" s="3">
        <v>-8.8397790000000001</v>
      </c>
      <c r="AR2691" s="3">
        <v>-35.947204999999997</v>
      </c>
      <c r="AS2691" s="3">
        <v>-1.9607840000000001</v>
      </c>
      <c r="AT2691" s="3">
        <v>-8.8397790000000001</v>
      </c>
      <c r="AU2691" s="3">
        <v>-38.225383999999998</v>
      </c>
      <c r="AV2691" s="3">
        <v>3.5984671755691227</v>
      </c>
      <c r="AW2691" s="3">
        <v>3.6224126914570784</v>
      </c>
      <c r="AX2691" s="3">
        <v>2.405303073241718</v>
      </c>
      <c r="AY2691" s="4">
        <v>127.09</v>
      </c>
      <c r="AZ2691" s="3">
        <v>127.94</v>
      </c>
      <c r="BA2691" s="3">
        <v>84.95</v>
      </c>
    </row>
    <row r="2692" spans="1:53" x14ac:dyDescent="0.3">
      <c r="A2692" s="1" t="s">
        <v>3170</v>
      </c>
      <c r="B2692" s="2">
        <v>5721545</v>
      </c>
      <c r="C2692" s="9" t="s">
        <v>2401</v>
      </c>
      <c r="D2692" s="9" t="s">
        <v>2407</v>
      </c>
      <c r="E2692" s="3">
        <v>342.71687104</v>
      </c>
      <c r="F2692" s="5">
        <v>342.599941</v>
      </c>
      <c r="G2692" s="5" t="s">
        <v>2400</v>
      </c>
      <c r="H2692" s="3">
        <v>7.3999999999999996E-2</v>
      </c>
      <c r="I2692" s="3">
        <v>10.626866</v>
      </c>
      <c r="J2692" s="3">
        <v>7.3999999999999996E-2</v>
      </c>
      <c r="K2692" s="3">
        <v>10.626866</v>
      </c>
      <c r="L2692" s="3">
        <v>0.92491556000000008</v>
      </c>
      <c r="M2692" s="3">
        <v>0.92491556000000008</v>
      </c>
      <c r="N2692" s="3" t="s">
        <v>2400</v>
      </c>
      <c r="O2692" s="3" t="s">
        <v>2400</v>
      </c>
      <c r="P2692" s="3" t="s">
        <v>2400</v>
      </c>
      <c r="Q2692" s="3">
        <v>12.799528</v>
      </c>
      <c r="R2692" s="3" t="s">
        <v>2400</v>
      </c>
      <c r="S2692" s="3" t="s">
        <v>2400</v>
      </c>
      <c r="T2692" s="9" t="s">
        <v>3440</v>
      </c>
      <c r="U2692" s="7">
        <v>26766.608</v>
      </c>
      <c r="V2692" s="7">
        <v>26084.513999999999</v>
      </c>
      <c r="W2692" s="7">
        <v>25753.955000000002</v>
      </c>
      <c r="X2692" s="7">
        <v>25657.093000000001</v>
      </c>
      <c r="Y2692" s="7">
        <v>26766.608</v>
      </c>
      <c r="Z2692" s="7">
        <v>25949.441999999999</v>
      </c>
      <c r="AA2692" s="7">
        <v>25132.276000000002</v>
      </c>
      <c r="AB2692" s="7">
        <v>25608.395</v>
      </c>
      <c r="AC2692" s="4">
        <v>100</v>
      </c>
      <c r="AD2692" s="4">
        <v>100</v>
      </c>
      <c r="AE2692" s="3" t="s">
        <v>2400</v>
      </c>
      <c r="AF2692" s="3" t="s">
        <v>2400</v>
      </c>
      <c r="AG2692" s="7">
        <v>95598021</v>
      </c>
      <c r="AH2692" s="7">
        <v>95598021</v>
      </c>
      <c r="AI2692" s="7">
        <v>96715303</v>
      </c>
      <c r="AJ2692" s="7">
        <v>106659104</v>
      </c>
      <c r="AK2692" s="3">
        <v>99.995050000000006</v>
      </c>
      <c r="AL2692" s="7">
        <v>93</v>
      </c>
      <c r="AM2692" s="7">
        <v>42986590</v>
      </c>
      <c r="AN2692" s="3">
        <v>44.97</v>
      </c>
      <c r="AO2692" s="3">
        <v>-0.55865900000000002</v>
      </c>
      <c r="AP2692" s="3">
        <v>0</v>
      </c>
      <c r="AQ2692" s="3">
        <v>-4.5576410000000003</v>
      </c>
      <c r="AR2692" s="3">
        <v>-1.928375</v>
      </c>
      <c r="AS2692" s="3">
        <v>0</v>
      </c>
      <c r="AT2692" s="3">
        <v>-4.5576410000000003</v>
      </c>
      <c r="AU2692" s="3">
        <v>-0.28011200000000003</v>
      </c>
      <c r="AV2692" s="3">
        <v>1.0070428131561426</v>
      </c>
      <c r="AW2692" s="3">
        <v>1.271120122683483</v>
      </c>
      <c r="AX2692" s="3">
        <v>1.0120496757338329</v>
      </c>
      <c r="AY2692" s="3">
        <v>121.85</v>
      </c>
      <c r="AZ2692" s="3">
        <v>153.81</v>
      </c>
      <c r="BA2692" s="3">
        <v>122.46</v>
      </c>
    </row>
    <row r="2693" spans="1:53" x14ac:dyDescent="0.3">
      <c r="A2693" s="1" t="s">
        <v>2822</v>
      </c>
      <c r="B2693" s="2">
        <v>5150487</v>
      </c>
      <c r="C2693" s="9" t="s">
        <v>2401</v>
      </c>
      <c r="D2693" s="9" t="s">
        <v>2490</v>
      </c>
      <c r="E2693" s="3">
        <v>341.02069399999999</v>
      </c>
      <c r="F2693" s="5">
        <v>28.759694</v>
      </c>
      <c r="G2693" s="5" t="s">
        <v>2400</v>
      </c>
      <c r="H2693" s="3">
        <v>-0.04</v>
      </c>
      <c r="I2693" s="3" t="s">
        <v>2397</v>
      </c>
      <c r="J2693" s="3">
        <v>-0.04</v>
      </c>
      <c r="K2693" s="3" t="s">
        <v>2397</v>
      </c>
      <c r="L2693" s="3" t="s">
        <v>2397</v>
      </c>
      <c r="M2693" s="3">
        <v>1.8006430900000001</v>
      </c>
      <c r="N2693" s="3" t="s">
        <v>2397</v>
      </c>
      <c r="O2693" s="3" t="s">
        <v>2400</v>
      </c>
      <c r="P2693" s="3" t="s">
        <v>2400</v>
      </c>
      <c r="Q2693" s="3">
        <v>3.9417000000000001E-2</v>
      </c>
      <c r="R2693" s="3" t="s">
        <v>2397</v>
      </c>
      <c r="S2693" s="3">
        <v>-0.66088899999999995</v>
      </c>
      <c r="T2693" s="9" t="s">
        <v>3429</v>
      </c>
      <c r="U2693" s="7">
        <v>326134</v>
      </c>
      <c r="V2693" s="7">
        <v>260927</v>
      </c>
      <c r="W2693" s="7">
        <v>187134</v>
      </c>
      <c r="X2693" s="7">
        <v>106006</v>
      </c>
      <c r="Y2693" s="7">
        <v>336368</v>
      </c>
      <c r="Z2693" s="7">
        <v>340111</v>
      </c>
      <c r="AA2693" s="7">
        <v>334472</v>
      </c>
      <c r="AB2693" s="7">
        <v>326134</v>
      </c>
      <c r="AC2693" s="3">
        <v>68.981999999999999</v>
      </c>
      <c r="AD2693" s="3">
        <v>70.221000000000004</v>
      </c>
      <c r="AE2693" s="3">
        <v>-4.5860000000000003</v>
      </c>
      <c r="AF2693" s="3">
        <v>-6.117</v>
      </c>
      <c r="AG2693" s="7">
        <v>96399619</v>
      </c>
      <c r="AH2693" s="7">
        <v>96430627</v>
      </c>
      <c r="AI2693" s="7">
        <v>100621010</v>
      </c>
      <c r="AJ2693" s="7">
        <v>79592027</v>
      </c>
      <c r="AK2693" s="3">
        <v>82.154529999999994</v>
      </c>
      <c r="AL2693" s="7">
        <v>183</v>
      </c>
      <c r="AM2693" s="7">
        <v>67313263</v>
      </c>
      <c r="AN2693" s="3">
        <v>69.48</v>
      </c>
      <c r="AO2693" s="3">
        <v>-5.3521130000000001</v>
      </c>
      <c r="AP2693" s="3">
        <v>-4.5454549999999996</v>
      </c>
      <c r="AQ2693" s="3">
        <v>23.076923000000001</v>
      </c>
      <c r="AR2693" s="3">
        <v>-58</v>
      </c>
      <c r="AS2693" s="3">
        <v>-4.5454549999999996</v>
      </c>
      <c r="AT2693" s="3">
        <v>23.076923000000001</v>
      </c>
      <c r="AU2693" s="3">
        <v>-59.808611999999997</v>
      </c>
      <c r="AV2693" s="3">
        <v>5.7788471185349461</v>
      </c>
      <c r="AW2693" s="3">
        <v>8.034053985667752</v>
      </c>
      <c r="AX2693" s="3">
        <v>8.9253740897421459</v>
      </c>
      <c r="AY2693" s="3">
        <v>54.61</v>
      </c>
      <c r="AZ2693" s="3">
        <v>75.92</v>
      </c>
      <c r="BA2693" s="3">
        <v>84.34</v>
      </c>
    </row>
    <row r="2694" spans="1:53" x14ac:dyDescent="0.3">
      <c r="A2694" s="1" t="s">
        <v>3227</v>
      </c>
      <c r="B2694" s="2">
        <v>10379874</v>
      </c>
      <c r="C2694" s="9" t="s">
        <v>2401</v>
      </c>
      <c r="D2694" s="9" t="s">
        <v>2430</v>
      </c>
      <c r="E2694" s="3">
        <v>340.84764200000001</v>
      </c>
      <c r="F2694" s="5">
        <v>185.316641</v>
      </c>
      <c r="G2694" s="5" t="s">
        <v>2400</v>
      </c>
      <c r="H2694" s="3">
        <v>-0.05</v>
      </c>
      <c r="I2694" s="3" t="s">
        <v>2397</v>
      </c>
      <c r="J2694" s="3">
        <v>-0.05</v>
      </c>
      <c r="K2694" s="3" t="s">
        <v>2397</v>
      </c>
      <c r="L2694" s="3">
        <v>2.1820448899999998</v>
      </c>
      <c r="M2694" s="3">
        <v>1.10689437</v>
      </c>
      <c r="N2694" s="3" t="s">
        <v>2397</v>
      </c>
      <c r="O2694" s="3" t="s">
        <v>2400</v>
      </c>
      <c r="P2694" s="3" t="s">
        <v>2400</v>
      </c>
      <c r="Q2694" s="3">
        <v>0.90837100000000004</v>
      </c>
      <c r="R2694" s="3" t="s">
        <v>2397</v>
      </c>
      <c r="S2694" s="3">
        <v>-6.9823870000000001</v>
      </c>
      <c r="T2694" s="9" t="s">
        <v>3429</v>
      </c>
      <c r="U2694" s="7">
        <v>236838</v>
      </c>
      <c r="V2694" s="7">
        <v>167821</v>
      </c>
      <c r="W2694" s="7">
        <v>110637</v>
      </c>
      <c r="X2694" s="7">
        <v>52534</v>
      </c>
      <c r="Y2694" s="7">
        <v>199770</v>
      </c>
      <c r="Z2694" s="7">
        <v>217364</v>
      </c>
      <c r="AA2694" s="7">
        <v>222248</v>
      </c>
      <c r="AB2694" s="7">
        <v>236838</v>
      </c>
      <c r="AC2694" s="3">
        <v>20.913</v>
      </c>
      <c r="AD2694" s="3">
        <v>33.631</v>
      </c>
      <c r="AE2694" s="3">
        <v>-14.196</v>
      </c>
      <c r="AF2694" s="3">
        <v>-13.696999999999999</v>
      </c>
      <c r="AG2694" s="7">
        <v>192971000</v>
      </c>
      <c r="AH2694" s="7">
        <v>202169000</v>
      </c>
      <c r="AI2694" s="7">
        <v>203076000</v>
      </c>
      <c r="AJ2694" s="7">
        <v>163383146</v>
      </c>
      <c r="AK2694" s="3">
        <v>84.843819999999994</v>
      </c>
      <c r="AL2694" s="7">
        <v>163</v>
      </c>
      <c r="AM2694" s="7">
        <v>105069995</v>
      </c>
      <c r="AN2694" s="3">
        <v>54.56</v>
      </c>
      <c r="AO2694" s="3">
        <v>10.062893000000001</v>
      </c>
      <c r="AP2694" s="3">
        <v>-1.1299440000000001</v>
      </c>
      <c r="AQ2694" s="3">
        <v>1.156069</v>
      </c>
      <c r="AR2694" s="3">
        <v>-42.996743000000002</v>
      </c>
      <c r="AS2694" s="3">
        <v>-1.1299440000000001</v>
      </c>
      <c r="AT2694" s="3">
        <v>1.156069</v>
      </c>
      <c r="AU2694" s="3">
        <v>-45.141066000000002</v>
      </c>
      <c r="AV2694" s="3">
        <v>1.8808876632452021</v>
      </c>
      <c r="AW2694" s="3">
        <v>2.2656487226079109</v>
      </c>
      <c r="AX2694" s="3">
        <v>2.8754425674242934</v>
      </c>
      <c r="AY2694" s="3">
        <v>52.16</v>
      </c>
      <c r="AZ2694" s="3">
        <v>62.84</v>
      </c>
      <c r="BA2694" s="3">
        <v>79.75</v>
      </c>
    </row>
    <row r="2695" spans="1:53" x14ac:dyDescent="0.3">
      <c r="A2695" s="1" t="s">
        <v>2775</v>
      </c>
      <c r="B2695" s="2">
        <v>15188260</v>
      </c>
      <c r="C2695" s="9" t="s">
        <v>2395</v>
      </c>
      <c r="D2695" s="9" t="s">
        <v>2403</v>
      </c>
      <c r="E2695" s="3">
        <v>339.72622200000001</v>
      </c>
      <c r="F2695" s="5">
        <v>88.174222</v>
      </c>
      <c r="G2695" s="5" t="s">
        <v>2400</v>
      </c>
      <c r="H2695" s="3">
        <v>-0.23</v>
      </c>
      <c r="I2695" s="3" t="s">
        <v>2397</v>
      </c>
      <c r="J2695" s="3">
        <v>-0.23</v>
      </c>
      <c r="K2695" s="3" t="s">
        <v>2397</v>
      </c>
      <c r="L2695" s="3">
        <v>1.3837183200000001</v>
      </c>
      <c r="M2695" s="3">
        <v>1.3837183200000001</v>
      </c>
      <c r="N2695" s="3" t="s">
        <v>2397</v>
      </c>
      <c r="O2695" s="3" t="s">
        <v>2400</v>
      </c>
      <c r="P2695" s="3" t="s">
        <v>2400</v>
      </c>
      <c r="Q2695" s="3" t="s">
        <v>2400</v>
      </c>
      <c r="R2695" s="3" t="s">
        <v>2397</v>
      </c>
      <c r="S2695" s="3">
        <v>-1.655659</v>
      </c>
      <c r="T2695" s="9" t="s">
        <v>3429</v>
      </c>
      <c r="U2695" s="7" t="s">
        <v>2400</v>
      </c>
      <c r="V2695" s="7" t="s">
        <v>2400</v>
      </c>
      <c r="W2695" s="7" t="s">
        <v>2400</v>
      </c>
      <c r="X2695" s="7">
        <v>226</v>
      </c>
      <c r="Y2695" s="7" t="s">
        <v>2400</v>
      </c>
      <c r="Z2695" s="7" t="s">
        <v>2400</v>
      </c>
      <c r="AA2695" s="7" t="s">
        <v>2400</v>
      </c>
      <c r="AB2695" s="7" t="s">
        <v>2400</v>
      </c>
      <c r="AC2695" s="3" t="s">
        <v>2400</v>
      </c>
      <c r="AD2695" s="3" t="s">
        <v>2400</v>
      </c>
      <c r="AE2695" s="3" t="s">
        <v>2400</v>
      </c>
      <c r="AF2695" s="3" t="s">
        <v>2400</v>
      </c>
      <c r="AG2695" s="7">
        <v>56621037</v>
      </c>
      <c r="AH2695" s="7">
        <v>56620014</v>
      </c>
      <c r="AI2695" s="7">
        <v>55996282</v>
      </c>
      <c r="AJ2695" s="7">
        <v>25240168</v>
      </c>
      <c r="AK2695" s="3">
        <v>44.577370000000002</v>
      </c>
      <c r="AL2695" s="7">
        <v>119</v>
      </c>
      <c r="AM2695" s="7">
        <v>21374159</v>
      </c>
      <c r="AN2695" s="3">
        <v>37.75</v>
      </c>
      <c r="AO2695" s="3">
        <v>-2.8346460000000002</v>
      </c>
      <c r="AP2695" s="3">
        <v>2.8333330000000001</v>
      </c>
      <c r="AQ2695" s="3">
        <v>14.684015</v>
      </c>
      <c r="AR2695" s="3">
        <v>142.913386</v>
      </c>
      <c r="AS2695" s="3">
        <v>2.8333330000000001</v>
      </c>
      <c r="AT2695" s="3">
        <v>14.684015</v>
      </c>
      <c r="AU2695" s="3">
        <v>132.83018899999999</v>
      </c>
      <c r="AV2695" s="3">
        <v>0.95950203102073173</v>
      </c>
      <c r="AW2695" s="3">
        <v>1.7846526965522791</v>
      </c>
      <c r="AX2695" s="3">
        <v>1.5178051225024367</v>
      </c>
      <c r="AY2695" s="3">
        <v>46.43</v>
      </c>
      <c r="AZ2695" s="3">
        <v>86.35</v>
      </c>
      <c r="BA2695" s="3">
        <v>73.44</v>
      </c>
    </row>
    <row r="2696" spans="1:53" x14ac:dyDescent="0.3">
      <c r="A2696" s="1" t="s">
        <v>3104</v>
      </c>
      <c r="B2696" s="2">
        <v>4990004</v>
      </c>
      <c r="C2696" s="9" t="s">
        <v>2401</v>
      </c>
      <c r="D2696" s="9" t="s">
        <v>2433</v>
      </c>
      <c r="E2696" s="3">
        <v>339.21985919999997</v>
      </c>
      <c r="F2696" s="5">
        <v>415.62385899999998</v>
      </c>
      <c r="G2696" s="5" t="s">
        <v>2400</v>
      </c>
      <c r="H2696" s="3">
        <v>0.12</v>
      </c>
      <c r="I2696" s="3" t="s">
        <v>2397</v>
      </c>
      <c r="J2696" s="3">
        <v>0.12</v>
      </c>
      <c r="K2696" s="3" t="s">
        <v>2397</v>
      </c>
      <c r="L2696" s="3">
        <v>2.0021852</v>
      </c>
      <c r="M2696" s="3">
        <v>2.0021852</v>
      </c>
      <c r="N2696" s="3">
        <v>7.5723140000000004</v>
      </c>
      <c r="O2696" s="3" t="s">
        <v>2400</v>
      </c>
      <c r="P2696" s="3" t="s">
        <v>2400</v>
      </c>
      <c r="Q2696" s="3">
        <v>0.46286899999999997</v>
      </c>
      <c r="R2696" s="3">
        <v>7.8702399999999999</v>
      </c>
      <c r="S2696" s="3">
        <v>7.8702399999999999</v>
      </c>
      <c r="T2696" s="9" t="s">
        <v>3429</v>
      </c>
      <c r="U2696" s="7">
        <v>711778</v>
      </c>
      <c r="V2696" s="7">
        <v>748322</v>
      </c>
      <c r="W2696" s="7">
        <v>601360</v>
      </c>
      <c r="X2696" s="7">
        <v>709942</v>
      </c>
      <c r="Y2696" s="7">
        <v>781108</v>
      </c>
      <c r="Z2696" s="7">
        <v>722909</v>
      </c>
      <c r="AA2696" s="7">
        <v>713276</v>
      </c>
      <c r="AB2696" s="7">
        <v>711778</v>
      </c>
      <c r="AC2696" s="4">
        <v>8.6630000000000003</v>
      </c>
      <c r="AD2696" s="4">
        <v>10.734999999999999</v>
      </c>
      <c r="AE2696" s="4">
        <v>2.2029999999999998</v>
      </c>
      <c r="AF2696" s="4">
        <v>3.8690000000000002</v>
      </c>
      <c r="AG2696" s="7">
        <v>38898885</v>
      </c>
      <c r="AH2696" s="7">
        <v>33370955</v>
      </c>
      <c r="AI2696" s="7">
        <v>32342110</v>
      </c>
      <c r="AJ2696" s="7">
        <v>34177349</v>
      </c>
      <c r="AK2696" s="3">
        <v>87.856440000000006</v>
      </c>
      <c r="AL2696" s="7">
        <v>138</v>
      </c>
      <c r="AM2696" s="7">
        <v>27865946</v>
      </c>
      <c r="AN2696" s="3">
        <v>71.63</v>
      </c>
      <c r="AO2696" s="3">
        <v>-5.5412369999999997</v>
      </c>
      <c r="AP2696" s="3">
        <v>-15.940367</v>
      </c>
      <c r="AQ2696" s="3">
        <v>27.036394999999999</v>
      </c>
      <c r="AR2696" s="3">
        <v>51.759833999999998</v>
      </c>
      <c r="AS2696" s="3">
        <v>-15.940367</v>
      </c>
      <c r="AT2696" s="3">
        <v>27.036394999999999</v>
      </c>
      <c r="AU2696" s="3">
        <v>48.380566999999999</v>
      </c>
      <c r="AV2696" s="3">
        <v>1.957651352034993</v>
      </c>
      <c r="AW2696" s="3">
        <v>4.1628586670585204</v>
      </c>
      <c r="AX2696" s="3">
        <v>5.271844164119396</v>
      </c>
      <c r="AY2696" s="3">
        <v>37.21</v>
      </c>
      <c r="AZ2696" s="3">
        <v>79.13</v>
      </c>
      <c r="BA2696" s="3">
        <v>100.21</v>
      </c>
    </row>
    <row r="2697" spans="1:53" x14ac:dyDescent="0.3">
      <c r="A2697" s="1" t="s">
        <v>3375</v>
      </c>
      <c r="B2697" s="2">
        <v>4911655</v>
      </c>
      <c r="C2697" s="9" t="s">
        <v>2395</v>
      </c>
      <c r="D2697" s="9" t="s">
        <v>2464</v>
      </c>
      <c r="E2697" s="3">
        <v>338.03907329999998</v>
      </c>
      <c r="F2697" s="5">
        <v>268.50607300000001</v>
      </c>
      <c r="G2697" s="5" t="s">
        <v>2400</v>
      </c>
      <c r="H2697" s="3">
        <v>0.84</v>
      </c>
      <c r="I2697" s="3">
        <v>12.437893000000001</v>
      </c>
      <c r="J2697" s="4">
        <v>0.84</v>
      </c>
      <c r="K2697" s="3">
        <v>12.437893000000001</v>
      </c>
      <c r="L2697" s="3">
        <v>1.6741718299999999</v>
      </c>
      <c r="M2697" s="3">
        <v>1.3770215300000002</v>
      </c>
      <c r="N2697" s="3">
        <v>6.8975020000000002</v>
      </c>
      <c r="O2697" s="3" t="s">
        <v>2400</v>
      </c>
      <c r="P2697" s="3" t="s">
        <v>2400</v>
      </c>
      <c r="Q2697" s="3">
        <v>0.98455599999999999</v>
      </c>
      <c r="R2697" s="3">
        <v>6.5196079999999998</v>
      </c>
      <c r="S2697" s="3">
        <v>6.5196079999999998</v>
      </c>
      <c r="T2697" s="9" t="s">
        <v>3429</v>
      </c>
      <c r="U2697" s="7">
        <v>318048</v>
      </c>
      <c r="V2697" s="7">
        <v>351737</v>
      </c>
      <c r="W2697" s="7">
        <v>267641</v>
      </c>
      <c r="X2697" s="7">
        <v>195375</v>
      </c>
      <c r="Y2697" s="7">
        <v>290409</v>
      </c>
      <c r="Z2697" s="7">
        <v>300230</v>
      </c>
      <c r="AA2697" s="7">
        <v>303312</v>
      </c>
      <c r="AB2697" s="7">
        <v>318048</v>
      </c>
      <c r="AC2697" s="3">
        <v>44.924999999999997</v>
      </c>
      <c r="AD2697" s="3">
        <v>45.991</v>
      </c>
      <c r="AE2697" s="3">
        <v>13.677</v>
      </c>
      <c r="AF2697" s="3">
        <v>13.497999999999999</v>
      </c>
      <c r="AG2697" s="7">
        <v>9465935</v>
      </c>
      <c r="AH2697" s="7">
        <v>9423335</v>
      </c>
      <c r="AI2697" s="7">
        <v>9441910</v>
      </c>
      <c r="AJ2697" s="7">
        <v>5899186</v>
      </c>
      <c r="AK2697" s="3">
        <v>62.318219999999997</v>
      </c>
      <c r="AL2697" s="7">
        <v>92</v>
      </c>
      <c r="AM2697" s="7">
        <v>2393505</v>
      </c>
      <c r="AN2697" s="3">
        <v>25.28</v>
      </c>
      <c r="AO2697" s="3">
        <v>0.69723800000000002</v>
      </c>
      <c r="AP2697" s="3">
        <v>5.1526180000000004</v>
      </c>
      <c r="AQ2697" s="3">
        <v>10.311398000000001</v>
      </c>
      <c r="AR2697" s="3">
        <v>20.314001999999999</v>
      </c>
      <c r="AS2697" s="3">
        <v>5.1526180000000004</v>
      </c>
      <c r="AT2697" s="3">
        <v>10.311398000000001</v>
      </c>
      <c r="AU2697" s="3">
        <v>19.738520000000001</v>
      </c>
      <c r="AV2697" s="3" t="s">
        <v>2400</v>
      </c>
      <c r="AW2697" s="3" t="s">
        <v>2400</v>
      </c>
      <c r="AX2697" s="3" t="s">
        <v>2400</v>
      </c>
      <c r="AY2697" s="3">
        <v>97.01</v>
      </c>
      <c r="AZ2697" s="3">
        <v>167.67</v>
      </c>
      <c r="BA2697" s="3">
        <v>127.62</v>
      </c>
    </row>
    <row r="2698" spans="1:53" x14ac:dyDescent="0.3">
      <c r="A2698" s="1" t="s">
        <v>2909</v>
      </c>
      <c r="B2698" s="2">
        <v>4212348</v>
      </c>
      <c r="C2698" s="9" t="s">
        <v>2395</v>
      </c>
      <c r="D2698" s="9" t="s">
        <v>2537</v>
      </c>
      <c r="E2698" s="3">
        <v>337.91021789000001</v>
      </c>
      <c r="F2698" s="5">
        <v>5925.3232170000001</v>
      </c>
      <c r="G2698" s="5">
        <v>5925.3232178899998</v>
      </c>
      <c r="H2698" s="3">
        <v>-0.27100000000000002</v>
      </c>
      <c r="I2698" s="3" t="s">
        <v>2397</v>
      </c>
      <c r="J2698" s="3">
        <v>-0.27100000000000002</v>
      </c>
      <c r="K2698" s="3" t="s">
        <v>2397</v>
      </c>
      <c r="L2698" s="3" t="s">
        <v>2397</v>
      </c>
      <c r="M2698" s="3" t="s">
        <v>2397</v>
      </c>
      <c r="N2698" s="3">
        <v>2.1313240000000002</v>
      </c>
      <c r="O2698" s="3" t="s">
        <v>2397</v>
      </c>
      <c r="P2698" s="3">
        <v>1.9747970450807899</v>
      </c>
      <c r="Q2698" s="3">
        <v>1.5493410000000001</v>
      </c>
      <c r="R2698" s="3">
        <v>8.1243040000000004</v>
      </c>
      <c r="S2698" s="3">
        <v>8.1243040000000004</v>
      </c>
      <c r="T2698" s="9" t="s">
        <v>3429</v>
      </c>
      <c r="U2698" s="7">
        <v>3751025</v>
      </c>
      <c r="V2698" s="7">
        <v>3912283</v>
      </c>
      <c r="W2698" s="7">
        <v>3558340</v>
      </c>
      <c r="X2698" s="7">
        <v>2948218</v>
      </c>
      <c r="Y2698" s="7">
        <v>3803046</v>
      </c>
      <c r="Z2698" s="7">
        <v>3747902</v>
      </c>
      <c r="AA2698" s="7">
        <v>3738824</v>
      </c>
      <c r="AB2698" s="7">
        <v>3751025</v>
      </c>
      <c r="AC2698" s="3">
        <v>60.164999999999999</v>
      </c>
      <c r="AD2698" s="3">
        <v>59.302999999999997</v>
      </c>
      <c r="AE2698" s="3">
        <v>16.042000000000002</v>
      </c>
      <c r="AF2698" s="3">
        <v>14.537000000000001</v>
      </c>
      <c r="AG2698" s="7">
        <v>152102274</v>
      </c>
      <c r="AH2698" s="7">
        <v>151775171</v>
      </c>
      <c r="AI2698" s="7">
        <v>149743981</v>
      </c>
      <c r="AJ2698" s="7">
        <v>142961347</v>
      </c>
      <c r="AK2698" s="3">
        <v>93.983230000000006</v>
      </c>
      <c r="AL2698" s="7">
        <v>154</v>
      </c>
      <c r="AM2698" s="7">
        <v>111172779</v>
      </c>
      <c r="AN2698" s="3">
        <v>73.09</v>
      </c>
      <c r="AO2698" s="3">
        <v>-2.4630540000000001</v>
      </c>
      <c r="AP2698" s="3">
        <v>-13.537118</v>
      </c>
      <c r="AQ2698" s="3">
        <v>7.0270270000000004</v>
      </c>
      <c r="AR2698" s="3">
        <v>-19.183674</v>
      </c>
      <c r="AS2698" s="3">
        <v>-13.537118</v>
      </c>
      <c r="AT2698" s="3">
        <v>7.0270270000000004</v>
      </c>
      <c r="AU2698" s="3">
        <v>-25.842697000000001</v>
      </c>
      <c r="AV2698" s="3">
        <v>3.5101604489277469</v>
      </c>
      <c r="AW2698" s="3">
        <v>3.8967179812012467</v>
      </c>
      <c r="AX2698" s="3">
        <v>3.7566688576918943</v>
      </c>
      <c r="AY2698" s="3">
        <v>91.81</v>
      </c>
      <c r="AZ2698" s="3">
        <v>101.93</v>
      </c>
      <c r="BA2698" s="3">
        <v>98.26</v>
      </c>
    </row>
    <row r="2699" spans="1:53" x14ac:dyDescent="0.3">
      <c r="A2699" s="1" t="s">
        <v>2898</v>
      </c>
      <c r="B2699" s="2">
        <v>11262787</v>
      </c>
      <c r="C2699" s="9" t="s">
        <v>2401</v>
      </c>
      <c r="D2699" s="9" t="s">
        <v>2425</v>
      </c>
      <c r="E2699" s="3">
        <v>337.117324</v>
      </c>
      <c r="F2699" s="5">
        <v>874.81132300000002</v>
      </c>
      <c r="G2699" s="5" t="s">
        <v>2400</v>
      </c>
      <c r="H2699" s="3">
        <v>-5.2999999999999999E-2</v>
      </c>
      <c r="I2699" s="3">
        <v>23.230768999999999</v>
      </c>
      <c r="J2699" s="3">
        <v>-5.2999999999999999E-2</v>
      </c>
      <c r="K2699" s="3">
        <v>23.230768999999999</v>
      </c>
      <c r="L2699" s="3" t="s">
        <v>2397</v>
      </c>
      <c r="M2699" s="3">
        <v>0.7741604700000001</v>
      </c>
      <c r="N2699" s="3">
        <v>5.2430560000000002</v>
      </c>
      <c r="O2699" s="3" t="s">
        <v>2400</v>
      </c>
      <c r="P2699" s="3" t="s">
        <v>2400</v>
      </c>
      <c r="Q2699" s="3">
        <v>1.450415</v>
      </c>
      <c r="R2699" s="3">
        <v>8.5693870000000008</v>
      </c>
      <c r="S2699" s="3">
        <v>8.5693870000000008</v>
      </c>
      <c r="T2699" s="9" t="s">
        <v>3429</v>
      </c>
      <c r="U2699" s="7">
        <v>659704</v>
      </c>
      <c r="V2699" s="7">
        <v>688415</v>
      </c>
      <c r="W2699" s="7">
        <v>692847</v>
      </c>
      <c r="X2699" s="7">
        <v>504179</v>
      </c>
      <c r="Y2699" s="7">
        <v>617877</v>
      </c>
      <c r="Z2699" s="7">
        <v>640369</v>
      </c>
      <c r="AA2699" s="7">
        <v>646135</v>
      </c>
      <c r="AB2699" s="7">
        <v>659704</v>
      </c>
      <c r="AC2699" s="3">
        <v>38.819000000000003</v>
      </c>
      <c r="AD2699" s="3">
        <v>38.018999999999998</v>
      </c>
      <c r="AE2699" s="3">
        <v>18.437000000000001</v>
      </c>
      <c r="AF2699" s="3">
        <v>15.464</v>
      </c>
      <c r="AG2699" s="7">
        <v>117609533</v>
      </c>
      <c r="AH2699" s="7">
        <v>117589722</v>
      </c>
      <c r="AI2699" s="7">
        <v>117473122</v>
      </c>
      <c r="AJ2699" s="7">
        <v>62773498</v>
      </c>
      <c r="AK2699" s="4">
        <v>52.8827</v>
      </c>
      <c r="AL2699" s="7">
        <v>164</v>
      </c>
      <c r="AM2699" s="7">
        <v>65903145</v>
      </c>
      <c r="AN2699" s="3">
        <v>55.52</v>
      </c>
      <c r="AO2699" s="3">
        <v>6.3380280000000004</v>
      </c>
      <c r="AP2699" s="3">
        <v>6.3380280000000004</v>
      </c>
      <c r="AQ2699" s="3">
        <v>2.372881</v>
      </c>
      <c r="AR2699" s="3">
        <v>-37.214137000000001</v>
      </c>
      <c r="AS2699" s="3">
        <v>6.3380280000000004</v>
      </c>
      <c r="AT2699" s="3">
        <v>2.372881</v>
      </c>
      <c r="AU2699" s="3">
        <v>-37.987679999999997</v>
      </c>
      <c r="AV2699" s="3">
        <v>1.3587273740356449</v>
      </c>
      <c r="AW2699" s="3">
        <v>1.9085711310184157</v>
      </c>
      <c r="AX2699" s="3">
        <v>1.7712904562857987</v>
      </c>
      <c r="AY2699" s="3">
        <v>87.56</v>
      </c>
      <c r="AZ2699" s="4">
        <v>123</v>
      </c>
      <c r="BA2699" s="3">
        <v>114.15</v>
      </c>
    </row>
    <row r="2700" spans="1:53" x14ac:dyDescent="0.3">
      <c r="A2700" s="1" t="s">
        <v>3347</v>
      </c>
      <c r="B2700" s="2">
        <v>5721320</v>
      </c>
      <c r="C2700" s="9" t="s">
        <v>2401</v>
      </c>
      <c r="D2700" s="9" t="s">
        <v>2407</v>
      </c>
      <c r="E2700" s="3">
        <v>336.18967667999999</v>
      </c>
      <c r="F2700" s="5">
        <v>534.74667599999998</v>
      </c>
      <c r="G2700" s="5" t="s">
        <v>2400</v>
      </c>
      <c r="H2700" s="3">
        <v>0.11799999999999999</v>
      </c>
      <c r="I2700" s="3">
        <v>21.962025000000001</v>
      </c>
      <c r="J2700" s="3">
        <v>0.11799999999999999</v>
      </c>
      <c r="K2700" s="3">
        <v>21.962025000000001</v>
      </c>
      <c r="L2700" s="3">
        <v>0.93430263999999996</v>
      </c>
      <c r="M2700" s="3">
        <v>0.93430263999999996</v>
      </c>
      <c r="N2700" s="3">
        <v>11.266234000000001</v>
      </c>
      <c r="O2700" s="3" t="s">
        <v>2400</v>
      </c>
      <c r="P2700" s="3" t="s">
        <v>2400</v>
      </c>
      <c r="Q2700" s="3">
        <v>21.084944</v>
      </c>
      <c r="R2700" s="3" t="s">
        <v>2400</v>
      </c>
      <c r="S2700" s="3" t="s">
        <v>2400</v>
      </c>
      <c r="T2700" s="9" t="s">
        <v>3433</v>
      </c>
      <c r="U2700" s="7">
        <v>24595</v>
      </c>
      <c r="V2700" s="7">
        <v>25520</v>
      </c>
      <c r="W2700" s="7">
        <v>28867.633999999998</v>
      </c>
      <c r="X2700" s="7">
        <v>40435</v>
      </c>
      <c r="Y2700" s="7">
        <v>24290</v>
      </c>
      <c r="Z2700" s="7">
        <v>24442.5</v>
      </c>
      <c r="AA2700" s="7">
        <v>24595</v>
      </c>
      <c r="AB2700" s="7">
        <v>24743</v>
      </c>
      <c r="AC2700" s="4">
        <v>100</v>
      </c>
      <c r="AD2700" s="4">
        <v>100</v>
      </c>
      <c r="AE2700" s="3" t="s">
        <v>2400</v>
      </c>
      <c r="AF2700" s="3" t="s">
        <v>2400</v>
      </c>
      <c r="AG2700" s="7">
        <v>90373569</v>
      </c>
      <c r="AH2700" s="7">
        <v>90373569</v>
      </c>
      <c r="AI2700" s="7">
        <v>90373569</v>
      </c>
      <c r="AJ2700" s="7" t="s">
        <v>2400</v>
      </c>
      <c r="AK2700" s="3" t="s">
        <v>2400</v>
      </c>
      <c r="AL2700" s="7">
        <v>100</v>
      </c>
      <c r="AM2700" s="7">
        <v>26543091</v>
      </c>
      <c r="AN2700" s="3">
        <v>29.37</v>
      </c>
      <c r="AO2700" s="3">
        <v>-1.1396010000000001</v>
      </c>
      <c r="AP2700" s="3">
        <v>-6.7204300000000003</v>
      </c>
      <c r="AQ2700" s="3">
        <v>-0.85714299999999999</v>
      </c>
      <c r="AR2700" s="3">
        <v>3.2738100000000001</v>
      </c>
      <c r="AS2700" s="3">
        <v>-6.7204300000000003</v>
      </c>
      <c r="AT2700" s="3">
        <v>-0.85714299999999999</v>
      </c>
      <c r="AU2700" s="3">
        <v>2.9673590000000001</v>
      </c>
      <c r="AV2700" s="3">
        <v>1.7380302862665522</v>
      </c>
      <c r="AW2700" s="3">
        <v>2.812982048686461</v>
      </c>
      <c r="AX2700" s="3">
        <v>3.0937853420055044</v>
      </c>
      <c r="AY2700" s="4">
        <v>60.8</v>
      </c>
      <c r="AZ2700" s="3">
        <v>98.41</v>
      </c>
      <c r="BA2700" s="3">
        <v>108.23</v>
      </c>
    </row>
    <row r="2701" spans="1:53" x14ac:dyDescent="0.3">
      <c r="A2701" s="1" t="s">
        <v>3315</v>
      </c>
      <c r="B2701" s="2">
        <v>4416735</v>
      </c>
      <c r="C2701" s="9" t="s">
        <v>2401</v>
      </c>
      <c r="D2701" s="9" t="s">
        <v>2407</v>
      </c>
      <c r="E2701" s="3">
        <v>336.01112677999998</v>
      </c>
      <c r="F2701" s="5">
        <v>691.32212600000003</v>
      </c>
      <c r="G2701" s="5">
        <v>691.32212677999996</v>
      </c>
      <c r="H2701" s="3">
        <v>0.56699999999999995</v>
      </c>
      <c r="I2701" s="3">
        <v>27.032966999999999</v>
      </c>
      <c r="J2701" s="3">
        <v>0.56699999999999995</v>
      </c>
      <c r="K2701" s="3">
        <v>27.032966999999999</v>
      </c>
      <c r="L2701" s="3">
        <v>0.81134564999999992</v>
      </c>
      <c r="M2701" s="3">
        <v>0.81134564999999992</v>
      </c>
      <c r="N2701" s="3">
        <v>1.886503</v>
      </c>
      <c r="O2701" s="3" t="s">
        <v>2400</v>
      </c>
      <c r="P2701" s="3" t="s">
        <v>2400</v>
      </c>
      <c r="Q2701" s="3">
        <v>5.6464559999999997</v>
      </c>
      <c r="R2701" s="3" t="s">
        <v>2400</v>
      </c>
      <c r="S2701" s="3">
        <v>15.5860305258621</v>
      </c>
      <c r="T2701" s="9" t="s">
        <v>3429</v>
      </c>
      <c r="U2701" s="7">
        <v>135595</v>
      </c>
      <c r="V2701" s="7">
        <v>119264</v>
      </c>
      <c r="W2701" s="7">
        <v>86420</v>
      </c>
      <c r="X2701" s="7">
        <v>89780</v>
      </c>
      <c r="Y2701" s="7">
        <v>115271</v>
      </c>
      <c r="Z2701" s="7">
        <v>123975</v>
      </c>
      <c r="AA2701" s="7">
        <v>131917</v>
      </c>
      <c r="AB2701" s="7">
        <v>135595</v>
      </c>
      <c r="AC2701" s="4">
        <v>100</v>
      </c>
      <c r="AD2701" s="4">
        <v>100</v>
      </c>
      <c r="AE2701" s="3" t="s">
        <v>2400</v>
      </c>
      <c r="AF2701" s="3" t="s">
        <v>2400</v>
      </c>
      <c r="AG2701" s="7">
        <v>40049002</v>
      </c>
      <c r="AH2701" s="7">
        <v>39953000</v>
      </c>
      <c r="AI2701" s="7">
        <v>36085862</v>
      </c>
      <c r="AJ2701" s="7" t="s">
        <v>2400</v>
      </c>
      <c r="AK2701" s="3" t="s">
        <v>2400</v>
      </c>
      <c r="AL2701" s="7">
        <v>92</v>
      </c>
      <c r="AM2701" s="7">
        <v>5792380</v>
      </c>
      <c r="AN2701" s="3">
        <v>14.46</v>
      </c>
      <c r="AO2701" s="3">
        <v>0.54495899999999997</v>
      </c>
      <c r="AP2701" s="3">
        <v>-12.038141</v>
      </c>
      <c r="AQ2701" s="3">
        <v>4.532578</v>
      </c>
      <c r="AR2701" s="3">
        <v>-33.212670000000003</v>
      </c>
      <c r="AS2701" s="3">
        <v>-12.038141</v>
      </c>
      <c r="AT2701" s="3">
        <v>4.532578</v>
      </c>
      <c r="AU2701" s="3">
        <v>-32.044198999999999</v>
      </c>
      <c r="AV2701" s="3">
        <v>5.7296508911757655</v>
      </c>
      <c r="AW2701" s="3">
        <v>7.7816080501490736</v>
      </c>
      <c r="AX2701" s="3">
        <v>5.0708700460347211</v>
      </c>
      <c r="AY2701" s="3">
        <v>120.85</v>
      </c>
      <c r="AZ2701" s="4">
        <v>164.12</v>
      </c>
      <c r="BA2701" s="3">
        <v>106.95</v>
      </c>
    </row>
    <row r="2702" spans="1:53" x14ac:dyDescent="0.3">
      <c r="A2702" s="1" t="s">
        <v>2569</v>
      </c>
      <c r="B2702" s="2">
        <v>5731540</v>
      </c>
      <c r="C2702" s="9" t="s">
        <v>2401</v>
      </c>
      <c r="D2702" s="9" t="s">
        <v>2407</v>
      </c>
      <c r="E2702" s="3">
        <v>335.588078</v>
      </c>
      <c r="F2702" s="5">
        <v>479.67269800000003</v>
      </c>
      <c r="G2702" s="5" t="s">
        <v>2400</v>
      </c>
      <c r="H2702" s="3">
        <v>0.39200000000000002</v>
      </c>
      <c r="I2702" s="3">
        <v>6.8541910000000001</v>
      </c>
      <c r="J2702" s="3">
        <v>0.39200000000000002</v>
      </c>
      <c r="K2702" s="3">
        <v>6.8541910000000001</v>
      </c>
      <c r="L2702" s="3">
        <v>0.89024754000000006</v>
      </c>
      <c r="M2702" s="3">
        <v>0.89024754000000006</v>
      </c>
      <c r="N2702" s="3">
        <v>1.47262</v>
      </c>
      <c r="O2702" s="3" t="s">
        <v>2400</v>
      </c>
      <c r="P2702" s="3" t="s">
        <v>2400</v>
      </c>
      <c r="Q2702" s="3">
        <v>10.470431</v>
      </c>
      <c r="R2702" s="3" t="s">
        <v>2400</v>
      </c>
      <c r="S2702" s="3" t="s">
        <v>2400</v>
      </c>
      <c r="T2702" s="9" t="s">
        <v>3434</v>
      </c>
      <c r="U2702" s="7">
        <v>37690.347000000002</v>
      </c>
      <c r="V2702" s="7">
        <v>28515.045999999998</v>
      </c>
      <c r="W2702" s="7">
        <v>25424.928</v>
      </c>
      <c r="X2702" s="7">
        <v>20499.371999999999</v>
      </c>
      <c r="Y2702" s="7">
        <v>43472.999000000003</v>
      </c>
      <c r="Z2702" s="7">
        <v>40581.673000000003</v>
      </c>
      <c r="AA2702" s="7">
        <v>37690.347000000002</v>
      </c>
      <c r="AB2702" s="7">
        <v>34783.086000000003</v>
      </c>
      <c r="AC2702" s="4">
        <v>100</v>
      </c>
      <c r="AD2702" s="4">
        <v>100</v>
      </c>
      <c r="AE2702" s="3" t="s">
        <v>2400</v>
      </c>
      <c r="AF2702" s="3" t="s">
        <v>2400</v>
      </c>
      <c r="AG2702" s="7">
        <v>52109950</v>
      </c>
      <c r="AH2702" s="7">
        <v>52109950</v>
      </c>
      <c r="AI2702" s="7">
        <v>52075560</v>
      </c>
      <c r="AJ2702" s="7" t="s">
        <v>2400</v>
      </c>
      <c r="AK2702" s="3" t="s">
        <v>2400</v>
      </c>
      <c r="AL2702" s="7">
        <v>123</v>
      </c>
      <c r="AM2702" s="7">
        <v>32833340</v>
      </c>
      <c r="AN2702" s="3">
        <v>63.01</v>
      </c>
      <c r="AO2702" s="3">
        <v>-0.33389000000000002</v>
      </c>
      <c r="AP2702" s="3">
        <v>-7.2981369999999997</v>
      </c>
      <c r="AQ2702" s="3">
        <v>-9.8187309999999997</v>
      </c>
      <c r="AR2702" s="3">
        <v>-11.555555999999999</v>
      </c>
      <c r="AS2702" s="3">
        <v>-7.2981369999999997</v>
      </c>
      <c r="AT2702" s="3">
        <v>-9.8187309999999997</v>
      </c>
      <c r="AU2702" s="3">
        <v>-12.205882000000001</v>
      </c>
      <c r="AV2702" s="3">
        <v>9.9996066010426023</v>
      </c>
      <c r="AW2702" s="3">
        <v>12.461732356296638</v>
      </c>
      <c r="AX2702" s="3">
        <v>8.042387741245637</v>
      </c>
      <c r="AY2702" s="4">
        <v>187.2</v>
      </c>
      <c r="AZ2702" s="4">
        <v>233.3</v>
      </c>
      <c r="BA2702" s="3">
        <v>150.56</v>
      </c>
    </row>
    <row r="2703" spans="1:53" x14ac:dyDescent="0.3">
      <c r="A2703" s="1" t="s">
        <v>3225</v>
      </c>
      <c r="B2703" s="2">
        <v>4265268</v>
      </c>
      <c r="C2703" s="9" t="s">
        <v>2395</v>
      </c>
      <c r="D2703" s="9" t="s">
        <v>2487</v>
      </c>
      <c r="E2703" s="3">
        <v>335.565</v>
      </c>
      <c r="F2703" s="5">
        <v>1251.626</v>
      </c>
      <c r="G2703" s="5" t="s">
        <v>2400</v>
      </c>
      <c r="H2703" s="3">
        <v>-0.14000000000000001</v>
      </c>
      <c r="I2703" s="3" t="s">
        <v>2397</v>
      </c>
      <c r="J2703" s="3">
        <v>-0.14000000000000001</v>
      </c>
      <c r="K2703" s="3" t="s">
        <v>2397</v>
      </c>
      <c r="L2703" s="3" t="s">
        <v>2397</v>
      </c>
      <c r="M2703" s="3" t="s">
        <v>2397</v>
      </c>
      <c r="N2703" s="3" t="s">
        <v>2397</v>
      </c>
      <c r="O2703" s="3" t="s">
        <v>2400</v>
      </c>
      <c r="P2703" s="3" t="s">
        <v>2400</v>
      </c>
      <c r="Q2703" s="3">
        <v>0.72449399999999997</v>
      </c>
      <c r="R2703" s="3">
        <v>6.0585079999999998</v>
      </c>
      <c r="S2703" s="3">
        <v>6.0585079999999998</v>
      </c>
      <c r="T2703" s="9" t="s">
        <v>3429</v>
      </c>
      <c r="U2703" s="7">
        <v>1887482</v>
      </c>
      <c r="V2703" s="7">
        <v>2114297</v>
      </c>
      <c r="W2703" s="7">
        <v>2184949</v>
      </c>
      <c r="X2703" s="7">
        <v>1856555</v>
      </c>
      <c r="Y2703" s="7">
        <v>1734997</v>
      </c>
      <c r="Z2703" s="7">
        <v>1781028</v>
      </c>
      <c r="AA2703" s="7">
        <v>1831404</v>
      </c>
      <c r="AB2703" s="7">
        <v>1887482</v>
      </c>
      <c r="AC2703" s="3">
        <v>57.670999999999999</v>
      </c>
      <c r="AD2703" s="3">
        <v>58.795999999999999</v>
      </c>
      <c r="AE2703" s="4">
        <v>5.9080000000000004</v>
      </c>
      <c r="AF2703" s="4">
        <v>5.6849999999999996</v>
      </c>
      <c r="AG2703" s="7">
        <v>22371000</v>
      </c>
      <c r="AH2703" s="7">
        <v>22355000</v>
      </c>
      <c r="AI2703" s="7">
        <v>22228000</v>
      </c>
      <c r="AJ2703" s="7">
        <v>18615266</v>
      </c>
      <c r="AK2703" s="4">
        <v>83.211600000000004</v>
      </c>
      <c r="AL2703" s="7">
        <v>150</v>
      </c>
      <c r="AM2703" s="7">
        <v>17022576</v>
      </c>
      <c r="AN2703" s="3">
        <v>76.09</v>
      </c>
      <c r="AO2703" s="3">
        <v>-5.5176689999999997</v>
      </c>
      <c r="AP2703" s="4">
        <v>1.6</v>
      </c>
      <c r="AQ2703" s="3">
        <v>-16.812227</v>
      </c>
      <c r="AR2703" s="3">
        <v>7.1729960000000004</v>
      </c>
      <c r="AS2703" s="4">
        <v>1.6</v>
      </c>
      <c r="AT2703" s="3">
        <v>-16.812227</v>
      </c>
      <c r="AU2703" s="3">
        <v>2.7646660000000001</v>
      </c>
      <c r="AV2703" s="3">
        <v>5.9704349380894906</v>
      </c>
      <c r="AW2703" s="3">
        <v>7.8449992075779917</v>
      </c>
      <c r="AX2703" s="3">
        <v>9.0330668482203951</v>
      </c>
      <c r="AY2703" s="3">
        <v>53.94</v>
      </c>
      <c r="AZ2703" s="3">
        <v>70.87</v>
      </c>
      <c r="BA2703" s="4">
        <v>81.599999999999994</v>
      </c>
    </row>
    <row r="2704" spans="1:53" x14ac:dyDescent="0.3">
      <c r="A2704" s="1" t="s">
        <v>3199</v>
      </c>
      <c r="B2704" s="2">
        <v>5721095</v>
      </c>
      <c r="C2704" s="9" t="s">
        <v>2401</v>
      </c>
      <c r="D2704" s="9" t="s">
        <v>2407</v>
      </c>
      <c r="E2704" s="3">
        <v>333.43122512000002</v>
      </c>
      <c r="F2704" s="5">
        <v>388.290145</v>
      </c>
      <c r="G2704" s="5" t="s">
        <v>2400</v>
      </c>
      <c r="H2704" s="3">
        <v>0.109</v>
      </c>
      <c r="I2704" s="3">
        <v>22.611276</v>
      </c>
      <c r="J2704" s="3">
        <v>0.109</v>
      </c>
      <c r="K2704" s="3">
        <v>22.611276</v>
      </c>
      <c r="L2704" s="3">
        <v>0.96285064000000009</v>
      </c>
      <c r="M2704" s="3">
        <v>0.96285064000000009</v>
      </c>
      <c r="N2704" s="3" t="s">
        <v>2397</v>
      </c>
      <c r="O2704" s="3" t="s">
        <v>2400</v>
      </c>
      <c r="P2704" s="3" t="s">
        <v>2400</v>
      </c>
      <c r="Q2704" s="3">
        <v>10.044824</v>
      </c>
      <c r="R2704" s="3" t="s">
        <v>2400</v>
      </c>
      <c r="S2704" s="3" t="s">
        <v>2400</v>
      </c>
      <c r="T2704" s="9" t="s">
        <v>3434</v>
      </c>
      <c r="U2704" s="7">
        <v>24615.078000000001</v>
      </c>
      <c r="V2704" s="7">
        <v>11239.066999999999</v>
      </c>
      <c r="W2704" s="7">
        <v>16091.313</v>
      </c>
      <c r="X2704" s="7">
        <v>65476.629000000001</v>
      </c>
      <c r="Y2704" s="7">
        <v>37724.269</v>
      </c>
      <c r="Z2704" s="7">
        <v>31169.672999999999</v>
      </c>
      <c r="AA2704" s="7">
        <v>24615.078000000001</v>
      </c>
      <c r="AB2704" s="7">
        <v>18760.687999999998</v>
      </c>
      <c r="AC2704" s="4">
        <v>100</v>
      </c>
      <c r="AD2704" s="4">
        <v>100</v>
      </c>
      <c r="AE2704" s="3" t="s">
        <v>2400</v>
      </c>
      <c r="AF2704" s="3" t="s">
        <v>2400</v>
      </c>
      <c r="AG2704" s="7">
        <v>42529493</v>
      </c>
      <c r="AH2704" s="7">
        <v>42529493</v>
      </c>
      <c r="AI2704" s="7">
        <v>42529493</v>
      </c>
      <c r="AJ2704" s="7" t="s">
        <v>2400</v>
      </c>
      <c r="AK2704" s="3" t="s">
        <v>2400</v>
      </c>
      <c r="AL2704" s="7">
        <v>78</v>
      </c>
      <c r="AM2704" s="7">
        <v>17171884</v>
      </c>
      <c r="AN2704" s="3">
        <v>40.380000000000003</v>
      </c>
      <c r="AO2704" s="3">
        <v>-1.295337</v>
      </c>
      <c r="AP2704" s="3">
        <v>-2.8061219999999998</v>
      </c>
      <c r="AQ2704" s="3">
        <v>0.39525700000000002</v>
      </c>
      <c r="AR2704" s="3">
        <v>-1.295337</v>
      </c>
      <c r="AS2704" s="3">
        <v>-2.8061219999999998</v>
      </c>
      <c r="AT2704" s="3">
        <v>0.39525700000000002</v>
      </c>
      <c r="AU2704" s="3">
        <v>-1.1673150000000001</v>
      </c>
      <c r="AV2704" s="3">
        <v>3.99467259108873</v>
      </c>
      <c r="AW2704" s="3">
        <v>2.8407671439590492</v>
      </c>
      <c r="AX2704" s="3">
        <v>2.0972056334575231</v>
      </c>
      <c r="AY2704" s="3">
        <v>204.94</v>
      </c>
      <c r="AZ2704" s="3">
        <v>145.74</v>
      </c>
      <c r="BA2704" s="3">
        <v>107.59</v>
      </c>
    </row>
    <row r="2705" spans="1:53" x14ac:dyDescent="0.3">
      <c r="A2705" s="1" t="s">
        <v>2926</v>
      </c>
      <c r="B2705" s="2">
        <v>4351319</v>
      </c>
      <c r="C2705" s="9" t="s">
        <v>2401</v>
      </c>
      <c r="D2705" s="9" t="s">
        <v>2520</v>
      </c>
      <c r="E2705" s="3">
        <v>333.35985004000003</v>
      </c>
      <c r="F2705" s="5">
        <v>296.28384999999997</v>
      </c>
      <c r="G2705" s="5">
        <v>298.26285003999999</v>
      </c>
      <c r="H2705" s="3">
        <v>-0.14199999999999999</v>
      </c>
      <c r="I2705" s="3" t="s">
        <v>2397</v>
      </c>
      <c r="J2705" s="3">
        <v>-0.14199999999999999</v>
      </c>
      <c r="K2705" s="3" t="s">
        <v>2397</v>
      </c>
      <c r="L2705" s="3">
        <v>0.40204692000000003</v>
      </c>
      <c r="M2705" s="3">
        <v>0.38782046000000003</v>
      </c>
      <c r="N2705" s="3">
        <v>9.2724200000000003</v>
      </c>
      <c r="O2705" s="3" t="s">
        <v>2397</v>
      </c>
      <c r="P2705" s="3" t="s">
        <v>2397</v>
      </c>
      <c r="Q2705" s="3">
        <v>1.126506</v>
      </c>
      <c r="R2705" s="3">
        <v>6.2855049999999997</v>
      </c>
      <c r="S2705" s="3">
        <v>6.2855049999999997</v>
      </c>
      <c r="T2705" s="9" t="s">
        <v>3429</v>
      </c>
      <c r="U2705" s="7">
        <v>230616</v>
      </c>
      <c r="V2705" s="7">
        <v>293684</v>
      </c>
      <c r="W2705" s="7">
        <v>223158</v>
      </c>
      <c r="X2705" s="7">
        <v>150388</v>
      </c>
      <c r="Y2705" s="7">
        <v>206359</v>
      </c>
      <c r="Z2705" s="7">
        <v>203715</v>
      </c>
      <c r="AA2705" s="7">
        <v>221387</v>
      </c>
      <c r="AB2705" s="7">
        <v>230616</v>
      </c>
      <c r="AC2705" s="3">
        <v>18.792000000000002</v>
      </c>
      <c r="AD2705" s="3">
        <v>15.417999999999999</v>
      </c>
      <c r="AE2705" s="3">
        <v>20.196999999999999</v>
      </c>
      <c r="AF2705" s="4">
        <v>17.37</v>
      </c>
      <c r="AG2705" s="7">
        <v>12041421</v>
      </c>
      <c r="AH2705" s="7">
        <v>11926421</v>
      </c>
      <c r="AI2705" s="7">
        <v>11809669</v>
      </c>
      <c r="AJ2705" s="7">
        <v>9381328</v>
      </c>
      <c r="AK2705" s="3">
        <v>76.292270000000002</v>
      </c>
      <c r="AL2705" s="7">
        <v>117</v>
      </c>
      <c r="AM2705" s="7">
        <v>6795873</v>
      </c>
      <c r="AN2705" s="3">
        <v>55.27</v>
      </c>
      <c r="AO2705" s="3">
        <v>-2.5777779999999999</v>
      </c>
      <c r="AP2705" s="3">
        <v>-19.144227000000001</v>
      </c>
      <c r="AQ2705" s="3">
        <v>-8.6666670000000003</v>
      </c>
      <c r="AR2705" s="3">
        <v>-8.2077050000000007</v>
      </c>
      <c r="AS2705" s="3">
        <v>-19.144227000000001</v>
      </c>
      <c r="AT2705" s="3">
        <v>-8.6666670000000003</v>
      </c>
      <c r="AU2705" s="3">
        <v>-8.2461280000000006</v>
      </c>
      <c r="AV2705" s="3">
        <v>3.3084201407807905</v>
      </c>
      <c r="AW2705" s="3">
        <v>4.6611764510357965</v>
      </c>
      <c r="AX2705" s="3">
        <v>3.7166223520151331</v>
      </c>
      <c r="AY2705" s="3">
        <v>86.49</v>
      </c>
      <c r="AZ2705" s="3">
        <v>121.85</v>
      </c>
      <c r="BA2705" s="3">
        <v>97.16</v>
      </c>
    </row>
    <row r="2706" spans="1:53" x14ac:dyDescent="0.3">
      <c r="A2706" s="1" t="s">
        <v>3155</v>
      </c>
      <c r="B2706" s="2">
        <v>14199292</v>
      </c>
      <c r="C2706" s="9" t="s">
        <v>2401</v>
      </c>
      <c r="D2706" s="9" t="s">
        <v>2508</v>
      </c>
      <c r="E2706" s="3">
        <v>332.71967690000002</v>
      </c>
      <c r="F2706" s="5">
        <v>670.59867599999995</v>
      </c>
      <c r="G2706" s="5">
        <v>678.30686198000001</v>
      </c>
      <c r="H2706" s="3">
        <v>0.03</v>
      </c>
      <c r="I2706" s="3">
        <v>163.125</v>
      </c>
      <c r="J2706" s="3">
        <v>0.03</v>
      </c>
      <c r="K2706" s="3">
        <v>163.125</v>
      </c>
      <c r="L2706" s="3">
        <v>1.3165515592852599</v>
      </c>
      <c r="M2706" s="3">
        <v>1.24042818504281</v>
      </c>
      <c r="N2706" s="3">
        <v>9.2031030000000005</v>
      </c>
      <c r="O2706" s="3" t="s">
        <v>2400</v>
      </c>
      <c r="P2706" s="3" t="s">
        <v>2400</v>
      </c>
      <c r="Q2706" s="3">
        <v>8.9479959999999998</v>
      </c>
      <c r="R2706" s="3">
        <v>18.401748999999999</v>
      </c>
      <c r="S2706" s="3">
        <v>17.039573001818301</v>
      </c>
      <c r="T2706" s="9" t="s">
        <v>3429</v>
      </c>
      <c r="U2706" s="7">
        <v>63717</v>
      </c>
      <c r="V2706" s="7">
        <v>53331</v>
      </c>
      <c r="W2706" s="7">
        <v>39940</v>
      </c>
      <c r="X2706" s="7">
        <v>24447</v>
      </c>
      <c r="Y2706" s="7">
        <v>72022</v>
      </c>
      <c r="Z2706" s="7">
        <v>68454</v>
      </c>
      <c r="AA2706" s="7">
        <v>65857</v>
      </c>
      <c r="AB2706" s="7">
        <v>63717</v>
      </c>
      <c r="AC2706" s="4">
        <v>75.87</v>
      </c>
      <c r="AD2706" s="3">
        <v>74.308999999999997</v>
      </c>
      <c r="AE2706" s="3">
        <v>48.865000000000002</v>
      </c>
      <c r="AF2706" s="3">
        <v>48.348999999999997</v>
      </c>
      <c r="AG2706" s="7">
        <v>23340391</v>
      </c>
      <c r="AH2706" s="7">
        <v>22744912</v>
      </c>
      <c r="AI2706" s="7">
        <v>21540176</v>
      </c>
      <c r="AJ2706" s="7">
        <v>22022229</v>
      </c>
      <c r="AK2706" s="3">
        <v>93.789159999999995</v>
      </c>
      <c r="AL2706" s="7">
        <v>162</v>
      </c>
      <c r="AM2706" s="7">
        <v>14805963</v>
      </c>
      <c r="AN2706" s="3">
        <v>63.06</v>
      </c>
      <c r="AO2706" s="3">
        <v>0.69444399999999995</v>
      </c>
      <c r="AP2706" s="3">
        <v>-7.9040229999999996</v>
      </c>
      <c r="AQ2706" s="3">
        <v>-10.860656000000001</v>
      </c>
      <c r="AR2706" s="3">
        <v>-9.4378899999999994</v>
      </c>
      <c r="AS2706" s="3">
        <v>-7.9040229999999996</v>
      </c>
      <c r="AT2706" s="3">
        <v>-10.860656000000001</v>
      </c>
      <c r="AU2706" s="3">
        <v>-10.370879</v>
      </c>
      <c r="AV2706" s="3">
        <v>3.2797683095695778</v>
      </c>
      <c r="AW2706" s="3">
        <v>3.286128707475513</v>
      </c>
      <c r="AX2706" s="3">
        <v>2.4256123441724284</v>
      </c>
      <c r="AY2706" s="4">
        <v>149.30000000000001</v>
      </c>
      <c r="AZ2706" s="3">
        <v>149.59</v>
      </c>
      <c r="BA2706" s="3">
        <v>110.42</v>
      </c>
    </row>
    <row r="2707" spans="1:53" x14ac:dyDescent="0.3">
      <c r="A2707" s="1" t="s">
        <v>3242</v>
      </c>
      <c r="B2707" s="2">
        <v>4121411</v>
      </c>
      <c r="C2707" s="9" t="s">
        <v>2395</v>
      </c>
      <c r="D2707" s="9" t="s">
        <v>2543</v>
      </c>
      <c r="E2707" s="3">
        <v>332.66934555</v>
      </c>
      <c r="F2707" s="5">
        <v>313.94834500000002</v>
      </c>
      <c r="G2707" s="5">
        <v>313.94834555</v>
      </c>
      <c r="H2707" s="3">
        <v>0.18</v>
      </c>
      <c r="I2707" s="3">
        <v>22.605633999999998</v>
      </c>
      <c r="J2707" s="3">
        <v>0.18</v>
      </c>
      <c r="K2707" s="3">
        <v>22.605633999999998</v>
      </c>
      <c r="L2707" s="3">
        <v>5.6955287399999994</v>
      </c>
      <c r="M2707" s="3">
        <v>2.08090237</v>
      </c>
      <c r="N2707" s="3">
        <v>11.176880000000001</v>
      </c>
      <c r="O2707" s="3">
        <v>17.265998525931501</v>
      </c>
      <c r="P2707" s="3">
        <v>16.085863564668699</v>
      </c>
      <c r="Q2707" s="3">
        <v>2.226718</v>
      </c>
      <c r="R2707" s="3">
        <v>8.1382779999999997</v>
      </c>
      <c r="S2707" s="3">
        <v>8.1382779999999997</v>
      </c>
      <c r="T2707" s="9" t="s">
        <v>3429</v>
      </c>
      <c r="U2707" s="7">
        <v>139025</v>
      </c>
      <c r="V2707" s="7">
        <v>134534</v>
      </c>
      <c r="W2707" s="7">
        <v>142153</v>
      </c>
      <c r="X2707" s="7">
        <v>148180</v>
      </c>
      <c r="Y2707" s="7">
        <v>137714</v>
      </c>
      <c r="Z2707" s="7">
        <v>138273</v>
      </c>
      <c r="AA2707" s="7">
        <v>140754</v>
      </c>
      <c r="AB2707" s="7">
        <v>139025</v>
      </c>
      <c r="AC2707" s="4">
        <v>70.37</v>
      </c>
      <c r="AD2707" s="3">
        <v>69.287000000000006</v>
      </c>
      <c r="AE2707" s="3">
        <v>18.914999999999999</v>
      </c>
      <c r="AF2707" s="3">
        <v>17.300999999999998</v>
      </c>
      <c r="AG2707" s="7">
        <v>20264055</v>
      </c>
      <c r="AH2707" s="7">
        <v>20255615</v>
      </c>
      <c r="AI2707" s="7">
        <v>19972478</v>
      </c>
      <c r="AJ2707" s="7">
        <v>18280135</v>
      </c>
      <c r="AK2707" s="3">
        <v>90.172730000000001</v>
      </c>
      <c r="AL2707" s="7">
        <v>134</v>
      </c>
      <c r="AM2707" s="7">
        <v>10209134</v>
      </c>
      <c r="AN2707" s="3">
        <v>50.36</v>
      </c>
      <c r="AO2707" s="3">
        <v>0.56391000000000002</v>
      </c>
      <c r="AP2707" s="3">
        <v>-2.193784</v>
      </c>
      <c r="AQ2707" s="3">
        <v>6.5737050000000004</v>
      </c>
      <c r="AR2707" s="3">
        <v>4.0856029999999999</v>
      </c>
      <c r="AS2707" s="3">
        <v>-2.193784</v>
      </c>
      <c r="AT2707" s="3">
        <v>6.5737050000000004</v>
      </c>
      <c r="AU2707" s="3">
        <v>3.6821709999999999</v>
      </c>
      <c r="AV2707" s="3">
        <v>1.9099606335820383</v>
      </c>
      <c r="AW2707" s="3">
        <v>2.4915401473403738</v>
      </c>
      <c r="AX2707" s="3">
        <v>2.6479774284506394</v>
      </c>
      <c r="AY2707" s="3">
        <v>60.55</v>
      </c>
      <c r="AZ2707" s="3">
        <v>78.98</v>
      </c>
      <c r="BA2707" s="3">
        <v>83.94</v>
      </c>
    </row>
    <row r="2708" spans="1:53" x14ac:dyDescent="0.3">
      <c r="A2708" s="1" t="s">
        <v>2950</v>
      </c>
      <c r="B2708" s="2">
        <v>4326143</v>
      </c>
      <c r="C2708" s="9" t="s">
        <v>2395</v>
      </c>
      <c r="D2708" s="9" t="s">
        <v>2417</v>
      </c>
      <c r="E2708" s="3">
        <v>332.32360799999998</v>
      </c>
      <c r="F2708" s="5">
        <v>303.46160800000001</v>
      </c>
      <c r="G2708" s="5" t="s">
        <v>2400</v>
      </c>
      <c r="H2708" s="3">
        <v>-2.4E-2</v>
      </c>
      <c r="I2708" s="3" t="s">
        <v>2397</v>
      </c>
      <c r="J2708" s="3">
        <v>-2.4E-2</v>
      </c>
      <c r="K2708" s="3" t="s">
        <v>2397</v>
      </c>
      <c r="L2708" s="3">
        <v>25.882352940000001</v>
      </c>
      <c r="M2708" s="3">
        <v>13.664596269999999</v>
      </c>
      <c r="N2708" s="3">
        <v>38.596491</v>
      </c>
      <c r="O2708" s="3" t="s">
        <v>2400</v>
      </c>
      <c r="P2708" s="3" t="s">
        <v>2400</v>
      </c>
      <c r="Q2708" s="3">
        <v>1.691956</v>
      </c>
      <c r="R2708" s="3" t="s">
        <v>2397</v>
      </c>
      <c r="S2708" s="3">
        <v>-14.257068</v>
      </c>
      <c r="T2708" s="9" t="s">
        <v>3429</v>
      </c>
      <c r="U2708" s="7">
        <v>175172</v>
      </c>
      <c r="V2708" s="7">
        <v>168811</v>
      </c>
      <c r="W2708" s="7">
        <v>165016</v>
      </c>
      <c r="X2708" s="7">
        <v>120440</v>
      </c>
      <c r="Y2708" s="7">
        <v>177586</v>
      </c>
      <c r="Z2708" s="7">
        <v>176832</v>
      </c>
      <c r="AA2708" s="7">
        <v>176680</v>
      </c>
      <c r="AB2708" s="7">
        <v>175172</v>
      </c>
      <c r="AC2708" s="3">
        <v>64.070999999999998</v>
      </c>
      <c r="AD2708" s="3">
        <v>65.022999999999996</v>
      </c>
      <c r="AE2708" s="3">
        <v>-18.818999999999999</v>
      </c>
      <c r="AF2708" s="3">
        <v>-13.505000000000001</v>
      </c>
      <c r="AG2708" s="7">
        <v>149646001</v>
      </c>
      <c r="AH2708" s="7">
        <v>149204916</v>
      </c>
      <c r="AI2708" s="7">
        <v>140275089</v>
      </c>
      <c r="AJ2708" s="7">
        <v>80149939</v>
      </c>
      <c r="AK2708" s="3">
        <v>53.542050000000003</v>
      </c>
      <c r="AL2708" s="7">
        <v>90</v>
      </c>
      <c r="AM2708" s="7">
        <v>50099445</v>
      </c>
      <c r="AN2708" s="3">
        <v>33.47</v>
      </c>
      <c r="AO2708" s="3">
        <v>-5.5793990000000004</v>
      </c>
      <c r="AP2708" s="3">
        <v>-0.90090099999999995</v>
      </c>
      <c r="AQ2708" s="3">
        <v>61.764705999999997</v>
      </c>
      <c r="AR2708" s="3">
        <v>20.879121000000001</v>
      </c>
      <c r="AS2708" s="3">
        <v>-0.90090099999999995</v>
      </c>
      <c r="AT2708" s="3">
        <v>61.764705999999997</v>
      </c>
      <c r="AU2708" s="3">
        <v>12.820513</v>
      </c>
      <c r="AV2708" s="3">
        <v>0.74533259119478545</v>
      </c>
      <c r="AW2708" s="3">
        <v>1.5043794935352532</v>
      </c>
      <c r="AX2708" s="3">
        <v>0.95916235954322249</v>
      </c>
      <c r="AY2708" s="3">
        <v>125.97</v>
      </c>
      <c r="AZ2708" s="3">
        <v>254.26</v>
      </c>
      <c r="BA2708" s="4">
        <v>162.11000000000001</v>
      </c>
    </row>
    <row r="2709" spans="1:53" x14ac:dyDescent="0.3">
      <c r="A2709" s="1" t="s">
        <v>2685</v>
      </c>
      <c r="B2709" s="2">
        <v>5721155</v>
      </c>
      <c r="C2709" s="9" t="s">
        <v>2401</v>
      </c>
      <c r="D2709" s="9" t="s">
        <v>2407</v>
      </c>
      <c r="E2709" s="3">
        <v>331.44834151999999</v>
      </c>
      <c r="F2709" s="5">
        <v>577.05450099999996</v>
      </c>
      <c r="G2709" s="5" t="s">
        <v>2400</v>
      </c>
      <c r="H2709" s="3">
        <v>7.0000000000000007E-2</v>
      </c>
      <c r="I2709" s="3">
        <v>23.446712000000002</v>
      </c>
      <c r="J2709" s="3">
        <v>7.0000000000000007E-2</v>
      </c>
      <c r="K2709" s="3">
        <v>23.446712000000002</v>
      </c>
      <c r="L2709" s="3">
        <v>0.85433364000000001</v>
      </c>
      <c r="M2709" s="3">
        <v>0.85433364000000001</v>
      </c>
      <c r="N2709" s="3">
        <v>14.381085000000001</v>
      </c>
      <c r="O2709" s="3" t="s">
        <v>2400</v>
      </c>
      <c r="P2709" s="3" t="s">
        <v>2400</v>
      </c>
      <c r="Q2709" s="3">
        <v>21.583549999999999</v>
      </c>
      <c r="R2709" s="3" t="s">
        <v>2400</v>
      </c>
      <c r="S2709" s="3" t="s">
        <v>2400</v>
      </c>
      <c r="T2709" s="9" t="s">
        <v>3440</v>
      </c>
      <c r="U2709" s="7">
        <v>25867.138999999999</v>
      </c>
      <c r="V2709" s="7">
        <v>25355.532999999999</v>
      </c>
      <c r="W2709" s="7">
        <v>24686.087</v>
      </c>
      <c r="X2709" s="7">
        <v>26713.652999999998</v>
      </c>
      <c r="Y2709" s="7">
        <v>25867.138999999999</v>
      </c>
      <c r="Z2709" s="7">
        <v>25720.69</v>
      </c>
      <c r="AA2709" s="7">
        <v>25574.241999999998</v>
      </c>
      <c r="AB2709" s="7">
        <v>25464.887999999999</v>
      </c>
      <c r="AC2709" s="4">
        <v>100</v>
      </c>
      <c r="AD2709" s="4">
        <v>100</v>
      </c>
      <c r="AE2709" s="3" t="s">
        <v>2400</v>
      </c>
      <c r="AF2709" s="3" t="s">
        <v>2400</v>
      </c>
      <c r="AG2709" s="7">
        <v>30241637</v>
      </c>
      <c r="AH2709" s="7">
        <v>30241637</v>
      </c>
      <c r="AI2709" s="7">
        <v>30535000</v>
      </c>
      <c r="AJ2709" s="7" t="s">
        <v>2400</v>
      </c>
      <c r="AK2709" s="3" t="s">
        <v>2400</v>
      </c>
      <c r="AL2709" s="7">
        <v>53</v>
      </c>
      <c r="AM2709" s="7">
        <v>6849255</v>
      </c>
      <c r="AN2709" s="3">
        <v>22.65</v>
      </c>
      <c r="AO2709" s="3">
        <v>0.38834999999999997</v>
      </c>
      <c r="AP2709" s="3">
        <v>-5.6569339999999997</v>
      </c>
      <c r="AQ2709" s="3">
        <v>-7.3476699999999999</v>
      </c>
      <c r="AR2709" s="3">
        <v>-2.5447690000000001</v>
      </c>
      <c r="AS2709" s="3">
        <v>-5.6569339999999997</v>
      </c>
      <c r="AT2709" s="3">
        <v>-7.3476699999999999</v>
      </c>
      <c r="AU2709" s="3">
        <v>-1.617507</v>
      </c>
      <c r="AV2709" s="3">
        <v>2.4330792675012933</v>
      </c>
      <c r="AW2709" s="3">
        <v>1.58226914405821</v>
      </c>
      <c r="AX2709" s="3">
        <v>1.1063142463535902</v>
      </c>
      <c r="AY2709" s="3">
        <v>265.29000000000002</v>
      </c>
      <c r="AZ2709" s="3">
        <v>172.52</v>
      </c>
      <c r="BA2709" s="3">
        <v>120.63</v>
      </c>
    </row>
    <row r="2710" spans="1:53" x14ac:dyDescent="0.3">
      <c r="A2710" s="1" t="s">
        <v>2595</v>
      </c>
      <c r="B2710" s="2">
        <v>5721240</v>
      </c>
      <c r="C2710" s="9" t="s">
        <v>2401</v>
      </c>
      <c r="D2710" s="9" t="s">
        <v>2407</v>
      </c>
      <c r="E2710" s="3">
        <v>330.27931464</v>
      </c>
      <c r="F2710" s="5">
        <v>562.29459399999996</v>
      </c>
      <c r="G2710" s="5" t="s">
        <v>2400</v>
      </c>
      <c r="H2710" s="3">
        <v>0.77500000000000002</v>
      </c>
      <c r="I2710" s="3">
        <v>58.128342000000004</v>
      </c>
      <c r="J2710" s="3">
        <v>0.77500000000000002</v>
      </c>
      <c r="K2710" s="3">
        <v>58.128342000000004</v>
      </c>
      <c r="L2710" s="3">
        <v>0.89127582999999999</v>
      </c>
      <c r="M2710" s="3">
        <v>0.89127582999999999</v>
      </c>
      <c r="N2710" s="3">
        <v>27.518986999999999</v>
      </c>
      <c r="O2710" s="3" t="s">
        <v>2400</v>
      </c>
      <c r="P2710" s="3" t="s">
        <v>2400</v>
      </c>
      <c r="Q2710" s="3">
        <v>21.368157</v>
      </c>
      <c r="R2710" s="3" t="s">
        <v>2400</v>
      </c>
      <c r="S2710" s="3" t="s">
        <v>2400</v>
      </c>
      <c r="T2710" s="9" t="s">
        <v>3434</v>
      </c>
      <c r="U2710" s="7">
        <v>24693.431</v>
      </c>
      <c r="V2710" s="7">
        <v>24657.02</v>
      </c>
      <c r="W2710" s="7">
        <v>25029.552</v>
      </c>
      <c r="X2710" s="7">
        <v>25380.611000000001</v>
      </c>
      <c r="Y2710" s="7">
        <v>25480.565999999999</v>
      </c>
      <c r="Z2710" s="7">
        <v>25086.998</v>
      </c>
      <c r="AA2710" s="7">
        <v>24693.431</v>
      </c>
      <c r="AB2710" s="7">
        <v>24506.030999999999</v>
      </c>
      <c r="AC2710" s="4">
        <v>100</v>
      </c>
      <c r="AD2710" s="4">
        <v>100</v>
      </c>
      <c r="AE2710" s="3" t="s">
        <v>2400</v>
      </c>
      <c r="AF2710" s="3" t="s">
        <v>2400</v>
      </c>
      <c r="AG2710" s="7">
        <v>28744936</v>
      </c>
      <c r="AH2710" s="7">
        <v>28744936</v>
      </c>
      <c r="AI2710" s="7">
        <v>28744936</v>
      </c>
      <c r="AJ2710" s="7" t="s">
        <v>2400</v>
      </c>
      <c r="AK2710" s="3" t="s">
        <v>2400</v>
      </c>
      <c r="AL2710" s="7">
        <v>87</v>
      </c>
      <c r="AM2710" s="7">
        <v>14235436</v>
      </c>
      <c r="AN2710" s="3">
        <v>49.52</v>
      </c>
      <c r="AO2710" s="3">
        <v>0.55504200000000004</v>
      </c>
      <c r="AP2710" s="3">
        <v>-5.3959970000000004</v>
      </c>
      <c r="AQ2710" s="3">
        <v>-7.8813560000000003</v>
      </c>
      <c r="AR2710" s="3">
        <v>-0.18365500000000001</v>
      </c>
      <c r="AS2710" s="3">
        <v>-5.3959970000000004</v>
      </c>
      <c r="AT2710" s="3">
        <v>-7.8813560000000003</v>
      </c>
      <c r="AU2710" s="3">
        <v>0.27675300000000003</v>
      </c>
      <c r="AV2710" s="3">
        <v>1.9450278128989398</v>
      </c>
      <c r="AW2710" s="3">
        <v>1.56735117068652</v>
      </c>
      <c r="AX2710" s="3">
        <v>1.2777051876599705</v>
      </c>
      <c r="AY2710" s="3">
        <v>165.71</v>
      </c>
      <c r="AZ2710" s="3">
        <v>133.53</v>
      </c>
      <c r="BA2710" s="3">
        <v>108.86</v>
      </c>
    </row>
    <row r="2711" spans="1:53" x14ac:dyDescent="0.3">
      <c r="A2711" s="1" t="s">
        <v>2846</v>
      </c>
      <c r="B2711" s="2">
        <v>4094056</v>
      </c>
      <c r="C2711" s="9" t="s">
        <v>2395</v>
      </c>
      <c r="D2711" s="9" t="s">
        <v>2467</v>
      </c>
      <c r="E2711" s="3">
        <v>327.68099999999998</v>
      </c>
      <c r="F2711" s="5">
        <v>289.33100000000002</v>
      </c>
      <c r="G2711" s="5">
        <v>341.50900000000001</v>
      </c>
      <c r="H2711" s="3">
        <v>-0.30399999999999999</v>
      </c>
      <c r="I2711" s="3" t="s">
        <v>2397</v>
      </c>
      <c r="J2711" s="3">
        <v>-0.30399999999999999</v>
      </c>
      <c r="K2711" s="3" t="s">
        <v>2397</v>
      </c>
      <c r="L2711" s="3" t="s">
        <v>2397</v>
      </c>
      <c r="M2711" s="3">
        <v>1.2694426400000001</v>
      </c>
      <c r="N2711" s="3">
        <v>54.409722000000002</v>
      </c>
      <c r="O2711" s="3">
        <v>16.8915990597187</v>
      </c>
      <c r="P2711" s="3">
        <v>10.593566065015599</v>
      </c>
      <c r="Q2711" s="3">
        <v>0.58600399999999997</v>
      </c>
      <c r="R2711" s="3">
        <v>7.1362569999999996</v>
      </c>
      <c r="S2711" s="3">
        <v>7.1362569999999996</v>
      </c>
      <c r="T2711" s="9" t="s">
        <v>3429</v>
      </c>
      <c r="U2711" s="7">
        <v>480779</v>
      </c>
      <c r="V2711" s="7">
        <v>537787</v>
      </c>
      <c r="W2711" s="7">
        <v>494315</v>
      </c>
      <c r="X2711" s="7">
        <v>448984</v>
      </c>
      <c r="Y2711" s="7">
        <v>442518</v>
      </c>
      <c r="Z2711" s="7">
        <v>453422</v>
      </c>
      <c r="AA2711" s="7">
        <v>467186</v>
      </c>
      <c r="AB2711" s="7">
        <v>480779</v>
      </c>
      <c r="AC2711" s="3">
        <v>57.468000000000004</v>
      </c>
      <c r="AD2711" s="3">
        <v>56.921999999999997</v>
      </c>
      <c r="AE2711" s="4">
        <v>7.4349999999999996</v>
      </c>
      <c r="AF2711" s="4">
        <v>4.3140000000000001</v>
      </c>
      <c r="AG2711" s="7">
        <v>18983000</v>
      </c>
      <c r="AH2711" s="7">
        <v>19056000</v>
      </c>
      <c r="AI2711" s="7">
        <v>19235000</v>
      </c>
      <c r="AJ2711" s="7">
        <v>11356389</v>
      </c>
      <c r="AK2711" s="3">
        <v>59.783050000000003</v>
      </c>
      <c r="AL2711" s="7">
        <v>129</v>
      </c>
      <c r="AM2711" s="7">
        <v>10347197</v>
      </c>
      <c r="AN2711" s="3">
        <v>54.47</v>
      </c>
      <c r="AO2711" s="3">
        <v>0.90148099999999998</v>
      </c>
      <c r="AP2711" s="3">
        <v>-9.1594200000000008</v>
      </c>
      <c r="AQ2711" s="3">
        <v>-12.992782</v>
      </c>
      <c r="AR2711" s="3">
        <v>-39.145631000000002</v>
      </c>
      <c r="AS2711" s="3">
        <v>-9.1594200000000008</v>
      </c>
      <c r="AT2711" s="3">
        <v>-12.992782</v>
      </c>
      <c r="AU2711" s="3">
        <v>-41.551659999999998</v>
      </c>
      <c r="AV2711" s="3">
        <v>1.0237839545167402</v>
      </c>
      <c r="AW2711" s="3">
        <v>1.4330983556346792</v>
      </c>
      <c r="AX2711" s="3">
        <v>1.855094189869932</v>
      </c>
      <c r="AY2711" s="3">
        <v>35.409999999999997</v>
      </c>
      <c r="AZ2711" s="3">
        <v>49.57</v>
      </c>
      <c r="BA2711" s="3">
        <v>64.17</v>
      </c>
    </row>
    <row r="2712" spans="1:53" x14ac:dyDescent="0.3">
      <c r="A2712" s="1" t="s">
        <v>2664</v>
      </c>
      <c r="B2712" s="2">
        <v>6297631</v>
      </c>
      <c r="C2712" s="9" t="s">
        <v>2395</v>
      </c>
      <c r="D2712" s="9" t="s">
        <v>2424</v>
      </c>
      <c r="E2712" s="3">
        <v>324.71251899999999</v>
      </c>
      <c r="F2712" s="5">
        <v>1426.494518</v>
      </c>
      <c r="G2712" s="5" t="s">
        <v>2400</v>
      </c>
      <c r="H2712" s="3">
        <v>-0.40799999999999997</v>
      </c>
      <c r="I2712" s="3" t="s">
        <v>2397</v>
      </c>
      <c r="J2712" s="3">
        <v>-0.40799999999999997</v>
      </c>
      <c r="K2712" s="3" t="s">
        <v>2397</v>
      </c>
      <c r="L2712" s="3" t="s">
        <v>2397</v>
      </c>
      <c r="M2712" s="3" t="s">
        <v>2397</v>
      </c>
      <c r="N2712" s="3" t="s">
        <v>2397</v>
      </c>
      <c r="O2712" s="3" t="s">
        <v>2400</v>
      </c>
      <c r="P2712" s="3" t="s">
        <v>2400</v>
      </c>
      <c r="Q2712" s="3">
        <v>4.164015</v>
      </c>
      <c r="R2712" s="3" t="s">
        <v>2397</v>
      </c>
      <c r="S2712" s="3">
        <v>-11.575086000000001</v>
      </c>
      <c r="T2712" s="9" t="s">
        <v>3429</v>
      </c>
      <c r="U2712" s="7">
        <v>343376</v>
      </c>
      <c r="V2712" s="7">
        <v>418933</v>
      </c>
      <c r="W2712" s="7">
        <v>464700</v>
      </c>
      <c r="X2712" s="7">
        <v>406785</v>
      </c>
      <c r="Y2712" s="7">
        <v>323473</v>
      </c>
      <c r="Z2712" s="7">
        <v>317779</v>
      </c>
      <c r="AA2712" s="7">
        <v>326743</v>
      </c>
      <c r="AB2712" s="7">
        <v>343376</v>
      </c>
      <c r="AC2712" s="3">
        <v>-3.3050000000000002</v>
      </c>
      <c r="AD2712" s="4">
        <v>5.9169999999999998</v>
      </c>
      <c r="AE2712" s="3">
        <v>-59.854999999999997</v>
      </c>
      <c r="AF2712" s="3">
        <v>-41.691000000000003</v>
      </c>
      <c r="AG2712" s="7">
        <v>65171128</v>
      </c>
      <c r="AH2712" s="7">
        <v>64993318</v>
      </c>
      <c r="AI2712" s="7">
        <v>64460196</v>
      </c>
      <c r="AJ2712" s="7">
        <v>61762525</v>
      </c>
      <c r="AK2712" s="3">
        <v>94.722980000000007</v>
      </c>
      <c r="AL2712" s="7">
        <v>270</v>
      </c>
      <c r="AM2712" s="7">
        <v>31152121</v>
      </c>
      <c r="AN2712" s="3">
        <v>47.78</v>
      </c>
      <c r="AO2712" s="3">
        <v>5.9154929999999997</v>
      </c>
      <c r="AP2712" s="3">
        <v>-24.497992</v>
      </c>
      <c r="AQ2712" s="3">
        <v>-44.542772999999997</v>
      </c>
      <c r="AR2712" s="3">
        <v>-54.090353999999998</v>
      </c>
      <c r="AS2712" s="3">
        <v>-24.497992</v>
      </c>
      <c r="AT2712" s="3">
        <v>-44.542772999999997</v>
      </c>
      <c r="AU2712" s="3">
        <v>-57.752808999999999</v>
      </c>
      <c r="AV2712" s="3">
        <v>35.04606828514568</v>
      </c>
      <c r="AW2712" s="3">
        <v>32.528780148352936</v>
      </c>
      <c r="AX2712" s="3">
        <v>24.272570012397942</v>
      </c>
      <c r="AY2712" s="3">
        <v>148.22999999999999</v>
      </c>
      <c r="AZ2712" s="3">
        <v>137.59</v>
      </c>
      <c r="BA2712" s="3">
        <v>102.67</v>
      </c>
    </row>
    <row r="2713" spans="1:53" x14ac:dyDescent="0.3">
      <c r="A2713" s="1" t="s">
        <v>2738</v>
      </c>
      <c r="B2713" s="2">
        <v>4550297</v>
      </c>
      <c r="C2713" s="9" t="s">
        <v>2401</v>
      </c>
      <c r="D2713" s="9" t="s">
        <v>2421</v>
      </c>
      <c r="E2713" s="3">
        <v>322.00811076000002</v>
      </c>
      <c r="F2713" s="5">
        <v>363.87610999999998</v>
      </c>
      <c r="G2713" s="5" t="s">
        <v>2400</v>
      </c>
      <c r="H2713" s="3">
        <v>-0.36</v>
      </c>
      <c r="I2713" s="3">
        <v>15.734071999999999</v>
      </c>
      <c r="J2713" s="4">
        <v>-0.36</v>
      </c>
      <c r="K2713" s="3">
        <v>15.734071999999999</v>
      </c>
      <c r="L2713" s="3">
        <v>1.55968971</v>
      </c>
      <c r="M2713" s="3">
        <v>1.11618767</v>
      </c>
      <c r="N2713" s="3">
        <v>3.8797809999999999</v>
      </c>
      <c r="O2713" s="3" t="s">
        <v>2400</v>
      </c>
      <c r="P2713" s="3" t="s">
        <v>2400</v>
      </c>
      <c r="Q2713" s="3">
        <v>0.50541499999999995</v>
      </c>
      <c r="R2713" s="3">
        <v>4.1641560000000002</v>
      </c>
      <c r="S2713" s="3">
        <v>4.1641560000000002</v>
      </c>
      <c r="T2713" s="9" t="s">
        <v>3429</v>
      </c>
      <c r="U2713" s="7">
        <v>700805</v>
      </c>
      <c r="V2713" s="7">
        <v>697052</v>
      </c>
      <c r="W2713" s="7">
        <v>594463</v>
      </c>
      <c r="X2713" s="7">
        <v>529729</v>
      </c>
      <c r="Y2713" s="7">
        <v>701970</v>
      </c>
      <c r="Z2713" s="7">
        <v>709204</v>
      </c>
      <c r="AA2713" s="7">
        <v>699334</v>
      </c>
      <c r="AB2713" s="7">
        <v>700805</v>
      </c>
      <c r="AC2713" s="3">
        <v>24.332000000000001</v>
      </c>
      <c r="AD2713" s="3">
        <v>22.379000000000001</v>
      </c>
      <c r="AE2713" s="3">
        <v>13.903</v>
      </c>
      <c r="AF2713" s="4">
        <v>11.624000000000001</v>
      </c>
      <c r="AG2713" s="7">
        <v>13861802</v>
      </c>
      <c r="AH2713" s="7">
        <v>14376593</v>
      </c>
      <c r="AI2713" s="7">
        <v>14800827</v>
      </c>
      <c r="AJ2713" s="7">
        <v>9192728</v>
      </c>
      <c r="AK2713" s="3">
        <v>66.745519999999999</v>
      </c>
      <c r="AL2713" s="7">
        <v>95</v>
      </c>
      <c r="AM2713" s="7">
        <v>11269846</v>
      </c>
      <c r="AN2713" s="3">
        <v>81.83</v>
      </c>
      <c r="AO2713" s="3">
        <v>2.851969</v>
      </c>
      <c r="AP2713" s="3">
        <v>-2.8229259999999998</v>
      </c>
      <c r="AQ2713" s="3">
        <v>-17.080292</v>
      </c>
      <c r="AR2713" s="3">
        <v>1.383311</v>
      </c>
      <c r="AS2713" s="3">
        <v>-2.8229259999999998</v>
      </c>
      <c r="AT2713" s="3">
        <v>-17.080292</v>
      </c>
      <c r="AU2713" s="3">
        <v>-0.56892799999999999</v>
      </c>
      <c r="AV2713" s="3">
        <v>1.4236173583269403</v>
      </c>
      <c r="AW2713" s="3">
        <v>2.3220633086730049</v>
      </c>
      <c r="AX2713" s="3">
        <v>2.0319338851254143</v>
      </c>
      <c r="AY2713" s="3">
        <v>73.540000000000006</v>
      </c>
      <c r="AZ2713" s="3">
        <v>119.96</v>
      </c>
      <c r="BA2713" s="3">
        <v>104.97</v>
      </c>
    </row>
    <row r="2714" spans="1:53" x14ac:dyDescent="0.3">
      <c r="A2714" s="1" t="s">
        <v>2714</v>
      </c>
      <c r="B2714" s="2">
        <v>5311751</v>
      </c>
      <c r="C2714" s="9" t="s">
        <v>2395</v>
      </c>
      <c r="D2714" s="9" t="s">
        <v>2403</v>
      </c>
      <c r="E2714" s="3">
        <v>321.17976345</v>
      </c>
      <c r="F2714" s="5">
        <v>103.874763</v>
      </c>
      <c r="G2714" s="5" t="s">
        <v>2400</v>
      </c>
      <c r="H2714" s="3">
        <v>-0.35399999999999998</v>
      </c>
      <c r="I2714" s="3" t="s">
        <v>2397</v>
      </c>
      <c r="J2714" s="3">
        <v>-0.35399999999999998</v>
      </c>
      <c r="K2714" s="3" t="s">
        <v>2397</v>
      </c>
      <c r="L2714" s="3">
        <v>1.0468159300000002</v>
      </c>
      <c r="M2714" s="3">
        <v>1.0468159300000002</v>
      </c>
      <c r="N2714" s="3" t="s">
        <v>2397</v>
      </c>
      <c r="O2714" s="3" t="s">
        <v>2400</v>
      </c>
      <c r="P2714" s="3" t="s">
        <v>2400</v>
      </c>
      <c r="Q2714" s="3">
        <v>1.0934790000000001</v>
      </c>
      <c r="R2714" s="3" t="s">
        <v>2397</v>
      </c>
      <c r="S2714" s="3">
        <v>-0.34551100000000001</v>
      </c>
      <c r="T2714" s="9" t="s">
        <v>3429</v>
      </c>
      <c r="U2714" s="7">
        <v>20756</v>
      </c>
      <c r="V2714" s="7">
        <v>31096</v>
      </c>
      <c r="W2714" s="7">
        <v>45785</v>
      </c>
      <c r="X2714" s="7">
        <v>33195</v>
      </c>
      <c r="Y2714" s="7">
        <v>33668</v>
      </c>
      <c r="Z2714" s="7">
        <v>29378</v>
      </c>
      <c r="AA2714" s="7">
        <v>20036</v>
      </c>
      <c r="AB2714" s="7">
        <v>20756</v>
      </c>
      <c r="AC2714" s="3" t="s">
        <v>2397</v>
      </c>
      <c r="AD2714" s="3">
        <v>-222.309</v>
      </c>
      <c r="AE2714" s="3" t="s">
        <v>2397</v>
      </c>
      <c r="AF2714" s="3" t="s">
        <v>2397</v>
      </c>
      <c r="AG2714" s="7">
        <v>70562901</v>
      </c>
      <c r="AH2714" s="7">
        <v>68815642</v>
      </c>
      <c r="AI2714" s="7">
        <v>49259870</v>
      </c>
      <c r="AJ2714" s="7">
        <v>47288010</v>
      </c>
      <c r="AK2714" s="3">
        <v>66.990660000000005</v>
      </c>
      <c r="AL2714" s="7">
        <v>143</v>
      </c>
      <c r="AM2714" s="7">
        <v>51153797</v>
      </c>
      <c r="AN2714" s="3">
        <v>72.47</v>
      </c>
      <c r="AO2714" s="3">
        <v>-6.9767440000000001</v>
      </c>
      <c r="AP2714" s="3">
        <v>-20.879121000000001</v>
      </c>
      <c r="AQ2714" s="3">
        <v>-36.842104999999997</v>
      </c>
      <c r="AR2714" s="3">
        <v>-44.785276000000003</v>
      </c>
      <c r="AS2714" s="3">
        <v>-20.879121000000001</v>
      </c>
      <c r="AT2714" s="3">
        <v>-36.842104999999997</v>
      </c>
      <c r="AU2714" s="3">
        <v>-36.283186000000001</v>
      </c>
      <c r="AV2714" s="3">
        <v>11.918056476792637</v>
      </c>
      <c r="AW2714" s="3">
        <v>13.83598975636351</v>
      </c>
      <c r="AX2714" s="3">
        <v>9.021013960772315</v>
      </c>
      <c r="AY2714" s="3">
        <v>79.73</v>
      </c>
      <c r="AZ2714" s="3">
        <v>92.57</v>
      </c>
      <c r="BA2714" s="3">
        <v>60.35</v>
      </c>
    </row>
    <row r="2715" spans="1:53" x14ac:dyDescent="0.3">
      <c r="A2715" s="1" t="s">
        <v>2624</v>
      </c>
      <c r="B2715" s="2">
        <v>10827114</v>
      </c>
      <c r="C2715" s="9" t="s">
        <v>2401</v>
      </c>
      <c r="D2715" s="9" t="s">
        <v>2407</v>
      </c>
      <c r="E2715" s="3">
        <v>320.30051364000002</v>
      </c>
      <c r="F2715" s="5">
        <v>459.58795300000003</v>
      </c>
      <c r="G2715" s="5" t="s">
        <v>2400</v>
      </c>
      <c r="H2715" s="3">
        <v>0.33</v>
      </c>
      <c r="I2715" s="3">
        <v>42.052979999999998</v>
      </c>
      <c r="J2715" s="3">
        <v>0.33</v>
      </c>
      <c r="K2715" s="3">
        <v>42.052979999999998</v>
      </c>
      <c r="L2715" s="3">
        <v>0.91729866000000004</v>
      </c>
      <c r="M2715" s="3">
        <v>0.91729866000000004</v>
      </c>
      <c r="N2715" s="3">
        <v>7.1873230000000001</v>
      </c>
      <c r="O2715" s="3" t="s">
        <v>2400</v>
      </c>
      <c r="P2715" s="3" t="s">
        <v>2400</v>
      </c>
      <c r="Q2715" s="3">
        <v>14.543398</v>
      </c>
      <c r="R2715" s="3" t="s">
        <v>2400</v>
      </c>
      <c r="S2715" s="3" t="s">
        <v>2400</v>
      </c>
      <c r="T2715" s="9" t="s">
        <v>3433</v>
      </c>
      <c r="U2715" s="7">
        <v>31463.276000000002</v>
      </c>
      <c r="V2715" s="7">
        <v>29423.803</v>
      </c>
      <c r="W2715" s="7">
        <v>22311.701000000001</v>
      </c>
      <c r="X2715" s="7">
        <v>19330.304</v>
      </c>
      <c r="Y2715" s="7">
        <v>31463.276000000002</v>
      </c>
      <c r="Z2715" s="7">
        <v>31579.911</v>
      </c>
      <c r="AA2715" s="7">
        <v>31696.546999999999</v>
      </c>
      <c r="AB2715" s="7">
        <v>30560.174999999999</v>
      </c>
      <c r="AC2715" s="4">
        <v>100</v>
      </c>
      <c r="AD2715" s="4">
        <v>100</v>
      </c>
      <c r="AE2715" s="3" t="s">
        <v>2400</v>
      </c>
      <c r="AF2715" s="3" t="s">
        <v>2400</v>
      </c>
      <c r="AG2715" s="7">
        <v>25062638</v>
      </c>
      <c r="AH2715" s="7">
        <v>25062638</v>
      </c>
      <c r="AI2715" s="7">
        <v>25062638</v>
      </c>
      <c r="AJ2715" s="7" t="s">
        <v>2400</v>
      </c>
      <c r="AK2715" s="3" t="s">
        <v>2400</v>
      </c>
      <c r="AL2715" s="7">
        <v>40</v>
      </c>
      <c r="AM2715" s="7">
        <v>13209840</v>
      </c>
      <c r="AN2715" s="3">
        <v>52.71</v>
      </c>
      <c r="AO2715" s="3">
        <v>-1.474011</v>
      </c>
      <c r="AP2715" s="3">
        <v>-0.62597800000000003</v>
      </c>
      <c r="AQ2715" s="3">
        <v>-3.9334340000000001</v>
      </c>
      <c r="AR2715" s="3">
        <v>6.7226889999999999</v>
      </c>
      <c r="AS2715" s="3">
        <v>-0.62597800000000003</v>
      </c>
      <c r="AT2715" s="3">
        <v>-3.9334340000000001</v>
      </c>
      <c r="AU2715" s="3">
        <v>6.6330809999999998</v>
      </c>
      <c r="AV2715" s="3">
        <v>2.2269044463715271</v>
      </c>
      <c r="AW2715" s="3">
        <v>2.1711864126557261</v>
      </c>
      <c r="AX2715" s="3">
        <v>2.0201578387472465</v>
      </c>
      <c r="AY2715" s="3">
        <v>179.88</v>
      </c>
      <c r="AZ2715" s="3">
        <v>175.38</v>
      </c>
      <c r="BA2715" s="3">
        <v>163.18</v>
      </c>
    </row>
    <row r="2716" spans="1:53" x14ac:dyDescent="0.3">
      <c r="A2716" s="1" t="s">
        <v>2941</v>
      </c>
      <c r="B2716" s="2">
        <v>4910639</v>
      </c>
      <c r="C2716" s="9" t="s">
        <v>2395</v>
      </c>
      <c r="D2716" s="9" t="s">
        <v>2420</v>
      </c>
      <c r="E2716" s="3">
        <v>320.14851680999999</v>
      </c>
      <c r="F2716" s="5">
        <v>320.51951600000001</v>
      </c>
      <c r="G2716" s="5" t="s">
        <v>2400</v>
      </c>
      <c r="H2716" s="3">
        <v>4.6399999999999997</v>
      </c>
      <c r="I2716" s="3">
        <v>9.4021380000000008</v>
      </c>
      <c r="J2716" s="3">
        <v>4.6399999999999997</v>
      </c>
      <c r="K2716" s="3">
        <v>9.4021380000000008</v>
      </c>
      <c r="L2716" s="3">
        <v>1.44255406</v>
      </c>
      <c r="M2716" s="3">
        <v>1.2396512199999998</v>
      </c>
      <c r="N2716" s="3" t="s">
        <v>2397</v>
      </c>
      <c r="O2716" s="3" t="s">
        <v>2400</v>
      </c>
      <c r="P2716" s="3" t="s">
        <v>2400</v>
      </c>
      <c r="Q2716" s="3">
        <v>0.45041500000000001</v>
      </c>
      <c r="R2716" s="3">
        <v>6.3017310000000002</v>
      </c>
      <c r="S2716" s="3">
        <v>6.3017310000000002</v>
      </c>
      <c r="T2716" s="9" t="s">
        <v>3429</v>
      </c>
      <c r="U2716" s="7">
        <v>711557</v>
      </c>
      <c r="V2716" s="7">
        <v>796187</v>
      </c>
      <c r="W2716" s="7">
        <v>621116</v>
      </c>
      <c r="X2716" s="7">
        <v>515872</v>
      </c>
      <c r="Y2716" s="7">
        <v>687697</v>
      </c>
      <c r="Z2716" s="7">
        <v>675835</v>
      </c>
      <c r="AA2716" s="7">
        <v>694149</v>
      </c>
      <c r="AB2716" s="7">
        <v>711557</v>
      </c>
      <c r="AC2716" s="3">
        <v>32.543999999999997</v>
      </c>
      <c r="AD2716" s="3">
        <v>32.125999999999998</v>
      </c>
      <c r="AE2716" s="4">
        <v>9.5129999999999999</v>
      </c>
      <c r="AF2716" s="4">
        <v>7.1470000000000002</v>
      </c>
      <c r="AG2716" s="7">
        <v>10990337</v>
      </c>
      <c r="AH2716" s="7">
        <v>10800892</v>
      </c>
      <c r="AI2716" s="7">
        <v>10073264</v>
      </c>
      <c r="AJ2716" s="7">
        <v>8238206</v>
      </c>
      <c r="AK2716" s="3">
        <v>74.958629999999999</v>
      </c>
      <c r="AL2716" s="7">
        <v>106</v>
      </c>
      <c r="AM2716" s="7">
        <v>5466377</v>
      </c>
      <c r="AN2716" s="3">
        <v>49.74</v>
      </c>
      <c r="AO2716" s="3">
        <v>3.3786269999999998</v>
      </c>
      <c r="AP2716" s="3">
        <v>-3.3642289999999999</v>
      </c>
      <c r="AQ2716" s="3">
        <v>10.305643</v>
      </c>
      <c r="AR2716" s="3">
        <v>-20.412779</v>
      </c>
      <c r="AS2716" s="3">
        <v>-3.3642289999999999</v>
      </c>
      <c r="AT2716" s="3">
        <v>10.305643</v>
      </c>
      <c r="AU2716" s="3">
        <v>-20.815753000000001</v>
      </c>
      <c r="AV2716" s="3">
        <v>3.7212507678335975</v>
      </c>
      <c r="AW2716" s="3">
        <v>3.1889004776733336</v>
      </c>
      <c r="AX2716" s="3">
        <v>4.0112145787704234</v>
      </c>
      <c r="AY2716" s="4">
        <v>81.5</v>
      </c>
      <c r="AZ2716" s="3">
        <v>69.84</v>
      </c>
      <c r="BA2716" s="3">
        <v>87.85</v>
      </c>
    </row>
    <row r="2717" spans="1:53" x14ac:dyDescent="0.3">
      <c r="A2717" s="1" t="s">
        <v>2661</v>
      </c>
      <c r="B2717" s="2">
        <v>4866284</v>
      </c>
      <c r="C2717" s="9" t="s">
        <v>2395</v>
      </c>
      <c r="D2717" s="9" t="s">
        <v>2399</v>
      </c>
      <c r="E2717" s="3">
        <v>319.99489586999999</v>
      </c>
      <c r="F2717" s="5" t="s">
        <v>2400</v>
      </c>
      <c r="G2717" s="5">
        <v>104.19189587</v>
      </c>
      <c r="H2717" s="3">
        <v>0.54</v>
      </c>
      <c r="I2717" s="3">
        <v>12.780952380952399</v>
      </c>
      <c r="J2717" s="4">
        <v>0.54</v>
      </c>
      <c r="K2717" s="3">
        <v>12.780952380952399</v>
      </c>
      <c r="L2717" s="3">
        <v>1.06752042023413</v>
      </c>
      <c r="M2717" s="3">
        <v>0.92868147164426906</v>
      </c>
      <c r="N2717" s="3">
        <v>11.013541</v>
      </c>
      <c r="O2717" s="3" t="s">
        <v>2400</v>
      </c>
      <c r="P2717" s="3" t="s">
        <v>2400</v>
      </c>
      <c r="Q2717" s="3" t="s">
        <v>2400</v>
      </c>
      <c r="R2717" s="3" t="s">
        <v>2400</v>
      </c>
      <c r="S2717" s="3" t="s">
        <v>2400</v>
      </c>
      <c r="T2717" s="9" t="s">
        <v>3429</v>
      </c>
      <c r="U2717" s="7">
        <v>104872</v>
      </c>
      <c r="V2717" s="7">
        <v>101149</v>
      </c>
      <c r="W2717" s="7">
        <v>84060</v>
      </c>
      <c r="X2717" s="7">
        <v>86982</v>
      </c>
      <c r="Y2717" s="7">
        <v>100061</v>
      </c>
      <c r="Z2717" s="7">
        <v>100914</v>
      </c>
      <c r="AA2717" s="7">
        <v>102503</v>
      </c>
      <c r="AB2717" s="7">
        <v>104872</v>
      </c>
      <c r="AC2717" s="3" t="s">
        <v>2400</v>
      </c>
      <c r="AD2717" s="3" t="s">
        <v>2400</v>
      </c>
      <c r="AE2717" s="3" t="s">
        <v>2400</v>
      </c>
      <c r="AF2717" s="3" t="s">
        <v>2400</v>
      </c>
      <c r="AG2717" s="7">
        <v>11130372</v>
      </c>
      <c r="AH2717" s="7">
        <v>11172323</v>
      </c>
      <c r="AI2717" s="7">
        <v>11673830</v>
      </c>
      <c r="AJ2717" s="7">
        <v>10198488</v>
      </c>
      <c r="AK2717" s="4">
        <v>92.3934</v>
      </c>
      <c r="AL2717" s="7">
        <v>105</v>
      </c>
      <c r="AM2717" s="7">
        <v>6585970</v>
      </c>
      <c r="AN2717" s="3">
        <v>59.67</v>
      </c>
      <c r="AO2717" s="3">
        <v>0.59970000000000001</v>
      </c>
      <c r="AP2717" s="3">
        <v>-7.4163509999999997</v>
      </c>
      <c r="AQ2717" s="3">
        <v>13.153457</v>
      </c>
      <c r="AR2717" s="3">
        <v>15.193133</v>
      </c>
      <c r="AS2717" s="3">
        <v>-7.4163509999999997</v>
      </c>
      <c r="AT2717" s="3">
        <v>13.153457</v>
      </c>
      <c r="AU2717" s="3">
        <v>13.777024000000001</v>
      </c>
      <c r="AV2717" s="3">
        <v>0.88664810979986552</v>
      </c>
      <c r="AW2717" s="3">
        <v>1.6242135209116371</v>
      </c>
      <c r="AX2717" s="3">
        <v>1.2171278777392984</v>
      </c>
      <c r="AY2717" s="3">
        <v>81.819999999999993</v>
      </c>
      <c r="AZ2717" s="3">
        <v>149.88</v>
      </c>
      <c r="BA2717" s="3">
        <v>112.31</v>
      </c>
    </row>
    <row r="2718" spans="1:53" x14ac:dyDescent="0.3">
      <c r="A2718" s="1" t="s">
        <v>3284</v>
      </c>
      <c r="B2718" s="2">
        <v>1019988</v>
      </c>
      <c r="C2718" s="9" t="s">
        <v>2395</v>
      </c>
      <c r="D2718" s="9" t="s">
        <v>2399</v>
      </c>
      <c r="E2718" s="3">
        <v>318.60818308</v>
      </c>
      <c r="F2718" s="5" t="s">
        <v>2400</v>
      </c>
      <c r="G2718" s="5">
        <v>417.30018308000001</v>
      </c>
      <c r="H2718" s="3">
        <v>0.68</v>
      </c>
      <c r="I2718" s="3">
        <v>11.520640269587201</v>
      </c>
      <c r="J2718" s="3">
        <v>0.68</v>
      </c>
      <c r="K2718" s="3">
        <v>11.520640269587201</v>
      </c>
      <c r="L2718" s="3">
        <v>1.3492744934129299</v>
      </c>
      <c r="M2718" s="3">
        <v>1.18738236215014</v>
      </c>
      <c r="N2718" s="3">
        <v>12.330928999999999</v>
      </c>
      <c r="O2718" s="3" t="s">
        <v>2400</v>
      </c>
      <c r="P2718" s="3" t="s">
        <v>2400</v>
      </c>
      <c r="Q2718" s="3" t="s">
        <v>2400</v>
      </c>
      <c r="R2718" s="3" t="s">
        <v>2400</v>
      </c>
      <c r="S2718" s="3" t="s">
        <v>2400</v>
      </c>
      <c r="T2718" s="9" t="s">
        <v>3429</v>
      </c>
      <c r="U2718" s="7">
        <v>80644</v>
      </c>
      <c r="V2718" s="7">
        <v>93040</v>
      </c>
      <c r="W2718" s="7">
        <v>85350</v>
      </c>
      <c r="X2718" s="7">
        <v>77952</v>
      </c>
      <c r="Y2718" s="7">
        <v>78236</v>
      </c>
      <c r="Z2718" s="7">
        <v>77557</v>
      </c>
      <c r="AA2718" s="7">
        <v>78120</v>
      </c>
      <c r="AB2718" s="7">
        <v>80644</v>
      </c>
      <c r="AC2718" s="3" t="s">
        <v>2400</v>
      </c>
      <c r="AD2718" s="3" t="s">
        <v>2400</v>
      </c>
      <c r="AE2718" s="3" t="s">
        <v>2400</v>
      </c>
      <c r="AF2718" s="3" t="s">
        <v>2400</v>
      </c>
      <c r="AG2718" s="7">
        <v>11148066</v>
      </c>
      <c r="AH2718" s="7">
        <v>11139639</v>
      </c>
      <c r="AI2718" s="7">
        <v>11089290</v>
      </c>
      <c r="AJ2718" s="7">
        <v>9554271</v>
      </c>
      <c r="AK2718" s="3">
        <v>85.674359999999993</v>
      </c>
      <c r="AL2718" s="7">
        <v>94</v>
      </c>
      <c r="AM2718" s="7">
        <v>4712418</v>
      </c>
      <c r="AN2718" s="3">
        <v>42.26</v>
      </c>
      <c r="AO2718" s="3">
        <v>-0.79796900000000004</v>
      </c>
      <c r="AP2718" s="3">
        <v>-4.2702140000000002</v>
      </c>
      <c r="AQ2718" s="3">
        <v>3.9133740000000001</v>
      </c>
      <c r="AR2718" s="3">
        <v>-3.6293160000000002</v>
      </c>
      <c r="AS2718" s="3">
        <v>-4.2702140000000002</v>
      </c>
      <c r="AT2718" s="3">
        <v>3.9133740000000001</v>
      </c>
      <c r="AU2718" s="3">
        <v>-3.0829200000000001</v>
      </c>
      <c r="AV2718" s="3">
        <v>0.56752049257503967</v>
      </c>
      <c r="AW2718" s="3">
        <v>0.78485185540126401</v>
      </c>
      <c r="AX2718" s="3">
        <v>0.72007891182011619</v>
      </c>
      <c r="AY2718" s="3">
        <v>77.069999999999993</v>
      </c>
      <c r="AZ2718" s="3">
        <v>106.58</v>
      </c>
      <c r="BA2718" s="3">
        <v>97.78</v>
      </c>
    </row>
    <row r="2719" spans="1:53" x14ac:dyDescent="0.3">
      <c r="A2719" s="1" t="s">
        <v>2891</v>
      </c>
      <c r="B2719" s="2">
        <v>111613766</v>
      </c>
      <c r="C2719" s="9" t="s">
        <v>2401</v>
      </c>
      <c r="D2719" s="9" t="s">
        <v>2407</v>
      </c>
      <c r="E2719" s="3">
        <v>317.61306192000001</v>
      </c>
      <c r="F2719" s="5">
        <v>317.74725100000001</v>
      </c>
      <c r="G2719" s="5" t="s">
        <v>2400</v>
      </c>
      <c r="H2719" s="3">
        <v>9.7000000000000003E-2</v>
      </c>
      <c r="I2719" s="3">
        <v>23.618421000000001</v>
      </c>
      <c r="J2719" s="3">
        <v>9.7000000000000003E-2</v>
      </c>
      <c r="K2719" s="3">
        <v>23.618421000000001</v>
      </c>
      <c r="L2719" s="3" t="s">
        <v>2397</v>
      </c>
      <c r="M2719" s="3" t="s">
        <v>2397</v>
      </c>
      <c r="N2719" s="3" t="s">
        <v>2397</v>
      </c>
      <c r="O2719" s="3" t="s">
        <v>2400</v>
      </c>
      <c r="P2719" s="3" t="s">
        <v>2400</v>
      </c>
      <c r="Q2719" s="3" t="s">
        <v>2400</v>
      </c>
      <c r="R2719" s="3" t="s">
        <v>2400</v>
      </c>
      <c r="S2719" s="3" t="s">
        <v>2400</v>
      </c>
      <c r="T2719" s="9" t="s">
        <v>3429</v>
      </c>
      <c r="U2719" s="7" t="s">
        <v>2400</v>
      </c>
      <c r="V2719" s="7" t="s">
        <v>2400</v>
      </c>
      <c r="W2719" s="7" t="s">
        <v>2400</v>
      </c>
      <c r="X2719" s="7" t="s">
        <v>2400</v>
      </c>
      <c r="Y2719" s="7" t="s">
        <v>2400</v>
      </c>
      <c r="Z2719" s="7" t="s">
        <v>2400</v>
      </c>
      <c r="AA2719" s="7" t="s">
        <v>2400</v>
      </c>
      <c r="AB2719" s="7" t="s">
        <v>2400</v>
      </c>
      <c r="AC2719" s="3" t="s">
        <v>2400</v>
      </c>
      <c r="AD2719" s="3" t="s">
        <v>2400</v>
      </c>
      <c r="AE2719" s="3" t="s">
        <v>2400</v>
      </c>
      <c r="AF2719" s="3" t="s">
        <v>2400</v>
      </c>
      <c r="AG2719" s="7">
        <v>29547600</v>
      </c>
      <c r="AH2719" s="7">
        <v>29547600</v>
      </c>
      <c r="AI2719" s="7">
        <v>28797600</v>
      </c>
      <c r="AJ2719" s="7">
        <v>23797600</v>
      </c>
      <c r="AK2719" s="3">
        <v>80.539879999999997</v>
      </c>
      <c r="AL2719" s="7">
        <v>56</v>
      </c>
      <c r="AM2719" s="7">
        <v>21981387</v>
      </c>
      <c r="AN2719" s="3">
        <v>74.39</v>
      </c>
      <c r="AO2719" s="3">
        <v>-4.6404000000000001E-2</v>
      </c>
      <c r="AP2719" s="3">
        <v>0.19350300000000001</v>
      </c>
      <c r="AQ2719" s="3">
        <v>1.031895</v>
      </c>
      <c r="AR2719" s="3">
        <v>4.6647230000000004</v>
      </c>
      <c r="AS2719" s="3">
        <v>0.19350300000000001</v>
      </c>
      <c r="AT2719" s="3">
        <v>1.031895</v>
      </c>
      <c r="AU2719" s="3">
        <v>4.8685489999999998</v>
      </c>
      <c r="AV2719" s="3">
        <v>0.13220660906982218</v>
      </c>
      <c r="AW2719" s="3">
        <v>0.41081300788161978</v>
      </c>
      <c r="AX2719" s="3">
        <v>0.42367297542609339</v>
      </c>
      <c r="AY2719" s="4">
        <v>10.1</v>
      </c>
      <c r="AZ2719" s="3">
        <v>31.37</v>
      </c>
      <c r="BA2719" s="3">
        <v>32.35</v>
      </c>
    </row>
    <row r="2720" spans="1:53" x14ac:dyDescent="0.3">
      <c r="A2720" s="1" t="s">
        <v>2931</v>
      </c>
      <c r="B2720" s="2">
        <v>5721735</v>
      </c>
      <c r="C2720" s="9" t="s">
        <v>2401</v>
      </c>
      <c r="D2720" s="9" t="s">
        <v>2407</v>
      </c>
      <c r="E2720" s="3">
        <v>317.38445117999999</v>
      </c>
      <c r="F2720" s="5">
        <v>430.43787099999997</v>
      </c>
      <c r="G2720" s="5" t="s">
        <v>2400</v>
      </c>
      <c r="H2720" s="3">
        <v>0.129</v>
      </c>
      <c r="I2720" s="3">
        <v>8.5014409999999998</v>
      </c>
      <c r="J2720" s="3">
        <v>0.129</v>
      </c>
      <c r="K2720" s="3">
        <v>8.5014409999999998</v>
      </c>
      <c r="L2720" s="3">
        <v>0.90839106999999997</v>
      </c>
      <c r="M2720" s="3">
        <v>0.90839106999999997</v>
      </c>
      <c r="N2720" s="3">
        <v>13.532109999999999</v>
      </c>
      <c r="O2720" s="3" t="s">
        <v>2400</v>
      </c>
      <c r="P2720" s="3" t="s">
        <v>2400</v>
      </c>
      <c r="Q2720" s="3">
        <v>18.211001</v>
      </c>
      <c r="R2720" s="3" t="s">
        <v>2400</v>
      </c>
      <c r="S2720" s="3" t="s">
        <v>2400</v>
      </c>
      <c r="T2720" s="9" t="s">
        <v>3437</v>
      </c>
      <c r="U2720" s="7">
        <v>21227.345000000001</v>
      </c>
      <c r="V2720" s="7">
        <v>20540.363000000001</v>
      </c>
      <c r="W2720" s="7">
        <v>21040.133999999998</v>
      </c>
      <c r="X2720" s="7">
        <v>22070.541000000001</v>
      </c>
      <c r="Y2720" s="7">
        <v>21647.345000000001</v>
      </c>
      <c r="Z2720" s="7">
        <v>21437.345000000001</v>
      </c>
      <c r="AA2720" s="7">
        <v>21227.345000000001</v>
      </c>
      <c r="AB2720" s="7">
        <v>21205.567999999999</v>
      </c>
      <c r="AC2720" s="4">
        <v>100</v>
      </c>
      <c r="AD2720" s="4">
        <v>100</v>
      </c>
      <c r="AE2720" s="3" t="s">
        <v>2400</v>
      </c>
      <c r="AF2720" s="3" t="s">
        <v>2400</v>
      </c>
      <c r="AG2720" s="7">
        <v>47660795</v>
      </c>
      <c r="AH2720" s="7">
        <v>47660795</v>
      </c>
      <c r="AI2720" s="7">
        <v>47635275</v>
      </c>
      <c r="AJ2720" s="7">
        <v>47513857</v>
      </c>
      <c r="AK2720" s="4">
        <v>100</v>
      </c>
      <c r="AL2720" s="7">
        <v>66</v>
      </c>
      <c r="AM2720" s="7">
        <v>6395951</v>
      </c>
      <c r="AN2720" s="3">
        <v>13.42</v>
      </c>
      <c r="AO2720" s="3">
        <v>-0.84033599999999997</v>
      </c>
      <c r="AP2720" s="3">
        <v>-11.411410999999999</v>
      </c>
      <c r="AQ2720" s="3">
        <v>-13.994168999999999</v>
      </c>
      <c r="AR2720" s="3">
        <v>-9.2307690000000004</v>
      </c>
      <c r="AS2720" s="3">
        <v>-11.411410999999999</v>
      </c>
      <c r="AT2720" s="3">
        <v>-13.994168999999999</v>
      </c>
      <c r="AU2720" s="3">
        <v>-7.086614</v>
      </c>
      <c r="AV2720" s="3">
        <v>4.1038740541361092</v>
      </c>
      <c r="AW2720" s="3">
        <v>2.3638148598768747</v>
      </c>
      <c r="AX2720" s="3">
        <v>1.2912172040256245</v>
      </c>
      <c r="AY2720" s="4">
        <v>409.7</v>
      </c>
      <c r="AZ2720" s="3">
        <v>235.98</v>
      </c>
      <c r="BA2720" s="4">
        <v>128.9</v>
      </c>
    </row>
    <row r="2721" spans="1:53" x14ac:dyDescent="0.3">
      <c r="A2721" s="1" t="s">
        <v>3082</v>
      </c>
      <c r="B2721" s="2">
        <v>5724589</v>
      </c>
      <c r="C2721" s="9" t="s">
        <v>2401</v>
      </c>
      <c r="D2721" s="9" t="s">
        <v>2407</v>
      </c>
      <c r="E2721" s="3">
        <v>316.81477044000002</v>
      </c>
      <c r="F2721" s="5">
        <v>319.74669</v>
      </c>
      <c r="G2721" s="5" t="s">
        <v>2400</v>
      </c>
      <c r="H2721" s="3" t="s">
        <v>2400</v>
      </c>
      <c r="I2721" s="3">
        <v>6.6704249999999998</v>
      </c>
      <c r="J2721" s="4" t="s">
        <v>2400</v>
      </c>
      <c r="K2721" s="3">
        <v>6.6704249999999998</v>
      </c>
      <c r="L2721" s="3">
        <v>1.1989192799999999</v>
      </c>
      <c r="M2721" s="3">
        <v>1.1989192799999999</v>
      </c>
      <c r="N2721" s="3" t="s">
        <v>2400</v>
      </c>
      <c r="O2721" s="3" t="s">
        <v>2400</v>
      </c>
      <c r="P2721" s="3" t="s">
        <v>2400</v>
      </c>
      <c r="Q2721" s="3">
        <v>68.538376</v>
      </c>
      <c r="R2721" s="3" t="s">
        <v>2400</v>
      </c>
      <c r="S2721" s="3" t="s">
        <v>2400</v>
      </c>
      <c r="T2721" s="9" t="s">
        <v>3429</v>
      </c>
      <c r="U2721" s="7">
        <v>4694.0460000000003</v>
      </c>
      <c r="V2721" s="7">
        <v>4870.4229999999998</v>
      </c>
      <c r="W2721" s="7">
        <v>4573.9179999999997</v>
      </c>
      <c r="X2721" s="7">
        <v>4975.3209999999999</v>
      </c>
      <c r="Y2721" s="7">
        <v>4694.0460000000003</v>
      </c>
      <c r="Z2721" s="7">
        <v>4870.4229999999998</v>
      </c>
      <c r="AA2721" s="7">
        <v>4784.83</v>
      </c>
      <c r="AB2721" s="7">
        <v>4699.2370000000001</v>
      </c>
      <c r="AC2721" s="4">
        <v>100</v>
      </c>
      <c r="AD2721" s="4">
        <v>100</v>
      </c>
      <c r="AE2721" s="3" t="s">
        <v>2400</v>
      </c>
      <c r="AF2721" s="3" t="s">
        <v>2400</v>
      </c>
      <c r="AG2721" s="7">
        <v>17951159</v>
      </c>
      <c r="AH2721" s="7">
        <v>17951159</v>
      </c>
      <c r="AI2721" s="7">
        <v>17296572</v>
      </c>
      <c r="AJ2721" s="7" t="s">
        <v>2400</v>
      </c>
      <c r="AK2721" s="3" t="s">
        <v>2400</v>
      </c>
      <c r="AL2721" s="7">
        <v>57</v>
      </c>
      <c r="AM2721" s="7">
        <v>4982968</v>
      </c>
      <c r="AN2721" s="3">
        <v>27.74</v>
      </c>
      <c r="AO2721" s="3">
        <v>1.6027480000000001</v>
      </c>
      <c r="AP2721" s="3">
        <v>0.623583</v>
      </c>
      <c r="AQ2721" s="3">
        <v>5.780691</v>
      </c>
      <c r="AR2721" s="3">
        <v>19.448183</v>
      </c>
      <c r="AS2721" s="3">
        <v>0.623583</v>
      </c>
      <c r="AT2721" s="3">
        <v>5.780691</v>
      </c>
      <c r="AU2721" s="3">
        <v>18.018616999999999</v>
      </c>
      <c r="AV2721" s="3">
        <v>1.3912344534563741</v>
      </c>
      <c r="AW2721" s="3">
        <v>0.97340820582458232</v>
      </c>
      <c r="AX2721" s="3">
        <v>0.94618786059068893</v>
      </c>
      <c r="AY2721" s="3">
        <v>129.53</v>
      </c>
      <c r="AZ2721" s="3">
        <v>90.63</v>
      </c>
      <c r="BA2721" s="3">
        <v>88.09</v>
      </c>
    </row>
    <row r="2722" spans="1:53" x14ac:dyDescent="0.3">
      <c r="A2722" s="1" t="s">
        <v>2726</v>
      </c>
      <c r="B2722" s="2">
        <v>19136922</v>
      </c>
      <c r="C2722" s="9" t="s">
        <v>2395</v>
      </c>
      <c r="D2722" s="9" t="s">
        <v>2417</v>
      </c>
      <c r="E2722" s="3">
        <v>315.426665985</v>
      </c>
      <c r="F2722" s="5">
        <v>480.67066499999999</v>
      </c>
      <c r="G2722" s="5" t="s">
        <v>2400</v>
      </c>
      <c r="H2722" s="3">
        <v>-0.48799999999999999</v>
      </c>
      <c r="I2722" s="3" t="s">
        <v>2397</v>
      </c>
      <c r="J2722" s="3">
        <v>-0.48799999999999999</v>
      </c>
      <c r="K2722" s="3" t="s">
        <v>2397</v>
      </c>
      <c r="L2722" s="3" t="s">
        <v>2397</v>
      </c>
      <c r="M2722" s="3">
        <v>2.3321449799999998</v>
      </c>
      <c r="N2722" s="3">
        <v>26.791809000000001</v>
      </c>
      <c r="O2722" s="3" t="s">
        <v>2400</v>
      </c>
      <c r="P2722" s="3" t="s">
        <v>2400</v>
      </c>
      <c r="Q2722" s="3">
        <v>1.5126280000000001</v>
      </c>
      <c r="R2722" s="3">
        <v>7.9843659999999996</v>
      </c>
      <c r="S2722" s="3">
        <v>7.9843659999999996</v>
      </c>
      <c r="T2722" s="9" t="s">
        <v>3435</v>
      </c>
      <c r="U2722" s="7">
        <v>331504</v>
      </c>
      <c r="V2722" s="7">
        <v>294475</v>
      </c>
      <c r="W2722" s="7">
        <v>327891</v>
      </c>
      <c r="X2722" s="7">
        <v>387182</v>
      </c>
      <c r="Y2722" s="7">
        <v>331504</v>
      </c>
      <c r="Z2722" s="7">
        <v>357463</v>
      </c>
      <c r="AA2722" s="7">
        <v>348584</v>
      </c>
      <c r="AB2722" s="7">
        <v>349152</v>
      </c>
      <c r="AC2722" s="3">
        <v>73.716999999999999</v>
      </c>
      <c r="AD2722" s="3">
        <v>73.716999999999999</v>
      </c>
      <c r="AE2722" s="3">
        <v>16.363</v>
      </c>
      <c r="AF2722" s="3">
        <v>16.363</v>
      </c>
      <c r="AG2722" s="7">
        <v>41924000</v>
      </c>
      <c r="AH2722" s="7">
        <v>41804000</v>
      </c>
      <c r="AI2722" s="7">
        <v>40423000</v>
      </c>
      <c r="AJ2722" s="7">
        <v>41273778</v>
      </c>
      <c r="AK2722" s="3">
        <v>96.371489999999994</v>
      </c>
      <c r="AL2722" s="7">
        <v>212</v>
      </c>
      <c r="AM2722" s="7">
        <v>34475663</v>
      </c>
      <c r="AN2722" s="4">
        <v>80.5</v>
      </c>
      <c r="AO2722" s="3">
        <v>-3.6809820000000002</v>
      </c>
      <c r="AP2722" s="4">
        <v>6.5852000000000004</v>
      </c>
      <c r="AQ2722" s="3">
        <v>149.20634899999999</v>
      </c>
      <c r="AR2722" s="3">
        <v>-58.878993999999999</v>
      </c>
      <c r="AS2722" s="4">
        <v>6.5852000000000004</v>
      </c>
      <c r="AT2722" s="3">
        <v>149.20634899999999</v>
      </c>
      <c r="AU2722" s="3">
        <v>-60.071210999999998</v>
      </c>
      <c r="AV2722" s="3">
        <v>22.194001189274562</v>
      </c>
      <c r="AW2722" s="3">
        <v>26.400008648590291</v>
      </c>
      <c r="AX2722" s="3">
        <v>37.716286713534735</v>
      </c>
      <c r="AY2722" s="3">
        <v>112.93</v>
      </c>
      <c r="AZ2722" s="3">
        <v>134.33000000000001</v>
      </c>
      <c r="BA2722" s="3">
        <v>191.91</v>
      </c>
    </row>
    <row r="2723" spans="1:53" x14ac:dyDescent="0.3">
      <c r="A2723" s="1" t="s">
        <v>2753</v>
      </c>
      <c r="B2723" s="2">
        <v>10999578</v>
      </c>
      <c r="C2723" s="9" t="s">
        <v>2395</v>
      </c>
      <c r="D2723" s="9" t="s">
        <v>2403</v>
      </c>
      <c r="E2723" s="3">
        <v>314.39365871000001</v>
      </c>
      <c r="F2723" s="5">
        <v>139.99365800000001</v>
      </c>
      <c r="G2723" s="5" t="s">
        <v>2400</v>
      </c>
      <c r="H2723" s="3">
        <v>-0.56299999999999994</v>
      </c>
      <c r="I2723" s="3" t="s">
        <v>2397</v>
      </c>
      <c r="J2723" s="3">
        <v>-0.56299999999999994</v>
      </c>
      <c r="K2723" s="3" t="s">
        <v>2397</v>
      </c>
      <c r="L2723" s="3">
        <v>1.33947555</v>
      </c>
      <c r="M2723" s="3">
        <v>1.33947555</v>
      </c>
      <c r="N2723" s="3" t="s">
        <v>2397</v>
      </c>
      <c r="O2723" s="3" t="s">
        <v>2400</v>
      </c>
      <c r="P2723" s="3" t="s">
        <v>2400</v>
      </c>
      <c r="Q2723" s="3" t="s">
        <v>2400</v>
      </c>
      <c r="R2723" s="3" t="s">
        <v>2397</v>
      </c>
      <c r="S2723" s="3">
        <v>-0.55689200000000005</v>
      </c>
      <c r="T2723" s="9" t="s">
        <v>3429</v>
      </c>
      <c r="U2723" s="7" t="s">
        <v>2400</v>
      </c>
      <c r="V2723" s="7" t="s">
        <v>2400</v>
      </c>
      <c r="W2723" s="7" t="s">
        <v>2400</v>
      </c>
      <c r="X2723" s="7" t="s">
        <v>2400</v>
      </c>
      <c r="Y2723" s="7" t="s">
        <v>2400</v>
      </c>
      <c r="Z2723" s="7" t="s">
        <v>2400</v>
      </c>
      <c r="AA2723" s="7" t="s">
        <v>2400</v>
      </c>
      <c r="AB2723" s="7" t="s">
        <v>2400</v>
      </c>
      <c r="AC2723" s="3" t="s">
        <v>2400</v>
      </c>
      <c r="AD2723" s="3" t="s">
        <v>2400</v>
      </c>
      <c r="AE2723" s="3" t="s">
        <v>2400</v>
      </c>
      <c r="AF2723" s="3" t="s">
        <v>2400</v>
      </c>
      <c r="AG2723" s="7">
        <v>68409068</v>
      </c>
      <c r="AH2723" s="7">
        <v>68387469</v>
      </c>
      <c r="AI2723" s="7">
        <v>61884785</v>
      </c>
      <c r="AJ2723" s="7">
        <v>37571189</v>
      </c>
      <c r="AK2723" s="3">
        <v>54.911929999999998</v>
      </c>
      <c r="AL2723" s="7">
        <v>137</v>
      </c>
      <c r="AM2723" s="7">
        <v>20162935</v>
      </c>
      <c r="AN2723" s="3">
        <v>29.47</v>
      </c>
      <c r="AO2723" s="3">
        <v>-6.2034739999999999</v>
      </c>
      <c r="AP2723" s="3">
        <v>-17.73667</v>
      </c>
      <c r="AQ2723" s="3">
        <v>-40</v>
      </c>
      <c r="AR2723" s="3">
        <v>-57.953280999999997</v>
      </c>
      <c r="AS2723" s="3">
        <v>-17.73667</v>
      </c>
      <c r="AT2723" s="3">
        <v>-40</v>
      </c>
      <c r="AU2723" s="3">
        <v>-56.8</v>
      </c>
      <c r="AV2723" s="3" t="s">
        <v>2400</v>
      </c>
      <c r="AW2723" s="3" t="s">
        <v>2400</v>
      </c>
      <c r="AX2723" s="3" t="s">
        <v>2400</v>
      </c>
      <c r="AY2723" s="4">
        <v>98.6</v>
      </c>
      <c r="AZ2723" s="3">
        <v>108.63</v>
      </c>
      <c r="BA2723" s="3">
        <v>143.68</v>
      </c>
    </row>
    <row r="2724" spans="1:53" x14ac:dyDescent="0.3">
      <c r="A2724" s="1" t="s">
        <v>2662</v>
      </c>
      <c r="B2724" s="2">
        <v>4010413</v>
      </c>
      <c r="C2724" s="9" t="s">
        <v>2395</v>
      </c>
      <c r="D2724" s="9" t="s">
        <v>2478</v>
      </c>
      <c r="E2724" s="3">
        <v>313.91109552</v>
      </c>
      <c r="F2724" s="5">
        <v>736.26709500000004</v>
      </c>
      <c r="G2724" s="5" t="s">
        <v>2400</v>
      </c>
      <c r="H2724" s="3">
        <v>0.90800000000000003</v>
      </c>
      <c r="I2724" s="3">
        <v>3.8815789999999999</v>
      </c>
      <c r="J2724" s="3">
        <v>0.90800000000000003</v>
      </c>
      <c r="K2724" s="3">
        <v>3.8815789999999999</v>
      </c>
      <c r="L2724" s="3">
        <v>0.43396028000000003</v>
      </c>
      <c r="M2724" s="3">
        <v>0.43396028000000003</v>
      </c>
      <c r="N2724" s="3">
        <v>2.1668419999999999</v>
      </c>
      <c r="O2724" s="3" t="s">
        <v>2400</v>
      </c>
      <c r="P2724" s="3" t="s">
        <v>2400</v>
      </c>
      <c r="Q2724" s="3">
        <v>0.91742100000000004</v>
      </c>
      <c r="R2724" s="3">
        <v>1.986545</v>
      </c>
      <c r="S2724" s="3">
        <v>1.986545</v>
      </c>
      <c r="T2724" s="9" t="s">
        <v>3429</v>
      </c>
      <c r="U2724" s="7">
        <v>863454</v>
      </c>
      <c r="V2724" s="7">
        <v>1055450</v>
      </c>
      <c r="W2724" s="7">
        <v>701349</v>
      </c>
      <c r="X2724" s="7">
        <v>406052</v>
      </c>
      <c r="Y2724" s="7">
        <v>806733</v>
      </c>
      <c r="Z2724" s="7">
        <v>844467</v>
      </c>
      <c r="AA2724" s="7">
        <v>849295</v>
      </c>
      <c r="AB2724" s="7">
        <v>863454</v>
      </c>
      <c r="AC2724" s="4">
        <v>45.56</v>
      </c>
      <c r="AD2724" s="3">
        <v>56.088000000000001</v>
      </c>
      <c r="AE2724" s="3">
        <v>30.533999999999999</v>
      </c>
      <c r="AF2724" s="3">
        <v>45.819000000000003</v>
      </c>
      <c r="AG2724" s="7">
        <v>76938994</v>
      </c>
      <c r="AH2724" s="7">
        <v>76938994</v>
      </c>
      <c r="AI2724" s="7">
        <v>75666776</v>
      </c>
      <c r="AJ2724" s="7">
        <v>74969891</v>
      </c>
      <c r="AK2724" s="4">
        <v>97.440700000000007</v>
      </c>
      <c r="AL2724" s="7">
        <v>229</v>
      </c>
      <c r="AM2724" s="7">
        <v>68809665</v>
      </c>
      <c r="AN2724" s="3">
        <v>89.43</v>
      </c>
      <c r="AO2724" s="3">
        <v>5.8974359999999999</v>
      </c>
      <c r="AP2724" s="3">
        <v>1.22549</v>
      </c>
      <c r="AQ2724" s="3">
        <v>-19.649805000000001</v>
      </c>
      <c r="AR2724" s="3">
        <v>-41.418439999999997</v>
      </c>
      <c r="AS2724" s="3">
        <v>1.22549</v>
      </c>
      <c r="AT2724" s="3">
        <v>-19.649805000000001</v>
      </c>
      <c r="AU2724" s="3">
        <v>-41.251778000000002</v>
      </c>
      <c r="AV2724" s="3">
        <v>5.8481411909284908</v>
      </c>
      <c r="AW2724" s="3">
        <v>8.1745415075221803</v>
      </c>
      <c r="AX2724" s="3">
        <v>8.9159352968365084</v>
      </c>
      <c r="AY2724" s="3">
        <v>80.489999999999995</v>
      </c>
      <c r="AZ2724" s="3">
        <v>112.51</v>
      </c>
      <c r="BA2724" s="3">
        <v>122.71</v>
      </c>
    </row>
    <row r="2725" spans="1:53" x14ac:dyDescent="0.3">
      <c r="A2725" s="1" t="s">
        <v>2810</v>
      </c>
      <c r="B2725" s="2">
        <v>14292915</v>
      </c>
      <c r="C2725" s="9" t="s">
        <v>2401</v>
      </c>
      <c r="D2725" s="9" t="s">
        <v>2505</v>
      </c>
      <c r="E2725" s="3">
        <v>313.36643400000003</v>
      </c>
      <c r="F2725" s="5">
        <v>265.28743300000002</v>
      </c>
      <c r="G2725" s="5" t="s">
        <v>2400</v>
      </c>
      <c r="H2725" s="3">
        <v>-0.17599999999999999</v>
      </c>
      <c r="I2725" s="3" t="s">
        <v>2397</v>
      </c>
      <c r="J2725" s="3">
        <v>-0.17599999999999999</v>
      </c>
      <c r="K2725" s="3" t="s">
        <v>2397</v>
      </c>
      <c r="L2725" s="3">
        <v>1.9706136599999999</v>
      </c>
      <c r="M2725" s="3">
        <v>1.9289340100000001</v>
      </c>
      <c r="N2725" s="3" t="s">
        <v>2397</v>
      </c>
      <c r="O2725" s="3" t="s">
        <v>2400</v>
      </c>
      <c r="P2725" s="3" t="s">
        <v>2400</v>
      </c>
      <c r="Q2725" s="3">
        <v>2.2811900000000001</v>
      </c>
      <c r="R2725" s="3" t="s">
        <v>2397</v>
      </c>
      <c r="S2725" s="3">
        <v>-3.0397989999999999</v>
      </c>
      <c r="T2725" s="9" t="s">
        <v>3429</v>
      </c>
      <c r="U2725" s="7">
        <v>341543</v>
      </c>
      <c r="V2725" s="7">
        <v>145877</v>
      </c>
      <c r="W2725" s="7" t="s">
        <v>2400</v>
      </c>
      <c r="X2725" s="7" t="s">
        <v>2400</v>
      </c>
      <c r="Y2725" s="7">
        <v>130964</v>
      </c>
      <c r="Z2725" s="7">
        <v>301970</v>
      </c>
      <c r="AA2725" s="7">
        <v>337880</v>
      </c>
      <c r="AB2725" s="7">
        <v>341543</v>
      </c>
      <c r="AC2725" s="4">
        <v>5.133</v>
      </c>
      <c r="AD2725" s="4">
        <v>5.8159999999999998</v>
      </c>
      <c r="AE2725" s="3">
        <v>-30.818999999999999</v>
      </c>
      <c r="AF2725" s="3">
        <v>-76.292000000000002</v>
      </c>
      <c r="AG2725" s="7">
        <v>151542000</v>
      </c>
      <c r="AH2725" s="7">
        <v>150136000</v>
      </c>
      <c r="AI2725" s="7">
        <v>143441000</v>
      </c>
      <c r="AJ2725" s="7">
        <v>103089542</v>
      </c>
      <c r="AK2725" s="3">
        <v>67.768730000000005</v>
      </c>
      <c r="AL2725" s="7">
        <v>134</v>
      </c>
      <c r="AM2725" s="7">
        <v>42193296</v>
      </c>
      <c r="AN2725" s="3">
        <v>27.74</v>
      </c>
      <c r="AO2725" s="3">
        <v>13.432836</v>
      </c>
      <c r="AP2725" s="3">
        <v>10.679612000000001</v>
      </c>
      <c r="AQ2725" s="4">
        <v>137.5</v>
      </c>
      <c r="AR2725" s="3">
        <v>2.2421530000000001</v>
      </c>
      <c r="AS2725" s="3">
        <v>10.679612000000001</v>
      </c>
      <c r="AT2725" s="4">
        <v>137.5</v>
      </c>
      <c r="AU2725" s="3">
        <v>-2.1459229999999998</v>
      </c>
      <c r="AV2725" s="3">
        <v>10.853519836375094</v>
      </c>
      <c r="AW2725" s="3">
        <v>5.9017152426426351</v>
      </c>
      <c r="AX2725" s="3">
        <v>5.012828051758965</v>
      </c>
      <c r="AY2725" s="3">
        <v>351.47</v>
      </c>
      <c r="AZ2725" s="4">
        <v>191.12</v>
      </c>
      <c r="BA2725" s="3">
        <v>162.33000000000001</v>
      </c>
    </row>
    <row r="2726" spans="1:53" x14ac:dyDescent="0.3">
      <c r="A2726" s="1" t="s">
        <v>2866</v>
      </c>
      <c r="B2726" s="2">
        <v>4202710</v>
      </c>
      <c r="C2726" s="9" t="s">
        <v>2395</v>
      </c>
      <c r="D2726" s="9" t="s">
        <v>2428</v>
      </c>
      <c r="E2726" s="3">
        <v>312.45333535999998</v>
      </c>
      <c r="F2726" s="5">
        <v>212.18133499999999</v>
      </c>
      <c r="G2726" s="5" t="s">
        <v>2400</v>
      </c>
      <c r="H2726" s="3">
        <v>0.12</v>
      </c>
      <c r="I2726" s="3">
        <v>21.206897000000001</v>
      </c>
      <c r="J2726" s="3">
        <v>0.12</v>
      </c>
      <c r="K2726" s="3">
        <v>21.206897000000001</v>
      </c>
      <c r="L2726" s="3">
        <v>1.5704800800000001</v>
      </c>
      <c r="M2726" s="3">
        <v>1.20305164</v>
      </c>
      <c r="N2726" s="3">
        <v>18.303571000000002</v>
      </c>
      <c r="O2726" s="3" t="s">
        <v>2400</v>
      </c>
      <c r="P2726" s="3" t="s">
        <v>2400</v>
      </c>
      <c r="Q2726" s="3">
        <v>0.82653100000000002</v>
      </c>
      <c r="R2726" s="3">
        <v>6.9404719999999998</v>
      </c>
      <c r="S2726" s="3">
        <v>6.9404719999999998</v>
      </c>
      <c r="T2726" s="9" t="s">
        <v>3429</v>
      </c>
      <c r="U2726" s="7">
        <v>266090</v>
      </c>
      <c r="V2726" s="7">
        <v>239840</v>
      </c>
      <c r="W2726" s="7">
        <v>214970</v>
      </c>
      <c r="X2726" s="7">
        <v>166135</v>
      </c>
      <c r="Y2726" s="7">
        <v>302932</v>
      </c>
      <c r="Z2726" s="7">
        <v>292248</v>
      </c>
      <c r="AA2726" s="7">
        <v>283206</v>
      </c>
      <c r="AB2726" s="7">
        <v>266090</v>
      </c>
      <c r="AC2726" s="4">
        <v>39.44</v>
      </c>
      <c r="AD2726" s="3">
        <v>36.718000000000004</v>
      </c>
      <c r="AE2726" s="3">
        <v>15.590999999999999</v>
      </c>
      <c r="AF2726" s="4">
        <v>10.614000000000001</v>
      </c>
      <c r="AG2726" s="7">
        <v>57017032</v>
      </c>
      <c r="AH2726" s="7">
        <v>57017032</v>
      </c>
      <c r="AI2726" s="7">
        <v>56623793</v>
      </c>
      <c r="AJ2726" s="7">
        <v>55998465</v>
      </c>
      <c r="AK2726" s="3">
        <v>98.213570000000004</v>
      </c>
      <c r="AL2726" s="7">
        <v>94</v>
      </c>
      <c r="AM2726" s="7">
        <v>27244922</v>
      </c>
      <c r="AN2726" s="3">
        <v>47.78</v>
      </c>
      <c r="AO2726" s="3">
        <v>4.4142619999999999</v>
      </c>
      <c r="AP2726" s="3">
        <v>12.226277</v>
      </c>
      <c r="AQ2726" s="3">
        <v>16.698291999999999</v>
      </c>
      <c r="AR2726" s="3">
        <v>-0.646204</v>
      </c>
      <c r="AS2726" s="3">
        <v>12.226277</v>
      </c>
      <c r="AT2726" s="3">
        <v>16.698291999999999</v>
      </c>
      <c r="AU2726" s="3">
        <v>0.65466500000000005</v>
      </c>
      <c r="AV2726" s="3">
        <v>2.5963084153521003</v>
      </c>
      <c r="AW2726" s="3">
        <v>3.9870295407360192</v>
      </c>
      <c r="AX2726" s="3">
        <v>2.292875736337332</v>
      </c>
      <c r="AY2726" s="3">
        <v>138.56</v>
      </c>
      <c r="AZ2726" s="3">
        <v>212.78</v>
      </c>
      <c r="BA2726" s="3">
        <v>122.36</v>
      </c>
    </row>
    <row r="2727" spans="1:53" x14ac:dyDescent="0.3">
      <c r="A2727" s="1" t="s">
        <v>2854</v>
      </c>
      <c r="B2727" s="2">
        <v>6610825</v>
      </c>
      <c r="C2727" s="9" t="s">
        <v>2401</v>
      </c>
      <c r="D2727" s="9" t="s">
        <v>2413</v>
      </c>
      <c r="E2727" s="3">
        <v>311.56154484000001</v>
      </c>
      <c r="F2727" s="5">
        <v>838.02554399999997</v>
      </c>
      <c r="G2727" s="5">
        <v>1052.7045961399999</v>
      </c>
      <c r="H2727" s="3">
        <v>-0.151</v>
      </c>
      <c r="I2727" s="3" t="s">
        <v>2397</v>
      </c>
      <c r="J2727" s="3">
        <v>-0.151</v>
      </c>
      <c r="K2727" s="3" t="s">
        <v>2397</v>
      </c>
      <c r="L2727" s="3">
        <v>3.7474162899999999</v>
      </c>
      <c r="M2727" s="3">
        <v>1.6108396300000001</v>
      </c>
      <c r="N2727" s="3">
        <v>17.332695999999999</v>
      </c>
      <c r="O2727" s="3" t="s">
        <v>2400</v>
      </c>
      <c r="P2727" s="3" t="s">
        <v>2400</v>
      </c>
      <c r="Q2727" s="3">
        <v>13.942163000000001</v>
      </c>
      <c r="R2727" s="3">
        <v>19.117508000000001</v>
      </c>
      <c r="S2727" s="3">
        <v>24.288117505907099</v>
      </c>
      <c r="T2727" s="9" t="s">
        <v>3429</v>
      </c>
      <c r="U2727" s="7">
        <v>47968</v>
      </c>
      <c r="V2727" s="7">
        <v>39754</v>
      </c>
      <c r="W2727" s="7">
        <v>5044.7250000000004</v>
      </c>
      <c r="X2727" s="7">
        <v>1252.912</v>
      </c>
      <c r="Y2727" s="7">
        <v>58655.152000000002</v>
      </c>
      <c r="Z2727" s="7">
        <v>55737.152000000002</v>
      </c>
      <c r="AA2727" s="7">
        <v>52243.652000000002</v>
      </c>
      <c r="AB2727" s="7">
        <v>47968</v>
      </c>
      <c r="AC2727" s="3">
        <v>75.989000000000004</v>
      </c>
      <c r="AD2727" s="3">
        <v>76.628</v>
      </c>
      <c r="AE2727" s="3">
        <v>62.335999999999999</v>
      </c>
      <c r="AF2727" s="3">
        <v>72.929000000000002</v>
      </c>
      <c r="AG2727" s="7" t="s">
        <v>2400</v>
      </c>
      <c r="AH2727" s="7" t="s">
        <v>2400</v>
      </c>
      <c r="AI2727" s="7" t="s">
        <v>2400</v>
      </c>
      <c r="AJ2727" s="7">
        <v>12897269</v>
      </c>
      <c r="AK2727" s="3">
        <v>80.266019999999997</v>
      </c>
      <c r="AL2727" s="7">
        <v>1</v>
      </c>
      <c r="AM2727" s="7">
        <v>5374014</v>
      </c>
      <c r="AN2727" s="3">
        <v>33.450000000000003</v>
      </c>
      <c r="AO2727" s="3">
        <v>-3.9215689999999999</v>
      </c>
      <c r="AP2727" s="3">
        <v>-6.4981949999999999</v>
      </c>
      <c r="AQ2727" s="3">
        <v>-3.1517089999999999</v>
      </c>
      <c r="AR2727" s="3">
        <v>-3.1517089999999999</v>
      </c>
      <c r="AS2727" s="3">
        <v>-6.4981949999999999</v>
      </c>
      <c r="AT2727" s="3">
        <v>-3.1517089999999999</v>
      </c>
      <c r="AU2727" s="3">
        <v>-3.1517089999999999</v>
      </c>
      <c r="AV2727" s="3">
        <v>6.8190774348966992</v>
      </c>
      <c r="AW2727" s="3">
        <v>10.470606640182664</v>
      </c>
      <c r="AX2727" s="3">
        <v>10.822949520146635</v>
      </c>
      <c r="AY2727" s="3">
        <v>63.01</v>
      </c>
      <c r="AZ2727" s="3">
        <v>96.74</v>
      </c>
      <c r="BA2727" s="4">
        <v>100</v>
      </c>
    </row>
    <row r="2728" spans="1:53" x14ac:dyDescent="0.3">
      <c r="A2728" s="1" t="s">
        <v>3156</v>
      </c>
      <c r="B2728" s="2">
        <v>4913888</v>
      </c>
      <c r="C2728" s="9" t="s">
        <v>2395</v>
      </c>
      <c r="D2728" s="9" t="s">
        <v>2483</v>
      </c>
      <c r="E2728" s="3">
        <v>311.34573599999999</v>
      </c>
      <c r="F2728" s="5">
        <v>456.734736</v>
      </c>
      <c r="G2728" s="5" t="s">
        <v>2400</v>
      </c>
      <c r="H2728" s="3">
        <v>0.12</v>
      </c>
      <c r="I2728" s="3">
        <v>7.5420340000000001</v>
      </c>
      <c r="J2728" s="3">
        <v>0.12</v>
      </c>
      <c r="K2728" s="3">
        <v>7.5420340000000001</v>
      </c>
      <c r="L2728" s="3">
        <v>5.9469696999999995</v>
      </c>
      <c r="M2728" s="3">
        <v>5.3340883399999992</v>
      </c>
      <c r="N2728" s="3" t="s">
        <v>2397</v>
      </c>
      <c r="O2728" s="3" t="s">
        <v>2400</v>
      </c>
      <c r="P2728" s="3" t="s">
        <v>2400</v>
      </c>
      <c r="Q2728" s="3">
        <v>0.90603999999999996</v>
      </c>
      <c r="R2728" s="3">
        <v>5.1789300000000003</v>
      </c>
      <c r="S2728" s="3">
        <v>5.1789300000000003</v>
      </c>
      <c r="T2728" s="9" t="s">
        <v>3429</v>
      </c>
      <c r="U2728" s="7">
        <v>491409</v>
      </c>
      <c r="V2728" s="7">
        <v>451973</v>
      </c>
      <c r="W2728" s="7">
        <v>380052</v>
      </c>
      <c r="X2728" s="7">
        <v>291281</v>
      </c>
      <c r="Y2728" s="7">
        <v>471719</v>
      </c>
      <c r="Z2728" s="7">
        <v>477366</v>
      </c>
      <c r="AA2728" s="7">
        <v>484292</v>
      </c>
      <c r="AB2728" s="7">
        <v>491409</v>
      </c>
      <c r="AC2728" s="3">
        <v>32.976999999999997</v>
      </c>
      <c r="AD2728" s="3">
        <v>35.497</v>
      </c>
      <c r="AE2728" s="4">
        <v>5.1849999999999996</v>
      </c>
      <c r="AF2728" s="4">
        <v>5.8630000000000004</v>
      </c>
      <c r="AG2728" s="7">
        <v>29935000</v>
      </c>
      <c r="AH2728" s="7">
        <v>29944000</v>
      </c>
      <c r="AI2728" s="7">
        <v>29350000</v>
      </c>
      <c r="AJ2728" s="7">
        <v>22376640</v>
      </c>
      <c r="AK2728" s="3">
        <v>74.745540000000005</v>
      </c>
      <c r="AL2728" s="7">
        <v>128</v>
      </c>
      <c r="AM2728" s="7">
        <v>20424699</v>
      </c>
      <c r="AN2728" s="3">
        <v>68.23</v>
      </c>
      <c r="AO2728" s="3">
        <v>0.21276600000000001</v>
      </c>
      <c r="AP2728" s="3">
        <v>-9.4230769999999993</v>
      </c>
      <c r="AQ2728" s="3">
        <v>12.94964</v>
      </c>
      <c r="AR2728" s="3">
        <v>-6.2686570000000001</v>
      </c>
      <c r="AS2728" s="3">
        <v>-9.4230769999999993</v>
      </c>
      <c r="AT2728" s="3">
        <v>12.94964</v>
      </c>
      <c r="AU2728" s="3">
        <v>-9.5969289999999994</v>
      </c>
      <c r="AV2728" s="3">
        <v>1.348805110984401</v>
      </c>
      <c r="AW2728" s="3">
        <v>1.9329078532227535</v>
      </c>
      <c r="AX2728" s="3">
        <v>2.2953407654826528</v>
      </c>
      <c r="AY2728" s="3">
        <v>37.44</v>
      </c>
      <c r="AZ2728" s="3">
        <v>53.66</v>
      </c>
      <c r="BA2728" s="3">
        <v>63.72</v>
      </c>
    </row>
    <row r="2729" spans="1:53" x14ac:dyDescent="0.3">
      <c r="A2729" s="1" t="s">
        <v>2964</v>
      </c>
      <c r="B2729" s="2">
        <v>4992122</v>
      </c>
      <c r="C2729" s="9" t="s">
        <v>2395</v>
      </c>
      <c r="D2729" s="9" t="s">
        <v>2445</v>
      </c>
      <c r="E2729" s="3">
        <v>311.14862935000002</v>
      </c>
      <c r="F2729" s="5">
        <v>386.618629</v>
      </c>
      <c r="G2729" s="5" t="s">
        <v>2400</v>
      </c>
      <c r="H2729" s="4">
        <v>3.27</v>
      </c>
      <c r="I2729" s="3">
        <v>6.9851989999999997</v>
      </c>
      <c r="J2729" s="3">
        <v>3.27</v>
      </c>
      <c r="K2729" s="3">
        <v>6.9851989999999997</v>
      </c>
      <c r="L2729" s="3">
        <v>2.15631263</v>
      </c>
      <c r="M2729" s="3">
        <v>1.5765105800000001</v>
      </c>
      <c r="N2729" s="3">
        <v>27.760577999999999</v>
      </c>
      <c r="O2729" s="3" t="s">
        <v>2400</v>
      </c>
      <c r="P2729" s="3" t="s">
        <v>2400</v>
      </c>
      <c r="Q2729" s="3">
        <v>0.68247000000000002</v>
      </c>
      <c r="R2729" s="3">
        <v>10.649234</v>
      </c>
      <c r="S2729" s="3">
        <v>10.649234</v>
      </c>
      <c r="T2729" s="9" t="s">
        <v>3429</v>
      </c>
      <c r="U2729" s="7">
        <v>543744</v>
      </c>
      <c r="V2729" s="7">
        <v>497497</v>
      </c>
      <c r="W2729" s="7">
        <v>513620</v>
      </c>
      <c r="X2729" s="7">
        <v>497411</v>
      </c>
      <c r="Y2729" s="7">
        <v>537459</v>
      </c>
      <c r="Z2729" s="7">
        <v>545338</v>
      </c>
      <c r="AA2729" s="7">
        <v>552576</v>
      </c>
      <c r="AB2729" s="7">
        <v>543744</v>
      </c>
      <c r="AC2729" s="3">
        <v>20.815999999999999</v>
      </c>
      <c r="AD2729" s="3">
        <v>22.209</v>
      </c>
      <c r="AE2729" s="4">
        <v>4.7350000000000003</v>
      </c>
      <c r="AF2729" s="4">
        <v>5.7270000000000003</v>
      </c>
      <c r="AG2729" s="7">
        <v>10657554</v>
      </c>
      <c r="AH2729" s="7">
        <v>10783036</v>
      </c>
      <c r="AI2729" s="7">
        <v>10804800</v>
      </c>
      <c r="AJ2729" s="7">
        <v>8894045</v>
      </c>
      <c r="AK2729" s="3">
        <v>82.123429999999999</v>
      </c>
      <c r="AL2729" s="7">
        <v>105</v>
      </c>
      <c r="AM2729" s="7">
        <v>6912209</v>
      </c>
      <c r="AN2729" s="3">
        <v>63.82</v>
      </c>
      <c r="AO2729" s="3">
        <v>-1.5733630000000001</v>
      </c>
      <c r="AP2729" s="3">
        <v>-6.3696489999999999</v>
      </c>
      <c r="AQ2729" s="3">
        <v>31.669114</v>
      </c>
      <c r="AR2729" s="3">
        <v>20.681920000000002</v>
      </c>
      <c r="AS2729" s="3">
        <v>-6.3696489999999999</v>
      </c>
      <c r="AT2729" s="3">
        <v>31.669114</v>
      </c>
      <c r="AU2729" s="3">
        <v>22.328330999999999</v>
      </c>
      <c r="AV2729" s="3">
        <v>0.95989924372777891</v>
      </c>
      <c r="AW2729" s="3">
        <v>1.7406965581473748</v>
      </c>
      <c r="AX2729" s="3">
        <v>1.9457269481299742</v>
      </c>
      <c r="AY2729" s="3">
        <v>37.99</v>
      </c>
      <c r="AZ2729" s="3">
        <v>68.88</v>
      </c>
      <c r="BA2729" s="4">
        <v>77</v>
      </c>
    </row>
    <row r="2730" spans="1:53" x14ac:dyDescent="0.3">
      <c r="A2730" s="1" t="s">
        <v>2574</v>
      </c>
      <c r="B2730" s="2">
        <v>5189072</v>
      </c>
      <c r="C2730" s="9" t="s">
        <v>2395</v>
      </c>
      <c r="D2730" s="9" t="s">
        <v>2423</v>
      </c>
      <c r="E2730" s="3">
        <v>310.87312900000001</v>
      </c>
      <c r="F2730" s="5">
        <v>315.33112799999998</v>
      </c>
      <c r="G2730" s="5" t="s">
        <v>2400</v>
      </c>
      <c r="H2730" s="3">
        <v>-0.29899999999999999</v>
      </c>
      <c r="I2730" s="3" t="s">
        <v>2397</v>
      </c>
      <c r="J2730" s="3">
        <v>-0.29899999999999999</v>
      </c>
      <c r="K2730" s="3" t="s">
        <v>2397</v>
      </c>
      <c r="L2730" s="3" t="s">
        <v>2397</v>
      </c>
      <c r="M2730" s="3">
        <v>0.64969604999999997</v>
      </c>
      <c r="N2730" s="3" t="s">
        <v>2397</v>
      </c>
      <c r="O2730" s="3" t="s">
        <v>2400</v>
      </c>
      <c r="P2730" s="3" t="s">
        <v>2400</v>
      </c>
      <c r="Q2730" s="3">
        <v>0.63464200000000004</v>
      </c>
      <c r="R2730" s="3" t="s">
        <v>2397</v>
      </c>
      <c r="S2730" s="3">
        <v>-6.4342160000000002</v>
      </c>
      <c r="T2730" s="9" t="s">
        <v>3437</v>
      </c>
      <c r="U2730" s="7">
        <v>414292</v>
      </c>
      <c r="V2730" s="7">
        <v>363142</v>
      </c>
      <c r="W2730" s="7">
        <v>310021</v>
      </c>
      <c r="X2730" s="7">
        <v>170358</v>
      </c>
      <c r="Y2730" s="7">
        <v>441028</v>
      </c>
      <c r="Z2730" s="7">
        <v>431532</v>
      </c>
      <c r="AA2730" s="7">
        <v>414292</v>
      </c>
      <c r="AB2730" s="7">
        <v>388486</v>
      </c>
      <c r="AC2730" s="3">
        <v>46.524000000000001</v>
      </c>
      <c r="AD2730" s="3">
        <v>48.238</v>
      </c>
      <c r="AE2730" s="3">
        <v>-17.184000000000001</v>
      </c>
      <c r="AF2730" s="3">
        <v>-12.157999999999999</v>
      </c>
      <c r="AG2730" s="7">
        <v>80373402</v>
      </c>
      <c r="AH2730" s="7">
        <v>78841570</v>
      </c>
      <c r="AI2730" s="7">
        <v>76081370</v>
      </c>
      <c r="AJ2730" s="7">
        <v>68498412</v>
      </c>
      <c r="AK2730" s="3">
        <v>85.052019999999999</v>
      </c>
      <c r="AL2730" s="7">
        <v>192</v>
      </c>
      <c r="AM2730" s="7">
        <v>58971029</v>
      </c>
      <c r="AN2730" s="3">
        <v>73.22</v>
      </c>
      <c r="AO2730" s="3">
        <v>0.58823499999999995</v>
      </c>
      <c r="AP2730" s="3">
        <v>-11.398963999999999</v>
      </c>
      <c r="AQ2730" s="3">
        <v>-11.168831000000001</v>
      </c>
      <c r="AR2730" s="3">
        <v>-71.758876999999998</v>
      </c>
      <c r="AS2730" s="3">
        <v>-11.398963999999999</v>
      </c>
      <c r="AT2730" s="3">
        <v>-11.168831000000001</v>
      </c>
      <c r="AU2730" s="3">
        <v>-71.52373</v>
      </c>
      <c r="AV2730" s="3">
        <v>3.4232256744346832</v>
      </c>
      <c r="AW2730" s="3">
        <v>5.9984360337781384</v>
      </c>
      <c r="AX2730" s="3">
        <v>8.1488205853082256</v>
      </c>
      <c r="AY2730" s="3">
        <v>50.92</v>
      </c>
      <c r="AZ2730" s="3">
        <v>89.22</v>
      </c>
      <c r="BA2730" s="4">
        <v>121.2</v>
      </c>
    </row>
    <row r="2731" spans="1:53" x14ac:dyDescent="0.3">
      <c r="A2731" s="1" t="s">
        <v>3053</v>
      </c>
      <c r="B2731" s="2">
        <v>19732642</v>
      </c>
      <c r="C2731" s="9" t="s">
        <v>2401</v>
      </c>
      <c r="D2731" s="9" t="s">
        <v>2438</v>
      </c>
      <c r="E2731" s="3">
        <v>310.28426232999999</v>
      </c>
      <c r="F2731" s="5" t="s">
        <v>2400</v>
      </c>
      <c r="G2731" s="5">
        <v>5737.1153104699997</v>
      </c>
      <c r="H2731" s="3">
        <v>0.73699999999999999</v>
      </c>
      <c r="I2731" s="3">
        <v>14.9428571428571</v>
      </c>
      <c r="J2731" s="3">
        <v>0.73699999999999999</v>
      </c>
      <c r="K2731" s="3">
        <v>14.9428571428571</v>
      </c>
      <c r="L2731" s="3">
        <v>0.92988050535597688</v>
      </c>
      <c r="M2731" s="3">
        <v>0.92988050535597688</v>
      </c>
      <c r="N2731" s="3">
        <v>17.4811962667494</v>
      </c>
      <c r="O2731" s="3" t="s">
        <v>2400</v>
      </c>
      <c r="P2731" s="3" t="s">
        <v>2400</v>
      </c>
      <c r="Q2731" s="3" t="s">
        <v>2400</v>
      </c>
      <c r="R2731" s="3" t="s">
        <v>2400</v>
      </c>
      <c r="S2731" s="3" t="s">
        <v>2400</v>
      </c>
      <c r="T2731" s="9" t="s">
        <v>3429</v>
      </c>
      <c r="U2731" s="7">
        <v>42405</v>
      </c>
      <c r="V2731" s="7">
        <v>36363</v>
      </c>
      <c r="W2731" s="7">
        <v>97555</v>
      </c>
      <c r="X2731" s="7">
        <v>43738</v>
      </c>
      <c r="Y2731" s="7">
        <v>62129</v>
      </c>
      <c r="Z2731" s="7">
        <v>28065</v>
      </c>
      <c r="AA2731" s="7">
        <v>21999</v>
      </c>
      <c r="AB2731" s="7">
        <v>42405</v>
      </c>
      <c r="AC2731" s="3">
        <v>90.052000000000007</v>
      </c>
      <c r="AD2731" s="4">
        <v>96.87</v>
      </c>
      <c r="AE2731" s="3" t="s">
        <v>2400</v>
      </c>
      <c r="AF2731" s="3" t="s">
        <v>2400</v>
      </c>
      <c r="AG2731" s="7">
        <v>17461129</v>
      </c>
      <c r="AH2731" s="7">
        <v>17461129</v>
      </c>
      <c r="AI2731" s="7">
        <v>17231913</v>
      </c>
      <c r="AJ2731" s="7">
        <v>11212795</v>
      </c>
      <c r="AK2731" s="3">
        <v>64.21575</v>
      </c>
      <c r="AL2731" s="7">
        <v>89</v>
      </c>
      <c r="AM2731" s="7">
        <v>8586186</v>
      </c>
      <c r="AN2731" s="3">
        <v>49.17</v>
      </c>
      <c r="AO2731" s="3">
        <v>-0.317662</v>
      </c>
      <c r="AP2731" s="3">
        <v>-11.705121</v>
      </c>
      <c r="AQ2731" s="3">
        <v>0.38387700000000002</v>
      </c>
      <c r="AR2731" s="3">
        <v>-3.9191669999999998</v>
      </c>
      <c r="AS2731" s="3">
        <v>-11.705121</v>
      </c>
      <c r="AT2731" s="3">
        <v>0.38387700000000002</v>
      </c>
      <c r="AU2731" s="3">
        <v>-0.38095200000000001</v>
      </c>
      <c r="AV2731" s="3">
        <v>1.6828064210510099</v>
      </c>
      <c r="AW2731" s="3">
        <v>1.4675350134471934</v>
      </c>
      <c r="AX2731" s="3">
        <v>1.211055270692537</v>
      </c>
      <c r="AY2731" s="3">
        <v>143.85</v>
      </c>
      <c r="AZ2731" s="3">
        <v>125.45</v>
      </c>
      <c r="BA2731" s="3">
        <v>103.52</v>
      </c>
    </row>
    <row r="2732" spans="1:53" x14ac:dyDescent="0.3">
      <c r="A2732" s="1" t="s">
        <v>3185</v>
      </c>
      <c r="B2732" s="2">
        <v>104735</v>
      </c>
      <c r="C2732" s="9" t="s">
        <v>2401</v>
      </c>
      <c r="D2732" s="9" t="s">
        <v>2460</v>
      </c>
      <c r="E2732" s="3">
        <v>310.28286236000002</v>
      </c>
      <c r="F2732" s="5">
        <v>1736.1348620000001</v>
      </c>
      <c r="G2732" s="5">
        <v>1736.1348623599999</v>
      </c>
      <c r="H2732" s="3">
        <v>0.76</v>
      </c>
      <c r="I2732" s="3">
        <v>14.087894</v>
      </c>
      <c r="J2732" s="3">
        <v>0.76</v>
      </c>
      <c r="K2732" s="3">
        <v>14.087894</v>
      </c>
      <c r="L2732" s="3">
        <v>1.04444581</v>
      </c>
      <c r="M2732" s="3">
        <v>0.97860208000000004</v>
      </c>
      <c r="N2732" s="3">
        <v>1.2714209999999999</v>
      </c>
      <c r="O2732" s="3" t="s">
        <v>2400</v>
      </c>
      <c r="P2732" s="3" t="s">
        <v>2400</v>
      </c>
      <c r="Q2732" s="3">
        <v>3.181454</v>
      </c>
      <c r="R2732" s="3">
        <v>12.277562</v>
      </c>
      <c r="S2732" s="3">
        <v>12.277562</v>
      </c>
      <c r="T2732" s="9" t="s">
        <v>3429</v>
      </c>
      <c r="U2732" s="7">
        <v>534227</v>
      </c>
      <c r="V2732" s="7">
        <v>494356</v>
      </c>
      <c r="W2732" s="7">
        <v>418026</v>
      </c>
      <c r="X2732" s="7">
        <v>363564</v>
      </c>
      <c r="Y2732" s="7">
        <v>556726</v>
      </c>
      <c r="Z2732" s="7">
        <v>551772</v>
      </c>
      <c r="AA2732" s="7">
        <v>542653</v>
      </c>
      <c r="AB2732" s="7">
        <v>534227</v>
      </c>
      <c r="AC2732" s="3">
        <v>58.813000000000002</v>
      </c>
      <c r="AD2732" s="3">
        <v>59.862000000000002</v>
      </c>
      <c r="AE2732" s="3">
        <v>19.257999999999999</v>
      </c>
      <c r="AF2732" s="3">
        <v>21.361000000000001</v>
      </c>
      <c r="AG2732" s="7">
        <v>10164000</v>
      </c>
      <c r="AH2732" s="7">
        <v>10156000</v>
      </c>
      <c r="AI2732" s="7">
        <v>9835000</v>
      </c>
      <c r="AJ2732" s="7">
        <v>7195035</v>
      </c>
      <c r="AK2732" s="3">
        <v>70.794889999999995</v>
      </c>
      <c r="AL2732" s="7">
        <v>122</v>
      </c>
      <c r="AM2732" s="7">
        <v>5902210</v>
      </c>
      <c r="AN2732" s="3">
        <v>58.07</v>
      </c>
      <c r="AO2732" s="3">
        <v>1.8585130000000001</v>
      </c>
      <c r="AP2732" s="3">
        <v>11.30036</v>
      </c>
      <c r="AQ2732" s="3">
        <v>3.8826049999999999</v>
      </c>
      <c r="AR2732" s="3">
        <v>28.226414999999999</v>
      </c>
      <c r="AS2732" s="3">
        <v>11.30036</v>
      </c>
      <c r="AT2732" s="3">
        <v>3.8826049999999999</v>
      </c>
      <c r="AU2732" s="3">
        <v>35.486443000000001</v>
      </c>
      <c r="AV2732" s="3">
        <v>1.4428411018091525</v>
      </c>
      <c r="AW2732" s="3">
        <v>1.7344082845963549</v>
      </c>
      <c r="AX2732" s="3">
        <v>1.2421421344112318</v>
      </c>
      <c r="AY2732" s="3">
        <v>109.37</v>
      </c>
      <c r="AZ2732" s="3">
        <v>131.47</v>
      </c>
      <c r="BA2732" s="3">
        <v>94.15</v>
      </c>
    </row>
    <row r="2733" spans="1:53" x14ac:dyDescent="0.3">
      <c r="A2733" s="1" t="s">
        <v>2749</v>
      </c>
      <c r="B2733" s="2">
        <v>100882</v>
      </c>
      <c r="C2733" s="9" t="s">
        <v>2401</v>
      </c>
      <c r="D2733" s="9" t="s">
        <v>2399</v>
      </c>
      <c r="E2733" s="3">
        <v>309.00023427999997</v>
      </c>
      <c r="F2733" s="5" t="s">
        <v>2400</v>
      </c>
      <c r="G2733" s="5">
        <v>412.16323427999998</v>
      </c>
      <c r="H2733" s="3">
        <v>0.32</v>
      </c>
      <c r="I2733" s="4">
        <v>12.912000000000001</v>
      </c>
      <c r="J2733" s="4">
        <v>0.32</v>
      </c>
      <c r="K2733" s="4">
        <v>12.912000000000001</v>
      </c>
      <c r="L2733" s="3">
        <v>1.26557007218152</v>
      </c>
      <c r="M2733" s="3">
        <v>1.0263857090693</v>
      </c>
      <c r="N2733" s="3">
        <v>9.0674159999999997</v>
      </c>
      <c r="O2733" s="3" t="s">
        <v>2400</v>
      </c>
      <c r="P2733" s="3" t="s">
        <v>2400</v>
      </c>
      <c r="Q2733" s="3" t="s">
        <v>2400</v>
      </c>
      <c r="R2733" s="3" t="s">
        <v>2400</v>
      </c>
      <c r="S2733" s="3" t="s">
        <v>2400</v>
      </c>
      <c r="T2733" s="9" t="s">
        <v>3429</v>
      </c>
      <c r="U2733" s="7">
        <v>113517</v>
      </c>
      <c r="V2733" s="7">
        <v>115697</v>
      </c>
      <c r="W2733" s="7">
        <v>102479</v>
      </c>
      <c r="X2733" s="7">
        <v>78557</v>
      </c>
      <c r="Y2733" s="7">
        <v>112613</v>
      </c>
      <c r="Z2733" s="7">
        <v>113329</v>
      </c>
      <c r="AA2733" s="7">
        <v>113431</v>
      </c>
      <c r="AB2733" s="7">
        <v>113517</v>
      </c>
      <c r="AC2733" s="3" t="s">
        <v>2400</v>
      </c>
      <c r="AD2733" s="3" t="s">
        <v>2400</v>
      </c>
      <c r="AE2733" s="3" t="s">
        <v>2400</v>
      </c>
      <c r="AF2733" s="3" t="s">
        <v>2400</v>
      </c>
      <c r="AG2733" s="7">
        <v>17554884</v>
      </c>
      <c r="AH2733" s="7">
        <v>17538611</v>
      </c>
      <c r="AI2733" s="7">
        <v>17567983</v>
      </c>
      <c r="AJ2733" s="7">
        <v>13817649</v>
      </c>
      <c r="AK2733" s="3">
        <v>78.836560000000006</v>
      </c>
      <c r="AL2733" s="7">
        <v>112</v>
      </c>
      <c r="AM2733" s="7">
        <v>7507534</v>
      </c>
      <c r="AN2733" s="3">
        <v>42.83</v>
      </c>
      <c r="AO2733" s="3">
        <v>-0.79901699999999998</v>
      </c>
      <c r="AP2733" s="3">
        <v>-8.4515030000000007</v>
      </c>
      <c r="AQ2733" s="3">
        <v>3.9948450000000002</v>
      </c>
      <c r="AR2733" s="3">
        <v>23.206106999999999</v>
      </c>
      <c r="AS2733" s="3">
        <v>-8.4515030000000007</v>
      </c>
      <c r="AT2733" s="3">
        <v>3.9948450000000002</v>
      </c>
      <c r="AU2733" s="3">
        <v>21.353383999999998</v>
      </c>
      <c r="AV2733" s="3" t="s">
        <v>2400</v>
      </c>
      <c r="AW2733" s="3" t="s">
        <v>2400</v>
      </c>
      <c r="AX2733" s="3" t="s">
        <v>2400</v>
      </c>
      <c r="AY2733" s="3">
        <v>71.14</v>
      </c>
      <c r="AZ2733" s="3">
        <v>95.83</v>
      </c>
      <c r="BA2733" s="3">
        <v>85.78</v>
      </c>
    </row>
    <row r="2734" spans="1:53" x14ac:dyDescent="0.3">
      <c r="A2734" s="1" t="s">
        <v>3295</v>
      </c>
      <c r="B2734" s="2">
        <v>5720636</v>
      </c>
      <c r="C2734" s="9" t="s">
        <v>2401</v>
      </c>
      <c r="D2734" s="9" t="s">
        <v>2407</v>
      </c>
      <c r="E2734" s="3">
        <v>307.65849323999998</v>
      </c>
      <c r="F2734" s="5">
        <v>277.440493</v>
      </c>
      <c r="G2734" s="5" t="s">
        <v>2400</v>
      </c>
      <c r="H2734" s="4">
        <v>4.4569999999999999</v>
      </c>
      <c r="I2734" s="3">
        <v>2.3328099999999998</v>
      </c>
      <c r="J2734" s="4">
        <v>4.4569999999999999</v>
      </c>
      <c r="K2734" s="3">
        <v>2.3328099999999998</v>
      </c>
      <c r="L2734" s="3">
        <v>0.79901595999999997</v>
      </c>
      <c r="M2734" s="3">
        <v>0.79901595999999997</v>
      </c>
      <c r="N2734" s="3" t="s">
        <v>2400</v>
      </c>
      <c r="O2734" s="3" t="s">
        <v>2400</v>
      </c>
      <c r="P2734" s="3" t="s">
        <v>2400</v>
      </c>
      <c r="Q2734" s="3">
        <v>39.936171000000002</v>
      </c>
      <c r="R2734" s="3" t="s">
        <v>2400</v>
      </c>
      <c r="S2734" s="3" t="s">
        <v>2400</v>
      </c>
      <c r="T2734" s="9" t="s">
        <v>3436</v>
      </c>
      <c r="U2734" s="7">
        <v>5426.0510000000004</v>
      </c>
      <c r="V2734" s="7">
        <v>5200.5069999999996</v>
      </c>
      <c r="W2734" s="7">
        <v>3981.386</v>
      </c>
      <c r="X2734" s="7">
        <v>3486.5309999999999</v>
      </c>
      <c r="Y2734" s="7">
        <v>6227.8639999999996</v>
      </c>
      <c r="Z2734" s="7">
        <v>5826.9570000000003</v>
      </c>
      <c r="AA2734" s="7">
        <v>5426.0510000000004</v>
      </c>
      <c r="AB2734" s="7">
        <v>5187.0550000000003</v>
      </c>
      <c r="AC2734" s="4">
        <v>100</v>
      </c>
      <c r="AD2734" s="4">
        <v>100</v>
      </c>
      <c r="AE2734" s="3" t="s">
        <v>2400</v>
      </c>
      <c r="AF2734" s="3" t="s">
        <v>2400</v>
      </c>
      <c r="AG2734" s="7">
        <v>7190985</v>
      </c>
      <c r="AH2734" s="7">
        <v>7190985</v>
      </c>
      <c r="AI2734" s="7">
        <v>7470494</v>
      </c>
      <c r="AJ2734" s="7" t="s">
        <v>2400</v>
      </c>
      <c r="AK2734" s="3" t="s">
        <v>2400</v>
      </c>
      <c r="AL2734" s="7">
        <v>37</v>
      </c>
      <c r="AM2734" s="7">
        <v>6526189</v>
      </c>
      <c r="AN2734" s="3">
        <v>90.76</v>
      </c>
      <c r="AO2734" s="3">
        <v>-17.361557000000001</v>
      </c>
      <c r="AP2734" s="3">
        <v>-9.3361479999999997</v>
      </c>
      <c r="AQ2734" s="3">
        <v>-12.019121</v>
      </c>
      <c r="AR2734" s="3">
        <v>13.609641</v>
      </c>
      <c r="AS2734" s="3">
        <v>-9.3361479999999997</v>
      </c>
      <c r="AT2734" s="3">
        <v>-12.019121</v>
      </c>
      <c r="AU2734" s="3">
        <v>11.737496</v>
      </c>
      <c r="AV2734" s="3">
        <v>3.1921496151083613</v>
      </c>
      <c r="AW2734" s="3">
        <v>2.3679933340779522</v>
      </c>
      <c r="AX2734" s="3">
        <v>1.5863666050671028</v>
      </c>
      <c r="AY2734" s="4">
        <v>227.11</v>
      </c>
      <c r="AZ2734" s="3">
        <v>168.48</v>
      </c>
      <c r="BA2734" s="3">
        <v>112.87</v>
      </c>
    </row>
    <row r="2735" spans="1:53" x14ac:dyDescent="0.3">
      <c r="A2735" s="1" t="s">
        <v>2843</v>
      </c>
      <c r="B2735" s="2">
        <v>4914439</v>
      </c>
      <c r="C2735" s="9" t="s">
        <v>2395</v>
      </c>
      <c r="D2735" s="9" t="s">
        <v>2534</v>
      </c>
      <c r="E2735" s="3">
        <v>307.42995187000002</v>
      </c>
      <c r="F2735" s="5">
        <v>368.92395099999999</v>
      </c>
      <c r="G2735" s="5" t="s">
        <v>2400</v>
      </c>
      <c r="H2735" s="3">
        <v>0.74</v>
      </c>
      <c r="I2735" s="3">
        <v>21.744698</v>
      </c>
      <c r="J2735" s="3">
        <v>0.74</v>
      </c>
      <c r="K2735" s="3">
        <v>21.744698</v>
      </c>
      <c r="L2735" s="3">
        <v>1.8289522400000002</v>
      </c>
      <c r="M2735" s="3">
        <v>1.8289522400000002</v>
      </c>
      <c r="N2735" s="3">
        <v>8.729317</v>
      </c>
      <c r="O2735" s="3" t="s">
        <v>2400</v>
      </c>
      <c r="P2735" s="3" t="s">
        <v>2400</v>
      </c>
      <c r="Q2735" s="3">
        <v>0.81604500000000002</v>
      </c>
      <c r="R2735" s="3">
        <v>9.3950659999999999</v>
      </c>
      <c r="S2735" s="3">
        <v>9.3950659999999999</v>
      </c>
      <c r="T2735" s="9" t="s">
        <v>3430</v>
      </c>
      <c r="U2735" s="7">
        <v>412752</v>
      </c>
      <c r="V2735" s="7">
        <v>393692</v>
      </c>
      <c r="W2735" s="7">
        <v>544282</v>
      </c>
      <c r="X2735" s="7">
        <v>478925</v>
      </c>
      <c r="Y2735" s="7">
        <v>422156</v>
      </c>
      <c r="Z2735" s="7">
        <v>412752</v>
      </c>
      <c r="AA2735" s="7">
        <v>407749</v>
      </c>
      <c r="AB2735" s="7">
        <v>399582</v>
      </c>
      <c r="AC2735" s="3">
        <v>21.137</v>
      </c>
      <c r="AD2735" s="3">
        <v>21.603999999999999</v>
      </c>
      <c r="AE2735" s="4">
        <v>5.0389999999999997</v>
      </c>
      <c r="AF2735" s="4">
        <v>5.9020000000000001</v>
      </c>
      <c r="AG2735" s="7">
        <v>5207000</v>
      </c>
      <c r="AH2735" s="7">
        <v>5200000</v>
      </c>
      <c r="AI2735" s="7">
        <v>5203000</v>
      </c>
      <c r="AJ2735" s="7">
        <v>3377061</v>
      </c>
      <c r="AK2735" s="3">
        <v>64.843360000000004</v>
      </c>
      <c r="AL2735" s="7">
        <v>98</v>
      </c>
      <c r="AM2735" s="7">
        <v>2445892</v>
      </c>
      <c r="AN2735" s="3">
        <v>46.96</v>
      </c>
      <c r="AO2735" s="3">
        <v>-4.9335199999999997</v>
      </c>
      <c r="AP2735" s="3">
        <v>-7.9451130000000001</v>
      </c>
      <c r="AQ2735" s="3">
        <v>22.691351999999998</v>
      </c>
      <c r="AR2735" s="3">
        <v>191.21114700000001</v>
      </c>
      <c r="AS2735" s="3">
        <v>-7.9451130000000001</v>
      </c>
      <c r="AT2735" s="3">
        <v>22.691351999999998</v>
      </c>
      <c r="AU2735" s="3">
        <v>188.27586199999999</v>
      </c>
      <c r="AV2735" s="3">
        <v>1.7059236805325011</v>
      </c>
      <c r="AW2735" s="3">
        <v>3.031494954494999</v>
      </c>
      <c r="AX2735" s="3">
        <v>3.0626985903732638</v>
      </c>
      <c r="AY2735" s="3">
        <v>56.11</v>
      </c>
      <c r="AZ2735" s="3">
        <v>99.71</v>
      </c>
      <c r="BA2735" s="3">
        <v>100.74</v>
      </c>
    </row>
    <row r="2736" spans="1:53" x14ac:dyDescent="0.3">
      <c r="A2736" s="1" t="s">
        <v>3118</v>
      </c>
      <c r="B2736" s="2">
        <v>4165699</v>
      </c>
      <c r="C2736" s="9" t="s">
        <v>2395</v>
      </c>
      <c r="D2736" s="9" t="s">
        <v>2399</v>
      </c>
      <c r="E2736" s="3">
        <v>306.18146124999998</v>
      </c>
      <c r="F2736" s="5" t="s">
        <v>2400</v>
      </c>
      <c r="G2736" s="5">
        <v>201.55946125</v>
      </c>
      <c r="H2736" s="3">
        <v>0.52</v>
      </c>
      <c r="I2736" s="3">
        <v>11.9763313609467</v>
      </c>
      <c r="J2736" s="4">
        <v>0.52</v>
      </c>
      <c r="K2736" s="3">
        <v>11.9763313609467</v>
      </c>
      <c r="L2736" s="3">
        <v>0.98672619539849193</v>
      </c>
      <c r="M2736" s="3">
        <v>0.98498942212246798</v>
      </c>
      <c r="N2736" s="3">
        <v>7.1368119999999999</v>
      </c>
      <c r="O2736" s="3" t="s">
        <v>2400</v>
      </c>
      <c r="P2736" s="3" t="s">
        <v>2400</v>
      </c>
      <c r="Q2736" s="3" t="s">
        <v>2400</v>
      </c>
      <c r="R2736" s="3" t="s">
        <v>2400</v>
      </c>
      <c r="S2736" s="3" t="s">
        <v>2400</v>
      </c>
      <c r="T2736" s="9" t="s">
        <v>3429</v>
      </c>
      <c r="U2736" s="7">
        <v>99187</v>
      </c>
      <c r="V2736" s="7">
        <v>103979</v>
      </c>
      <c r="W2736" s="7">
        <v>95497</v>
      </c>
      <c r="X2736" s="7">
        <v>77920</v>
      </c>
      <c r="Y2736" s="7">
        <v>97917</v>
      </c>
      <c r="Z2736" s="7">
        <v>97529</v>
      </c>
      <c r="AA2736" s="7">
        <v>97683</v>
      </c>
      <c r="AB2736" s="7">
        <v>99187</v>
      </c>
      <c r="AC2736" s="3" t="s">
        <v>2400</v>
      </c>
      <c r="AD2736" s="3" t="s">
        <v>2400</v>
      </c>
      <c r="AE2736" s="3" t="s">
        <v>2400</v>
      </c>
      <c r="AF2736" s="3" t="s">
        <v>2400</v>
      </c>
      <c r="AG2736" s="7">
        <v>14266725</v>
      </c>
      <c r="AH2736" s="7">
        <v>14254024</v>
      </c>
      <c r="AI2736" s="7">
        <v>14319014</v>
      </c>
      <c r="AJ2736" s="7">
        <v>10704366</v>
      </c>
      <c r="AK2736" s="3">
        <v>75.130880000000005</v>
      </c>
      <c r="AL2736" s="7">
        <v>88</v>
      </c>
      <c r="AM2736" s="7">
        <v>5198907</v>
      </c>
      <c r="AN2736" s="3">
        <v>36.49</v>
      </c>
      <c r="AO2736" s="3">
        <v>0.14844099999999999</v>
      </c>
      <c r="AP2736" s="3">
        <v>-5.8166589999999996</v>
      </c>
      <c r="AQ2736" s="3">
        <v>7.7168710000000003</v>
      </c>
      <c r="AR2736" s="4">
        <v>12.008855000000001</v>
      </c>
      <c r="AS2736" s="3">
        <v>-5.8166589999999996</v>
      </c>
      <c r="AT2736" s="3">
        <v>7.7168710000000003</v>
      </c>
      <c r="AU2736" s="3">
        <v>9.8209440000000008</v>
      </c>
      <c r="AV2736" s="3">
        <v>0.6800642212298541</v>
      </c>
      <c r="AW2736" s="3">
        <v>0.97032120983481307</v>
      </c>
      <c r="AX2736" s="3">
        <v>1.0415679266382454</v>
      </c>
      <c r="AY2736" s="3">
        <v>79.52</v>
      </c>
      <c r="AZ2736" s="3">
        <v>113.45</v>
      </c>
      <c r="BA2736" s="3">
        <v>121.78</v>
      </c>
    </row>
    <row r="2737" spans="1:53" x14ac:dyDescent="0.3">
      <c r="A2737" s="1" t="s">
        <v>3115</v>
      </c>
      <c r="B2737" s="2">
        <v>4964140</v>
      </c>
      <c r="C2737" s="9" t="s">
        <v>2401</v>
      </c>
      <c r="D2737" s="9" t="s">
        <v>2406</v>
      </c>
      <c r="E2737" s="3">
        <v>305.61503551999999</v>
      </c>
      <c r="F2737" s="5">
        <v>234.01003499999999</v>
      </c>
      <c r="G2737" s="5" t="s">
        <v>2400</v>
      </c>
      <c r="H2737" s="3">
        <v>0.1</v>
      </c>
      <c r="I2737" s="3">
        <v>43.088234999999997</v>
      </c>
      <c r="J2737" s="3">
        <v>0.1</v>
      </c>
      <c r="K2737" s="3">
        <v>43.088234999999997</v>
      </c>
      <c r="L2737" s="3">
        <v>2.9311724700000004</v>
      </c>
      <c r="M2737" s="3">
        <v>2.6714077300000003</v>
      </c>
      <c r="N2737" s="3">
        <v>39.066667000000002</v>
      </c>
      <c r="O2737" s="3" t="s">
        <v>2400</v>
      </c>
      <c r="P2737" s="3" t="s">
        <v>2400</v>
      </c>
      <c r="Q2737" s="3">
        <v>3.7652429999999999</v>
      </c>
      <c r="R2737" s="3">
        <v>19.449995999999999</v>
      </c>
      <c r="S2737" s="3">
        <v>19.449995999999999</v>
      </c>
      <c r="T2737" s="9" t="s">
        <v>3437</v>
      </c>
      <c r="U2737" s="7">
        <v>56004</v>
      </c>
      <c r="V2737" s="7">
        <v>54055</v>
      </c>
      <c r="W2737" s="7">
        <v>53578</v>
      </c>
      <c r="X2737" s="7">
        <v>46276</v>
      </c>
      <c r="Y2737" s="7">
        <v>58651</v>
      </c>
      <c r="Z2737" s="7">
        <v>54423</v>
      </c>
      <c r="AA2737" s="7">
        <v>56004</v>
      </c>
      <c r="AB2737" s="7">
        <v>53201</v>
      </c>
      <c r="AC2737" s="3">
        <v>29.523</v>
      </c>
      <c r="AD2737" s="3">
        <v>28.094999999999999</v>
      </c>
      <c r="AE2737" s="3">
        <v>17.661000000000001</v>
      </c>
      <c r="AF2737" s="3">
        <v>18.567</v>
      </c>
      <c r="AG2737" s="7">
        <v>20105790</v>
      </c>
      <c r="AH2737" s="7">
        <v>20253361</v>
      </c>
      <c r="AI2737" s="7">
        <v>20250111</v>
      </c>
      <c r="AJ2737" s="7">
        <v>18681929</v>
      </c>
      <c r="AK2737" s="3">
        <v>93.588440000000006</v>
      </c>
      <c r="AL2737" s="7">
        <v>136</v>
      </c>
      <c r="AM2737" s="7">
        <v>16758059</v>
      </c>
      <c r="AN2737" s="3">
        <v>83.95</v>
      </c>
      <c r="AO2737" s="3">
        <v>1.524602</v>
      </c>
      <c r="AP2737" s="3">
        <v>-4.3109080000000004</v>
      </c>
      <c r="AQ2737" s="3">
        <v>12.432847000000001</v>
      </c>
      <c r="AR2737" s="3">
        <v>-6.8212999999999996E-2</v>
      </c>
      <c r="AS2737" s="3">
        <v>-4.3109080000000004</v>
      </c>
      <c r="AT2737" s="3">
        <v>12.432847000000001</v>
      </c>
      <c r="AU2737" s="3">
        <v>-0.34013599999999999</v>
      </c>
      <c r="AV2737" s="3">
        <v>0.88229553739463862</v>
      </c>
      <c r="AW2737" s="3">
        <v>1.3227030282287646</v>
      </c>
      <c r="AX2737" s="3">
        <v>1.7967378726472898</v>
      </c>
      <c r="AY2737" s="3">
        <v>53.86</v>
      </c>
      <c r="AZ2737" s="3">
        <v>80.75</v>
      </c>
      <c r="BA2737" s="3">
        <v>109.69</v>
      </c>
    </row>
    <row r="2738" spans="1:53" x14ac:dyDescent="0.3">
      <c r="A2738" s="1" t="s">
        <v>2980</v>
      </c>
      <c r="B2738" s="2">
        <v>5721906</v>
      </c>
      <c r="C2738" s="9" t="s">
        <v>2401</v>
      </c>
      <c r="D2738" s="9" t="s">
        <v>2407</v>
      </c>
      <c r="E2738" s="3">
        <v>305.56686702000002</v>
      </c>
      <c r="F2738" s="5">
        <v>372.566867</v>
      </c>
      <c r="G2738" s="5" t="s">
        <v>2400</v>
      </c>
      <c r="H2738" s="4">
        <v>1.0549999999999999</v>
      </c>
      <c r="I2738" s="3">
        <v>4.6436289999999998</v>
      </c>
      <c r="J2738" s="4">
        <v>1.0549999999999999</v>
      </c>
      <c r="K2738" s="3">
        <v>4.6436289999999998</v>
      </c>
      <c r="L2738" s="3">
        <v>1.05282488</v>
      </c>
      <c r="M2738" s="3">
        <v>1.05282488</v>
      </c>
      <c r="N2738" s="3">
        <v>16.522573999999999</v>
      </c>
      <c r="O2738" s="3" t="s">
        <v>2400</v>
      </c>
      <c r="P2738" s="3" t="s">
        <v>2400</v>
      </c>
      <c r="Q2738" s="3">
        <v>36.462342</v>
      </c>
      <c r="R2738" s="3" t="s">
        <v>2400</v>
      </c>
      <c r="S2738" s="3" t="s">
        <v>2400</v>
      </c>
      <c r="T2738" s="9" t="s">
        <v>3438</v>
      </c>
      <c r="U2738" s="7">
        <v>7034.8040000000001</v>
      </c>
      <c r="V2738" s="7">
        <v>10873.438</v>
      </c>
      <c r="W2738" s="7">
        <v>13823.332</v>
      </c>
      <c r="X2738" s="7">
        <v>13377.437</v>
      </c>
      <c r="Y2738" s="7">
        <v>9921.7450000000008</v>
      </c>
      <c r="Z2738" s="7">
        <v>8478.2749999999996</v>
      </c>
      <c r="AA2738" s="7">
        <v>7034.8040000000001</v>
      </c>
      <c r="AB2738" s="7">
        <v>8368.9940000000006</v>
      </c>
      <c r="AC2738" s="4">
        <v>100</v>
      </c>
      <c r="AD2738" s="4">
        <v>100</v>
      </c>
      <c r="AE2738" s="3" t="s">
        <v>2400</v>
      </c>
      <c r="AF2738" s="3" t="s">
        <v>2400</v>
      </c>
      <c r="AG2738" s="7">
        <v>17137794</v>
      </c>
      <c r="AH2738" s="7">
        <v>17137794</v>
      </c>
      <c r="AI2738" s="7">
        <v>17137794</v>
      </c>
      <c r="AJ2738" s="7" t="s">
        <v>2400</v>
      </c>
      <c r="AK2738" s="3" t="s">
        <v>2400</v>
      </c>
      <c r="AL2738" s="7">
        <v>44</v>
      </c>
      <c r="AM2738" s="7">
        <v>5395541</v>
      </c>
      <c r="AN2738" s="3">
        <v>31.48</v>
      </c>
      <c r="AO2738" s="3">
        <v>1.7751479999999999</v>
      </c>
      <c r="AP2738" s="3">
        <v>-3.5333709999999998</v>
      </c>
      <c r="AQ2738" s="3">
        <v>-2.2171690000000002</v>
      </c>
      <c r="AR2738" s="3">
        <v>23.919308000000001</v>
      </c>
      <c r="AS2738" s="3">
        <v>-3.5333709999999998</v>
      </c>
      <c r="AT2738" s="3">
        <v>-2.2171690000000002</v>
      </c>
      <c r="AU2738" s="3">
        <v>22.769449999999999</v>
      </c>
      <c r="AV2738" s="3">
        <v>0.70053940431306383</v>
      </c>
      <c r="AW2738" s="3">
        <v>1.0038910067846112</v>
      </c>
      <c r="AX2738" s="3">
        <v>1.0637595660032035</v>
      </c>
      <c r="AY2738" s="3">
        <v>52.64</v>
      </c>
      <c r="AZ2738" s="3">
        <v>75.430000000000007</v>
      </c>
      <c r="BA2738" s="3">
        <v>79.930000000000007</v>
      </c>
    </row>
    <row r="2739" spans="1:53" x14ac:dyDescent="0.3">
      <c r="A2739" s="1" t="s">
        <v>3350</v>
      </c>
      <c r="B2739" s="2">
        <v>4282812</v>
      </c>
      <c r="C2739" s="9" t="s">
        <v>2401</v>
      </c>
      <c r="D2739" s="9" t="s">
        <v>2430</v>
      </c>
      <c r="E2739" s="3">
        <v>304.08960834999999</v>
      </c>
      <c r="F2739" s="5">
        <v>279.12960800000002</v>
      </c>
      <c r="G2739" s="5" t="s">
        <v>2400</v>
      </c>
      <c r="H2739" s="3">
        <v>-0.10199999999999999</v>
      </c>
      <c r="I2739" s="3">
        <v>23.707070999999999</v>
      </c>
      <c r="J2739" s="3">
        <v>-0.10199999999999999</v>
      </c>
      <c r="K2739" s="3">
        <v>23.707070999999999</v>
      </c>
      <c r="L2739" s="3">
        <v>1.2775570199999999</v>
      </c>
      <c r="M2739" s="3">
        <v>0.93977737000000006</v>
      </c>
      <c r="N2739" s="3">
        <v>16.086361</v>
      </c>
      <c r="O2739" s="3" t="s">
        <v>2400</v>
      </c>
      <c r="P2739" s="3" t="s">
        <v>2400</v>
      </c>
      <c r="Q2739" s="3">
        <v>0.88358499999999995</v>
      </c>
      <c r="R2739" s="3">
        <v>5.7365469999999998</v>
      </c>
      <c r="S2739" s="3">
        <v>5.7365469999999998</v>
      </c>
      <c r="T2739" s="9" t="s">
        <v>3429</v>
      </c>
      <c r="U2739" s="7">
        <v>355048</v>
      </c>
      <c r="V2739" s="7">
        <v>362580</v>
      </c>
      <c r="W2739" s="7">
        <v>317919</v>
      </c>
      <c r="X2739" s="7">
        <v>269812</v>
      </c>
      <c r="Y2739" s="7">
        <v>323397</v>
      </c>
      <c r="Z2739" s="7">
        <v>333524</v>
      </c>
      <c r="AA2739" s="7">
        <v>346967</v>
      </c>
      <c r="AB2739" s="7">
        <v>355048</v>
      </c>
      <c r="AC2739" s="3">
        <v>42.438000000000002</v>
      </c>
      <c r="AD2739" s="4">
        <v>42.143000000000001</v>
      </c>
      <c r="AE2739" s="4">
        <v>16.489999999999998</v>
      </c>
      <c r="AF2739" s="4">
        <v>13.853</v>
      </c>
      <c r="AG2739" s="7">
        <v>13238555</v>
      </c>
      <c r="AH2739" s="7">
        <v>13254903</v>
      </c>
      <c r="AI2739" s="7">
        <v>13533183</v>
      </c>
      <c r="AJ2739" s="7">
        <v>11813211</v>
      </c>
      <c r="AK2739" s="3">
        <v>89.23339</v>
      </c>
      <c r="AL2739" s="7">
        <v>168</v>
      </c>
      <c r="AM2739" s="7">
        <v>11391349</v>
      </c>
      <c r="AN2739" s="3">
        <v>86.05</v>
      </c>
      <c r="AO2739" s="3">
        <v>1.777971</v>
      </c>
      <c r="AP2739" s="3">
        <v>2.176752</v>
      </c>
      <c r="AQ2739" s="3">
        <v>-9.3822390000000002</v>
      </c>
      <c r="AR2739" s="3">
        <v>-28.900333</v>
      </c>
      <c r="AS2739" s="3">
        <v>2.176752</v>
      </c>
      <c r="AT2739" s="3">
        <v>-9.3822390000000002</v>
      </c>
      <c r="AU2739" s="3">
        <v>-31.112416</v>
      </c>
      <c r="AV2739" s="3">
        <v>2.8729333508409036</v>
      </c>
      <c r="AW2739" s="3">
        <v>4.4706575343909298</v>
      </c>
      <c r="AX2739" s="3">
        <v>4.1801032777048173</v>
      </c>
      <c r="AY2739" s="3">
        <v>98.22</v>
      </c>
      <c r="AZ2739" s="3">
        <v>152.85</v>
      </c>
      <c r="BA2739" s="3">
        <v>142.91</v>
      </c>
    </row>
    <row r="2740" spans="1:53" x14ac:dyDescent="0.3">
      <c r="A2740" s="1" t="s">
        <v>2700</v>
      </c>
      <c r="B2740" s="2">
        <v>5720653</v>
      </c>
      <c r="C2740" s="9" t="s">
        <v>2401</v>
      </c>
      <c r="D2740" s="9" t="s">
        <v>2407</v>
      </c>
      <c r="E2740" s="3">
        <v>303.49216274000003</v>
      </c>
      <c r="F2740" s="5">
        <v>411.22838200000001</v>
      </c>
      <c r="G2740" s="5" t="s">
        <v>2400</v>
      </c>
      <c r="H2740" s="3">
        <v>9.6000000000000002E-2</v>
      </c>
      <c r="I2740" s="3">
        <v>24.829059999999998</v>
      </c>
      <c r="J2740" s="3">
        <v>9.6000000000000002E-2</v>
      </c>
      <c r="K2740" s="3">
        <v>24.829059999999998</v>
      </c>
      <c r="L2740" s="3">
        <v>0.88675214000000002</v>
      </c>
      <c r="M2740" s="3">
        <v>0.88675214000000002</v>
      </c>
      <c r="N2740" s="3">
        <v>48.823529000000001</v>
      </c>
      <c r="O2740" s="3" t="s">
        <v>2400</v>
      </c>
      <c r="P2740" s="3" t="s">
        <v>2400</v>
      </c>
      <c r="Q2740" s="3">
        <v>18.400601999999999</v>
      </c>
      <c r="R2740" s="3" t="s">
        <v>2400</v>
      </c>
      <c r="S2740" s="3" t="s">
        <v>2400</v>
      </c>
      <c r="T2740" s="9" t="s">
        <v>3438</v>
      </c>
      <c r="U2740" s="7">
        <v>20427.716</v>
      </c>
      <c r="V2740" s="7">
        <v>21584.398000000001</v>
      </c>
      <c r="W2740" s="7">
        <v>22740.026999999998</v>
      </c>
      <c r="X2740" s="7">
        <v>25549.097000000002</v>
      </c>
      <c r="Y2740" s="7">
        <v>21462.172999999999</v>
      </c>
      <c r="Z2740" s="7">
        <v>20944.945</v>
      </c>
      <c r="AA2740" s="7">
        <v>20427.716</v>
      </c>
      <c r="AB2740" s="7">
        <v>20602.225999999999</v>
      </c>
      <c r="AC2740" s="4">
        <v>100</v>
      </c>
      <c r="AD2740" s="4">
        <v>100</v>
      </c>
      <c r="AE2740" s="3" t="s">
        <v>2400</v>
      </c>
      <c r="AF2740" s="3" t="s">
        <v>2400</v>
      </c>
      <c r="AG2740" s="7">
        <v>49428691</v>
      </c>
      <c r="AH2740" s="7">
        <v>49428691</v>
      </c>
      <c r="AI2740" s="7">
        <v>49428691</v>
      </c>
      <c r="AJ2740" s="7" t="s">
        <v>2400</v>
      </c>
      <c r="AK2740" s="3" t="s">
        <v>2400</v>
      </c>
      <c r="AL2740" s="7">
        <v>106</v>
      </c>
      <c r="AM2740" s="7">
        <v>18475582</v>
      </c>
      <c r="AN2740" s="3">
        <v>37.380000000000003</v>
      </c>
      <c r="AO2740" s="3">
        <v>1.0434779999999999</v>
      </c>
      <c r="AP2740" s="3">
        <v>-5.374593</v>
      </c>
      <c r="AQ2740" s="3">
        <v>-6.7415729999999998</v>
      </c>
      <c r="AR2740" s="3">
        <v>1.2195119999999999</v>
      </c>
      <c r="AS2740" s="3">
        <v>-5.374593</v>
      </c>
      <c r="AT2740" s="3">
        <v>-6.7415729999999998</v>
      </c>
      <c r="AU2740" s="3">
        <v>1.751314</v>
      </c>
      <c r="AV2740" s="3">
        <v>1.8228279603843851</v>
      </c>
      <c r="AW2740" s="3">
        <v>1.8568935637364576</v>
      </c>
      <c r="AX2740" s="3">
        <v>1.3934004754133893</v>
      </c>
      <c r="AY2740" s="3">
        <v>134.79</v>
      </c>
      <c r="AZ2740" s="4">
        <v>137.30000000000001</v>
      </c>
      <c r="BA2740" s="4">
        <v>103.03</v>
      </c>
    </row>
    <row r="2741" spans="1:53" x14ac:dyDescent="0.3">
      <c r="A2741" s="1" t="s">
        <v>2683</v>
      </c>
      <c r="B2741" s="2">
        <v>5721280</v>
      </c>
      <c r="C2741" s="9" t="s">
        <v>2401</v>
      </c>
      <c r="D2741" s="9" t="s">
        <v>2407</v>
      </c>
      <c r="E2741" s="3">
        <v>303.32811140000001</v>
      </c>
      <c r="F2741" s="5">
        <v>462.91676100000001</v>
      </c>
      <c r="G2741" s="5" t="s">
        <v>2400</v>
      </c>
      <c r="H2741" s="3">
        <v>0.111</v>
      </c>
      <c r="I2741" s="3">
        <v>21.613545999999999</v>
      </c>
      <c r="J2741" s="3">
        <v>0.111</v>
      </c>
      <c r="K2741" s="3">
        <v>21.613545999999999</v>
      </c>
      <c r="L2741" s="3">
        <v>0.85520611999999996</v>
      </c>
      <c r="M2741" s="3">
        <v>0.85520611999999996</v>
      </c>
      <c r="N2741" s="3">
        <v>8.0609210000000004</v>
      </c>
      <c r="O2741" s="3" t="s">
        <v>2400</v>
      </c>
      <c r="P2741" s="3" t="s">
        <v>2400</v>
      </c>
      <c r="Q2741" s="3">
        <v>19.467179000000002</v>
      </c>
      <c r="R2741" s="3" t="s">
        <v>2400</v>
      </c>
      <c r="S2741" s="3" t="s">
        <v>2400</v>
      </c>
      <c r="T2741" s="9" t="s">
        <v>3440</v>
      </c>
      <c r="U2741" s="7">
        <v>22635.014999999999</v>
      </c>
      <c r="V2741" s="7">
        <v>23121.069</v>
      </c>
      <c r="W2741" s="7">
        <v>23242.304</v>
      </c>
      <c r="X2741" s="7">
        <v>24677.773000000001</v>
      </c>
      <c r="Y2741" s="7">
        <v>22635.014999999999</v>
      </c>
      <c r="Z2741" s="7">
        <v>22690.481</v>
      </c>
      <c r="AA2741" s="7">
        <v>22745.947</v>
      </c>
      <c r="AB2741" s="7">
        <v>22933.508000000002</v>
      </c>
      <c r="AC2741" s="4">
        <v>100</v>
      </c>
      <c r="AD2741" s="4">
        <v>100</v>
      </c>
      <c r="AE2741" s="3" t="s">
        <v>2400</v>
      </c>
      <c r="AF2741" s="3" t="s">
        <v>2400</v>
      </c>
      <c r="AG2741" s="7">
        <v>25903340</v>
      </c>
      <c r="AH2741" s="7">
        <v>25903340</v>
      </c>
      <c r="AI2741" s="7">
        <v>26230724</v>
      </c>
      <c r="AJ2741" s="7" t="s">
        <v>2400</v>
      </c>
      <c r="AK2741" s="3" t="s">
        <v>2400</v>
      </c>
      <c r="AL2741" s="7">
        <v>62</v>
      </c>
      <c r="AM2741" s="7">
        <v>7742262</v>
      </c>
      <c r="AN2741" s="3">
        <v>29.89</v>
      </c>
      <c r="AO2741" s="3">
        <v>0.55606999999999995</v>
      </c>
      <c r="AP2741" s="3">
        <v>-7.34415</v>
      </c>
      <c r="AQ2741" s="3">
        <v>-9.8837209999999995</v>
      </c>
      <c r="AR2741" s="3">
        <v>-4.1519440000000003</v>
      </c>
      <c r="AS2741" s="3">
        <v>-7.34415</v>
      </c>
      <c r="AT2741" s="3">
        <v>-9.8837209999999995</v>
      </c>
      <c r="AU2741" s="3">
        <v>-3.2114180000000001</v>
      </c>
      <c r="AV2741" s="3">
        <v>4.7658680309180204</v>
      </c>
      <c r="AW2741" s="3">
        <v>2.7510009765676409</v>
      </c>
      <c r="AX2741" s="3">
        <v>1.7250213827489191</v>
      </c>
      <c r="AY2741" s="4">
        <v>382.9</v>
      </c>
      <c r="AZ2741" s="4">
        <v>221.02</v>
      </c>
      <c r="BA2741" s="3">
        <v>138.59</v>
      </c>
    </row>
    <row r="2742" spans="1:53" x14ac:dyDescent="0.3">
      <c r="A2742" s="1" t="s">
        <v>3395</v>
      </c>
      <c r="B2742" s="2">
        <v>27861906</v>
      </c>
      <c r="C2742" s="9" t="s">
        <v>2401</v>
      </c>
      <c r="D2742" s="9" t="s">
        <v>2461</v>
      </c>
      <c r="E2742" s="3">
        <v>303.23231534000001</v>
      </c>
      <c r="F2742" s="5">
        <v>-391.00975499999998</v>
      </c>
      <c r="G2742" s="5" t="s">
        <v>2400</v>
      </c>
      <c r="H2742" s="3">
        <v>-1.6752145791908996E-2</v>
      </c>
      <c r="I2742" s="3" t="s">
        <v>2397</v>
      </c>
      <c r="J2742" s="3">
        <v>-1.6752145791908996E-2</v>
      </c>
      <c r="K2742" s="3" t="s">
        <v>2397</v>
      </c>
      <c r="L2742" s="3">
        <v>0.55920121999999994</v>
      </c>
      <c r="M2742" s="3">
        <v>0.53515796999999998</v>
      </c>
      <c r="N2742" s="3" t="s">
        <v>2400</v>
      </c>
      <c r="O2742" s="3" t="s">
        <v>2400</v>
      </c>
      <c r="P2742" s="3" t="s">
        <v>2400</v>
      </c>
      <c r="Q2742" s="3" t="s">
        <v>2397</v>
      </c>
      <c r="R2742" s="3">
        <v>4.8078830000000004</v>
      </c>
      <c r="S2742" s="3">
        <v>4.8078830000000004</v>
      </c>
      <c r="T2742" s="9" t="s">
        <v>3429</v>
      </c>
      <c r="U2742" s="7">
        <v>593368.39053726348</v>
      </c>
      <c r="V2742" s="7">
        <v>536562.5869045842</v>
      </c>
      <c r="W2742" s="7">
        <v>458797.72561337939</v>
      </c>
      <c r="X2742" s="7">
        <v>196111.60727229886</v>
      </c>
      <c r="Y2742" s="7">
        <v>538539.72404791391</v>
      </c>
      <c r="Z2742" s="7">
        <v>561555.33784218261</v>
      </c>
      <c r="AA2742" s="7">
        <v>581486.37233406701</v>
      </c>
      <c r="AB2742" s="7">
        <v>593368.39053726348</v>
      </c>
      <c r="AC2742" s="3">
        <v>54.677999999999997</v>
      </c>
      <c r="AD2742" s="3">
        <v>59.651000000000003</v>
      </c>
      <c r="AE2742" s="3">
        <v>-24.943000000000001</v>
      </c>
      <c r="AF2742" s="4">
        <v>-16.670000000000002</v>
      </c>
      <c r="AG2742" s="7">
        <v>92436385</v>
      </c>
      <c r="AH2742" s="7">
        <v>95471165</v>
      </c>
      <c r="AI2742" s="7">
        <v>99247256</v>
      </c>
      <c r="AJ2742" s="7">
        <v>38225773</v>
      </c>
      <c r="AK2742" s="3">
        <v>45.260429999999999</v>
      </c>
      <c r="AL2742" s="7">
        <v>57</v>
      </c>
      <c r="AM2742" s="7">
        <v>21322100</v>
      </c>
      <c r="AN2742" s="3">
        <v>25.25</v>
      </c>
      <c r="AO2742" s="3">
        <v>-2.7472530000000002</v>
      </c>
      <c r="AP2742" s="3">
        <v>-1.3927579999999999</v>
      </c>
      <c r="AQ2742" s="3">
        <v>-8.0519479999999994</v>
      </c>
      <c r="AR2742" s="3">
        <v>-33.618349000000002</v>
      </c>
      <c r="AS2742" s="3">
        <v>-1.3927579999999999</v>
      </c>
      <c r="AT2742" s="3">
        <v>-8.0519479999999994</v>
      </c>
      <c r="AU2742" s="3">
        <v>-36.992727000000002</v>
      </c>
      <c r="AV2742" s="3" t="s">
        <v>2400</v>
      </c>
      <c r="AW2742" s="3" t="s">
        <v>2400</v>
      </c>
      <c r="AX2742" s="3" t="s">
        <v>2400</v>
      </c>
      <c r="AY2742" s="3">
        <v>52.06</v>
      </c>
      <c r="AZ2742" s="3">
        <v>69.44</v>
      </c>
      <c r="BA2742" s="3">
        <v>109.39</v>
      </c>
    </row>
    <row r="2743" spans="1:53" x14ac:dyDescent="0.3">
      <c r="A2743" s="1" t="s">
        <v>3338</v>
      </c>
      <c r="B2743" s="2">
        <v>4662077</v>
      </c>
      <c r="C2743" s="9" t="s">
        <v>2395</v>
      </c>
      <c r="D2743" s="9" t="s">
        <v>2417</v>
      </c>
      <c r="E2743" s="3">
        <v>302.98590000000002</v>
      </c>
      <c r="F2743" s="5">
        <v>333.02190000000002</v>
      </c>
      <c r="G2743" s="5" t="s">
        <v>2400</v>
      </c>
      <c r="H2743" s="3">
        <v>8.5999999999999993E-2</v>
      </c>
      <c r="I2743" s="3">
        <v>249.86842100000001</v>
      </c>
      <c r="J2743" s="3">
        <v>8.5999999999999993E-2</v>
      </c>
      <c r="K2743" s="3">
        <v>249.86842100000001</v>
      </c>
      <c r="L2743" s="3">
        <v>6.5709342600000005</v>
      </c>
      <c r="M2743" s="3">
        <v>5.1856908799999992</v>
      </c>
      <c r="N2743" s="3">
        <v>7.3977409999999999</v>
      </c>
      <c r="O2743" s="3" t="s">
        <v>2400</v>
      </c>
      <c r="P2743" s="3" t="s">
        <v>2400</v>
      </c>
      <c r="Q2743" s="3">
        <v>1.2701199999999999</v>
      </c>
      <c r="R2743" s="3">
        <v>16.518017</v>
      </c>
      <c r="S2743" s="3">
        <v>16.518017</v>
      </c>
      <c r="T2743" s="9" t="s">
        <v>3429</v>
      </c>
      <c r="U2743" s="7">
        <v>222934</v>
      </c>
      <c r="V2743" s="7">
        <v>197168</v>
      </c>
      <c r="W2743" s="7">
        <v>224127</v>
      </c>
      <c r="X2743" s="7">
        <v>165251</v>
      </c>
      <c r="Y2743" s="7">
        <v>263587</v>
      </c>
      <c r="Z2743" s="7">
        <v>243250</v>
      </c>
      <c r="AA2743" s="7">
        <v>234607</v>
      </c>
      <c r="AB2743" s="7">
        <v>222934</v>
      </c>
      <c r="AC2743" s="3">
        <v>45.957999999999998</v>
      </c>
      <c r="AD2743" s="3">
        <v>46.030999999999999</v>
      </c>
      <c r="AE2743" s="3">
        <v>-1.599</v>
      </c>
      <c r="AF2743" s="4">
        <v>5.6180000000000003</v>
      </c>
      <c r="AG2743" s="7">
        <v>16224237</v>
      </c>
      <c r="AH2743" s="7">
        <v>16375138</v>
      </c>
      <c r="AI2743" s="7">
        <v>15541093</v>
      </c>
      <c r="AJ2743" s="7">
        <v>12759732</v>
      </c>
      <c r="AK2743" s="3">
        <v>79.509889999999999</v>
      </c>
      <c r="AL2743" s="7">
        <v>105</v>
      </c>
      <c r="AM2743" s="7">
        <v>10994335</v>
      </c>
      <c r="AN2743" s="3">
        <v>68.510000000000005</v>
      </c>
      <c r="AO2743" s="3">
        <v>-5.4753610000000004</v>
      </c>
      <c r="AP2743" s="3">
        <v>0.58262700000000001</v>
      </c>
      <c r="AQ2743" s="3">
        <v>71.544714999999997</v>
      </c>
      <c r="AR2743" s="3">
        <v>193.055556</v>
      </c>
      <c r="AS2743" s="3">
        <v>0.58262700000000001</v>
      </c>
      <c r="AT2743" s="3">
        <v>71.544714999999997</v>
      </c>
      <c r="AU2743" s="3">
        <v>175.61683600000001</v>
      </c>
      <c r="AV2743" s="3">
        <v>4.5042689823150726</v>
      </c>
      <c r="AW2743" s="3">
        <v>6.966564177628948</v>
      </c>
      <c r="AX2743" s="3">
        <v>5.5102575398263873</v>
      </c>
      <c r="AY2743" s="3">
        <v>104.37</v>
      </c>
      <c r="AZ2743" s="3">
        <v>161.41999999999999</v>
      </c>
      <c r="BA2743" s="3">
        <v>127.68</v>
      </c>
    </row>
    <row r="2744" spans="1:53" x14ac:dyDescent="0.3">
      <c r="A2744" s="1" t="s">
        <v>3138</v>
      </c>
      <c r="B2744" s="2">
        <v>5721399</v>
      </c>
      <c r="C2744" s="9" t="s">
        <v>2401</v>
      </c>
      <c r="D2744" s="9" t="s">
        <v>2407</v>
      </c>
      <c r="E2744" s="3">
        <v>300.76541950000001</v>
      </c>
      <c r="F2744" s="5">
        <v>368.06941899999998</v>
      </c>
      <c r="G2744" s="5" t="s">
        <v>2400</v>
      </c>
      <c r="H2744" s="3">
        <v>0.106</v>
      </c>
      <c r="I2744" s="3">
        <v>9.1086960000000001</v>
      </c>
      <c r="J2744" s="3">
        <v>0.106</v>
      </c>
      <c r="K2744" s="3">
        <v>9.1086960000000001</v>
      </c>
      <c r="L2744" s="3">
        <v>1.0695596700000001</v>
      </c>
      <c r="M2744" s="3">
        <v>1.0695596700000001</v>
      </c>
      <c r="N2744" s="3">
        <v>6.5112670000000001</v>
      </c>
      <c r="O2744" s="3" t="s">
        <v>2400</v>
      </c>
      <c r="P2744" s="3" t="s">
        <v>2400</v>
      </c>
      <c r="Q2744" s="3">
        <v>9.3154269999999997</v>
      </c>
      <c r="R2744" s="3" t="s">
        <v>2400</v>
      </c>
      <c r="S2744" s="3" t="s">
        <v>2400</v>
      </c>
      <c r="T2744" s="9" t="s">
        <v>3430</v>
      </c>
      <c r="U2744" s="7">
        <v>39056</v>
      </c>
      <c r="V2744" s="7">
        <v>40471</v>
      </c>
      <c r="W2744" s="7">
        <v>34360.360999999997</v>
      </c>
      <c r="X2744" s="7">
        <v>35494</v>
      </c>
      <c r="Y2744" s="7">
        <v>39056</v>
      </c>
      <c r="Z2744" s="7">
        <v>40051.5</v>
      </c>
      <c r="AA2744" s="7">
        <v>41047</v>
      </c>
      <c r="AB2744" s="7">
        <v>40759</v>
      </c>
      <c r="AC2744" s="4">
        <v>100</v>
      </c>
      <c r="AD2744" s="4">
        <v>100</v>
      </c>
      <c r="AE2744" s="3" t="s">
        <v>2400</v>
      </c>
      <c r="AF2744" s="3" t="s">
        <v>2400</v>
      </c>
      <c r="AG2744" s="7">
        <v>40763000</v>
      </c>
      <c r="AH2744" s="7">
        <v>40763000</v>
      </c>
      <c r="AI2744" s="7">
        <v>38169000</v>
      </c>
      <c r="AJ2744" s="7">
        <v>25561579</v>
      </c>
      <c r="AK2744" s="4">
        <v>100</v>
      </c>
      <c r="AL2744" s="7">
        <v>70</v>
      </c>
      <c r="AM2744" s="7">
        <v>26464645</v>
      </c>
      <c r="AN2744" s="3">
        <v>64.92</v>
      </c>
      <c r="AO2744" s="3">
        <v>0.239234</v>
      </c>
      <c r="AP2744" s="3">
        <v>-1.4117649999999999</v>
      </c>
      <c r="AQ2744" s="3">
        <v>-2.2170359999999998</v>
      </c>
      <c r="AR2744" s="3">
        <v>-1.0625739999999999</v>
      </c>
      <c r="AS2744" s="3">
        <v>-1.4117649999999999</v>
      </c>
      <c r="AT2744" s="3">
        <v>-2.2170359999999998</v>
      </c>
      <c r="AU2744" s="3">
        <v>-0.71090100000000001</v>
      </c>
      <c r="AV2744" s="3">
        <v>1.3907560675799409</v>
      </c>
      <c r="AW2744" s="3">
        <v>1.8435135097337105</v>
      </c>
      <c r="AX2744" s="3">
        <v>1.9120321613865225</v>
      </c>
      <c r="AY2744" s="3">
        <v>86.78</v>
      </c>
      <c r="AZ2744" s="4">
        <v>115.03</v>
      </c>
      <c r="BA2744" s="3">
        <v>119.31</v>
      </c>
    </row>
    <row r="2745" spans="1:53" x14ac:dyDescent="0.3">
      <c r="A2745" s="1" t="s">
        <v>2659</v>
      </c>
      <c r="B2745" s="2">
        <v>4910368</v>
      </c>
      <c r="C2745" s="9" t="s">
        <v>2401</v>
      </c>
      <c r="D2745" s="9" t="s">
        <v>2398</v>
      </c>
      <c r="E2745" s="3">
        <v>298.50633474</v>
      </c>
      <c r="F2745" s="5">
        <v>792.24933399999998</v>
      </c>
      <c r="G2745" s="5" t="s">
        <v>2400</v>
      </c>
      <c r="H2745" s="3">
        <v>1.87</v>
      </c>
      <c r="I2745" s="3" t="s">
        <v>2397</v>
      </c>
      <c r="J2745" s="3">
        <v>1.87</v>
      </c>
      <c r="K2745" s="3" t="s">
        <v>2397</v>
      </c>
      <c r="L2745" s="3">
        <v>2.2891016899999999</v>
      </c>
      <c r="M2745" s="3">
        <v>1.33759659</v>
      </c>
      <c r="N2745" s="3" t="s">
        <v>2397</v>
      </c>
      <c r="O2745" s="3" t="s">
        <v>2400</v>
      </c>
      <c r="P2745" s="3" t="s">
        <v>2400</v>
      </c>
      <c r="Q2745" s="3">
        <v>0.46463300000000002</v>
      </c>
      <c r="R2745" s="3">
        <v>2.810473</v>
      </c>
      <c r="S2745" s="3">
        <v>2.810473</v>
      </c>
      <c r="T2745" s="9" t="s">
        <v>3439</v>
      </c>
      <c r="U2745" s="7">
        <v>1567135</v>
      </c>
      <c r="V2745" s="7">
        <v>1543208</v>
      </c>
      <c r="W2745" s="7">
        <v>1495734</v>
      </c>
      <c r="X2745" s="7">
        <v>1406516</v>
      </c>
      <c r="Y2745" s="7">
        <v>1558148</v>
      </c>
      <c r="Z2745" s="7">
        <v>1566405</v>
      </c>
      <c r="AA2745" s="7">
        <v>1567135</v>
      </c>
      <c r="AB2745" s="7">
        <v>1573060</v>
      </c>
      <c r="AC2745" s="3">
        <v>22.765999999999998</v>
      </c>
      <c r="AD2745" s="3">
        <v>22.766999999999999</v>
      </c>
      <c r="AE2745" s="4">
        <v>2.97</v>
      </c>
      <c r="AF2745" s="4">
        <v>4.3630000000000004</v>
      </c>
      <c r="AG2745" s="7">
        <v>27286000</v>
      </c>
      <c r="AH2745" s="7">
        <v>26208036</v>
      </c>
      <c r="AI2745" s="7">
        <v>531370</v>
      </c>
      <c r="AJ2745" s="7">
        <v>15356135</v>
      </c>
      <c r="AK2745" s="3">
        <v>50.824710000000003</v>
      </c>
      <c r="AL2745" s="7">
        <v>52</v>
      </c>
      <c r="AM2745" s="7">
        <v>5013545</v>
      </c>
      <c r="AN2745" s="3">
        <v>16.59</v>
      </c>
      <c r="AO2745" s="3">
        <v>-0.19880700000000001</v>
      </c>
      <c r="AP2745" s="3">
        <v>-8.2266910000000006</v>
      </c>
      <c r="AQ2745" s="3">
        <v>8.4233259999999994</v>
      </c>
      <c r="AR2745" s="3">
        <v>-93.724999999999994</v>
      </c>
      <c r="AS2745" s="3">
        <v>-8.2266910000000006</v>
      </c>
      <c r="AT2745" s="3">
        <v>8.4233259999999994</v>
      </c>
      <c r="AU2745" s="3">
        <v>-93.261745000000005</v>
      </c>
      <c r="AV2745" s="3">
        <v>12.991629420032808</v>
      </c>
      <c r="AW2745" s="3">
        <v>11.374921049324065</v>
      </c>
      <c r="AX2745" s="3">
        <v>6.7675170708653685</v>
      </c>
      <c r="AY2745" s="3">
        <v>261.98</v>
      </c>
      <c r="AZ2745" s="3">
        <v>229.38</v>
      </c>
      <c r="BA2745" s="3">
        <v>136.47</v>
      </c>
    </row>
    <row r="2746" spans="1:53" x14ac:dyDescent="0.3">
      <c r="A2746" s="1" t="s">
        <v>3228</v>
      </c>
      <c r="B2746" s="2">
        <v>7690857</v>
      </c>
      <c r="C2746" s="9" t="s">
        <v>2401</v>
      </c>
      <c r="D2746" s="9" t="s">
        <v>2496</v>
      </c>
      <c r="E2746" s="3">
        <v>298.1153898</v>
      </c>
      <c r="F2746" s="5">
        <v>584.800389</v>
      </c>
      <c r="G2746" s="5">
        <v>584.80038979999995</v>
      </c>
      <c r="H2746" s="3">
        <v>0.57999999999999996</v>
      </c>
      <c r="I2746" s="3">
        <v>5.4460490000000004</v>
      </c>
      <c r="J2746" s="3">
        <v>0.57999999999999996</v>
      </c>
      <c r="K2746" s="3">
        <v>5.4460490000000004</v>
      </c>
      <c r="L2746" s="3">
        <v>5.3106876600000001</v>
      </c>
      <c r="M2746" s="3">
        <v>3.31437435</v>
      </c>
      <c r="N2746" s="3">
        <v>7.1921460000000002</v>
      </c>
      <c r="O2746" s="3" t="s">
        <v>2400</v>
      </c>
      <c r="P2746" s="3">
        <v>8.5178850064674005</v>
      </c>
      <c r="Q2746" s="3">
        <v>0.56721299999999997</v>
      </c>
      <c r="R2746" s="3">
        <v>4.1944080000000001</v>
      </c>
      <c r="S2746" s="3">
        <v>4.1944080000000001</v>
      </c>
      <c r="T2746" s="9" t="s">
        <v>3429</v>
      </c>
      <c r="U2746" s="7">
        <v>764631</v>
      </c>
      <c r="V2746" s="7">
        <v>755353</v>
      </c>
      <c r="W2746" s="7">
        <v>518863</v>
      </c>
      <c r="X2746" s="7" t="s">
        <v>2400</v>
      </c>
      <c r="Y2746" s="7">
        <v>905304</v>
      </c>
      <c r="Z2746" s="7">
        <v>825107</v>
      </c>
      <c r="AA2746" s="7">
        <v>785696</v>
      </c>
      <c r="AB2746" s="7">
        <v>764631</v>
      </c>
      <c r="AC2746" s="3">
        <v>28.292000000000002</v>
      </c>
      <c r="AD2746" s="3">
        <v>26.535</v>
      </c>
      <c r="AE2746" s="3">
        <v>16.343</v>
      </c>
      <c r="AF2746" s="3">
        <v>13.297000000000001</v>
      </c>
      <c r="AG2746" s="7">
        <v>8846154</v>
      </c>
      <c r="AH2746" s="7">
        <v>8846154</v>
      </c>
      <c r="AI2746" s="7">
        <v>113711</v>
      </c>
      <c r="AJ2746" s="7">
        <v>8832549</v>
      </c>
      <c r="AK2746" s="4">
        <v>99.846199999999996</v>
      </c>
      <c r="AL2746" s="7">
        <v>86</v>
      </c>
      <c r="AM2746" s="7">
        <v>9831249</v>
      </c>
      <c r="AN2746" s="3">
        <v>111.14</v>
      </c>
      <c r="AO2746" s="3">
        <v>-6.763636</v>
      </c>
      <c r="AP2746" s="3">
        <v>-23.916913999999998</v>
      </c>
      <c r="AQ2746" s="3">
        <v>-32.133403999999999</v>
      </c>
      <c r="AR2746" s="3">
        <v>6.8333329999999997</v>
      </c>
      <c r="AS2746" s="3">
        <v>-23.916913999999998</v>
      </c>
      <c r="AT2746" s="3">
        <v>-32.133403999999999</v>
      </c>
      <c r="AU2746" s="3">
        <v>6.8333329999999997</v>
      </c>
      <c r="AV2746" s="3">
        <v>14.333777142021267</v>
      </c>
      <c r="AW2746" s="3">
        <v>7.0865516554117489</v>
      </c>
      <c r="AX2746" s="3">
        <v>4.5150912258245004</v>
      </c>
      <c r="AY2746" s="3">
        <v>170.81</v>
      </c>
      <c r="AZ2746" s="3">
        <v>84.45</v>
      </c>
      <c r="BA2746" s="4">
        <v>53.8</v>
      </c>
    </row>
    <row r="2747" spans="1:53" x14ac:dyDescent="0.3">
      <c r="A2747" s="1" t="s">
        <v>2990</v>
      </c>
      <c r="B2747" s="2">
        <v>7717974</v>
      </c>
      <c r="C2747" s="9" t="s">
        <v>2395</v>
      </c>
      <c r="D2747" s="9" t="s">
        <v>2425</v>
      </c>
      <c r="E2747" s="3">
        <v>295.66961664000002</v>
      </c>
      <c r="F2747" s="5">
        <v>680.45061599999997</v>
      </c>
      <c r="G2747" s="5" t="s">
        <v>2400</v>
      </c>
      <c r="H2747" s="3">
        <v>-3.6179999999999999</v>
      </c>
      <c r="I2747" s="3" t="s">
        <v>2397</v>
      </c>
      <c r="J2747" s="3">
        <v>-3.6179999999999999</v>
      </c>
      <c r="K2747" s="3" t="s">
        <v>2397</v>
      </c>
      <c r="L2747" s="3" t="s">
        <v>2397</v>
      </c>
      <c r="M2747" s="3" t="s">
        <v>2397</v>
      </c>
      <c r="N2747" s="3" t="s">
        <v>2397</v>
      </c>
      <c r="O2747" s="3" t="s">
        <v>2400</v>
      </c>
      <c r="P2747" s="3" t="s">
        <v>2400</v>
      </c>
      <c r="Q2747" s="3">
        <v>7.5163500000000001</v>
      </c>
      <c r="R2747" s="3" t="s">
        <v>2397</v>
      </c>
      <c r="S2747" s="3">
        <v>-1.237036</v>
      </c>
      <c r="T2747" s="9" t="s">
        <v>3429</v>
      </c>
      <c r="U2747" s="7">
        <v>69779</v>
      </c>
      <c r="V2747" s="7">
        <v>40698</v>
      </c>
      <c r="W2747" s="7">
        <v>31944</v>
      </c>
      <c r="X2747" s="7">
        <v>13951</v>
      </c>
      <c r="Y2747" s="7">
        <v>75025</v>
      </c>
      <c r="Z2747" s="7">
        <v>76492</v>
      </c>
      <c r="AA2747" s="7">
        <v>76238</v>
      </c>
      <c r="AB2747" s="7">
        <v>69779</v>
      </c>
      <c r="AC2747" s="3">
        <v>-104.172</v>
      </c>
      <c r="AD2747" s="3">
        <v>-73.760999999999996</v>
      </c>
      <c r="AE2747" s="3" t="s">
        <v>2397</v>
      </c>
      <c r="AF2747" s="3" t="s">
        <v>2397</v>
      </c>
      <c r="AG2747" s="7">
        <v>33194697</v>
      </c>
      <c r="AH2747" s="7">
        <v>31116122</v>
      </c>
      <c r="AI2747" s="7">
        <v>26742260</v>
      </c>
      <c r="AJ2747" s="7">
        <v>26149787</v>
      </c>
      <c r="AK2747" s="3">
        <v>78.537019999999998</v>
      </c>
      <c r="AL2747" s="7">
        <v>282</v>
      </c>
      <c r="AM2747" s="7">
        <v>8219806</v>
      </c>
      <c r="AN2747" s="3">
        <v>24.69</v>
      </c>
      <c r="AO2747" s="3">
        <v>3.8610039999999999</v>
      </c>
      <c r="AP2747" s="3">
        <v>-39.414414000000001</v>
      </c>
      <c r="AQ2747" s="3">
        <v>-60.134838999999999</v>
      </c>
      <c r="AR2747" s="3">
        <v>-88.504267999999996</v>
      </c>
      <c r="AS2747" s="3">
        <v>-39.414414000000001</v>
      </c>
      <c r="AT2747" s="3">
        <v>-60.134838999999999</v>
      </c>
      <c r="AU2747" s="3">
        <v>-89.357067000000001</v>
      </c>
      <c r="AV2747" s="3">
        <v>62.746287804517429</v>
      </c>
      <c r="AW2747" s="3">
        <v>48.064441121621435</v>
      </c>
      <c r="AX2747" s="3">
        <v>49.460660297977974</v>
      </c>
      <c r="AY2747" s="3">
        <v>269.20999999999998</v>
      </c>
      <c r="AZ2747" s="3">
        <v>206.22</v>
      </c>
      <c r="BA2747" s="3">
        <v>212.21</v>
      </c>
    </row>
    <row r="2748" spans="1:53" x14ac:dyDescent="0.3">
      <c r="A2748" s="1" t="s">
        <v>2678</v>
      </c>
      <c r="B2748" s="2">
        <v>5721953</v>
      </c>
      <c r="C2748" s="9" t="s">
        <v>2401</v>
      </c>
      <c r="D2748" s="9" t="s">
        <v>2407</v>
      </c>
      <c r="E2748" s="3">
        <v>294.02078563999999</v>
      </c>
      <c r="F2748" s="5">
        <v>386.90912500000002</v>
      </c>
      <c r="G2748" s="5" t="s">
        <v>2400</v>
      </c>
      <c r="H2748" s="3">
        <v>0.27500000000000002</v>
      </c>
      <c r="I2748" s="3">
        <v>9.4005849999999995</v>
      </c>
      <c r="J2748" s="4">
        <v>0.27500000000000002</v>
      </c>
      <c r="K2748" s="3">
        <v>9.4005849999999995</v>
      </c>
      <c r="L2748" s="3">
        <v>1.0095776400000001</v>
      </c>
      <c r="M2748" s="3">
        <v>1.0095776400000001</v>
      </c>
      <c r="N2748" s="3">
        <v>11.830727</v>
      </c>
      <c r="O2748" s="3" t="s">
        <v>2400</v>
      </c>
      <c r="P2748" s="3" t="s">
        <v>2400</v>
      </c>
      <c r="Q2748" s="3">
        <v>10.604044</v>
      </c>
      <c r="R2748" s="3" t="s">
        <v>2400</v>
      </c>
      <c r="S2748" s="3" t="s">
        <v>2400</v>
      </c>
      <c r="T2748" s="9" t="s">
        <v>3429</v>
      </c>
      <c r="U2748" s="7">
        <v>35761.675999999999</v>
      </c>
      <c r="V2748" s="7">
        <v>24547.913</v>
      </c>
      <c r="W2748" s="7">
        <v>19487.009999999998</v>
      </c>
      <c r="X2748" s="7">
        <v>20075.188999999998</v>
      </c>
      <c r="Y2748" s="7">
        <v>36041.438000000002</v>
      </c>
      <c r="Z2748" s="7">
        <v>35901.557000000001</v>
      </c>
      <c r="AA2748" s="7">
        <v>35761.675999999999</v>
      </c>
      <c r="AB2748" s="7">
        <v>33783.194000000003</v>
      </c>
      <c r="AC2748" s="4">
        <v>100</v>
      </c>
      <c r="AD2748" s="4">
        <v>100</v>
      </c>
      <c r="AE2748" s="3" t="s">
        <v>2400</v>
      </c>
      <c r="AF2748" s="3" t="s">
        <v>2400</v>
      </c>
      <c r="AG2748" s="7">
        <v>22695386</v>
      </c>
      <c r="AH2748" s="7">
        <v>22695386</v>
      </c>
      <c r="AI2748" s="7">
        <v>22315637</v>
      </c>
      <c r="AJ2748" s="7" t="s">
        <v>2400</v>
      </c>
      <c r="AK2748" s="3" t="s">
        <v>2400</v>
      </c>
      <c r="AL2748" s="7">
        <v>60</v>
      </c>
      <c r="AM2748" s="7">
        <v>5762389</v>
      </c>
      <c r="AN2748" s="3">
        <v>25.39</v>
      </c>
      <c r="AO2748" s="3">
        <v>-1.1529590000000001</v>
      </c>
      <c r="AP2748" s="3">
        <v>-1.606733</v>
      </c>
      <c r="AQ2748" s="3">
        <v>-0.61823799999999995</v>
      </c>
      <c r="AR2748" s="3">
        <v>4.8084759999999998</v>
      </c>
      <c r="AS2748" s="3">
        <v>-1.606733</v>
      </c>
      <c r="AT2748" s="3">
        <v>-0.61823799999999995</v>
      </c>
      <c r="AU2748" s="3">
        <v>3.877221</v>
      </c>
      <c r="AV2748" s="3">
        <v>2.3640269326096206</v>
      </c>
      <c r="AW2748" s="3">
        <v>2.7691842518749272</v>
      </c>
      <c r="AX2748" s="3">
        <v>2.5653625114805783</v>
      </c>
      <c r="AY2748" s="3">
        <v>100.17</v>
      </c>
      <c r="AZ2748" s="3">
        <v>117.34</v>
      </c>
      <c r="BA2748" s="4">
        <v>108.7</v>
      </c>
    </row>
    <row r="2749" spans="1:53" x14ac:dyDescent="0.3">
      <c r="A2749" s="1" t="s">
        <v>2645</v>
      </c>
      <c r="B2749" s="2">
        <v>4150289</v>
      </c>
      <c r="C2749" s="9" t="s">
        <v>2395</v>
      </c>
      <c r="D2749" s="9" t="s">
        <v>2489</v>
      </c>
      <c r="E2749" s="3">
        <v>293.33605496000001</v>
      </c>
      <c r="F2749" s="5">
        <v>1078.206054</v>
      </c>
      <c r="G2749" s="5">
        <v>1078.51605496</v>
      </c>
      <c r="H2749" s="3">
        <v>-2.2599999999999998</v>
      </c>
      <c r="I2749" s="3" t="s">
        <v>2397</v>
      </c>
      <c r="J2749" s="3">
        <v>-2.2599999999999998</v>
      </c>
      <c r="K2749" s="3" t="s">
        <v>2397</v>
      </c>
      <c r="L2749" s="3">
        <v>0.69488653</v>
      </c>
      <c r="M2749" s="3">
        <v>0.50793171000000004</v>
      </c>
      <c r="N2749" s="3" t="s">
        <v>2397</v>
      </c>
      <c r="O2749" s="3" t="s">
        <v>2397</v>
      </c>
      <c r="P2749" s="3" t="s">
        <v>2397</v>
      </c>
      <c r="Q2749" s="3">
        <v>1.3835059999999999</v>
      </c>
      <c r="R2749" s="3">
        <v>4.9725260000000002</v>
      </c>
      <c r="S2749" s="3">
        <v>4.9725260000000002</v>
      </c>
      <c r="T2749" s="9" t="s">
        <v>3429</v>
      </c>
      <c r="U2749" s="7">
        <v>762216</v>
      </c>
      <c r="V2749" s="7">
        <v>725745</v>
      </c>
      <c r="W2749" s="7">
        <v>602707</v>
      </c>
      <c r="X2749" s="7">
        <v>455444</v>
      </c>
      <c r="Y2749" s="7">
        <v>747493</v>
      </c>
      <c r="Z2749" s="7">
        <v>760078</v>
      </c>
      <c r="AA2749" s="7">
        <v>763236</v>
      </c>
      <c r="AB2749" s="7">
        <v>762216</v>
      </c>
      <c r="AC2749" s="3">
        <v>56.695999999999998</v>
      </c>
      <c r="AD2749" s="3">
        <v>56.201000000000001</v>
      </c>
      <c r="AE2749" s="3">
        <v>23.681000000000001</v>
      </c>
      <c r="AF2749" s="3">
        <v>23.937999999999999</v>
      </c>
      <c r="AG2749" s="7">
        <v>14829932</v>
      </c>
      <c r="AH2749" s="7">
        <v>14829932</v>
      </c>
      <c r="AI2749" s="7">
        <v>15261643</v>
      </c>
      <c r="AJ2749" s="7">
        <v>9815873</v>
      </c>
      <c r="AK2749" s="4">
        <v>66.189599999999999</v>
      </c>
      <c r="AL2749" s="7">
        <v>155</v>
      </c>
      <c r="AM2749" s="7">
        <v>10201789</v>
      </c>
      <c r="AN2749" s="3">
        <v>68.790000000000006</v>
      </c>
      <c r="AO2749" s="3">
        <v>1.632406</v>
      </c>
      <c r="AP2749" s="3">
        <v>-15.015167</v>
      </c>
      <c r="AQ2749" s="3">
        <v>-48.021026999999997</v>
      </c>
      <c r="AR2749" s="3">
        <v>-57.335025000000002</v>
      </c>
      <c r="AS2749" s="3">
        <v>-15.015167</v>
      </c>
      <c r="AT2749" s="3">
        <v>-48.021026999999997</v>
      </c>
      <c r="AU2749" s="3">
        <v>-56.864255</v>
      </c>
      <c r="AV2749" s="3">
        <v>2.4529310046735211</v>
      </c>
      <c r="AW2749" s="3">
        <v>3.1831292894054339</v>
      </c>
      <c r="AX2749" s="3">
        <v>2.7043150091522801</v>
      </c>
      <c r="AY2749" s="3">
        <v>68.53</v>
      </c>
      <c r="AZ2749" s="3">
        <v>88.93</v>
      </c>
      <c r="BA2749" s="3">
        <v>75.55</v>
      </c>
    </row>
    <row r="2750" spans="1:53" x14ac:dyDescent="0.3">
      <c r="A2750" s="1" t="s">
        <v>3324</v>
      </c>
      <c r="B2750" s="2">
        <v>4811352</v>
      </c>
      <c r="C2750" s="9" t="s">
        <v>2395</v>
      </c>
      <c r="D2750" s="9" t="s">
        <v>2403</v>
      </c>
      <c r="E2750" s="3">
        <v>290.99654579999998</v>
      </c>
      <c r="F2750" s="5">
        <v>352.466545</v>
      </c>
      <c r="G2750" s="5" t="s">
        <v>2400</v>
      </c>
      <c r="H2750" s="3">
        <v>-0.91100000000000003</v>
      </c>
      <c r="I2750" s="3" t="s">
        <v>2397</v>
      </c>
      <c r="J2750" s="3">
        <v>-0.91100000000000003</v>
      </c>
      <c r="K2750" s="3" t="s">
        <v>2397</v>
      </c>
      <c r="L2750" s="3" t="s">
        <v>2397</v>
      </c>
      <c r="M2750" s="3">
        <v>15.423580790000001</v>
      </c>
      <c r="N2750" s="3" t="s">
        <v>2397</v>
      </c>
      <c r="O2750" s="3" t="s">
        <v>2400</v>
      </c>
      <c r="P2750" s="3" t="s">
        <v>2400</v>
      </c>
      <c r="Q2750" s="3">
        <v>32.262002000000003</v>
      </c>
      <c r="R2750" s="3" t="s">
        <v>2397</v>
      </c>
      <c r="S2750" s="3">
        <v>-5.0969350000000002</v>
      </c>
      <c r="T2750" s="9" t="s">
        <v>3429</v>
      </c>
      <c r="U2750" s="7">
        <v>15843</v>
      </c>
      <c r="V2750" s="7">
        <v>106483</v>
      </c>
      <c r="W2750" s="7">
        <v>524002</v>
      </c>
      <c r="X2750" s="7">
        <v>37514</v>
      </c>
      <c r="Y2750" s="7">
        <v>28587</v>
      </c>
      <c r="Z2750" s="7">
        <v>27707</v>
      </c>
      <c r="AA2750" s="7">
        <v>19003</v>
      </c>
      <c r="AB2750" s="7">
        <v>15843</v>
      </c>
      <c r="AC2750" s="3" t="s">
        <v>2397</v>
      </c>
      <c r="AD2750" s="3" t="s">
        <v>2397</v>
      </c>
      <c r="AE2750" s="3" t="s">
        <v>2397</v>
      </c>
      <c r="AF2750" s="3" t="s">
        <v>2397</v>
      </c>
      <c r="AG2750" s="7">
        <v>48738874</v>
      </c>
      <c r="AH2750" s="7">
        <v>48694569</v>
      </c>
      <c r="AI2750" s="7">
        <v>47810291</v>
      </c>
      <c r="AJ2750" s="7">
        <v>34378681</v>
      </c>
      <c r="AK2750" s="4">
        <v>70.530299999999997</v>
      </c>
      <c r="AL2750" s="7">
        <v>144</v>
      </c>
      <c r="AM2750" s="7">
        <v>31702544</v>
      </c>
      <c r="AN2750" s="3">
        <v>65.040000000000006</v>
      </c>
      <c r="AO2750" s="3">
        <v>1.7867440000000001</v>
      </c>
      <c r="AP2750" s="3">
        <v>195.81239500000001</v>
      </c>
      <c r="AQ2750" s="3">
        <v>258.21501000000001</v>
      </c>
      <c r="AR2750" s="3">
        <v>154.83405500000001</v>
      </c>
      <c r="AS2750" s="3">
        <v>195.81239500000001</v>
      </c>
      <c r="AT2750" s="3">
        <v>258.21501000000001</v>
      </c>
      <c r="AU2750" s="3">
        <v>160.85672099999999</v>
      </c>
      <c r="AV2750" s="3">
        <v>10.783730797810728</v>
      </c>
      <c r="AW2750" s="3">
        <v>45.990133641929361</v>
      </c>
      <c r="AX2750" s="3">
        <v>21.028085025045421</v>
      </c>
      <c r="AY2750" s="3">
        <v>64.03</v>
      </c>
      <c r="AZ2750" s="4">
        <v>273.06</v>
      </c>
      <c r="BA2750" s="3">
        <v>124.85</v>
      </c>
    </row>
    <row r="2751" spans="1:53" x14ac:dyDescent="0.3">
      <c r="A2751" s="1" t="s">
        <v>2853</v>
      </c>
      <c r="B2751" s="2">
        <v>14794106</v>
      </c>
      <c r="C2751" s="9" t="s">
        <v>2401</v>
      </c>
      <c r="D2751" s="9" t="s">
        <v>2419</v>
      </c>
      <c r="E2751" s="3">
        <v>290.81514041999998</v>
      </c>
      <c r="F2751" s="5">
        <v>124.94114</v>
      </c>
      <c r="G2751" s="5" t="s">
        <v>2400</v>
      </c>
      <c r="H2751" s="3">
        <v>-0.19600000000000001</v>
      </c>
      <c r="I2751" s="3" t="s">
        <v>2397</v>
      </c>
      <c r="J2751" s="3">
        <v>-0.19600000000000001</v>
      </c>
      <c r="K2751" s="3" t="s">
        <v>2397</v>
      </c>
      <c r="L2751" s="3">
        <v>0.67627785000000007</v>
      </c>
      <c r="M2751" s="3">
        <v>0.67292644999999995</v>
      </c>
      <c r="N2751" s="3" t="s">
        <v>2397</v>
      </c>
      <c r="O2751" s="3" t="s">
        <v>2400</v>
      </c>
      <c r="P2751" s="3" t="s">
        <v>2400</v>
      </c>
      <c r="Q2751" s="3" t="s">
        <v>2400</v>
      </c>
      <c r="R2751" s="3" t="s">
        <v>2397</v>
      </c>
      <c r="S2751" s="3">
        <v>-1.7501850000000001</v>
      </c>
      <c r="T2751" s="9" t="s">
        <v>3429</v>
      </c>
      <c r="U2751" s="7" t="s">
        <v>2400</v>
      </c>
      <c r="V2751" s="7" t="s">
        <v>2400</v>
      </c>
      <c r="W2751" s="7" t="s">
        <v>2400</v>
      </c>
      <c r="X2751" s="7" t="s">
        <v>2400</v>
      </c>
      <c r="Y2751" s="7" t="s">
        <v>2400</v>
      </c>
      <c r="Z2751" s="7" t="s">
        <v>2400</v>
      </c>
      <c r="AA2751" s="7" t="s">
        <v>2400</v>
      </c>
      <c r="AB2751" s="7" t="s">
        <v>2400</v>
      </c>
      <c r="AC2751" s="3" t="s">
        <v>2400</v>
      </c>
      <c r="AD2751" s="3" t="s">
        <v>2400</v>
      </c>
      <c r="AE2751" s="3" t="s">
        <v>2400</v>
      </c>
      <c r="AF2751" s="3" t="s">
        <v>2400</v>
      </c>
      <c r="AG2751" s="7">
        <v>140490406</v>
      </c>
      <c r="AH2751" s="7">
        <v>140490000</v>
      </c>
      <c r="AI2751" s="7">
        <v>139705000</v>
      </c>
      <c r="AJ2751" s="7">
        <v>83874661</v>
      </c>
      <c r="AK2751" s="3">
        <v>59.701340000000002</v>
      </c>
      <c r="AL2751" s="7">
        <v>157</v>
      </c>
      <c r="AM2751" s="7">
        <v>44155380</v>
      </c>
      <c r="AN2751" s="3">
        <v>31.43</v>
      </c>
      <c r="AO2751" s="3">
        <v>-13.422819</v>
      </c>
      <c r="AP2751" s="3">
        <v>24.637681000000001</v>
      </c>
      <c r="AQ2751" s="3">
        <v>165.951964</v>
      </c>
      <c r="AR2751" s="3">
        <v>35.789473999999998</v>
      </c>
      <c r="AS2751" s="3">
        <v>24.637681000000001</v>
      </c>
      <c r="AT2751" s="3">
        <v>165.951964</v>
      </c>
      <c r="AU2751" s="3">
        <v>37.967914</v>
      </c>
      <c r="AV2751" s="3">
        <v>18.33720446362722</v>
      </c>
      <c r="AW2751" s="3">
        <v>12.32599065745587</v>
      </c>
      <c r="AX2751" s="3">
        <v>13.442287845072332</v>
      </c>
      <c r="AY2751" s="4">
        <v>235</v>
      </c>
      <c r="AZ2751" s="3">
        <v>157.97</v>
      </c>
      <c r="BA2751" s="3">
        <v>172.27</v>
      </c>
    </row>
    <row r="2752" spans="1:53" x14ac:dyDescent="0.3">
      <c r="A2752" s="1" t="s">
        <v>2577</v>
      </c>
      <c r="B2752" s="2">
        <v>4812075</v>
      </c>
      <c r="C2752" s="9" t="s">
        <v>2395</v>
      </c>
      <c r="D2752" s="9" t="s">
        <v>2463</v>
      </c>
      <c r="E2752" s="3">
        <v>290.72393393999999</v>
      </c>
      <c r="F2752" s="5">
        <v>119.532933</v>
      </c>
      <c r="G2752" s="5" t="s">
        <v>2400</v>
      </c>
      <c r="H2752" s="3">
        <v>-0.106</v>
      </c>
      <c r="I2752" s="3" t="s">
        <v>2397</v>
      </c>
      <c r="J2752" s="3">
        <v>-0.106</v>
      </c>
      <c r="K2752" s="3" t="s">
        <v>2397</v>
      </c>
      <c r="L2752" s="3">
        <v>1.3611416000000001</v>
      </c>
      <c r="M2752" s="3">
        <v>1.3611416000000001</v>
      </c>
      <c r="N2752" s="3" t="s">
        <v>2397</v>
      </c>
      <c r="O2752" s="3" t="s">
        <v>2400</v>
      </c>
      <c r="P2752" s="3" t="s">
        <v>2400</v>
      </c>
      <c r="Q2752" s="3">
        <v>3.4763289999999998</v>
      </c>
      <c r="R2752" s="3" t="s">
        <v>2397</v>
      </c>
      <c r="S2752" s="3">
        <v>-1.541922</v>
      </c>
      <c r="T2752" s="9" t="s">
        <v>3429</v>
      </c>
      <c r="U2752" s="7">
        <v>31249</v>
      </c>
      <c r="V2752" s="7">
        <v>29752</v>
      </c>
      <c r="W2752" s="7">
        <v>6761</v>
      </c>
      <c r="X2752" s="7">
        <v>6482</v>
      </c>
      <c r="Y2752" s="7">
        <v>27079</v>
      </c>
      <c r="Z2752" s="7">
        <v>32015</v>
      </c>
      <c r="AA2752" s="7">
        <v>31119</v>
      </c>
      <c r="AB2752" s="7">
        <v>31249</v>
      </c>
      <c r="AC2752" s="4">
        <v>-272.7</v>
      </c>
      <c r="AD2752" s="3">
        <v>-284.036</v>
      </c>
      <c r="AE2752" s="3" t="s">
        <v>2397</v>
      </c>
      <c r="AF2752" s="3">
        <v>-229.70599999999999</v>
      </c>
      <c r="AG2752" s="7">
        <v>71417513</v>
      </c>
      <c r="AH2752" s="7">
        <v>71332825</v>
      </c>
      <c r="AI2752" s="7">
        <v>70818954</v>
      </c>
      <c r="AJ2752" s="7">
        <v>74477281</v>
      </c>
      <c r="AK2752" s="3">
        <v>69.613720000000001</v>
      </c>
      <c r="AL2752" s="7">
        <v>98</v>
      </c>
      <c r="AM2752" s="7">
        <v>35322274</v>
      </c>
      <c r="AN2752" s="3">
        <v>33.020000000000003</v>
      </c>
      <c r="AO2752" s="3">
        <v>-14.482759</v>
      </c>
      <c r="AP2752" s="3">
        <v>-39.066338999999999</v>
      </c>
      <c r="AQ2752" s="3">
        <v>115.652174</v>
      </c>
      <c r="AR2752" s="3">
        <v>136.19047599999999</v>
      </c>
      <c r="AS2752" s="3">
        <v>-39.066338999999999</v>
      </c>
      <c r="AT2752" s="3">
        <v>115.652174</v>
      </c>
      <c r="AU2752" s="3">
        <v>136.19047599999999</v>
      </c>
      <c r="AV2752" s="3">
        <v>3.3183047389615909</v>
      </c>
      <c r="AW2752" s="3">
        <v>4.4234770877844349</v>
      </c>
      <c r="AX2752" s="3">
        <v>11.004978291074218</v>
      </c>
      <c r="AY2752" s="4">
        <v>51.4</v>
      </c>
      <c r="AZ2752" s="3">
        <v>68.510000000000005</v>
      </c>
      <c r="BA2752" s="3">
        <v>170.45</v>
      </c>
    </row>
    <row r="2753" spans="1:53" x14ac:dyDescent="0.3">
      <c r="A2753" s="1" t="s">
        <v>2971</v>
      </c>
      <c r="B2753" s="2">
        <v>4810358</v>
      </c>
      <c r="C2753" s="9" t="s">
        <v>2395</v>
      </c>
      <c r="D2753" s="9" t="s">
        <v>2403</v>
      </c>
      <c r="E2753" s="3">
        <v>290.53135749149999</v>
      </c>
      <c r="F2753" s="5">
        <v>138.035357</v>
      </c>
      <c r="G2753" s="5" t="s">
        <v>2400</v>
      </c>
      <c r="H2753" s="3">
        <v>-0.17899999999999999</v>
      </c>
      <c r="I2753" s="3" t="s">
        <v>2397</v>
      </c>
      <c r="J2753" s="3">
        <v>-0.17899999999999999</v>
      </c>
      <c r="K2753" s="3" t="s">
        <v>2397</v>
      </c>
      <c r="L2753" s="3">
        <v>1.99056604</v>
      </c>
      <c r="M2753" s="3">
        <v>1.4949392700000002</v>
      </c>
      <c r="N2753" s="3" t="s">
        <v>2397</v>
      </c>
      <c r="O2753" s="3" t="s">
        <v>2400</v>
      </c>
      <c r="P2753" s="3" t="s">
        <v>2400</v>
      </c>
      <c r="Q2753" s="3">
        <v>21.890620999999999</v>
      </c>
      <c r="R2753" s="3" t="s">
        <v>2397</v>
      </c>
      <c r="S2753" s="3">
        <v>-0.54535100000000003</v>
      </c>
      <c r="T2753" s="9" t="s">
        <v>3429</v>
      </c>
      <c r="U2753" s="7">
        <v>1204</v>
      </c>
      <c r="V2753" s="7">
        <v>139</v>
      </c>
      <c r="W2753" s="7">
        <v>298</v>
      </c>
      <c r="X2753" s="7">
        <v>23995</v>
      </c>
      <c r="Y2753" s="7">
        <v>5229</v>
      </c>
      <c r="Z2753" s="7">
        <v>3641</v>
      </c>
      <c r="AA2753" s="7">
        <v>2310</v>
      </c>
      <c r="AB2753" s="7">
        <v>1204</v>
      </c>
      <c r="AC2753" s="3" t="s">
        <v>2397</v>
      </c>
      <c r="AD2753" s="3" t="s">
        <v>2397</v>
      </c>
      <c r="AE2753" s="3" t="s">
        <v>2397</v>
      </c>
      <c r="AF2753" s="3" t="s">
        <v>2397</v>
      </c>
      <c r="AG2753" s="7">
        <v>361492295</v>
      </c>
      <c r="AH2753" s="7">
        <v>361492295</v>
      </c>
      <c r="AI2753" s="7">
        <v>244924695</v>
      </c>
      <c r="AJ2753" s="7">
        <v>185712063</v>
      </c>
      <c r="AK2753" s="3">
        <v>51.373730000000002</v>
      </c>
      <c r="AL2753" s="7">
        <v>162</v>
      </c>
      <c r="AM2753" s="7">
        <v>121010226</v>
      </c>
      <c r="AN2753" s="3">
        <v>33.479999999999997</v>
      </c>
      <c r="AO2753" s="3">
        <v>-2.5468459999999999</v>
      </c>
      <c r="AP2753" s="3">
        <v>-8.1124799999999997</v>
      </c>
      <c r="AQ2753" s="3">
        <v>-52.961782999999997</v>
      </c>
      <c r="AR2753" s="3">
        <v>-53.553458999999997</v>
      </c>
      <c r="AS2753" s="3">
        <v>-8.1124799999999997</v>
      </c>
      <c r="AT2753" s="3">
        <v>-52.961782999999997</v>
      </c>
      <c r="AU2753" s="3">
        <v>-51.732025999999998</v>
      </c>
      <c r="AV2753" s="3">
        <v>3.8371528776291068</v>
      </c>
      <c r="AW2753" s="3">
        <v>6.9644096613959139</v>
      </c>
      <c r="AX2753" s="3">
        <v>5.7232052483995544</v>
      </c>
      <c r="AY2753" s="3">
        <v>76.59</v>
      </c>
      <c r="AZ2753" s="4">
        <v>139.02000000000001</v>
      </c>
      <c r="BA2753" s="3">
        <v>114.24</v>
      </c>
    </row>
    <row r="2754" spans="1:53" x14ac:dyDescent="0.3">
      <c r="A2754" s="1" t="s">
        <v>3071</v>
      </c>
      <c r="B2754" s="2">
        <v>5720661</v>
      </c>
      <c r="C2754" s="9" t="s">
        <v>2401</v>
      </c>
      <c r="D2754" s="9" t="s">
        <v>2407</v>
      </c>
      <c r="E2754" s="3">
        <v>290.35887892</v>
      </c>
      <c r="F2754" s="5">
        <v>290.01606800000002</v>
      </c>
      <c r="G2754" s="5" t="s">
        <v>2400</v>
      </c>
      <c r="H2754" s="3">
        <v>0.221</v>
      </c>
      <c r="I2754" s="3">
        <v>15.943396</v>
      </c>
      <c r="J2754" s="3">
        <v>0.221</v>
      </c>
      <c r="K2754" s="3">
        <v>15.943396</v>
      </c>
      <c r="L2754" s="3">
        <v>0.89912746999999993</v>
      </c>
      <c r="M2754" s="3">
        <v>0.89912746999999993</v>
      </c>
      <c r="N2754" s="3" t="s">
        <v>2400</v>
      </c>
      <c r="O2754" s="3" t="s">
        <v>2400</v>
      </c>
      <c r="P2754" s="3" t="s">
        <v>2400</v>
      </c>
      <c r="Q2754" s="3">
        <v>21.202234000000001</v>
      </c>
      <c r="R2754" s="3" t="s">
        <v>2400</v>
      </c>
      <c r="S2754" s="3" t="s">
        <v>2400</v>
      </c>
      <c r="T2754" s="9" t="s">
        <v>3437</v>
      </c>
      <c r="U2754" s="7">
        <v>13178.868</v>
      </c>
      <c r="V2754" s="7">
        <v>12640.288</v>
      </c>
      <c r="W2754" s="7">
        <v>12125.627</v>
      </c>
      <c r="X2754" s="7">
        <v>10659.72</v>
      </c>
      <c r="Y2754" s="7">
        <v>13178.868</v>
      </c>
      <c r="Z2754" s="7">
        <v>13127.134</v>
      </c>
      <c r="AA2754" s="7">
        <v>13075.4</v>
      </c>
      <c r="AB2754" s="7">
        <v>12857.843999999999</v>
      </c>
      <c r="AC2754" s="4">
        <v>100</v>
      </c>
      <c r="AD2754" s="4">
        <v>100</v>
      </c>
      <c r="AE2754" s="3" t="s">
        <v>2400</v>
      </c>
      <c r="AF2754" s="3" t="s">
        <v>2400</v>
      </c>
      <c r="AG2754" s="7">
        <v>33108196</v>
      </c>
      <c r="AH2754" s="7">
        <v>33108196</v>
      </c>
      <c r="AI2754" s="7">
        <v>33108196</v>
      </c>
      <c r="AJ2754" s="7">
        <v>28090999</v>
      </c>
      <c r="AK2754" s="4">
        <v>100</v>
      </c>
      <c r="AL2754" s="7">
        <v>60</v>
      </c>
      <c r="AM2754" s="7">
        <v>7114269</v>
      </c>
      <c r="AN2754" s="3">
        <v>21.49</v>
      </c>
      <c r="AO2754" s="3">
        <v>0.118483</v>
      </c>
      <c r="AP2754" s="3">
        <v>-3.648803</v>
      </c>
      <c r="AQ2754" s="3">
        <v>-7.3464910000000003</v>
      </c>
      <c r="AR2754" s="3">
        <v>-4.6275399999999998</v>
      </c>
      <c r="AS2754" s="3">
        <v>-3.648803</v>
      </c>
      <c r="AT2754" s="3">
        <v>-7.3464910000000003</v>
      </c>
      <c r="AU2754" s="3">
        <v>-5.6919639999999996</v>
      </c>
      <c r="AV2754" s="3">
        <v>3.2992585884172003</v>
      </c>
      <c r="AW2754" s="3">
        <v>2.6592968921433449</v>
      </c>
      <c r="AX2754" s="3">
        <v>1.7550499719627872</v>
      </c>
      <c r="AY2754" s="3">
        <v>297.76</v>
      </c>
      <c r="AZ2754" s="4">
        <v>240</v>
      </c>
      <c r="BA2754" s="4">
        <v>158.4</v>
      </c>
    </row>
    <row r="2755" spans="1:53" x14ac:dyDescent="0.3">
      <c r="A2755" s="1" t="s">
        <v>2823</v>
      </c>
      <c r="B2755" s="2">
        <v>5176351</v>
      </c>
      <c r="C2755" s="9" t="s">
        <v>2395</v>
      </c>
      <c r="D2755" s="9" t="s">
        <v>2417</v>
      </c>
      <c r="E2755" s="3">
        <v>290.01897902000002</v>
      </c>
      <c r="F2755" s="5">
        <v>257.405979</v>
      </c>
      <c r="G2755" s="5" t="s">
        <v>2400</v>
      </c>
      <c r="H2755" s="3">
        <v>-2.5000000000000001E-2</v>
      </c>
      <c r="I2755" s="3" t="s">
        <v>2397</v>
      </c>
      <c r="J2755" s="3">
        <v>-2.5000000000000001E-2</v>
      </c>
      <c r="K2755" s="3" t="s">
        <v>2397</v>
      </c>
      <c r="L2755" s="3">
        <v>2.8904227800000002</v>
      </c>
      <c r="M2755" s="3">
        <v>2.4833209800000002</v>
      </c>
      <c r="N2755" s="3">
        <v>42.405062999999998</v>
      </c>
      <c r="O2755" s="3" t="s">
        <v>2400</v>
      </c>
      <c r="P2755" s="3" t="s">
        <v>2400</v>
      </c>
      <c r="Q2755" s="3">
        <v>1.9311160000000001</v>
      </c>
      <c r="R2755" s="3" t="s">
        <v>2397</v>
      </c>
      <c r="S2755" s="3">
        <v>-55.653730000000003</v>
      </c>
      <c r="T2755" s="9" t="s">
        <v>3429</v>
      </c>
      <c r="U2755" s="7">
        <v>150687</v>
      </c>
      <c r="V2755" s="7">
        <v>169495</v>
      </c>
      <c r="W2755" s="7">
        <v>142835</v>
      </c>
      <c r="X2755" s="7">
        <v>88072</v>
      </c>
      <c r="Y2755" s="7">
        <v>137440</v>
      </c>
      <c r="Z2755" s="7">
        <v>138525</v>
      </c>
      <c r="AA2755" s="7">
        <v>144121</v>
      </c>
      <c r="AB2755" s="7">
        <v>150687</v>
      </c>
      <c r="AC2755" s="3">
        <v>55.610999999999997</v>
      </c>
      <c r="AD2755" s="3">
        <v>54.454000000000001</v>
      </c>
      <c r="AE2755" s="3">
        <v>-20.762</v>
      </c>
      <c r="AF2755" s="3">
        <v>-4.5309999999999997</v>
      </c>
      <c r="AG2755" s="7">
        <v>88926676</v>
      </c>
      <c r="AH2755" s="7">
        <v>88194690</v>
      </c>
      <c r="AI2755" s="7">
        <v>83699228</v>
      </c>
      <c r="AJ2755" s="7">
        <v>48651992</v>
      </c>
      <c r="AK2755" s="3">
        <v>54.68797</v>
      </c>
      <c r="AL2755" s="7">
        <v>93</v>
      </c>
      <c r="AM2755" s="7">
        <v>26993715</v>
      </c>
      <c r="AN2755" s="3">
        <v>30.34</v>
      </c>
      <c r="AO2755" s="3">
        <v>-4.8295459999999997</v>
      </c>
      <c r="AP2755" s="3">
        <v>2.7607360000000001</v>
      </c>
      <c r="AQ2755" s="3">
        <v>70.918367000000003</v>
      </c>
      <c r="AR2755" s="3">
        <v>36.734693999999998</v>
      </c>
      <c r="AS2755" s="3">
        <v>2.7607360000000001</v>
      </c>
      <c r="AT2755" s="3">
        <v>70.918367000000003</v>
      </c>
      <c r="AU2755" s="3">
        <v>35.62753</v>
      </c>
      <c r="AV2755" s="3">
        <v>1.9409534437249281</v>
      </c>
      <c r="AW2755" s="3">
        <v>3.8737153636112689</v>
      </c>
      <c r="AX2755" s="3">
        <v>3.8794171064858487</v>
      </c>
      <c r="AY2755" s="4">
        <v>41.7</v>
      </c>
      <c r="AZ2755" s="3">
        <v>83.22</v>
      </c>
      <c r="BA2755" s="3">
        <v>83.35</v>
      </c>
    </row>
    <row r="2756" spans="1:53" x14ac:dyDescent="0.3">
      <c r="A2756" s="1" t="s">
        <v>3303</v>
      </c>
      <c r="B2756" s="2">
        <v>7795469</v>
      </c>
      <c r="C2756" s="9" t="s">
        <v>2395</v>
      </c>
      <c r="D2756" s="9" t="s">
        <v>2509</v>
      </c>
      <c r="E2756" s="3">
        <v>289.81472889600002</v>
      </c>
      <c r="F2756" s="5">
        <v>298.629728</v>
      </c>
      <c r="G2756" s="5">
        <v>315.50492889600002</v>
      </c>
      <c r="H2756" s="3">
        <v>-6.3E-2</v>
      </c>
      <c r="I2756" s="3" t="s">
        <v>2397</v>
      </c>
      <c r="J2756" s="3">
        <v>-6.3E-2</v>
      </c>
      <c r="K2756" s="3" t="s">
        <v>2397</v>
      </c>
      <c r="L2756" s="3" t="s">
        <v>2397</v>
      </c>
      <c r="M2756" s="3" t="s">
        <v>2397</v>
      </c>
      <c r="N2756" s="3" t="s">
        <v>2397</v>
      </c>
      <c r="O2756" s="3" t="s">
        <v>2397</v>
      </c>
      <c r="P2756" s="3" t="s">
        <v>2397</v>
      </c>
      <c r="Q2756" s="3" t="s">
        <v>2400</v>
      </c>
      <c r="R2756" s="3" t="s">
        <v>2397</v>
      </c>
      <c r="S2756" s="3">
        <v>-3.991206</v>
      </c>
      <c r="T2756" s="9" t="s">
        <v>3429</v>
      </c>
      <c r="U2756" s="7" t="s">
        <v>2400</v>
      </c>
      <c r="V2756" s="7" t="s">
        <v>2400</v>
      </c>
      <c r="W2756" s="7" t="s">
        <v>2400</v>
      </c>
      <c r="X2756" s="7" t="s">
        <v>2400</v>
      </c>
      <c r="Y2756" s="7" t="s">
        <v>2400</v>
      </c>
      <c r="Z2756" s="7" t="s">
        <v>2400</v>
      </c>
      <c r="AA2756" s="7" t="s">
        <v>2400</v>
      </c>
      <c r="AB2756" s="7" t="s">
        <v>2400</v>
      </c>
      <c r="AC2756" s="3" t="s">
        <v>2400</v>
      </c>
      <c r="AD2756" s="3" t="s">
        <v>2400</v>
      </c>
      <c r="AE2756" s="3" t="s">
        <v>2400</v>
      </c>
      <c r="AF2756" s="3" t="s">
        <v>2400</v>
      </c>
      <c r="AG2756" s="7">
        <v>324131896</v>
      </c>
      <c r="AH2756" s="7">
        <v>322241883</v>
      </c>
      <c r="AI2756" s="7">
        <v>305129856</v>
      </c>
      <c r="AJ2756" s="7">
        <v>202293717</v>
      </c>
      <c r="AK2756" s="3">
        <v>59.191290000000002</v>
      </c>
      <c r="AL2756" s="7">
        <v>96</v>
      </c>
      <c r="AM2756" s="7">
        <v>18276029</v>
      </c>
      <c r="AN2756" s="3">
        <v>5.35</v>
      </c>
      <c r="AO2756" s="3">
        <v>27.403026000000001</v>
      </c>
      <c r="AP2756" s="3">
        <v>32.075471999999998</v>
      </c>
      <c r="AQ2756" s="3">
        <v>5.6603770000000004</v>
      </c>
      <c r="AR2756" s="3">
        <v>4.6728969999999999</v>
      </c>
      <c r="AS2756" s="3">
        <v>32.075471999999998</v>
      </c>
      <c r="AT2756" s="3">
        <v>5.6603770000000004</v>
      </c>
      <c r="AU2756" s="3">
        <v>1.818182</v>
      </c>
      <c r="AV2756" s="3">
        <v>4.8891372132727948</v>
      </c>
      <c r="AW2756" s="3">
        <v>2.9549417449883535</v>
      </c>
      <c r="AX2756" s="3">
        <v>1.8627933408817656</v>
      </c>
      <c r="AY2756" s="4">
        <v>242.12</v>
      </c>
      <c r="AZ2756" s="3">
        <v>146.34</v>
      </c>
      <c r="BA2756" s="3">
        <v>92.25</v>
      </c>
    </row>
    <row r="2757" spans="1:53" x14ac:dyDescent="0.3">
      <c r="A2757" s="1" t="s">
        <v>2643</v>
      </c>
      <c r="B2757" s="2">
        <v>8651190</v>
      </c>
      <c r="C2757" s="9" t="s">
        <v>2395</v>
      </c>
      <c r="D2757" s="9" t="s">
        <v>2463</v>
      </c>
      <c r="E2757" s="3">
        <v>288.86366177999997</v>
      </c>
      <c r="F2757" s="5">
        <v>-192.114339</v>
      </c>
      <c r="G2757" s="5" t="s">
        <v>2400</v>
      </c>
      <c r="H2757" s="3">
        <v>-0.36899999999999999</v>
      </c>
      <c r="I2757" s="3" t="s">
        <v>2397</v>
      </c>
      <c r="J2757" s="3">
        <v>-0.36899999999999999</v>
      </c>
      <c r="K2757" s="3" t="s">
        <v>2397</v>
      </c>
      <c r="L2757" s="3">
        <v>0.61705655000000004</v>
      </c>
      <c r="M2757" s="3">
        <v>0.61705655000000004</v>
      </c>
      <c r="N2757" s="3" t="s">
        <v>2397</v>
      </c>
      <c r="O2757" s="3" t="s">
        <v>2400</v>
      </c>
      <c r="P2757" s="3" t="s">
        <v>2400</v>
      </c>
      <c r="Q2757" s="3" t="s">
        <v>2400</v>
      </c>
      <c r="R2757" s="3">
        <v>1.594457</v>
      </c>
      <c r="S2757" s="3">
        <v>1.594457</v>
      </c>
      <c r="T2757" s="9" t="s">
        <v>3429</v>
      </c>
      <c r="U2757" s="7" t="s">
        <v>2400</v>
      </c>
      <c r="V2757" s="7" t="s">
        <v>2400</v>
      </c>
      <c r="W2757" s="7">
        <v>351367</v>
      </c>
      <c r="X2757" s="7">
        <v>48633</v>
      </c>
      <c r="Y2757" s="7" t="s">
        <v>2400</v>
      </c>
      <c r="Z2757" s="7" t="s">
        <v>2400</v>
      </c>
      <c r="AA2757" s="7" t="s">
        <v>2400</v>
      </c>
      <c r="AB2757" s="7" t="s">
        <v>2400</v>
      </c>
      <c r="AC2757" s="3" t="s">
        <v>2400</v>
      </c>
      <c r="AD2757" s="3" t="s">
        <v>2400</v>
      </c>
      <c r="AE2757" s="3" t="s">
        <v>2400</v>
      </c>
      <c r="AF2757" s="3" t="s">
        <v>2400</v>
      </c>
      <c r="AG2757" s="7">
        <v>84463059</v>
      </c>
      <c r="AH2757" s="7">
        <v>84422000</v>
      </c>
      <c r="AI2757" s="7">
        <v>83435513</v>
      </c>
      <c r="AJ2757" s="7">
        <v>64669069</v>
      </c>
      <c r="AK2757" s="3">
        <v>76.564920000000001</v>
      </c>
      <c r="AL2757" s="7">
        <v>126</v>
      </c>
      <c r="AM2757" s="7">
        <v>46329648</v>
      </c>
      <c r="AN2757" s="3">
        <v>54.85</v>
      </c>
      <c r="AO2757" s="3">
        <v>3.0769229999999999</v>
      </c>
      <c r="AP2757" s="3">
        <v>-2.0467840000000002</v>
      </c>
      <c r="AQ2757" s="3">
        <v>0</v>
      </c>
      <c r="AR2757" s="3">
        <v>4.3613710000000001</v>
      </c>
      <c r="AS2757" s="3">
        <v>-2.0467840000000002</v>
      </c>
      <c r="AT2757" s="3">
        <v>0</v>
      </c>
      <c r="AU2757" s="3">
        <v>9.8360660000000006</v>
      </c>
      <c r="AV2757" s="3">
        <v>2.2325464200864431</v>
      </c>
      <c r="AW2757" s="3">
        <v>3.0648140293121298</v>
      </c>
      <c r="AX2757" s="3">
        <v>1.6747046412689943</v>
      </c>
      <c r="AY2757" s="3">
        <v>120.64</v>
      </c>
      <c r="AZ2757" s="3">
        <v>165.61</v>
      </c>
      <c r="BA2757" s="3">
        <v>90.49</v>
      </c>
    </row>
    <row r="2758" spans="1:53" x14ac:dyDescent="0.3">
      <c r="A2758" s="1" t="s">
        <v>2793</v>
      </c>
      <c r="B2758" s="2">
        <v>10893279</v>
      </c>
      <c r="C2758" s="9" t="s">
        <v>2401</v>
      </c>
      <c r="D2758" s="9" t="s">
        <v>2407</v>
      </c>
      <c r="E2758" s="3">
        <v>288.81102720000001</v>
      </c>
      <c r="F2758" s="5">
        <v>411.10260699999998</v>
      </c>
      <c r="G2758" s="5">
        <v>411.10202720000001</v>
      </c>
      <c r="H2758" s="3">
        <v>5.6000000000000001E-2</v>
      </c>
      <c r="I2758" s="3">
        <v>8.4686649999999997</v>
      </c>
      <c r="J2758" s="4">
        <v>5.6000000000000001E-2</v>
      </c>
      <c r="K2758" s="3">
        <v>8.4686649999999997</v>
      </c>
      <c r="L2758" s="3">
        <v>1.0429530200000001</v>
      </c>
      <c r="M2758" s="3">
        <v>1.0429530200000001</v>
      </c>
      <c r="N2758" s="3" t="s">
        <v>2397</v>
      </c>
      <c r="O2758" s="3" t="s">
        <v>2400</v>
      </c>
      <c r="P2758" s="3" t="s">
        <v>2400</v>
      </c>
      <c r="Q2758" s="3">
        <v>10.001151</v>
      </c>
      <c r="R2758" s="3" t="s">
        <v>2400</v>
      </c>
      <c r="S2758" s="3">
        <v>10.0610132471095</v>
      </c>
      <c r="T2758" s="9" t="s">
        <v>3429</v>
      </c>
      <c r="U2758" s="7">
        <v>26750.821</v>
      </c>
      <c r="V2758" s="7">
        <v>18999.973999999998</v>
      </c>
      <c r="W2758" s="7">
        <v>11871.793</v>
      </c>
      <c r="X2758" s="7">
        <v>11276.29</v>
      </c>
      <c r="Y2758" s="7">
        <v>41068.411</v>
      </c>
      <c r="Z2758" s="7">
        <v>35540.330999999998</v>
      </c>
      <c r="AA2758" s="7">
        <v>30381.151000000002</v>
      </c>
      <c r="AB2758" s="7">
        <v>26750.821</v>
      </c>
      <c r="AC2758" s="4">
        <v>100</v>
      </c>
      <c r="AD2758" s="4">
        <v>100</v>
      </c>
      <c r="AE2758" s="3" t="s">
        <v>2400</v>
      </c>
      <c r="AF2758" s="3" t="s">
        <v>2400</v>
      </c>
      <c r="AG2758" s="7">
        <v>18561120</v>
      </c>
      <c r="AH2758" s="7">
        <v>15730126</v>
      </c>
      <c r="AI2758" s="7">
        <v>9972506</v>
      </c>
      <c r="AJ2758" s="7" t="s">
        <v>2400</v>
      </c>
      <c r="AK2758" s="3" t="s">
        <v>2400</v>
      </c>
      <c r="AL2758" s="7">
        <v>22</v>
      </c>
      <c r="AM2758" s="7">
        <v>4365738</v>
      </c>
      <c r="AN2758" s="3">
        <v>23.52</v>
      </c>
      <c r="AO2758" s="3">
        <v>1.2377849999999999</v>
      </c>
      <c r="AP2758" s="3">
        <v>-0.12853500000000001</v>
      </c>
      <c r="AQ2758" s="3">
        <v>-3.5980150000000002</v>
      </c>
      <c r="AR2758" s="3">
        <v>6.7307689999999996</v>
      </c>
      <c r="AS2758" s="3">
        <v>-0.12853500000000001</v>
      </c>
      <c r="AT2758" s="3">
        <v>-3.5980150000000002</v>
      </c>
      <c r="AU2758" s="3">
        <v>6.6575150000000001</v>
      </c>
      <c r="AV2758" s="3">
        <v>5.663208901186997</v>
      </c>
      <c r="AW2758" s="3">
        <v>6.4806752453025958</v>
      </c>
      <c r="AX2758" s="3">
        <v>5.5467475105945203</v>
      </c>
      <c r="AY2758" s="3">
        <v>132.81</v>
      </c>
      <c r="AZ2758" s="3">
        <v>151.97999999999999</v>
      </c>
      <c r="BA2758" s="4">
        <v>130.08000000000001</v>
      </c>
    </row>
    <row r="2759" spans="1:53" x14ac:dyDescent="0.3">
      <c r="A2759" s="1" t="s">
        <v>3030</v>
      </c>
      <c r="B2759" s="2">
        <v>4996794</v>
      </c>
      <c r="C2759" s="9" t="s">
        <v>2401</v>
      </c>
      <c r="D2759" s="9" t="s">
        <v>2467</v>
      </c>
      <c r="E2759" s="3">
        <v>288.70659124999997</v>
      </c>
      <c r="F2759" s="5">
        <v>522.96659099999999</v>
      </c>
      <c r="G2759" s="5" t="s">
        <v>2400</v>
      </c>
      <c r="H2759" s="3">
        <v>0.2</v>
      </c>
      <c r="I2759" s="3">
        <v>25.521127</v>
      </c>
      <c r="J2759" s="3">
        <v>0.2</v>
      </c>
      <c r="K2759" s="3">
        <v>25.521127</v>
      </c>
      <c r="L2759" s="3" t="s">
        <v>2397</v>
      </c>
      <c r="M2759" s="3">
        <v>1.36899365</v>
      </c>
      <c r="N2759" s="3">
        <v>18.603695999999999</v>
      </c>
      <c r="O2759" s="3" t="s">
        <v>2400</v>
      </c>
      <c r="P2759" s="3" t="s">
        <v>2400</v>
      </c>
      <c r="Q2759" s="3">
        <v>0.69719299999999995</v>
      </c>
      <c r="R2759" s="3">
        <v>5.9292579999999999</v>
      </c>
      <c r="S2759" s="3">
        <v>5.9292579999999999</v>
      </c>
      <c r="T2759" s="9" t="s">
        <v>3429</v>
      </c>
      <c r="U2759" s="7">
        <v>705473</v>
      </c>
      <c r="V2759" s="7">
        <v>687373</v>
      </c>
      <c r="W2759" s="7">
        <v>677131</v>
      </c>
      <c r="X2759" s="7">
        <v>592571</v>
      </c>
      <c r="Y2759" s="7">
        <v>738983</v>
      </c>
      <c r="Z2759" s="7">
        <v>735642</v>
      </c>
      <c r="AA2759" s="7">
        <v>721899</v>
      </c>
      <c r="AB2759" s="7">
        <v>705473</v>
      </c>
      <c r="AC2759" s="3">
        <v>32.290999999999997</v>
      </c>
      <c r="AD2759" s="3">
        <v>32.347999999999999</v>
      </c>
      <c r="AE2759" s="4">
        <v>7.9989999999999997</v>
      </c>
      <c r="AF2759" s="4">
        <v>9.6229999999999993</v>
      </c>
      <c r="AG2759" s="7">
        <v>31006864</v>
      </c>
      <c r="AH2759" s="7">
        <v>30977420</v>
      </c>
      <c r="AI2759" s="7">
        <v>30353100</v>
      </c>
      <c r="AJ2759" s="7">
        <v>18695937</v>
      </c>
      <c r="AK2759" s="4">
        <v>60.289299999999997</v>
      </c>
      <c r="AL2759" s="7">
        <v>135</v>
      </c>
      <c r="AM2759" s="7">
        <v>14417464</v>
      </c>
      <c r="AN2759" s="3">
        <v>46.49</v>
      </c>
      <c r="AO2759" s="3">
        <v>3.3067280000000001</v>
      </c>
      <c r="AP2759" s="3">
        <v>-2.6852849999999999</v>
      </c>
      <c r="AQ2759" s="3">
        <v>-20.316623</v>
      </c>
      <c r="AR2759" s="3">
        <v>24.45055</v>
      </c>
      <c r="AS2759" s="3">
        <v>-2.6852849999999999</v>
      </c>
      <c r="AT2759" s="3">
        <v>-20.316623</v>
      </c>
      <c r="AU2759" s="3">
        <v>23.770492000000001</v>
      </c>
      <c r="AV2759" s="3">
        <v>3.4398261872034763</v>
      </c>
      <c r="AW2759" s="3">
        <v>2.4423204404097891</v>
      </c>
      <c r="AX2759" s="3">
        <v>2.479314894301814</v>
      </c>
      <c r="AY2759" s="3">
        <v>199.74</v>
      </c>
      <c r="AZ2759" s="3">
        <v>141.82</v>
      </c>
      <c r="BA2759" s="3">
        <v>143.97</v>
      </c>
    </row>
    <row r="2760" spans="1:53" x14ac:dyDescent="0.3">
      <c r="A2760" s="1" t="s">
        <v>2665</v>
      </c>
      <c r="B2760" s="2">
        <v>4098120</v>
      </c>
      <c r="C2760" s="9" t="s">
        <v>2401</v>
      </c>
      <c r="D2760" s="9" t="s">
        <v>2487</v>
      </c>
      <c r="E2760" s="3">
        <v>288.19402489999999</v>
      </c>
      <c r="F2760" s="5">
        <v>184.21702400000001</v>
      </c>
      <c r="G2760" s="5">
        <v>184.21702490000001</v>
      </c>
      <c r="H2760" s="3">
        <v>-1.333</v>
      </c>
      <c r="I2760" s="3" t="s">
        <v>2397</v>
      </c>
      <c r="J2760" s="3">
        <v>-1.333</v>
      </c>
      <c r="K2760" s="3" t="s">
        <v>2397</v>
      </c>
      <c r="L2760" s="3">
        <v>1.41585296</v>
      </c>
      <c r="M2760" s="3">
        <v>1.1513311500000001</v>
      </c>
      <c r="N2760" s="3" t="s">
        <v>2397</v>
      </c>
      <c r="O2760" s="3" t="s">
        <v>2400</v>
      </c>
      <c r="P2760" s="3" t="s">
        <v>2400</v>
      </c>
      <c r="Q2760" s="3">
        <v>8.2575999999999997E-2</v>
      </c>
      <c r="R2760" s="3" t="s">
        <v>2397</v>
      </c>
      <c r="S2760" s="3">
        <v>-0.43837399999999999</v>
      </c>
      <c r="T2760" s="9" t="s">
        <v>3429</v>
      </c>
      <c r="U2760" s="7">
        <v>1561122</v>
      </c>
      <c r="V2760" s="7">
        <v>1929334</v>
      </c>
      <c r="W2760" s="7">
        <v>2756446</v>
      </c>
      <c r="X2760" s="7">
        <v>2493915</v>
      </c>
      <c r="Y2760" s="7">
        <v>1476271</v>
      </c>
      <c r="Z2760" s="7">
        <v>1538156</v>
      </c>
      <c r="AA2760" s="7">
        <v>1562263</v>
      </c>
      <c r="AB2760" s="7">
        <v>1561122</v>
      </c>
      <c r="AC2760" s="3">
        <v>20.114000000000001</v>
      </c>
      <c r="AD2760" s="3">
        <v>16.416</v>
      </c>
      <c r="AE2760" s="3">
        <v>-6.8170000000000002</v>
      </c>
      <c r="AF2760" s="3">
        <v>-13.782999999999999</v>
      </c>
      <c r="AG2760" s="7">
        <v>45817000</v>
      </c>
      <c r="AH2760" s="7">
        <v>45750000</v>
      </c>
      <c r="AI2760" s="7">
        <v>45305000</v>
      </c>
      <c r="AJ2760" s="7">
        <v>44402594</v>
      </c>
      <c r="AK2760" s="3">
        <v>96.911209999999997</v>
      </c>
      <c r="AL2760" s="7">
        <v>244</v>
      </c>
      <c r="AM2760" s="7">
        <v>28122009</v>
      </c>
      <c r="AN2760" s="3">
        <v>61.38</v>
      </c>
      <c r="AO2760" s="3">
        <v>1.859504</v>
      </c>
      <c r="AP2760" s="3">
        <v>-21.621621999999999</v>
      </c>
      <c r="AQ2760" s="3">
        <v>-51.091270000000002</v>
      </c>
      <c r="AR2760" s="3">
        <v>-81.583862999999994</v>
      </c>
      <c r="AS2760" s="3">
        <v>-21.621621999999999</v>
      </c>
      <c r="AT2760" s="3">
        <v>-51.091270000000002</v>
      </c>
      <c r="AU2760" s="3">
        <v>-82.195739000000003</v>
      </c>
      <c r="AV2760" s="3">
        <v>27.670471373468093</v>
      </c>
      <c r="AW2760" s="3">
        <v>28.225462186786395</v>
      </c>
      <c r="AX2760" s="3">
        <v>28.213109537703616</v>
      </c>
      <c r="AY2760" s="3">
        <v>124.81</v>
      </c>
      <c r="AZ2760" s="3">
        <v>127.31</v>
      </c>
      <c r="BA2760" s="3">
        <v>127.25</v>
      </c>
    </row>
    <row r="2761" spans="1:53" x14ac:dyDescent="0.3">
      <c r="A2761" s="1" t="s">
        <v>2912</v>
      </c>
      <c r="B2761" s="2">
        <v>4344006</v>
      </c>
      <c r="C2761" s="9" t="s">
        <v>2395</v>
      </c>
      <c r="D2761" s="9" t="s">
        <v>2481</v>
      </c>
      <c r="E2761" s="3">
        <v>287.71061129999998</v>
      </c>
      <c r="F2761" s="5">
        <v>724.39261099999999</v>
      </c>
      <c r="G2761" s="5" t="s">
        <v>2400</v>
      </c>
      <c r="H2761" s="3">
        <v>0.83</v>
      </c>
      <c r="I2761" s="3">
        <v>4.2731279999999998</v>
      </c>
      <c r="J2761" s="4">
        <v>0.83</v>
      </c>
      <c r="K2761" s="3">
        <v>4.2731279999999998</v>
      </c>
      <c r="L2761" s="3">
        <v>1.3870352700000002</v>
      </c>
      <c r="M2761" s="3">
        <v>0.90635382000000009</v>
      </c>
      <c r="N2761" s="3" t="s">
        <v>2397</v>
      </c>
      <c r="O2761" s="3" t="s">
        <v>2400</v>
      </c>
      <c r="P2761" s="3" t="s">
        <v>2400</v>
      </c>
      <c r="Q2761" s="3">
        <v>4.0050140000000001</v>
      </c>
      <c r="R2761" s="3">
        <v>11.329701999999999</v>
      </c>
      <c r="S2761" s="3">
        <v>11.329701999999999</v>
      </c>
      <c r="T2761" s="9" t="s">
        <v>3429</v>
      </c>
      <c r="U2761" s="7">
        <v>33919</v>
      </c>
      <c r="V2761" s="7">
        <v>38461</v>
      </c>
      <c r="W2761" s="7">
        <v>35089</v>
      </c>
      <c r="X2761" s="7">
        <v>30456</v>
      </c>
      <c r="Y2761" s="7">
        <v>163133</v>
      </c>
      <c r="Z2761" s="7">
        <v>70692</v>
      </c>
      <c r="AA2761" s="7">
        <v>33919</v>
      </c>
      <c r="AB2761" s="7">
        <v>32703</v>
      </c>
      <c r="AC2761" s="3">
        <v>99.171999999999997</v>
      </c>
      <c r="AD2761" s="3">
        <v>74.813999999999993</v>
      </c>
      <c r="AE2761" s="4">
        <v>53.05</v>
      </c>
      <c r="AF2761" s="3">
        <v>35.301000000000002</v>
      </c>
      <c r="AG2761" s="7">
        <v>32275705</v>
      </c>
      <c r="AH2761" s="7">
        <v>32093000</v>
      </c>
      <c r="AI2761" s="7">
        <v>31528977</v>
      </c>
      <c r="AJ2761" s="7">
        <v>29417775</v>
      </c>
      <c r="AK2761" s="3">
        <v>91.145259999999993</v>
      </c>
      <c r="AL2761" s="7">
        <v>193</v>
      </c>
      <c r="AM2761" s="7">
        <v>19980813</v>
      </c>
      <c r="AN2761" s="3">
        <v>61.91</v>
      </c>
      <c r="AO2761" s="3">
        <v>-2.4581010000000001</v>
      </c>
      <c r="AP2761" s="3">
        <v>-2.3489930000000001</v>
      </c>
      <c r="AQ2761" s="3">
        <v>-2.130045</v>
      </c>
      <c r="AR2761" s="3">
        <v>23.131170999999998</v>
      </c>
      <c r="AS2761" s="3">
        <v>-2.3489930000000001</v>
      </c>
      <c r="AT2761" s="3">
        <v>-2.130045</v>
      </c>
      <c r="AU2761" s="3">
        <v>23.654391</v>
      </c>
      <c r="AV2761" s="3">
        <v>7.8398039640032655</v>
      </c>
      <c r="AW2761" s="3">
        <v>17.054798225589071</v>
      </c>
      <c r="AX2761" s="3">
        <v>11.364923173399548</v>
      </c>
      <c r="AY2761" s="3">
        <v>71.430000000000007</v>
      </c>
      <c r="AZ2761" s="3">
        <v>155.38</v>
      </c>
      <c r="BA2761" s="3">
        <v>103.54</v>
      </c>
    </row>
    <row r="2762" spans="1:53" x14ac:dyDescent="0.3">
      <c r="A2762" s="1" t="s">
        <v>3359</v>
      </c>
      <c r="B2762" s="2">
        <v>4113677</v>
      </c>
      <c r="C2762" s="9" t="s">
        <v>2401</v>
      </c>
      <c r="D2762" s="9" t="s">
        <v>2478</v>
      </c>
      <c r="E2762" s="3">
        <v>285.87371877999999</v>
      </c>
      <c r="F2762" s="5">
        <v>553.38671799999997</v>
      </c>
      <c r="G2762" s="5" t="s">
        <v>2400</v>
      </c>
      <c r="H2762" s="3">
        <v>-0.251</v>
      </c>
      <c r="I2762" s="3" t="s">
        <v>2397</v>
      </c>
      <c r="J2762" s="3">
        <v>-0.251</v>
      </c>
      <c r="K2762" s="3" t="s">
        <v>2397</v>
      </c>
      <c r="L2762" s="3" t="s">
        <v>2397</v>
      </c>
      <c r="M2762" s="3" t="s">
        <v>2397</v>
      </c>
      <c r="N2762" s="3" t="s">
        <v>2397</v>
      </c>
      <c r="O2762" s="3" t="s">
        <v>2400</v>
      </c>
      <c r="P2762" s="3" t="s">
        <v>2400</v>
      </c>
      <c r="Q2762" s="3">
        <v>0.95322600000000002</v>
      </c>
      <c r="R2762" s="3">
        <v>3.5335770000000002</v>
      </c>
      <c r="S2762" s="3">
        <v>3.5335770000000002</v>
      </c>
      <c r="T2762" s="9" t="s">
        <v>3429</v>
      </c>
      <c r="U2762" s="7">
        <v>532656</v>
      </c>
      <c r="V2762" s="7">
        <v>920997</v>
      </c>
      <c r="W2762" s="7">
        <v>558010</v>
      </c>
      <c r="X2762" s="7">
        <v>346634</v>
      </c>
      <c r="Y2762" s="7">
        <v>537256</v>
      </c>
      <c r="Z2762" s="7">
        <v>558294</v>
      </c>
      <c r="AA2762" s="7">
        <v>541718</v>
      </c>
      <c r="AB2762" s="7">
        <v>532656</v>
      </c>
      <c r="AC2762" s="3">
        <v>46.695999999999998</v>
      </c>
      <c r="AD2762" s="3">
        <v>42.158000000000001</v>
      </c>
      <c r="AE2762" s="3">
        <v>32.100999999999999</v>
      </c>
      <c r="AF2762" s="3">
        <v>26.888000000000002</v>
      </c>
      <c r="AG2762" s="7">
        <v>147345000</v>
      </c>
      <c r="AH2762" s="7">
        <v>147163000</v>
      </c>
      <c r="AI2762" s="7">
        <v>146574000</v>
      </c>
      <c r="AJ2762" s="7">
        <v>97780424</v>
      </c>
      <c r="AK2762" s="3">
        <v>66.355879999999999</v>
      </c>
      <c r="AL2762" s="7">
        <v>164</v>
      </c>
      <c r="AM2762" s="7">
        <v>51519655</v>
      </c>
      <c r="AN2762" s="3">
        <v>34.96</v>
      </c>
      <c r="AO2762" s="3">
        <v>8.4967319999999997</v>
      </c>
      <c r="AP2762" s="3">
        <v>-14.43299</v>
      </c>
      <c r="AQ2762" s="3">
        <v>-22.790697999999999</v>
      </c>
      <c r="AR2762" s="3">
        <v>-48.765431999999997</v>
      </c>
      <c r="AS2762" s="3">
        <v>-14.43299</v>
      </c>
      <c r="AT2762" s="3">
        <v>-22.790697999999999</v>
      </c>
      <c r="AU2762" s="3">
        <v>-49.079754999999999</v>
      </c>
      <c r="AV2762" s="3">
        <v>8.6157667606215629</v>
      </c>
      <c r="AW2762" s="3">
        <v>8.0561386981106651</v>
      </c>
      <c r="AX2762" s="3">
        <v>7.724665192006186</v>
      </c>
      <c r="AY2762" s="3">
        <v>119.82</v>
      </c>
      <c r="AZ2762" s="4">
        <v>112.04</v>
      </c>
      <c r="BA2762" s="3">
        <v>107.43</v>
      </c>
    </row>
    <row r="2763" spans="1:53" x14ac:dyDescent="0.3">
      <c r="A2763" s="1" t="s">
        <v>3103</v>
      </c>
      <c r="B2763" s="2">
        <v>4811264</v>
      </c>
      <c r="C2763" s="9" t="s">
        <v>2395</v>
      </c>
      <c r="D2763" s="9" t="s">
        <v>2455</v>
      </c>
      <c r="E2763" s="3">
        <v>283.45778519999999</v>
      </c>
      <c r="F2763" s="5">
        <v>15.993785000000001</v>
      </c>
      <c r="G2763" s="5" t="s">
        <v>2400</v>
      </c>
      <c r="H2763" s="3">
        <v>-0.06</v>
      </c>
      <c r="I2763" s="3">
        <v>23.907285000000002</v>
      </c>
      <c r="J2763" s="3">
        <v>-0.06</v>
      </c>
      <c r="K2763" s="3">
        <v>23.907285000000002</v>
      </c>
      <c r="L2763" s="3">
        <v>0.69117365000000008</v>
      </c>
      <c r="M2763" s="3">
        <v>0.63277825999999993</v>
      </c>
      <c r="N2763" s="3">
        <v>4.1782409999999999</v>
      </c>
      <c r="O2763" s="3" t="s">
        <v>2400</v>
      </c>
      <c r="P2763" s="3" t="s">
        <v>2400</v>
      </c>
      <c r="Q2763" s="3">
        <v>8.1189999999999995E-3</v>
      </c>
      <c r="R2763" s="3">
        <v>0.16675200000000001</v>
      </c>
      <c r="S2763" s="3">
        <v>0.16675200000000001</v>
      </c>
      <c r="T2763" s="9" t="s">
        <v>3429</v>
      </c>
      <c r="U2763" s="7">
        <v>405472</v>
      </c>
      <c r="V2763" s="7">
        <v>387479</v>
      </c>
      <c r="W2763" s="7">
        <v>233674</v>
      </c>
      <c r="X2763" s="7">
        <v>171721</v>
      </c>
      <c r="Y2763" s="7">
        <v>224263</v>
      </c>
      <c r="Z2763" s="7">
        <v>273535</v>
      </c>
      <c r="AA2763" s="7">
        <v>304641</v>
      </c>
      <c r="AB2763" s="7">
        <v>405472</v>
      </c>
      <c r="AC2763" s="4">
        <v>44.25</v>
      </c>
      <c r="AD2763" s="3">
        <v>48.813000000000002</v>
      </c>
      <c r="AE2763" s="3">
        <v>16.675999999999998</v>
      </c>
      <c r="AF2763" s="4">
        <v>4.3630000000000004</v>
      </c>
      <c r="AG2763" s="7">
        <v>74593000</v>
      </c>
      <c r="AH2763" s="7">
        <v>74568000</v>
      </c>
      <c r="AI2763" s="7">
        <v>73483000</v>
      </c>
      <c r="AJ2763" s="7">
        <v>67958356</v>
      </c>
      <c r="AK2763" s="3">
        <v>91.104129999999998</v>
      </c>
      <c r="AL2763" s="7">
        <v>220</v>
      </c>
      <c r="AM2763" s="7">
        <v>63537365</v>
      </c>
      <c r="AN2763" s="3">
        <v>85.18</v>
      </c>
      <c r="AO2763" s="3">
        <v>-2.1680220000000001</v>
      </c>
      <c r="AP2763" s="3">
        <v>-5</v>
      </c>
      <c r="AQ2763" s="3">
        <v>-15.456675000000001</v>
      </c>
      <c r="AR2763" s="3">
        <v>-56.400965999999997</v>
      </c>
      <c r="AS2763" s="3">
        <v>-5</v>
      </c>
      <c r="AT2763" s="3">
        <v>-15.456675000000001</v>
      </c>
      <c r="AU2763" s="3">
        <v>-55.975610000000003</v>
      </c>
      <c r="AV2763" s="3">
        <v>5.1739630963573902</v>
      </c>
      <c r="AW2763" s="3">
        <v>6.4730051219441531</v>
      </c>
      <c r="AX2763" s="3">
        <v>4.8221553662234715</v>
      </c>
      <c r="AY2763" s="3">
        <v>86.32</v>
      </c>
      <c r="AZ2763" s="3">
        <v>107.99</v>
      </c>
      <c r="BA2763" s="3">
        <v>80.45</v>
      </c>
    </row>
    <row r="2764" spans="1:53" x14ac:dyDescent="0.3">
      <c r="A2764" s="1" t="s">
        <v>3273</v>
      </c>
      <c r="B2764" s="2">
        <v>5319564</v>
      </c>
      <c r="C2764" s="9" t="s">
        <v>2395</v>
      </c>
      <c r="D2764" s="9" t="s">
        <v>2403</v>
      </c>
      <c r="E2764" s="3">
        <v>282.81724212</v>
      </c>
      <c r="F2764" s="5">
        <v>217.88624200000001</v>
      </c>
      <c r="G2764" s="5" t="s">
        <v>2400</v>
      </c>
      <c r="H2764" s="3">
        <v>-0.3</v>
      </c>
      <c r="I2764" s="3" t="s">
        <v>2397</v>
      </c>
      <c r="J2764" s="3">
        <v>-0.3</v>
      </c>
      <c r="K2764" s="3" t="s">
        <v>2397</v>
      </c>
      <c r="L2764" s="3">
        <v>1.00633357</v>
      </c>
      <c r="M2764" s="3">
        <v>1.00633357</v>
      </c>
      <c r="N2764" s="3" t="s">
        <v>2397</v>
      </c>
      <c r="O2764" s="3" t="s">
        <v>2400</v>
      </c>
      <c r="P2764" s="3" t="s">
        <v>2400</v>
      </c>
      <c r="Q2764" s="3" t="s">
        <v>2400</v>
      </c>
      <c r="R2764" s="3" t="s">
        <v>2397</v>
      </c>
      <c r="S2764" s="3">
        <v>-0.44703799999999999</v>
      </c>
      <c r="T2764" s="9" t="s">
        <v>3429</v>
      </c>
      <c r="U2764" s="7" t="s">
        <v>2400</v>
      </c>
      <c r="V2764" s="7" t="s">
        <v>2400</v>
      </c>
      <c r="W2764" s="7" t="s">
        <v>2400</v>
      </c>
      <c r="X2764" s="7" t="s">
        <v>2400</v>
      </c>
      <c r="Y2764" s="7" t="s">
        <v>2400</v>
      </c>
      <c r="Z2764" s="7" t="s">
        <v>2400</v>
      </c>
      <c r="AA2764" s="7" t="s">
        <v>2400</v>
      </c>
      <c r="AB2764" s="7" t="s">
        <v>2400</v>
      </c>
      <c r="AC2764" s="3" t="s">
        <v>2400</v>
      </c>
      <c r="AD2764" s="3" t="s">
        <v>2400</v>
      </c>
      <c r="AE2764" s="3" t="s">
        <v>2400</v>
      </c>
      <c r="AF2764" s="3" t="s">
        <v>2400</v>
      </c>
      <c r="AG2764" s="7">
        <v>79220516</v>
      </c>
      <c r="AH2764" s="7">
        <v>78867437</v>
      </c>
      <c r="AI2764" s="7">
        <v>68111019</v>
      </c>
      <c r="AJ2764" s="7">
        <v>55166340</v>
      </c>
      <c r="AK2764" s="3">
        <v>69.636430000000004</v>
      </c>
      <c r="AL2764" s="7">
        <v>112</v>
      </c>
      <c r="AM2764" s="7">
        <v>34862798</v>
      </c>
      <c r="AN2764" s="3">
        <v>44.01</v>
      </c>
      <c r="AO2764" s="3">
        <v>-13.855422000000001</v>
      </c>
      <c r="AP2764" s="3">
        <v>-59.943978000000001</v>
      </c>
      <c r="AQ2764" s="3">
        <v>-25.906735999999999</v>
      </c>
      <c r="AR2764" s="3">
        <v>-55.590062000000003</v>
      </c>
      <c r="AS2764" s="3">
        <v>-59.943978000000001</v>
      </c>
      <c r="AT2764" s="3">
        <v>-25.906735999999999</v>
      </c>
      <c r="AU2764" s="3">
        <v>-55.864198000000002</v>
      </c>
      <c r="AV2764" s="3">
        <v>21.653693848699497</v>
      </c>
      <c r="AW2764" s="3">
        <v>41.75405774938401</v>
      </c>
      <c r="AX2764" s="3">
        <v>28.651562547645725</v>
      </c>
      <c r="AY2764" s="3">
        <v>229.23</v>
      </c>
      <c r="AZ2764" s="4">
        <v>442.01</v>
      </c>
      <c r="BA2764" s="3">
        <v>303.31</v>
      </c>
    </row>
    <row r="2765" spans="1:53" x14ac:dyDescent="0.3">
      <c r="A2765" s="1" t="s">
        <v>3189</v>
      </c>
      <c r="B2765" s="2">
        <v>4996142</v>
      </c>
      <c r="C2765" s="9" t="s">
        <v>2395</v>
      </c>
      <c r="D2765" s="9" t="s">
        <v>2467</v>
      </c>
      <c r="E2765" s="3">
        <v>282.49800832</v>
      </c>
      <c r="F2765" s="5">
        <v>217.74700799999999</v>
      </c>
      <c r="G2765" s="5" t="s">
        <v>2400</v>
      </c>
      <c r="H2765" s="3">
        <v>-0.17100000000000001</v>
      </c>
      <c r="I2765" s="3">
        <v>23.434066000000001</v>
      </c>
      <c r="J2765" s="3">
        <v>-0.17100000000000001</v>
      </c>
      <c r="K2765" s="3">
        <v>23.434066000000001</v>
      </c>
      <c r="L2765" s="3">
        <v>1.7468769200000001</v>
      </c>
      <c r="M2765" s="3">
        <v>0.70113431000000004</v>
      </c>
      <c r="N2765" s="3">
        <v>12.416302999999999</v>
      </c>
      <c r="O2765" s="3" t="s">
        <v>2400</v>
      </c>
      <c r="P2765" s="3" t="s">
        <v>2400</v>
      </c>
      <c r="Q2765" s="3">
        <v>0.36819800000000003</v>
      </c>
      <c r="R2765" s="3">
        <v>5.2223560000000004</v>
      </c>
      <c r="S2765" s="3">
        <v>5.2223560000000004</v>
      </c>
      <c r="T2765" s="9" t="s">
        <v>3432</v>
      </c>
      <c r="U2765" s="7">
        <v>632801</v>
      </c>
      <c r="V2765" s="7">
        <v>775643</v>
      </c>
      <c r="W2765" s="7">
        <v>805018</v>
      </c>
      <c r="X2765" s="7">
        <v>629516</v>
      </c>
      <c r="Y2765" s="7">
        <v>599567</v>
      </c>
      <c r="Z2765" s="7">
        <v>632801</v>
      </c>
      <c r="AA2765" s="7">
        <v>669052</v>
      </c>
      <c r="AB2765" s="7">
        <v>704522</v>
      </c>
      <c r="AC2765" s="3">
        <v>38.886000000000003</v>
      </c>
      <c r="AD2765" s="3">
        <v>38.203000000000003</v>
      </c>
      <c r="AE2765" s="4">
        <v>6.141</v>
      </c>
      <c r="AF2765" s="4">
        <v>5.6890000000000001</v>
      </c>
      <c r="AG2765" s="7">
        <v>33472000</v>
      </c>
      <c r="AH2765" s="7">
        <v>33556000</v>
      </c>
      <c r="AI2765" s="7">
        <v>33697769</v>
      </c>
      <c r="AJ2765" s="7">
        <v>32709582</v>
      </c>
      <c r="AK2765" s="3">
        <v>97.724180000000004</v>
      </c>
      <c r="AL2765" s="7">
        <v>210</v>
      </c>
      <c r="AM2765" s="7">
        <v>29825745</v>
      </c>
      <c r="AN2765" s="3">
        <v>89.11</v>
      </c>
      <c r="AO2765" s="3">
        <v>5.0492610000000004</v>
      </c>
      <c r="AP2765" s="3">
        <v>1.066351</v>
      </c>
      <c r="AQ2765" s="3">
        <v>-12.061856000000001</v>
      </c>
      <c r="AR2765" s="3">
        <v>-38.984262999999999</v>
      </c>
      <c r="AS2765" s="3">
        <v>1.066351</v>
      </c>
      <c r="AT2765" s="3">
        <v>-12.061856000000001</v>
      </c>
      <c r="AU2765" s="3">
        <v>-39.802399000000001</v>
      </c>
      <c r="AV2765" s="3">
        <v>4.851116155295661</v>
      </c>
      <c r="AW2765" s="3">
        <v>4.8454707536280281</v>
      </c>
      <c r="AX2765" s="3">
        <v>5.4012018883744322</v>
      </c>
      <c r="AY2765" s="3">
        <v>74.540000000000006</v>
      </c>
      <c r="AZ2765" s="3">
        <v>74.459999999999994</v>
      </c>
      <c r="BA2765" s="4">
        <v>83</v>
      </c>
    </row>
    <row r="2766" spans="1:53" x14ac:dyDescent="0.3">
      <c r="A2766" s="1" t="s">
        <v>2839</v>
      </c>
      <c r="B2766" s="2">
        <v>5022740</v>
      </c>
      <c r="C2766" s="9" t="s">
        <v>2401</v>
      </c>
      <c r="D2766" s="9" t="s">
        <v>2556</v>
      </c>
      <c r="E2766" s="3">
        <v>281.69203243999999</v>
      </c>
      <c r="F2766" s="5">
        <v>2016.563032</v>
      </c>
      <c r="G2766" s="5">
        <v>1001.6572213365901</v>
      </c>
      <c r="H2766" s="3">
        <v>6.7000000000000004E-2</v>
      </c>
      <c r="I2766" s="4">
        <v>5.4</v>
      </c>
      <c r="J2766" s="3">
        <v>6.7000000000000004E-2</v>
      </c>
      <c r="K2766" s="4">
        <v>5.4</v>
      </c>
      <c r="L2766" s="3">
        <v>0.81291854783338702</v>
      </c>
      <c r="M2766" s="3">
        <v>0.79957000809993306</v>
      </c>
      <c r="N2766" s="4">
        <v>12.6</v>
      </c>
      <c r="O2766" s="3" t="s">
        <v>2400</v>
      </c>
      <c r="P2766" s="3" t="s">
        <v>2400</v>
      </c>
      <c r="Q2766" s="3">
        <v>10.142946</v>
      </c>
      <c r="R2766" s="3">
        <v>13.918317999999999</v>
      </c>
      <c r="S2766" s="3">
        <v>13.918317999999999</v>
      </c>
      <c r="T2766" s="9" t="s">
        <v>3429</v>
      </c>
      <c r="U2766" s="7">
        <v>274411</v>
      </c>
      <c r="V2766" s="7">
        <v>45017</v>
      </c>
      <c r="W2766" s="7">
        <v>202937</v>
      </c>
      <c r="X2766" s="7">
        <v>119878</v>
      </c>
      <c r="Y2766" s="7">
        <v>250090</v>
      </c>
      <c r="Z2766" s="7">
        <v>289144</v>
      </c>
      <c r="AA2766" s="7">
        <v>296056</v>
      </c>
      <c r="AB2766" s="7">
        <v>274411</v>
      </c>
      <c r="AC2766" s="3">
        <v>36.718000000000004</v>
      </c>
      <c r="AD2766" s="4">
        <v>49.29</v>
      </c>
      <c r="AE2766" s="3">
        <v>21.773</v>
      </c>
      <c r="AF2766" s="3">
        <v>35.521000000000001</v>
      </c>
      <c r="AG2766" s="7">
        <v>148592048</v>
      </c>
      <c r="AH2766" s="7">
        <v>148592048</v>
      </c>
      <c r="AI2766" s="7">
        <v>148433482</v>
      </c>
      <c r="AJ2766" s="7">
        <v>57998547</v>
      </c>
      <c r="AK2766" s="3">
        <v>83.592740000000006</v>
      </c>
      <c r="AL2766" s="7">
        <v>78</v>
      </c>
      <c r="AM2766" s="7">
        <v>40843796</v>
      </c>
      <c r="AN2766" s="3">
        <v>58.87</v>
      </c>
      <c r="AO2766" s="3">
        <v>4.4198899999999997</v>
      </c>
      <c r="AP2766" s="3">
        <v>-6.8965519999999998</v>
      </c>
      <c r="AQ2766" s="3">
        <v>-8.9156630000000003</v>
      </c>
      <c r="AR2766" s="3">
        <v>20.766773000000001</v>
      </c>
      <c r="AS2766" s="3">
        <v>-6.8965519999999998</v>
      </c>
      <c r="AT2766" s="3">
        <v>-8.9156630000000003</v>
      </c>
      <c r="AU2766" s="3">
        <v>23.127036</v>
      </c>
      <c r="AV2766" s="3">
        <v>2.0947568303953039</v>
      </c>
      <c r="AW2766" s="3">
        <v>1.6317363975230128</v>
      </c>
      <c r="AX2766" s="3">
        <v>1.7226875419520407</v>
      </c>
      <c r="AY2766" s="3">
        <v>147.28</v>
      </c>
      <c r="AZ2766" s="3">
        <v>114.72</v>
      </c>
      <c r="BA2766" s="4">
        <v>121.12</v>
      </c>
    </row>
    <row r="2767" spans="1:53" x14ac:dyDescent="0.3">
      <c r="A2767" s="1" t="s">
        <v>3015</v>
      </c>
      <c r="B2767" s="2">
        <v>5033112</v>
      </c>
      <c r="C2767" s="9" t="s">
        <v>2395</v>
      </c>
      <c r="D2767" s="9" t="s">
        <v>2403</v>
      </c>
      <c r="E2767" s="3">
        <v>281.65503252000002</v>
      </c>
      <c r="F2767" s="5">
        <v>158.010032</v>
      </c>
      <c r="G2767" s="5" t="s">
        <v>2400</v>
      </c>
      <c r="H2767" s="3">
        <v>-9.4E-2</v>
      </c>
      <c r="I2767" s="3" t="s">
        <v>2397</v>
      </c>
      <c r="J2767" s="3">
        <v>-9.4E-2</v>
      </c>
      <c r="K2767" s="3" t="s">
        <v>2397</v>
      </c>
      <c r="L2767" s="3">
        <v>158.88888889</v>
      </c>
      <c r="M2767" s="3">
        <v>158.88888889</v>
      </c>
      <c r="N2767" s="3" t="s">
        <v>2397</v>
      </c>
      <c r="O2767" s="3" t="s">
        <v>2400</v>
      </c>
      <c r="P2767" s="3" t="s">
        <v>2400</v>
      </c>
      <c r="Q2767" s="3">
        <v>1.521574</v>
      </c>
      <c r="R2767" s="3" t="s">
        <v>2397</v>
      </c>
      <c r="S2767" s="3">
        <v>-0.71721999999999997</v>
      </c>
      <c r="T2767" s="9" t="s">
        <v>3429</v>
      </c>
      <c r="U2767" s="7">
        <v>36855</v>
      </c>
      <c r="V2767" s="7">
        <v>26581</v>
      </c>
      <c r="W2767" s="7">
        <v>43</v>
      </c>
      <c r="X2767" s="7">
        <v>828</v>
      </c>
      <c r="Y2767" s="7">
        <v>34837</v>
      </c>
      <c r="Z2767" s="7">
        <v>29937</v>
      </c>
      <c r="AA2767" s="7">
        <v>38298</v>
      </c>
      <c r="AB2767" s="7">
        <v>36855</v>
      </c>
      <c r="AC2767" s="3" t="s">
        <v>2397</v>
      </c>
      <c r="AD2767" s="3">
        <v>-107.334</v>
      </c>
      <c r="AE2767" s="3" t="s">
        <v>2397</v>
      </c>
      <c r="AF2767" s="3">
        <v>-223.26300000000001</v>
      </c>
      <c r="AG2767" s="7">
        <v>122866659</v>
      </c>
      <c r="AH2767" s="7">
        <v>122675051</v>
      </c>
      <c r="AI2767" s="7">
        <v>120548980</v>
      </c>
      <c r="AJ2767" s="7">
        <v>77916713</v>
      </c>
      <c r="AK2767" s="3">
        <v>63.073650000000001</v>
      </c>
      <c r="AL2767" s="7">
        <v>141</v>
      </c>
      <c r="AM2767" s="7">
        <v>65662723</v>
      </c>
      <c r="AN2767" s="3">
        <v>53.15</v>
      </c>
      <c r="AO2767" s="3">
        <v>-11.728395000000001</v>
      </c>
      <c r="AP2767" s="3">
        <v>-37.280701999999998</v>
      </c>
      <c r="AQ2767" s="3">
        <v>-24.338623999999999</v>
      </c>
      <c r="AR2767" s="3">
        <v>-37.004404999999998</v>
      </c>
      <c r="AS2767" s="3">
        <v>-37.280701999999998</v>
      </c>
      <c r="AT2767" s="3">
        <v>-24.338623999999999</v>
      </c>
      <c r="AU2767" s="3">
        <v>-38.362068999999998</v>
      </c>
      <c r="AV2767" s="3">
        <v>6.6205248999681539</v>
      </c>
      <c r="AW2767" s="3">
        <v>5.4857191204741316</v>
      </c>
      <c r="AX2767" s="3">
        <v>4.7542382161750671</v>
      </c>
      <c r="AY2767" s="3">
        <v>103.55</v>
      </c>
      <c r="AZ2767" s="4">
        <v>85.8</v>
      </c>
      <c r="BA2767" s="3">
        <v>74.36</v>
      </c>
    </row>
    <row r="2768" spans="1:53" x14ac:dyDescent="0.3">
      <c r="A2768" s="1" t="s">
        <v>3160</v>
      </c>
      <c r="B2768" s="2">
        <v>117237558</v>
      </c>
      <c r="C2768" s="9" t="s">
        <v>2395</v>
      </c>
      <c r="D2768" s="9" t="s">
        <v>2484</v>
      </c>
      <c r="E2768" s="3">
        <v>281.65031801999999</v>
      </c>
      <c r="F2768" s="5">
        <v>349.495498</v>
      </c>
      <c r="G2768" s="5" t="s">
        <v>2400</v>
      </c>
      <c r="H2768" s="3">
        <v>-5.1999999999999998E-2</v>
      </c>
      <c r="I2768" s="3" t="s">
        <v>2397</v>
      </c>
      <c r="J2768" s="3">
        <v>-5.1999999999999998E-2</v>
      </c>
      <c r="K2768" s="3" t="s">
        <v>2397</v>
      </c>
      <c r="L2768" s="3">
        <v>3.93274854</v>
      </c>
      <c r="M2768" s="3">
        <v>0.64446574000000001</v>
      </c>
      <c r="N2768" s="3">
        <v>85.851063999999994</v>
      </c>
      <c r="O2768" s="3" t="s">
        <v>2400</v>
      </c>
      <c r="P2768" s="3" t="s">
        <v>2400</v>
      </c>
      <c r="Q2768" s="3">
        <v>1.9399470000000001</v>
      </c>
      <c r="R2768" s="3" t="s">
        <v>2397</v>
      </c>
      <c r="S2768" s="3">
        <v>-60.523136999999998</v>
      </c>
      <c r="T2768" s="9" t="s">
        <v>3429</v>
      </c>
      <c r="U2768" s="7" t="s">
        <v>2400</v>
      </c>
      <c r="V2768" s="7" t="s">
        <v>2400</v>
      </c>
      <c r="W2768" s="7" t="s">
        <v>2400</v>
      </c>
      <c r="X2768" s="7" t="s">
        <v>2400</v>
      </c>
      <c r="Y2768" s="7">
        <v>147414.098</v>
      </c>
      <c r="Z2768" s="7" t="s">
        <v>2400</v>
      </c>
      <c r="AA2768" s="7" t="s">
        <v>2400</v>
      </c>
      <c r="AB2768" s="7" t="s">
        <v>2400</v>
      </c>
      <c r="AC2768" s="3" t="s">
        <v>2400</v>
      </c>
      <c r="AD2768" s="3">
        <v>20.163</v>
      </c>
      <c r="AE2768" s="3" t="s">
        <v>2400</v>
      </c>
      <c r="AF2768" s="3" t="s">
        <v>2400</v>
      </c>
      <c r="AG2768" s="7">
        <v>27029781</v>
      </c>
      <c r="AH2768" s="7">
        <v>25960435</v>
      </c>
      <c r="AI2768" s="7" t="s">
        <v>2400</v>
      </c>
      <c r="AJ2768" s="7">
        <v>20256846</v>
      </c>
      <c r="AK2768" s="3">
        <v>74.942689999999999</v>
      </c>
      <c r="AL2768" s="7">
        <v>89</v>
      </c>
      <c r="AM2768" s="7">
        <v>14981421</v>
      </c>
      <c r="AN2768" s="4">
        <v>55.43</v>
      </c>
      <c r="AO2768" s="3">
        <v>2.9336739999999999</v>
      </c>
      <c r="AP2768" s="3">
        <v>-22.552783000000002</v>
      </c>
      <c r="AQ2768" s="3">
        <v>-43.088858000000002</v>
      </c>
      <c r="AR2768" s="3">
        <v>-45.288136000000002</v>
      </c>
      <c r="AS2768" s="3">
        <v>-22.552783000000002</v>
      </c>
      <c r="AT2768" s="3">
        <v>-43.088858000000002</v>
      </c>
      <c r="AU2768" s="3">
        <v>-45.288136000000002</v>
      </c>
      <c r="AV2768" s="3">
        <v>1.6475087238035706</v>
      </c>
      <c r="AW2768" s="3">
        <v>2.8191564636865474</v>
      </c>
      <c r="AX2768" s="3">
        <v>5.5380820937412016</v>
      </c>
      <c r="AY2768" s="3">
        <v>32.89</v>
      </c>
      <c r="AZ2768" s="3">
        <v>56.28</v>
      </c>
      <c r="BA2768" s="3">
        <v>110.56</v>
      </c>
    </row>
    <row r="2769" spans="1:53" x14ac:dyDescent="0.3">
      <c r="A2769" s="1" t="s">
        <v>2627</v>
      </c>
      <c r="B2769" s="2">
        <v>4812798</v>
      </c>
      <c r="C2769" s="9" t="s">
        <v>2395</v>
      </c>
      <c r="D2769" s="9" t="s">
        <v>2409</v>
      </c>
      <c r="E2769" s="3">
        <v>281.59534557000001</v>
      </c>
      <c r="F2769" s="5">
        <v>232.01134500000001</v>
      </c>
      <c r="G2769" s="5" t="s">
        <v>2400</v>
      </c>
      <c r="H2769" s="3">
        <v>-0.315</v>
      </c>
      <c r="I2769" s="3" t="s">
        <v>2397</v>
      </c>
      <c r="J2769" s="3">
        <v>-0.315</v>
      </c>
      <c r="K2769" s="3" t="s">
        <v>2397</v>
      </c>
      <c r="L2769" s="3">
        <v>3.1093007500000001</v>
      </c>
      <c r="M2769" s="3">
        <v>1.9107217399999998</v>
      </c>
      <c r="N2769" s="3" t="s">
        <v>2397</v>
      </c>
      <c r="O2769" s="3" t="s">
        <v>2400</v>
      </c>
      <c r="P2769" s="3" t="s">
        <v>2400</v>
      </c>
      <c r="Q2769" s="3">
        <v>1.102142</v>
      </c>
      <c r="R2769" s="3" t="s">
        <v>2397</v>
      </c>
      <c r="S2769" s="3">
        <v>-30.508341999999999</v>
      </c>
      <c r="T2769" s="9" t="s">
        <v>3432</v>
      </c>
      <c r="U2769" s="7">
        <v>303914</v>
      </c>
      <c r="V2769" s="7">
        <v>338752</v>
      </c>
      <c r="W2769" s="7">
        <v>316219</v>
      </c>
      <c r="X2769" s="7">
        <v>291010</v>
      </c>
      <c r="Y2769" s="7">
        <v>292726</v>
      </c>
      <c r="Z2769" s="7">
        <v>303914</v>
      </c>
      <c r="AA2769" s="7">
        <v>324008</v>
      </c>
      <c r="AB2769" s="7">
        <v>329538</v>
      </c>
      <c r="AC2769" s="3">
        <v>50.902000000000001</v>
      </c>
      <c r="AD2769" s="3">
        <v>51.707999999999998</v>
      </c>
      <c r="AE2769" s="3">
        <v>-4.7030000000000003</v>
      </c>
      <c r="AF2769" s="3">
        <v>-4.5010000000000003</v>
      </c>
      <c r="AG2769" s="7">
        <v>41004249</v>
      </c>
      <c r="AH2769" s="7">
        <v>40431597</v>
      </c>
      <c r="AI2769" s="7">
        <v>40216641</v>
      </c>
      <c r="AJ2769" s="7">
        <v>37001113</v>
      </c>
      <c r="AK2769" s="3">
        <v>91.058930000000004</v>
      </c>
      <c r="AL2769" s="7">
        <v>168</v>
      </c>
      <c r="AM2769" s="7">
        <v>30153226</v>
      </c>
      <c r="AN2769" s="3">
        <v>74.209999999999994</v>
      </c>
      <c r="AO2769" s="3">
        <v>5.4085159999999997</v>
      </c>
      <c r="AP2769" s="3">
        <v>32.178932000000003</v>
      </c>
      <c r="AQ2769" s="3">
        <v>17.737788999999999</v>
      </c>
      <c r="AR2769" s="3">
        <v>14.072229</v>
      </c>
      <c r="AS2769" s="3">
        <v>32.178932000000003</v>
      </c>
      <c r="AT2769" s="3">
        <v>17.737788999999999</v>
      </c>
      <c r="AU2769" s="3">
        <v>16.836735000000001</v>
      </c>
      <c r="AV2769" s="3">
        <v>3.6748802715659883</v>
      </c>
      <c r="AW2769" s="3">
        <v>7.1431301036898027</v>
      </c>
      <c r="AX2769" s="3">
        <v>7.2001997057287239</v>
      </c>
      <c r="AY2769" s="3">
        <v>56.64</v>
      </c>
      <c r="AZ2769" s="4">
        <v>110.1</v>
      </c>
      <c r="BA2769" s="3">
        <v>110.98</v>
      </c>
    </row>
    <row r="2770" spans="1:53" x14ac:dyDescent="0.3">
      <c r="A2770" s="1" t="s">
        <v>3047</v>
      </c>
      <c r="B2770" s="2">
        <v>10721735</v>
      </c>
      <c r="C2770" s="9" t="s">
        <v>2395</v>
      </c>
      <c r="D2770" s="9" t="s">
        <v>2396</v>
      </c>
      <c r="E2770" s="3">
        <v>281.26328160000003</v>
      </c>
      <c r="F2770" s="5">
        <v>172.221281</v>
      </c>
      <c r="G2770" s="5" t="s">
        <v>2400</v>
      </c>
      <c r="H2770" s="3">
        <v>-0.13100000000000001</v>
      </c>
      <c r="I2770" s="3" t="s">
        <v>2397</v>
      </c>
      <c r="J2770" s="3">
        <v>-0.13100000000000001</v>
      </c>
      <c r="K2770" s="3" t="s">
        <v>2397</v>
      </c>
      <c r="L2770" s="3">
        <v>0.94435075999999996</v>
      </c>
      <c r="M2770" s="3">
        <v>0.94435075999999996</v>
      </c>
      <c r="N2770" s="3" t="s">
        <v>2397</v>
      </c>
      <c r="O2770" s="3" t="s">
        <v>2400</v>
      </c>
      <c r="P2770" s="3" t="s">
        <v>2400</v>
      </c>
      <c r="Q2770" s="3" t="s">
        <v>2400</v>
      </c>
      <c r="R2770" s="3" t="s">
        <v>2397</v>
      </c>
      <c r="S2770" s="3">
        <v>-1.460272</v>
      </c>
      <c r="T2770" s="9" t="s">
        <v>3429</v>
      </c>
      <c r="U2770" s="7" t="s">
        <v>2400</v>
      </c>
      <c r="V2770" s="7" t="s">
        <v>2400</v>
      </c>
      <c r="W2770" s="7" t="s">
        <v>2400</v>
      </c>
      <c r="X2770" s="7" t="s">
        <v>2400</v>
      </c>
      <c r="Y2770" s="7" t="s">
        <v>2400</v>
      </c>
      <c r="Z2770" s="7" t="s">
        <v>2400</v>
      </c>
      <c r="AA2770" s="7" t="s">
        <v>2400</v>
      </c>
      <c r="AB2770" s="7" t="s">
        <v>2400</v>
      </c>
      <c r="AC2770" s="3" t="s">
        <v>2400</v>
      </c>
      <c r="AD2770" s="3" t="s">
        <v>2400</v>
      </c>
      <c r="AE2770" s="3" t="s">
        <v>2400</v>
      </c>
      <c r="AF2770" s="3" t="s">
        <v>2400</v>
      </c>
      <c r="AG2770" s="7">
        <v>125560309</v>
      </c>
      <c r="AH2770" s="7">
        <v>125406748</v>
      </c>
      <c r="AI2770" s="7">
        <v>124940774</v>
      </c>
      <c r="AJ2770" s="7">
        <v>41946825</v>
      </c>
      <c r="AK2770" s="3">
        <v>33.406739999999999</v>
      </c>
      <c r="AL2770" s="7">
        <v>97</v>
      </c>
      <c r="AM2770" s="7">
        <v>25367269</v>
      </c>
      <c r="AN2770" s="4">
        <v>20.2</v>
      </c>
      <c r="AO2770" s="3">
        <v>-2.8901729999999999</v>
      </c>
      <c r="AP2770" s="3">
        <v>-25</v>
      </c>
      <c r="AQ2770" s="3">
        <v>-41.052632000000003</v>
      </c>
      <c r="AR2770" s="3">
        <v>-44.370860999999998</v>
      </c>
      <c r="AS2770" s="3">
        <v>-25</v>
      </c>
      <c r="AT2770" s="3">
        <v>-41.052632000000003</v>
      </c>
      <c r="AU2770" s="3">
        <v>-43.812708999999998</v>
      </c>
      <c r="AV2770" s="3">
        <v>0.43656713134218084</v>
      </c>
      <c r="AW2770" s="3">
        <v>0.68315814536874064</v>
      </c>
      <c r="AX2770" s="3">
        <v>0.47777512012732681</v>
      </c>
      <c r="AY2770" s="3">
        <v>124.45</v>
      </c>
      <c r="AZ2770" s="3">
        <v>194.74</v>
      </c>
      <c r="BA2770" s="4">
        <v>136.19999999999999</v>
      </c>
    </row>
    <row r="2771" spans="1:53" x14ac:dyDescent="0.3">
      <c r="A2771" s="1" t="s">
        <v>2647</v>
      </c>
      <c r="B2771" s="2">
        <v>4150499</v>
      </c>
      <c r="C2771" s="9" t="s">
        <v>2395</v>
      </c>
      <c r="D2771" s="9" t="s">
        <v>2428</v>
      </c>
      <c r="E2771" s="3">
        <v>278.53157759999999</v>
      </c>
      <c r="F2771" s="5">
        <v>229.85557700000001</v>
      </c>
      <c r="G2771" s="5" t="s">
        <v>2400</v>
      </c>
      <c r="H2771" s="3">
        <v>8.8999999999999996E-2</v>
      </c>
      <c r="I2771" s="3">
        <v>24.228856</v>
      </c>
      <c r="J2771" s="3">
        <v>8.8999999999999996E-2</v>
      </c>
      <c r="K2771" s="3">
        <v>24.228856</v>
      </c>
      <c r="L2771" s="3">
        <v>1.9792725100000002</v>
      </c>
      <c r="M2771" s="3">
        <v>1.5747776899999999</v>
      </c>
      <c r="N2771" s="3">
        <v>37.898833000000003</v>
      </c>
      <c r="O2771" s="3" t="s">
        <v>2400</v>
      </c>
      <c r="P2771" s="3" t="s">
        <v>2400</v>
      </c>
      <c r="Q2771" s="3">
        <v>0.99529999999999996</v>
      </c>
      <c r="R2771" s="3">
        <v>7.4066200000000002</v>
      </c>
      <c r="S2771" s="3">
        <v>7.4066200000000002</v>
      </c>
      <c r="T2771" s="9" t="s">
        <v>3429</v>
      </c>
      <c r="U2771" s="7">
        <v>244383</v>
      </c>
      <c r="V2771" s="7">
        <v>275093</v>
      </c>
      <c r="W2771" s="7">
        <v>248920</v>
      </c>
      <c r="X2771" s="7">
        <v>220774</v>
      </c>
      <c r="Y2771" s="7">
        <v>244181</v>
      </c>
      <c r="Z2771" s="7">
        <v>245529</v>
      </c>
      <c r="AA2771" s="7">
        <v>245246</v>
      </c>
      <c r="AB2771" s="7">
        <v>244383</v>
      </c>
      <c r="AC2771" s="3">
        <v>64.795000000000002</v>
      </c>
      <c r="AD2771" s="3">
        <v>65.456999999999994</v>
      </c>
      <c r="AE2771" s="4">
        <v>6.9640000000000004</v>
      </c>
      <c r="AF2771" s="4">
        <v>9.7200000000000006</v>
      </c>
      <c r="AG2771" s="7">
        <v>30218000</v>
      </c>
      <c r="AH2771" s="7">
        <v>30341000</v>
      </c>
      <c r="AI2771" s="7">
        <v>125560000</v>
      </c>
      <c r="AJ2771" s="7">
        <v>18421468</v>
      </c>
      <c r="AK2771" s="3">
        <v>61.508159999999997</v>
      </c>
      <c r="AL2771" s="7">
        <v>88</v>
      </c>
      <c r="AM2771" s="7">
        <v>11705844</v>
      </c>
      <c r="AN2771" s="3">
        <v>39.090000000000003</v>
      </c>
      <c r="AO2771" s="3">
        <v>0.41237099999999999</v>
      </c>
      <c r="AP2771" s="3">
        <v>4.7311829999999997</v>
      </c>
      <c r="AQ2771" s="3">
        <v>0.10277500000000001</v>
      </c>
      <c r="AR2771" s="3">
        <v>-17.597293000000001</v>
      </c>
      <c r="AS2771" s="3">
        <v>4.7311829999999997</v>
      </c>
      <c r="AT2771" s="3">
        <v>0.10277500000000001</v>
      </c>
      <c r="AU2771" s="3">
        <v>-19.30406</v>
      </c>
      <c r="AV2771" s="3">
        <v>1.8339190277863848</v>
      </c>
      <c r="AW2771" s="3">
        <v>1.2961913704133174</v>
      </c>
      <c r="AX2771" s="3">
        <v>1.3808750638405172</v>
      </c>
      <c r="AY2771" s="4">
        <v>140.01</v>
      </c>
      <c r="AZ2771" s="3">
        <v>98.96</v>
      </c>
      <c r="BA2771" s="3">
        <v>105.42</v>
      </c>
    </row>
    <row r="2772" spans="1:53" x14ac:dyDescent="0.3">
      <c r="A2772" s="1" t="s">
        <v>3081</v>
      </c>
      <c r="B2772" s="2">
        <v>4072687</v>
      </c>
      <c r="C2772" s="9" t="s">
        <v>2401</v>
      </c>
      <c r="D2772" s="9" t="s">
        <v>2407</v>
      </c>
      <c r="E2772" s="3">
        <v>278.37895808500002</v>
      </c>
      <c r="F2772" s="5">
        <v>376.34092800000002</v>
      </c>
      <c r="G2772" s="5" t="s">
        <v>2400</v>
      </c>
      <c r="H2772" s="3">
        <v>0.36</v>
      </c>
      <c r="I2772" s="3">
        <v>6.124911</v>
      </c>
      <c r="J2772" s="4">
        <v>0.36</v>
      </c>
      <c r="K2772" s="3">
        <v>6.124911</v>
      </c>
      <c r="L2772" s="3">
        <v>0.97569247999999997</v>
      </c>
      <c r="M2772" s="3">
        <v>0.97569247999999997</v>
      </c>
      <c r="N2772" s="3">
        <v>10.152941</v>
      </c>
      <c r="O2772" s="3" t="s">
        <v>2400</v>
      </c>
      <c r="P2772" s="3" t="s">
        <v>2400</v>
      </c>
      <c r="Q2772" s="3">
        <v>26.384207</v>
      </c>
      <c r="R2772" s="3" t="s">
        <v>2400</v>
      </c>
      <c r="S2772" s="3" t="s">
        <v>2400</v>
      </c>
      <c r="T2772" s="9" t="s">
        <v>3429</v>
      </c>
      <c r="U2772" s="7">
        <v>13163.329</v>
      </c>
      <c r="V2772" s="7">
        <v>14665.138999999999</v>
      </c>
      <c r="W2772" s="7">
        <v>12230.089</v>
      </c>
      <c r="X2772" s="7">
        <v>12426.96</v>
      </c>
      <c r="Y2772" s="7">
        <v>13163.329</v>
      </c>
      <c r="Z2772" s="7">
        <v>14466.315000000001</v>
      </c>
      <c r="AA2772" s="7">
        <v>15769.3</v>
      </c>
      <c r="AB2772" s="7">
        <v>15217.218999999999</v>
      </c>
      <c r="AC2772" s="4">
        <v>100</v>
      </c>
      <c r="AD2772" s="4">
        <v>100</v>
      </c>
      <c r="AE2772" s="3" t="s">
        <v>2400</v>
      </c>
      <c r="AF2772" s="3" t="s">
        <v>2400</v>
      </c>
      <c r="AG2772" s="7">
        <v>28892471</v>
      </c>
      <c r="AH2772" s="7">
        <v>28892471</v>
      </c>
      <c r="AI2772" s="7">
        <v>28892471</v>
      </c>
      <c r="AJ2772" s="7" t="s">
        <v>2400</v>
      </c>
      <c r="AK2772" s="3" t="s">
        <v>2400</v>
      </c>
      <c r="AL2772" s="7">
        <v>63</v>
      </c>
      <c r="AM2772" s="7">
        <v>5695270</v>
      </c>
      <c r="AN2772" s="3">
        <v>19.71</v>
      </c>
      <c r="AO2772" s="3">
        <v>1.4101060000000001</v>
      </c>
      <c r="AP2772" s="3">
        <v>-10.430721</v>
      </c>
      <c r="AQ2772" s="3">
        <v>-7.2043010000000001</v>
      </c>
      <c r="AR2772" s="3">
        <v>10.217114</v>
      </c>
      <c r="AS2772" s="3">
        <v>-10.430721</v>
      </c>
      <c r="AT2772" s="3">
        <v>-7.2043010000000001</v>
      </c>
      <c r="AU2772" s="3">
        <v>10.358055999999999</v>
      </c>
      <c r="AV2772" s="3">
        <v>1.6855948388768824</v>
      </c>
      <c r="AW2772" s="3">
        <v>1.4063360218401786</v>
      </c>
      <c r="AX2772" s="3">
        <v>1.4274133908449713</v>
      </c>
      <c r="AY2772" s="3">
        <v>118.27</v>
      </c>
      <c r="AZ2772" s="3">
        <v>98.67</v>
      </c>
      <c r="BA2772" s="3">
        <v>100.15</v>
      </c>
    </row>
    <row r="2773" spans="1:53" x14ac:dyDescent="0.3">
      <c r="A2773" s="1" t="s">
        <v>3036</v>
      </c>
      <c r="B2773" s="2">
        <v>5721488</v>
      </c>
      <c r="C2773" s="9" t="s">
        <v>2401</v>
      </c>
      <c r="D2773" s="9" t="s">
        <v>2407</v>
      </c>
      <c r="E2773" s="3">
        <v>277.73486923000002</v>
      </c>
      <c r="F2773" s="5">
        <v>273.51586900000001</v>
      </c>
      <c r="G2773" s="5" t="s">
        <v>2400</v>
      </c>
      <c r="H2773" s="4">
        <v>2.7959999999999998</v>
      </c>
      <c r="I2773" s="3">
        <v>2.8585970000000001</v>
      </c>
      <c r="J2773" s="4">
        <v>2.7959999999999998</v>
      </c>
      <c r="K2773" s="3">
        <v>2.8585970000000001</v>
      </c>
      <c r="L2773" s="3">
        <v>0.78298321000000004</v>
      </c>
      <c r="M2773" s="3">
        <v>0.78298321000000004</v>
      </c>
      <c r="N2773" s="3" t="s">
        <v>2400</v>
      </c>
      <c r="O2773" s="3" t="s">
        <v>2400</v>
      </c>
      <c r="P2773" s="3" t="s">
        <v>2400</v>
      </c>
      <c r="Q2773" s="3">
        <v>101.692639</v>
      </c>
      <c r="R2773" s="3" t="s">
        <v>2400</v>
      </c>
      <c r="S2773" s="3" t="s">
        <v>2400</v>
      </c>
      <c r="T2773" s="9" t="s">
        <v>3429</v>
      </c>
      <c r="U2773" s="7">
        <v>2140</v>
      </c>
      <c r="V2773" s="7">
        <v>2009</v>
      </c>
      <c r="W2773" s="7">
        <v>1788</v>
      </c>
      <c r="X2773" s="7">
        <v>2462</v>
      </c>
      <c r="Y2773" s="7">
        <v>2405</v>
      </c>
      <c r="Z2773" s="8">
        <v>2272.5</v>
      </c>
      <c r="AA2773" s="7">
        <v>2140</v>
      </c>
      <c r="AB2773" s="7">
        <v>2106</v>
      </c>
      <c r="AC2773" s="4">
        <v>100</v>
      </c>
      <c r="AD2773" s="4">
        <v>100</v>
      </c>
      <c r="AE2773" s="3" t="s">
        <v>2400</v>
      </c>
      <c r="AF2773" s="3" t="s">
        <v>2400</v>
      </c>
      <c r="AG2773" s="7">
        <v>9791329</v>
      </c>
      <c r="AH2773" s="7">
        <v>9791329</v>
      </c>
      <c r="AI2773" s="7">
        <v>10145504</v>
      </c>
      <c r="AJ2773" s="7" t="s">
        <v>2400</v>
      </c>
      <c r="AK2773" s="3" t="s">
        <v>2400</v>
      </c>
      <c r="AL2773" s="7">
        <v>56</v>
      </c>
      <c r="AM2773" s="7">
        <v>3239936</v>
      </c>
      <c r="AN2773" s="3">
        <v>33.090000000000003</v>
      </c>
      <c r="AO2773" s="3">
        <v>-1.6348769999999999</v>
      </c>
      <c r="AP2773" s="3">
        <v>-10.421836000000001</v>
      </c>
      <c r="AQ2773" s="3">
        <v>-15.990691999999999</v>
      </c>
      <c r="AR2773" s="3">
        <v>18.084112000000001</v>
      </c>
      <c r="AS2773" s="3">
        <v>-10.421836000000001</v>
      </c>
      <c r="AT2773" s="3">
        <v>-15.990691999999999</v>
      </c>
      <c r="AU2773" s="3">
        <v>17.699114999999999</v>
      </c>
      <c r="AV2773" s="3">
        <v>1.8737335914743973</v>
      </c>
      <c r="AW2773" s="3">
        <v>2.0276918037546676</v>
      </c>
      <c r="AX2773" s="3">
        <v>2.1739435659409154</v>
      </c>
      <c r="AY2773" s="3">
        <v>88.21</v>
      </c>
      <c r="AZ2773" s="3">
        <v>95.45</v>
      </c>
      <c r="BA2773" s="3">
        <v>102.34</v>
      </c>
    </row>
    <row r="2774" spans="1:53" x14ac:dyDescent="0.3">
      <c r="A2774" s="1" t="s">
        <v>3362</v>
      </c>
      <c r="B2774" s="2">
        <v>4102320</v>
      </c>
      <c r="C2774" s="9" t="s">
        <v>2395</v>
      </c>
      <c r="D2774" s="9" t="s">
        <v>2532</v>
      </c>
      <c r="E2774" s="3">
        <v>276.66568856999999</v>
      </c>
      <c r="F2774" s="5" t="s">
        <v>2400</v>
      </c>
      <c r="G2774" s="5">
        <v>795.38568856999996</v>
      </c>
      <c r="H2774" s="3">
        <v>0.25800000000000001</v>
      </c>
      <c r="I2774" s="3">
        <v>19.009900999999999</v>
      </c>
      <c r="J2774" s="3">
        <v>0.25800000000000001</v>
      </c>
      <c r="K2774" s="3">
        <v>19.009900999999999</v>
      </c>
      <c r="L2774" s="3">
        <v>0.72110741</v>
      </c>
      <c r="M2774" s="3">
        <v>0.72110741</v>
      </c>
      <c r="N2774" s="3">
        <v>10.290965</v>
      </c>
      <c r="O2774" s="3" t="s">
        <v>2400</v>
      </c>
      <c r="P2774" s="3" t="s">
        <v>2400</v>
      </c>
      <c r="Q2774" s="3" t="s">
        <v>2400</v>
      </c>
      <c r="R2774" s="3" t="s">
        <v>2400</v>
      </c>
      <c r="S2774" s="3" t="s">
        <v>2400</v>
      </c>
      <c r="T2774" s="9" t="s">
        <v>3429</v>
      </c>
      <c r="U2774" s="7">
        <v>130744</v>
      </c>
      <c r="V2774" s="7">
        <v>161541</v>
      </c>
      <c r="W2774" s="7">
        <v>262700</v>
      </c>
      <c r="X2774" s="7">
        <v>291177</v>
      </c>
      <c r="Y2774" s="7">
        <v>133232</v>
      </c>
      <c r="Z2774" s="7">
        <v>132560</v>
      </c>
      <c r="AA2774" s="7">
        <v>131173</v>
      </c>
      <c r="AB2774" s="7">
        <v>130744</v>
      </c>
      <c r="AC2774" s="3" t="s">
        <v>2400</v>
      </c>
      <c r="AD2774" s="3" t="s">
        <v>2400</v>
      </c>
      <c r="AE2774" s="3" t="s">
        <v>2400</v>
      </c>
      <c r="AF2774" s="3" t="s">
        <v>2400</v>
      </c>
      <c r="AG2774" s="7">
        <v>18350000</v>
      </c>
      <c r="AH2774" s="7">
        <v>18524000</v>
      </c>
      <c r="AI2774" s="7">
        <v>19998000</v>
      </c>
      <c r="AJ2774" s="7">
        <v>15898390</v>
      </c>
      <c r="AK2774" s="3">
        <v>85.987639999999999</v>
      </c>
      <c r="AL2774" s="7">
        <v>115</v>
      </c>
      <c r="AM2774" s="7">
        <v>11058205</v>
      </c>
      <c r="AN2774" s="3">
        <v>59.81</v>
      </c>
      <c r="AO2774" s="3">
        <v>-0.44444400000000001</v>
      </c>
      <c r="AP2774" s="3">
        <v>-10.934393999999999</v>
      </c>
      <c r="AQ2774" s="3">
        <v>-8.5714290000000002</v>
      </c>
      <c r="AR2774" s="3">
        <v>-4.4776119999999997</v>
      </c>
      <c r="AS2774" s="3">
        <v>-10.934393999999999</v>
      </c>
      <c r="AT2774" s="3">
        <v>-8.5714290000000002</v>
      </c>
      <c r="AU2774" s="3">
        <v>-5.3521130000000001</v>
      </c>
      <c r="AV2774" s="3">
        <v>1.0583337543007638</v>
      </c>
      <c r="AW2774" s="3">
        <v>1.1902294798438582</v>
      </c>
      <c r="AX2774" s="3">
        <v>1.0026320872439445</v>
      </c>
      <c r="AY2774" s="3">
        <v>88.35</v>
      </c>
      <c r="AZ2774" s="3">
        <v>99.37</v>
      </c>
      <c r="BA2774" s="4">
        <v>83.7</v>
      </c>
    </row>
    <row r="2775" spans="1:53" x14ac:dyDescent="0.3">
      <c r="A2775" s="1" t="s">
        <v>3095</v>
      </c>
      <c r="B2775" s="2">
        <v>5006766</v>
      </c>
      <c r="C2775" s="9" t="s">
        <v>2401</v>
      </c>
      <c r="D2775" s="9" t="s">
        <v>2417</v>
      </c>
      <c r="E2775" s="3">
        <v>275.31162899999998</v>
      </c>
      <c r="F2775" s="5">
        <v>89.831629000000007</v>
      </c>
      <c r="G2775" s="5" t="s">
        <v>2400</v>
      </c>
      <c r="H2775" s="3">
        <v>-0.27200000000000002</v>
      </c>
      <c r="I2775" s="3" t="s">
        <v>2397</v>
      </c>
      <c r="J2775" s="3">
        <v>-0.27200000000000002</v>
      </c>
      <c r="K2775" s="3" t="s">
        <v>2397</v>
      </c>
      <c r="L2775" s="3">
        <v>1.6555612500000001</v>
      </c>
      <c r="M2775" s="3">
        <v>1.64669895</v>
      </c>
      <c r="N2775" s="3" t="s">
        <v>2397</v>
      </c>
      <c r="O2775" s="3" t="s">
        <v>2400</v>
      </c>
      <c r="P2775" s="3" t="s">
        <v>2400</v>
      </c>
      <c r="Q2775" s="3">
        <v>0.55449899999999996</v>
      </c>
      <c r="R2775" s="3" t="s">
        <v>2397</v>
      </c>
      <c r="S2775" s="3">
        <v>-2.004677</v>
      </c>
      <c r="T2775" s="9" t="s">
        <v>3429</v>
      </c>
      <c r="U2775" s="7">
        <v>163708</v>
      </c>
      <c r="V2775" s="7">
        <v>190872</v>
      </c>
      <c r="W2775" s="7">
        <v>203613</v>
      </c>
      <c r="X2775" s="7">
        <v>156941</v>
      </c>
      <c r="Y2775" s="7">
        <v>150738</v>
      </c>
      <c r="Z2775" s="7">
        <v>153635</v>
      </c>
      <c r="AA2775" s="7">
        <v>158372</v>
      </c>
      <c r="AB2775" s="7">
        <v>163708</v>
      </c>
      <c r="AC2775" s="3">
        <v>73.322999999999993</v>
      </c>
      <c r="AD2775" s="3">
        <v>74.650999999999996</v>
      </c>
      <c r="AE2775" s="3">
        <v>-30.138999999999999</v>
      </c>
      <c r="AF2775" s="3">
        <v>-29.163</v>
      </c>
      <c r="AG2775" s="7">
        <v>42032232</v>
      </c>
      <c r="AH2775" s="7">
        <v>41973042</v>
      </c>
      <c r="AI2775" s="7">
        <v>42595628</v>
      </c>
      <c r="AJ2775" s="7">
        <v>25910218</v>
      </c>
      <c r="AK2775" s="3">
        <v>62.20825</v>
      </c>
      <c r="AL2775" s="7">
        <v>132</v>
      </c>
      <c r="AM2775" s="7">
        <v>17954342</v>
      </c>
      <c r="AN2775" s="3">
        <v>43.11</v>
      </c>
      <c r="AO2775" s="3">
        <v>-3.437967</v>
      </c>
      <c r="AP2775" s="3">
        <v>-2.2692890000000001</v>
      </c>
      <c r="AQ2775" s="3">
        <v>5.5555560000000002</v>
      </c>
      <c r="AR2775" s="3">
        <v>-13.172043</v>
      </c>
      <c r="AS2775" s="3">
        <v>-2.2692890000000001</v>
      </c>
      <c r="AT2775" s="3">
        <v>5.5555560000000002</v>
      </c>
      <c r="AU2775" s="3">
        <v>-18.020305</v>
      </c>
      <c r="AV2775" s="3">
        <v>1.1728378280466325</v>
      </c>
      <c r="AW2775" s="3">
        <v>1.7006154088719299</v>
      </c>
      <c r="AX2775" s="3">
        <v>1.3899504946578707</v>
      </c>
      <c r="AY2775" s="4">
        <v>57.2</v>
      </c>
      <c r="AZ2775" s="3">
        <v>82.95</v>
      </c>
      <c r="BA2775" s="3">
        <v>67.790000000000006</v>
      </c>
    </row>
    <row r="2776" spans="1:53" x14ac:dyDescent="0.3">
      <c r="A2776" s="1" t="s">
        <v>2776</v>
      </c>
      <c r="B2776" s="2">
        <v>4068099</v>
      </c>
      <c r="C2776" s="9" t="s">
        <v>2401</v>
      </c>
      <c r="D2776" s="9" t="s">
        <v>2410</v>
      </c>
      <c r="E2776" s="3">
        <v>275.27742576000003</v>
      </c>
      <c r="F2776" s="5">
        <v>1515.496425</v>
      </c>
      <c r="G2776" s="5" t="s">
        <v>2400</v>
      </c>
      <c r="H2776" s="3">
        <v>0.24</v>
      </c>
      <c r="I2776" s="3" t="s">
        <v>2397</v>
      </c>
      <c r="J2776" s="3">
        <v>0.24</v>
      </c>
      <c r="K2776" s="3" t="s">
        <v>2397</v>
      </c>
      <c r="L2776" s="3">
        <v>2.5058657900000001</v>
      </c>
      <c r="M2776" s="3">
        <v>0.80264542000000005</v>
      </c>
      <c r="N2776" s="3" t="s">
        <v>2397</v>
      </c>
      <c r="O2776" s="3" t="s">
        <v>2400</v>
      </c>
      <c r="P2776" s="3" t="s">
        <v>2400</v>
      </c>
      <c r="Q2776" s="3">
        <v>0.511077</v>
      </c>
      <c r="R2776" s="3">
        <v>4.2105750000000004</v>
      </c>
      <c r="S2776" s="3">
        <v>4.2105750000000004</v>
      </c>
      <c r="T2776" s="9" t="s">
        <v>3433</v>
      </c>
      <c r="U2776" s="7">
        <v>3074976</v>
      </c>
      <c r="V2776" s="7">
        <v>3315428</v>
      </c>
      <c r="W2776" s="7">
        <v>3196583</v>
      </c>
      <c r="X2776" s="7">
        <v>2234719</v>
      </c>
      <c r="Y2776" s="7">
        <v>3050038</v>
      </c>
      <c r="Z2776" s="7">
        <v>3059173</v>
      </c>
      <c r="AA2776" s="7">
        <v>3079490</v>
      </c>
      <c r="AB2776" s="7">
        <v>3074976</v>
      </c>
      <c r="AC2776" s="3">
        <v>31.704000000000001</v>
      </c>
      <c r="AD2776" s="3">
        <v>31.238</v>
      </c>
      <c r="AE2776" s="4">
        <v>4.3570000000000002</v>
      </c>
      <c r="AF2776" s="4">
        <v>3.2589999999999999</v>
      </c>
      <c r="AG2776" s="7">
        <v>47873000</v>
      </c>
      <c r="AH2776" s="7">
        <v>55490000</v>
      </c>
      <c r="AI2776" s="7">
        <v>56785733</v>
      </c>
      <c r="AJ2776" s="7">
        <v>27268037</v>
      </c>
      <c r="AK2776" s="3">
        <v>56.893540000000002</v>
      </c>
      <c r="AL2776" s="7">
        <v>213</v>
      </c>
      <c r="AM2776" s="7">
        <v>40494565</v>
      </c>
      <c r="AN2776" s="3">
        <v>84.49</v>
      </c>
      <c r="AO2776" s="3">
        <v>-1.8382350000000001</v>
      </c>
      <c r="AP2776" s="3">
        <v>7.6612900000000002</v>
      </c>
      <c r="AQ2776" s="3">
        <v>-27.642275999999999</v>
      </c>
      <c r="AR2776" s="3">
        <v>-40.666666999999997</v>
      </c>
      <c r="AS2776" s="3">
        <v>7.6612900000000002</v>
      </c>
      <c r="AT2776" s="3">
        <v>-27.642275999999999</v>
      </c>
      <c r="AU2776" s="3">
        <v>-39.661017000000001</v>
      </c>
      <c r="AV2776" s="3">
        <v>16.196157265791481</v>
      </c>
      <c r="AW2776" s="3">
        <v>25.331448028361024</v>
      </c>
      <c r="AX2776" s="3">
        <v>22.001204859151787</v>
      </c>
      <c r="AY2776" s="3">
        <v>66.17</v>
      </c>
      <c r="AZ2776" s="3">
        <v>103.49</v>
      </c>
      <c r="BA2776" s="3">
        <v>89.88</v>
      </c>
    </row>
    <row r="2777" spans="1:53" x14ac:dyDescent="0.3">
      <c r="A2777" s="1" t="s">
        <v>3157</v>
      </c>
      <c r="B2777" s="2">
        <v>4306429</v>
      </c>
      <c r="C2777" s="9" t="s">
        <v>2395</v>
      </c>
      <c r="D2777" s="9" t="s">
        <v>2403</v>
      </c>
      <c r="E2777" s="3">
        <v>272.98328531369998</v>
      </c>
      <c r="F2777" s="5">
        <v>250.10128499999999</v>
      </c>
      <c r="G2777" s="5" t="s">
        <v>2400</v>
      </c>
      <c r="H2777" s="3">
        <v>-8.6999999999999994E-2</v>
      </c>
      <c r="I2777" s="3" t="s">
        <v>2397</v>
      </c>
      <c r="J2777" s="3">
        <v>-8.6999999999999994E-2</v>
      </c>
      <c r="K2777" s="3" t="s">
        <v>2397</v>
      </c>
      <c r="L2777" s="3">
        <v>12.727272729999999</v>
      </c>
      <c r="M2777" s="3">
        <v>5.92592593</v>
      </c>
      <c r="N2777" s="3" t="s">
        <v>2397</v>
      </c>
      <c r="O2777" s="3" t="s">
        <v>2400</v>
      </c>
      <c r="P2777" s="3" t="s">
        <v>2400</v>
      </c>
      <c r="Q2777" s="3">
        <v>76.995051000000004</v>
      </c>
      <c r="R2777" s="3" t="s">
        <v>2397</v>
      </c>
      <c r="S2777" s="3">
        <v>-3.4864190000000002</v>
      </c>
      <c r="T2777" s="9" t="s">
        <v>3429</v>
      </c>
      <c r="U2777" s="7">
        <v>6225</v>
      </c>
      <c r="V2777" s="7">
        <v>31992</v>
      </c>
      <c r="W2777" s="7">
        <v>90722</v>
      </c>
      <c r="X2777" s="7">
        <v>151178</v>
      </c>
      <c r="Y2777" s="7">
        <v>3963</v>
      </c>
      <c r="Z2777" s="7">
        <v>4389</v>
      </c>
      <c r="AA2777" s="7">
        <v>5439</v>
      </c>
      <c r="AB2777" s="7">
        <v>6225</v>
      </c>
      <c r="AC2777" s="3" t="s">
        <v>2397</v>
      </c>
      <c r="AD2777" s="3" t="s">
        <v>2397</v>
      </c>
      <c r="AE2777" s="3" t="s">
        <v>2397</v>
      </c>
      <c r="AF2777" s="3" t="s">
        <v>2397</v>
      </c>
      <c r="AG2777" s="7">
        <v>292869097</v>
      </c>
      <c r="AH2777" s="7">
        <v>252656151</v>
      </c>
      <c r="AI2777" s="7">
        <v>256398527</v>
      </c>
      <c r="AJ2777" s="7">
        <v>139016315</v>
      </c>
      <c r="AK2777" s="3">
        <v>47.46705</v>
      </c>
      <c r="AL2777" s="7">
        <v>159</v>
      </c>
      <c r="AM2777" s="7">
        <v>89446321</v>
      </c>
      <c r="AN2777" s="3">
        <v>30.54</v>
      </c>
      <c r="AO2777" s="3">
        <v>42.638818000000001</v>
      </c>
      <c r="AP2777" s="3">
        <v>20.158781000000001</v>
      </c>
      <c r="AQ2777" s="3">
        <v>18.255728000000001</v>
      </c>
      <c r="AR2777" s="3">
        <v>-20.567375999999999</v>
      </c>
      <c r="AS2777" s="3">
        <v>20.158781000000001</v>
      </c>
      <c r="AT2777" s="3">
        <v>18.255728000000001</v>
      </c>
      <c r="AU2777" s="3">
        <v>-16.417909999999999</v>
      </c>
      <c r="AV2777" s="3">
        <v>5.2368782357395665</v>
      </c>
      <c r="AW2777" s="3">
        <v>2.6937855633656884</v>
      </c>
      <c r="AX2777" s="3">
        <v>1.7930176025155911</v>
      </c>
      <c r="AY2777" s="3">
        <v>303.61</v>
      </c>
      <c r="AZ2777" s="3">
        <v>156.16999999999999</v>
      </c>
      <c r="BA2777" s="3">
        <v>103.95</v>
      </c>
    </row>
    <row r="2778" spans="1:53" x14ac:dyDescent="0.3">
      <c r="A2778" s="1" t="s">
        <v>2975</v>
      </c>
      <c r="B2778" s="2">
        <v>3001871</v>
      </c>
      <c r="C2778" s="9" t="s">
        <v>2395</v>
      </c>
      <c r="D2778" s="9" t="s">
        <v>2396</v>
      </c>
      <c r="E2778" s="3">
        <v>272.88829229999999</v>
      </c>
      <c r="F2778" s="5">
        <v>447.673292</v>
      </c>
      <c r="G2778" s="5" t="s">
        <v>2400</v>
      </c>
      <c r="H2778" s="3">
        <v>-0.53</v>
      </c>
      <c r="I2778" s="3">
        <v>51.958041999999999</v>
      </c>
      <c r="J2778" s="3">
        <v>-0.53</v>
      </c>
      <c r="K2778" s="3">
        <v>44.759036000000002</v>
      </c>
      <c r="L2778" s="3" t="s">
        <v>2397</v>
      </c>
      <c r="M2778" s="3" t="s">
        <v>2397</v>
      </c>
      <c r="N2778" s="3" t="s">
        <v>2397</v>
      </c>
      <c r="O2778" s="3" t="s">
        <v>2400</v>
      </c>
      <c r="P2778" s="3" t="s">
        <v>2400</v>
      </c>
      <c r="Q2778" s="3">
        <v>3.4910920000000001</v>
      </c>
      <c r="R2778" s="3" t="s">
        <v>2397</v>
      </c>
      <c r="S2778" s="3" t="s">
        <v>2397</v>
      </c>
      <c r="T2778" s="9" t="s">
        <v>3432</v>
      </c>
      <c r="U2778" s="7">
        <v>128261</v>
      </c>
      <c r="V2778" s="7">
        <v>103269</v>
      </c>
      <c r="W2778" s="7">
        <v>111270</v>
      </c>
      <c r="X2778" s="7">
        <v>100874</v>
      </c>
      <c r="Y2778" s="7">
        <v>128444</v>
      </c>
      <c r="Z2778" s="7">
        <v>128261</v>
      </c>
      <c r="AA2778" s="7">
        <v>121522</v>
      </c>
      <c r="AB2778" s="7">
        <v>112354</v>
      </c>
      <c r="AC2778" s="3">
        <v>32.628999999999998</v>
      </c>
      <c r="AD2778" s="3">
        <v>34.652000000000001</v>
      </c>
      <c r="AE2778" s="3">
        <v>0.91300000000000003</v>
      </c>
      <c r="AF2778" s="3">
        <v>-0.52500000000000002</v>
      </c>
      <c r="AG2778" s="7">
        <v>30898255</v>
      </c>
      <c r="AH2778" s="7">
        <v>30563000</v>
      </c>
      <c r="AI2778" s="7">
        <v>30456000</v>
      </c>
      <c r="AJ2778" s="7">
        <v>21408602</v>
      </c>
      <c r="AK2778" s="3">
        <v>58.132849999999998</v>
      </c>
      <c r="AL2778" s="7">
        <v>93</v>
      </c>
      <c r="AM2778" s="7">
        <v>10891783</v>
      </c>
      <c r="AN2778" s="3">
        <v>29.58</v>
      </c>
      <c r="AO2778" s="3">
        <v>-2.2368420000000002</v>
      </c>
      <c r="AP2778" s="3">
        <v>0.26990599999999998</v>
      </c>
      <c r="AQ2778" s="3">
        <v>50.709938999999999</v>
      </c>
      <c r="AR2778" s="3">
        <v>16.45768</v>
      </c>
      <c r="AS2778" s="3">
        <v>0.26990599999999998</v>
      </c>
      <c r="AT2778" s="3">
        <v>50.709938999999999</v>
      </c>
      <c r="AU2778" s="3">
        <v>20.032309999999999</v>
      </c>
      <c r="AV2778" s="3">
        <v>4.7301126373753197</v>
      </c>
      <c r="AW2778" s="3">
        <v>3.1754245331609567</v>
      </c>
      <c r="AX2778" s="3">
        <v>2.6528804438562572</v>
      </c>
      <c r="AY2778" s="4">
        <v>163.04</v>
      </c>
      <c r="AZ2778" s="3">
        <v>109.45</v>
      </c>
      <c r="BA2778" s="3">
        <v>91.44</v>
      </c>
    </row>
    <row r="2779" spans="1:53" x14ac:dyDescent="0.3">
      <c r="A2779" s="1" t="s">
        <v>2835</v>
      </c>
      <c r="B2779" s="2">
        <v>5721967</v>
      </c>
      <c r="C2779" s="9" t="s">
        <v>2401</v>
      </c>
      <c r="D2779" s="9" t="s">
        <v>2407</v>
      </c>
      <c r="E2779" s="3">
        <v>271.26657072</v>
      </c>
      <c r="F2779" s="5">
        <v>300.08827000000002</v>
      </c>
      <c r="G2779" s="5" t="s">
        <v>2400</v>
      </c>
      <c r="H2779" s="3">
        <v>0.25</v>
      </c>
      <c r="I2779" s="3">
        <v>8.3737860000000008</v>
      </c>
      <c r="J2779" s="4">
        <v>0.25</v>
      </c>
      <c r="K2779" s="3">
        <v>8.3737860000000008</v>
      </c>
      <c r="L2779" s="3">
        <v>0.93852013000000001</v>
      </c>
      <c r="M2779" s="3">
        <v>0.93852013000000001</v>
      </c>
      <c r="N2779" s="3">
        <v>6.1206389999999997</v>
      </c>
      <c r="O2779" s="3" t="s">
        <v>2400</v>
      </c>
      <c r="P2779" s="3" t="s">
        <v>2400</v>
      </c>
      <c r="Q2779" s="3">
        <v>9.7252120000000009</v>
      </c>
      <c r="R2779" s="3" t="s">
        <v>2400</v>
      </c>
      <c r="S2779" s="3" t="s">
        <v>2400</v>
      </c>
      <c r="T2779" s="9" t="s">
        <v>3432</v>
      </c>
      <c r="U2779" s="7">
        <v>30616.276000000002</v>
      </c>
      <c r="V2779" s="7">
        <v>26036.268</v>
      </c>
      <c r="W2779" s="7">
        <v>20075.544999999998</v>
      </c>
      <c r="X2779" s="7">
        <v>20060.045999999998</v>
      </c>
      <c r="Y2779" s="7">
        <v>30616.276000000002</v>
      </c>
      <c r="Z2779" s="7">
        <v>29888.846000000001</v>
      </c>
      <c r="AA2779" s="7">
        <v>29161.416000000001</v>
      </c>
      <c r="AB2779" s="7">
        <v>27598.842000000001</v>
      </c>
      <c r="AC2779" s="4">
        <v>100</v>
      </c>
      <c r="AD2779" s="4">
        <v>100</v>
      </c>
      <c r="AE2779" s="3" t="s">
        <v>2400</v>
      </c>
      <c r="AF2779" s="3" t="s">
        <v>2400</v>
      </c>
      <c r="AG2779" s="7">
        <v>25983388</v>
      </c>
      <c r="AH2779" s="7">
        <v>25983388</v>
      </c>
      <c r="AI2779" s="7">
        <v>25983388</v>
      </c>
      <c r="AJ2779" s="7" t="s">
        <v>2400</v>
      </c>
      <c r="AK2779" s="3" t="s">
        <v>2400</v>
      </c>
      <c r="AL2779" s="7">
        <v>74</v>
      </c>
      <c r="AM2779" s="7">
        <v>18141441</v>
      </c>
      <c r="AN2779" s="3">
        <v>69.819999999999993</v>
      </c>
      <c r="AO2779" s="3">
        <v>-0.86206899999999997</v>
      </c>
      <c r="AP2779" s="3">
        <v>-0.86206899999999997</v>
      </c>
      <c r="AQ2779" s="3">
        <v>-9.6525E-2</v>
      </c>
      <c r="AR2779" s="3">
        <v>4.8632220000000004</v>
      </c>
      <c r="AS2779" s="3">
        <v>-0.86206899999999997</v>
      </c>
      <c r="AT2779" s="3">
        <v>-9.6525E-2</v>
      </c>
      <c r="AU2779" s="3">
        <v>2.5768089999999999</v>
      </c>
      <c r="AV2779" s="3">
        <v>2.2981875958593236</v>
      </c>
      <c r="AW2779" s="3">
        <v>2.322116520965416</v>
      </c>
      <c r="AX2779" s="3">
        <v>2.1867957149568613</v>
      </c>
      <c r="AY2779" s="3">
        <v>95.09</v>
      </c>
      <c r="AZ2779" s="3">
        <v>96.08</v>
      </c>
      <c r="BA2779" s="3">
        <v>90.48</v>
      </c>
    </row>
    <row r="2780" spans="1:53" x14ac:dyDescent="0.3">
      <c r="A2780" s="1" t="s">
        <v>2880</v>
      </c>
      <c r="B2780" s="2">
        <v>10254586</v>
      </c>
      <c r="C2780" s="9" t="s">
        <v>2401</v>
      </c>
      <c r="D2780" s="9" t="s">
        <v>2442</v>
      </c>
      <c r="E2780" s="3">
        <v>271.12120106999998</v>
      </c>
      <c r="F2780" s="5">
        <v>305.32417099999998</v>
      </c>
      <c r="G2780" s="5">
        <v>307.405116400765</v>
      </c>
      <c r="H2780" s="3">
        <v>9.0042783631510859E-2</v>
      </c>
      <c r="I2780" s="3">
        <v>9.2040590000000009</v>
      </c>
      <c r="J2780" s="3">
        <v>9.0042783631510859E-2</v>
      </c>
      <c r="K2780" s="3">
        <v>9.2040590000000009</v>
      </c>
      <c r="L2780" s="3">
        <v>1.4423389599999998</v>
      </c>
      <c r="M2780" s="3">
        <v>1.1720592700000001</v>
      </c>
      <c r="N2780" s="3">
        <v>7.5545309999999999</v>
      </c>
      <c r="O2780" s="3">
        <v>8.4370573052693008</v>
      </c>
      <c r="P2780" s="3">
        <v>6.0629160372869899</v>
      </c>
      <c r="Q2780" s="3">
        <v>1.462242</v>
      </c>
      <c r="R2780" s="3">
        <v>3.712186</v>
      </c>
      <c r="S2780" s="3">
        <v>3.712186</v>
      </c>
      <c r="T2780" s="9" t="s">
        <v>3429</v>
      </c>
      <c r="U2780" s="7">
        <v>229956.8471353534</v>
      </c>
      <c r="V2780" s="7">
        <v>218659.64071563783</v>
      </c>
      <c r="W2780" s="7">
        <v>305079.48948646686</v>
      </c>
      <c r="X2780" s="7">
        <v>134881.16715773821</v>
      </c>
      <c r="Y2780" s="7">
        <v>195958.42407316054</v>
      </c>
      <c r="Z2780" s="7">
        <v>209795.56425821717</v>
      </c>
      <c r="AA2780" s="7">
        <v>223388.540670382</v>
      </c>
      <c r="AB2780" s="7">
        <v>229956.8471353534</v>
      </c>
      <c r="AC2780" s="3">
        <v>41.777000000000001</v>
      </c>
      <c r="AD2780" s="3">
        <v>41.661000000000001</v>
      </c>
      <c r="AE2780" s="3">
        <v>28.927</v>
      </c>
      <c r="AF2780" s="3">
        <v>31.306000000000001</v>
      </c>
      <c r="AG2780" s="7">
        <v>101541617</v>
      </c>
      <c r="AH2780" s="7">
        <v>101543513</v>
      </c>
      <c r="AI2780" s="7">
        <v>102178949</v>
      </c>
      <c r="AJ2780" s="7">
        <v>10191312</v>
      </c>
      <c r="AK2780" s="4">
        <v>10.0364</v>
      </c>
      <c r="AL2780" s="7">
        <v>15</v>
      </c>
      <c r="AM2780" s="7">
        <v>8153924</v>
      </c>
      <c r="AN2780" s="4">
        <v>8.0299999999999994</v>
      </c>
      <c r="AO2780" s="4">
        <v>2.4</v>
      </c>
      <c r="AP2780" s="3">
        <v>-4.1198499999999996</v>
      </c>
      <c r="AQ2780" s="3">
        <v>-17.152104000000001</v>
      </c>
      <c r="AR2780" s="3">
        <v>-30.054645000000001</v>
      </c>
      <c r="AS2780" s="3">
        <v>-4.1198499999999996</v>
      </c>
      <c r="AT2780" s="3">
        <v>-17.152104000000001</v>
      </c>
      <c r="AU2780" s="3">
        <v>-31.914894</v>
      </c>
      <c r="AV2780" s="3">
        <v>0.4875034735468799</v>
      </c>
      <c r="AW2780" s="3">
        <v>0.66840800727664362</v>
      </c>
      <c r="AX2780" s="3">
        <v>0.47904000523643603</v>
      </c>
      <c r="AY2780" s="4">
        <v>110.08</v>
      </c>
      <c r="AZ2780" s="3">
        <v>150.93</v>
      </c>
      <c r="BA2780" s="3">
        <v>108.16</v>
      </c>
    </row>
    <row r="2781" spans="1:53" x14ac:dyDescent="0.3">
      <c r="A2781" s="1" t="s">
        <v>3107</v>
      </c>
      <c r="B2781" s="2">
        <v>4279706</v>
      </c>
      <c r="C2781" s="9" t="s">
        <v>2395</v>
      </c>
      <c r="D2781" s="9" t="s">
        <v>2461</v>
      </c>
      <c r="E2781" s="3">
        <v>269.59601937000002</v>
      </c>
      <c r="F2781" s="5">
        <v>155.57101900000001</v>
      </c>
      <c r="G2781" s="5" t="s">
        <v>2400</v>
      </c>
      <c r="H2781" s="3">
        <v>0.01</v>
      </c>
      <c r="I2781" s="3" t="s">
        <v>2397</v>
      </c>
      <c r="J2781" s="3">
        <v>0.01</v>
      </c>
      <c r="K2781" s="3" t="s">
        <v>2397</v>
      </c>
      <c r="L2781" s="3">
        <v>2.4372029900000003</v>
      </c>
      <c r="M2781" s="3">
        <v>1.5693989099999999</v>
      </c>
      <c r="N2781" s="3">
        <v>10.242511</v>
      </c>
      <c r="O2781" s="3" t="s">
        <v>2400</v>
      </c>
      <c r="P2781" s="3" t="s">
        <v>2400</v>
      </c>
      <c r="Q2781" s="3">
        <v>0.26834799999999998</v>
      </c>
      <c r="R2781" s="3">
        <v>29.331889</v>
      </c>
      <c r="S2781" s="3">
        <v>29.331889</v>
      </c>
      <c r="T2781" s="9" t="s">
        <v>3429</v>
      </c>
      <c r="U2781" s="7">
        <v>935818</v>
      </c>
      <c r="V2781" s="7">
        <v>992082</v>
      </c>
      <c r="W2781" s="7">
        <v>1015630</v>
      </c>
      <c r="X2781" s="7">
        <v>767142</v>
      </c>
      <c r="Y2781" s="7">
        <v>903518</v>
      </c>
      <c r="Z2781" s="7">
        <v>909356</v>
      </c>
      <c r="AA2781" s="7">
        <v>921008</v>
      </c>
      <c r="AB2781" s="7">
        <v>935818</v>
      </c>
      <c r="AC2781" s="3">
        <v>19.747</v>
      </c>
      <c r="AD2781" s="3">
        <v>20.948</v>
      </c>
      <c r="AE2781" s="3">
        <v>0.505</v>
      </c>
      <c r="AF2781" s="4">
        <v>0.28999999999999998</v>
      </c>
      <c r="AG2781" s="7">
        <v>49654192</v>
      </c>
      <c r="AH2781" s="7">
        <v>49215351</v>
      </c>
      <c r="AI2781" s="7">
        <v>50598994</v>
      </c>
      <c r="AJ2781" s="7">
        <v>34820220</v>
      </c>
      <c r="AK2781" s="3">
        <v>70.132270000000005</v>
      </c>
      <c r="AL2781" s="7">
        <v>122</v>
      </c>
      <c r="AM2781" s="7">
        <v>19632148</v>
      </c>
      <c r="AN2781" s="3">
        <v>39.54</v>
      </c>
      <c r="AO2781" s="3">
        <v>-5.5263159999999996</v>
      </c>
      <c r="AP2781" s="3">
        <v>32.228361</v>
      </c>
      <c r="AQ2781" s="3">
        <v>47.736626000000001</v>
      </c>
      <c r="AR2781" s="3">
        <v>74.271844999999999</v>
      </c>
      <c r="AS2781" s="3">
        <v>32.228361</v>
      </c>
      <c r="AT2781" s="3">
        <v>47.736626000000001</v>
      </c>
      <c r="AU2781" s="3">
        <v>63.926940999999999</v>
      </c>
      <c r="AV2781" s="3">
        <v>2.7788817978495954</v>
      </c>
      <c r="AW2781" s="3">
        <v>3.7002977035596589</v>
      </c>
      <c r="AX2781" s="3">
        <v>1.9053305091318191</v>
      </c>
      <c r="AY2781" s="3">
        <v>181.53</v>
      </c>
      <c r="AZ2781" s="3">
        <v>241.72</v>
      </c>
      <c r="BA2781" s="3">
        <v>124.46</v>
      </c>
    </row>
    <row r="2782" spans="1:53" x14ac:dyDescent="0.3">
      <c r="A2782" s="1" t="s">
        <v>2820</v>
      </c>
      <c r="B2782" s="2">
        <v>11110131</v>
      </c>
      <c r="C2782" s="9" t="s">
        <v>2395</v>
      </c>
      <c r="D2782" s="9" t="s">
        <v>2426</v>
      </c>
      <c r="E2782" s="3">
        <v>269.00015961999998</v>
      </c>
      <c r="F2782" s="5">
        <v>630.60115900000005</v>
      </c>
      <c r="G2782" s="5" t="s">
        <v>2400</v>
      </c>
      <c r="H2782" s="3">
        <v>0.03</v>
      </c>
      <c r="I2782" s="3">
        <v>29</v>
      </c>
      <c r="J2782" s="3">
        <v>0.03</v>
      </c>
      <c r="K2782" s="3">
        <v>29</v>
      </c>
      <c r="L2782" s="3" t="s">
        <v>2397</v>
      </c>
      <c r="M2782" s="3">
        <v>4.3199481899999999</v>
      </c>
      <c r="N2782" s="3">
        <v>5.6911259999999997</v>
      </c>
      <c r="O2782" s="3" t="s">
        <v>2400</v>
      </c>
      <c r="P2782" s="3" t="s">
        <v>2400</v>
      </c>
      <c r="Q2782" s="3">
        <v>2.9536549999999999</v>
      </c>
      <c r="R2782" s="3">
        <v>9.3360380000000003</v>
      </c>
      <c r="S2782" s="3">
        <v>9.3360380000000003</v>
      </c>
      <c r="T2782" s="9" t="s">
        <v>3429</v>
      </c>
      <c r="U2782" s="7">
        <v>221024</v>
      </c>
      <c r="V2782" s="7">
        <v>207351</v>
      </c>
      <c r="W2782" s="7">
        <v>178678</v>
      </c>
      <c r="X2782" s="7">
        <v>103407</v>
      </c>
      <c r="Y2782" s="7">
        <v>223500</v>
      </c>
      <c r="Z2782" s="7">
        <v>223787</v>
      </c>
      <c r="AA2782" s="7">
        <v>223006</v>
      </c>
      <c r="AB2782" s="7">
        <v>221024</v>
      </c>
      <c r="AC2782" s="3">
        <v>71.661000000000001</v>
      </c>
      <c r="AD2782" s="3">
        <v>73.105000000000004</v>
      </c>
      <c r="AE2782" s="3">
        <v>29.423999999999999</v>
      </c>
      <c r="AF2782" s="4">
        <v>30.73</v>
      </c>
      <c r="AG2782" s="7">
        <v>44747397</v>
      </c>
      <c r="AH2782" s="7">
        <v>47711539</v>
      </c>
      <c r="AI2782" s="7">
        <v>50131924</v>
      </c>
      <c r="AJ2782" s="7">
        <v>28828886</v>
      </c>
      <c r="AK2782" s="3">
        <v>64.409480000000002</v>
      </c>
      <c r="AL2782" s="7">
        <v>157</v>
      </c>
      <c r="AM2782" s="7">
        <v>29576233</v>
      </c>
      <c r="AN2782" s="3">
        <v>66.08</v>
      </c>
      <c r="AO2782" s="3">
        <v>24.906366999999999</v>
      </c>
      <c r="AP2782" s="3">
        <v>10.981697</v>
      </c>
      <c r="AQ2782" s="3">
        <v>-1.9117649999999999</v>
      </c>
      <c r="AR2782" s="3">
        <v>-49.736246999999999</v>
      </c>
      <c r="AS2782" s="3">
        <v>10.981697</v>
      </c>
      <c r="AT2782" s="3">
        <v>-1.9117649999999999</v>
      </c>
      <c r="AU2782" s="3">
        <v>-50.919794000000003</v>
      </c>
      <c r="AV2782" s="3">
        <v>11.683855330940565</v>
      </c>
      <c r="AW2782" s="3">
        <v>9.935991567822672</v>
      </c>
      <c r="AX2782" s="3">
        <v>8.661886994585295</v>
      </c>
      <c r="AY2782" s="3">
        <v>143.94999999999999</v>
      </c>
      <c r="AZ2782" s="3">
        <v>122.42</v>
      </c>
      <c r="BA2782" s="3">
        <v>106.72</v>
      </c>
    </row>
    <row r="2783" spans="1:53" x14ac:dyDescent="0.3">
      <c r="A2783" s="1" t="s">
        <v>3032</v>
      </c>
      <c r="B2783" s="2">
        <v>4616102</v>
      </c>
      <c r="C2783" s="9" t="s">
        <v>2395</v>
      </c>
      <c r="D2783" s="9" t="s">
        <v>2423</v>
      </c>
      <c r="E2783" s="3">
        <v>268.39004655999997</v>
      </c>
      <c r="F2783" s="5">
        <v>1482.341046</v>
      </c>
      <c r="G2783" s="5" t="s">
        <v>2400</v>
      </c>
      <c r="H2783" s="3">
        <v>-1.87</v>
      </c>
      <c r="I2783" s="3" t="s">
        <v>2397</v>
      </c>
      <c r="J2783" s="3">
        <v>-1.87</v>
      </c>
      <c r="K2783" s="3" t="s">
        <v>2397</v>
      </c>
      <c r="L2783" s="3" t="s">
        <v>2397</v>
      </c>
      <c r="M2783" s="3" t="s">
        <v>2397</v>
      </c>
      <c r="N2783" s="3" t="s">
        <v>2397</v>
      </c>
      <c r="O2783" s="3" t="s">
        <v>2400</v>
      </c>
      <c r="P2783" s="3" t="s">
        <v>2400</v>
      </c>
      <c r="Q2783" s="3">
        <v>0.496147</v>
      </c>
      <c r="R2783" s="3">
        <v>10.100854</v>
      </c>
      <c r="S2783" s="3">
        <v>10.100854</v>
      </c>
      <c r="T2783" s="9" t="s">
        <v>3429</v>
      </c>
      <c r="U2783" s="7">
        <v>2751170</v>
      </c>
      <c r="V2783" s="7">
        <v>2504393</v>
      </c>
      <c r="W2783" s="7">
        <v>1996892</v>
      </c>
      <c r="X2783" s="7">
        <v>1368675</v>
      </c>
      <c r="Y2783" s="7">
        <v>2787619</v>
      </c>
      <c r="Z2783" s="7">
        <v>2772507</v>
      </c>
      <c r="AA2783" s="7">
        <v>2773315</v>
      </c>
      <c r="AB2783" s="7">
        <v>2751170</v>
      </c>
      <c r="AC2783" s="3">
        <v>16.245999999999999</v>
      </c>
      <c r="AD2783" s="3">
        <v>15.516</v>
      </c>
      <c r="AE2783" s="4">
        <v>5.1760000000000002</v>
      </c>
      <c r="AF2783" s="4">
        <v>4.6970000000000001</v>
      </c>
      <c r="AG2783" s="7">
        <v>14298957</v>
      </c>
      <c r="AH2783" s="7">
        <v>14255486</v>
      </c>
      <c r="AI2783" s="7">
        <v>14196361</v>
      </c>
      <c r="AJ2783" s="7">
        <v>9923186</v>
      </c>
      <c r="AK2783" s="3">
        <v>69.472269999999995</v>
      </c>
      <c r="AL2783" s="7">
        <v>143</v>
      </c>
      <c r="AM2783" s="7">
        <v>12007875</v>
      </c>
      <c r="AN2783" s="3">
        <v>84.07</v>
      </c>
      <c r="AO2783" s="3">
        <v>3.950834</v>
      </c>
      <c r="AP2783" s="3">
        <v>-36.987758999999997</v>
      </c>
      <c r="AQ2783" s="3">
        <v>-17.086835000000001</v>
      </c>
      <c r="AR2783" s="3">
        <v>-73.339337999999998</v>
      </c>
      <c r="AS2783" s="3">
        <v>-36.987758999999997</v>
      </c>
      <c r="AT2783" s="3">
        <v>-17.086835000000001</v>
      </c>
      <c r="AU2783" s="3">
        <v>-73.084791999999993</v>
      </c>
      <c r="AV2783" s="3">
        <v>8.5259356422833807</v>
      </c>
      <c r="AW2783" s="3">
        <v>8.0277880572328826</v>
      </c>
      <c r="AX2783" s="3">
        <v>9.2896542511781295</v>
      </c>
      <c r="AY2783" s="3">
        <v>97.02</v>
      </c>
      <c r="AZ2783" s="3">
        <v>91.36</v>
      </c>
      <c r="BA2783" s="3">
        <v>105.72</v>
      </c>
    </row>
    <row r="2784" spans="1:53" x14ac:dyDescent="0.3">
      <c r="A2784" s="1" t="s">
        <v>2762</v>
      </c>
      <c r="B2784" s="2">
        <v>4916951</v>
      </c>
      <c r="C2784" s="9" t="s">
        <v>2401</v>
      </c>
      <c r="D2784" s="9" t="s">
        <v>2425</v>
      </c>
      <c r="E2784" s="3">
        <v>267.52163863999999</v>
      </c>
      <c r="F2784" s="5">
        <v>1352.882638</v>
      </c>
      <c r="G2784" s="5" t="s">
        <v>2400</v>
      </c>
      <c r="H2784" s="3">
        <v>-0.63</v>
      </c>
      <c r="I2784" s="3" t="s">
        <v>2397</v>
      </c>
      <c r="J2784" s="3">
        <v>-0.63</v>
      </c>
      <c r="K2784" s="3" t="s">
        <v>2397</v>
      </c>
      <c r="L2784" s="3" t="s">
        <v>2397</v>
      </c>
      <c r="M2784" s="3" t="s">
        <v>2397</v>
      </c>
      <c r="N2784" s="3">
        <v>9.6033989999999996</v>
      </c>
      <c r="O2784" s="3" t="s">
        <v>2400</v>
      </c>
      <c r="P2784" s="3" t="s">
        <v>2400</v>
      </c>
      <c r="Q2784" s="3">
        <v>0.48120000000000002</v>
      </c>
      <c r="R2784" s="3">
        <v>6.4462060000000001</v>
      </c>
      <c r="S2784" s="3">
        <v>6.4462060000000001</v>
      </c>
      <c r="T2784" s="9" t="s">
        <v>3429</v>
      </c>
      <c r="U2784" s="7">
        <v>2815879</v>
      </c>
      <c r="V2784" s="7">
        <v>2525391</v>
      </c>
      <c r="W2784" s="7">
        <v>2330191</v>
      </c>
      <c r="X2784" s="7">
        <v>2375439</v>
      </c>
      <c r="Y2784" s="7">
        <v>2743783</v>
      </c>
      <c r="Z2784" s="7">
        <v>2794468</v>
      </c>
      <c r="AA2784" s="7">
        <v>2809846</v>
      </c>
      <c r="AB2784" s="7">
        <v>2815879</v>
      </c>
      <c r="AC2784" s="4">
        <v>10.326000000000001</v>
      </c>
      <c r="AD2784" s="4">
        <v>10.409000000000001</v>
      </c>
      <c r="AE2784" s="4">
        <v>6.0789999999999997</v>
      </c>
      <c r="AF2784" s="4">
        <v>5.9459999999999997</v>
      </c>
      <c r="AG2784" s="7">
        <v>17326531</v>
      </c>
      <c r="AH2784" s="7">
        <v>17318907</v>
      </c>
      <c r="AI2784" s="7">
        <v>17197479</v>
      </c>
      <c r="AJ2784" s="7">
        <v>15795444</v>
      </c>
      <c r="AK2784" s="3">
        <v>91.163340000000005</v>
      </c>
      <c r="AL2784" s="7">
        <v>116</v>
      </c>
      <c r="AM2784" s="7">
        <v>11428566</v>
      </c>
      <c r="AN2784" s="3">
        <v>65.959999999999994</v>
      </c>
      <c r="AO2784" s="3">
        <v>-2.8653300000000002</v>
      </c>
      <c r="AP2784" s="3">
        <v>-12.176166</v>
      </c>
      <c r="AQ2784" s="3">
        <v>-2.2350400000000001</v>
      </c>
      <c r="AR2784" s="3">
        <v>-27.641408999999999</v>
      </c>
      <c r="AS2784" s="3">
        <v>-12.176166</v>
      </c>
      <c r="AT2784" s="3">
        <v>-2.2350400000000001</v>
      </c>
      <c r="AU2784" s="3">
        <v>-30.60389</v>
      </c>
      <c r="AV2784" s="3">
        <v>3.8995688173241372</v>
      </c>
      <c r="AW2784" s="3">
        <v>4.7011954724756544</v>
      </c>
      <c r="AX2784" s="3">
        <v>4.386208463949127</v>
      </c>
      <c r="AY2784" s="3">
        <v>97.54</v>
      </c>
      <c r="AZ2784" s="3">
        <v>117.59</v>
      </c>
      <c r="BA2784" s="3">
        <v>109.71</v>
      </c>
    </row>
    <row r="2785" spans="1:53" x14ac:dyDescent="0.3">
      <c r="A2785" s="1" t="s">
        <v>2616</v>
      </c>
      <c r="B2785" s="2">
        <v>4560517</v>
      </c>
      <c r="C2785" s="9" t="s">
        <v>2401</v>
      </c>
      <c r="D2785" s="9" t="s">
        <v>2478</v>
      </c>
      <c r="E2785" s="3">
        <v>266.85835065999999</v>
      </c>
      <c r="F2785" s="5">
        <v>392.43635</v>
      </c>
      <c r="G2785" s="5" t="s">
        <v>2400</v>
      </c>
      <c r="H2785" s="3">
        <v>0.54</v>
      </c>
      <c r="I2785" s="3">
        <v>3.875969</v>
      </c>
      <c r="J2785" s="4">
        <v>0.54</v>
      </c>
      <c r="K2785" s="3">
        <v>3.875969</v>
      </c>
      <c r="L2785" s="3">
        <v>0.57570524000000001</v>
      </c>
      <c r="M2785" s="3">
        <v>0.57570524000000001</v>
      </c>
      <c r="N2785" s="3">
        <v>55.555556000000003</v>
      </c>
      <c r="O2785" s="3" t="s">
        <v>2400</v>
      </c>
      <c r="P2785" s="3" t="s">
        <v>2400</v>
      </c>
      <c r="Q2785" s="3">
        <v>1.1954880000000001</v>
      </c>
      <c r="R2785" s="3">
        <v>2.4528189999999999</v>
      </c>
      <c r="S2785" s="3">
        <v>2.4528189999999999</v>
      </c>
      <c r="T2785" s="9" t="s">
        <v>3429</v>
      </c>
      <c r="U2785" s="7">
        <v>289696</v>
      </c>
      <c r="V2785" s="7">
        <v>408256</v>
      </c>
      <c r="W2785" s="7">
        <v>336216</v>
      </c>
      <c r="X2785" s="7">
        <v>202144</v>
      </c>
      <c r="Y2785" s="7">
        <v>304645</v>
      </c>
      <c r="Z2785" s="7">
        <v>311557</v>
      </c>
      <c r="AA2785" s="7">
        <v>299625</v>
      </c>
      <c r="AB2785" s="7">
        <v>289696</v>
      </c>
      <c r="AC2785" s="3">
        <v>44.633000000000003</v>
      </c>
      <c r="AD2785" s="3">
        <v>46.654000000000003</v>
      </c>
      <c r="AE2785" s="3">
        <v>39.439</v>
      </c>
      <c r="AF2785" s="3">
        <v>45.390999999999998</v>
      </c>
      <c r="AG2785" s="7">
        <v>39789500</v>
      </c>
      <c r="AH2785" s="7">
        <v>39637947</v>
      </c>
      <c r="AI2785" s="7">
        <v>39062856</v>
      </c>
      <c r="AJ2785" s="7">
        <v>36250397</v>
      </c>
      <c r="AK2785" s="3">
        <v>91.149540000000002</v>
      </c>
      <c r="AL2785" s="7">
        <v>173</v>
      </c>
      <c r="AM2785" s="7">
        <v>19506058</v>
      </c>
      <c r="AN2785" s="3">
        <v>49.05</v>
      </c>
      <c r="AO2785" s="3">
        <v>3.8062279999999999</v>
      </c>
      <c r="AP2785" s="3">
        <v>-10.581222</v>
      </c>
      <c r="AQ2785" s="3">
        <v>-8.1163860000000003</v>
      </c>
      <c r="AR2785" s="3">
        <v>0.16694500000000001</v>
      </c>
      <c r="AS2785" s="3">
        <v>-10.581222</v>
      </c>
      <c r="AT2785" s="3">
        <v>-8.1163860000000003</v>
      </c>
      <c r="AU2785" s="3">
        <v>1.1804380000000001</v>
      </c>
      <c r="AV2785" s="3">
        <v>3.8444519553638168</v>
      </c>
      <c r="AW2785" s="3">
        <v>3.2946598273036041</v>
      </c>
      <c r="AX2785" s="3">
        <v>3.2890251285229279</v>
      </c>
      <c r="AY2785" s="3">
        <v>68.849999999999994</v>
      </c>
      <c r="AZ2785" s="4">
        <v>59</v>
      </c>
      <c r="BA2785" s="4">
        <v>58.9</v>
      </c>
    </row>
    <row r="2786" spans="1:53" x14ac:dyDescent="0.3">
      <c r="A2786" s="1" t="s">
        <v>3124</v>
      </c>
      <c r="B2786" s="2">
        <v>9083493</v>
      </c>
      <c r="C2786" s="9" t="s">
        <v>2401</v>
      </c>
      <c r="D2786" s="9" t="s">
        <v>2417</v>
      </c>
      <c r="E2786" s="3">
        <v>265.82503130999999</v>
      </c>
      <c r="F2786" s="5">
        <v>103.303031</v>
      </c>
      <c r="G2786" s="5" t="s">
        <v>2400</v>
      </c>
      <c r="H2786" s="3">
        <v>2.5000000000000001E-2</v>
      </c>
      <c r="I2786" s="3">
        <v>55.490195999999997</v>
      </c>
      <c r="J2786" s="3">
        <v>2.5000000000000001E-2</v>
      </c>
      <c r="K2786" s="3">
        <v>55.490195999999997</v>
      </c>
      <c r="L2786" s="3">
        <v>1.97075209</v>
      </c>
      <c r="M2786" s="3">
        <v>1.96938065</v>
      </c>
      <c r="N2786" s="3">
        <v>23.983051</v>
      </c>
      <c r="O2786" s="3" t="s">
        <v>2400</v>
      </c>
      <c r="P2786" s="3" t="s">
        <v>2400</v>
      </c>
      <c r="Q2786" s="3">
        <v>2.1509070000000001</v>
      </c>
      <c r="R2786" s="3" t="s">
        <v>2397</v>
      </c>
      <c r="S2786" s="3">
        <v>-39.518937000000001</v>
      </c>
      <c r="T2786" s="9" t="s">
        <v>3429</v>
      </c>
      <c r="U2786" s="7">
        <v>53505</v>
      </c>
      <c r="V2786" s="7">
        <v>47300</v>
      </c>
      <c r="W2786" s="7">
        <v>40760</v>
      </c>
      <c r="X2786" s="7">
        <v>29873</v>
      </c>
      <c r="Y2786" s="7">
        <v>58445</v>
      </c>
      <c r="Z2786" s="7">
        <v>56867</v>
      </c>
      <c r="AA2786" s="7">
        <v>55649</v>
      </c>
      <c r="AB2786" s="7">
        <v>53505</v>
      </c>
      <c r="AC2786" s="3">
        <v>80.563000000000002</v>
      </c>
      <c r="AD2786" s="3">
        <v>79.828999999999994</v>
      </c>
      <c r="AE2786" s="3">
        <v>-10.154</v>
      </c>
      <c r="AF2786" s="3">
        <v>-6.1970000000000001</v>
      </c>
      <c r="AG2786" s="7">
        <v>101279899</v>
      </c>
      <c r="AH2786" s="7">
        <v>101848671</v>
      </c>
      <c r="AI2786" s="7">
        <v>117566548</v>
      </c>
      <c r="AJ2786" s="7">
        <v>71900337</v>
      </c>
      <c r="AK2786" s="3">
        <v>70.595259999999996</v>
      </c>
      <c r="AL2786" s="7">
        <v>13</v>
      </c>
      <c r="AM2786" s="7">
        <v>10850374</v>
      </c>
      <c r="AN2786" s="3">
        <v>10.65</v>
      </c>
      <c r="AO2786" s="3">
        <v>27.477478000000001</v>
      </c>
      <c r="AP2786" s="3">
        <v>8.429119</v>
      </c>
      <c r="AQ2786" s="3">
        <v>47.388157</v>
      </c>
      <c r="AR2786" s="3">
        <v>-5.9425689999999998</v>
      </c>
      <c r="AS2786" s="3">
        <v>8.429119</v>
      </c>
      <c r="AT2786" s="3">
        <v>47.388157</v>
      </c>
      <c r="AU2786" s="3">
        <v>-8.7096769999999992</v>
      </c>
      <c r="AV2786" s="3">
        <v>2.9611913846225613</v>
      </c>
      <c r="AW2786" s="3">
        <v>1.4039482566757677</v>
      </c>
      <c r="AX2786" s="3">
        <v>0.61845392200559446</v>
      </c>
      <c r="AY2786" s="3">
        <v>945.74</v>
      </c>
      <c r="AZ2786" s="3">
        <v>448.39</v>
      </c>
      <c r="BA2786" s="3">
        <v>197.52</v>
      </c>
    </row>
    <row r="2787" spans="1:53" x14ac:dyDescent="0.3">
      <c r="A2787" s="1" t="s">
        <v>2887</v>
      </c>
      <c r="B2787" s="2">
        <v>7793614</v>
      </c>
      <c r="C2787" s="9" t="s">
        <v>2401</v>
      </c>
      <c r="D2787" s="9" t="s">
        <v>2526</v>
      </c>
      <c r="E2787" s="3">
        <v>265.464223</v>
      </c>
      <c r="F2787" s="5">
        <v>337.176222</v>
      </c>
      <c r="G2787" s="5" t="s">
        <v>2400</v>
      </c>
      <c r="H2787" s="3">
        <v>0.14000000000000001</v>
      </c>
      <c r="I2787" s="3">
        <v>8.9616609999999994</v>
      </c>
      <c r="J2787" s="4">
        <v>0.14000000000000001</v>
      </c>
      <c r="K2787" s="3">
        <v>8.9616609999999994</v>
      </c>
      <c r="L2787" s="3">
        <v>1.6411506600000001</v>
      </c>
      <c r="M2787" s="3">
        <v>1.5396578500000002</v>
      </c>
      <c r="N2787" s="3">
        <v>4.5696440000000003</v>
      </c>
      <c r="O2787" s="3" t="s">
        <v>2400</v>
      </c>
      <c r="P2787" s="3" t="s">
        <v>2400</v>
      </c>
      <c r="Q2787" s="3">
        <v>0.46673300000000001</v>
      </c>
      <c r="R2787" s="3">
        <v>0.73641400000000001</v>
      </c>
      <c r="S2787" s="3">
        <v>0.73641400000000001</v>
      </c>
      <c r="T2787" s="9" t="s">
        <v>3429</v>
      </c>
      <c r="U2787" s="7">
        <v>625625</v>
      </c>
      <c r="V2787" s="7">
        <v>640949</v>
      </c>
      <c r="W2787" s="7">
        <v>658394</v>
      </c>
      <c r="X2787" s="7">
        <v>603713</v>
      </c>
      <c r="Y2787" s="7">
        <v>647834</v>
      </c>
      <c r="Z2787" s="7">
        <v>644781</v>
      </c>
      <c r="AA2787" s="7">
        <v>625650</v>
      </c>
      <c r="AB2787" s="7">
        <v>625625</v>
      </c>
      <c r="AC2787" s="3">
        <v>23.045000000000002</v>
      </c>
      <c r="AD2787" s="3">
        <v>26.277999999999999</v>
      </c>
      <c r="AE2787" s="4">
        <v>6.3890000000000002</v>
      </c>
      <c r="AF2787" s="4">
        <v>7.8070000000000004</v>
      </c>
      <c r="AG2787" s="7">
        <v>13718000</v>
      </c>
      <c r="AH2787" s="7">
        <v>13926000</v>
      </c>
      <c r="AI2787" s="7">
        <v>13985000</v>
      </c>
      <c r="AJ2787" s="7">
        <v>6398900</v>
      </c>
      <c r="AK2787" s="3">
        <v>46.690550000000002</v>
      </c>
      <c r="AL2787" s="7">
        <v>111</v>
      </c>
      <c r="AM2787" s="7">
        <v>5101145</v>
      </c>
      <c r="AN2787" s="3">
        <v>37.22</v>
      </c>
      <c r="AO2787" s="4">
        <v>3.8248000000000002</v>
      </c>
      <c r="AP2787" s="3">
        <v>-13.113061</v>
      </c>
      <c r="AQ2787" s="3">
        <v>-44.692737000000001</v>
      </c>
      <c r="AR2787" s="3">
        <v>-4.2117250000000004</v>
      </c>
      <c r="AS2787" s="3">
        <v>-13.113061</v>
      </c>
      <c r="AT2787" s="3">
        <v>-44.692737000000001</v>
      </c>
      <c r="AU2787" s="3">
        <v>-3.7735850000000002</v>
      </c>
      <c r="AV2787" s="3">
        <v>3.4582897660841008</v>
      </c>
      <c r="AW2787" s="3">
        <v>2.9638887913384209</v>
      </c>
      <c r="AX2787" s="3">
        <v>2.8774033507865382</v>
      </c>
      <c r="AY2787" s="3">
        <v>124.32</v>
      </c>
      <c r="AZ2787" s="3">
        <v>106.55</v>
      </c>
      <c r="BA2787" s="3">
        <v>103.44</v>
      </c>
    </row>
    <row r="2788" spans="1:53" x14ac:dyDescent="0.3">
      <c r="A2788" s="1" t="s">
        <v>3140</v>
      </c>
      <c r="B2788" s="2">
        <v>5721282</v>
      </c>
      <c r="C2788" s="9" t="s">
        <v>2401</v>
      </c>
      <c r="D2788" s="9" t="s">
        <v>2407</v>
      </c>
      <c r="E2788" s="3">
        <v>265.32471550000002</v>
      </c>
      <c r="F2788" s="5">
        <v>450.23571500000003</v>
      </c>
      <c r="G2788" s="5" t="s">
        <v>2400</v>
      </c>
      <c r="H2788" s="3">
        <v>-4.3999999999999997E-2</v>
      </c>
      <c r="I2788" s="3" t="s">
        <v>2400</v>
      </c>
      <c r="J2788" s="3">
        <v>-4.3999999999999997E-2</v>
      </c>
      <c r="K2788" s="3" t="s">
        <v>2400</v>
      </c>
      <c r="L2788" s="3" t="s">
        <v>2400</v>
      </c>
      <c r="M2788" s="3" t="s">
        <v>2400</v>
      </c>
      <c r="N2788" s="3" t="s">
        <v>2400</v>
      </c>
      <c r="O2788" s="3" t="s">
        <v>2400</v>
      </c>
      <c r="P2788" s="3" t="s">
        <v>2400</v>
      </c>
      <c r="Q2788" s="3" t="s">
        <v>2400</v>
      </c>
      <c r="R2788" s="3" t="s">
        <v>2400</v>
      </c>
      <c r="S2788" s="3" t="s">
        <v>2400</v>
      </c>
      <c r="T2788" s="9" t="s">
        <v>3429</v>
      </c>
      <c r="U2788" s="7">
        <v>22233</v>
      </c>
      <c r="V2788" s="7">
        <v>24425</v>
      </c>
      <c r="W2788" s="7">
        <v>24802</v>
      </c>
      <c r="X2788" s="7">
        <v>26405</v>
      </c>
      <c r="Y2788" s="7">
        <v>21879</v>
      </c>
      <c r="Z2788" s="7">
        <v>22233</v>
      </c>
      <c r="AA2788" s="7">
        <v>22623.5</v>
      </c>
      <c r="AB2788" s="7">
        <v>23014</v>
      </c>
      <c r="AC2788" s="4">
        <v>100</v>
      </c>
      <c r="AD2788" s="4">
        <v>100</v>
      </c>
      <c r="AE2788" s="3" t="s">
        <v>2400</v>
      </c>
      <c r="AF2788" s="3" t="s">
        <v>2400</v>
      </c>
      <c r="AG2788" s="7">
        <v>33428000</v>
      </c>
      <c r="AH2788" s="7">
        <v>33428000</v>
      </c>
      <c r="AI2788" s="7">
        <v>33428000</v>
      </c>
      <c r="AJ2788" s="7" t="s">
        <v>2400</v>
      </c>
      <c r="AK2788" s="3" t="s">
        <v>2400</v>
      </c>
      <c r="AL2788" s="7">
        <v>74</v>
      </c>
      <c r="AM2788" s="7">
        <v>28972177</v>
      </c>
      <c r="AN2788" s="3">
        <v>86.67</v>
      </c>
      <c r="AO2788" s="3">
        <v>1.7980640000000001</v>
      </c>
      <c r="AP2788" s="3">
        <v>-7.187894</v>
      </c>
      <c r="AQ2788" s="3">
        <v>-10.895884000000001</v>
      </c>
      <c r="AR2788" s="3">
        <v>-0.54054100000000005</v>
      </c>
      <c r="AS2788" s="3">
        <v>-7.187894</v>
      </c>
      <c r="AT2788" s="3">
        <v>-10.895884000000001</v>
      </c>
      <c r="AU2788" s="3">
        <v>-0.40595399999999998</v>
      </c>
      <c r="AV2788" s="3">
        <v>3.7002679375735101</v>
      </c>
      <c r="AW2788" s="3">
        <v>2.6908480473840304</v>
      </c>
      <c r="AX2788" s="3">
        <v>1.7953111353797579</v>
      </c>
      <c r="AY2788" s="3">
        <v>239.34</v>
      </c>
      <c r="AZ2788" s="4">
        <v>174.05</v>
      </c>
      <c r="BA2788" s="4">
        <v>116.12</v>
      </c>
    </row>
    <row r="2789" spans="1:53" x14ac:dyDescent="0.3">
      <c r="A2789" s="1" t="s">
        <v>3400</v>
      </c>
      <c r="B2789" s="2">
        <v>4811254</v>
      </c>
      <c r="C2789" s="9" t="s">
        <v>2395</v>
      </c>
      <c r="D2789" s="9" t="s">
        <v>2409</v>
      </c>
      <c r="E2789" s="3">
        <v>264.95493440000001</v>
      </c>
      <c r="F2789" s="5">
        <v>302.00593400000002</v>
      </c>
      <c r="G2789" s="5" t="s">
        <v>2400</v>
      </c>
      <c r="H2789" s="3">
        <v>7.0000000000000007E-2</v>
      </c>
      <c r="I2789" s="3">
        <v>54.121622000000002</v>
      </c>
      <c r="J2789" s="3">
        <v>7.0000000000000007E-2</v>
      </c>
      <c r="K2789" s="3">
        <v>54.121622000000002</v>
      </c>
      <c r="L2789" s="3">
        <v>32.298387099999999</v>
      </c>
      <c r="M2789" s="3">
        <v>7.1263345200000003</v>
      </c>
      <c r="N2789" s="3">
        <v>16.6875</v>
      </c>
      <c r="O2789" s="3" t="s">
        <v>2400</v>
      </c>
      <c r="P2789" s="3" t="s">
        <v>2400</v>
      </c>
      <c r="Q2789" s="3">
        <v>1.5084489999999999</v>
      </c>
      <c r="R2789" s="3">
        <v>17.120894</v>
      </c>
      <c r="S2789" s="3">
        <v>17.120894</v>
      </c>
      <c r="T2789" s="9" t="s">
        <v>3429</v>
      </c>
      <c r="U2789" s="7">
        <v>184322</v>
      </c>
      <c r="V2789" s="7">
        <v>158167</v>
      </c>
      <c r="W2789" s="7">
        <v>130301</v>
      </c>
      <c r="X2789" s="7">
        <v>80122</v>
      </c>
      <c r="Y2789" s="7">
        <v>193665</v>
      </c>
      <c r="Z2789" s="7">
        <v>193614</v>
      </c>
      <c r="AA2789" s="7">
        <v>188683</v>
      </c>
      <c r="AB2789" s="7">
        <v>184322</v>
      </c>
      <c r="AC2789" s="3">
        <v>79.384</v>
      </c>
      <c r="AD2789" s="3">
        <v>79.686000000000007</v>
      </c>
      <c r="AE2789" s="4">
        <v>8.218</v>
      </c>
      <c r="AF2789" s="4">
        <v>6.984</v>
      </c>
      <c r="AG2789" s="7">
        <v>31840092</v>
      </c>
      <c r="AH2789" s="7">
        <v>31725742</v>
      </c>
      <c r="AI2789" s="7">
        <v>34220824</v>
      </c>
      <c r="AJ2789" s="7">
        <v>16987460</v>
      </c>
      <c r="AK2789" s="3">
        <v>53.343290000000003</v>
      </c>
      <c r="AL2789" s="7">
        <v>137</v>
      </c>
      <c r="AM2789" s="7">
        <v>8973206</v>
      </c>
      <c r="AN2789" s="3">
        <v>28.18</v>
      </c>
      <c r="AO2789" s="3">
        <v>-0.74349399999999999</v>
      </c>
      <c r="AP2789" s="3">
        <v>-3.725962</v>
      </c>
      <c r="AQ2789" s="3">
        <v>-1.8382350000000001</v>
      </c>
      <c r="AR2789" s="3">
        <v>-26.446280999999999</v>
      </c>
      <c r="AS2789" s="3">
        <v>-3.725962</v>
      </c>
      <c r="AT2789" s="3">
        <v>-1.8382350000000001</v>
      </c>
      <c r="AU2789" s="3">
        <v>-26.446280999999999</v>
      </c>
      <c r="AV2789" s="3">
        <v>1.0434112526571613</v>
      </c>
      <c r="AW2789" s="3">
        <v>1.1764789591876552</v>
      </c>
      <c r="AX2789" s="3">
        <v>1.4101750278631535</v>
      </c>
      <c r="AY2789" s="3">
        <v>41.84</v>
      </c>
      <c r="AZ2789" s="3">
        <v>47.17</v>
      </c>
      <c r="BA2789" s="3">
        <v>56.54</v>
      </c>
    </row>
    <row r="2790" spans="1:53" x14ac:dyDescent="0.3">
      <c r="A2790" s="1" t="s">
        <v>3021</v>
      </c>
      <c r="B2790" s="2">
        <v>9775745</v>
      </c>
      <c r="C2790" s="9" t="s">
        <v>2401</v>
      </c>
      <c r="D2790" s="9" t="s">
        <v>2407</v>
      </c>
      <c r="E2790" s="3">
        <v>264.932847675</v>
      </c>
      <c r="F2790" s="5">
        <v>359.92095699999999</v>
      </c>
      <c r="G2790" s="5" t="s">
        <v>2400</v>
      </c>
      <c r="H2790" s="3">
        <v>0.16800000000000001</v>
      </c>
      <c r="I2790" s="3">
        <v>11.836734999999999</v>
      </c>
      <c r="J2790" s="3">
        <v>0.16800000000000001</v>
      </c>
      <c r="K2790" s="3">
        <v>11.836734999999999</v>
      </c>
      <c r="L2790" s="3">
        <v>0.94378698000000005</v>
      </c>
      <c r="M2790" s="3">
        <v>0.94378698000000005</v>
      </c>
      <c r="N2790" s="3">
        <v>9.4940479999999994</v>
      </c>
      <c r="O2790" s="3" t="s">
        <v>2400</v>
      </c>
      <c r="P2790" s="3" t="s">
        <v>2400</v>
      </c>
      <c r="Q2790" s="3">
        <v>16.192990000000002</v>
      </c>
      <c r="R2790" s="3" t="s">
        <v>2400</v>
      </c>
      <c r="S2790" s="3" t="s">
        <v>2400</v>
      </c>
      <c r="T2790" s="9" t="s">
        <v>3438</v>
      </c>
      <c r="U2790" s="7">
        <v>22055.329000000002</v>
      </c>
      <c r="V2790" s="7">
        <v>19287.97</v>
      </c>
      <c r="W2790" s="7">
        <v>19101.899000000001</v>
      </c>
      <c r="X2790" s="7">
        <v>20241.778999999999</v>
      </c>
      <c r="Y2790" s="7">
        <v>22395.363000000001</v>
      </c>
      <c r="Z2790" s="7">
        <v>22225.346000000001</v>
      </c>
      <c r="AA2790" s="7">
        <v>22055.329000000002</v>
      </c>
      <c r="AB2790" s="7">
        <v>21797.026000000002</v>
      </c>
      <c r="AC2790" s="4">
        <v>100</v>
      </c>
      <c r="AD2790" s="4">
        <v>100</v>
      </c>
      <c r="AE2790" s="3" t="s">
        <v>2400</v>
      </c>
      <c r="AF2790" s="3" t="s">
        <v>2400</v>
      </c>
      <c r="AG2790" s="7">
        <v>42014880</v>
      </c>
      <c r="AH2790" s="7">
        <v>42014880</v>
      </c>
      <c r="AI2790" s="7">
        <v>43439944</v>
      </c>
      <c r="AJ2790" s="7" t="s">
        <v>2400</v>
      </c>
      <c r="AK2790" s="3" t="s">
        <v>2400</v>
      </c>
      <c r="AL2790" s="7">
        <v>63</v>
      </c>
      <c r="AM2790" s="7">
        <v>15065557</v>
      </c>
      <c r="AN2790" s="3">
        <v>35.909999999999997</v>
      </c>
      <c r="AO2790" s="3">
        <v>1.916933</v>
      </c>
      <c r="AP2790" s="3">
        <v>1.0292950000000001</v>
      </c>
      <c r="AQ2790" s="3">
        <v>-2.8919329999999999</v>
      </c>
      <c r="AR2790" s="3">
        <v>-1.3910359999999999</v>
      </c>
      <c r="AS2790" s="3">
        <v>1.0292950000000001</v>
      </c>
      <c r="AT2790" s="3">
        <v>-2.8919329999999999</v>
      </c>
      <c r="AU2790" s="3">
        <v>-1.2383900000000001</v>
      </c>
      <c r="AV2790" s="3">
        <v>2.5350043959965149</v>
      </c>
      <c r="AW2790" s="3">
        <v>1.3865929815155786</v>
      </c>
      <c r="AX2790" s="3">
        <v>1.1049810136644207</v>
      </c>
      <c r="AY2790" s="3">
        <v>287.83999999999997</v>
      </c>
      <c r="AZ2790" s="3">
        <v>157.44</v>
      </c>
      <c r="BA2790" s="3">
        <v>125.47</v>
      </c>
    </row>
    <row r="2791" spans="1:53" x14ac:dyDescent="0.3">
      <c r="A2791" s="1" t="s">
        <v>2992</v>
      </c>
      <c r="B2791" s="2">
        <v>13376088</v>
      </c>
      <c r="C2791" s="9" t="s">
        <v>2395</v>
      </c>
      <c r="D2791" s="9" t="s">
        <v>2403</v>
      </c>
      <c r="E2791" s="3">
        <v>263.89140229140003</v>
      </c>
      <c r="F2791" s="5">
        <v>-138.192598</v>
      </c>
      <c r="G2791" s="5" t="s">
        <v>2400</v>
      </c>
      <c r="H2791" s="3">
        <v>-0.17399999999999999</v>
      </c>
      <c r="I2791" s="3" t="s">
        <v>2397</v>
      </c>
      <c r="J2791" s="3">
        <v>-0.17399999999999999</v>
      </c>
      <c r="K2791" s="3" t="s">
        <v>2397</v>
      </c>
      <c r="L2791" s="3">
        <v>0.30947775999999999</v>
      </c>
      <c r="M2791" s="3">
        <v>0.30947775999999999</v>
      </c>
      <c r="N2791" s="3" t="s">
        <v>2397</v>
      </c>
      <c r="O2791" s="3" t="s">
        <v>2400</v>
      </c>
      <c r="P2791" s="3" t="s">
        <v>2400</v>
      </c>
      <c r="Q2791" s="3" t="s">
        <v>2397</v>
      </c>
      <c r="R2791" s="3">
        <v>1.274289</v>
      </c>
      <c r="S2791" s="3">
        <v>1.274289</v>
      </c>
      <c r="T2791" s="9" t="s">
        <v>3429</v>
      </c>
      <c r="U2791" s="7">
        <v>130</v>
      </c>
      <c r="V2791" s="7">
        <v>84683</v>
      </c>
      <c r="W2791" s="7">
        <v>10650</v>
      </c>
      <c r="X2791" s="7">
        <v>7756</v>
      </c>
      <c r="Y2791" s="7">
        <v>63</v>
      </c>
      <c r="Z2791" s="7">
        <v>54</v>
      </c>
      <c r="AA2791" s="7">
        <v>68</v>
      </c>
      <c r="AB2791" s="7">
        <v>130</v>
      </c>
      <c r="AC2791" s="4">
        <v>100</v>
      </c>
      <c r="AD2791" s="4">
        <v>100</v>
      </c>
      <c r="AE2791" s="3" t="s">
        <v>2397</v>
      </c>
      <c r="AF2791" s="3" t="s">
        <v>2397</v>
      </c>
      <c r="AG2791" s="7">
        <v>256563684</v>
      </c>
      <c r="AH2791" s="7">
        <v>255948333</v>
      </c>
      <c r="AI2791" s="7">
        <v>249567343</v>
      </c>
      <c r="AJ2791" s="7">
        <v>203597546</v>
      </c>
      <c r="AK2791" s="3">
        <v>72.916370000000001</v>
      </c>
      <c r="AL2791" s="7">
        <v>148</v>
      </c>
      <c r="AM2791" s="7">
        <v>134693187</v>
      </c>
      <c r="AN2791" s="3">
        <v>48.24</v>
      </c>
      <c r="AO2791" s="3">
        <v>4.421602</v>
      </c>
      <c r="AP2791" s="3">
        <v>-32.282297999999997</v>
      </c>
      <c r="AQ2791" s="3">
        <v>-53.623187999999999</v>
      </c>
      <c r="AR2791" s="3">
        <v>-69.668245999999996</v>
      </c>
      <c r="AS2791" s="3">
        <v>-32.282297999999997</v>
      </c>
      <c r="AT2791" s="3">
        <v>-53.623187999999999</v>
      </c>
      <c r="AU2791" s="3">
        <v>-67.010309000000007</v>
      </c>
      <c r="AV2791" s="3">
        <v>1.3723807655547953</v>
      </c>
      <c r="AW2791" s="3">
        <v>2.3348801955509693</v>
      </c>
      <c r="AX2791" s="3">
        <v>2.5396485617971991</v>
      </c>
      <c r="AY2791" s="3">
        <v>72.61</v>
      </c>
      <c r="AZ2791" s="3">
        <v>123.53</v>
      </c>
      <c r="BA2791" s="3">
        <v>134.36000000000001</v>
      </c>
    </row>
    <row r="2792" spans="1:53" x14ac:dyDescent="0.3">
      <c r="A2792" s="1" t="s">
        <v>2600</v>
      </c>
      <c r="B2792" s="2">
        <v>7278701</v>
      </c>
      <c r="C2792" s="9" t="s">
        <v>2401</v>
      </c>
      <c r="D2792" s="9" t="s">
        <v>2434</v>
      </c>
      <c r="E2792" s="3">
        <v>263.05749900000001</v>
      </c>
      <c r="F2792" s="5">
        <v>1493.4574990000001</v>
      </c>
      <c r="G2792" s="5" t="s">
        <v>2400</v>
      </c>
      <c r="H2792" s="3">
        <v>-0.86</v>
      </c>
      <c r="I2792" s="3" t="s">
        <v>2397</v>
      </c>
      <c r="J2792" s="3">
        <v>-0.86</v>
      </c>
      <c r="K2792" s="3" t="s">
        <v>2397</v>
      </c>
      <c r="L2792" s="3" t="s">
        <v>2397</v>
      </c>
      <c r="M2792" s="3">
        <v>2.2614107899999998</v>
      </c>
      <c r="N2792" s="3">
        <v>5.8654710000000003</v>
      </c>
      <c r="O2792" s="3" t="s">
        <v>2400</v>
      </c>
      <c r="P2792" s="3" t="s">
        <v>2400</v>
      </c>
      <c r="Q2792" s="3">
        <v>0.76205100000000003</v>
      </c>
      <c r="R2792" s="3">
        <v>7.1079840000000001</v>
      </c>
      <c r="S2792" s="3">
        <v>7.1079840000000001</v>
      </c>
      <c r="T2792" s="9" t="s">
        <v>3429</v>
      </c>
      <c r="U2792" s="7">
        <v>1876800</v>
      </c>
      <c r="V2792" s="7">
        <v>1571800</v>
      </c>
      <c r="W2792" s="7">
        <v>1212800</v>
      </c>
      <c r="X2792" s="7">
        <v>873600</v>
      </c>
      <c r="Y2792" s="7">
        <v>1900000</v>
      </c>
      <c r="Z2792" s="7">
        <v>1917400</v>
      </c>
      <c r="AA2792" s="7">
        <v>1897700</v>
      </c>
      <c r="AB2792" s="7">
        <v>1876800</v>
      </c>
      <c r="AC2792" s="3">
        <v>27.024999999999999</v>
      </c>
      <c r="AD2792" s="3">
        <v>26.853000000000002</v>
      </c>
      <c r="AE2792" s="4">
        <v>9.3030000000000008</v>
      </c>
      <c r="AF2792" s="4">
        <v>8.4</v>
      </c>
      <c r="AG2792" s="7">
        <v>33092441</v>
      </c>
      <c r="AH2792" s="7">
        <v>32950141</v>
      </c>
      <c r="AI2792" s="7">
        <v>32368112</v>
      </c>
      <c r="AJ2792" s="7">
        <v>18498315</v>
      </c>
      <c r="AK2792" s="3">
        <v>55.623460000000001</v>
      </c>
      <c r="AL2792" s="7">
        <v>124</v>
      </c>
      <c r="AM2792" s="7">
        <v>15190628</v>
      </c>
      <c r="AN2792" s="3">
        <v>45.68</v>
      </c>
      <c r="AO2792" s="3">
        <v>-2.3880599999999998</v>
      </c>
      <c r="AP2792" s="3">
        <v>-17.319848</v>
      </c>
      <c r="AQ2792" s="3">
        <v>-2.9673590000000001</v>
      </c>
      <c r="AR2792" s="3">
        <v>-46.437345999999998</v>
      </c>
      <c r="AS2792" s="3">
        <v>-17.319848</v>
      </c>
      <c r="AT2792" s="3">
        <v>-2.9673590000000001</v>
      </c>
      <c r="AU2792" s="3">
        <v>-47.130153999999997</v>
      </c>
      <c r="AV2792" s="3">
        <v>3.1085707869075869</v>
      </c>
      <c r="AW2792" s="3">
        <v>3.1001185933344511</v>
      </c>
      <c r="AX2792" s="3">
        <v>4.2409661725121319</v>
      </c>
      <c r="AY2792" s="3">
        <v>59.26</v>
      </c>
      <c r="AZ2792" s="4">
        <v>59.1</v>
      </c>
      <c r="BA2792" s="3">
        <v>80.849999999999994</v>
      </c>
    </row>
    <row r="2793" spans="1:53" x14ac:dyDescent="0.3">
      <c r="A2793" s="1" t="s">
        <v>2610</v>
      </c>
      <c r="B2793" s="2">
        <v>4009156</v>
      </c>
      <c r="C2793" s="9" t="s">
        <v>2401</v>
      </c>
      <c r="D2793" s="9" t="s">
        <v>2539</v>
      </c>
      <c r="E2793" s="3">
        <v>262.47069875</v>
      </c>
      <c r="F2793" s="5">
        <v>608.86669800000004</v>
      </c>
      <c r="G2793" s="5">
        <v>625.07169875</v>
      </c>
      <c r="H2793" s="3">
        <v>-1.081</v>
      </c>
      <c r="I2793" s="3" t="s">
        <v>2397</v>
      </c>
      <c r="J2793" s="3">
        <v>-1.081</v>
      </c>
      <c r="K2793" s="3" t="s">
        <v>2397</v>
      </c>
      <c r="L2793" s="3">
        <v>0.40589830842602997</v>
      </c>
      <c r="M2793" s="3">
        <v>0.40589830842602997</v>
      </c>
      <c r="N2793" s="3" t="s">
        <v>2397</v>
      </c>
      <c r="O2793" s="3" t="s">
        <v>2400</v>
      </c>
      <c r="P2793" s="3" t="s">
        <v>2400</v>
      </c>
      <c r="Q2793" s="3">
        <v>11.434831000000001</v>
      </c>
      <c r="R2793" s="3">
        <v>69.664277999999996</v>
      </c>
      <c r="S2793" s="3" t="s">
        <v>2397</v>
      </c>
      <c r="T2793" s="9" t="s">
        <v>3429</v>
      </c>
      <c r="U2793" s="7">
        <v>80589</v>
      </c>
      <c r="V2793" s="7">
        <v>267567</v>
      </c>
      <c r="W2793" s="7">
        <v>74433</v>
      </c>
      <c r="X2793" s="7">
        <v>81745</v>
      </c>
      <c r="Y2793" s="7">
        <v>68708</v>
      </c>
      <c r="Z2793" s="7">
        <v>72940</v>
      </c>
      <c r="AA2793" s="7">
        <v>76302</v>
      </c>
      <c r="AB2793" s="7">
        <v>80589</v>
      </c>
      <c r="AC2793" s="3">
        <v>48.093000000000004</v>
      </c>
      <c r="AD2793" s="3">
        <v>45.985999999999997</v>
      </c>
      <c r="AE2793" s="4">
        <v>12.231</v>
      </c>
      <c r="AF2793" s="3">
        <v>16.414000000000001</v>
      </c>
      <c r="AG2793" s="7">
        <v>16152043</v>
      </c>
      <c r="AH2793" s="7">
        <v>16152043</v>
      </c>
      <c r="AI2793" s="7">
        <v>16152043</v>
      </c>
      <c r="AJ2793" s="7">
        <v>1455761</v>
      </c>
      <c r="AK2793" s="4">
        <v>9.0128599999999999</v>
      </c>
      <c r="AL2793" s="7">
        <v>46</v>
      </c>
      <c r="AM2793" s="7">
        <v>485915</v>
      </c>
      <c r="AN2793" s="4">
        <v>3.01</v>
      </c>
      <c r="AO2793" s="3">
        <v>-4.1149579999999997</v>
      </c>
      <c r="AP2793" s="3">
        <v>-9.6615389999999994</v>
      </c>
      <c r="AQ2793" s="3">
        <v>-16.305586999999999</v>
      </c>
      <c r="AR2793" s="3">
        <v>-17.295774999999999</v>
      </c>
      <c r="AS2793" s="3">
        <v>-9.6615389999999994</v>
      </c>
      <c r="AT2793" s="3">
        <v>-16.305586999999999</v>
      </c>
      <c r="AU2793" s="3">
        <v>-15.680643</v>
      </c>
      <c r="AV2793" s="3">
        <v>0.14128243715052022</v>
      </c>
      <c r="AW2793" s="3">
        <v>0.21972171232175061</v>
      </c>
      <c r="AX2793" s="3">
        <v>0.3213996853810715</v>
      </c>
      <c r="AY2793" s="3">
        <v>59.27</v>
      </c>
      <c r="AZ2793" s="3">
        <v>92.18</v>
      </c>
      <c r="BA2793" s="3">
        <v>134.84</v>
      </c>
    </row>
    <row r="2794" spans="1:53" x14ac:dyDescent="0.3">
      <c r="A2794" s="1" t="s">
        <v>2670</v>
      </c>
      <c r="B2794" s="2">
        <v>26461936</v>
      </c>
      <c r="C2794" s="9" t="s">
        <v>2395</v>
      </c>
      <c r="D2794" s="9" t="s">
        <v>2403</v>
      </c>
      <c r="E2794" s="3">
        <v>262.36809388</v>
      </c>
      <c r="F2794" s="5">
        <v>183.983093</v>
      </c>
      <c r="G2794" s="5" t="s">
        <v>2400</v>
      </c>
      <c r="H2794" s="3">
        <v>-0.90500000000000003</v>
      </c>
      <c r="I2794" s="3" t="s">
        <v>2397</v>
      </c>
      <c r="J2794" s="3">
        <v>-0.90500000000000003</v>
      </c>
      <c r="K2794" s="3" t="s">
        <v>2397</v>
      </c>
      <c r="L2794" s="3">
        <v>1.85114504</v>
      </c>
      <c r="M2794" s="3">
        <v>1.85114504</v>
      </c>
      <c r="N2794" s="3" t="s">
        <v>2397</v>
      </c>
      <c r="O2794" s="3" t="s">
        <v>2400</v>
      </c>
      <c r="P2794" s="3" t="s">
        <v>2400</v>
      </c>
      <c r="Q2794" s="3" t="s">
        <v>2400</v>
      </c>
      <c r="R2794" s="3" t="s">
        <v>2397</v>
      </c>
      <c r="S2794" s="3">
        <v>-0.43174200000000001</v>
      </c>
      <c r="T2794" s="9" t="s">
        <v>3429</v>
      </c>
      <c r="U2794" s="7" t="s">
        <v>2400</v>
      </c>
      <c r="V2794" s="7" t="s">
        <v>2400</v>
      </c>
      <c r="W2794" s="7" t="s">
        <v>2400</v>
      </c>
      <c r="X2794" s="7" t="s">
        <v>2400</v>
      </c>
      <c r="Y2794" s="7" t="s">
        <v>2400</v>
      </c>
      <c r="Z2794" s="7" t="s">
        <v>2400</v>
      </c>
      <c r="AA2794" s="7" t="s">
        <v>2400</v>
      </c>
      <c r="AB2794" s="7" t="s">
        <v>2400</v>
      </c>
      <c r="AC2794" s="3" t="s">
        <v>2400</v>
      </c>
      <c r="AD2794" s="3" t="s">
        <v>2400</v>
      </c>
      <c r="AE2794" s="3" t="s">
        <v>2400</v>
      </c>
      <c r="AF2794" s="3" t="s">
        <v>2400</v>
      </c>
      <c r="AG2794" s="7">
        <v>36238280</v>
      </c>
      <c r="AH2794" s="7">
        <v>36184485</v>
      </c>
      <c r="AI2794" s="7">
        <v>35698847</v>
      </c>
      <c r="AJ2794" s="7">
        <v>22455085</v>
      </c>
      <c r="AK2794" s="4">
        <v>61.964399999999998</v>
      </c>
      <c r="AL2794" s="7">
        <v>123</v>
      </c>
      <c r="AM2794" s="7">
        <v>19573528</v>
      </c>
      <c r="AN2794" s="3">
        <v>54.01</v>
      </c>
      <c r="AO2794" s="3">
        <v>-3.241895</v>
      </c>
      <c r="AP2794" s="3">
        <v>-46.408839999999998</v>
      </c>
      <c r="AQ2794" s="3">
        <v>-61.584158000000002</v>
      </c>
      <c r="AR2794" s="3">
        <v>-73.551466000000005</v>
      </c>
      <c r="AS2794" s="3">
        <v>-46.408839999999998</v>
      </c>
      <c r="AT2794" s="3">
        <v>-61.584158000000002</v>
      </c>
      <c r="AU2794" s="3">
        <v>-73.278237000000004</v>
      </c>
      <c r="AV2794" s="3">
        <v>9.3100503337772693</v>
      </c>
      <c r="AW2794" s="3">
        <v>14.65017143895769</v>
      </c>
      <c r="AX2794" s="3">
        <v>11.812713387682146</v>
      </c>
      <c r="AY2794" s="4">
        <v>67.3</v>
      </c>
      <c r="AZ2794" s="3">
        <v>105.91</v>
      </c>
      <c r="BA2794" s="4">
        <v>85.4</v>
      </c>
    </row>
    <row r="2795" spans="1:53" x14ac:dyDescent="0.3">
      <c r="A2795" s="1" t="s">
        <v>3027</v>
      </c>
      <c r="B2795" s="2">
        <v>9508387</v>
      </c>
      <c r="C2795" s="9" t="s">
        <v>2401</v>
      </c>
      <c r="D2795" s="9" t="s">
        <v>2407</v>
      </c>
      <c r="E2795" s="3">
        <v>260.47107764999998</v>
      </c>
      <c r="F2795" s="5">
        <v>354.04544700000002</v>
      </c>
      <c r="G2795" s="5" t="s">
        <v>2400</v>
      </c>
      <c r="H2795" s="3">
        <v>0.151</v>
      </c>
      <c r="I2795" s="3" t="s">
        <v>2400</v>
      </c>
      <c r="J2795" s="3">
        <v>0.151</v>
      </c>
      <c r="K2795" s="3" t="s">
        <v>2400</v>
      </c>
      <c r="L2795" s="3" t="s">
        <v>2400</v>
      </c>
      <c r="M2795" s="3" t="s">
        <v>2400</v>
      </c>
      <c r="N2795" s="3" t="s">
        <v>2400</v>
      </c>
      <c r="O2795" s="3" t="s">
        <v>2400</v>
      </c>
      <c r="P2795" s="3" t="s">
        <v>2400</v>
      </c>
      <c r="Q2795" s="3" t="s">
        <v>2400</v>
      </c>
      <c r="R2795" s="3" t="s">
        <v>2400</v>
      </c>
      <c r="S2795" s="3" t="s">
        <v>2400</v>
      </c>
      <c r="T2795" s="9" t="s">
        <v>3434</v>
      </c>
      <c r="U2795" s="7">
        <v>23360.505000000001</v>
      </c>
      <c r="V2795" s="7">
        <v>19380.406999999999</v>
      </c>
      <c r="W2795" s="7">
        <v>20552.116000000002</v>
      </c>
      <c r="X2795" s="7">
        <v>22407.791000000001</v>
      </c>
      <c r="Y2795" s="7">
        <v>22839.01</v>
      </c>
      <c r="Z2795" s="7">
        <v>23099.757000000001</v>
      </c>
      <c r="AA2795" s="7">
        <v>23360.505000000001</v>
      </c>
      <c r="AB2795" s="7">
        <v>22684.828000000001</v>
      </c>
      <c r="AC2795" s="4">
        <v>100</v>
      </c>
      <c r="AD2795" s="4">
        <v>100</v>
      </c>
      <c r="AE2795" s="3" t="s">
        <v>2400</v>
      </c>
      <c r="AF2795" s="3" t="s">
        <v>2400</v>
      </c>
      <c r="AG2795" s="7">
        <v>55423238</v>
      </c>
      <c r="AH2795" s="7">
        <v>55423238</v>
      </c>
      <c r="AI2795" s="7">
        <v>58461031</v>
      </c>
      <c r="AJ2795" s="7" t="s">
        <v>2400</v>
      </c>
      <c r="AK2795" s="3" t="s">
        <v>2400</v>
      </c>
      <c r="AL2795" s="7">
        <v>87</v>
      </c>
      <c r="AM2795" s="7">
        <v>12184640</v>
      </c>
      <c r="AN2795" s="3">
        <v>22.03</v>
      </c>
      <c r="AO2795" s="3">
        <v>1.9565220000000001</v>
      </c>
      <c r="AP2795" s="3">
        <v>-0.42462899999999998</v>
      </c>
      <c r="AQ2795" s="3">
        <v>-3.6960989999999998</v>
      </c>
      <c r="AR2795" s="3">
        <v>2.6258210000000002</v>
      </c>
      <c r="AS2795" s="3">
        <v>-0.42462899999999998</v>
      </c>
      <c r="AT2795" s="3">
        <v>-3.6960989999999998</v>
      </c>
      <c r="AU2795" s="3">
        <v>3.0769229999999999</v>
      </c>
      <c r="AV2795" s="3">
        <v>1.0929968446729004</v>
      </c>
      <c r="AW2795" s="3">
        <v>1.0374033032823993</v>
      </c>
      <c r="AX2795" s="3">
        <v>0.78333723118157028</v>
      </c>
      <c r="AY2795" s="3">
        <v>151.63999999999999</v>
      </c>
      <c r="AZ2795" s="3">
        <v>143.93</v>
      </c>
      <c r="BA2795" s="3">
        <v>108.68</v>
      </c>
    </row>
    <row r="2796" spans="1:53" x14ac:dyDescent="0.3">
      <c r="A2796" s="1" t="s">
        <v>2692</v>
      </c>
      <c r="B2796" s="2">
        <v>5721296</v>
      </c>
      <c r="C2796" s="9" t="s">
        <v>2401</v>
      </c>
      <c r="D2796" s="9" t="s">
        <v>2407</v>
      </c>
      <c r="E2796" s="3">
        <v>259.74122084999999</v>
      </c>
      <c r="F2796" s="5">
        <v>440.26810999999998</v>
      </c>
      <c r="G2796" s="5" t="s">
        <v>2400</v>
      </c>
      <c r="H2796" s="3">
        <v>6.3E-2</v>
      </c>
      <c r="I2796" s="3">
        <v>22.847534</v>
      </c>
      <c r="J2796" s="3">
        <v>6.3E-2</v>
      </c>
      <c r="K2796" s="3">
        <v>22.847534</v>
      </c>
      <c r="L2796" s="3">
        <v>0.84578353000000006</v>
      </c>
      <c r="M2796" s="3">
        <v>0.84578353000000006</v>
      </c>
      <c r="N2796" s="3">
        <v>15.254491</v>
      </c>
      <c r="O2796" s="3" t="s">
        <v>2400</v>
      </c>
      <c r="P2796" s="3" t="s">
        <v>2400</v>
      </c>
      <c r="Q2796" s="3">
        <v>21.355757000000001</v>
      </c>
      <c r="R2796" s="3" t="s">
        <v>2400</v>
      </c>
      <c r="S2796" s="3" t="s">
        <v>2400</v>
      </c>
      <c r="T2796" s="9" t="s">
        <v>3440</v>
      </c>
      <c r="U2796" s="7">
        <v>19960.902999999998</v>
      </c>
      <c r="V2796" s="7">
        <v>19587.432000000001</v>
      </c>
      <c r="W2796" s="7">
        <v>20155.922999999999</v>
      </c>
      <c r="X2796" s="7">
        <v>15162.687</v>
      </c>
      <c r="Y2796" s="7">
        <v>19960.902999999998</v>
      </c>
      <c r="Z2796" s="7">
        <v>19804.990000000002</v>
      </c>
      <c r="AA2796" s="7">
        <v>19649.075000000001</v>
      </c>
      <c r="AB2796" s="7">
        <v>19618.253000000001</v>
      </c>
      <c r="AC2796" s="4">
        <v>100</v>
      </c>
      <c r="AD2796" s="4">
        <v>100</v>
      </c>
      <c r="AE2796" s="3" t="s">
        <v>2400</v>
      </c>
      <c r="AF2796" s="3" t="s">
        <v>2400</v>
      </c>
      <c r="AG2796" s="7">
        <v>24117105</v>
      </c>
      <c r="AH2796" s="7">
        <v>24117105</v>
      </c>
      <c r="AI2796" s="7">
        <v>24318174</v>
      </c>
      <c r="AJ2796" s="7" t="s">
        <v>2400</v>
      </c>
      <c r="AK2796" s="3" t="s">
        <v>2400</v>
      </c>
      <c r="AL2796" s="7">
        <v>56</v>
      </c>
      <c r="AM2796" s="7">
        <v>3898602</v>
      </c>
      <c r="AN2796" s="3">
        <v>16.170000000000002</v>
      </c>
      <c r="AO2796" s="3">
        <v>-0.195886</v>
      </c>
      <c r="AP2796" s="3">
        <v>-5.3853299999999997</v>
      </c>
      <c r="AQ2796" s="3">
        <v>-7.3636359999999996</v>
      </c>
      <c r="AR2796" s="3">
        <v>-3.5037880000000001</v>
      </c>
      <c r="AS2796" s="3">
        <v>-5.3853299999999997</v>
      </c>
      <c r="AT2796" s="3">
        <v>-7.3636359999999996</v>
      </c>
      <c r="AU2796" s="3">
        <v>-3.2288700000000001</v>
      </c>
      <c r="AV2796" s="3">
        <v>1.8010992612919337</v>
      </c>
      <c r="AW2796" s="3">
        <v>1.7660607575939453</v>
      </c>
      <c r="AX2796" s="3">
        <v>1.3309114327457947</v>
      </c>
      <c r="AY2796" s="3">
        <v>175.72</v>
      </c>
      <c r="AZ2796" s="4">
        <v>172.3</v>
      </c>
      <c r="BA2796" s="3">
        <v>129.84</v>
      </c>
    </row>
    <row r="2797" spans="1:53" x14ac:dyDescent="0.3">
      <c r="A2797" s="1" t="s">
        <v>2628</v>
      </c>
      <c r="B2797" s="2">
        <v>4812257</v>
      </c>
      <c r="C2797" s="9" t="s">
        <v>2395</v>
      </c>
      <c r="D2797" s="9" t="s">
        <v>2403</v>
      </c>
      <c r="E2797" s="3">
        <v>259.51996112</v>
      </c>
      <c r="F2797" s="5">
        <v>224.68596099999999</v>
      </c>
      <c r="G2797" s="5" t="s">
        <v>2400</v>
      </c>
      <c r="H2797" s="3">
        <v>-2.0299999999999998</v>
      </c>
      <c r="I2797" s="3" t="s">
        <v>2397</v>
      </c>
      <c r="J2797" s="3">
        <v>-2.0299999999999998</v>
      </c>
      <c r="K2797" s="3" t="s">
        <v>2397</v>
      </c>
      <c r="L2797" s="3">
        <v>1.43006082</v>
      </c>
      <c r="M2797" s="3">
        <v>1.34466138</v>
      </c>
      <c r="N2797" s="3" t="s">
        <v>2397</v>
      </c>
      <c r="O2797" s="3" t="s">
        <v>2400</v>
      </c>
      <c r="P2797" s="3" t="s">
        <v>2400</v>
      </c>
      <c r="Q2797" s="3">
        <v>1.2562279999999999</v>
      </c>
      <c r="R2797" s="3" t="s">
        <v>2397</v>
      </c>
      <c r="S2797" s="3">
        <v>-52.184339999999999</v>
      </c>
      <c r="T2797" s="9" t="s">
        <v>3429</v>
      </c>
      <c r="U2797" s="7">
        <v>166662</v>
      </c>
      <c r="V2797" s="7">
        <v>156236</v>
      </c>
      <c r="W2797" s="7">
        <v>147794</v>
      </c>
      <c r="X2797" s="7">
        <v>130457</v>
      </c>
      <c r="Y2797" s="7">
        <v>164168</v>
      </c>
      <c r="Z2797" s="7">
        <v>166880</v>
      </c>
      <c r="AA2797" s="7">
        <v>169261</v>
      </c>
      <c r="AB2797" s="7">
        <v>166662</v>
      </c>
      <c r="AC2797" s="3">
        <v>62.302999999999997</v>
      </c>
      <c r="AD2797" s="3">
        <v>48.872999999999998</v>
      </c>
      <c r="AE2797" s="4">
        <v>1.51</v>
      </c>
      <c r="AF2797" s="3">
        <v>-4.9059999999999997</v>
      </c>
      <c r="AG2797" s="7">
        <v>14694000</v>
      </c>
      <c r="AH2797" s="7">
        <v>14839000</v>
      </c>
      <c r="AI2797" s="7">
        <v>14637000</v>
      </c>
      <c r="AJ2797" s="7">
        <v>10638156</v>
      </c>
      <c r="AK2797" s="3">
        <v>72.637240000000006</v>
      </c>
      <c r="AL2797" s="7">
        <v>151</v>
      </c>
      <c r="AM2797" s="7">
        <v>9802788</v>
      </c>
      <c r="AN2797" s="3">
        <v>66.930000000000007</v>
      </c>
      <c r="AO2797" s="3">
        <v>0.79608100000000004</v>
      </c>
      <c r="AP2797" s="3">
        <v>-7.1106100000000003</v>
      </c>
      <c r="AQ2797" s="3">
        <v>-33.360323999999999</v>
      </c>
      <c r="AR2797" s="3">
        <v>-27.360989</v>
      </c>
      <c r="AS2797" s="3">
        <v>-7.1106100000000003</v>
      </c>
      <c r="AT2797" s="3">
        <v>-33.360323999999999</v>
      </c>
      <c r="AU2797" s="3">
        <v>-27.360989</v>
      </c>
      <c r="AV2797" s="3">
        <v>2.003325777933517</v>
      </c>
      <c r="AW2797" s="3">
        <v>2.8144250202027843</v>
      </c>
      <c r="AX2797" s="3">
        <v>3.2786212004251336</v>
      </c>
      <c r="AY2797" s="3">
        <v>81.290000000000006</v>
      </c>
      <c r="AZ2797" s="3">
        <v>114.21</v>
      </c>
      <c r="BA2797" s="4">
        <v>133.04</v>
      </c>
    </row>
    <row r="2798" spans="1:53" x14ac:dyDescent="0.3">
      <c r="A2798" s="1" t="s">
        <v>2679</v>
      </c>
      <c r="B2798" s="2">
        <v>5720640</v>
      </c>
      <c r="C2798" s="9" t="s">
        <v>2401</v>
      </c>
      <c r="D2798" s="9" t="s">
        <v>2407</v>
      </c>
      <c r="E2798" s="3">
        <v>257.60975447999999</v>
      </c>
      <c r="F2798" s="5">
        <v>334.36135400000001</v>
      </c>
      <c r="G2798" s="5" t="s">
        <v>2400</v>
      </c>
      <c r="H2798" s="3">
        <v>-7.2999999999999995E-2</v>
      </c>
      <c r="I2798" s="3">
        <v>30.884717999999999</v>
      </c>
      <c r="J2798" s="3">
        <v>-7.2999999999999995E-2</v>
      </c>
      <c r="K2798" s="3">
        <v>30.884717999999999</v>
      </c>
      <c r="L2798" s="3">
        <v>0.95530309000000002</v>
      </c>
      <c r="M2798" s="3">
        <v>0.95530309000000002</v>
      </c>
      <c r="N2798" s="3">
        <v>3.697047</v>
      </c>
      <c r="O2798" s="3" t="s">
        <v>2400</v>
      </c>
      <c r="P2798" s="3" t="s">
        <v>2400</v>
      </c>
      <c r="Q2798" s="3">
        <v>20.850512999999999</v>
      </c>
      <c r="R2798" s="3" t="s">
        <v>2400</v>
      </c>
      <c r="S2798" s="3" t="s">
        <v>2400</v>
      </c>
      <c r="T2798" s="9" t="s">
        <v>3429</v>
      </c>
      <c r="U2798" s="7">
        <v>15516.567999999999</v>
      </c>
      <c r="V2798" s="7">
        <v>14329.584999999999</v>
      </c>
      <c r="W2798" s="7">
        <v>18589.795999999998</v>
      </c>
      <c r="X2798" s="7">
        <v>23063.805</v>
      </c>
      <c r="Y2798" s="7">
        <v>15453.624</v>
      </c>
      <c r="Z2798" s="7">
        <v>15485.096</v>
      </c>
      <c r="AA2798" s="7">
        <v>15516.567999999999</v>
      </c>
      <c r="AB2798" s="7">
        <v>15751.618</v>
      </c>
      <c r="AC2798" s="4">
        <v>100</v>
      </c>
      <c r="AD2798" s="4">
        <v>100</v>
      </c>
      <c r="AE2798" s="3" t="s">
        <v>2400</v>
      </c>
      <c r="AF2798" s="3" t="s">
        <v>2400</v>
      </c>
      <c r="AG2798" s="7">
        <v>21307672</v>
      </c>
      <c r="AH2798" s="7">
        <v>21307672</v>
      </c>
      <c r="AI2798" s="7">
        <v>21307672</v>
      </c>
      <c r="AJ2798" s="7" t="s">
        <v>2400</v>
      </c>
      <c r="AK2798" s="3" t="s">
        <v>2400</v>
      </c>
      <c r="AL2798" s="7">
        <v>55</v>
      </c>
      <c r="AM2798" s="7">
        <v>7116350</v>
      </c>
      <c r="AN2798" s="4">
        <v>33.4</v>
      </c>
      <c r="AO2798" s="3">
        <v>0.26109700000000002</v>
      </c>
      <c r="AP2798" s="3">
        <v>-4.7146400000000002</v>
      </c>
      <c r="AQ2798" s="3">
        <v>-7.3209980000000003</v>
      </c>
      <c r="AR2798" s="3">
        <v>-5.5660299999999996</v>
      </c>
      <c r="AS2798" s="3">
        <v>-4.7146400000000002</v>
      </c>
      <c r="AT2798" s="3">
        <v>-7.3209980000000003</v>
      </c>
      <c r="AU2798" s="3">
        <v>-5.4187190000000003</v>
      </c>
      <c r="AV2798" s="3">
        <v>1.719742072245152</v>
      </c>
      <c r="AW2798" s="3">
        <v>1.7479555549927577</v>
      </c>
      <c r="AX2798" s="3">
        <v>1.4552093291525736</v>
      </c>
      <c r="AY2798" s="3">
        <v>114.76</v>
      </c>
      <c r="AZ2798" s="3">
        <v>116.64</v>
      </c>
      <c r="BA2798" s="4">
        <v>97.1</v>
      </c>
    </row>
    <row r="2799" spans="1:53" x14ac:dyDescent="0.3">
      <c r="A2799" s="1" t="s">
        <v>3317</v>
      </c>
      <c r="B2799" s="2">
        <v>4812771</v>
      </c>
      <c r="C2799" s="9" t="s">
        <v>2395</v>
      </c>
      <c r="D2799" s="9" t="s">
        <v>2519</v>
      </c>
      <c r="E2799" s="3">
        <v>257.11583589999998</v>
      </c>
      <c r="F2799" s="5">
        <v>428.39883500000002</v>
      </c>
      <c r="G2799" s="5">
        <v>428.39883589999999</v>
      </c>
      <c r="H2799" s="3">
        <v>-0.66</v>
      </c>
      <c r="I2799" s="3" t="s">
        <v>2397</v>
      </c>
      <c r="J2799" s="3">
        <v>-0.66</v>
      </c>
      <c r="K2799" s="3" t="s">
        <v>2397</v>
      </c>
      <c r="L2799" s="3" t="s">
        <v>2397</v>
      </c>
      <c r="M2799" s="3">
        <v>1.63637872</v>
      </c>
      <c r="N2799" s="3" t="s">
        <v>2397</v>
      </c>
      <c r="O2799" s="3" t="s">
        <v>2397</v>
      </c>
      <c r="P2799" s="3">
        <v>32.376715101266001</v>
      </c>
      <c r="Q2799" s="3">
        <v>1.3437589999999999</v>
      </c>
      <c r="R2799" s="3">
        <v>35.253850999999997</v>
      </c>
      <c r="S2799" s="3">
        <v>35.253850999999997</v>
      </c>
      <c r="T2799" s="9" t="s">
        <v>3429</v>
      </c>
      <c r="U2799" s="7">
        <v>339435</v>
      </c>
      <c r="V2799" s="7">
        <v>326648</v>
      </c>
      <c r="W2799" s="7">
        <v>280629</v>
      </c>
      <c r="X2799" s="7">
        <v>264488</v>
      </c>
      <c r="Y2799" s="7">
        <v>337674</v>
      </c>
      <c r="Z2799" s="7">
        <v>336557</v>
      </c>
      <c r="AA2799" s="7">
        <v>336449</v>
      </c>
      <c r="AB2799" s="7">
        <v>339435</v>
      </c>
      <c r="AC2799" s="3">
        <v>48.188000000000002</v>
      </c>
      <c r="AD2799" s="4">
        <v>49.31</v>
      </c>
      <c r="AE2799" s="4">
        <v>5.516</v>
      </c>
      <c r="AF2799" s="4">
        <v>3.3079999999999998</v>
      </c>
      <c r="AG2799" s="7">
        <v>14325928</v>
      </c>
      <c r="AH2799" s="7">
        <v>14313927</v>
      </c>
      <c r="AI2799" s="7">
        <v>14205685</v>
      </c>
      <c r="AJ2799" s="7">
        <v>12094167</v>
      </c>
      <c r="AK2799" s="3">
        <v>84.432879999999997</v>
      </c>
      <c r="AL2799" s="7">
        <v>116</v>
      </c>
      <c r="AM2799" s="7">
        <v>10515393</v>
      </c>
      <c r="AN2799" s="3">
        <v>73.41</v>
      </c>
      <c r="AO2799" s="3">
        <v>3.6803370000000002</v>
      </c>
      <c r="AP2799" s="3">
        <v>9.8607239999999994</v>
      </c>
      <c r="AQ2799" s="3">
        <v>64.882942999999997</v>
      </c>
      <c r="AR2799" s="3">
        <v>81.751152000000005</v>
      </c>
      <c r="AS2799" s="3">
        <v>9.8607239999999994</v>
      </c>
      <c r="AT2799" s="3">
        <v>64.882942999999997</v>
      </c>
      <c r="AU2799" s="3">
        <v>76.071428999999995</v>
      </c>
      <c r="AV2799" s="3">
        <v>1.5360790929797414</v>
      </c>
      <c r="AW2799" s="3">
        <v>2.2881603644263415</v>
      </c>
      <c r="AX2799" s="3">
        <v>1.9847031791598684</v>
      </c>
      <c r="AY2799" s="3">
        <v>31.91</v>
      </c>
      <c r="AZ2799" s="3">
        <v>47.53</v>
      </c>
      <c r="BA2799" s="3">
        <v>41.23</v>
      </c>
    </row>
    <row r="2800" spans="1:53" x14ac:dyDescent="0.3">
      <c r="A2800" s="1" t="s">
        <v>3215</v>
      </c>
      <c r="B2800" s="2">
        <v>4584761</v>
      </c>
      <c r="C2800" s="9" t="s">
        <v>2401</v>
      </c>
      <c r="D2800" s="9" t="s">
        <v>2539</v>
      </c>
      <c r="E2800" s="3">
        <v>256.58352552000002</v>
      </c>
      <c r="F2800" s="5">
        <v>452.27052500000002</v>
      </c>
      <c r="G2800" s="5">
        <v>522.48452552000003</v>
      </c>
      <c r="H2800" s="3">
        <v>-0.41199999999999998</v>
      </c>
      <c r="I2800" s="3" t="s">
        <v>2397</v>
      </c>
      <c r="J2800" s="3">
        <v>-0.41199999999999998</v>
      </c>
      <c r="K2800" s="3" t="s">
        <v>2397</v>
      </c>
      <c r="L2800" s="3">
        <v>0.66918994778120611</v>
      </c>
      <c r="M2800" s="3">
        <v>0.66705453834998396</v>
      </c>
      <c r="N2800" s="3" t="s">
        <v>2397</v>
      </c>
      <c r="O2800" s="3" t="s">
        <v>2400</v>
      </c>
      <c r="P2800" s="3" t="s">
        <v>2400</v>
      </c>
      <c r="Q2800" s="3">
        <v>7.5855230000000002</v>
      </c>
      <c r="R2800" s="3" t="s">
        <v>2397</v>
      </c>
      <c r="S2800" s="3" t="s">
        <v>2397</v>
      </c>
      <c r="T2800" s="9" t="s">
        <v>3429</v>
      </c>
      <c r="U2800" s="7">
        <v>-17911</v>
      </c>
      <c r="V2800" s="7">
        <v>93428</v>
      </c>
      <c r="W2800" s="7">
        <v>117286</v>
      </c>
      <c r="X2800" s="7">
        <v>115177</v>
      </c>
      <c r="Y2800" s="7">
        <v>15410</v>
      </c>
      <c r="Z2800" s="7">
        <v>20984</v>
      </c>
      <c r="AA2800" s="7">
        <v>23572</v>
      </c>
      <c r="AB2800" s="7">
        <v>-17911</v>
      </c>
      <c r="AC2800" s="3">
        <v>-48.789000000000001</v>
      </c>
      <c r="AD2800" s="3">
        <v>53.902999999999999</v>
      </c>
      <c r="AE2800" s="4">
        <v>-297.47000000000003</v>
      </c>
      <c r="AF2800" s="3">
        <v>-14.763999999999999</v>
      </c>
      <c r="AG2800" s="7">
        <v>56268317</v>
      </c>
      <c r="AH2800" s="7">
        <v>56268317</v>
      </c>
      <c r="AI2800" s="7">
        <v>56182522</v>
      </c>
      <c r="AJ2800" s="7">
        <v>36219932</v>
      </c>
      <c r="AK2800" s="3">
        <v>64.37003</v>
      </c>
      <c r="AL2800" s="7">
        <v>109</v>
      </c>
      <c r="AM2800" s="7">
        <v>28816545</v>
      </c>
      <c r="AN2800" s="3">
        <v>51.21</v>
      </c>
      <c r="AO2800" s="3">
        <v>2.2332510000000001</v>
      </c>
      <c r="AP2800" s="3">
        <v>-9.6491229999999995</v>
      </c>
      <c r="AQ2800" s="3">
        <v>-11.39785</v>
      </c>
      <c r="AR2800" s="3">
        <v>-56.170212999999997</v>
      </c>
      <c r="AS2800" s="3">
        <v>-9.6491229999999995</v>
      </c>
      <c r="AT2800" s="3">
        <v>-11.39785</v>
      </c>
      <c r="AU2800" s="3">
        <v>-55.935828999999998</v>
      </c>
      <c r="AV2800" s="3">
        <v>2.0906560969292896</v>
      </c>
      <c r="AW2800" s="3">
        <v>2.3446736626064526</v>
      </c>
      <c r="AX2800" s="3">
        <v>2.0338142989474468</v>
      </c>
      <c r="AY2800" s="3">
        <v>59.56</v>
      </c>
      <c r="AZ2800" s="3">
        <v>66.790000000000006</v>
      </c>
      <c r="BA2800" s="3">
        <v>57.94</v>
      </c>
    </row>
    <row r="2801" spans="1:53" x14ac:dyDescent="0.3">
      <c r="A2801" s="1" t="s">
        <v>2914</v>
      </c>
      <c r="B2801" s="2">
        <v>9219457</v>
      </c>
      <c r="C2801" s="9" t="s">
        <v>2395</v>
      </c>
      <c r="D2801" s="9" t="s">
        <v>2474</v>
      </c>
      <c r="E2801" s="3">
        <v>255.97891300000001</v>
      </c>
      <c r="F2801" s="5">
        <v>4858.5589129999998</v>
      </c>
      <c r="G2801" s="5">
        <v>4868.2559131400003</v>
      </c>
      <c r="H2801" s="3">
        <v>-0.38</v>
      </c>
      <c r="I2801" s="3" t="s">
        <v>2397</v>
      </c>
      <c r="J2801" s="3">
        <v>-0.38</v>
      </c>
      <c r="K2801" s="3" t="s">
        <v>2397</v>
      </c>
      <c r="L2801" s="3">
        <v>0.64021537961776998</v>
      </c>
      <c r="M2801" s="3">
        <v>0.41207046449150703</v>
      </c>
      <c r="N2801" s="3">
        <v>32.300885000000001</v>
      </c>
      <c r="O2801" s="3" t="s">
        <v>2400</v>
      </c>
      <c r="P2801" s="3" t="s">
        <v>2400</v>
      </c>
      <c r="Q2801" s="3">
        <v>10.991720000000001</v>
      </c>
      <c r="R2801" s="3">
        <v>15.697125</v>
      </c>
      <c r="S2801" s="3">
        <v>14.965233588730101</v>
      </c>
      <c r="T2801" s="9" t="s">
        <v>3429</v>
      </c>
      <c r="U2801" s="7">
        <v>446151</v>
      </c>
      <c r="V2801" s="7">
        <v>397892</v>
      </c>
      <c r="W2801" s="7">
        <v>260792</v>
      </c>
      <c r="X2801" s="7">
        <v>255217</v>
      </c>
      <c r="Y2801" s="7">
        <v>450899</v>
      </c>
      <c r="Z2801" s="7">
        <v>450917</v>
      </c>
      <c r="AA2801" s="7">
        <v>447596</v>
      </c>
      <c r="AB2801" s="7">
        <v>446151</v>
      </c>
      <c r="AC2801" s="3">
        <v>86.203000000000003</v>
      </c>
      <c r="AD2801" s="3">
        <v>86.340999999999994</v>
      </c>
      <c r="AE2801" s="3">
        <v>69.537000000000006</v>
      </c>
      <c r="AF2801" s="3">
        <v>69.625</v>
      </c>
      <c r="AG2801" s="7">
        <v>66144422</v>
      </c>
      <c r="AH2801" s="7">
        <v>65992509</v>
      </c>
      <c r="AI2801" s="7">
        <v>65845073</v>
      </c>
      <c r="AJ2801" s="7">
        <v>59086195</v>
      </c>
      <c r="AK2801" s="3">
        <v>89.329070000000002</v>
      </c>
      <c r="AL2801" s="7">
        <v>198</v>
      </c>
      <c r="AM2801" s="7">
        <v>34342042</v>
      </c>
      <c r="AN2801" s="3">
        <v>51.92</v>
      </c>
      <c r="AO2801" s="3">
        <v>6.1046509999999996</v>
      </c>
      <c r="AP2801" s="3">
        <v>-5.684755</v>
      </c>
      <c r="AQ2801" s="3">
        <v>-23.319327999999999</v>
      </c>
      <c r="AR2801" s="3">
        <v>-22.995781000000001</v>
      </c>
      <c r="AS2801" s="3">
        <v>-5.684755</v>
      </c>
      <c r="AT2801" s="3">
        <v>-23.319327999999999</v>
      </c>
      <c r="AU2801" s="3">
        <v>-22.340426000000001</v>
      </c>
      <c r="AV2801" s="3">
        <v>2.4695566921727732</v>
      </c>
      <c r="AW2801" s="3">
        <v>2.919034709175683</v>
      </c>
      <c r="AX2801" s="3">
        <v>2.7866979180334068</v>
      </c>
      <c r="AY2801" s="4">
        <v>69.099999999999994</v>
      </c>
      <c r="AZ2801" s="3">
        <v>81.680000000000007</v>
      </c>
      <c r="BA2801" s="3">
        <v>77.97</v>
      </c>
    </row>
    <row r="2802" spans="1:53" x14ac:dyDescent="0.3">
      <c r="A2802" s="1" t="s">
        <v>2599</v>
      </c>
      <c r="B2802" s="2">
        <v>19353248</v>
      </c>
      <c r="C2802" s="9" t="s">
        <v>2401</v>
      </c>
      <c r="D2802" s="9" t="s">
        <v>2450</v>
      </c>
      <c r="E2802" s="3">
        <v>255.34357642000001</v>
      </c>
      <c r="F2802" s="5">
        <v>550.89557600000001</v>
      </c>
      <c r="G2802" s="5">
        <v>568.03232448000006</v>
      </c>
      <c r="H2802" s="3">
        <v>0.21</v>
      </c>
      <c r="I2802" s="3">
        <v>76.318181818181799</v>
      </c>
      <c r="J2802" s="3">
        <v>0.21</v>
      </c>
      <c r="K2802" s="3">
        <v>76.318181818181799</v>
      </c>
      <c r="L2802" s="3">
        <v>1.15644264214499</v>
      </c>
      <c r="M2802" s="3">
        <v>0.96393823394107403</v>
      </c>
      <c r="N2802" s="3">
        <v>8.2263599999999997</v>
      </c>
      <c r="O2802" s="3" t="s">
        <v>2400</v>
      </c>
      <c r="P2802" s="3" t="s">
        <v>2400</v>
      </c>
      <c r="Q2802" s="3">
        <v>10.700267999999999</v>
      </c>
      <c r="R2802" s="3">
        <v>15.137753999999999</v>
      </c>
      <c r="S2802" s="3">
        <v>13.5002525979467</v>
      </c>
      <c r="T2802" s="9" t="s">
        <v>3429</v>
      </c>
      <c r="U2802" s="7">
        <v>45933</v>
      </c>
      <c r="V2802" s="7">
        <v>45203</v>
      </c>
      <c r="W2802" s="7">
        <v>30128</v>
      </c>
      <c r="X2802" s="7">
        <v>19248</v>
      </c>
      <c r="Y2802" s="7">
        <v>50266</v>
      </c>
      <c r="Z2802" s="7">
        <v>48409</v>
      </c>
      <c r="AA2802" s="7">
        <v>47302</v>
      </c>
      <c r="AB2802" s="7">
        <v>45933</v>
      </c>
      <c r="AC2802" s="3">
        <v>84.927000000000007</v>
      </c>
      <c r="AD2802" s="3">
        <v>84.569000000000003</v>
      </c>
      <c r="AE2802" s="3">
        <v>70.209000000000003</v>
      </c>
      <c r="AF2802" s="3">
        <v>70.686000000000007</v>
      </c>
      <c r="AG2802" s="7">
        <v>14251933</v>
      </c>
      <c r="AH2802" s="7">
        <v>13626589</v>
      </c>
      <c r="AI2802" s="7">
        <v>13769609</v>
      </c>
      <c r="AJ2802" s="7">
        <v>13021022</v>
      </c>
      <c r="AK2802" s="3">
        <v>91.228489999999994</v>
      </c>
      <c r="AL2802" s="7">
        <v>148</v>
      </c>
      <c r="AM2802" s="7">
        <v>10256035</v>
      </c>
      <c r="AN2802" s="3">
        <v>71.86</v>
      </c>
      <c r="AO2802" s="3">
        <v>2.315661</v>
      </c>
      <c r="AP2802" s="3">
        <v>-6.1486859999999997</v>
      </c>
      <c r="AQ2802" s="3">
        <v>-7.7472529999999997</v>
      </c>
      <c r="AR2802" s="3">
        <v>-0.88547799999999999</v>
      </c>
      <c r="AS2802" s="3">
        <v>-6.1486859999999997</v>
      </c>
      <c r="AT2802" s="3">
        <v>-7.7472529999999997</v>
      </c>
      <c r="AU2802" s="3">
        <v>-0.70963900000000002</v>
      </c>
      <c r="AV2802" s="3">
        <v>3.0684556509510488</v>
      </c>
      <c r="AW2802" s="3">
        <v>3.6653305160409979</v>
      </c>
      <c r="AX2802" s="3">
        <v>3.2153599296840181</v>
      </c>
      <c r="AY2802" s="4">
        <v>136.09</v>
      </c>
      <c r="AZ2802" s="3">
        <v>162.56</v>
      </c>
      <c r="BA2802" s="4">
        <v>142.6</v>
      </c>
    </row>
    <row r="2803" spans="1:53" x14ac:dyDescent="0.3">
      <c r="A2803" s="1" t="s">
        <v>3164</v>
      </c>
      <c r="B2803" s="2">
        <v>5069629</v>
      </c>
      <c r="C2803" s="9" t="s">
        <v>2395</v>
      </c>
      <c r="D2803" s="9" t="s">
        <v>2409</v>
      </c>
      <c r="E2803" s="3">
        <v>254.69681954999999</v>
      </c>
      <c r="F2803" s="5">
        <v>202.72681900000001</v>
      </c>
      <c r="G2803" s="5" t="s">
        <v>2400</v>
      </c>
      <c r="H2803" s="3">
        <v>-0.36</v>
      </c>
      <c r="I2803" s="3" t="s">
        <v>2397</v>
      </c>
      <c r="J2803" s="3">
        <v>-0.36</v>
      </c>
      <c r="K2803" s="3" t="s">
        <v>2397</v>
      </c>
      <c r="L2803" s="3">
        <v>2.9279862000000003</v>
      </c>
      <c r="M2803" s="3">
        <v>2.8541403999999999</v>
      </c>
      <c r="N2803" s="3" t="s">
        <v>2397</v>
      </c>
      <c r="O2803" s="3" t="s">
        <v>2400</v>
      </c>
      <c r="P2803" s="3" t="s">
        <v>2400</v>
      </c>
      <c r="Q2803" s="3">
        <v>2.7256900000000002</v>
      </c>
      <c r="R2803" s="3" t="s">
        <v>2397</v>
      </c>
      <c r="S2803" s="3">
        <v>-4.2209079999999997</v>
      </c>
      <c r="T2803" s="9" t="s">
        <v>3429</v>
      </c>
      <c r="U2803" s="7">
        <v>68675</v>
      </c>
      <c r="V2803" s="7">
        <v>53662</v>
      </c>
      <c r="W2803" s="7">
        <v>48416</v>
      </c>
      <c r="X2803" s="7">
        <v>32733</v>
      </c>
      <c r="Y2803" s="7">
        <v>79302</v>
      </c>
      <c r="Z2803" s="7">
        <v>76583</v>
      </c>
      <c r="AA2803" s="7">
        <v>72994</v>
      </c>
      <c r="AB2803" s="7">
        <v>68675</v>
      </c>
      <c r="AC2803" s="3">
        <v>73.902000000000001</v>
      </c>
      <c r="AD2803" s="3">
        <v>74.161000000000001</v>
      </c>
      <c r="AE2803" s="3">
        <v>-87.932000000000002</v>
      </c>
      <c r="AF2803" s="3">
        <v>-69.358999999999995</v>
      </c>
      <c r="AG2803" s="7">
        <v>39487879</v>
      </c>
      <c r="AH2803" s="7">
        <v>39151861</v>
      </c>
      <c r="AI2803" s="7">
        <v>38301446</v>
      </c>
      <c r="AJ2803" s="7">
        <v>37821341</v>
      </c>
      <c r="AK2803" s="3">
        <v>95.779619999999994</v>
      </c>
      <c r="AL2803" s="7">
        <v>147</v>
      </c>
      <c r="AM2803" s="7">
        <v>36561521</v>
      </c>
      <c r="AN2803" s="3">
        <v>92.59</v>
      </c>
      <c r="AO2803" s="3">
        <v>10.227273</v>
      </c>
      <c r="AP2803" s="3">
        <v>5.2713179999999999</v>
      </c>
      <c r="AQ2803" s="3">
        <v>-18.094089</v>
      </c>
      <c r="AR2803" s="3">
        <v>-46.535432999999998</v>
      </c>
      <c r="AS2803" s="3">
        <v>5.2713179999999999</v>
      </c>
      <c r="AT2803" s="3">
        <v>-18.094089</v>
      </c>
      <c r="AU2803" s="3">
        <v>-46.745097999999999</v>
      </c>
      <c r="AV2803" s="3">
        <v>1.7791256906961248</v>
      </c>
      <c r="AW2803" s="3">
        <v>2.9343302351774141</v>
      </c>
      <c r="AX2803" s="3">
        <v>2.7369208662739268</v>
      </c>
      <c r="AY2803" s="3">
        <v>37.86</v>
      </c>
      <c r="AZ2803" s="3">
        <v>62.44</v>
      </c>
      <c r="BA2803" s="3">
        <v>58.24</v>
      </c>
    </row>
    <row r="2804" spans="1:53" x14ac:dyDescent="0.3">
      <c r="A2804" s="1" t="s">
        <v>3159</v>
      </c>
      <c r="B2804" s="2">
        <v>4144109</v>
      </c>
      <c r="C2804" s="9" t="s">
        <v>2395</v>
      </c>
      <c r="D2804" s="9" t="s">
        <v>2399</v>
      </c>
      <c r="E2804" s="3">
        <v>253.89050236</v>
      </c>
      <c r="F2804" s="5" t="s">
        <v>2400</v>
      </c>
      <c r="G2804" s="5">
        <v>96.458502359999997</v>
      </c>
      <c r="H2804" s="3">
        <v>-0.68</v>
      </c>
      <c r="I2804" s="3">
        <v>21.2530864197531</v>
      </c>
      <c r="J2804" s="4">
        <v>-0.68</v>
      </c>
      <c r="K2804" s="3">
        <v>21.2530864197531</v>
      </c>
      <c r="L2804" s="3">
        <v>0.96936738581194704</v>
      </c>
      <c r="M2804" s="3">
        <v>0.90174943075005098</v>
      </c>
      <c r="N2804" s="3">
        <v>18.130595</v>
      </c>
      <c r="O2804" s="3" t="s">
        <v>2400</v>
      </c>
      <c r="P2804" s="3" t="s">
        <v>2400</v>
      </c>
      <c r="Q2804" s="3" t="s">
        <v>2400</v>
      </c>
      <c r="R2804" s="3" t="s">
        <v>2400</v>
      </c>
      <c r="S2804" s="3" t="s">
        <v>2400</v>
      </c>
      <c r="T2804" s="9" t="s">
        <v>3429</v>
      </c>
      <c r="U2804" s="7">
        <v>72238</v>
      </c>
      <c r="V2804" s="7">
        <v>72945</v>
      </c>
      <c r="W2804" s="7">
        <v>67267</v>
      </c>
      <c r="X2804" s="7">
        <v>53656</v>
      </c>
      <c r="Y2804" s="7">
        <v>72442</v>
      </c>
      <c r="Z2804" s="7">
        <v>72161</v>
      </c>
      <c r="AA2804" s="7">
        <v>71636</v>
      </c>
      <c r="AB2804" s="7">
        <v>72238</v>
      </c>
      <c r="AC2804" s="3" t="s">
        <v>2400</v>
      </c>
      <c r="AD2804" s="3" t="s">
        <v>2400</v>
      </c>
      <c r="AE2804" s="3" t="s">
        <v>2400</v>
      </c>
      <c r="AF2804" s="3" t="s">
        <v>2400</v>
      </c>
      <c r="AG2804" s="7">
        <v>6848948</v>
      </c>
      <c r="AH2804" s="7">
        <v>6349603</v>
      </c>
      <c r="AI2804" s="7">
        <v>6299331</v>
      </c>
      <c r="AJ2804" s="7">
        <v>5197378</v>
      </c>
      <c r="AK2804" s="3">
        <v>75.88579</v>
      </c>
      <c r="AL2804" s="7">
        <v>86</v>
      </c>
      <c r="AM2804" s="7">
        <v>2976016</v>
      </c>
      <c r="AN2804" s="3">
        <v>43.45</v>
      </c>
      <c r="AO2804" s="3">
        <v>-0.92086299999999999</v>
      </c>
      <c r="AP2804" s="3">
        <v>-7.1216619999999997</v>
      </c>
      <c r="AQ2804" s="3">
        <v>-6.8956189999999999</v>
      </c>
      <c r="AR2804" s="3">
        <v>-5.0206900000000001</v>
      </c>
      <c r="AS2804" s="3">
        <v>-7.1216619999999997</v>
      </c>
      <c r="AT2804" s="3">
        <v>-6.8956189999999999</v>
      </c>
      <c r="AU2804" s="3">
        <v>-4.0947079999999998</v>
      </c>
      <c r="AV2804" s="3">
        <v>0.54268188340749557</v>
      </c>
      <c r="AW2804" s="3">
        <v>0.86134661583329042</v>
      </c>
      <c r="AX2804" s="3">
        <v>0.68596610075681008</v>
      </c>
      <c r="AY2804" s="3">
        <v>69.739999999999995</v>
      </c>
      <c r="AZ2804" s="3">
        <v>110.68</v>
      </c>
      <c r="BA2804" s="3">
        <v>88.14</v>
      </c>
    </row>
    <row r="2805" spans="1:53" x14ac:dyDescent="0.3">
      <c r="A2805" s="1" t="s">
        <v>2591</v>
      </c>
      <c r="B2805" s="2">
        <v>5268781</v>
      </c>
      <c r="C2805" s="9" t="s">
        <v>2395</v>
      </c>
      <c r="D2805" s="9" t="s">
        <v>2403</v>
      </c>
      <c r="E2805" s="3">
        <v>253.64544695000001</v>
      </c>
      <c r="F2805" s="5">
        <v>-168.917554</v>
      </c>
      <c r="G2805" s="5" t="s">
        <v>2400</v>
      </c>
      <c r="H2805" s="3">
        <v>-0.433</v>
      </c>
      <c r="I2805" s="3" t="s">
        <v>2397</v>
      </c>
      <c r="J2805" s="3">
        <v>-0.433</v>
      </c>
      <c r="K2805" s="3" t="s">
        <v>2397</v>
      </c>
      <c r="L2805" s="3">
        <v>1.5568369000000002</v>
      </c>
      <c r="M2805" s="3">
        <v>1.5568369000000002</v>
      </c>
      <c r="N2805" s="3" t="s">
        <v>2397</v>
      </c>
      <c r="O2805" s="3" t="s">
        <v>2400</v>
      </c>
      <c r="P2805" s="3" t="s">
        <v>2400</v>
      </c>
      <c r="Q2805" s="3" t="s">
        <v>2397</v>
      </c>
      <c r="R2805" s="3">
        <v>1.4189620000000001</v>
      </c>
      <c r="S2805" s="3">
        <v>1.4189620000000001</v>
      </c>
      <c r="T2805" s="9" t="s">
        <v>3429</v>
      </c>
      <c r="U2805" s="7">
        <v>97062</v>
      </c>
      <c r="V2805" s="7">
        <v>133617</v>
      </c>
      <c r="W2805" s="7">
        <v>207085</v>
      </c>
      <c r="X2805" s="7">
        <v>21098</v>
      </c>
      <c r="Y2805" s="7">
        <v>61508</v>
      </c>
      <c r="Z2805" s="7">
        <v>55275</v>
      </c>
      <c r="AA2805" s="7">
        <v>96406</v>
      </c>
      <c r="AB2805" s="7">
        <v>97062</v>
      </c>
      <c r="AC2805" s="4">
        <v>-97.93</v>
      </c>
      <c r="AD2805" s="3">
        <v>-204.35400000000001</v>
      </c>
      <c r="AE2805" s="3">
        <v>-150.435</v>
      </c>
      <c r="AF2805" s="3">
        <v>-288.40800000000002</v>
      </c>
      <c r="AG2805" s="7">
        <v>97929897</v>
      </c>
      <c r="AH2805" s="7">
        <v>97321062</v>
      </c>
      <c r="AI2805" s="7">
        <v>84136381</v>
      </c>
      <c r="AJ2805" s="7">
        <v>72289438</v>
      </c>
      <c r="AK2805" s="4">
        <v>73.8155</v>
      </c>
      <c r="AL2805" s="7">
        <v>198</v>
      </c>
      <c r="AM2805" s="7">
        <v>72980286</v>
      </c>
      <c r="AN2805" s="3">
        <v>74.52</v>
      </c>
      <c r="AO2805" s="3">
        <v>2.1621619999999999</v>
      </c>
      <c r="AP2805" s="3">
        <v>-27.027027</v>
      </c>
      <c r="AQ2805" s="3">
        <v>-59.442059999999998</v>
      </c>
      <c r="AR2805" s="3">
        <v>-76.345432000000002</v>
      </c>
      <c r="AS2805" s="3">
        <v>-27.027027</v>
      </c>
      <c r="AT2805" s="3">
        <v>-59.442059999999998</v>
      </c>
      <c r="AU2805" s="3">
        <v>-76.315790000000007</v>
      </c>
      <c r="AV2805" s="3">
        <v>8.1379638579000328</v>
      </c>
      <c r="AW2805" s="3">
        <v>9.576616026352557</v>
      </c>
      <c r="AX2805" s="3">
        <v>6.2630265751871681</v>
      </c>
      <c r="AY2805" s="3">
        <v>203.84</v>
      </c>
      <c r="AZ2805" s="3">
        <v>239.88</v>
      </c>
      <c r="BA2805" s="3">
        <v>156.88</v>
      </c>
    </row>
    <row r="2806" spans="1:53" x14ac:dyDescent="0.3">
      <c r="A2806" s="1" t="s">
        <v>3348</v>
      </c>
      <c r="B2806" s="2">
        <v>5721602</v>
      </c>
      <c r="C2806" s="9" t="s">
        <v>2401</v>
      </c>
      <c r="D2806" s="9" t="s">
        <v>2407</v>
      </c>
      <c r="E2806" s="3">
        <v>253.46544417000001</v>
      </c>
      <c r="F2806" s="5">
        <v>401.06444399999998</v>
      </c>
      <c r="G2806" s="5" t="s">
        <v>2400</v>
      </c>
      <c r="H2806" s="3">
        <v>0.108</v>
      </c>
      <c r="I2806" s="3">
        <v>23.893129999999999</v>
      </c>
      <c r="J2806" s="3">
        <v>0.108</v>
      </c>
      <c r="K2806" s="3">
        <v>23.893129999999999</v>
      </c>
      <c r="L2806" s="3">
        <v>0.94704991999999999</v>
      </c>
      <c r="M2806" s="3">
        <v>0.94704991999999999</v>
      </c>
      <c r="N2806" s="3">
        <v>12.880658</v>
      </c>
      <c r="O2806" s="3" t="s">
        <v>2400</v>
      </c>
      <c r="P2806" s="3" t="s">
        <v>2400</v>
      </c>
      <c r="Q2806" s="3">
        <v>21.325445999999999</v>
      </c>
      <c r="R2806" s="3" t="s">
        <v>2400</v>
      </c>
      <c r="S2806" s="3" t="s">
        <v>2400</v>
      </c>
      <c r="T2806" s="9" t="s">
        <v>3433</v>
      </c>
      <c r="U2806" s="7">
        <v>18269</v>
      </c>
      <c r="V2806" s="7">
        <v>19488</v>
      </c>
      <c r="W2806" s="7">
        <v>22016.724999999999</v>
      </c>
      <c r="X2806" s="7">
        <v>31007</v>
      </c>
      <c r="Y2806" s="7">
        <v>18093</v>
      </c>
      <c r="Z2806" s="7">
        <v>18181</v>
      </c>
      <c r="AA2806" s="7">
        <v>18269</v>
      </c>
      <c r="AB2806" s="7">
        <v>18517</v>
      </c>
      <c r="AC2806" s="4">
        <v>100</v>
      </c>
      <c r="AD2806" s="4">
        <v>100</v>
      </c>
      <c r="AE2806" s="3" t="s">
        <v>2400</v>
      </c>
      <c r="AF2806" s="3" t="s">
        <v>2400</v>
      </c>
      <c r="AG2806" s="7">
        <v>76115749</v>
      </c>
      <c r="AH2806" s="7">
        <v>76115749</v>
      </c>
      <c r="AI2806" s="7">
        <v>76115749</v>
      </c>
      <c r="AJ2806" s="7" t="s">
        <v>2400</v>
      </c>
      <c r="AK2806" s="3" t="s">
        <v>2400</v>
      </c>
      <c r="AL2806" s="7">
        <v>90</v>
      </c>
      <c r="AM2806" s="7">
        <v>26104013</v>
      </c>
      <c r="AN2806" s="4">
        <v>34.299999999999997</v>
      </c>
      <c r="AO2806" s="3">
        <v>-1.572327</v>
      </c>
      <c r="AP2806" s="3">
        <v>-6.0060060000000002</v>
      </c>
      <c r="AQ2806" s="3">
        <v>0.64308699999999996</v>
      </c>
      <c r="AR2806" s="3">
        <v>6.1016950000000003</v>
      </c>
      <c r="AS2806" s="3">
        <v>-6.0060060000000002</v>
      </c>
      <c r="AT2806" s="3">
        <v>0.64308699999999996</v>
      </c>
      <c r="AU2806" s="3">
        <v>5.0335570000000001</v>
      </c>
      <c r="AV2806" s="3">
        <v>1.5973947783132239</v>
      </c>
      <c r="AW2806" s="3">
        <v>1.8006048441254432</v>
      </c>
      <c r="AX2806" s="3">
        <v>2.4201928605825365</v>
      </c>
      <c r="AY2806" s="3">
        <v>51.44</v>
      </c>
      <c r="AZ2806" s="3">
        <v>57.98</v>
      </c>
      <c r="BA2806" s="3">
        <v>77.94</v>
      </c>
    </row>
    <row r="2807" spans="1:53" x14ac:dyDescent="0.3">
      <c r="A2807" s="1" t="s">
        <v>3139</v>
      </c>
      <c r="B2807" s="2">
        <v>5721228</v>
      </c>
      <c r="C2807" s="9" t="s">
        <v>2401</v>
      </c>
      <c r="D2807" s="9" t="s">
        <v>2407</v>
      </c>
      <c r="E2807" s="3">
        <v>253.39408051999999</v>
      </c>
      <c r="F2807" s="5">
        <v>427.67908</v>
      </c>
      <c r="G2807" s="5" t="s">
        <v>2400</v>
      </c>
      <c r="H2807" s="3">
        <v>-6.6000000000000003E-2</v>
      </c>
      <c r="I2807" s="3">
        <v>144.83870999999999</v>
      </c>
      <c r="J2807" s="3">
        <v>-6.6000000000000003E-2</v>
      </c>
      <c r="K2807" s="3">
        <v>144.83870999999999</v>
      </c>
      <c r="L2807" s="3">
        <v>0.94966159000000006</v>
      </c>
      <c r="M2807" s="3">
        <v>0.94966159000000006</v>
      </c>
      <c r="N2807" s="3" t="s">
        <v>2400</v>
      </c>
      <c r="O2807" s="3" t="s">
        <v>2400</v>
      </c>
      <c r="P2807" s="3" t="s">
        <v>2400</v>
      </c>
      <c r="Q2807" s="3">
        <v>20.011241999999999</v>
      </c>
      <c r="R2807" s="3" t="s">
        <v>2400</v>
      </c>
      <c r="S2807" s="3" t="s">
        <v>2400</v>
      </c>
      <c r="T2807" s="9" t="s">
        <v>3429</v>
      </c>
      <c r="U2807" s="7">
        <v>20955</v>
      </c>
      <c r="V2807" s="7">
        <v>22450</v>
      </c>
      <c r="W2807" s="7">
        <v>23097</v>
      </c>
      <c r="X2807" s="7">
        <v>24456</v>
      </c>
      <c r="Y2807" s="7">
        <v>20505</v>
      </c>
      <c r="Z2807" s="7">
        <v>20730</v>
      </c>
      <c r="AA2807" s="7">
        <v>20955</v>
      </c>
      <c r="AB2807" s="7">
        <v>21242</v>
      </c>
      <c r="AC2807" s="4">
        <v>100</v>
      </c>
      <c r="AD2807" s="4">
        <v>100</v>
      </c>
      <c r="AE2807" s="3" t="s">
        <v>2400</v>
      </c>
      <c r="AF2807" s="3" t="s">
        <v>2400</v>
      </c>
      <c r="AG2807" s="7">
        <v>26254000</v>
      </c>
      <c r="AH2807" s="7">
        <v>26254000</v>
      </c>
      <c r="AI2807" s="7">
        <v>26202000</v>
      </c>
      <c r="AJ2807" s="7" t="s">
        <v>2400</v>
      </c>
      <c r="AK2807" s="3" t="s">
        <v>2400</v>
      </c>
      <c r="AL2807" s="7">
        <v>65</v>
      </c>
      <c r="AM2807" s="7">
        <v>19944860</v>
      </c>
      <c r="AN2807" s="3">
        <v>75.97</v>
      </c>
      <c r="AO2807" s="3">
        <v>0.55991000000000002</v>
      </c>
      <c r="AP2807" s="3">
        <v>-6.8464729999999996</v>
      </c>
      <c r="AQ2807" s="3">
        <v>-12.984496</v>
      </c>
      <c r="AR2807" s="3">
        <v>-3.128371</v>
      </c>
      <c r="AS2807" s="3">
        <v>-6.8464729999999996</v>
      </c>
      <c r="AT2807" s="3">
        <v>-12.984496</v>
      </c>
      <c r="AU2807" s="3">
        <v>-3.7513399999999999</v>
      </c>
      <c r="AV2807" s="3">
        <v>3.6329637412847267</v>
      </c>
      <c r="AW2807" s="3">
        <v>2.4084652638523893</v>
      </c>
      <c r="AX2807" s="3">
        <v>1.8061575370382148</v>
      </c>
      <c r="AY2807" s="3">
        <v>254.93</v>
      </c>
      <c r="AZ2807" s="4">
        <v>169.01</v>
      </c>
      <c r="BA2807" s="3">
        <v>126.74</v>
      </c>
    </row>
    <row r="2808" spans="1:53" x14ac:dyDescent="0.3">
      <c r="A2808" s="1" t="s">
        <v>3272</v>
      </c>
      <c r="B2808" s="2">
        <v>5720694</v>
      </c>
      <c r="C2808" s="9" t="s">
        <v>2401</v>
      </c>
      <c r="D2808" s="9" t="s">
        <v>2407</v>
      </c>
      <c r="E2808" s="3">
        <v>253.38046256999999</v>
      </c>
      <c r="F2808" s="5">
        <v>302.46762200000001</v>
      </c>
      <c r="G2808" s="5" t="s">
        <v>2400</v>
      </c>
      <c r="H2808" s="3">
        <v>9.7000000000000003E-2</v>
      </c>
      <c r="I2808" s="3">
        <v>8.0281690000000001</v>
      </c>
      <c r="J2808" s="3">
        <v>9.7000000000000003E-2</v>
      </c>
      <c r="K2808" s="3">
        <v>8.0281690000000001</v>
      </c>
      <c r="L2808" s="3">
        <v>0.88296041000000003</v>
      </c>
      <c r="M2808" s="3">
        <v>0.88296041000000003</v>
      </c>
      <c r="N2808" s="3">
        <v>9.9034750000000003</v>
      </c>
      <c r="O2808" s="3" t="s">
        <v>2400</v>
      </c>
      <c r="P2808" s="3" t="s">
        <v>2400</v>
      </c>
      <c r="Q2808" s="3">
        <v>9.4240779999999997</v>
      </c>
      <c r="R2808" s="3" t="s">
        <v>2400</v>
      </c>
      <c r="S2808" s="3" t="s">
        <v>2400</v>
      </c>
      <c r="T2808" s="9" t="s">
        <v>3429</v>
      </c>
      <c r="U2808" s="7">
        <v>26703.046999999999</v>
      </c>
      <c r="V2808" s="7">
        <v>25444.847000000002</v>
      </c>
      <c r="W2808" s="7">
        <v>31420.917000000001</v>
      </c>
      <c r="X2808" s="7">
        <v>23348.98</v>
      </c>
      <c r="Y2808" s="7">
        <v>30917.5</v>
      </c>
      <c r="Z2808" s="7">
        <v>28810.273000000001</v>
      </c>
      <c r="AA2808" s="7">
        <v>26703.046999999999</v>
      </c>
      <c r="AB2808" s="7">
        <v>25892.642</v>
      </c>
      <c r="AC2808" s="4">
        <v>100</v>
      </c>
      <c r="AD2808" s="4">
        <v>100</v>
      </c>
      <c r="AE2808" s="3" t="s">
        <v>2400</v>
      </c>
      <c r="AF2808" s="3" t="s">
        <v>2400</v>
      </c>
      <c r="AG2808" s="7">
        <v>47228418</v>
      </c>
      <c r="AH2808" s="7">
        <v>47228418</v>
      </c>
      <c r="AI2808" s="7">
        <v>47378418</v>
      </c>
      <c r="AJ2808" s="7" t="s">
        <v>2400</v>
      </c>
      <c r="AK2808" s="3" t="s">
        <v>2400</v>
      </c>
      <c r="AL2808" s="7">
        <v>96</v>
      </c>
      <c r="AM2808" s="7">
        <v>17751693</v>
      </c>
      <c r="AN2808" s="3">
        <v>37.590000000000003</v>
      </c>
      <c r="AO2808" s="3">
        <v>-0.194553</v>
      </c>
      <c r="AP2808" s="3">
        <v>-4.380242</v>
      </c>
      <c r="AQ2808" s="3">
        <v>-12.006861000000001</v>
      </c>
      <c r="AR2808" s="3">
        <v>0.39138899999999999</v>
      </c>
      <c r="AS2808" s="3">
        <v>-4.380242</v>
      </c>
      <c r="AT2808" s="3">
        <v>-12.006861000000001</v>
      </c>
      <c r="AU2808" s="3">
        <v>0.58823499999999995</v>
      </c>
      <c r="AV2808" s="3">
        <v>2.043132166739102</v>
      </c>
      <c r="AW2808" s="3">
        <v>1.7774703704105363</v>
      </c>
      <c r="AX2808" s="3">
        <v>1.5680971180073437</v>
      </c>
      <c r="AY2808" s="3">
        <v>150.52000000000001</v>
      </c>
      <c r="AZ2808" s="3">
        <v>130.94999999999999</v>
      </c>
      <c r="BA2808" s="3">
        <v>115.52</v>
      </c>
    </row>
    <row r="2809" spans="1:53" x14ac:dyDescent="0.3">
      <c r="A2809" s="1" t="s">
        <v>3200</v>
      </c>
      <c r="B2809" s="2">
        <v>5720678</v>
      </c>
      <c r="C2809" s="9" t="s">
        <v>2401</v>
      </c>
      <c r="D2809" s="9" t="s">
        <v>2407</v>
      </c>
      <c r="E2809" s="3">
        <v>251.75429532000001</v>
      </c>
      <c r="F2809" s="5">
        <v>249.579735</v>
      </c>
      <c r="G2809" s="5" t="s">
        <v>2400</v>
      </c>
      <c r="H2809" s="3">
        <v>0.48099999999999998</v>
      </c>
      <c r="I2809" s="3" t="s">
        <v>2397</v>
      </c>
      <c r="J2809" s="3">
        <v>0.48099999999999998</v>
      </c>
      <c r="K2809" s="3" t="s">
        <v>2397</v>
      </c>
      <c r="L2809" s="3">
        <v>1.0341285200000001</v>
      </c>
      <c r="M2809" s="3">
        <v>1.0341285200000001</v>
      </c>
      <c r="N2809" s="3" t="s">
        <v>2400</v>
      </c>
      <c r="O2809" s="3" t="s">
        <v>2400</v>
      </c>
      <c r="P2809" s="3" t="s">
        <v>2400</v>
      </c>
      <c r="Q2809" s="3">
        <v>10.438587999999999</v>
      </c>
      <c r="R2809" s="3" t="s">
        <v>2400</v>
      </c>
      <c r="S2809" s="3" t="s">
        <v>2400</v>
      </c>
      <c r="T2809" s="9" t="s">
        <v>3429</v>
      </c>
      <c r="U2809" s="7">
        <v>24315.360000000001</v>
      </c>
      <c r="V2809" s="7">
        <v>35466.269999999997</v>
      </c>
      <c r="W2809" s="7">
        <v>34401.887999999999</v>
      </c>
      <c r="X2809" s="7">
        <v>57575.182000000001</v>
      </c>
      <c r="Y2809" s="7">
        <v>24315.360000000001</v>
      </c>
      <c r="Z2809" s="7">
        <v>26447.832999999999</v>
      </c>
      <c r="AA2809" s="7">
        <v>28580.306</v>
      </c>
      <c r="AB2809" s="7">
        <v>32023.288</v>
      </c>
      <c r="AC2809" s="4">
        <v>100</v>
      </c>
      <c r="AD2809" s="4">
        <v>100</v>
      </c>
      <c r="AE2809" s="3" t="s">
        <v>2400</v>
      </c>
      <c r="AF2809" s="3" t="s">
        <v>2400</v>
      </c>
      <c r="AG2809" s="7">
        <v>28255252</v>
      </c>
      <c r="AH2809" s="7">
        <v>28255252</v>
      </c>
      <c r="AI2809" s="7">
        <v>51360964</v>
      </c>
      <c r="AJ2809" s="7" t="s">
        <v>2400</v>
      </c>
      <c r="AK2809" s="3" t="s">
        <v>2400</v>
      </c>
      <c r="AL2809" s="7">
        <v>88</v>
      </c>
      <c r="AM2809" s="7">
        <v>11220849</v>
      </c>
      <c r="AN2809" s="3">
        <v>39.71</v>
      </c>
      <c r="AO2809" s="3">
        <v>0.44345899999999999</v>
      </c>
      <c r="AP2809" s="3">
        <v>1.6835020000000001</v>
      </c>
      <c r="AQ2809" s="3">
        <v>6.4629849999999998</v>
      </c>
      <c r="AR2809" s="3">
        <v>18.897638000000001</v>
      </c>
      <c r="AS2809" s="3">
        <v>1.6835020000000001</v>
      </c>
      <c r="AT2809" s="3">
        <v>6.4629849999999998</v>
      </c>
      <c r="AU2809" s="3">
        <v>19.525065999999999</v>
      </c>
      <c r="AV2809" s="3">
        <v>0.86621418205719769</v>
      </c>
      <c r="AW2809" s="3">
        <v>0.88205443910199266</v>
      </c>
      <c r="AX2809" s="3">
        <v>0.66096969811542927</v>
      </c>
      <c r="AY2809" s="3">
        <v>90.58</v>
      </c>
      <c r="AZ2809" s="3">
        <v>92.23</v>
      </c>
      <c r="BA2809" s="3">
        <v>69.11</v>
      </c>
    </row>
    <row r="2810" spans="1:53" x14ac:dyDescent="0.3">
      <c r="A2810" s="1" t="s">
        <v>2844</v>
      </c>
      <c r="B2810" s="2">
        <v>4985210</v>
      </c>
      <c r="C2810" s="9" t="s">
        <v>2401</v>
      </c>
      <c r="D2810" s="9" t="s">
        <v>2446</v>
      </c>
      <c r="E2810" s="3">
        <v>251.14797849999999</v>
      </c>
      <c r="F2810" s="5">
        <v>256.94497799999999</v>
      </c>
      <c r="G2810" s="5" t="s">
        <v>2400</v>
      </c>
      <c r="H2810" s="3">
        <v>0.08</v>
      </c>
      <c r="I2810" s="3">
        <v>35.166052000000001</v>
      </c>
      <c r="J2810" s="3">
        <v>0.08</v>
      </c>
      <c r="K2810" s="3">
        <v>35.166052000000001</v>
      </c>
      <c r="L2810" s="3">
        <v>2.5826558299999998</v>
      </c>
      <c r="M2810" s="3">
        <v>2.5826558299999998</v>
      </c>
      <c r="N2810" s="3">
        <v>97.244898000000006</v>
      </c>
      <c r="O2810" s="3" t="s">
        <v>2400</v>
      </c>
      <c r="P2810" s="3" t="s">
        <v>2400</v>
      </c>
      <c r="Q2810" s="3">
        <v>1.610368</v>
      </c>
      <c r="R2810" s="3">
        <v>20.217967999999999</v>
      </c>
      <c r="S2810" s="3">
        <v>20.217967999999999</v>
      </c>
      <c r="T2810" s="9" t="s">
        <v>3429</v>
      </c>
      <c r="U2810" s="7">
        <v>188058</v>
      </c>
      <c r="V2810" s="7">
        <v>136092</v>
      </c>
      <c r="W2810" s="7">
        <v>43268</v>
      </c>
      <c r="X2810" s="7">
        <v>53141</v>
      </c>
      <c r="Y2810" s="7">
        <v>178455</v>
      </c>
      <c r="Z2810" s="7">
        <v>175982</v>
      </c>
      <c r="AA2810" s="7">
        <v>180425</v>
      </c>
      <c r="AB2810" s="7">
        <v>188058</v>
      </c>
      <c r="AC2810" s="4">
        <v>12.901999999999999</v>
      </c>
      <c r="AD2810" s="3">
        <v>20.475000000000001</v>
      </c>
      <c r="AE2810" s="3">
        <v>-3.242</v>
      </c>
      <c r="AF2810" s="4">
        <v>5.7759999999999998</v>
      </c>
      <c r="AG2810" s="7">
        <v>29540463</v>
      </c>
      <c r="AH2810" s="7">
        <v>29510141</v>
      </c>
      <c r="AI2810" s="7">
        <v>29246622</v>
      </c>
      <c r="AJ2810" s="7">
        <v>28451427</v>
      </c>
      <c r="AK2810" s="3">
        <v>96.292680000000004</v>
      </c>
      <c r="AL2810" s="7">
        <v>50</v>
      </c>
      <c r="AM2810" s="7">
        <v>4261516</v>
      </c>
      <c r="AN2810" s="3">
        <v>14.42</v>
      </c>
      <c r="AO2810" s="3">
        <v>14.131736999999999</v>
      </c>
      <c r="AP2810" s="3">
        <v>12.117647</v>
      </c>
      <c r="AQ2810" s="3">
        <v>91.365461999999994</v>
      </c>
      <c r="AR2810" s="3">
        <v>151.451187</v>
      </c>
      <c r="AS2810" s="3">
        <v>12.117647</v>
      </c>
      <c r="AT2810" s="3">
        <v>91.365461999999994</v>
      </c>
      <c r="AU2810" s="3">
        <v>143.112245</v>
      </c>
      <c r="AV2810" s="3">
        <v>10.332160607058201</v>
      </c>
      <c r="AW2810" s="3">
        <v>4.5102783261737818</v>
      </c>
      <c r="AX2810" s="3">
        <v>3.0711587186681411</v>
      </c>
      <c r="AY2810" s="3">
        <v>584.91999999999996</v>
      </c>
      <c r="AZ2810" s="3">
        <v>255.34</v>
      </c>
      <c r="BA2810" s="3">
        <v>173.86</v>
      </c>
    </row>
    <row r="2811" spans="1:53" x14ac:dyDescent="0.3">
      <c r="A2811" s="1" t="s">
        <v>2963</v>
      </c>
      <c r="B2811" s="2">
        <v>19756930</v>
      </c>
      <c r="C2811" s="9" t="s">
        <v>2395</v>
      </c>
      <c r="D2811" s="9" t="s">
        <v>2403</v>
      </c>
      <c r="E2811" s="3">
        <v>249.10020123999999</v>
      </c>
      <c r="F2811" s="5">
        <v>-63.350799000000002</v>
      </c>
      <c r="G2811" s="5" t="s">
        <v>2400</v>
      </c>
      <c r="H2811" s="3">
        <v>-0.79900000000000004</v>
      </c>
      <c r="I2811" s="3" t="s">
        <v>2397</v>
      </c>
      <c r="J2811" s="3">
        <v>-0.79900000000000004</v>
      </c>
      <c r="K2811" s="3" t="s">
        <v>2397</v>
      </c>
      <c r="L2811" s="3">
        <v>0.53337135999999996</v>
      </c>
      <c r="M2811" s="3">
        <v>0.53337135999999996</v>
      </c>
      <c r="N2811" s="3" t="s">
        <v>2397</v>
      </c>
      <c r="O2811" s="3" t="s">
        <v>2400</v>
      </c>
      <c r="P2811" s="3" t="s">
        <v>2400</v>
      </c>
      <c r="Q2811" s="3" t="s">
        <v>2400</v>
      </c>
      <c r="R2811" s="3">
        <v>1.3130520000000001</v>
      </c>
      <c r="S2811" s="3">
        <v>1.3130520000000001</v>
      </c>
      <c r="T2811" s="9" t="s">
        <v>3429</v>
      </c>
      <c r="U2811" s="7" t="s">
        <v>2400</v>
      </c>
      <c r="V2811" s="7">
        <v>7025</v>
      </c>
      <c r="W2811" s="7">
        <v>5656</v>
      </c>
      <c r="X2811" s="7" t="s">
        <v>2400</v>
      </c>
      <c r="Y2811" s="7" t="s">
        <v>2400</v>
      </c>
      <c r="Z2811" s="7" t="s">
        <v>2400</v>
      </c>
      <c r="AA2811" s="7" t="s">
        <v>2400</v>
      </c>
      <c r="AB2811" s="7">
        <v>282</v>
      </c>
      <c r="AC2811" s="3" t="s">
        <v>2400</v>
      </c>
      <c r="AD2811" s="3" t="s">
        <v>2400</v>
      </c>
      <c r="AE2811" s="3" t="s">
        <v>2400</v>
      </c>
      <c r="AF2811" s="3" t="s">
        <v>2400</v>
      </c>
      <c r="AG2811" s="7">
        <v>43167337</v>
      </c>
      <c r="AH2811" s="7">
        <v>627589</v>
      </c>
      <c r="AI2811" s="7">
        <v>769457</v>
      </c>
      <c r="AJ2811" s="7">
        <v>22397594</v>
      </c>
      <c r="AK2811" s="3">
        <v>51.880380000000002</v>
      </c>
      <c r="AL2811" s="7">
        <v>108</v>
      </c>
      <c r="AM2811" s="7">
        <v>17241487</v>
      </c>
      <c r="AN2811" s="3">
        <v>39.94</v>
      </c>
      <c r="AO2811" s="3">
        <v>-5.5555560000000002</v>
      </c>
      <c r="AP2811" s="3">
        <v>-35.181975999999999</v>
      </c>
      <c r="AQ2811" s="3">
        <v>-23.517382000000001</v>
      </c>
      <c r="AR2811" s="3">
        <v>-87.533332999999999</v>
      </c>
      <c r="AS2811" s="3">
        <v>-35.181975999999999</v>
      </c>
      <c r="AT2811" s="3">
        <v>-23.517382000000001</v>
      </c>
      <c r="AU2811" s="3">
        <v>-87.533332999999999</v>
      </c>
      <c r="AV2811" s="3">
        <v>2.7273593582745996</v>
      </c>
      <c r="AW2811" s="3">
        <v>4.6713983127279439</v>
      </c>
      <c r="AX2811" s="3">
        <v>4.0346268782793233</v>
      </c>
      <c r="AY2811" s="3">
        <v>49.68</v>
      </c>
      <c r="AZ2811" s="3">
        <v>85.09</v>
      </c>
      <c r="BA2811" s="3">
        <v>73.489999999999995</v>
      </c>
    </row>
    <row r="2812" spans="1:53" x14ac:dyDescent="0.3">
      <c r="A2812" s="1" t="s">
        <v>2732</v>
      </c>
      <c r="B2812" s="2">
        <v>100690</v>
      </c>
      <c r="C2812" s="9" t="s">
        <v>2395</v>
      </c>
      <c r="D2812" s="9" t="s">
        <v>2399</v>
      </c>
      <c r="E2812" s="3">
        <v>249.01581110999999</v>
      </c>
      <c r="F2812" s="5" t="s">
        <v>2400</v>
      </c>
      <c r="G2812" s="5">
        <v>228.15281110999999</v>
      </c>
      <c r="H2812" s="4">
        <v>1.198</v>
      </c>
      <c r="I2812" s="3">
        <v>10.7986725663717</v>
      </c>
      <c r="J2812" s="4">
        <v>1.198</v>
      </c>
      <c r="K2812" s="3">
        <v>10.7986725663717</v>
      </c>
      <c r="L2812" s="3">
        <v>1.16767350686516</v>
      </c>
      <c r="M2812" s="3">
        <v>1.0521836149355999</v>
      </c>
      <c r="N2812" s="3">
        <v>9.1182510000000008</v>
      </c>
      <c r="O2812" s="3" t="s">
        <v>2400</v>
      </c>
      <c r="P2812" s="3" t="s">
        <v>2400</v>
      </c>
      <c r="Q2812" s="3" t="s">
        <v>2400</v>
      </c>
      <c r="R2812" s="3" t="s">
        <v>2400</v>
      </c>
      <c r="S2812" s="3" t="s">
        <v>2400</v>
      </c>
      <c r="T2812" s="9" t="s">
        <v>3429</v>
      </c>
      <c r="U2812" s="7">
        <v>96596</v>
      </c>
      <c r="V2812" s="7">
        <v>95555</v>
      </c>
      <c r="W2812" s="7">
        <v>88575</v>
      </c>
      <c r="X2812" s="7">
        <v>84122</v>
      </c>
      <c r="Y2812" s="7">
        <v>95193</v>
      </c>
      <c r="Z2812" s="7">
        <v>94309</v>
      </c>
      <c r="AA2812" s="7">
        <v>94972</v>
      </c>
      <c r="AB2812" s="7">
        <v>96596</v>
      </c>
      <c r="AC2812" s="3" t="s">
        <v>2400</v>
      </c>
      <c r="AD2812" s="3" t="s">
        <v>2400</v>
      </c>
      <c r="AE2812" s="3" t="s">
        <v>2400</v>
      </c>
      <c r="AF2812" s="3" t="s">
        <v>2400</v>
      </c>
      <c r="AG2812" s="7">
        <v>4756577</v>
      </c>
      <c r="AH2812" s="7">
        <v>4754518</v>
      </c>
      <c r="AI2812" s="7">
        <v>4721072</v>
      </c>
      <c r="AJ2812" s="7">
        <v>2797736</v>
      </c>
      <c r="AK2812" s="3">
        <v>58.793669999999999</v>
      </c>
      <c r="AL2812" s="7">
        <v>85</v>
      </c>
      <c r="AM2812" s="7">
        <v>2082889</v>
      </c>
      <c r="AN2812" s="3">
        <v>43.77</v>
      </c>
      <c r="AO2812" s="3">
        <v>-1.948574</v>
      </c>
      <c r="AP2812" s="3">
        <v>-6.7265430000000004</v>
      </c>
      <c r="AQ2812" s="3">
        <v>1.6451480000000001</v>
      </c>
      <c r="AR2812" s="3">
        <v>-2.262715</v>
      </c>
      <c r="AS2812" s="3">
        <v>-6.7265430000000004</v>
      </c>
      <c r="AT2812" s="3">
        <v>1.6451480000000001</v>
      </c>
      <c r="AU2812" s="3">
        <v>-1.9879519999999999</v>
      </c>
      <c r="AV2812" s="3">
        <v>0.72013276265732939</v>
      </c>
      <c r="AW2812" s="3">
        <v>1.6717838489077603</v>
      </c>
      <c r="AX2812" s="3">
        <v>1.515537054618463</v>
      </c>
      <c r="AY2812" s="4">
        <v>63.5</v>
      </c>
      <c r="AZ2812" s="3">
        <v>147.41999999999999</v>
      </c>
      <c r="BA2812" s="3">
        <v>133.63999999999999</v>
      </c>
    </row>
    <row r="2813" spans="1:53" x14ac:dyDescent="0.3">
      <c r="A2813" s="1" t="s">
        <v>3181</v>
      </c>
      <c r="B2813" s="2">
        <v>4230628</v>
      </c>
      <c r="C2813" s="9" t="s">
        <v>2401</v>
      </c>
      <c r="D2813" s="9" t="s">
        <v>2516</v>
      </c>
      <c r="E2813" s="3">
        <v>248.35620431999999</v>
      </c>
      <c r="F2813" s="5">
        <v>154.964204</v>
      </c>
      <c r="G2813" s="5">
        <v>805.11854031999997</v>
      </c>
      <c r="H2813" s="3">
        <v>0.05</v>
      </c>
      <c r="I2813" s="3" t="s">
        <v>2397</v>
      </c>
      <c r="J2813" s="3">
        <v>0.05</v>
      </c>
      <c r="K2813" s="3" t="s">
        <v>2397</v>
      </c>
      <c r="L2813" s="3">
        <v>2.5057216782807799</v>
      </c>
      <c r="M2813" s="3">
        <v>0.47591934312124301</v>
      </c>
      <c r="N2813" s="3">
        <v>4.5637299999999996</v>
      </c>
      <c r="O2813" s="3" t="s">
        <v>2400</v>
      </c>
      <c r="P2813" s="3" t="s">
        <v>2400</v>
      </c>
      <c r="Q2813" s="3">
        <v>0.34626899999999999</v>
      </c>
      <c r="R2813" s="3">
        <v>1.24824</v>
      </c>
      <c r="S2813" s="3">
        <v>12.0575582568594</v>
      </c>
      <c r="T2813" s="9" t="s">
        <v>3429</v>
      </c>
      <c r="U2813" s="7">
        <v>355389</v>
      </c>
      <c r="V2813" s="7">
        <v>355548</v>
      </c>
      <c r="W2813" s="7">
        <v>329536</v>
      </c>
      <c r="X2813" s="7">
        <v>266341</v>
      </c>
      <c r="Y2813" s="7">
        <v>316136</v>
      </c>
      <c r="Z2813" s="7">
        <v>344086</v>
      </c>
      <c r="AA2813" s="7">
        <v>348272</v>
      </c>
      <c r="AB2813" s="7">
        <v>355389</v>
      </c>
      <c r="AC2813" s="4">
        <v>74.25</v>
      </c>
      <c r="AD2813" s="3">
        <v>74.049000000000007</v>
      </c>
      <c r="AE2813" s="3">
        <v>19.937000000000001</v>
      </c>
      <c r="AF2813" s="3">
        <v>22.457000000000001</v>
      </c>
      <c r="AG2813" s="7">
        <v>18872053</v>
      </c>
      <c r="AH2813" s="7">
        <v>18854663</v>
      </c>
      <c r="AI2813" s="7">
        <v>18213498</v>
      </c>
      <c r="AJ2813" s="7">
        <v>14723550</v>
      </c>
      <c r="AK2813" s="3">
        <v>78.017750000000007</v>
      </c>
      <c r="AL2813" s="7">
        <v>140</v>
      </c>
      <c r="AM2813" s="7">
        <v>12673211</v>
      </c>
      <c r="AN2813" s="3">
        <v>67.150000000000006</v>
      </c>
      <c r="AO2813" s="3">
        <v>-2.823315</v>
      </c>
      <c r="AP2813" s="3">
        <v>-18.920973</v>
      </c>
      <c r="AQ2813" s="3">
        <v>-14.297188999999999</v>
      </c>
      <c r="AR2813" s="3">
        <v>-15.585443</v>
      </c>
      <c r="AS2813" s="3">
        <v>-18.920973</v>
      </c>
      <c r="AT2813" s="3">
        <v>-14.297188999999999</v>
      </c>
      <c r="AU2813" s="3">
        <v>-19.954989000000001</v>
      </c>
      <c r="AV2813" s="3">
        <v>3.0412167155961631</v>
      </c>
      <c r="AW2813" s="3">
        <v>3.8055299493085908</v>
      </c>
      <c r="AX2813" s="3">
        <v>5.6251043362142878</v>
      </c>
      <c r="AY2813" s="3">
        <v>44.44</v>
      </c>
      <c r="AZ2813" s="4">
        <v>55.6</v>
      </c>
      <c r="BA2813" s="3">
        <v>82.19</v>
      </c>
    </row>
    <row r="2814" spans="1:53" x14ac:dyDescent="0.3">
      <c r="A2814" s="1" t="s">
        <v>2585</v>
      </c>
      <c r="B2814" s="2">
        <v>9956445</v>
      </c>
      <c r="C2814" s="9" t="s">
        <v>2401</v>
      </c>
      <c r="D2814" s="9" t="s">
        <v>2430</v>
      </c>
      <c r="E2814" s="3">
        <v>247.86088459999999</v>
      </c>
      <c r="F2814" s="5">
        <v>117.73488399999999</v>
      </c>
      <c r="G2814" s="5" t="s">
        <v>2400</v>
      </c>
      <c r="H2814" s="3">
        <v>-0.7</v>
      </c>
      <c r="I2814" s="3" t="s">
        <v>2397</v>
      </c>
      <c r="J2814" s="3">
        <v>-0.7</v>
      </c>
      <c r="K2814" s="3" t="s">
        <v>2397</v>
      </c>
      <c r="L2814" s="3">
        <v>2.0084566599999998</v>
      </c>
      <c r="M2814" s="3">
        <v>1.9783423600000001</v>
      </c>
      <c r="N2814" s="3" t="s">
        <v>2397</v>
      </c>
      <c r="O2814" s="3" t="s">
        <v>2400</v>
      </c>
      <c r="P2814" s="3" t="s">
        <v>2400</v>
      </c>
      <c r="Q2814" s="3">
        <v>15.766579</v>
      </c>
      <c r="R2814" s="3" t="s">
        <v>2397</v>
      </c>
      <c r="S2814" s="3">
        <v>-0.90024499999999996</v>
      </c>
      <c r="T2814" s="9" t="s">
        <v>3429</v>
      </c>
      <c r="U2814" s="7">
        <v>4312</v>
      </c>
      <c r="V2814" s="7">
        <v>4192</v>
      </c>
      <c r="W2814" s="7">
        <v>9265</v>
      </c>
      <c r="X2814" s="7">
        <v>4843</v>
      </c>
      <c r="Y2814" s="7">
        <v>7980</v>
      </c>
      <c r="Z2814" s="7">
        <v>6540</v>
      </c>
      <c r="AA2814" s="7">
        <v>5271</v>
      </c>
      <c r="AB2814" s="7">
        <v>4312</v>
      </c>
      <c r="AC2814" s="3">
        <v>-136.50299999999999</v>
      </c>
      <c r="AD2814" s="3">
        <v>-48.033000000000001</v>
      </c>
      <c r="AE2814" s="3" t="s">
        <v>2397</v>
      </c>
      <c r="AF2814" s="3" t="s">
        <v>2397</v>
      </c>
      <c r="AG2814" s="7">
        <v>53832057</v>
      </c>
      <c r="AH2814" s="7">
        <v>53176660</v>
      </c>
      <c r="AI2814" s="7">
        <v>44633423</v>
      </c>
      <c r="AJ2814" s="7">
        <v>18876801</v>
      </c>
      <c r="AK2814" s="3">
        <v>35.033070000000002</v>
      </c>
      <c r="AL2814" s="7">
        <v>95</v>
      </c>
      <c r="AM2814" s="7">
        <v>6813629</v>
      </c>
      <c r="AN2814" s="3">
        <v>12.65</v>
      </c>
      <c r="AO2814" s="3">
        <v>5.7906459999999997</v>
      </c>
      <c r="AP2814" s="3">
        <v>3.2608700000000002</v>
      </c>
      <c r="AQ2814" s="3">
        <v>44.376899999999999</v>
      </c>
      <c r="AR2814" s="3">
        <v>30.136986</v>
      </c>
      <c r="AS2814" s="3">
        <v>3.2608700000000002</v>
      </c>
      <c r="AT2814" s="3">
        <v>44.376899999999999</v>
      </c>
      <c r="AU2814" s="3">
        <v>25.379438</v>
      </c>
      <c r="AV2814" s="3">
        <v>4.1804489710919075</v>
      </c>
      <c r="AW2814" s="3">
        <v>4.4309028134126613</v>
      </c>
      <c r="AX2814" s="3">
        <v>3.5122331806481539</v>
      </c>
      <c r="AY2814" s="3">
        <v>139.85</v>
      </c>
      <c r="AZ2814" s="3">
        <v>148.22999999999999</v>
      </c>
      <c r="BA2814" s="4">
        <v>117.5</v>
      </c>
    </row>
    <row r="2815" spans="1:53" x14ac:dyDescent="0.3">
      <c r="A2815" s="1" t="s">
        <v>3320</v>
      </c>
      <c r="B2815" s="2">
        <v>4402584</v>
      </c>
      <c r="C2815" s="9" t="s">
        <v>2395</v>
      </c>
      <c r="D2815" s="9" t="s">
        <v>2510</v>
      </c>
      <c r="E2815" s="3">
        <v>247.23567610000001</v>
      </c>
      <c r="F2815" s="5">
        <v>1308.2616760000001</v>
      </c>
      <c r="G2815" s="5">
        <v>1308.2616760999999</v>
      </c>
      <c r="H2815" s="3">
        <v>-0.443</v>
      </c>
      <c r="I2815" s="3" t="s">
        <v>2397</v>
      </c>
      <c r="J2815" s="3">
        <v>-0.443</v>
      </c>
      <c r="K2815" s="3" t="s">
        <v>2397</v>
      </c>
      <c r="L2815" s="3" t="s">
        <v>2397</v>
      </c>
      <c r="M2815" s="3">
        <v>0.85871622999999997</v>
      </c>
      <c r="N2815" s="3" t="s">
        <v>2397</v>
      </c>
      <c r="O2815" s="3" t="s">
        <v>2397</v>
      </c>
      <c r="P2815" s="3" t="s">
        <v>2397</v>
      </c>
      <c r="Q2815" s="3">
        <v>0.57325800000000005</v>
      </c>
      <c r="R2815" s="3">
        <v>5.5897129999999997</v>
      </c>
      <c r="S2815" s="3">
        <v>5.5897129999999997</v>
      </c>
      <c r="T2815" s="9" t="s">
        <v>3429</v>
      </c>
      <c r="U2815" s="7">
        <v>2462817</v>
      </c>
      <c r="V2815" s="7">
        <v>2443707</v>
      </c>
      <c r="W2815" s="7">
        <v>2273062</v>
      </c>
      <c r="X2815" s="7">
        <v>1949248</v>
      </c>
      <c r="Y2815" s="7">
        <v>2266331</v>
      </c>
      <c r="Z2815" s="7">
        <v>2339860</v>
      </c>
      <c r="AA2815" s="7">
        <v>2406169</v>
      </c>
      <c r="AB2815" s="7">
        <v>2462817</v>
      </c>
      <c r="AC2815" s="3">
        <v>23.096</v>
      </c>
      <c r="AD2815" s="3">
        <v>22.611999999999998</v>
      </c>
      <c r="AE2815" s="4">
        <v>9.7750000000000004</v>
      </c>
      <c r="AF2815" s="4">
        <v>7.9710000000000001</v>
      </c>
      <c r="AG2815" s="7">
        <v>47724298</v>
      </c>
      <c r="AH2815" s="7">
        <v>47608318</v>
      </c>
      <c r="AI2815" s="7">
        <v>47418697</v>
      </c>
      <c r="AJ2815" s="7">
        <v>19594535</v>
      </c>
      <c r="AK2815" s="3">
        <v>41.053820000000002</v>
      </c>
      <c r="AL2815" s="7">
        <v>150</v>
      </c>
      <c r="AM2815" s="7">
        <v>18630612</v>
      </c>
      <c r="AN2815" s="3">
        <v>39.03</v>
      </c>
      <c r="AO2815" s="3">
        <v>4.6121590000000001</v>
      </c>
      <c r="AP2815" s="3">
        <v>-3.6679539999999999</v>
      </c>
      <c r="AQ2815" s="3">
        <v>-14.991482</v>
      </c>
      <c r="AR2815" s="3">
        <v>-76.801488000000006</v>
      </c>
      <c r="AS2815" s="3">
        <v>-3.6679539999999999</v>
      </c>
      <c r="AT2815" s="3">
        <v>-14.991482</v>
      </c>
      <c r="AU2815" s="3">
        <v>-76.972773000000004</v>
      </c>
      <c r="AV2815" s="3">
        <v>2.5868061684646166</v>
      </c>
      <c r="AW2815" s="3">
        <v>3.4732305146694591</v>
      </c>
      <c r="AX2815" s="3">
        <v>8.0849318120283638</v>
      </c>
      <c r="AY2815" s="3">
        <v>46.97</v>
      </c>
      <c r="AZ2815" s="3">
        <v>63.07</v>
      </c>
      <c r="BA2815" s="3">
        <v>146.81</v>
      </c>
    </row>
    <row r="2816" spans="1:53" x14ac:dyDescent="0.3">
      <c r="A2816" s="1" t="s">
        <v>3377</v>
      </c>
      <c r="B2816" s="2">
        <v>4335211</v>
      </c>
      <c r="C2816" s="9" t="s">
        <v>2395</v>
      </c>
      <c r="D2816" s="9" t="s">
        <v>2407</v>
      </c>
      <c r="E2816" s="3">
        <v>246.84159456</v>
      </c>
      <c r="F2816" s="5">
        <v>588.47359400000005</v>
      </c>
      <c r="G2816" s="5">
        <v>588.47359456000004</v>
      </c>
      <c r="H2816" s="3">
        <v>-0.29499999999999998</v>
      </c>
      <c r="I2816" s="3">
        <v>21.704035999999999</v>
      </c>
      <c r="J2816" s="3">
        <v>-0.29499999999999998</v>
      </c>
      <c r="K2816" s="3">
        <v>21.704035999999999</v>
      </c>
      <c r="L2816" s="3">
        <v>0.75784858999999993</v>
      </c>
      <c r="M2816" s="3">
        <v>0.75784858999999993</v>
      </c>
      <c r="N2816" s="3">
        <v>3.0613540000000001</v>
      </c>
      <c r="O2816" s="3" t="s">
        <v>2400</v>
      </c>
      <c r="P2816" s="3" t="s">
        <v>2400</v>
      </c>
      <c r="Q2816" s="3">
        <v>5.8150579999999996</v>
      </c>
      <c r="R2816" s="3" t="s">
        <v>2400</v>
      </c>
      <c r="S2816" s="3">
        <v>14.0191274145183</v>
      </c>
      <c r="T2816" s="9" t="s">
        <v>3429</v>
      </c>
      <c r="U2816" s="7">
        <v>103260</v>
      </c>
      <c r="V2816" s="7">
        <v>87527</v>
      </c>
      <c r="W2816" s="7">
        <v>72143</v>
      </c>
      <c r="X2816" s="7">
        <v>61699</v>
      </c>
      <c r="Y2816" s="7">
        <v>97441</v>
      </c>
      <c r="Z2816" s="7">
        <v>100458</v>
      </c>
      <c r="AA2816" s="7">
        <v>102571</v>
      </c>
      <c r="AB2816" s="7">
        <v>103260</v>
      </c>
      <c r="AC2816" s="4">
        <v>100</v>
      </c>
      <c r="AD2816" s="4">
        <v>100</v>
      </c>
      <c r="AE2816" s="3" t="s">
        <v>2400</v>
      </c>
      <c r="AF2816" s="3" t="s">
        <v>2400</v>
      </c>
      <c r="AG2816" s="7">
        <v>23243088</v>
      </c>
      <c r="AH2816" s="7">
        <v>23243088</v>
      </c>
      <c r="AI2816" s="7">
        <v>23243088</v>
      </c>
      <c r="AJ2816" s="7" t="s">
        <v>2400</v>
      </c>
      <c r="AK2816" s="3" t="s">
        <v>2400</v>
      </c>
      <c r="AL2816" s="7">
        <v>62</v>
      </c>
      <c r="AM2816" s="7">
        <v>3517212</v>
      </c>
      <c r="AN2816" s="3">
        <v>15.13</v>
      </c>
      <c r="AO2816" s="3">
        <v>0.41493799999999997</v>
      </c>
      <c r="AP2816" s="3">
        <v>-8.8512240000000002</v>
      </c>
      <c r="AQ2816" s="3">
        <v>-16.335349999999998</v>
      </c>
      <c r="AR2816" s="3">
        <v>-21.300813000000002</v>
      </c>
      <c r="AS2816" s="3">
        <v>-8.8512240000000002</v>
      </c>
      <c r="AT2816" s="3">
        <v>-16.335349999999998</v>
      </c>
      <c r="AU2816" s="3">
        <v>-21.300813000000002</v>
      </c>
      <c r="AV2816" s="3">
        <v>4.2244085639567341</v>
      </c>
      <c r="AW2816" s="3">
        <v>2.8625303769682175</v>
      </c>
      <c r="AX2816" s="3">
        <v>2.1104259203689022</v>
      </c>
      <c r="AY2816" s="3">
        <v>222.96</v>
      </c>
      <c r="AZ2816" s="4">
        <v>151.08000000000001</v>
      </c>
      <c r="BA2816" s="3">
        <v>111.38</v>
      </c>
    </row>
    <row r="2817" spans="1:53" x14ac:dyDescent="0.3">
      <c r="A2817" s="1" t="s">
        <v>3125</v>
      </c>
      <c r="B2817" s="2">
        <v>4332753</v>
      </c>
      <c r="C2817" s="9" t="s">
        <v>2395</v>
      </c>
      <c r="D2817" s="9" t="s">
        <v>2423</v>
      </c>
      <c r="E2817" s="3">
        <v>245.83488295999999</v>
      </c>
      <c r="F2817" s="5">
        <v>246.924882</v>
      </c>
      <c r="G2817" s="5">
        <v>246.92488295999999</v>
      </c>
      <c r="H2817" s="3">
        <v>-3.1E-2</v>
      </c>
      <c r="I2817" s="3" t="s">
        <v>2397</v>
      </c>
      <c r="J2817" s="3">
        <v>-3.1E-2</v>
      </c>
      <c r="K2817" s="3" t="s">
        <v>2397</v>
      </c>
      <c r="L2817" s="3">
        <v>8.4831460700000001</v>
      </c>
      <c r="M2817" s="3">
        <v>3.1425598300000002</v>
      </c>
      <c r="N2817" s="3" t="s">
        <v>2397</v>
      </c>
      <c r="O2817" s="3" t="s">
        <v>2397</v>
      </c>
      <c r="P2817" s="3" t="s">
        <v>2397</v>
      </c>
      <c r="Q2817" s="3">
        <v>1.9665999999999999</v>
      </c>
      <c r="R2817" s="3" t="s">
        <v>2397</v>
      </c>
      <c r="S2817" s="3">
        <v>-58.318173000000002</v>
      </c>
      <c r="T2817" s="9" t="s">
        <v>3429</v>
      </c>
      <c r="U2817" s="7">
        <v>113743</v>
      </c>
      <c r="V2817" s="7">
        <v>109184</v>
      </c>
      <c r="W2817" s="7">
        <v>124393</v>
      </c>
      <c r="X2817" s="7">
        <v>155937</v>
      </c>
      <c r="Y2817" s="7">
        <v>120782</v>
      </c>
      <c r="Z2817" s="7">
        <v>119225</v>
      </c>
      <c r="AA2817" s="7">
        <v>115348</v>
      </c>
      <c r="AB2817" s="7">
        <v>113743</v>
      </c>
      <c r="AC2817" s="3">
        <v>20.481000000000002</v>
      </c>
      <c r="AD2817" s="3">
        <v>19.666</v>
      </c>
      <c r="AE2817" s="3">
        <v>-4.6079999999999997</v>
      </c>
      <c r="AF2817" s="3">
        <v>-3.786</v>
      </c>
      <c r="AG2817" s="7">
        <v>78291000</v>
      </c>
      <c r="AH2817" s="7">
        <v>77190000</v>
      </c>
      <c r="AI2817" s="7">
        <v>76875000</v>
      </c>
      <c r="AJ2817" s="7">
        <v>49606616</v>
      </c>
      <c r="AK2817" s="3">
        <v>63.361539999999998</v>
      </c>
      <c r="AL2817" s="7">
        <v>89</v>
      </c>
      <c r="AM2817" s="7">
        <v>43164320</v>
      </c>
      <c r="AN2817" s="3">
        <v>55.13</v>
      </c>
      <c r="AO2817" s="3">
        <v>0.33222600000000002</v>
      </c>
      <c r="AP2817" s="3">
        <v>-3.8216559999999999</v>
      </c>
      <c r="AQ2817" s="3">
        <v>-19.251336999999999</v>
      </c>
      <c r="AR2817" s="3">
        <v>0.66666700000000001</v>
      </c>
      <c r="AS2817" s="3">
        <v>-3.8216559999999999</v>
      </c>
      <c r="AT2817" s="3">
        <v>-19.251336999999999</v>
      </c>
      <c r="AU2817" s="3">
        <v>-3.36</v>
      </c>
      <c r="AV2817" s="3">
        <v>0.87469289716296161</v>
      </c>
      <c r="AW2817" s="3">
        <v>1.0352694722614499</v>
      </c>
      <c r="AX2817" s="3">
        <v>0.88643571899528451</v>
      </c>
      <c r="AY2817" s="3">
        <v>78.38</v>
      </c>
      <c r="AZ2817" s="3">
        <v>92.76</v>
      </c>
      <c r="BA2817" s="3">
        <v>79.430000000000007</v>
      </c>
    </row>
    <row r="2818" spans="1:53" x14ac:dyDescent="0.3">
      <c r="A2818" s="1" t="s">
        <v>3308</v>
      </c>
      <c r="B2818" s="2">
        <v>103021</v>
      </c>
      <c r="C2818" s="9" t="s">
        <v>2401</v>
      </c>
      <c r="D2818" s="9" t="s">
        <v>2539</v>
      </c>
      <c r="E2818" s="3">
        <v>243.6287112</v>
      </c>
      <c r="F2818" s="5">
        <v>404.73871100000002</v>
      </c>
      <c r="G2818" s="5">
        <v>312.68671119999999</v>
      </c>
      <c r="H2818" s="3">
        <v>0.19800000000000001</v>
      </c>
      <c r="I2818" s="3">
        <v>80.567567567567593</v>
      </c>
      <c r="J2818" s="3">
        <v>0.19800000000000001</v>
      </c>
      <c r="K2818" s="3">
        <v>80.567567567567593</v>
      </c>
      <c r="L2818" s="3">
        <v>0.30947764274126699</v>
      </c>
      <c r="M2818" s="3">
        <v>0.30947764274126699</v>
      </c>
      <c r="N2818" s="3" t="s">
        <v>2397</v>
      </c>
      <c r="O2818" s="3" t="s">
        <v>2400</v>
      </c>
      <c r="P2818" s="3" t="s">
        <v>2400</v>
      </c>
      <c r="Q2818" s="3">
        <v>8.4030430000000003</v>
      </c>
      <c r="R2818" s="3">
        <v>48.708320000000001</v>
      </c>
      <c r="S2818" s="3">
        <v>12.314618979676499</v>
      </c>
      <c r="T2818" s="9" t="s">
        <v>3429</v>
      </c>
      <c r="U2818" s="7">
        <v>80985</v>
      </c>
      <c r="V2818" s="7">
        <v>161222</v>
      </c>
      <c r="W2818" s="7">
        <v>73256</v>
      </c>
      <c r="X2818" s="7">
        <v>75163</v>
      </c>
      <c r="Y2818" s="7">
        <v>70087</v>
      </c>
      <c r="Z2818" s="7">
        <v>74566</v>
      </c>
      <c r="AA2818" s="7">
        <v>78242</v>
      </c>
      <c r="AB2818" s="7">
        <v>80985</v>
      </c>
      <c r="AC2818" s="3">
        <v>45.264000000000003</v>
      </c>
      <c r="AD2818" s="3">
        <v>44.676000000000002</v>
      </c>
      <c r="AE2818" s="4">
        <v>11.064</v>
      </c>
      <c r="AF2818" s="3">
        <v>17.251999999999999</v>
      </c>
      <c r="AG2818" s="7">
        <v>8639316</v>
      </c>
      <c r="AH2818" s="7">
        <v>8639316</v>
      </c>
      <c r="AI2818" s="7">
        <v>8639316</v>
      </c>
      <c r="AJ2818" s="7">
        <v>1192086</v>
      </c>
      <c r="AK2818" s="3">
        <v>13.79838</v>
      </c>
      <c r="AL2818" s="7">
        <v>53</v>
      </c>
      <c r="AM2818" s="7">
        <v>286284</v>
      </c>
      <c r="AN2818" s="4">
        <v>3.31</v>
      </c>
      <c r="AO2818" s="3">
        <v>3.1131099999999998</v>
      </c>
      <c r="AP2818" s="3">
        <v>5.7092200000000002</v>
      </c>
      <c r="AQ2818" s="3">
        <v>3.542897</v>
      </c>
      <c r="AR2818" s="3">
        <v>-16.051815999999999</v>
      </c>
      <c r="AS2818" s="3">
        <v>5.7092200000000002</v>
      </c>
      <c r="AT2818" s="3">
        <v>3.542897</v>
      </c>
      <c r="AU2818" s="3">
        <v>-13.744213</v>
      </c>
      <c r="AV2818" s="3">
        <v>0.21300297384654063</v>
      </c>
      <c r="AW2818" s="3">
        <v>0.30914694888092786</v>
      </c>
      <c r="AX2818" s="3">
        <v>0.18719430672876988</v>
      </c>
      <c r="AY2818" s="3">
        <v>81.27</v>
      </c>
      <c r="AZ2818" s="3">
        <v>117.98</v>
      </c>
      <c r="BA2818" s="3">
        <v>71.42</v>
      </c>
    </row>
    <row r="2819" spans="1:53" x14ac:dyDescent="0.3">
      <c r="A2819" s="1" t="s">
        <v>3122</v>
      </c>
      <c r="B2819" s="2">
        <v>100637</v>
      </c>
      <c r="C2819" s="9" t="s">
        <v>2395</v>
      </c>
      <c r="D2819" s="9" t="s">
        <v>2399</v>
      </c>
      <c r="E2819" s="3">
        <v>243.53746068000001</v>
      </c>
      <c r="F2819" s="5" t="s">
        <v>2400</v>
      </c>
      <c r="G2819" s="5">
        <v>537.59246068000004</v>
      </c>
      <c r="H2819" s="3">
        <v>0.63600000000000001</v>
      </c>
      <c r="I2819" s="3">
        <v>11.511363636363599</v>
      </c>
      <c r="J2819" s="4">
        <v>0.63600000000000001</v>
      </c>
      <c r="K2819" s="3">
        <v>11.511363636363599</v>
      </c>
      <c r="L2819" s="3">
        <v>1.226976983288</v>
      </c>
      <c r="M2819" s="3">
        <v>1.12708715190433</v>
      </c>
      <c r="N2819" s="3">
        <v>19.708171</v>
      </c>
      <c r="O2819" s="3" t="s">
        <v>2400</v>
      </c>
      <c r="P2819" s="3" t="s">
        <v>2400</v>
      </c>
      <c r="Q2819" s="3" t="s">
        <v>2400</v>
      </c>
      <c r="R2819" s="3" t="s">
        <v>2400</v>
      </c>
      <c r="S2819" s="3" t="s">
        <v>2400</v>
      </c>
      <c r="T2819" s="9" t="s">
        <v>3429</v>
      </c>
      <c r="U2819" s="7">
        <v>62958</v>
      </c>
      <c r="V2819" s="7">
        <v>66493</v>
      </c>
      <c r="W2819" s="7">
        <v>61387</v>
      </c>
      <c r="X2819" s="7">
        <v>60391</v>
      </c>
      <c r="Y2819" s="7">
        <v>66394</v>
      </c>
      <c r="Z2819" s="7">
        <v>64124</v>
      </c>
      <c r="AA2819" s="7">
        <v>62992</v>
      </c>
      <c r="AB2819" s="7">
        <v>62958</v>
      </c>
      <c r="AC2819" s="3" t="s">
        <v>2400</v>
      </c>
      <c r="AD2819" s="3" t="s">
        <v>2400</v>
      </c>
      <c r="AE2819" s="3" t="s">
        <v>2400</v>
      </c>
      <c r="AF2819" s="3" t="s">
        <v>2400</v>
      </c>
      <c r="AG2819" s="7">
        <v>7554488</v>
      </c>
      <c r="AH2819" s="7">
        <v>7541474</v>
      </c>
      <c r="AI2819" s="7">
        <v>7110025</v>
      </c>
      <c r="AJ2819" s="7">
        <v>7112425</v>
      </c>
      <c r="AK2819" s="3">
        <v>94.272589999999994</v>
      </c>
      <c r="AL2819" s="7">
        <v>68</v>
      </c>
      <c r="AM2819" s="7">
        <v>1821015</v>
      </c>
      <c r="AN2819" s="3">
        <v>24.14</v>
      </c>
      <c r="AO2819" s="3">
        <v>-0.97751699999999997</v>
      </c>
      <c r="AP2819" s="3">
        <v>-5.8550190000000004</v>
      </c>
      <c r="AQ2819" s="3">
        <v>27.769603</v>
      </c>
      <c r="AR2819" s="3">
        <v>36.645684000000003</v>
      </c>
      <c r="AS2819" s="3">
        <v>-5.8550190000000004</v>
      </c>
      <c r="AT2819" s="3">
        <v>27.769603</v>
      </c>
      <c r="AU2819" s="3">
        <v>35.006664000000001</v>
      </c>
      <c r="AV2819" s="3">
        <v>1.3400037722689455</v>
      </c>
      <c r="AW2819" s="3">
        <v>1.7277958153938382</v>
      </c>
      <c r="AX2819" s="3">
        <v>1.2561753469041146</v>
      </c>
      <c r="AY2819" s="3">
        <v>79.709999999999994</v>
      </c>
      <c r="AZ2819" s="3">
        <v>102.78</v>
      </c>
      <c r="BA2819" s="3">
        <v>74.73</v>
      </c>
    </row>
    <row r="2820" spans="1:53" x14ac:dyDescent="0.3">
      <c r="A2820" s="1" t="s">
        <v>2954</v>
      </c>
      <c r="B2820" s="2">
        <v>4132847</v>
      </c>
      <c r="C2820" s="9" t="s">
        <v>2401</v>
      </c>
      <c r="D2820" s="9" t="s">
        <v>2465</v>
      </c>
      <c r="E2820" s="3">
        <v>243.46774453</v>
      </c>
      <c r="F2820" s="5">
        <v>307.05474400000003</v>
      </c>
      <c r="G2820" s="5">
        <v>298.42474453</v>
      </c>
      <c r="H2820" s="3">
        <v>-0.1</v>
      </c>
      <c r="I2820" s="3" t="s">
        <v>2397</v>
      </c>
      <c r="J2820" s="3">
        <v>-0.105</v>
      </c>
      <c r="K2820" s="3" t="s">
        <v>2397</v>
      </c>
      <c r="L2820" s="3" t="s">
        <v>2397</v>
      </c>
      <c r="M2820" s="3">
        <v>22.8442777208694</v>
      </c>
      <c r="N2820" s="3" t="s">
        <v>2397</v>
      </c>
      <c r="O2820" s="3" t="s">
        <v>2400</v>
      </c>
      <c r="P2820" s="3" t="s">
        <v>2400</v>
      </c>
      <c r="Q2820" s="3">
        <v>2.709927</v>
      </c>
      <c r="R2820" s="3">
        <v>45.406641999999998</v>
      </c>
      <c r="S2820" s="3">
        <v>116.438981528117</v>
      </c>
      <c r="T2820" s="9" t="s">
        <v>3429</v>
      </c>
      <c r="U2820" s="7">
        <v>106142</v>
      </c>
      <c r="V2820" s="7">
        <v>108118</v>
      </c>
      <c r="W2820" s="7">
        <v>80749</v>
      </c>
      <c r="X2820" s="7">
        <v>70134</v>
      </c>
      <c r="Y2820" s="7">
        <v>109333</v>
      </c>
      <c r="Z2820" s="7">
        <v>106672</v>
      </c>
      <c r="AA2820" s="7">
        <v>105868</v>
      </c>
      <c r="AB2820" s="7">
        <v>106142</v>
      </c>
      <c r="AC2820" s="3">
        <v>69.506</v>
      </c>
      <c r="AD2820" s="3">
        <v>67.701999999999998</v>
      </c>
      <c r="AE2820" s="4">
        <v>7.6420000000000003</v>
      </c>
      <c r="AF2820" s="4">
        <v>5.0650000000000004</v>
      </c>
      <c r="AG2820" s="7">
        <v>27123827</v>
      </c>
      <c r="AH2820" s="7">
        <v>27261959</v>
      </c>
      <c r="AI2820" s="7">
        <v>27413983</v>
      </c>
      <c r="AJ2820" s="7">
        <v>13125534</v>
      </c>
      <c r="AK2820" s="3">
        <v>47.603209999999997</v>
      </c>
      <c r="AL2820" s="7">
        <v>74</v>
      </c>
      <c r="AM2820" s="7">
        <v>5212762</v>
      </c>
      <c r="AN2820" s="3">
        <v>18.91</v>
      </c>
      <c r="AO2820" s="3">
        <v>-1.0638300000000001</v>
      </c>
      <c r="AP2820" s="3">
        <v>-5.2095130000000003</v>
      </c>
      <c r="AQ2820" s="3">
        <v>1.086957</v>
      </c>
      <c r="AR2820" s="3">
        <v>-0.35714299999999999</v>
      </c>
      <c r="AS2820" s="3">
        <v>-5.2095130000000003</v>
      </c>
      <c r="AT2820" s="3">
        <v>1.086957</v>
      </c>
      <c r="AU2820" s="3">
        <v>-0.35714299999999999</v>
      </c>
      <c r="AV2820" s="3">
        <v>0.28652884649943489</v>
      </c>
      <c r="AW2820" s="3">
        <v>1.0741905604761526</v>
      </c>
      <c r="AX2820" s="3">
        <v>0.80055063648128288</v>
      </c>
      <c r="AY2820" s="3">
        <v>33.130000000000003</v>
      </c>
      <c r="AZ2820" s="3">
        <v>124.22</v>
      </c>
      <c r="BA2820" s="3">
        <v>92.57</v>
      </c>
    </row>
    <row r="2821" spans="1:53" x14ac:dyDescent="0.3">
      <c r="A2821" s="1" t="s">
        <v>3096</v>
      </c>
      <c r="B2821" s="2">
        <v>107411</v>
      </c>
      <c r="C2821" s="9" t="s">
        <v>2401</v>
      </c>
      <c r="D2821" s="9" t="s">
        <v>2532</v>
      </c>
      <c r="E2821" s="3">
        <v>242.89929846000001</v>
      </c>
      <c r="F2821" s="5">
        <v>12091.499298000001</v>
      </c>
      <c r="G2821" s="5">
        <v>12082.899298460001</v>
      </c>
      <c r="H2821" s="3">
        <v>2.65</v>
      </c>
      <c r="I2821" s="3">
        <v>16.753955000000001</v>
      </c>
      <c r="J2821" s="3">
        <v>2.65</v>
      </c>
      <c r="K2821" s="3">
        <v>16.753955000000001</v>
      </c>
      <c r="L2821" s="3" t="s">
        <v>2397</v>
      </c>
      <c r="M2821" s="3">
        <v>0.51610843000000006</v>
      </c>
      <c r="N2821" s="3" t="s">
        <v>2397</v>
      </c>
      <c r="O2821" s="3" t="s">
        <v>2400</v>
      </c>
      <c r="P2821" s="3" t="s">
        <v>2400</v>
      </c>
      <c r="Q2821" s="3">
        <v>11.755217</v>
      </c>
      <c r="R2821" s="3">
        <v>18.534784999999999</v>
      </c>
      <c r="S2821" s="3">
        <v>18.534784999999999</v>
      </c>
      <c r="T2821" s="9" t="s">
        <v>3429</v>
      </c>
      <c r="U2821" s="7">
        <v>1066600</v>
      </c>
      <c r="V2821" s="7">
        <v>953900</v>
      </c>
      <c r="W2821" s="7">
        <v>1050100</v>
      </c>
      <c r="X2821" s="7">
        <v>960900</v>
      </c>
      <c r="Y2821" s="7">
        <v>1028500</v>
      </c>
      <c r="Z2821" s="7">
        <v>1018200</v>
      </c>
      <c r="AA2821" s="7">
        <v>1043900</v>
      </c>
      <c r="AB2821" s="7">
        <v>1066600</v>
      </c>
      <c r="AC2821" s="3">
        <v>94.628</v>
      </c>
      <c r="AD2821" s="3">
        <v>95.284000000000006</v>
      </c>
      <c r="AE2821" s="3">
        <v>62.497999999999998</v>
      </c>
      <c r="AF2821" s="4">
        <v>59.65</v>
      </c>
      <c r="AG2821" s="7">
        <v>7868458</v>
      </c>
      <c r="AH2821" s="7">
        <v>7845055</v>
      </c>
      <c r="AI2821" s="7">
        <v>7677008</v>
      </c>
      <c r="AJ2821" s="7">
        <v>5757591</v>
      </c>
      <c r="AK2821" s="3">
        <v>73.173050000000003</v>
      </c>
      <c r="AL2821" s="7">
        <v>93</v>
      </c>
      <c r="AM2821" s="7">
        <v>3635967</v>
      </c>
      <c r="AN2821" s="3">
        <v>46.21</v>
      </c>
      <c r="AO2821" s="3">
        <v>-0.64703999999999995</v>
      </c>
      <c r="AP2821" s="3">
        <v>-0.51830299999999996</v>
      </c>
      <c r="AQ2821" s="3">
        <v>-3.8509709999999999</v>
      </c>
      <c r="AR2821" s="3">
        <v>-2.5697969999999999</v>
      </c>
      <c r="AS2821" s="3">
        <v>-0.51830299999999996</v>
      </c>
      <c r="AT2821" s="3">
        <v>-3.8509709999999999</v>
      </c>
      <c r="AU2821" s="3">
        <v>-0.162549</v>
      </c>
      <c r="AV2821" s="3">
        <v>1.7555409204700592</v>
      </c>
      <c r="AW2821" s="3">
        <v>2.6059281708863877</v>
      </c>
      <c r="AX2821" s="3">
        <v>2.2757220127403714</v>
      </c>
      <c r="AY2821" s="3">
        <v>128.94999999999999</v>
      </c>
      <c r="AZ2821" s="3">
        <v>191.41</v>
      </c>
      <c r="BA2821" s="3">
        <v>167.16</v>
      </c>
    </row>
    <row r="2822" spans="1:53" x14ac:dyDescent="0.3">
      <c r="A2822" s="1" t="s">
        <v>3052</v>
      </c>
      <c r="B2822" s="2">
        <v>4343307</v>
      </c>
      <c r="C2822" s="9" t="s">
        <v>2401</v>
      </c>
      <c r="D2822" s="9" t="s">
        <v>2450</v>
      </c>
      <c r="E2822" s="3">
        <v>242.74506099000001</v>
      </c>
      <c r="F2822" s="5">
        <v>594.42805999999996</v>
      </c>
      <c r="G2822" s="5">
        <v>594.53606099000001</v>
      </c>
      <c r="H2822" s="3">
        <v>-0.25</v>
      </c>
      <c r="I2822" s="3" t="s">
        <v>2397</v>
      </c>
      <c r="J2822" s="3">
        <v>-0.25</v>
      </c>
      <c r="K2822" s="3" t="s">
        <v>2397</v>
      </c>
      <c r="L2822" s="3">
        <v>0.30215013549620201</v>
      </c>
      <c r="M2822" s="3">
        <v>0.30215013549620201</v>
      </c>
      <c r="N2822" s="3" t="s">
        <v>2397</v>
      </c>
      <c r="O2822" s="3" t="s">
        <v>2400</v>
      </c>
      <c r="P2822" s="3" t="s">
        <v>2400</v>
      </c>
      <c r="Q2822" s="3">
        <v>7.7252989999999997</v>
      </c>
      <c r="R2822" s="3">
        <v>28.375053999999999</v>
      </c>
      <c r="S2822" s="3" t="s">
        <v>2397</v>
      </c>
      <c r="T2822" s="9" t="s">
        <v>3429</v>
      </c>
      <c r="U2822" s="7">
        <v>62978</v>
      </c>
      <c r="V2822" s="7">
        <v>52873</v>
      </c>
      <c r="W2822" s="7">
        <v>95135.75</v>
      </c>
      <c r="X2822" s="7">
        <v>38455.582999999999</v>
      </c>
      <c r="Y2822" s="7">
        <v>78628</v>
      </c>
      <c r="Z2822" s="7">
        <v>68007</v>
      </c>
      <c r="AA2822" s="7">
        <v>59839</v>
      </c>
      <c r="AB2822" s="7">
        <v>62978</v>
      </c>
      <c r="AC2822" s="3">
        <v>80.006</v>
      </c>
      <c r="AD2822" s="3">
        <v>71.028999999999996</v>
      </c>
      <c r="AE2822" s="3">
        <v>31.908000000000001</v>
      </c>
      <c r="AF2822" s="3">
        <v>27.225999999999999</v>
      </c>
      <c r="AG2822" s="7">
        <v>41674528</v>
      </c>
      <c r="AH2822" s="7">
        <v>40650118</v>
      </c>
      <c r="AI2822" s="7">
        <v>37682699</v>
      </c>
      <c r="AJ2822" s="7">
        <v>35908912</v>
      </c>
      <c r="AK2822" s="4">
        <v>85.650599999999997</v>
      </c>
      <c r="AL2822" s="7">
        <v>152</v>
      </c>
      <c r="AM2822" s="7">
        <v>21699300</v>
      </c>
      <c r="AN2822" s="3">
        <v>51.76</v>
      </c>
      <c r="AO2822" s="3">
        <v>-9.226191</v>
      </c>
      <c r="AP2822" s="3">
        <v>5.3540590000000003</v>
      </c>
      <c r="AQ2822" s="3">
        <v>-2.4</v>
      </c>
      <c r="AR2822" s="3">
        <v>-23.654568000000001</v>
      </c>
      <c r="AS2822" s="3">
        <v>5.3540590000000003</v>
      </c>
      <c r="AT2822" s="3">
        <v>-2.4</v>
      </c>
      <c r="AU2822" s="3">
        <v>-23.270440000000001</v>
      </c>
      <c r="AV2822" s="3">
        <v>1.9424980134708547</v>
      </c>
      <c r="AW2822" s="3">
        <v>4.4363609441025753</v>
      </c>
      <c r="AX2822" s="3">
        <v>2.386670264945987</v>
      </c>
      <c r="AY2822" s="4">
        <v>105.08</v>
      </c>
      <c r="AZ2822" s="3">
        <v>239.98</v>
      </c>
      <c r="BA2822" s="4">
        <v>129.1</v>
      </c>
    </row>
    <row r="2823" spans="1:53" x14ac:dyDescent="0.3">
      <c r="A2823" s="1" t="s">
        <v>2707</v>
      </c>
      <c r="B2823" s="2">
        <v>100620796</v>
      </c>
      <c r="C2823" s="9" t="s">
        <v>2401</v>
      </c>
      <c r="D2823" s="9" t="s">
        <v>2424</v>
      </c>
      <c r="E2823" s="3">
        <v>242.62633</v>
      </c>
      <c r="F2823" s="5">
        <v>370.77733000000001</v>
      </c>
      <c r="G2823" s="5" t="s">
        <v>2400</v>
      </c>
      <c r="H2823" s="3">
        <v>-7.0000000000000001E-3</v>
      </c>
      <c r="I2823" s="3" t="s">
        <v>2397</v>
      </c>
      <c r="J2823" s="3">
        <v>-7.0000000000000001E-3</v>
      </c>
      <c r="K2823" s="3" t="s">
        <v>2397</v>
      </c>
      <c r="L2823" s="3">
        <v>17.322404370000001</v>
      </c>
      <c r="M2823" s="3">
        <v>16.861702130000001</v>
      </c>
      <c r="N2823" s="3">
        <v>23.481480999999999</v>
      </c>
      <c r="O2823" s="3" t="s">
        <v>2400</v>
      </c>
      <c r="P2823" s="3" t="s">
        <v>2400</v>
      </c>
      <c r="Q2823" s="3">
        <v>0.920628</v>
      </c>
      <c r="R2823" s="3">
        <v>64.020491000000007</v>
      </c>
      <c r="S2823" s="3">
        <v>64.020491000000007</v>
      </c>
      <c r="T2823" s="9" t="s">
        <v>3429</v>
      </c>
      <c r="U2823" s="7">
        <v>395623</v>
      </c>
      <c r="V2823" s="7">
        <v>301313</v>
      </c>
      <c r="W2823" s="7">
        <v>233101</v>
      </c>
      <c r="X2823" s="7">
        <v>163909</v>
      </c>
      <c r="Y2823" s="7">
        <v>405262</v>
      </c>
      <c r="Z2823" s="7">
        <v>407595</v>
      </c>
      <c r="AA2823" s="7">
        <v>410525</v>
      </c>
      <c r="AB2823" s="7">
        <v>395623</v>
      </c>
      <c r="AC2823" s="3">
        <v>31.709</v>
      </c>
      <c r="AD2823" s="3">
        <v>37.621000000000002</v>
      </c>
      <c r="AE2823" s="3">
        <v>-11.141</v>
      </c>
      <c r="AF2823" s="3">
        <v>-6.4000000000000001E-2</v>
      </c>
      <c r="AG2823" s="7">
        <v>77265412</v>
      </c>
      <c r="AH2823" s="7">
        <v>69955628</v>
      </c>
      <c r="AI2823" s="7">
        <v>63641996</v>
      </c>
      <c r="AJ2823" s="7">
        <v>46973700</v>
      </c>
      <c r="AK2823" s="3">
        <v>60.792009999999998</v>
      </c>
      <c r="AL2823" s="7">
        <v>171</v>
      </c>
      <c r="AM2823" s="7">
        <v>26768551</v>
      </c>
      <c r="AN2823" s="3">
        <v>34.64</v>
      </c>
      <c r="AO2823" s="3">
        <v>8.1911260000000006</v>
      </c>
      <c r="AP2823" s="3">
        <v>0.95541399999999999</v>
      </c>
      <c r="AQ2823" s="3">
        <v>-7.3099420000000004</v>
      </c>
      <c r="AR2823" s="3">
        <v>-24.703088000000001</v>
      </c>
      <c r="AS2823" s="3">
        <v>0.95541399999999999</v>
      </c>
      <c r="AT2823" s="3">
        <v>-7.3099420000000004</v>
      </c>
      <c r="AU2823" s="3">
        <v>-12.672176</v>
      </c>
      <c r="AV2823" s="3">
        <v>4.3212310383865145</v>
      </c>
      <c r="AW2823" s="3">
        <v>4.8675883364645287</v>
      </c>
      <c r="AX2823" s="3">
        <v>4.5030469547716532</v>
      </c>
      <c r="AY2823" s="3">
        <v>76.06</v>
      </c>
      <c r="AZ2823" s="3">
        <v>85.68</v>
      </c>
      <c r="BA2823" s="3">
        <v>79.260000000000005</v>
      </c>
    </row>
    <row r="2824" spans="1:53" x14ac:dyDescent="0.3">
      <c r="A2824" s="1" t="s">
        <v>3244</v>
      </c>
      <c r="B2824" s="2">
        <v>5720972</v>
      </c>
      <c r="C2824" s="9" t="s">
        <v>2395</v>
      </c>
      <c r="D2824" s="9" t="s">
        <v>2407</v>
      </c>
      <c r="E2824" s="3">
        <v>242.61353842</v>
      </c>
      <c r="F2824" s="5">
        <v>242.24814799999999</v>
      </c>
      <c r="G2824" s="5" t="s">
        <v>2400</v>
      </c>
      <c r="H2824" s="3">
        <v>-5.7000000000000002E-2</v>
      </c>
      <c r="I2824" s="3">
        <v>7.9424539999999997</v>
      </c>
      <c r="J2824" s="3">
        <v>-5.7000000000000002E-2</v>
      </c>
      <c r="K2824" s="3">
        <v>7.9424539999999997</v>
      </c>
      <c r="L2824" s="3">
        <v>0.85695875999999993</v>
      </c>
      <c r="M2824" s="3">
        <v>0.85695875999999993</v>
      </c>
      <c r="N2824" s="3" t="s">
        <v>2400</v>
      </c>
      <c r="O2824" s="3" t="s">
        <v>2400</v>
      </c>
      <c r="P2824" s="3" t="s">
        <v>2400</v>
      </c>
      <c r="Q2824" s="3">
        <v>25.922706000000002</v>
      </c>
      <c r="R2824" s="3" t="s">
        <v>2400</v>
      </c>
      <c r="S2824" s="3" t="s">
        <v>2400</v>
      </c>
      <c r="T2824" s="9" t="s">
        <v>3429</v>
      </c>
      <c r="U2824" s="7">
        <v>8396.4590000000007</v>
      </c>
      <c r="V2824" s="7">
        <v>6791.9570000000003</v>
      </c>
      <c r="W2824" s="7">
        <v>7614.8760000000002</v>
      </c>
      <c r="X2824" s="7">
        <v>6769.4189999999999</v>
      </c>
      <c r="Y2824" s="7">
        <v>8396.4590000000007</v>
      </c>
      <c r="Z2824" s="7">
        <v>6791.9570000000003</v>
      </c>
      <c r="AA2824" s="7">
        <v>7511.9070000000002</v>
      </c>
      <c r="AB2824" s="7">
        <v>8231.857</v>
      </c>
      <c r="AC2824" s="4">
        <v>100</v>
      </c>
      <c r="AD2824" s="4">
        <v>100</v>
      </c>
      <c r="AE2824" s="3" t="s">
        <v>2400</v>
      </c>
      <c r="AF2824" s="3" t="s">
        <v>2400</v>
      </c>
      <c r="AG2824" s="7">
        <v>29872528</v>
      </c>
      <c r="AH2824" s="7">
        <v>29872528</v>
      </c>
      <c r="AI2824" s="7">
        <v>29633555</v>
      </c>
      <c r="AJ2824" s="7" t="s">
        <v>2400</v>
      </c>
      <c r="AK2824" s="3" t="s">
        <v>2400</v>
      </c>
      <c r="AL2824" s="7">
        <v>37</v>
      </c>
      <c r="AM2824" s="7">
        <v>6475465</v>
      </c>
      <c r="AN2824" s="3">
        <v>21.73</v>
      </c>
      <c r="AO2824" s="3">
        <v>0.20548</v>
      </c>
      <c r="AP2824" s="3">
        <v>-10.135135</v>
      </c>
      <c r="AQ2824" s="3">
        <v>-5</v>
      </c>
      <c r="AR2824" s="3">
        <v>-8.2183189999999993</v>
      </c>
      <c r="AS2824" s="3">
        <v>-10.135135</v>
      </c>
      <c r="AT2824" s="3">
        <v>-5</v>
      </c>
      <c r="AU2824" s="3">
        <v>-8.5625</v>
      </c>
      <c r="AV2824" s="3">
        <v>1.3049543898573341</v>
      </c>
      <c r="AW2824" s="3">
        <v>0.91863235024491674</v>
      </c>
      <c r="AX2824" s="3">
        <v>0.86375064441404292</v>
      </c>
      <c r="AY2824" s="3">
        <v>222.62</v>
      </c>
      <c r="AZ2824" s="3">
        <v>156.72</v>
      </c>
      <c r="BA2824" s="3">
        <v>147.35</v>
      </c>
    </row>
    <row r="2825" spans="1:53" x14ac:dyDescent="0.3">
      <c r="A2825" s="1" t="s">
        <v>3312</v>
      </c>
      <c r="B2825" s="2">
        <v>4986278</v>
      </c>
      <c r="C2825" s="9" t="s">
        <v>2401</v>
      </c>
      <c r="D2825" s="9" t="s">
        <v>2448</v>
      </c>
      <c r="E2825" s="3">
        <v>241.09033941000001</v>
      </c>
      <c r="F2825" s="5">
        <v>398.50933900000001</v>
      </c>
      <c r="G2825" s="5" t="s">
        <v>2400</v>
      </c>
      <c r="H2825" s="3">
        <v>-0.115</v>
      </c>
      <c r="I2825" s="3" t="s">
        <v>2397</v>
      </c>
      <c r="J2825" s="3">
        <v>-0.115</v>
      </c>
      <c r="K2825" s="3" t="s">
        <v>2397</v>
      </c>
      <c r="L2825" s="3">
        <v>2.2681630200000003</v>
      </c>
      <c r="M2825" s="3">
        <v>1.63717757</v>
      </c>
      <c r="N2825" s="3" t="s">
        <v>2397</v>
      </c>
      <c r="O2825" s="3" t="s">
        <v>2400</v>
      </c>
      <c r="P2825" s="3" t="s">
        <v>2400</v>
      </c>
      <c r="Q2825" s="3">
        <v>0.57942300000000002</v>
      </c>
      <c r="R2825" s="3">
        <v>8.2755890000000001</v>
      </c>
      <c r="S2825" s="3">
        <v>8.2755890000000001</v>
      </c>
      <c r="T2825" s="9" t="s">
        <v>3429</v>
      </c>
      <c r="U2825" s="7">
        <v>704825</v>
      </c>
      <c r="V2825" s="7">
        <v>938564</v>
      </c>
      <c r="W2825" s="7">
        <v>826455</v>
      </c>
      <c r="X2825" s="7">
        <v>755290</v>
      </c>
      <c r="Y2825" s="7">
        <v>717366</v>
      </c>
      <c r="Z2825" s="7">
        <v>701507</v>
      </c>
      <c r="AA2825" s="7">
        <v>689439</v>
      </c>
      <c r="AB2825" s="7">
        <v>704825</v>
      </c>
      <c r="AC2825" s="4">
        <v>11.178000000000001</v>
      </c>
      <c r="AD2825" s="3">
        <v>14.695</v>
      </c>
      <c r="AE2825" s="4">
        <v>1.952</v>
      </c>
      <c r="AF2825" s="4">
        <v>6.5830000000000002</v>
      </c>
      <c r="AG2825" s="7">
        <v>33774477</v>
      </c>
      <c r="AH2825" s="7">
        <v>33748814</v>
      </c>
      <c r="AI2825" s="7">
        <v>33909699</v>
      </c>
      <c r="AJ2825" s="7">
        <v>25517948</v>
      </c>
      <c r="AK2825" s="4">
        <v>75.890100000000004</v>
      </c>
      <c r="AL2825" s="7">
        <v>145</v>
      </c>
      <c r="AM2825" s="7">
        <v>20691832</v>
      </c>
      <c r="AN2825" s="3">
        <v>61.54</v>
      </c>
      <c r="AO2825" s="3">
        <v>-0.77519400000000005</v>
      </c>
      <c r="AP2825" s="3">
        <v>7.1129709999999999</v>
      </c>
      <c r="AQ2825" s="3">
        <v>5.3497940000000002</v>
      </c>
      <c r="AR2825" s="3">
        <v>40.917431000000001</v>
      </c>
      <c r="AS2825" s="3">
        <v>7.1129709999999999</v>
      </c>
      <c r="AT2825" s="3">
        <v>5.3497940000000002</v>
      </c>
      <c r="AU2825" s="3">
        <v>41.959335000000003</v>
      </c>
      <c r="AV2825" s="3">
        <v>1.9221782636918805</v>
      </c>
      <c r="AW2825" s="3">
        <v>1.7544696208017851</v>
      </c>
      <c r="AX2825" s="3">
        <v>1.8748403668548945</v>
      </c>
      <c r="AY2825" s="4">
        <v>108.06</v>
      </c>
      <c r="AZ2825" s="3">
        <v>98.63</v>
      </c>
      <c r="BA2825" s="4">
        <v>105.4</v>
      </c>
    </row>
    <row r="2826" spans="1:53" x14ac:dyDescent="0.3">
      <c r="A2826" s="1" t="s">
        <v>2706</v>
      </c>
      <c r="B2826" s="2">
        <v>4384791</v>
      </c>
      <c r="C2826" s="9" t="s">
        <v>2401</v>
      </c>
      <c r="D2826" s="9" t="s">
        <v>2480</v>
      </c>
      <c r="E2826" s="3">
        <v>238.87874160000001</v>
      </c>
      <c r="F2826" s="5">
        <v>1785.770741</v>
      </c>
      <c r="G2826" s="5">
        <v>1821.4163415999999</v>
      </c>
      <c r="H2826" s="3">
        <v>-2.1999999999999999E-2</v>
      </c>
      <c r="I2826" s="3" t="s">
        <v>2397</v>
      </c>
      <c r="J2826" s="3">
        <v>-2.1999999999999999E-2</v>
      </c>
      <c r="K2826" s="3" t="s">
        <v>2397</v>
      </c>
      <c r="L2826" s="3">
        <v>0.85397648176438201</v>
      </c>
      <c r="M2826" s="3">
        <v>0.8423695733840979</v>
      </c>
      <c r="N2826" s="3">
        <v>2.7075809999999998</v>
      </c>
      <c r="O2826" s="3" t="s">
        <v>2400</v>
      </c>
      <c r="P2826" s="3" t="s">
        <v>2400</v>
      </c>
      <c r="Q2826" s="3">
        <v>2.3840840000000001</v>
      </c>
      <c r="R2826" s="3">
        <v>11.652380000000001</v>
      </c>
      <c r="S2826" s="3">
        <v>7.7624576013557798</v>
      </c>
      <c r="T2826" s="9" t="s">
        <v>3429</v>
      </c>
      <c r="U2826" s="7">
        <v>745784</v>
      </c>
      <c r="V2826" s="7">
        <v>671934</v>
      </c>
      <c r="W2826" s="7">
        <v>427338</v>
      </c>
      <c r="X2826" s="7">
        <v>217807</v>
      </c>
      <c r="Y2826" s="7">
        <v>737879</v>
      </c>
      <c r="Z2826" s="7">
        <v>747921</v>
      </c>
      <c r="AA2826" s="7">
        <v>748274</v>
      </c>
      <c r="AB2826" s="7">
        <v>745784</v>
      </c>
      <c r="AC2826" s="3">
        <v>27.832000000000001</v>
      </c>
      <c r="AD2826" s="3">
        <v>26.747</v>
      </c>
      <c r="AE2826" s="4">
        <v>20.93</v>
      </c>
      <c r="AF2826" s="3">
        <v>19.527000000000001</v>
      </c>
      <c r="AG2826" s="7">
        <v>66522206</v>
      </c>
      <c r="AH2826" s="7">
        <v>66522206</v>
      </c>
      <c r="AI2826" s="7">
        <v>65993893</v>
      </c>
      <c r="AJ2826" s="7">
        <v>58553396</v>
      </c>
      <c r="AK2826" s="3">
        <v>88.242350000000002</v>
      </c>
      <c r="AL2826" s="7">
        <v>142</v>
      </c>
      <c r="AM2826" s="7">
        <v>34344739</v>
      </c>
      <c r="AN2826" s="3">
        <v>51.76</v>
      </c>
      <c r="AO2826" s="3">
        <v>-7.97546</v>
      </c>
      <c r="AP2826" s="3">
        <v>-16.666667</v>
      </c>
      <c r="AQ2826" s="3">
        <v>-2.9126210000000001</v>
      </c>
      <c r="AR2826" s="3">
        <v>20.481928</v>
      </c>
      <c r="AS2826" s="3">
        <v>-16.666667</v>
      </c>
      <c r="AT2826" s="3">
        <v>-2.9126210000000001</v>
      </c>
      <c r="AU2826" s="3">
        <v>20</v>
      </c>
      <c r="AV2826" s="3">
        <v>2.2798316683697735</v>
      </c>
      <c r="AW2826" s="3">
        <v>1.8514694440649671</v>
      </c>
      <c r="AX2826" s="3">
        <v>1.8631433611774415</v>
      </c>
      <c r="AY2826" s="4">
        <v>103.05</v>
      </c>
      <c r="AZ2826" s="3">
        <v>83.69</v>
      </c>
      <c r="BA2826" s="3">
        <v>84.22</v>
      </c>
    </row>
    <row r="2827" spans="1:53" x14ac:dyDescent="0.3">
      <c r="A2827" s="1" t="s">
        <v>3264</v>
      </c>
      <c r="B2827" s="2">
        <v>5721091</v>
      </c>
      <c r="C2827" s="9" t="s">
        <v>2401</v>
      </c>
      <c r="D2827" s="9" t="s">
        <v>2407</v>
      </c>
      <c r="E2827" s="3">
        <v>238.44934559999999</v>
      </c>
      <c r="F2827" s="5">
        <v>237.12135499999999</v>
      </c>
      <c r="G2827" s="5" t="s">
        <v>2400</v>
      </c>
      <c r="H2827" s="3">
        <v>7.0000000000000007E-2</v>
      </c>
      <c r="I2827" s="3">
        <v>11.507177</v>
      </c>
      <c r="J2827" s="3">
        <v>7.0000000000000007E-2</v>
      </c>
      <c r="K2827" s="3">
        <v>11.507177</v>
      </c>
      <c r="L2827" s="3">
        <v>0.94834384999999999</v>
      </c>
      <c r="M2827" s="3">
        <v>0.94834384999999999</v>
      </c>
      <c r="N2827" s="3" t="s">
        <v>2400</v>
      </c>
      <c r="O2827" s="3" t="s">
        <v>2400</v>
      </c>
      <c r="P2827" s="3" t="s">
        <v>2400</v>
      </c>
      <c r="Q2827" s="3">
        <v>12.620018999999999</v>
      </c>
      <c r="R2827" s="3" t="s">
        <v>2400</v>
      </c>
      <c r="S2827" s="3" t="s">
        <v>2400</v>
      </c>
      <c r="T2827" s="9" t="s">
        <v>3429</v>
      </c>
      <c r="U2827" s="7">
        <v>16115.99</v>
      </c>
      <c r="V2827" s="7">
        <v>14962.968999999999</v>
      </c>
      <c r="W2827" s="7">
        <v>17925.667000000001</v>
      </c>
      <c r="X2827" s="7">
        <v>16342.665000000001</v>
      </c>
      <c r="Y2827" s="7">
        <v>18107.736000000001</v>
      </c>
      <c r="Z2827" s="7">
        <v>17111.863000000001</v>
      </c>
      <c r="AA2827" s="7">
        <v>16115.99</v>
      </c>
      <c r="AB2827" s="7">
        <v>15452.037</v>
      </c>
      <c r="AC2827" s="4">
        <v>100</v>
      </c>
      <c r="AD2827" s="4">
        <v>100</v>
      </c>
      <c r="AE2827" s="3" t="s">
        <v>2400</v>
      </c>
      <c r="AF2827" s="3" t="s">
        <v>2400</v>
      </c>
      <c r="AG2827" s="7">
        <v>47785440</v>
      </c>
      <c r="AH2827" s="7">
        <v>47785440</v>
      </c>
      <c r="AI2827" s="7">
        <v>47785440</v>
      </c>
      <c r="AJ2827" s="7" t="s">
        <v>2400</v>
      </c>
      <c r="AK2827" s="3" t="s">
        <v>2400</v>
      </c>
      <c r="AL2827" s="7">
        <v>66</v>
      </c>
      <c r="AM2827" s="7">
        <v>25136393</v>
      </c>
      <c r="AN2827" s="4">
        <v>52.6</v>
      </c>
      <c r="AO2827" s="3">
        <v>-3.742245</v>
      </c>
      <c r="AP2827" s="3">
        <v>-3.6072139999999999</v>
      </c>
      <c r="AQ2827" s="3">
        <v>-6.2378169999999997</v>
      </c>
      <c r="AR2827" s="3">
        <v>3.6637930000000001</v>
      </c>
      <c r="AS2827" s="3">
        <v>-3.6072139999999999</v>
      </c>
      <c r="AT2827" s="3">
        <v>-6.2378169999999997</v>
      </c>
      <c r="AU2827" s="3">
        <v>4.7930279999999996</v>
      </c>
      <c r="AV2827" s="3">
        <v>0.62070161957282388</v>
      </c>
      <c r="AW2827" s="3">
        <v>0.49862325884582875</v>
      </c>
      <c r="AX2827" s="3">
        <v>0.67490931257593245</v>
      </c>
      <c r="AY2827" s="3">
        <v>57.46</v>
      </c>
      <c r="AZ2827" s="3">
        <v>46.16</v>
      </c>
      <c r="BA2827" s="3">
        <v>62.48</v>
      </c>
    </row>
    <row r="2828" spans="1:53" x14ac:dyDescent="0.3">
      <c r="A2828" s="1" t="s">
        <v>3105</v>
      </c>
      <c r="B2828" s="2">
        <v>100401249</v>
      </c>
      <c r="C2828" s="9" t="s">
        <v>2401</v>
      </c>
      <c r="D2828" s="9" t="s">
        <v>2508</v>
      </c>
      <c r="E2828" s="3">
        <v>236.65920199999999</v>
      </c>
      <c r="F2828" s="5">
        <v>715.59820200000001</v>
      </c>
      <c r="G2828" s="5">
        <v>715.49620245999995</v>
      </c>
      <c r="H2828" s="3">
        <v>-0.183</v>
      </c>
      <c r="I2828" s="3" t="s">
        <v>2397</v>
      </c>
      <c r="J2828" s="3">
        <v>-0.183</v>
      </c>
      <c r="K2828" s="3" t="s">
        <v>2397</v>
      </c>
      <c r="L2828" s="3">
        <v>0.29676457780681703</v>
      </c>
      <c r="M2828" s="3">
        <v>0.25915601501750501</v>
      </c>
      <c r="N2828" s="3">
        <v>4.8307289999999998</v>
      </c>
      <c r="O2828" s="3" t="s">
        <v>2400</v>
      </c>
      <c r="P2828" s="3" t="s">
        <v>2400</v>
      </c>
      <c r="Q2828" s="3">
        <v>4.0467409999999999</v>
      </c>
      <c r="R2828" s="3">
        <v>7.9155220000000002</v>
      </c>
      <c r="S2828" s="3">
        <v>12.4537946407577</v>
      </c>
      <c r="T2828" s="9" t="s">
        <v>3429</v>
      </c>
      <c r="U2828" s="7">
        <v>195517</v>
      </c>
      <c r="V2828" s="7">
        <v>207817</v>
      </c>
      <c r="W2828" s="7">
        <v>79675</v>
      </c>
      <c r="X2828" s="7">
        <v>53474</v>
      </c>
      <c r="Y2828" s="7">
        <v>170497</v>
      </c>
      <c r="Z2828" s="7">
        <v>180734</v>
      </c>
      <c r="AA2828" s="7">
        <v>192658</v>
      </c>
      <c r="AB2828" s="7">
        <v>195517</v>
      </c>
      <c r="AC2828" s="3">
        <v>68.507000000000005</v>
      </c>
      <c r="AD2828" s="3">
        <v>62.642000000000003</v>
      </c>
      <c r="AE2828" s="3">
        <v>58.271000000000001</v>
      </c>
      <c r="AF2828" s="3">
        <v>50.357999999999997</v>
      </c>
      <c r="AG2828" s="7">
        <v>55947802</v>
      </c>
      <c r="AH2828" s="7">
        <v>55947802</v>
      </c>
      <c r="AI2828" s="7">
        <v>55780054</v>
      </c>
      <c r="AJ2828" s="7">
        <v>54096864</v>
      </c>
      <c r="AK2828" s="3">
        <v>96.691670000000002</v>
      </c>
      <c r="AL2828" s="7">
        <v>283</v>
      </c>
      <c r="AM2828" s="7">
        <v>38016085</v>
      </c>
      <c r="AN2828" s="3">
        <v>67.95</v>
      </c>
      <c r="AO2828" s="3">
        <v>-3.133159</v>
      </c>
      <c r="AP2828" s="3">
        <v>-12.293144</v>
      </c>
      <c r="AQ2828" s="3">
        <v>-7.25</v>
      </c>
      <c r="AR2828" s="3">
        <v>-35.701906000000001</v>
      </c>
      <c r="AS2828" s="3">
        <v>-12.293144</v>
      </c>
      <c r="AT2828" s="3">
        <v>-7.25</v>
      </c>
      <c r="AU2828" s="3">
        <v>-35.139859999999999</v>
      </c>
      <c r="AV2828" s="3">
        <v>4.6608587054054418</v>
      </c>
      <c r="AW2828" s="3">
        <v>3.3114327952264571</v>
      </c>
      <c r="AX2828" s="3">
        <v>2.6744152316502774</v>
      </c>
      <c r="AY2828" s="3">
        <v>133.94</v>
      </c>
      <c r="AZ2828" s="3">
        <v>95.16</v>
      </c>
      <c r="BA2828" s="3">
        <v>76.86</v>
      </c>
    </row>
    <row r="2829" spans="1:53" x14ac:dyDescent="0.3">
      <c r="A2829" s="1" t="s">
        <v>2565</v>
      </c>
      <c r="B2829" s="2">
        <v>29663785</v>
      </c>
      <c r="C2829" s="9" t="s">
        <v>2401</v>
      </c>
      <c r="D2829" s="9" t="s">
        <v>2410</v>
      </c>
      <c r="E2829" s="3">
        <v>236.65723687019999</v>
      </c>
      <c r="F2829" s="5">
        <v>393.94423599999999</v>
      </c>
      <c r="G2829" s="5" t="s">
        <v>2400</v>
      </c>
      <c r="H2829" s="3">
        <v>-0.51300000000000001</v>
      </c>
      <c r="I2829" s="3" t="s">
        <v>2397</v>
      </c>
      <c r="J2829" s="3">
        <v>-0.51300000000000001</v>
      </c>
      <c r="K2829" s="3" t="s">
        <v>2397</v>
      </c>
      <c r="L2829" s="3" t="s">
        <v>2397</v>
      </c>
      <c r="M2829" s="3">
        <v>1.4534161499999998</v>
      </c>
      <c r="N2829" s="3">
        <v>234</v>
      </c>
      <c r="O2829" s="3" t="s">
        <v>2400</v>
      </c>
      <c r="P2829" s="3" t="s">
        <v>2400</v>
      </c>
      <c r="Q2829" s="3">
        <v>0.63139199999999995</v>
      </c>
      <c r="R2829" s="3">
        <v>18.168968</v>
      </c>
      <c r="S2829" s="3">
        <v>18.168968</v>
      </c>
      <c r="T2829" s="9" t="s">
        <v>3429</v>
      </c>
      <c r="U2829" s="7">
        <v>546258</v>
      </c>
      <c r="V2829" s="7">
        <v>611738</v>
      </c>
      <c r="W2829" s="7">
        <v>562191</v>
      </c>
      <c r="X2829" s="7">
        <v>215916</v>
      </c>
      <c r="Y2829" s="7">
        <v>564586</v>
      </c>
      <c r="Z2829" s="7">
        <v>555516</v>
      </c>
      <c r="AA2829" s="7">
        <v>542613</v>
      </c>
      <c r="AB2829" s="7">
        <v>546258</v>
      </c>
      <c r="AC2829" s="4">
        <v>54.97</v>
      </c>
      <c r="AD2829" s="3">
        <v>55.795999999999999</v>
      </c>
      <c r="AE2829" s="3">
        <v>0.77900000000000003</v>
      </c>
      <c r="AF2829" s="4">
        <v>1.161</v>
      </c>
      <c r="AG2829" s="7">
        <v>10631326</v>
      </c>
      <c r="AH2829" s="7">
        <v>10529419</v>
      </c>
      <c r="AI2829" s="7">
        <v>10684386</v>
      </c>
      <c r="AJ2829" s="7">
        <v>775019</v>
      </c>
      <c r="AK2829" s="3">
        <v>7.2837399999999999</v>
      </c>
      <c r="AL2829" s="7">
        <v>38</v>
      </c>
      <c r="AM2829" s="7">
        <v>79272</v>
      </c>
      <c r="AN2829" s="3">
        <v>0.75</v>
      </c>
      <c r="AO2829" s="3">
        <v>-5.5499499999999999</v>
      </c>
      <c r="AP2829" s="3">
        <v>-15.832636000000001</v>
      </c>
      <c r="AQ2829" s="3">
        <v>-20.711563000000002</v>
      </c>
      <c r="AR2829" s="3">
        <v>142.48704699999999</v>
      </c>
      <c r="AS2829" s="3">
        <v>-15.832636000000001</v>
      </c>
      <c r="AT2829" s="3">
        <v>-20.711563000000002</v>
      </c>
      <c r="AU2829" s="3">
        <v>132.546584</v>
      </c>
      <c r="AV2829" s="3">
        <v>0.33062688567988047</v>
      </c>
      <c r="AW2829" s="3">
        <v>0.33610130753629119</v>
      </c>
      <c r="AX2829" s="3">
        <v>0.42485706626119479</v>
      </c>
      <c r="AY2829" s="3">
        <v>80.010000000000005</v>
      </c>
      <c r="AZ2829" s="3">
        <v>81.34</v>
      </c>
      <c r="BA2829" s="3">
        <v>102.81</v>
      </c>
    </row>
    <row r="2830" spans="1:53" x14ac:dyDescent="0.3">
      <c r="A2830" s="1" t="s">
        <v>2691</v>
      </c>
      <c r="B2830" s="2">
        <v>5721546</v>
      </c>
      <c r="C2830" s="9" t="s">
        <v>2401</v>
      </c>
      <c r="D2830" s="9" t="s">
        <v>2407</v>
      </c>
      <c r="E2830" s="3">
        <v>236.61232415999999</v>
      </c>
      <c r="F2830" s="5">
        <v>359.95913400000001</v>
      </c>
      <c r="G2830" s="5" t="s">
        <v>2400</v>
      </c>
      <c r="H2830" s="3">
        <v>9.6000000000000002E-2</v>
      </c>
      <c r="I2830" s="3">
        <v>22.157302999999999</v>
      </c>
      <c r="J2830" s="3">
        <v>9.6000000000000002E-2</v>
      </c>
      <c r="K2830" s="3">
        <v>22.157302999999999</v>
      </c>
      <c r="L2830" s="3">
        <v>0.84635192999999997</v>
      </c>
      <c r="M2830" s="3">
        <v>0.84635192999999997</v>
      </c>
      <c r="N2830" s="4">
        <v>8.0489800000000002</v>
      </c>
      <c r="O2830" s="3" t="s">
        <v>2400</v>
      </c>
      <c r="P2830" s="3" t="s">
        <v>2400</v>
      </c>
      <c r="Q2830" s="3">
        <v>19.395869000000001</v>
      </c>
      <c r="R2830" s="3" t="s">
        <v>2400</v>
      </c>
      <c r="S2830" s="3" t="s">
        <v>2400</v>
      </c>
      <c r="T2830" s="9" t="s">
        <v>3440</v>
      </c>
      <c r="U2830" s="7">
        <v>17621.911</v>
      </c>
      <c r="V2830" s="7">
        <v>18394.451000000001</v>
      </c>
      <c r="W2830" s="7">
        <v>18729.11</v>
      </c>
      <c r="X2830" s="7">
        <v>19452.343000000001</v>
      </c>
      <c r="Y2830" s="7">
        <v>17621.911</v>
      </c>
      <c r="Z2830" s="7">
        <v>17793.252</v>
      </c>
      <c r="AA2830" s="7">
        <v>17964.593000000001</v>
      </c>
      <c r="AB2830" s="7">
        <v>18179.522000000001</v>
      </c>
      <c r="AC2830" s="4">
        <v>100</v>
      </c>
      <c r="AD2830" s="4">
        <v>100</v>
      </c>
      <c r="AE2830" s="3" t="s">
        <v>2400</v>
      </c>
      <c r="AF2830" s="3" t="s">
        <v>2400</v>
      </c>
      <c r="AG2830" s="7">
        <v>22154712</v>
      </c>
      <c r="AH2830" s="7">
        <v>22154712</v>
      </c>
      <c r="AI2830" s="7">
        <v>22394647</v>
      </c>
      <c r="AJ2830" s="7" t="s">
        <v>2400</v>
      </c>
      <c r="AK2830" s="3" t="s">
        <v>2400</v>
      </c>
      <c r="AL2830" s="7">
        <v>71</v>
      </c>
      <c r="AM2830" s="7">
        <v>6683611</v>
      </c>
      <c r="AN2830" s="3">
        <v>30.17</v>
      </c>
      <c r="AO2830" s="3">
        <v>-0.60483900000000002</v>
      </c>
      <c r="AP2830" s="3">
        <v>-7.6779029999999997</v>
      </c>
      <c r="AQ2830" s="3">
        <v>-8.872458</v>
      </c>
      <c r="AR2830" s="3">
        <v>-5.3742799999999997</v>
      </c>
      <c r="AS2830" s="3">
        <v>-7.6779029999999997</v>
      </c>
      <c r="AT2830" s="3">
        <v>-8.872458</v>
      </c>
      <c r="AU2830" s="3">
        <v>-4.7343000000000002</v>
      </c>
      <c r="AV2830" s="3">
        <v>3.039118721109983</v>
      </c>
      <c r="AW2830" s="3">
        <v>1.7913857947526628</v>
      </c>
      <c r="AX2830" s="3">
        <v>1.5660926113248854</v>
      </c>
      <c r="AY2830" s="3">
        <v>250.97</v>
      </c>
      <c r="AZ2830" s="3">
        <v>147.93</v>
      </c>
      <c r="BA2830" s="3">
        <v>129.33000000000001</v>
      </c>
    </row>
    <row r="2831" spans="1:53" x14ac:dyDescent="0.3">
      <c r="A2831" s="1" t="s">
        <v>2686</v>
      </c>
      <c r="B2831" s="2">
        <v>5721289</v>
      </c>
      <c r="C2831" s="9" t="s">
        <v>2401</v>
      </c>
      <c r="D2831" s="9" t="s">
        <v>2407</v>
      </c>
      <c r="E2831" s="3">
        <v>235.83841168000001</v>
      </c>
      <c r="F2831" s="5">
        <v>347.43591099999998</v>
      </c>
      <c r="G2831" s="5" t="s">
        <v>2400</v>
      </c>
      <c r="H2831" s="3">
        <v>0.13500000000000001</v>
      </c>
      <c r="I2831" s="3">
        <v>15.576324</v>
      </c>
      <c r="J2831" s="3">
        <v>0.13500000000000001</v>
      </c>
      <c r="K2831" s="3">
        <v>15.576324</v>
      </c>
      <c r="L2831" s="3">
        <v>0.86065926000000004</v>
      </c>
      <c r="M2831" s="3">
        <v>0.86065926000000004</v>
      </c>
      <c r="N2831" s="3">
        <v>5.4083290000000002</v>
      </c>
      <c r="O2831" s="3" t="s">
        <v>2400</v>
      </c>
      <c r="P2831" s="3" t="s">
        <v>2400</v>
      </c>
      <c r="Q2831" s="3">
        <v>20.245380999999998</v>
      </c>
      <c r="R2831" s="3" t="s">
        <v>2400</v>
      </c>
      <c r="S2831" s="3" t="s">
        <v>2400</v>
      </c>
      <c r="T2831" s="9" t="s">
        <v>3440</v>
      </c>
      <c r="U2831" s="7">
        <v>16338.451999999999</v>
      </c>
      <c r="V2831" s="7">
        <v>17177.350999999999</v>
      </c>
      <c r="W2831" s="7">
        <v>17755.613000000001</v>
      </c>
      <c r="X2831" s="7">
        <v>19270.442999999999</v>
      </c>
      <c r="Y2831" s="7">
        <v>16338.451999999999</v>
      </c>
      <c r="Z2831" s="7">
        <v>16523.696</v>
      </c>
      <c r="AA2831" s="7">
        <v>16708.940999999999</v>
      </c>
      <c r="AB2831" s="7">
        <v>16943.146000000001</v>
      </c>
      <c r="AC2831" s="4">
        <v>100</v>
      </c>
      <c r="AD2831" s="4">
        <v>100</v>
      </c>
      <c r="AE2831" s="3" t="s">
        <v>2400</v>
      </c>
      <c r="AF2831" s="3" t="s">
        <v>2400</v>
      </c>
      <c r="AG2831" s="7">
        <v>21918068</v>
      </c>
      <c r="AH2831" s="7">
        <v>21918068</v>
      </c>
      <c r="AI2831" s="7">
        <v>22265392</v>
      </c>
      <c r="AJ2831" s="7" t="s">
        <v>2400</v>
      </c>
      <c r="AK2831" s="3" t="s">
        <v>2400</v>
      </c>
      <c r="AL2831" s="7">
        <v>70</v>
      </c>
      <c r="AM2831" s="7">
        <v>9056271</v>
      </c>
      <c r="AN2831" s="3">
        <v>41.32</v>
      </c>
      <c r="AO2831" s="3">
        <v>-9.9900000000000003E-2</v>
      </c>
      <c r="AP2831" s="3">
        <v>-7.0631969999999997</v>
      </c>
      <c r="AQ2831" s="3">
        <v>-6.454631</v>
      </c>
      <c r="AR2831" s="3">
        <v>-0.99009899999999995</v>
      </c>
      <c r="AS2831" s="3">
        <v>-7.0631969999999997</v>
      </c>
      <c r="AT2831" s="3">
        <v>-6.454631</v>
      </c>
      <c r="AU2831" s="3">
        <v>-0.199601</v>
      </c>
      <c r="AV2831" s="3">
        <v>3.5644793145089246</v>
      </c>
      <c r="AW2831" s="3">
        <v>2.2596052634831598</v>
      </c>
      <c r="AX2831" s="3">
        <v>1.9900918835897958</v>
      </c>
      <c r="AY2831" s="3">
        <v>251.24</v>
      </c>
      <c r="AZ2831" s="3">
        <v>159.27000000000001</v>
      </c>
      <c r="BA2831" s="3">
        <v>140.27000000000001</v>
      </c>
    </row>
    <row r="2832" spans="1:53" x14ac:dyDescent="0.3">
      <c r="A2832" s="1" t="s">
        <v>3310</v>
      </c>
      <c r="B2832" s="2">
        <v>4122592</v>
      </c>
      <c r="C2832" s="9" t="s">
        <v>2395</v>
      </c>
      <c r="D2832" s="9" t="s">
        <v>2461</v>
      </c>
      <c r="E2832" s="3">
        <v>235.61602360000001</v>
      </c>
      <c r="F2832" s="5">
        <v>237.787023</v>
      </c>
      <c r="G2832" s="5">
        <v>237.7870236</v>
      </c>
      <c r="H2832" s="3">
        <v>0.26</v>
      </c>
      <c r="I2832" s="3">
        <v>19.539667000000001</v>
      </c>
      <c r="J2832" s="3">
        <v>0.26</v>
      </c>
      <c r="K2832" s="3">
        <v>18.892045</v>
      </c>
      <c r="L2832" s="3" t="s">
        <v>2397</v>
      </c>
      <c r="M2832" s="3" t="s">
        <v>2397</v>
      </c>
      <c r="N2832" s="3">
        <v>18.070651999999999</v>
      </c>
      <c r="O2832" s="3">
        <v>14.147592447351</v>
      </c>
      <c r="P2832" s="3">
        <v>14.300560128235199</v>
      </c>
      <c r="Q2832" s="3">
        <v>2.8168839999999999</v>
      </c>
      <c r="R2832" s="3">
        <v>10.653980000000001</v>
      </c>
      <c r="S2832" s="3">
        <v>10.653980000000001</v>
      </c>
      <c r="T2832" s="9" t="s">
        <v>3429</v>
      </c>
      <c r="U2832" s="7">
        <v>84477</v>
      </c>
      <c r="V2832" s="7">
        <v>70599</v>
      </c>
      <c r="W2832" s="7">
        <v>62712</v>
      </c>
      <c r="X2832" s="7">
        <v>53601</v>
      </c>
      <c r="Y2832" s="7">
        <v>84373</v>
      </c>
      <c r="Z2832" s="7">
        <v>84874</v>
      </c>
      <c r="AA2832" s="7">
        <v>84861</v>
      </c>
      <c r="AB2832" s="7">
        <v>84477</v>
      </c>
      <c r="AC2832" s="3">
        <v>87.057000000000002</v>
      </c>
      <c r="AD2832" s="3">
        <v>87.667000000000002</v>
      </c>
      <c r="AE2832" s="3">
        <v>20.628</v>
      </c>
      <c r="AF2832" s="3">
        <v>22.875</v>
      </c>
      <c r="AG2832" s="7">
        <v>11880000</v>
      </c>
      <c r="AH2832" s="7">
        <v>12402000</v>
      </c>
      <c r="AI2832" s="7">
        <v>14166000</v>
      </c>
      <c r="AJ2832" s="7">
        <v>6721590</v>
      </c>
      <c r="AK2832" s="3">
        <v>56.94135</v>
      </c>
      <c r="AL2832" s="7">
        <v>67</v>
      </c>
      <c r="AM2832" s="7">
        <v>3506506</v>
      </c>
      <c r="AN2832" s="3">
        <v>29.71</v>
      </c>
      <c r="AO2832" s="3">
        <v>-4.0404039999999997</v>
      </c>
      <c r="AP2832" s="3">
        <v>-5.0099999999999999E-2</v>
      </c>
      <c r="AQ2832" s="3">
        <v>65.560165999999995</v>
      </c>
      <c r="AR2832" s="3">
        <v>110.88794900000001</v>
      </c>
      <c r="AS2832" s="3">
        <v>-5.0099999999999999E-2</v>
      </c>
      <c r="AT2832" s="3">
        <v>65.560165999999995</v>
      </c>
      <c r="AU2832" s="3">
        <v>109.33893</v>
      </c>
      <c r="AV2832" s="3">
        <v>6.8355046969734197</v>
      </c>
      <c r="AW2832" s="3">
        <v>5.6431914390084259</v>
      </c>
      <c r="AX2832" s="3">
        <v>5.7390005417141037</v>
      </c>
      <c r="AY2832" s="3">
        <v>142.87</v>
      </c>
      <c r="AZ2832" s="3">
        <v>117.95</v>
      </c>
      <c r="BA2832" s="3">
        <v>119.95</v>
      </c>
    </row>
    <row r="2833" spans="1:53" x14ac:dyDescent="0.3">
      <c r="A2833" s="1" t="s">
        <v>3042</v>
      </c>
      <c r="B2833" s="2">
        <v>4153416</v>
      </c>
      <c r="C2833" s="9" t="s">
        <v>2401</v>
      </c>
      <c r="D2833" s="9" t="s">
        <v>2458</v>
      </c>
      <c r="E2833" s="3">
        <v>235.03527485999999</v>
      </c>
      <c r="F2833" s="5">
        <v>249.85727399999999</v>
      </c>
      <c r="G2833" s="5">
        <v>212.63627485999999</v>
      </c>
      <c r="H2833" s="4">
        <v>2.1379999999999999</v>
      </c>
      <c r="I2833" s="3" t="s">
        <v>2397</v>
      </c>
      <c r="J2833" s="3">
        <v>2.1379999999999999</v>
      </c>
      <c r="K2833" s="3" t="s">
        <v>2397</v>
      </c>
      <c r="L2833" s="3">
        <v>0.55554521000000001</v>
      </c>
      <c r="M2833" s="3">
        <v>0.54766846000000002</v>
      </c>
      <c r="N2833" s="3" t="s">
        <v>2397</v>
      </c>
      <c r="O2833" s="3" t="s">
        <v>2397</v>
      </c>
      <c r="P2833" s="3">
        <v>4.0078577912566198</v>
      </c>
      <c r="Q2833" s="3">
        <v>1.037361</v>
      </c>
      <c r="R2833" s="3">
        <v>5.7442710000000003</v>
      </c>
      <c r="S2833" s="3">
        <v>5.7442710000000003</v>
      </c>
      <c r="T2833" s="9" t="s">
        <v>3429</v>
      </c>
      <c r="U2833" s="7">
        <v>214794</v>
      </c>
      <c r="V2833" s="7">
        <v>241719</v>
      </c>
      <c r="W2833" s="7">
        <v>191846</v>
      </c>
      <c r="X2833" s="7">
        <v>128432</v>
      </c>
      <c r="Y2833" s="7">
        <v>224047</v>
      </c>
      <c r="Z2833" s="7">
        <v>208937</v>
      </c>
      <c r="AA2833" s="7">
        <v>217942</v>
      </c>
      <c r="AB2833" s="7">
        <v>214794</v>
      </c>
      <c r="AC2833" s="4">
        <v>6.7930000000000001</v>
      </c>
      <c r="AD2833" s="4">
        <v>12.622999999999999</v>
      </c>
      <c r="AE2833" s="3">
        <v>-13.138999999999999</v>
      </c>
      <c r="AF2833" s="3">
        <v>-8.5519999999999996</v>
      </c>
      <c r="AG2833" s="7">
        <v>7296966</v>
      </c>
      <c r="AH2833" s="7">
        <v>7353206</v>
      </c>
      <c r="AI2833" s="7">
        <v>7505462</v>
      </c>
      <c r="AJ2833" s="7">
        <v>3743655</v>
      </c>
      <c r="AK2833" s="3">
        <v>51.304270000000002</v>
      </c>
      <c r="AL2833" s="7">
        <v>83</v>
      </c>
      <c r="AM2833" s="7">
        <v>2083190</v>
      </c>
      <c r="AN2833" s="3">
        <v>28.55</v>
      </c>
      <c r="AO2833" s="3">
        <v>4.156479</v>
      </c>
      <c r="AP2833" s="3">
        <v>-7.4200559999999998</v>
      </c>
      <c r="AQ2833" s="3">
        <v>5.1851849999999997</v>
      </c>
      <c r="AR2833" s="3">
        <v>-18.680119999999999</v>
      </c>
      <c r="AS2833" s="3">
        <v>-7.4200559999999998</v>
      </c>
      <c r="AT2833" s="3">
        <v>5.1851849999999997</v>
      </c>
      <c r="AU2833" s="3">
        <v>-18.301369999999999</v>
      </c>
      <c r="AV2833" s="3">
        <v>0.89965064668660455</v>
      </c>
      <c r="AW2833" s="3">
        <v>1.0139911201545375</v>
      </c>
      <c r="AX2833" s="3">
        <v>1.1556015838180536</v>
      </c>
      <c r="AY2833" s="3">
        <v>64.47</v>
      </c>
      <c r="AZ2833" s="3">
        <v>72.66</v>
      </c>
      <c r="BA2833" s="3">
        <v>82.81</v>
      </c>
    </row>
    <row r="2834" spans="1:53" x14ac:dyDescent="0.3">
      <c r="A2834" s="1" t="s">
        <v>3222</v>
      </c>
      <c r="B2834" s="2">
        <v>106571045</v>
      </c>
      <c r="C2834" s="9" t="s">
        <v>2395</v>
      </c>
      <c r="D2834" s="9" t="s">
        <v>2405</v>
      </c>
      <c r="E2834" s="3">
        <v>234.82036875</v>
      </c>
      <c r="F2834" s="5">
        <v>141.05036799999999</v>
      </c>
      <c r="G2834" s="5" t="s">
        <v>2400</v>
      </c>
      <c r="H2834" s="3">
        <v>-0.22600000000000001</v>
      </c>
      <c r="I2834" s="3" t="s">
        <v>2397</v>
      </c>
      <c r="J2834" s="3">
        <v>-0.22600000000000001</v>
      </c>
      <c r="K2834" s="3" t="s">
        <v>2397</v>
      </c>
      <c r="L2834" s="3">
        <v>2.50077375</v>
      </c>
      <c r="M2834" s="3">
        <v>2.1535181199999998</v>
      </c>
      <c r="N2834" s="3" t="s">
        <v>2397</v>
      </c>
      <c r="O2834" s="3" t="s">
        <v>2400</v>
      </c>
      <c r="P2834" s="3" t="s">
        <v>2400</v>
      </c>
      <c r="Q2834" s="3">
        <v>2.508178</v>
      </c>
      <c r="R2834" s="3" t="s">
        <v>2397</v>
      </c>
      <c r="S2834" s="3">
        <v>-4.9785870000000001</v>
      </c>
      <c r="T2834" s="9" t="s">
        <v>3429</v>
      </c>
      <c r="U2834" s="7">
        <v>54246</v>
      </c>
      <c r="V2834" s="7">
        <v>46474</v>
      </c>
      <c r="W2834" s="7">
        <v>41963</v>
      </c>
      <c r="X2834" s="7">
        <v>40280</v>
      </c>
      <c r="Y2834" s="7">
        <v>54307</v>
      </c>
      <c r="Z2834" s="7">
        <v>58279</v>
      </c>
      <c r="AA2834" s="7">
        <v>55844</v>
      </c>
      <c r="AB2834" s="7">
        <v>54246</v>
      </c>
      <c r="AC2834" s="3">
        <v>82.756</v>
      </c>
      <c r="AD2834" s="3">
        <v>77.346999999999994</v>
      </c>
      <c r="AE2834" s="4">
        <v>3.198</v>
      </c>
      <c r="AF2834" s="3">
        <v>-52.484999999999999</v>
      </c>
      <c r="AG2834" s="7">
        <v>26294217</v>
      </c>
      <c r="AH2834" s="7">
        <v>26294217</v>
      </c>
      <c r="AI2834" s="7">
        <v>20000000</v>
      </c>
      <c r="AJ2834" s="7">
        <v>17838934</v>
      </c>
      <c r="AK2834" s="3">
        <v>62.673949999999998</v>
      </c>
      <c r="AL2834" s="7">
        <v>73</v>
      </c>
      <c r="AM2834" s="7">
        <v>7419724</v>
      </c>
      <c r="AN2834" s="3">
        <v>26.07</v>
      </c>
      <c r="AO2834" s="3">
        <v>1.3801760000000001</v>
      </c>
      <c r="AP2834" s="3">
        <v>-2.0606059999999999</v>
      </c>
      <c r="AQ2834" s="3">
        <v>-43.496504000000002</v>
      </c>
      <c r="AR2834" s="3">
        <v>-59.191918999999999</v>
      </c>
      <c r="AS2834" s="3">
        <v>-2.0606059999999999</v>
      </c>
      <c r="AT2834" s="3">
        <v>-43.496504000000002</v>
      </c>
      <c r="AU2834" s="3">
        <v>-59.191918999999999</v>
      </c>
      <c r="AV2834" s="3">
        <v>1.784041253448547</v>
      </c>
      <c r="AW2834" s="3">
        <v>3.2251163049926013</v>
      </c>
      <c r="AX2834" s="3">
        <v>7.347826830159641</v>
      </c>
      <c r="AY2834" s="3">
        <v>26.88</v>
      </c>
      <c r="AZ2834" s="4">
        <v>48.6</v>
      </c>
      <c r="BA2834" s="3">
        <v>110.73</v>
      </c>
    </row>
    <row r="2835" spans="1:53" x14ac:dyDescent="0.3">
      <c r="A2835" s="1" t="s">
        <v>3028</v>
      </c>
      <c r="B2835" s="2">
        <v>9322629</v>
      </c>
      <c r="C2835" s="9" t="s">
        <v>2401</v>
      </c>
      <c r="D2835" s="9" t="s">
        <v>2407</v>
      </c>
      <c r="E2835" s="3">
        <v>234.76949669999999</v>
      </c>
      <c r="F2835" s="5">
        <v>348.54785600000002</v>
      </c>
      <c r="G2835" s="5" t="s">
        <v>2400</v>
      </c>
      <c r="H2835" s="3">
        <v>0.186</v>
      </c>
      <c r="I2835" s="3" t="s">
        <v>2400</v>
      </c>
      <c r="J2835" s="3">
        <v>0.186</v>
      </c>
      <c r="K2835" s="3" t="s">
        <v>2400</v>
      </c>
      <c r="L2835" s="3" t="s">
        <v>2400</v>
      </c>
      <c r="M2835" s="3" t="s">
        <v>2400</v>
      </c>
      <c r="N2835" s="3" t="s">
        <v>2400</v>
      </c>
      <c r="O2835" s="3" t="s">
        <v>2400</v>
      </c>
      <c r="P2835" s="3" t="s">
        <v>2400</v>
      </c>
      <c r="Q2835" s="3" t="s">
        <v>2400</v>
      </c>
      <c r="R2835" s="3" t="s">
        <v>2400</v>
      </c>
      <c r="S2835" s="3" t="s">
        <v>2400</v>
      </c>
      <c r="T2835" s="9" t="s">
        <v>3434</v>
      </c>
      <c r="U2835" s="7">
        <v>16683.611000000001</v>
      </c>
      <c r="V2835" s="7">
        <v>15295.384</v>
      </c>
      <c r="W2835" s="7">
        <v>16275.901</v>
      </c>
      <c r="X2835" s="7">
        <v>17610.989000000001</v>
      </c>
      <c r="Y2835" s="7">
        <v>17113.440999999999</v>
      </c>
      <c r="Z2835" s="7">
        <v>16898.526000000002</v>
      </c>
      <c r="AA2835" s="7">
        <v>16683.611000000001</v>
      </c>
      <c r="AB2835" s="7">
        <v>16193.713</v>
      </c>
      <c r="AC2835" s="4">
        <v>100</v>
      </c>
      <c r="AD2835" s="4">
        <v>100</v>
      </c>
      <c r="AE2835" s="3" t="s">
        <v>2400</v>
      </c>
      <c r="AF2835" s="3" t="s">
        <v>2400</v>
      </c>
      <c r="AG2835" s="7">
        <v>41187631</v>
      </c>
      <c r="AH2835" s="7">
        <v>41187631</v>
      </c>
      <c r="AI2835" s="7">
        <v>41187631</v>
      </c>
      <c r="AJ2835" s="7" t="s">
        <v>2400</v>
      </c>
      <c r="AK2835" s="3" t="s">
        <v>2400</v>
      </c>
      <c r="AL2835" s="7">
        <v>83</v>
      </c>
      <c r="AM2835" s="7">
        <v>14097961</v>
      </c>
      <c r="AN2835" s="3">
        <v>34.229999999999997</v>
      </c>
      <c r="AO2835" s="3">
        <v>0.56391000000000002</v>
      </c>
      <c r="AP2835" s="3">
        <v>-6.1403509999999999</v>
      </c>
      <c r="AQ2835" s="3">
        <v>-6.4685319999999997</v>
      </c>
      <c r="AR2835" s="3">
        <v>2.8846150000000002</v>
      </c>
      <c r="AS2835" s="3">
        <v>-6.1403509999999999</v>
      </c>
      <c r="AT2835" s="3">
        <v>-6.4685319999999997</v>
      </c>
      <c r="AU2835" s="3">
        <v>3.4816250000000002</v>
      </c>
      <c r="AV2835" s="3">
        <v>2.1821114207806707</v>
      </c>
      <c r="AW2835" s="3">
        <v>1.6134383777851788</v>
      </c>
      <c r="AX2835" s="3">
        <v>1.3388713340065239</v>
      </c>
      <c r="AY2835" s="3">
        <v>187.82</v>
      </c>
      <c r="AZ2835" s="3">
        <v>138.87</v>
      </c>
      <c r="BA2835" s="3">
        <v>115.24</v>
      </c>
    </row>
    <row r="2836" spans="1:53" x14ac:dyDescent="0.3">
      <c r="A2836" s="1" t="s">
        <v>2582</v>
      </c>
      <c r="B2836" s="2">
        <v>5237060</v>
      </c>
      <c r="C2836" s="9" t="s">
        <v>2401</v>
      </c>
      <c r="D2836" s="9" t="s">
        <v>2403</v>
      </c>
      <c r="E2836" s="3">
        <v>233.98887314000001</v>
      </c>
      <c r="F2836" s="5">
        <v>414.11287299999998</v>
      </c>
      <c r="G2836" s="5" t="s">
        <v>2400</v>
      </c>
      <c r="H2836" s="3">
        <v>-0.41899999999999998</v>
      </c>
      <c r="I2836" s="3" t="s">
        <v>2397</v>
      </c>
      <c r="J2836" s="3">
        <v>-0.41899999999999998</v>
      </c>
      <c r="K2836" s="3" t="s">
        <v>2397</v>
      </c>
      <c r="L2836" s="3" t="s">
        <v>2397</v>
      </c>
      <c r="M2836" s="3" t="s">
        <v>2397</v>
      </c>
      <c r="N2836" s="3" t="s">
        <v>2397</v>
      </c>
      <c r="O2836" s="3" t="s">
        <v>2400</v>
      </c>
      <c r="P2836" s="3" t="s">
        <v>2400</v>
      </c>
      <c r="Q2836" s="3">
        <v>5.2679879999999999</v>
      </c>
      <c r="R2836" s="3" t="s">
        <v>2397</v>
      </c>
      <c r="S2836" s="3">
        <v>-2.6931180000000001</v>
      </c>
      <c r="T2836" s="9" t="s">
        <v>3429</v>
      </c>
      <c r="U2836" s="7">
        <v>69558</v>
      </c>
      <c r="V2836" s="7">
        <v>209908</v>
      </c>
      <c r="W2836" s="7">
        <v>33917</v>
      </c>
      <c r="X2836" s="7" t="s">
        <v>2400</v>
      </c>
      <c r="Y2836" s="7">
        <v>70717</v>
      </c>
      <c r="Z2836" s="7">
        <v>66746</v>
      </c>
      <c r="AA2836" s="7">
        <v>68619</v>
      </c>
      <c r="AB2836" s="7">
        <v>69558</v>
      </c>
      <c r="AC2836" s="4">
        <v>-86.4</v>
      </c>
      <c r="AD2836" s="4">
        <v>-84.64</v>
      </c>
      <c r="AE2836" s="3">
        <v>-236.923</v>
      </c>
      <c r="AF2836" s="3">
        <v>-193.54300000000001</v>
      </c>
      <c r="AG2836" s="7">
        <v>96687985</v>
      </c>
      <c r="AH2836" s="7">
        <v>96469641</v>
      </c>
      <c r="AI2836" s="7">
        <v>82256847</v>
      </c>
      <c r="AJ2836" s="7">
        <v>76834657</v>
      </c>
      <c r="AK2836" s="3">
        <v>79.465260000000001</v>
      </c>
      <c r="AL2836" s="7">
        <v>94</v>
      </c>
      <c r="AM2836" s="7">
        <v>33821412</v>
      </c>
      <c r="AN2836" s="3">
        <v>34.979999999999997</v>
      </c>
      <c r="AO2836" s="3">
        <v>-1.9704429999999999</v>
      </c>
      <c r="AP2836" s="3">
        <v>-17.768595000000001</v>
      </c>
      <c r="AQ2836" s="3">
        <v>-36.825397000000002</v>
      </c>
      <c r="AR2836" s="3">
        <v>17.751479</v>
      </c>
      <c r="AS2836" s="3">
        <v>-17.768595000000001</v>
      </c>
      <c r="AT2836" s="3">
        <v>-36.825397000000002</v>
      </c>
      <c r="AU2836" s="3">
        <v>19.879518000000001</v>
      </c>
      <c r="AV2836" s="3">
        <v>3.0594474275350581</v>
      </c>
      <c r="AW2836" s="3">
        <v>8.5885827092196738</v>
      </c>
      <c r="AX2836" s="3">
        <v>4.2456117798364739</v>
      </c>
      <c r="AY2836" s="4">
        <v>82.9</v>
      </c>
      <c r="AZ2836" s="3">
        <v>232.71</v>
      </c>
      <c r="BA2836" s="4">
        <v>115.03</v>
      </c>
    </row>
    <row r="2837" spans="1:53" x14ac:dyDescent="0.3">
      <c r="A2837" s="1" t="s">
        <v>2737</v>
      </c>
      <c r="B2837" s="2">
        <v>4426536</v>
      </c>
      <c r="C2837" s="9" t="s">
        <v>2401</v>
      </c>
      <c r="D2837" s="9" t="s">
        <v>2508</v>
      </c>
      <c r="E2837" s="3">
        <v>232.893519</v>
      </c>
      <c r="F2837" s="5">
        <v>980.70251900000005</v>
      </c>
      <c r="G2837" s="5">
        <v>977.63351899999998</v>
      </c>
      <c r="H2837" s="3">
        <v>-0.112</v>
      </c>
      <c r="I2837" s="3" t="s">
        <v>2397</v>
      </c>
      <c r="J2837" s="3">
        <v>-0.112</v>
      </c>
      <c r="K2837" s="3" t="s">
        <v>2397</v>
      </c>
      <c r="L2837" s="3">
        <v>0.37031965155094604</v>
      </c>
      <c r="M2837" s="3">
        <v>0.34902384286159605</v>
      </c>
      <c r="N2837" s="3">
        <v>3.7474539999999998</v>
      </c>
      <c r="O2837" s="3" t="s">
        <v>2400</v>
      </c>
      <c r="P2837" s="3" t="s">
        <v>2400</v>
      </c>
      <c r="Q2837" s="3">
        <v>5.5867610000000001</v>
      </c>
      <c r="R2837" s="3">
        <v>4.4872820000000004</v>
      </c>
      <c r="S2837" s="3">
        <v>11.1773118621328</v>
      </c>
      <c r="T2837" s="9" t="s">
        <v>3429</v>
      </c>
      <c r="U2837" s="7">
        <v>179096</v>
      </c>
      <c r="V2837" s="7">
        <v>180485</v>
      </c>
      <c r="W2837" s="7">
        <v>164041</v>
      </c>
      <c r="X2837" s="7">
        <v>160840</v>
      </c>
      <c r="Y2837" s="7">
        <v>173527</v>
      </c>
      <c r="Z2837" s="7">
        <v>175370</v>
      </c>
      <c r="AA2837" s="7">
        <v>177632</v>
      </c>
      <c r="AB2837" s="7">
        <v>179096</v>
      </c>
      <c r="AC2837" s="3">
        <v>60.915999999999997</v>
      </c>
      <c r="AD2837" s="3">
        <v>59.426000000000002</v>
      </c>
      <c r="AE2837" s="3">
        <v>53.226999999999997</v>
      </c>
      <c r="AF2837" s="3">
        <v>51.188000000000002</v>
      </c>
      <c r="AG2837" s="7">
        <v>40154055</v>
      </c>
      <c r="AH2837" s="7">
        <v>40154055</v>
      </c>
      <c r="AI2837" s="7">
        <v>39938451</v>
      </c>
      <c r="AJ2837" s="7">
        <v>34629923</v>
      </c>
      <c r="AK2837" s="3">
        <v>86.242660000000001</v>
      </c>
      <c r="AL2837" s="7">
        <v>161</v>
      </c>
      <c r="AM2837" s="7">
        <v>22383047</v>
      </c>
      <c r="AN2837" s="3">
        <v>55.74</v>
      </c>
      <c r="AO2837" s="3">
        <v>0.91407700000000003</v>
      </c>
      <c r="AP2837" s="3">
        <v>-4.8275860000000002</v>
      </c>
      <c r="AQ2837" s="3">
        <v>-5.4794520000000002</v>
      </c>
      <c r="AR2837" s="3">
        <v>-12.101910999999999</v>
      </c>
      <c r="AS2837" s="3">
        <v>-4.8275860000000002</v>
      </c>
      <c r="AT2837" s="3">
        <v>-5.4794520000000002</v>
      </c>
      <c r="AU2837" s="3">
        <v>-9.6563009999999991</v>
      </c>
      <c r="AV2837" s="3">
        <v>1.8700402736411055</v>
      </c>
      <c r="AW2837" s="3">
        <v>2.8691911462219464</v>
      </c>
      <c r="AX2837" s="3">
        <v>3.5140725273813955</v>
      </c>
      <c r="AY2837" s="3">
        <v>66.48</v>
      </c>
      <c r="AZ2837" s="4">
        <v>102.01</v>
      </c>
      <c r="BA2837" s="3">
        <v>124.93</v>
      </c>
    </row>
    <row r="2838" spans="1:53" x14ac:dyDescent="0.3">
      <c r="A2838" s="1" t="s">
        <v>3147</v>
      </c>
      <c r="B2838" s="2">
        <v>5931430</v>
      </c>
      <c r="C2838" s="9" t="s">
        <v>2401</v>
      </c>
      <c r="D2838" s="9" t="s">
        <v>2407</v>
      </c>
      <c r="E2838" s="3">
        <v>232.67916554999999</v>
      </c>
      <c r="F2838" s="5">
        <v>339.33722499999999</v>
      </c>
      <c r="G2838" s="5" t="s">
        <v>2400</v>
      </c>
      <c r="H2838" s="3">
        <v>0.30299999999999999</v>
      </c>
      <c r="I2838" s="3">
        <v>5.3118569999999998</v>
      </c>
      <c r="J2838" s="4">
        <v>0.30299999999999999</v>
      </c>
      <c r="K2838" s="3">
        <v>5.3118569999999998</v>
      </c>
      <c r="L2838" s="3">
        <v>0.91715975999999999</v>
      </c>
      <c r="M2838" s="3">
        <v>0.91715975999999999</v>
      </c>
      <c r="N2838" s="3">
        <v>11.447563000000001</v>
      </c>
      <c r="O2838" s="3" t="s">
        <v>2400</v>
      </c>
      <c r="P2838" s="3" t="s">
        <v>2400</v>
      </c>
      <c r="Q2838" s="3">
        <v>11.245179</v>
      </c>
      <c r="R2838" s="3" t="s">
        <v>2400</v>
      </c>
      <c r="S2838" s="3" t="s">
        <v>2400</v>
      </c>
      <c r="T2838" s="9" t="s">
        <v>3431</v>
      </c>
      <c r="U2838" s="7">
        <v>29967.55</v>
      </c>
      <c r="V2838" s="7">
        <v>26916.648000000001</v>
      </c>
      <c r="W2838" s="7">
        <v>28033.420999999998</v>
      </c>
      <c r="X2838" s="7">
        <v>27548.021000000001</v>
      </c>
      <c r="Y2838" s="7">
        <v>29798.096000000001</v>
      </c>
      <c r="Z2838" s="7">
        <v>29882.823</v>
      </c>
      <c r="AA2838" s="7">
        <v>29967.55</v>
      </c>
      <c r="AB2838" s="7">
        <v>29045.954000000002</v>
      </c>
      <c r="AC2838" s="4">
        <v>100</v>
      </c>
      <c r="AD2838" s="4">
        <v>100</v>
      </c>
      <c r="AE2838" s="3" t="s">
        <v>2400</v>
      </c>
      <c r="AF2838" s="3" t="s">
        <v>2400</v>
      </c>
      <c r="AG2838" s="7">
        <v>29341635</v>
      </c>
      <c r="AH2838" s="7">
        <v>29341635</v>
      </c>
      <c r="AI2838" s="7">
        <v>29341635</v>
      </c>
      <c r="AJ2838" s="7" t="s">
        <v>2400</v>
      </c>
      <c r="AK2838" s="3" t="s">
        <v>2400</v>
      </c>
      <c r="AL2838" s="7">
        <v>65</v>
      </c>
      <c r="AM2838" s="7">
        <v>8371216</v>
      </c>
      <c r="AN2838" s="3">
        <v>28.53</v>
      </c>
      <c r="AO2838" s="3">
        <v>-0.51347900000000002</v>
      </c>
      <c r="AP2838" s="3">
        <v>-2.2698610000000001</v>
      </c>
      <c r="AQ2838" s="3">
        <v>-3.125</v>
      </c>
      <c r="AR2838" s="3">
        <v>7.489598</v>
      </c>
      <c r="AS2838" s="3">
        <v>-2.2698610000000001</v>
      </c>
      <c r="AT2838" s="3">
        <v>-3.125</v>
      </c>
      <c r="AU2838" s="3">
        <v>8.3916079999999997</v>
      </c>
      <c r="AV2838" s="3">
        <v>0.70356679169378256</v>
      </c>
      <c r="AW2838" s="3">
        <v>0.90548108360510438</v>
      </c>
      <c r="AX2838" s="3">
        <v>1.1377222424459568</v>
      </c>
      <c r="AY2838" s="3">
        <v>54.64</v>
      </c>
      <c r="AZ2838" s="3">
        <v>70.33</v>
      </c>
      <c r="BA2838" s="3">
        <v>88.36</v>
      </c>
    </row>
    <row r="2839" spans="1:53" x14ac:dyDescent="0.3">
      <c r="A2839" s="1" t="s">
        <v>2938</v>
      </c>
      <c r="B2839" s="2">
        <v>4914467</v>
      </c>
      <c r="C2839" s="9" t="s">
        <v>2395</v>
      </c>
      <c r="D2839" s="9" t="s">
        <v>2526</v>
      </c>
      <c r="E2839" s="3">
        <v>232.55252888000001</v>
      </c>
      <c r="F2839" s="5">
        <v>347.14952799999998</v>
      </c>
      <c r="G2839" s="5" t="s">
        <v>2400</v>
      </c>
      <c r="H2839" s="3">
        <v>-0.21</v>
      </c>
      <c r="I2839" s="3" t="s">
        <v>2397</v>
      </c>
      <c r="J2839" s="3">
        <v>-0.21</v>
      </c>
      <c r="K2839" s="3" t="s">
        <v>2397</v>
      </c>
      <c r="L2839" s="3" t="s">
        <v>2397</v>
      </c>
      <c r="M2839" s="3">
        <v>1.5771265800000001</v>
      </c>
      <c r="N2839" s="3" t="s">
        <v>2397</v>
      </c>
      <c r="O2839" s="3" t="s">
        <v>2400</v>
      </c>
      <c r="P2839" s="3" t="s">
        <v>2400</v>
      </c>
      <c r="Q2839" s="3">
        <v>0.42995699999999998</v>
      </c>
      <c r="R2839" s="3" t="s">
        <v>2397</v>
      </c>
      <c r="S2839" s="3">
        <v>-3.5838030000000001</v>
      </c>
      <c r="T2839" s="9" t="s">
        <v>3429</v>
      </c>
      <c r="U2839" s="7">
        <v>890580</v>
      </c>
      <c r="V2839" s="7">
        <v>1183383</v>
      </c>
      <c r="W2839" s="7">
        <v>1564987</v>
      </c>
      <c r="X2839" s="7">
        <v>1430390</v>
      </c>
      <c r="Y2839" s="7">
        <v>817355</v>
      </c>
      <c r="Z2839" s="7">
        <v>810095</v>
      </c>
      <c r="AA2839" s="7">
        <v>880302</v>
      </c>
      <c r="AB2839" s="7">
        <v>890580</v>
      </c>
      <c r="AC2839" s="3">
        <v>22.151</v>
      </c>
      <c r="AD2839" s="3">
        <v>22.416</v>
      </c>
      <c r="AE2839" s="3">
        <v>-23.634</v>
      </c>
      <c r="AF2839" s="4">
        <v>-12.85</v>
      </c>
      <c r="AG2839" s="7">
        <v>30559000</v>
      </c>
      <c r="AH2839" s="7">
        <v>30077000</v>
      </c>
      <c r="AI2839" s="7">
        <v>27865000</v>
      </c>
      <c r="AJ2839" s="7">
        <v>30063077</v>
      </c>
      <c r="AK2839" s="3">
        <v>98.377780000000001</v>
      </c>
      <c r="AL2839" s="7">
        <v>215</v>
      </c>
      <c r="AM2839" s="7">
        <v>20636579</v>
      </c>
      <c r="AN2839" s="3">
        <v>67.53</v>
      </c>
      <c r="AO2839" s="3">
        <v>-2.5157229999999999</v>
      </c>
      <c r="AP2839" s="3">
        <v>1.839685</v>
      </c>
      <c r="AQ2839" s="3">
        <v>-10.817031</v>
      </c>
      <c r="AR2839" s="3">
        <v>-79.891022000000007</v>
      </c>
      <c r="AS2839" s="3">
        <v>1.839685</v>
      </c>
      <c r="AT2839" s="3">
        <v>-10.817031</v>
      </c>
      <c r="AU2839" s="3">
        <v>-79.974159999999998</v>
      </c>
      <c r="AV2839" s="3">
        <v>13.840788554317957</v>
      </c>
      <c r="AW2839" s="3">
        <v>16.613908084134934</v>
      </c>
      <c r="AX2839" s="3">
        <v>17.52950094932217</v>
      </c>
      <c r="AY2839" s="3">
        <v>49.23</v>
      </c>
      <c r="AZ2839" s="3">
        <v>59.09</v>
      </c>
      <c r="BA2839" s="3">
        <v>62.34</v>
      </c>
    </row>
    <row r="2840" spans="1:53" x14ac:dyDescent="0.3">
      <c r="A2840" s="1" t="s">
        <v>2713</v>
      </c>
      <c r="B2840" s="2">
        <v>100776</v>
      </c>
      <c r="C2840" s="9" t="s">
        <v>2395</v>
      </c>
      <c r="D2840" s="9" t="s">
        <v>2399</v>
      </c>
      <c r="E2840" s="3">
        <v>232.13268572999999</v>
      </c>
      <c r="F2840" s="5" t="s">
        <v>2400</v>
      </c>
      <c r="G2840" s="5">
        <v>325.88368573000002</v>
      </c>
      <c r="H2840" s="4">
        <v>1.6539999999999999</v>
      </c>
      <c r="I2840" s="3">
        <v>12.588339222614801</v>
      </c>
      <c r="J2840" s="4">
        <v>1.6539999999999999</v>
      </c>
      <c r="K2840" s="3">
        <v>12.588339222614801</v>
      </c>
      <c r="L2840" s="3">
        <v>1.14686303113398</v>
      </c>
      <c r="M2840" s="3">
        <v>1.0136727533650001</v>
      </c>
      <c r="N2840" s="3">
        <v>14.425997000000001</v>
      </c>
      <c r="O2840" s="3" t="s">
        <v>2400</v>
      </c>
      <c r="P2840" s="3" t="s">
        <v>2400</v>
      </c>
      <c r="Q2840" s="3" t="s">
        <v>2400</v>
      </c>
      <c r="R2840" s="3" t="s">
        <v>2400</v>
      </c>
      <c r="S2840" s="3" t="s">
        <v>2400</v>
      </c>
      <c r="T2840" s="9" t="s">
        <v>3429</v>
      </c>
      <c r="U2840" s="7">
        <v>127322</v>
      </c>
      <c r="V2840" s="7">
        <v>119664</v>
      </c>
      <c r="W2840" s="7">
        <v>135200</v>
      </c>
      <c r="X2840" s="7">
        <v>138717</v>
      </c>
      <c r="Y2840" s="7">
        <v>127594</v>
      </c>
      <c r="Z2840" s="7">
        <v>124809</v>
      </c>
      <c r="AA2840" s="7">
        <v>125963</v>
      </c>
      <c r="AB2840" s="7">
        <v>127322</v>
      </c>
      <c r="AC2840" s="3" t="s">
        <v>2400</v>
      </c>
      <c r="AD2840" s="3" t="s">
        <v>2400</v>
      </c>
      <c r="AE2840" s="3" t="s">
        <v>2400</v>
      </c>
      <c r="AF2840" s="3" t="s">
        <v>2400</v>
      </c>
      <c r="AG2840" s="7">
        <v>3234363</v>
      </c>
      <c r="AH2840" s="7">
        <v>3293909</v>
      </c>
      <c r="AI2840" s="7">
        <v>3379619</v>
      </c>
      <c r="AJ2840" s="7">
        <v>3021028</v>
      </c>
      <c r="AK2840" s="3">
        <v>93.663409999999999</v>
      </c>
      <c r="AL2840" s="7">
        <v>70</v>
      </c>
      <c r="AM2840" s="7">
        <v>1072401</v>
      </c>
      <c r="AN2840" s="3">
        <v>33.25</v>
      </c>
      <c r="AO2840" s="3">
        <v>-1.1103400000000001</v>
      </c>
      <c r="AP2840" s="3">
        <v>-1.0004169999999999</v>
      </c>
      <c r="AQ2840" s="3">
        <v>22.107969000000001</v>
      </c>
      <c r="AR2840" s="3">
        <v>2.7990189999999999</v>
      </c>
      <c r="AS2840" s="3">
        <v>-1.0004169999999999</v>
      </c>
      <c r="AT2840" s="3">
        <v>22.107969000000001</v>
      </c>
      <c r="AU2840" s="3">
        <v>4.4874619999999998</v>
      </c>
      <c r="AV2840" s="3" t="s">
        <v>2400</v>
      </c>
      <c r="AW2840" s="3" t="s">
        <v>2400</v>
      </c>
      <c r="AX2840" s="3" t="s">
        <v>2400</v>
      </c>
      <c r="AY2840" s="3">
        <v>67.77</v>
      </c>
      <c r="AZ2840" s="4">
        <v>81.8</v>
      </c>
      <c r="BA2840" s="3">
        <v>70.06</v>
      </c>
    </row>
    <row r="2841" spans="1:53" x14ac:dyDescent="0.3">
      <c r="A2841" s="1" t="s">
        <v>3382</v>
      </c>
      <c r="B2841" s="2">
        <v>4812491</v>
      </c>
      <c r="C2841" s="9" t="s">
        <v>2395</v>
      </c>
      <c r="D2841" s="9" t="s">
        <v>2403</v>
      </c>
      <c r="E2841" s="3">
        <v>231.97929041</v>
      </c>
      <c r="F2841" s="5">
        <v>58.861289999999997</v>
      </c>
      <c r="G2841" s="5" t="s">
        <v>2400</v>
      </c>
      <c r="H2841" s="3">
        <v>-0.16500000000000001</v>
      </c>
      <c r="I2841" s="3" t="s">
        <v>2397</v>
      </c>
      <c r="J2841" s="3">
        <v>-0.16500000000000001</v>
      </c>
      <c r="K2841" s="3" t="s">
        <v>2397</v>
      </c>
      <c r="L2841" s="3">
        <v>0.62668570999999995</v>
      </c>
      <c r="M2841" s="3">
        <v>0.62668570999999995</v>
      </c>
      <c r="N2841" s="3" t="s">
        <v>2397</v>
      </c>
      <c r="O2841" s="3" t="s">
        <v>2400</v>
      </c>
      <c r="P2841" s="3" t="s">
        <v>2400</v>
      </c>
      <c r="Q2841" s="3" t="s">
        <v>2400</v>
      </c>
      <c r="R2841" s="3">
        <v>1.299193</v>
      </c>
      <c r="S2841" s="3">
        <v>1.299193</v>
      </c>
      <c r="T2841" s="9" t="s">
        <v>3429</v>
      </c>
      <c r="U2841" s="7" t="s">
        <v>2400</v>
      </c>
      <c r="V2841" s="7">
        <v>4010</v>
      </c>
      <c r="W2841" s="7">
        <v>18394</v>
      </c>
      <c r="X2841" s="7">
        <v>43997</v>
      </c>
      <c r="Y2841" s="7" t="s">
        <v>2400</v>
      </c>
      <c r="Z2841" s="7" t="s">
        <v>2400</v>
      </c>
      <c r="AA2841" s="7" t="s">
        <v>2400</v>
      </c>
      <c r="AB2841" s="7" t="s">
        <v>2400</v>
      </c>
      <c r="AC2841" s="3" t="s">
        <v>2400</v>
      </c>
      <c r="AD2841" s="3" t="s">
        <v>2400</v>
      </c>
      <c r="AE2841" s="3" t="s">
        <v>2400</v>
      </c>
      <c r="AF2841" s="3" t="s">
        <v>2400</v>
      </c>
      <c r="AG2841" s="7">
        <v>30479406</v>
      </c>
      <c r="AH2841" s="7">
        <v>30463156</v>
      </c>
      <c r="AI2841" s="7">
        <v>30436964</v>
      </c>
      <c r="AJ2841" s="7">
        <v>19848450</v>
      </c>
      <c r="AK2841" s="3">
        <v>65.11215</v>
      </c>
      <c r="AL2841" s="7">
        <v>65</v>
      </c>
      <c r="AM2841" s="7">
        <v>4944323</v>
      </c>
      <c r="AN2841" s="3">
        <v>16.22</v>
      </c>
      <c r="AO2841" s="3">
        <v>-13.377193</v>
      </c>
      <c r="AP2841" s="3">
        <v>-48.094611999999998</v>
      </c>
      <c r="AQ2841" s="3">
        <v>-48.900388</v>
      </c>
      <c r="AR2841" s="3">
        <v>-8.9861749999999994</v>
      </c>
      <c r="AS2841" s="3">
        <v>-48.094611999999998</v>
      </c>
      <c r="AT2841" s="3">
        <v>-48.900388</v>
      </c>
      <c r="AU2841" s="3">
        <v>-1.25</v>
      </c>
      <c r="AV2841" s="3">
        <v>1.5090894638968562</v>
      </c>
      <c r="AW2841" s="3">
        <v>1.6121190358804494</v>
      </c>
      <c r="AX2841" s="3">
        <v>1.03320801594401</v>
      </c>
      <c r="AY2841" s="4">
        <v>117.09</v>
      </c>
      <c r="AZ2841" s="4">
        <v>125.09</v>
      </c>
      <c r="BA2841" s="3">
        <v>80.17</v>
      </c>
    </row>
    <row r="2842" spans="1:53" x14ac:dyDescent="0.3">
      <c r="A2842" s="1" t="s">
        <v>2921</v>
      </c>
      <c r="B2842" s="2">
        <v>4654100</v>
      </c>
      <c r="C2842" s="9" t="s">
        <v>2395</v>
      </c>
      <c r="D2842" s="9" t="s">
        <v>2409</v>
      </c>
      <c r="E2842" s="3">
        <v>231.27679022999999</v>
      </c>
      <c r="F2842" s="5">
        <v>130.76078999999999</v>
      </c>
      <c r="G2842" s="5" t="s">
        <v>2400</v>
      </c>
      <c r="H2842" s="3">
        <v>-0.251</v>
      </c>
      <c r="I2842" s="3" t="s">
        <v>2397</v>
      </c>
      <c r="J2842" s="3">
        <v>-0.251</v>
      </c>
      <c r="K2842" s="3" t="s">
        <v>2397</v>
      </c>
      <c r="L2842" s="3">
        <v>1.54377104</v>
      </c>
      <c r="M2842" s="3">
        <v>1.1780575500000001</v>
      </c>
      <c r="N2842" s="3" t="s">
        <v>2397</v>
      </c>
      <c r="O2842" s="3" t="s">
        <v>2400</v>
      </c>
      <c r="P2842" s="3" t="s">
        <v>2400</v>
      </c>
      <c r="Q2842" s="3">
        <v>0.35563099999999997</v>
      </c>
      <c r="R2842" s="3" t="s">
        <v>2397</v>
      </c>
      <c r="S2842" s="3">
        <v>-4.7612810000000003</v>
      </c>
      <c r="T2842" s="9" t="s">
        <v>3429</v>
      </c>
      <c r="U2842" s="7">
        <v>315660</v>
      </c>
      <c r="V2842" s="7">
        <v>377241</v>
      </c>
      <c r="W2842" s="7">
        <v>358003</v>
      </c>
      <c r="X2842" s="7">
        <v>308487</v>
      </c>
      <c r="Y2842" s="7">
        <v>331520</v>
      </c>
      <c r="Z2842" s="7">
        <v>326653</v>
      </c>
      <c r="AA2842" s="7">
        <v>321523</v>
      </c>
      <c r="AB2842" s="7">
        <v>315660</v>
      </c>
      <c r="AC2842" s="3">
        <v>40.137999999999998</v>
      </c>
      <c r="AD2842" s="3">
        <v>44.223999999999997</v>
      </c>
      <c r="AE2842" s="3">
        <v>-14.471</v>
      </c>
      <c r="AF2842" s="3">
        <v>-8.8010000000000002</v>
      </c>
      <c r="AG2842" s="7">
        <v>23817704</v>
      </c>
      <c r="AH2842" s="7">
        <v>23718774</v>
      </c>
      <c r="AI2842" s="7">
        <v>23306825</v>
      </c>
      <c r="AJ2842" s="7">
        <v>21584827</v>
      </c>
      <c r="AK2842" s="3">
        <v>90.622439999999997</v>
      </c>
      <c r="AL2842" s="7">
        <v>165</v>
      </c>
      <c r="AM2842" s="7">
        <v>18497279</v>
      </c>
      <c r="AN2842" s="3">
        <v>77.66</v>
      </c>
      <c r="AO2842" s="3">
        <v>8.7781730000000007</v>
      </c>
      <c r="AP2842" s="3">
        <v>-5.5612769999999996</v>
      </c>
      <c r="AQ2842" s="3">
        <v>-5.4639179999999996</v>
      </c>
      <c r="AR2842" s="3">
        <v>61.728394999999999</v>
      </c>
      <c r="AS2842" s="3">
        <v>-5.5612769999999996</v>
      </c>
      <c r="AT2842" s="3">
        <v>-5.4639179999999996</v>
      </c>
      <c r="AU2842" s="3">
        <v>67.030964999999995</v>
      </c>
      <c r="AV2842" s="3">
        <v>3.4643701912465787</v>
      </c>
      <c r="AW2842" s="3">
        <v>3.3988830406123194</v>
      </c>
      <c r="AX2842" s="3">
        <v>3.9481865757193173</v>
      </c>
      <c r="AY2842" s="3">
        <v>52.51</v>
      </c>
      <c r="AZ2842" s="3">
        <v>51.52</v>
      </c>
      <c r="BA2842" s="3">
        <v>59.85</v>
      </c>
    </row>
    <row r="2843" spans="1:53" x14ac:dyDescent="0.3">
      <c r="A2843" s="1" t="s">
        <v>2625</v>
      </c>
      <c r="B2843" s="2">
        <v>13970906</v>
      </c>
      <c r="C2843" s="9" t="s">
        <v>2401</v>
      </c>
      <c r="D2843" s="9" t="s">
        <v>2438</v>
      </c>
      <c r="E2843" s="3">
        <v>230.64557832</v>
      </c>
      <c r="F2843" s="5" t="s">
        <v>2400</v>
      </c>
      <c r="G2843" s="5">
        <v>2025.8855783199999</v>
      </c>
      <c r="H2843" s="4">
        <v>1.29</v>
      </c>
      <c r="I2843" s="3">
        <v>3.15646258503401</v>
      </c>
      <c r="J2843" s="3">
        <v>1.29</v>
      </c>
      <c r="K2843" s="3">
        <v>3.15646258503401</v>
      </c>
      <c r="L2843" s="3">
        <v>0.82303376170321996</v>
      </c>
      <c r="M2843" s="3">
        <v>0.82303376170321996</v>
      </c>
      <c r="N2843" s="3" t="s">
        <v>2397</v>
      </c>
      <c r="O2843" s="3" t="s">
        <v>2400</v>
      </c>
      <c r="P2843" s="3" t="s">
        <v>2400</v>
      </c>
      <c r="Q2843" s="3" t="s">
        <v>2400</v>
      </c>
      <c r="R2843" s="3" t="s">
        <v>2400</v>
      </c>
      <c r="S2843" s="3">
        <v>13.9883323432637</v>
      </c>
      <c r="T2843" s="9" t="s">
        <v>3429</v>
      </c>
      <c r="U2843" s="7">
        <v>54864</v>
      </c>
      <c r="V2843" s="7">
        <v>-157950</v>
      </c>
      <c r="W2843" s="7">
        <v>41761</v>
      </c>
      <c r="X2843" s="7">
        <v>10384</v>
      </c>
      <c r="Y2843" s="7">
        <v>94440</v>
      </c>
      <c r="Z2843" s="7">
        <v>69248</v>
      </c>
      <c r="AA2843" s="7">
        <v>66559</v>
      </c>
      <c r="AB2843" s="7">
        <v>54864</v>
      </c>
      <c r="AC2843" s="3">
        <v>77.447999999999993</v>
      </c>
      <c r="AD2843" s="3">
        <v>88.606999999999999</v>
      </c>
      <c r="AE2843" s="3" t="s">
        <v>2400</v>
      </c>
      <c r="AF2843" s="3" t="s">
        <v>2400</v>
      </c>
      <c r="AG2843" s="7">
        <v>23511272</v>
      </c>
      <c r="AH2843" s="7">
        <v>24998549</v>
      </c>
      <c r="AI2843" s="7">
        <v>24955566</v>
      </c>
      <c r="AJ2843" s="7">
        <v>12794799</v>
      </c>
      <c r="AK2843" s="3">
        <v>54.419849999999997</v>
      </c>
      <c r="AL2843" s="7">
        <v>98</v>
      </c>
      <c r="AM2843" s="7">
        <v>13300744</v>
      </c>
      <c r="AN2843" s="3">
        <v>56.57</v>
      </c>
      <c r="AO2843" s="3">
        <v>-0.32223400000000002</v>
      </c>
      <c r="AP2843" s="3">
        <v>-5.4026500000000004</v>
      </c>
      <c r="AQ2843" s="3">
        <v>-11.025887000000001</v>
      </c>
      <c r="AR2843" s="3">
        <v>-14.074074</v>
      </c>
      <c r="AS2843" s="3">
        <v>-5.4026500000000004</v>
      </c>
      <c r="AT2843" s="3">
        <v>-11.025887000000001</v>
      </c>
      <c r="AU2843" s="3">
        <v>-12.452830000000001</v>
      </c>
      <c r="AV2843" s="3">
        <v>1.5821857702977531</v>
      </c>
      <c r="AW2843" s="3">
        <v>2.1612244698473293</v>
      </c>
      <c r="AX2843" s="3">
        <v>2.1326745872231974</v>
      </c>
      <c r="AY2843" s="3">
        <v>83.85</v>
      </c>
      <c r="AZ2843" s="3">
        <v>114.54</v>
      </c>
      <c r="BA2843" s="4">
        <v>113.02</v>
      </c>
    </row>
    <row r="2844" spans="1:53" x14ac:dyDescent="0.3">
      <c r="A2844" s="1" t="s">
        <v>2696</v>
      </c>
      <c r="B2844" s="2">
        <v>4050551</v>
      </c>
      <c r="C2844" s="9" t="s">
        <v>2395</v>
      </c>
      <c r="D2844" s="9" t="s">
        <v>2399</v>
      </c>
      <c r="E2844" s="3">
        <v>230.54213609999999</v>
      </c>
      <c r="F2844" s="5" t="s">
        <v>2400</v>
      </c>
      <c r="G2844" s="5">
        <v>528.80313609999996</v>
      </c>
      <c r="H2844" s="3">
        <v>-0.19</v>
      </c>
      <c r="I2844" s="3" t="s">
        <v>2397</v>
      </c>
      <c r="J2844" s="3">
        <v>-0.19</v>
      </c>
      <c r="K2844" s="3" t="s">
        <v>2397</v>
      </c>
      <c r="L2844" s="3">
        <v>0.66531407903857998</v>
      </c>
      <c r="M2844" s="3">
        <v>0.66472582436140204</v>
      </c>
      <c r="N2844" s="3" t="s">
        <v>2397</v>
      </c>
      <c r="O2844" s="3" t="s">
        <v>2400</v>
      </c>
      <c r="P2844" s="3" t="s">
        <v>2400</v>
      </c>
      <c r="Q2844" s="3" t="s">
        <v>2400</v>
      </c>
      <c r="R2844" s="3" t="s">
        <v>2400</v>
      </c>
      <c r="S2844" s="3" t="s">
        <v>2400</v>
      </c>
      <c r="T2844" s="9" t="s">
        <v>3429</v>
      </c>
      <c r="U2844" s="7">
        <v>43724</v>
      </c>
      <c r="V2844" s="7">
        <v>54507</v>
      </c>
      <c r="W2844" s="7">
        <v>45513</v>
      </c>
      <c r="X2844" s="7">
        <v>41384</v>
      </c>
      <c r="Y2844" s="7">
        <v>39096</v>
      </c>
      <c r="Z2844" s="7">
        <v>39867</v>
      </c>
      <c r="AA2844" s="7">
        <v>41167</v>
      </c>
      <c r="AB2844" s="7">
        <v>43724</v>
      </c>
      <c r="AC2844" s="3" t="s">
        <v>2400</v>
      </c>
      <c r="AD2844" s="3" t="s">
        <v>2400</v>
      </c>
      <c r="AE2844" s="3" t="s">
        <v>2400</v>
      </c>
      <c r="AF2844" s="3" t="s">
        <v>2400</v>
      </c>
      <c r="AG2844" s="7">
        <v>22990908</v>
      </c>
      <c r="AH2844" s="7">
        <v>23505357</v>
      </c>
      <c r="AI2844" s="7">
        <v>25174412</v>
      </c>
      <c r="AJ2844" s="7">
        <v>17503927</v>
      </c>
      <c r="AK2844" s="4">
        <v>84.200900000000004</v>
      </c>
      <c r="AL2844" s="7">
        <v>97</v>
      </c>
      <c r="AM2844" s="7">
        <v>12851397</v>
      </c>
      <c r="AN2844" s="3">
        <v>61.82</v>
      </c>
      <c r="AO2844" s="3">
        <v>-0.60790299999999997</v>
      </c>
      <c r="AP2844" s="3">
        <v>-11.541930000000001</v>
      </c>
      <c r="AQ2844" s="3">
        <v>-4.2926830000000002</v>
      </c>
      <c r="AR2844" s="3">
        <v>-1.407035</v>
      </c>
      <c r="AS2844" s="3">
        <v>-11.541930000000001</v>
      </c>
      <c r="AT2844" s="3">
        <v>-4.2926830000000002</v>
      </c>
      <c r="AU2844" s="3">
        <v>1.4477770000000001</v>
      </c>
      <c r="AV2844" s="3">
        <v>0.86860439218425367</v>
      </c>
      <c r="AW2844" s="3">
        <v>1.1878157891249879</v>
      </c>
      <c r="AX2844" s="3">
        <v>1.2284904330570425</v>
      </c>
      <c r="AY2844" s="4">
        <v>68.5</v>
      </c>
      <c r="AZ2844" s="3">
        <v>93.67</v>
      </c>
      <c r="BA2844" s="3">
        <v>96.88</v>
      </c>
    </row>
    <row r="2845" spans="1:53" x14ac:dyDescent="0.3">
      <c r="A2845" s="1" t="s">
        <v>2836</v>
      </c>
      <c r="B2845" s="2">
        <v>100525</v>
      </c>
      <c r="C2845" s="9" t="s">
        <v>2395</v>
      </c>
      <c r="D2845" s="9" t="s">
        <v>2399</v>
      </c>
      <c r="E2845" s="3">
        <v>230.54179500000001</v>
      </c>
      <c r="F2845" s="5" t="s">
        <v>2400</v>
      </c>
      <c r="G2845" s="5">
        <v>340.62779499999999</v>
      </c>
      <c r="H2845" s="3">
        <v>0.89</v>
      </c>
      <c r="I2845" s="3">
        <v>13.7032520325203</v>
      </c>
      <c r="J2845" s="4">
        <v>0.89</v>
      </c>
      <c r="K2845" s="3">
        <v>13.7032520325203</v>
      </c>
      <c r="L2845" s="3">
        <v>1.34501180430907</v>
      </c>
      <c r="M2845" s="3">
        <v>1.2533544206484699</v>
      </c>
      <c r="N2845" s="3">
        <v>13.142300000000001</v>
      </c>
      <c r="O2845" s="3" t="s">
        <v>2400</v>
      </c>
      <c r="P2845" s="3" t="s">
        <v>2400</v>
      </c>
      <c r="Q2845" s="3" t="s">
        <v>2400</v>
      </c>
      <c r="R2845" s="3" t="s">
        <v>2400</v>
      </c>
      <c r="S2845" s="3" t="s">
        <v>2400</v>
      </c>
      <c r="T2845" s="9" t="s">
        <v>3429</v>
      </c>
      <c r="U2845" s="7">
        <v>71339</v>
      </c>
      <c r="V2845" s="7">
        <v>75683</v>
      </c>
      <c r="W2845" s="7">
        <v>71881</v>
      </c>
      <c r="X2845" s="7">
        <v>67123</v>
      </c>
      <c r="Y2845" s="7">
        <v>73850</v>
      </c>
      <c r="Z2845" s="7">
        <v>72451</v>
      </c>
      <c r="AA2845" s="7">
        <v>71115</v>
      </c>
      <c r="AB2845" s="7">
        <v>71339</v>
      </c>
      <c r="AC2845" s="3" t="s">
        <v>2400</v>
      </c>
      <c r="AD2845" s="3" t="s">
        <v>2400</v>
      </c>
      <c r="AE2845" s="3" t="s">
        <v>2400</v>
      </c>
      <c r="AF2845" s="3" t="s">
        <v>2400</v>
      </c>
      <c r="AG2845" s="7">
        <v>6468625</v>
      </c>
      <c r="AH2845" s="7">
        <v>6465601</v>
      </c>
      <c r="AI2845" s="7">
        <v>6715170</v>
      </c>
      <c r="AJ2845" s="7">
        <v>5508185</v>
      </c>
      <c r="AK2845" s="3">
        <v>85.152330000000006</v>
      </c>
      <c r="AL2845" s="7">
        <v>57</v>
      </c>
      <c r="AM2845" s="7">
        <v>2318452</v>
      </c>
      <c r="AN2845" s="3">
        <v>35.840000000000003</v>
      </c>
      <c r="AO2845" s="3">
        <v>-0.79458499999999999</v>
      </c>
      <c r="AP2845" s="3">
        <v>-5.4152639999999996</v>
      </c>
      <c r="AQ2845" s="3">
        <v>12.969169000000001</v>
      </c>
      <c r="AR2845" s="3">
        <v>41.638655999999997</v>
      </c>
      <c r="AS2845" s="3">
        <v>-5.4152639999999996</v>
      </c>
      <c r="AT2845" s="3">
        <v>12.969169000000001</v>
      </c>
      <c r="AU2845" s="3">
        <v>43.385793</v>
      </c>
      <c r="AV2845" s="3" t="s">
        <v>2400</v>
      </c>
      <c r="AW2845" s="3" t="s">
        <v>2400</v>
      </c>
      <c r="AX2845" s="3" t="s">
        <v>2400</v>
      </c>
      <c r="AY2845" s="3">
        <v>75.56</v>
      </c>
      <c r="AZ2845" s="3">
        <v>87.18</v>
      </c>
      <c r="BA2845" s="3">
        <v>85.76</v>
      </c>
    </row>
    <row r="2846" spans="1:53" x14ac:dyDescent="0.3">
      <c r="A2846" s="1" t="s">
        <v>2856</v>
      </c>
      <c r="B2846" s="2">
        <v>4985615</v>
      </c>
      <c r="C2846" s="9" t="s">
        <v>2401</v>
      </c>
      <c r="D2846" s="9" t="s">
        <v>2514</v>
      </c>
      <c r="E2846" s="3">
        <v>228.00649602999999</v>
      </c>
      <c r="F2846" s="5">
        <v>94.701496000000006</v>
      </c>
      <c r="G2846" s="5" t="s">
        <v>2400</v>
      </c>
      <c r="H2846" s="3">
        <v>-0.03</v>
      </c>
      <c r="I2846" s="3">
        <v>6.4512200000000002</v>
      </c>
      <c r="J2846" s="3">
        <v>-0.03</v>
      </c>
      <c r="K2846" s="3">
        <v>6.4512200000000002</v>
      </c>
      <c r="L2846" s="3">
        <v>1.08535084</v>
      </c>
      <c r="M2846" s="3">
        <v>1.08535084</v>
      </c>
      <c r="N2846" s="3">
        <v>5.4312110000000002</v>
      </c>
      <c r="O2846" s="3" t="s">
        <v>2400</v>
      </c>
      <c r="P2846" s="3" t="s">
        <v>2400</v>
      </c>
      <c r="Q2846" s="3">
        <v>0.35861399999999999</v>
      </c>
      <c r="R2846" s="4">
        <v>2.8298000000000001</v>
      </c>
      <c r="S2846" s="4">
        <v>2.8298000000000001</v>
      </c>
      <c r="T2846" s="9" t="s">
        <v>3429</v>
      </c>
      <c r="U2846" s="7">
        <v>368250</v>
      </c>
      <c r="V2846" s="7">
        <v>396014</v>
      </c>
      <c r="W2846" s="7">
        <v>321386</v>
      </c>
      <c r="X2846" s="7">
        <v>204505</v>
      </c>
      <c r="Y2846" s="7">
        <v>273839</v>
      </c>
      <c r="Z2846" s="7">
        <v>339451</v>
      </c>
      <c r="AA2846" s="7">
        <v>352350</v>
      </c>
      <c r="AB2846" s="7">
        <v>368250</v>
      </c>
      <c r="AC2846" s="4">
        <v>10.888999999999999</v>
      </c>
      <c r="AD2846" s="4">
        <v>13.6</v>
      </c>
      <c r="AE2846" s="4">
        <v>10.002000000000001</v>
      </c>
      <c r="AF2846" s="4">
        <v>12.349</v>
      </c>
      <c r="AG2846" s="7">
        <v>43763243</v>
      </c>
      <c r="AH2846" s="7">
        <v>43763243</v>
      </c>
      <c r="AI2846" s="7">
        <v>43763243</v>
      </c>
      <c r="AJ2846" s="7">
        <v>42769992</v>
      </c>
      <c r="AK2846" s="4">
        <v>97.730400000000003</v>
      </c>
      <c r="AL2846" s="7">
        <v>156</v>
      </c>
      <c r="AM2846" s="7">
        <v>36989796</v>
      </c>
      <c r="AN2846" s="3">
        <v>84.52</v>
      </c>
      <c r="AO2846" s="3">
        <v>2.51938</v>
      </c>
      <c r="AP2846" s="3">
        <v>1.535509</v>
      </c>
      <c r="AQ2846" s="3">
        <v>-8</v>
      </c>
      <c r="AR2846" s="3">
        <v>-12.417218999999999</v>
      </c>
      <c r="AS2846" s="3">
        <v>1.535509</v>
      </c>
      <c r="AT2846" s="3">
        <v>-8</v>
      </c>
      <c r="AU2846" s="3">
        <v>-12.993421</v>
      </c>
      <c r="AV2846" s="3">
        <v>1.7996906673483957</v>
      </c>
      <c r="AW2846" s="3">
        <v>2.8035337160165956</v>
      </c>
      <c r="AX2846" s="3">
        <v>3.2811084442221556</v>
      </c>
      <c r="AY2846" s="3">
        <v>36.92</v>
      </c>
      <c r="AZ2846" s="3">
        <v>57.52</v>
      </c>
      <c r="BA2846" s="3">
        <v>67.319999999999993</v>
      </c>
    </row>
    <row r="2847" spans="1:53" x14ac:dyDescent="0.3">
      <c r="A2847" s="1" t="s">
        <v>3230</v>
      </c>
      <c r="B2847" s="2">
        <v>5988478</v>
      </c>
      <c r="C2847" s="9" t="s">
        <v>2395</v>
      </c>
      <c r="D2847" s="9" t="s">
        <v>2403</v>
      </c>
      <c r="E2847" s="3">
        <v>227.74125989999999</v>
      </c>
      <c r="F2847" s="5">
        <v>81.343259000000003</v>
      </c>
      <c r="G2847" s="5" t="s">
        <v>2400</v>
      </c>
      <c r="H2847" s="3">
        <v>-0.79</v>
      </c>
      <c r="I2847" s="3" t="s">
        <v>2397</v>
      </c>
      <c r="J2847" s="3">
        <v>-0.79</v>
      </c>
      <c r="K2847" s="3" t="s">
        <v>2397</v>
      </c>
      <c r="L2847" s="3">
        <v>0.93240093000000002</v>
      </c>
      <c r="M2847" s="3">
        <v>0.93240093000000002</v>
      </c>
      <c r="N2847" s="3" t="s">
        <v>2397</v>
      </c>
      <c r="O2847" s="3" t="s">
        <v>2400</v>
      </c>
      <c r="P2847" s="3" t="s">
        <v>2400</v>
      </c>
      <c r="Q2847" s="3" t="s">
        <v>2400</v>
      </c>
      <c r="R2847" s="3" t="s">
        <v>2397</v>
      </c>
      <c r="S2847" s="3">
        <v>-0.129501</v>
      </c>
      <c r="T2847" s="9" t="s">
        <v>3429</v>
      </c>
      <c r="U2847" s="7" t="s">
        <v>2400</v>
      </c>
      <c r="V2847" s="7">
        <v>8094</v>
      </c>
      <c r="W2847" s="7">
        <v>13620</v>
      </c>
      <c r="X2847" s="7" t="s">
        <v>2400</v>
      </c>
      <c r="Y2847" s="7" t="s">
        <v>2400</v>
      </c>
      <c r="Z2847" s="7" t="s">
        <v>2400</v>
      </c>
      <c r="AA2847" s="7" t="s">
        <v>2400</v>
      </c>
      <c r="AB2847" s="7" t="s">
        <v>2400</v>
      </c>
      <c r="AC2847" s="3" t="s">
        <v>2400</v>
      </c>
      <c r="AD2847" s="3" t="s">
        <v>2400</v>
      </c>
      <c r="AE2847" s="3" t="s">
        <v>2400</v>
      </c>
      <c r="AF2847" s="3" t="s">
        <v>2400</v>
      </c>
      <c r="AG2847" s="7">
        <v>38930203</v>
      </c>
      <c r="AH2847" s="7">
        <v>38551059</v>
      </c>
      <c r="AI2847" s="7">
        <v>20061751</v>
      </c>
      <c r="AJ2847" s="7">
        <v>18753983</v>
      </c>
      <c r="AK2847" s="3">
        <v>46.938220000000001</v>
      </c>
      <c r="AL2847" s="7">
        <v>113</v>
      </c>
      <c r="AM2847" s="7">
        <v>15468680</v>
      </c>
      <c r="AN2847" s="3">
        <v>38.72</v>
      </c>
      <c r="AO2847" s="3">
        <v>-4.3062199999999997</v>
      </c>
      <c r="AP2847" s="3">
        <v>-29.824560999999999</v>
      </c>
      <c r="AQ2847" s="3">
        <v>-42.611190999999998</v>
      </c>
      <c r="AR2847" s="3">
        <v>-36</v>
      </c>
      <c r="AS2847" s="3">
        <v>-29.824560999999999</v>
      </c>
      <c r="AT2847" s="3">
        <v>-42.611190999999998</v>
      </c>
      <c r="AU2847" s="3">
        <v>-34.85342</v>
      </c>
      <c r="AV2847" s="3">
        <v>4.2464189423762821</v>
      </c>
      <c r="AW2847" s="3">
        <v>4.0102293175762274</v>
      </c>
      <c r="AX2847" s="3">
        <v>4.0753413376950887</v>
      </c>
      <c r="AY2847" s="3">
        <v>99.22</v>
      </c>
      <c r="AZ2847" s="4">
        <v>93.7</v>
      </c>
      <c r="BA2847" s="3">
        <v>95.22</v>
      </c>
    </row>
    <row r="2848" spans="1:53" x14ac:dyDescent="0.3">
      <c r="A2848" s="1" t="s">
        <v>3235</v>
      </c>
      <c r="B2848" s="2">
        <v>5258820</v>
      </c>
      <c r="C2848" s="9" t="s">
        <v>2395</v>
      </c>
      <c r="D2848" s="9" t="s">
        <v>2519</v>
      </c>
      <c r="E2848" s="3">
        <v>226.55560894999999</v>
      </c>
      <c r="F2848" s="5">
        <v>162.441608</v>
      </c>
      <c r="G2848" s="5" t="s">
        <v>2400</v>
      </c>
      <c r="H2848" s="3">
        <v>-0.27800000000000002</v>
      </c>
      <c r="I2848" s="3" t="s">
        <v>2397</v>
      </c>
      <c r="J2848" s="3">
        <v>-0.27800000000000002</v>
      </c>
      <c r="K2848" s="3" t="s">
        <v>2397</v>
      </c>
      <c r="L2848" s="3">
        <v>2.4520766800000002</v>
      </c>
      <c r="M2848" s="3">
        <v>1.7974238900000001</v>
      </c>
      <c r="N2848" s="3" t="s">
        <v>2397</v>
      </c>
      <c r="O2848" s="3" t="s">
        <v>2400</v>
      </c>
      <c r="P2848" s="3" t="s">
        <v>2400</v>
      </c>
      <c r="Q2848" s="3">
        <v>2.1686589999999999</v>
      </c>
      <c r="R2848" s="3" t="s">
        <v>2397</v>
      </c>
      <c r="S2848" s="3">
        <v>-2.2001840000000001</v>
      </c>
      <c r="T2848" s="9" t="s">
        <v>3429</v>
      </c>
      <c r="U2848" s="7">
        <v>62371</v>
      </c>
      <c r="V2848" s="7">
        <v>47560</v>
      </c>
      <c r="W2848" s="7">
        <v>40450</v>
      </c>
      <c r="X2848" s="7">
        <v>28400</v>
      </c>
      <c r="Y2848" s="7">
        <v>64488</v>
      </c>
      <c r="Z2848" s="7">
        <v>64938</v>
      </c>
      <c r="AA2848" s="7">
        <v>64184</v>
      </c>
      <c r="AB2848" s="7">
        <v>62371</v>
      </c>
      <c r="AC2848" s="3">
        <v>68.802999999999997</v>
      </c>
      <c r="AD2848" s="3">
        <v>67.816999999999993</v>
      </c>
      <c r="AE2848" s="3">
        <v>-116.93899999999999</v>
      </c>
      <c r="AF2848" s="3">
        <v>-104.221</v>
      </c>
      <c r="AG2848" s="7">
        <v>66438595</v>
      </c>
      <c r="AH2848" s="7">
        <v>66208534</v>
      </c>
      <c r="AI2848" s="7">
        <v>65132006</v>
      </c>
      <c r="AJ2848" s="7">
        <v>47283576</v>
      </c>
      <c r="AK2848" s="3">
        <v>71.168840000000003</v>
      </c>
      <c r="AL2848" s="7">
        <v>31</v>
      </c>
      <c r="AM2848" s="7">
        <v>17934219</v>
      </c>
      <c r="AN2848" s="3">
        <v>26.99</v>
      </c>
      <c r="AO2848" s="3">
        <v>-2.8481010000000002</v>
      </c>
      <c r="AP2848" s="3">
        <v>-9.970675</v>
      </c>
      <c r="AQ2848" s="3">
        <v>-15.890411</v>
      </c>
      <c r="AR2848" s="3">
        <v>-36.438923000000003</v>
      </c>
      <c r="AS2848" s="3">
        <v>-9.970675</v>
      </c>
      <c r="AT2848" s="3">
        <v>-15.890411</v>
      </c>
      <c r="AU2848" s="3">
        <v>-34.819533</v>
      </c>
      <c r="AV2848" s="3">
        <v>0.27796493890335883</v>
      </c>
      <c r="AW2848" s="3">
        <v>0.19154426456763296</v>
      </c>
      <c r="AX2848" s="3">
        <v>0.1953667489159322</v>
      </c>
      <c r="AY2848" s="3">
        <v>59.76</v>
      </c>
      <c r="AZ2848" s="3">
        <v>41.18</v>
      </c>
      <c r="BA2848" s="3">
        <v>42.01</v>
      </c>
    </row>
    <row r="2849" spans="1:53" x14ac:dyDescent="0.3">
      <c r="A2849" s="1" t="s">
        <v>2617</v>
      </c>
      <c r="B2849" s="2">
        <v>6459368</v>
      </c>
      <c r="C2849" s="9" t="s">
        <v>2401</v>
      </c>
      <c r="D2849" s="9" t="s">
        <v>2419</v>
      </c>
      <c r="E2849" s="3">
        <v>226.49500846000001</v>
      </c>
      <c r="F2849" s="5">
        <v>228.71100799999999</v>
      </c>
      <c r="G2849" s="5" t="s">
        <v>2400</v>
      </c>
      <c r="H2849" s="3">
        <v>-0.105</v>
      </c>
      <c r="I2849" s="3" t="s">
        <v>2397</v>
      </c>
      <c r="J2849" s="3">
        <v>-0.105</v>
      </c>
      <c r="K2849" s="3" t="s">
        <v>2397</v>
      </c>
      <c r="L2849" s="3">
        <v>5.5666003999999996</v>
      </c>
      <c r="M2849" s="3">
        <v>5.5666003999999996</v>
      </c>
      <c r="N2849" s="3" t="s">
        <v>2397</v>
      </c>
      <c r="O2849" s="3" t="s">
        <v>2400</v>
      </c>
      <c r="P2849" s="3" t="s">
        <v>2400</v>
      </c>
      <c r="Q2849" s="3">
        <v>17.080355000000001</v>
      </c>
      <c r="R2849" s="3" t="s">
        <v>2397</v>
      </c>
      <c r="S2849" s="3">
        <v>-8.4723210000000009</v>
      </c>
      <c r="T2849" s="9" t="s">
        <v>3429</v>
      </c>
      <c r="U2849" s="7">
        <v>9053</v>
      </c>
      <c r="V2849" s="7">
        <v>4409</v>
      </c>
      <c r="W2849" s="7">
        <v>2772</v>
      </c>
      <c r="X2849" s="7">
        <v>4679</v>
      </c>
      <c r="Y2849" s="7">
        <v>17480</v>
      </c>
      <c r="Z2849" s="7">
        <v>12423</v>
      </c>
      <c r="AA2849" s="7">
        <v>10710</v>
      </c>
      <c r="AB2849" s="7">
        <v>9053</v>
      </c>
      <c r="AC2849" s="3">
        <v>-162.11199999999999</v>
      </c>
      <c r="AD2849" s="3">
        <v>-114.16500000000001</v>
      </c>
      <c r="AE2849" s="3" t="s">
        <v>2397</v>
      </c>
      <c r="AF2849" s="3">
        <v>-233.65600000000001</v>
      </c>
      <c r="AG2849" s="7">
        <v>111338789</v>
      </c>
      <c r="AH2849" s="7">
        <v>107978287</v>
      </c>
      <c r="AI2849" s="7">
        <v>87642244</v>
      </c>
      <c r="AJ2849" s="7">
        <v>76542752</v>
      </c>
      <c r="AK2849" s="3">
        <v>72.320130000000006</v>
      </c>
      <c r="AL2849" s="7">
        <v>88</v>
      </c>
      <c r="AM2849" s="7">
        <v>10480043</v>
      </c>
      <c r="AN2849" s="4">
        <v>9.9</v>
      </c>
      <c r="AO2849" s="3">
        <v>47.368420999999998</v>
      </c>
      <c r="AP2849" s="3">
        <v>30.841121999999999</v>
      </c>
      <c r="AQ2849" s="3">
        <v>152.252252</v>
      </c>
      <c r="AR2849" s="3">
        <v>-30</v>
      </c>
      <c r="AS2849" s="3">
        <v>30.841121999999999</v>
      </c>
      <c r="AT2849" s="3">
        <v>152.252252</v>
      </c>
      <c r="AU2849" s="3">
        <v>-47.069943000000002</v>
      </c>
      <c r="AV2849" s="3">
        <v>37.575056721406739</v>
      </c>
      <c r="AW2849" s="3">
        <v>19.608086562324861</v>
      </c>
      <c r="AX2849" s="3">
        <v>14.090231134447315</v>
      </c>
      <c r="AY2849" s="3">
        <v>606.25</v>
      </c>
      <c r="AZ2849" s="3">
        <v>316.37</v>
      </c>
      <c r="BA2849" s="3">
        <v>227.34</v>
      </c>
    </row>
    <row r="2850" spans="1:53" x14ac:dyDescent="0.3">
      <c r="A2850" s="1" t="s">
        <v>2785</v>
      </c>
      <c r="B2850" s="2">
        <v>7382761</v>
      </c>
      <c r="C2850" s="9" t="s">
        <v>2401</v>
      </c>
      <c r="D2850" s="9" t="s">
        <v>2516</v>
      </c>
      <c r="E2850" s="3">
        <v>226.48415714000001</v>
      </c>
      <c r="F2850" s="5">
        <v>228.666157</v>
      </c>
      <c r="G2850" s="5" t="s">
        <v>2400</v>
      </c>
      <c r="H2850" s="3">
        <v>-0.33</v>
      </c>
      <c r="I2850" s="3" t="s">
        <v>2397</v>
      </c>
      <c r="J2850" s="3">
        <v>-0.33</v>
      </c>
      <c r="K2850" s="3" t="s">
        <v>2397</v>
      </c>
      <c r="L2850" s="3">
        <v>2.2266666699999997</v>
      </c>
      <c r="M2850" s="3">
        <v>0.88313061999999998</v>
      </c>
      <c r="N2850" s="3" t="s">
        <v>2397</v>
      </c>
      <c r="O2850" s="3" t="s">
        <v>2400</v>
      </c>
      <c r="P2850" s="3" t="s">
        <v>2400</v>
      </c>
      <c r="Q2850" s="3">
        <v>0.156337</v>
      </c>
      <c r="R2850" s="3" t="s">
        <v>2397</v>
      </c>
      <c r="S2850" s="3">
        <v>-11.842834</v>
      </c>
      <c r="T2850" s="9" t="s">
        <v>3429</v>
      </c>
      <c r="U2850" s="7">
        <v>955578</v>
      </c>
      <c r="V2850" s="7">
        <v>1153177</v>
      </c>
      <c r="W2850" s="7">
        <v>1353138</v>
      </c>
      <c r="X2850" s="7">
        <v>773987</v>
      </c>
      <c r="Y2850" s="7">
        <v>966442</v>
      </c>
      <c r="Z2850" s="7">
        <v>951674</v>
      </c>
      <c r="AA2850" s="7">
        <v>941835</v>
      </c>
      <c r="AB2850" s="7">
        <v>955578</v>
      </c>
      <c r="AC2850" s="4">
        <v>100</v>
      </c>
      <c r="AD2850" s="4">
        <v>100</v>
      </c>
      <c r="AE2850" s="3">
        <v>-5.6609999999999996</v>
      </c>
      <c r="AF2850" s="3">
        <v>-5.1239999999999997</v>
      </c>
      <c r="AG2850" s="7">
        <v>91832616</v>
      </c>
      <c r="AH2850" s="7">
        <v>91714666</v>
      </c>
      <c r="AI2850" s="7">
        <v>88682319</v>
      </c>
      <c r="AJ2850" s="7">
        <v>71720385</v>
      </c>
      <c r="AK2850" s="3">
        <v>80.433779999999999</v>
      </c>
      <c r="AL2850" s="7">
        <v>135</v>
      </c>
      <c r="AM2850" s="7">
        <v>40801656</v>
      </c>
      <c r="AN2850" s="3">
        <v>45.76</v>
      </c>
      <c r="AO2850" s="3">
        <v>2.4539879999999998</v>
      </c>
      <c r="AP2850" s="3">
        <v>-34.251969000000003</v>
      </c>
      <c r="AQ2850" s="3">
        <v>-8.743169</v>
      </c>
      <c r="AR2850" s="3">
        <v>-42.611683999999997</v>
      </c>
      <c r="AS2850" s="3">
        <v>-34.251969000000003</v>
      </c>
      <c r="AT2850" s="3">
        <v>-8.743169</v>
      </c>
      <c r="AU2850" s="3">
        <v>-43.389831000000001</v>
      </c>
      <c r="AV2850" s="3">
        <v>7.3149535796267928</v>
      </c>
      <c r="AW2850" s="3">
        <v>6.0842651249313064</v>
      </c>
      <c r="AX2850" s="3">
        <v>4.8142660256934704</v>
      </c>
      <c r="AY2850" s="3">
        <v>139.71</v>
      </c>
      <c r="AZ2850" s="4">
        <v>116.2</v>
      </c>
      <c r="BA2850" s="3">
        <v>91.95</v>
      </c>
    </row>
    <row r="2851" spans="1:53" x14ac:dyDescent="0.3">
      <c r="A2851" s="1" t="s">
        <v>2890</v>
      </c>
      <c r="B2851" s="2">
        <v>1023919</v>
      </c>
      <c r="C2851" s="9" t="s">
        <v>2395</v>
      </c>
      <c r="D2851" s="9" t="s">
        <v>2399</v>
      </c>
      <c r="E2851" s="3">
        <v>226.36982520000001</v>
      </c>
      <c r="F2851" s="5" t="s">
        <v>2400</v>
      </c>
      <c r="G2851" s="5">
        <v>318.9148252</v>
      </c>
      <c r="H2851" s="3">
        <v>0.65500000000000003</v>
      </c>
      <c r="I2851" s="3">
        <v>31.5</v>
      </c>
      <c r="J2851" s="3">
        <v>0.65500000000000003</v>
      </c>
      <c r="K2851" s="3">
        <v>31.5</v>
      </c>
      <c r="L2851" s="3">
        <v>1.35227819988531</v>
      </c>
      <c r="M2851" s="3">
        <v>1.35227819988531</v>
      </c>
      <c r="N2851" s="3">
        <v>7.600536</v>
      </c>
      <c r="O2851" s="3" t="s">
        <v>2400</v>
      </c>
      <c r="P2851" s="3" t="s">
        <v>2400</v>
      </c>
      <c r="Q2851" s="3" t="s">
        <v>2400</v>
      </c>
      <c r="R2851" s="3" t="s">
        <v>2400</v>
      </c>
      <c r="S2851" s="3" t="s">
        <v>2400</v>
      </c>
      <c r="T2851" s="9" t="s">
        <v>3429</v>
      </c>
      <c r="U2851" s="7">
        <v>59560</v>
      </c>
      <c r="V2851" s="7">
        <v>72438</v>
      </c>
      <c r="W2851" s="7">
        <v>76351</v>
      </c>
      <c r="X2851" s="7">
        <v>68297</v>
      </c>
      <c r="Y2851" s="7">
        <v>59556</v>
      </c>
      <c r="Z2851" s="7">
        <v>60265</v>
      </c>
      <c r="AA2851" s="7">
        <v>60164</v>
      </c>
      <c r="AB2851" s="7">
        <v>59560</v>
      </c>
      <c r="AC2851" s="3" t="s">
        <v>2400</v>
      </c>
      <c r="AD2851" s="3" t="s">
        <v>2400</v>
      </c>
      <c r="AE2851" s="3" t="s">
        <v>2400</v>
      </c>
      <c r="AF2851" s="3" t="s">
        <v>2400</v>
      </c>
      <c r="AG2851" s="7">
        <v>6986723</v>
      </c>
      <c r="AH2851" s="7">
        <v>6991723</v>
      </c>
      <c r="AI2851" s="7">
        <v>7039323</v>
      </c>
      <c r="AJ2851" s="7">
        <v>4834888</v>
      </c>
      <c r="AK2851" s="3">
        <v>69.201080000000005</v>
      </c>
      <c r="AL2851" s="7">
        <v>37</v>
      </c>
      <c r="AM2851" s="7">
        <v>998739</v>
      </c>
      <c r="AN2851" s="3">
        <v>14.29</v>
      </c>
      <c r="AO2851" s="3">
        <v>-0.52631600000000001</v>
      </c>
      <c r="AP2851" s="3">
        <v>-12.5</v>
      </c>
      <c r="AQ2851" s="3">
        <v>13.264082999999999</v>
      </c>
      <c r="AR2851" s="3">
        <v>11.176470999999999</v>
      </c>
      <c r="AS2851" s="3">
        <v>-12.5</v>
      </c>
      <c r="AT2851" s="3">
        <v>13.264082999999999</v>
      </c>
      <c r="AU2851" s="3">
        <v>11.746157</v>
      </c>
      <c r="AV2851" s="3">
        <v>0.28441087474056148</v>
      </c>
      <c r="AW2851" s="3">
        <v>0.61056390944523053</v>
      </c>
      <c r="AX2851" s="3">
        <v>0.86563637036440944</v>
      </c>
      <c r="AY2851" s="3">
        <v>36.56</v>
      </c>
      <c r="AZ2851" s="3">
        <v>78.489999999999995</v>
      </c>
      <c r="BA2851" s="3">
        <v>111.28</v>
      </c>
    </row>
    <row r="2852" spans="1:53" x14ac:dyDescent="0.3">
      <c r="A2852" s="1" t="s">
        <v>2748</v>
      </c>
      <c r="B2852" s="2">
        <v>114120413</v>
      </c>
      <c r="C2852" s="9" t="s">
        <v>2401</v>
      </c>
      <c r="D2852" s="9" t="s">
        <v>2407</v>
      </c>
      <c r="E2852" s="3">
        <v>225.78125</v>
      </c>
      <c r="F2852" s="5">
        <v>225.30051</v>
      </c>
      <c r="G2852" s="5" t="s">
        <v>2400</v>
      </c>
      <c r="H2852" s="3">
        <v>6.8000000000000005E-2</v>
      </c>
      <c r="I2852" s="3" t="s">
        <v>2400</v>
      </c>
      <c r="J2852" s="3">
        <v>6.8000000000000005E-2</v>
      </c>
      <c r="K2852" s="3" t="s">
        <v>2400</v>
      </c>
      <c r="L2852" s="3" t="s">
        <v>2397</v>
      </c>
      <c r="M2852" s="3" t="s">
        <v>2397</v>
      </c>
      <c r="N2852" s="3" t="s">
        <v>2400</v>
      </c>
      <c r="O2852" s="3" t="s">
        <v>2400</v>
      </c>
      <c r="P2852" s="3" t="s">
        <v>2400</v>
      </c>
      <c r="Q2852" s="3" t="s">
        <v>2400</v>
      </c>
      <c r="R2852" s="3" t="s">
        <v>2400</v>
      </c>
      <c r="S2852" s="3" t="s">
        <v>2400</v>
      </c>
      <c r="T2852" s="9" t="s">
        <v>3429</v>
      </c>
      <c r="U2852" s="7" t="s">
        <v>2400</v>
      </c>
      <c r="V2852" s="7" t="s">
        <v>2400</v>
      </c>
      <c r="W2852" s="7" t="s">
        <v>2400</v>
      </c>
      <c r="X2852" s="7" t="s">
        <v>2400</v>
      </c>
      <c r="Y2852" s="7" t="s">
        <v>2400</v>
      </c>
      <c r="Z2852" s="7" t="s">
        <v>2400</v>
      </c>
      <c r="AA2852" s="7" t="s">
        <v>2400</v>
      </c>
      <c r="AB2852" s="7" t="s">
        <v>2400</v>
      </c>
      <c r="AC2852" s="3" t="s">
        <v>2400</v>
      </c>
      <c r="AD2852" s="3" t="s">
        <v>2400</v>
      </c>
      <c r="AE2852" s="3" t="s">
        <v>2400</v>
      </c>
      <c r="AF2852" s="3" t="s">
        <v>2400</v>
      </c>
      <c r="AG2852" s="7">
        <v>21250000</v>
      </c>
      <c r="AH2852" s="7">
        <v>21250000</v>
      </c>
      <c r="AI2852" s="7" t="s">
        <v>2400</v>
      </c>
      <c r="AJ2852" s="7">
        <v>15544127</v>
      </c>
      <c r="AK2852" s="3">
        <v>73.148830000000004</v>
      </c>
      <c r="AL2852" s="7">
        <v>40</v>
      </c>
      <c r="AM2852" s="7">
        <v>12558904</v>
      </c>
      <c r="AN2852" s="4">
        <v>59.1</v>
      </c>
      <c r="AO2852" s="3">
        <v>-1.426175</v>
      </c>
      <c r="AP2852" s="3">
        <v>10.588234999999999</v>
      </c>
      <c r="AQ2852" s="3">
        <v>14.522417000000001</v>
      </c>
      <c r="AR2852" s="3">
        <v>16.567460000000001</v>
      </c>
      <c r="AS2852" s="3">
        <v>10.588234999999999</v>
      </c>
      <c r="AT2852" s="3">
        <v>14.522417000000001</v>
      </c>
      <c r="AU2852" s="3">
        <v>16.567460000000001</v>
      </c>
      <c r="AV2852" s="3">
        <v>2.1384411764705882</v>
      </c>
      <c r="AW2852" s="3">
        <v>8.392905080213902</v>
      </c>
      <c r="AX2852" s="3">
        <v>4.8380244343891396</v>
      </c>
      <c r="AY2852" s="3">
        <v>81.349999999999994</v>
      </c>
      <c r="AZ2852" s="4">
        <v>319.3</v>
      </c>
      <c r="BA2852" s="4">
        <v>184.06</v>
      </c>
    </row>
    <row r="2853" spans="1:53" x14ac:dyDescent="0.3">
      <c r="A2853" s="1" t="s">
        <v>3336</v>
      </c>
      <c r="B2853" s="2">
        <v>14310486</v>
      </c>
      <c r="C2853" s="9" t="s">
        <v>2401</v>
      </c>
      <c r="D2853" s="9" t="s">
        <v>2406</v>
      </c>
      <c r="E2853" s="3">
        <v>225.4817324</v>
      </c>
      <c r="F2853" s="5">
        <v>286.51020199999999</v>
      </c>
      <c r="G2853" s="5" t="s">
        <v>2400</v>
      </c>
      <c r="H2853" s="3">
        <v>-1.921633923129402</v>
      </c>
      <c r="I2853" s="3" t="s">
        <v>2397</v>
      </c>
      <c r="J2853" s="3">
        <v>-1.921633923129402</v>
      </c>
      <c r="K2853" s="3" t="s">
        <v>2397</v>
      </c>
      <c r="L2853" s="3" t="s">
        <v>2397</v>
      </c>
      <c r="M2853" s="3" t="s">
        <v>2397</v>
      </c>
      <c r="N2853" s="3" t="s">
        <v>2397</v>
      </c>
      <c r="O2853" s="3" t="s">
        <v>2400</v>
      </c>
      <c r="P2853" s="3" t="s">
        <v>2400</v>
      </c>
      <c r="Q2853" s="3" t="s">
        <v>2400</v>
      </c>
      <c r="R2853" s="3" t="s">
        <v>2397</v>
      </c>
      <c r="S2853" s="3">
        <v>-10.498891</v>
      </c>
      <c r="T2853" s="9" t="s">
        <v>3429</v>
      </c>
      <c r="U2853" s="7" t="s">
        <v>2400</v>
      </c>
      <c r="V2853" s="7" t="s">
        <v>2400</v>
      </c>
      <c r="W2853" s="7">
        <v>181.59620104656148</v>
      </c>
      <c r="X2853" s="7">
        <v>111.70553161003279</v>
      </c>
      <c r="Y2853" s="7" t="s">
        <v>2400</v>
      </c>
      <c r="Z2853" s="7" t="s">
        <v>2400</v>
      </c>
      <c r="AA2853" s="7" t="s">
        <v>2400</v>
      </c>
      <c r="AB2853" s="7" t="s">
        <v>2400</v>
      </c>
      <c r="AC2853" s="3" t="s">
        <v>2400</v>
      </c>
      <c r="AD2853" s="3" t="s">
        <v>2400</v>
      </c>
      <c r="AE2853" s="3" t="s">
        <v>2400</v>
      </c>
      <c r="AF2853" s="3" t="s">
        <v>2400</v>
      </c>
      <c r="AG2853" s="7">
        <v>22338924</v>
      </c>
      <c r="AH2853" s="7">
        <v>22324924</v>
      </c>
      <c r="AI2853" s="7">
        <v>22121102</v>
      </c>
      <c r="AJ2853" s="7">
        <v>53031118</v>
      </c>
      <c r="AK2853" s="3">
        <v>76.103920000000002</v>
      </c>
      <c r="AL2853" s="7">
        <v>6</v>
      </c>
      <c r="AM2853" s="7">
        <v>1209032</v>
      </c>
      <c r="AN2853" s="3">
        <v>1.74</v>
      </c>
      <c r="AO2853" s="3">
        <v>40.401786000000001</v>
      </c>
      <c r="AP2853" s="3">
        <v>24.554455000000001</v>
      </c>
      <c r="AQ2853" s="3">
        <v>81.529582000000005</v>
      </c>
      <c r="AR2853" s="3">
        <v>82.848837000000003</v>
      </c>
      <c r="AS2853" s="3">
        <v>24.554455000000001</v>
      </c>
      <c r="AT2853" s="3">
        <v>81.529582000000005</v>
      </c>
      <c r="AU2853" s="3">
        <v>82.848837000000003</v>
      </c>
      <c r="AV2853" s="3">
        <v>4.360394083973067</v>
      </c>
      <c r="AW2853" s="3">
        <v>1.9541896935584069</v>
      </c>
      <c r="AX2853" s="3">
        <v>1.0676687669432001</v>
      </c>
      <c r="AY2853" s="3">
        <v>964.99</v>
      </c>
      <c r="AZ2853" s="3">
        <v>432.48</v>
      </c>
      <c r="BA2853" s="3">
        <v>236.29</v>
      </c>
    </row>
    <row r="2854" spans="1:53" x14ac:dyDescent="0.3">
      <c r="A2854" s="1" t="s">
        <v>2994</v>
      </c>
      <c r="B2854" s="2">
        <v>4081635</v>
      </c>
      <c r="C2854" s="9" t="s">
        <v>2395</v>
      </c>
      <c r="D2854" s="9" t="s">
        <v>2403</v>
      </c>
      <c r="E2854" s="3">
        <v>225.32077831999999</v>
      </c>
      <c r="F2854" s="5">
        <v>59.057777999999999</v>
      </c>
      <c r="G2854" s="5" t="s">
        <v>2400</v>
      </c>
      <c r="H2854" s="3">
        <v>0.89700000000000002</v>
      </c>
      <c r="I2854" s="3" t="s">
        <v>2397</v>
      </c>
      <c r="J2854" s="3">
        <v>0.89700000000000002</v>
      </c>
      <c r="K2854" s="3" t="s">
        <v>2397</v>
      </c>
      <c r="L2854" s="3">
        <v>1.6989022499999999</v>
      </c>
      <c r="M2854" s="3">
        <v>1.6989022499999999</v>
      </c>
      <c r="N2854" s="3" t="s">
        <v>2397</v>
      </c>
      <c r="O2854" s="3" t="s">
        <v>2400</v>
      </c>
      <c r="P2854" s="3" t="s">
        <v>2400</v>
      </c>
      <c r="Q2854" s="3">
        <v>0.26688200000000001</v>
      </c>
      <c r="R2854" s="3" t="s">
        <v>2397</v>
      </c>
      <c r="S2854" s="3">
        <v>-0.41552899999999998</v>
      </c>
      <c r="T2854" s="9" t="s">
        <v>3429</v>
      </c>
      <c r="U2854" s="7">
        <v>58749</v>
      </c>
      <c r="V2854" s="7">
        <v>151941</v>
      </c>
      <c r="W2854" s="7">
        <v>77447</v>
      </c>
      <c r="X2854" s="7">
        <v>104883</v>
      </c>
      <c r="Y2854" s="7">
        <v>141329</v>
      </c>
      <c r="Z2854" s="7">
        <v>41018</v>
      </c>
      <c r="AA2854" s="7">
        <v>43357</v>
      </c>
      <c r="AB2854" s="7">
        <v>58749</v>
      </c>
      <c r="AC2854" s="3">
        <v>-197.54499999999999</v>
      </c>
      <c r="AD2854" s="3">
        <v>-36.296999999999997</v>
      </c>
      <c r="AE2854" s="4">
        <v>-269.95999999999998</v>
      </c>
      <c r="AF2854" s="4">
        <v>-70.55</v>
      </c>
      <c r="AG2854" s="7">
        <v>62763120</v>
      </c>
      <c r="AH2854" s="7">
        <v>62720969</v>
      </c>
      <c r="AI2854" s="7">
        <v>62028904</v>
      </c>
      <c r="AJ2854" s="7">
        <v>48086063</v>
      </c>
      <c r="AK2854" s="3">
        <v>76.614760000000004</v>
      </c>
      <c r="AL2854" s="7">
        <v>161</v>
      </c>
      <c r="AM2854" s="7">
        <v>43628701</v>
      </c>
      <c r="AN2854" s="3">
        <v>69.510000000000005</v>
      </c>
      <c r="AO2854" s="3">
        <v>-0.30674899999999999</v>
      </c>
      <c r="AP2854" s="3">
        <v>-9.4707519999999992</v>
      </c>
      <c r="AQ2854" s="3">
        <v>-1.2158059999999999</v>
      </c>
      <c r="AR2854" s="3">
        <v>-68.074656000000004</v>
      </c>
      <c r="AS2854" s="3">
        <v>-9.4707519999999992</v>
      </c>
      <c r="AT2854" s="3">
        <v>-1.2158059999999999</v>
      </c>
      <c r="AU2854" s="3">
        <v>-66.216216000000003</v>
      </c>
      <c r="AV2854" s="3">
        <v>2.6017850389608932</v>
      </c>
      <c r="AW2854" s="3">
        <v>3.7013060097132851</v>
      </c>
      <c r="AX2854" s="3">
        <v>4.5466530627336326</v>
      </c>
      <c r="AY2854" s="3">
        <v>24.31</v>
      </c>
      <c r="AZ2854" s="3">
        <v>34.58</v>
      </c>
      <c r="BA2854" s="3">
        <v>42.48</v>
      </c>
    </row>
    <row r="2855" spans="1:53" x14ac:dyDescent="0.3">
      <c r="A2855" s="1" t="s">
        <v>2933</v>
      </c>
      <c r="B2855" s="2">
        <v>5721467</v>
      </c>
      <c r="C2855" s="9" t="s">
        <v>2401</v>
      </c>
      <c r="D2855" s="9" t="s">
        <v>2407</v>
      </c>
      <c r="E2855" s="3">
        <v>224.77326962000001</v>
      </c>
      <c r="F2855" s="5">
        <v>357.01272899999998</v>
      </c>
      <c r="G2855" s="5" t="s">
        <v>2400</v>
      </c>
      <c r="H2855" s="3">
        <v>0.13</v>
      </c>
      <c r="I2855" s="3">
        <v>10.760534</v>
      </c>
      <c r="J2855" s="3">
        <v>0.13</v>
      </c>
      <c r="K2855" s="3">
        <v>10.760534</v>
      </c>
      <c r="L2855" s="3">
        <v>0.86952910999999999</v>
      </c>
      <c r="M2855" s="3">
        <v>0.86952910999999999</v>
      </c>
      <c r="N2855" s="3">
        <v>15.673653</v>
      </c>
      <c r="O2855" s="3" t="s">
        <v>2400</v>
      </c>
      <c r="P2855" s="3" t="s">
        <v>2400</v>
      </c>
      <c r="Q2855" s="3">
        <v>21.265079</v>
      </c>
      <c r="R2855" s="3" t="s">
        <v>2400</v>
      </c>
      <c r="S2855" s="3" t="s">
        <v>2400</v>
      </c>
      <c r="T2855" s="9" t="s">
        <v>3437</v>
      </c>
      <c r="U2855" s="7">
        <v>15363.429</v>
      </c>
      <c r="V2855" s="7">
        <v>14816.793</v>
      </c>
      <c r="W2855" s="7">
        <v>14838.89</v>
      </c>
      <c r="X2855" s="7">
        <v>16264.674000000001</v>
      </c>
      <c r="Y2855" s="7">
        <v>15808.619000000001</v>
      </c>
      <c r="Z2855" s="7">
        <v>15586.023999999999</v>
      </c>
      <c r="AA2855" s="7">
        <v>15363.429</v>
      </c>
      <c r="AB2855" s="7">
        <v>15273.151</v>
      </c>
      <c r="AC2855" s="4">
        <v>100</v>
      </c>
      <c r="AD2855" s="4">
        <v>100</v>
      </c>
      <c r="AE2855" s="3" t="s">
        <v>2400</v>
      </c>
      <c r="AF2855" s="3" t="s">
        <v>2400</v>
      </c>
      <c r="AG2855" s="7">
        <v>19477753</v>
      </c>
      <c r="AH2855" s="7">
        <v>19477753</v>
      </c>
      <c r="AI2855" s="7">
        <v>19477753</v>
      </c>
      <c r="AJ2855" s="7" t="s">
        <v>2400</v>
      </c>
      <c r="AK2855" s="3" t="s">
        <v>2400</v>
      </c>
      <c r="AL2855" s="7">
        <v>35</v>
      </c>
      <c r="AM2855" s="7">
        <v>2923738</v>
      </c>
      <c r="AN2855" s="3">
        <v>20.010000000000002</v>
      </c>
      <c r="AO2855" s="3">
        <v>-0.66413699999999998</v>
      </c>
      <c r="AP2855" s="3">
        <v>-9.2720970000000005</v>
      </c>
      <c r="AQ2855" s="3">
        <v>-9.1934090000000008</v>
      </c>
      <c r="AR2855" s="3">
        <v>0.67210899999999996</v>
      </c>
      <c r="AS2855" s="3">
        <v>-9.2720970000000005</v>
      </c>
      <c r="AT2855" s="3">
        <v>-9.1934090000000008</v>
      </c>
      <c r="AU2855" s="3">
        <v>0.57636900000000002</v>
      </c>
      <c r="AV2855" s="3">
        <v>3.4323397325427338</v>
      </c>
      <c r="AW2855" s="3">
        <v>3.7852679356678962</v>
      </c>
      <c r="AX2855" s="3">
        <v>3.0619042332029083</v>
      </c>
      <c r="AY2855" s="3">
        <v>196.55</v>
      </c>
      <c r="AZ2855" s="3">
        <v>216.76</v>
      </c>
      <c r="BA2855" s="3">
        <v>175.34</v>
      </c>
    </row>
    <row r="2856" spans="1:53" x14ac:dyDescent="0.3">
      <c r="A2856" s="1" t="s">
        <v>2575</v>
      </c>
      <c r="B2856" s="2">
        <v>4811251</v>
      </c>
      <c r="C2856" s="9" t="s">
        <v>2395</v>
      </c>
      <c r="D2856" s="9" t="s">
        <v>2409</v>
      </c>
      <c r="E2856" s="3">
        <v>224.25998568</v>
      </c>
      <c r="F2856" s="5">
        <v>373.842985</v>
      </c>
      <c r="G2856" s="5" t="s">
        <v>2400</v>
      </c>
      <c r="H2856" s="3">
        <v>-3.9E-2</v>
      </c>
      <c r="I2856" s="3" t="s">
        <v>2397</v>
      </c>
      <c r="J2856" s="3">
        <v>-3.9E-2</v>
      </c>
      <c r="K2856" s="3" t="s">
        <v>2397</v>
      </c>
      <c r="L2856" s="3" t="s">
        <v>2397</v>
      </c>
      <c r="M2856" s="3">
        <v>4.4000000000000004</v>
      </c>
      <c r="N2856" s="3" t="s">
        <v>2397</v>
      </c>
      <c r="O2856" s="3" t="s">
        <v>2400</v>
      </c>
      <c r="P2856" s="3" t="s">
        <v>2400</v>
      </c>
      <c r="Q2856" s="3">
        <v>0.78500400000000004</v>
      </c>
      <c r="R2856" s="3">
        <v>22.789473000000001</v>
      </c>
      <c r="S2856" s="3">
        <v>22.789473000000001</v>
      </c>
      <c r="T2856" s="9" t="s">
        <v>3430</v>
      </c>
      <c r="U2856" s="7">
        <v>446551</v>
      </c>
      <c r="V2856" s="7">
        <v>447605</v>
      </c>
      <c r="W2856" s="7">
        <v>429909</v>
      </c>
      <c r="X2856" s="7">
        <v>396289</v>
      </c>
      <c r="Y2856" s="7">
        <v>444204</v>
      </c>
      <c r="Z2856" s="7">
        <v>446551</v>
      </c>
      <c r="AA2856" s="7">
        <v>430554</v>
      </c>
      <c r="AB2856" s="7">
        <v>447482</v>
      </c>
      <c r="AC2856" s="4">
        <v>32.049999999999997</v>
      </c>
      <c r="AD2856" s="3">
        <v>31.088999999999999</v>
      </c>
      <c r="AE2856" s="4">
        <v>2.0169999999999999</v>
      </c>
      <c r="AF2856" s="4">
        <v>1.0940000000000001</v>
      </c>
      <c r="AG2856" s="7">
        <v>100435251</v>
      </c>
      <c r="AH2856" s="7">
        <v>100194932</v>
      </c>
      <c r="AI2856" s="7">
        <v>96726843</v>
      </c>
      <c r="AJ2856" s="7">
        <v>97222111</v>
      </c>
      <c r="AK2856" s="3">
        <v>96.675880000000006</v>
      </c>
      <c r="AL2856" s="7">
        <v>150</v>
      </c>
      <c r="AM2856" s="7">
        <v>60517315</v>
      </c>
      <c r="AN2856" s="3">
        <v>60.18</v>
      </c>
      <c r="AO2856" s="3">
        <v>2.0618560000000001</v>
      </c>
      <c r="AP2856" s="3">
        <v>-11.210762000000001</v>
      </c>
      <c r="AQ2856" s="3">
        <v>10</v>
      </c>
      <c r="AR2856" s="3">
        <v>-30.526316000000001</v>
      </c>
      <c r="AS2856" s="3">
        <v>-11.210762000000001</v>
      </c>
      <c r="AT2856" s="3">
        <v>10</v>
      </c>
      <c r="AU2856" s="3">
        <v>-30.035336000000001</v>
      </c>
      <c r="AV2856" s="3">
        <v>3.2195221845338344</v>
      </c>
      <c r="AW2856" s="3">
        <v>3.24169481471659</v>
      </c>
      <c r="AX2856" s="3">
        <v>3.0674654065814271</v>
      </c>
      <c r="AY2856" s="3">
        <v>98.09</v>
      </c>
      <c r="AZ2856" s="3">
        <v>98.76</v>
      </c>
      <c r="BA2856" s="3">
        <v>93.46</v>
      </c>
    </row>
    <row r="2857" spans="1:53" x14ac:dyDescent="0.3">
      <c r="A2857" s="1" t="s">
        <v>2900</v>
      </c>
      <c r="B2857" s="2">
        <v>103809</v>
      </c>
      <c r="C2857" s="9" t="s">
        <v>2395</v>
      </c>
      <c r="D2857" s="9" t="s">
        <v>2399</v>
      </c>
      <c r="E2857" s="3">
        <v>224.02787219999999</v>
      </c>
      <c r="F2857" s="5" t="s">
        <v>2400</v>
      </c>
      <c r="G2857" s="5">
        <v>2139.1808722000001</v>
      </c>
      <c r="H2857" s="3">
        <v>-0.39</v>
      </c>
      <c r="I2857" s="3" t="s">
        <v>2397</v>
      </c>
      <c r="J2857" s="3">
        <v>-0.39</v>
      </c>
      <c r="K2857" s="3" t="s">
        <v>2397</v>
      </c>
      <c r="L2857" s="3">
        <v>0.40590669721364103</v>
      </c>
      <c r="M2857" s="3">
        <v>0.400050885262347</v>
      </c>
      <c r="N2857" s="3" t="s">
        <v>2397</v>
      </c>
      <c r="O2857" s="3" t="s">
        <v>2400</v>
      </c>
      <c r="P2857" s="3" t="s">
        <v>2400</v>
      </c>
      <c r="Q2857" s="3" t="s">
        <v>2400</v>
      </c>
      <c r="R2857" s="3" t="s">
        <v>2400</v>
      </c>
      <c r="S2857" s="3" t="s">
        <v>2400</v>
      </c>
      <c r="T2857" s="9" t="s">
        <v>3429</v>
      </c>
      <c r="U2857" s="7">
        <v>208674</v>
      </c>
      <c r="V2857" s="7">
        <v>280607</v>
      </c>
      <c r="W2857" s="7">
        <v>347032</v>
      </c>
      <c r="X2857" s="7">
        <v>357460</v>
      </c>
      <c r="Y2857" s="7">
        <v>170155</v>
      </c>
      <c r="Z2857" s="7">
        <v>179854</v>
      </c>
      <c r="AA2857" s="7">
        <v>190713</v>
      </c>
      <c r="AB2857" s="7">
        <v>208674</v>
      </c>
      <c r="AC2857" s="3" t="s">
        <v>2400</v>
      </c>
      <c r="AD2857" s="3" t="s">
        <v>2400</v>
      </c>
      <c r="AE2857" s="3" t="s">
        <v>2400</v>
      </c>
      <c r="AF2857" s="3" t="s">
        <v>2400</v>
      </c>
      <c r="AG2857" s="7">
        <v>18857565</v>
      </c>
      <c r="AH2857" s="7">
        <v>18857565</v>
      </c>
      <c r="AI2857" s="7">
        <v>18794030</v>
      </c>
      <c r="AJ2857" s="7">
        <v>14872112</v>
      </c>
      <c r="AK2857" s="3">
        <v>78.865499999999997</v>
      </c>
      <c r="AL2857" s="7">
        <v>126</v>
      </c>
      <c r="AM2857" s="7">
        <v>12328156</v>
      </c>
      <c r="AN2857" s="3">
        <v>65.38</v>
      </c>
      <c r="AO2857" s="3">
        <v>5.1565380000000003</v>
      </c>
      <c r="AP2857" s="3">
        <v>-3.8720539999999999</v>
      </c>
      <c r="AQ2857" s="3">
        <v>-27.538070999999999</v>
      </c>
      <c r="AR2857" s="3">
        <v>11.851126000000001</v>
      </c>
      <c r="AS2857" s="3">
        <v>-3.8720539999999999</v>
      </c>
      <c r="AT2857" s="3">
        <v>-27.538070999999999</v>
      </c>
      <c r="AU2857" s="3">
        <v>10.873786000000001</v>
      </c>
      <c r="AV2857" s="3">
        <v>6.4129594674604062</v>
      </c>
      <c r="AW2857" s="3">
        <v>4.7101497221647941</v>
      </c>
      <c r="AX2857" s="3">
        <v>4.6826826426260393</v>
      </c>
      <c r="AY2857" s="3">
        <v>122.82</v>
      </c>
      <c r="AZ2857" s="4">
        <v>90.2</v>
      </c>
      <c r="BA2857" s="3">
        <v>89.68</v>
      </c>
    </row>
    <row r="2858" spans="1:53" x14ac:dyDescent="0.3">
      <c r="A2858" s="1" t="s">
        <v>2736</v>
      </c>
      <c r="B2858" s="2">
        <v>103263</v>
      </c>
      <c r="C2858" s="9" t="s">
        <v>2401</v>
      </c>
      <c r="D2858" s="9" t="s">
        <v>2436</v>
      </c>
      <c r="E2858" s="3">
        <v>223.581456</v>
      </c>
      <c r="F2858" s="5">
        <v>191.199456</v>
      </c>
      <c r="G2858" s="5">
        <v>191.199456</v>
      </c>
      <c r="H2858" s="3">
        <v>0.05</v>
      </c>
      <c r="I2858" s="3">
        <v>9.3255813953488396</v>
      </c>
      <c r="J2858" s="3">
        <v>0.05</v>
      </c>
      <c r="K2858" s="3">
        <v>9.3255813953488396</v>
      </c>
      <c r="L2858" s="3">
        <v>0.96394231000000008</v>
      </c>
      <c r="M2858" s="3">
        <v>0.96389359088127902</v>
      </c>
      <c r="N2858" s="3">
        <v>7.7530787680524202</v>
      </c>
      <c r="O2858" s="3" t="s">
        <v>2400</v>
      </c>
      <c r="P2858" s="3" t="s">
        <v>2400</v>
      </c>
      <c r="Q2858" s="3">
        <v>0.67536099999999999</v>
      </c>
      <c r="R2858" s="3">
        <v>8.1365619999999996</v>
      </c>
      <c r="S2858" s="3">
        <v>8.1365621725843997</v>
      </c>
      <c r="T2858" s="9" t="s">
        <v>3429</v>
      </c>
      <c r="U2858" s="7">
        <v>240680</v>
      </c>
      <c r="V2858" s="7">
        <v>232524</v>
      </c>
      <c r="W2858" s="7">
        <v>250546</v>
      </c>
      <c r="X2858" s="7">
        <v>238856</v>
      </c>
      <c r="Y2858" s="7">
        <v>248376</v>
      </c>
      <c r="Z2858" s="7">
        <v>246035</v>
      </c>
      <c r="AA2858" s="7">
        <v>242478</v>
      </c>
      <c r="AB2858" s="7">
        <v>240680</v>
      </c>
      <c r="AC2858" s="3">
        <v>30.457000000000001</v>
      </c>
      <c r="AD2858" s="3">
        <v>28.893000000000001</v>
      </c>
      <c r="AE2858" s="4">
        <v>11.089</v>
      </c>
      <c r="AF2858" s="4">
        <v>8.3000000000000007</v>
      </c>
      <c r="AG2858" s="7">
        <v>49894834</v>
      </c>
      <c r="AH2858" s="7">
        <v>49717915</v>
      </c>
      <c r="AI2858" s="7">
        <v>49619354</v>
      </c>
      <c r="AJ2858" s="7">
        <v>44740535</v>
      </c>
      <c r="AK2858" s="3">
        <v>89.648579999999995</v>
      </c>
      <c r="AL2858" s="7">
        <v>51</v>
      </c>
      <c r="AM2858" s="7">
        <v>6629122</v>
      </c>
      <c r="AN2858" s="3">
        <v>13.28</v>
      </c>
      <c r="AO2858" s="3">
        <v>5.5263159999999996</v>
      </c>
      <c r="AP2858" s="3">
        <v>-10.491071</v>
      </c>
      <c r="AQ2858" s="3">
        <v>10.773481</v>
      </c>
      <c r="AR2858" s="3">
        <v>47.426470999999999</v>
      </c>
      <c r="AS2858" s="3">
        <v>-10.491071</v>
      </c>
      <c r="AT2858" s="3">
        <v>10.773481</v>
      </c>
      <c r="AU2858" s="3">
        <v>49.070632000000003</v>
      </c>
      <c r="AV2858" s="3">
        <v>1.2835663437132283</v>
      </c>
      <c r="AW2858" s="3">
        <v>0.97270477159299429</v>
      </c>
      <c r="AX2858" s="3">
        <v>1.226578014866933</v>
      </c>
      <c r="AY2858" s="3">
        <v>170.23</v>
      </c>
      <c r="AZ2858" s="4">
        <v>129</v>
      </c>
      <c r="BA2858" s="3">
        <v>162.66999999999999</v>
      </c>
    </row>
    <row r="2859" spans="1:53" x14ac:dyDescent="0.3">
      <c r="A2859" s="1" t="s">
        <v>2943</v>
      </c>
      <c r="B2859" s="2">
        <v>5721114</v>
      </c>
      <c r="C2859" s="9" t="s">
        <v>2401</v>
      </c>
      <c r="D2859" s="9" t="s">
        <v>2407</v>
      </c>
      <c r="E2859" s="3">
        <v>222.42106004999999</v>
      </c>
      <c r="F2859" s="5">
        <v>222.30937</v>
      </c>
      <c r="G2859" s="5" t="s">
        <v>2400</v>
      </c>
      <c r="H2859" s="3">
        <v>0.23300000000000001</v>
      </c>
      <c r="I2859" s="3">
        <v>5.8194229999999996</v>
      </c>
      <c r="J2859" s="3">
        <v>0.23300000000000001</v>
      </c>
      <c r="K2859" s="3">
        <v>5.8194229999999996</v>
      </c>
      <c r="L2859" s="3">
        <v>0.76953947999999994</v>
      </c>
      <c r="M2859" s="3">
        <v>0.76953947999999994</v>
      </c>
      <c r="N2859" s="3" t="s">
        <v>2400</v>
      </c>
      <c r="O2859" s="3" t="s">
        <v>2400</v>
      </c>
      <c r="P2859" s="3" t="s">
        <v>2400</v>
      </c>
      <c r="Q2859" s="3">
        <v>31.827031000000002</v>
      </c>
      <c r="R2859" s="3" t="s">
        <v>2400</v>
      </c>
      <c r="S2859" s="3" t="s">
        <v>2400</v>
      </c>
      <c r="T2859" s="9" t="s">
        <v>3437</v>
      </c>
      <c r="U2859" s="7">
        <v>6296.7950000000001</v>
      </c>
      <c r="V2859" s="7">
        <v>6089.2250000000004</v>
      </c>
      <c r="W2859" s="7">
        <v>6421.0389999999998</v>
      </c>
      <c r="X2859" s="7">
        <v>6067.8320000000003</v>
      </c>
      <c r="Y2859" s="7">
        <v>6824.6790000000001</v>
      </c>
      <c r="Z2859" s="7">
        <v>6560.7370000000001</v>
      </c>
      <c r="AA2859" s="7">
        <v>6296.7950000000001</v>
      </c>
      <c r="AB2859" s="7">
        <v>6188.8429999999998</v>
      </c>
      <c r="AC2859" s="4">
        <v>100</v>
      </c>
      <c r="AD2859" s="4">
        <v>100</v>
      </c>
      <c r="AE2859" s="3" t="s">
        <v>2400</v>
      </c>
      <c r="AF2859" s="3" t="s">
        <v>2400</v>
      </c>
      <c r="AG2859" s="7">
        <v>28333893</v>
      </c>
      <c r="AH2859" s="7">
        <v>28333893</v>
      </c>
      <c r="AI2859" s="7">
        <v>28333893</v>
      </c>
      <c r="AJ2859" s="7" t="s">
        <v>2400</v>
      </c>
      <c r="AK2859" s="3" t="s">
        <v>2400</v>
      </c>
      <c r="AL2859" s="7">
        <v>58</v>
      </c>
      <c r="AM2859" s="7">
        <v>22769137</v>
      </c>
      <c r="AN2859" s="3">
        <v>80.36</v>
      </c>
      <c r="AO2859" s="3">
        <v>1.9946809999999999</v>
      </c>
      <c r="AP2859" s="3">
        <v>-2.2929940000000002</v>
      </c>
      <c r="AQ2859" s="3">
        <v>-7.2551389999999998</v>
      </c>
      <c r="AR2859" s="3">
        <v>1.4550270000000001</v>
      </c>
      <c r="AS2859" s="3">
        <v>-2.2929940000000002</v>
      </c>
      <c r="AT2859" s="3">
        <v>-7.2551389999999998</v>
      </c>
      <c r="AU2859" s="3">
        <v>1.0540179999999999</v>
      </c>
      <c r="AV2859" s="3">
        <v>1.3332971928707431</v>
      </c>
      <c r="AW2859" s="3">
        <v>1.1414084698684173</v>
      </c>
      <c r="AX2859" s="3">
        <v>1.3509615498300922</v>
      </c>
      <c r="AY2859" s="3">
        <v>126.93</v>
      </c>
      <c r="AZ2859" s="3">
        <v>108.66</v>
      </c>
      <c r="BA2859" s="3">
        <v>128.61000000000001</v>
      </c>
    </row>
    <row r="2860" spans="1:53" x14ac:dyDescent="0.3">
      <c r="A2860" s="1" t="s">
        <v>3318</v>
      </c>
      <c r="B2860" s="2">
        <v>4996688</v>
      </c>
      <c r="C2860" s="9" t="s">
        <v>2401</v>
      </c>
      <c r="D2860" s="9" t="s">
        <v>2454</v>
      </c>
      <c r="E2860" s="3">
        <v>222.28322879999999</v>
      </c>
      <c r="F2860" s="5">
        <v>271.055228</v>
      </c>
      <c r="G2860" s="5" t="s">
        <v>2400</v>
      </c>
      <c r="H2860" s="3">
        <v>-0.26</v>
      </c>
      <c r="I2860" s="3" t="s">
        <v>2397</v>
      </c>
      <c r="J2860" s="3">
        <v>-0.26</v>
      </c>
      <c r="K2860" s="3" t="s">
        <v>2397</v>
      </c>
      <c r="L2860" s="3">
        <v>0.83865814999999999</v>
      </c>
      <c r="M2860" s="3">
        <v>0.75737083999999999</v>
      </c>
      <c r="N2860" s="3" t="s">
        <v>2397</v>
      </c>
      <c r="O2860" s="3" t="s">
        <v>2400</v>
      </c>
      <c r="P2860" s="3" t="s">
        <v>2400</v>
      </c>
      <c r="Q2860" s="3">
        <v>0.17750099999999999</v>
      </c>
      <c r="R2860" s="3">
        <v>12.079212999999999</v>
      </c>
      <c r="S2860" s="3">
        <v>12.079212999999999</v>
      </c>
      <c r="T2860" s="9" t="s">
        <v>3429</v>
      </c>
      <c r="U2860" s="7">
        <v>1906243</v>
      </c>
      <c r="V2860" s="7">
        <v>2254184</v>
      </c>
      <c r="W2860" s="7">
        <v>2173622</v>
      </c>
      <c r="X2860" s="7">
        <v>1846360</v>
      </c>
      <c r="Y2860" s="7">
        <v>1673611</v>
      </c>
      <c r="Z2860" s="7">
        <v>1764450</v>
      </c>
      <c r="AA2860" s="7">
        <v>1843808</v>
      </c>
      <c r="AB2860" s="7">
        <v>1906243</v>
      </c>
      <c r="AC2860" s="3">
        <v>26.547000000000001</v>
      </c>
      <c r="AD2860" s="4">
        <v>25.82</v>
      </c>
      <c r="AE2860" s="4">
        <v>1.0720000000000001</v>
      </c>
      <c r="AF2860" s="3">
        <v>2.5999999999999999E-2</v>
      </c>
      <c r="AG2860" s="7">
        <v>29497872</v>
      </c>
      <c r="AH2860" s="7">
        <v>29959143</v>
      </c>
      <c r="AI2860" s="7">
        <v>31108594</v>
      </c>
      <c r="AJ2860" s="7">
        <v>26941369</v>
      </c>
      <c r="AK2860" s="3">
        <v>91.144570000000002</v>
      </c>
      <c r="AL2860" s="7">
        <v>145</v>
      </c>
      <c r="AM2860" s="7">
        <v>27422755</v>
      </c>
      <c r="AN2860" s="3">
        <v>92.77</v>
      </c>
      <c r="AO2860" s="3">
        <v>5.2631579999999998</v>
      </c>
      <c r="AP2860" s="3">
        <v>11.702128</v>
      </c>
      <c r="AQ2860" s="3">
        <v>6.4638780000000002</v>
      </c>
      <c r="AR2860" s="3">
        <v>-45.026178000000002</v>
      </c>
      <c r="AS2860" s="3">
        <v>11.702128</v>
      </c>
      <c r="AT2860" s="3">
        <v>6.4638780000000002</v>
      </c>
      <c r="AU2860" s="3">
        <v>-45.241199999999999</v>
      </c>
      <c r="AV2860" s="3">
        <v>2.0383511722680177</v>
      </c>
      <c r="AW2860" s="3">
        <v>3.3134430272656474</v>
      </c>
      <c r="AX2860" s="3">
        <v>3.130266303397681</v>
      </c>
      <c r="AY2860" s="3">
        <v>40.14</v>
      </c>
      <c r="AZ2860" s="3">
        <v>65.25</v>
      </c>
      <c r="BA2860" s="3">
        <v>61.64</v>
      </c>
    </row>
    <row r="2861" spans="1:53" x14ac:dyDescent="0.3">
      <c r="A2861" s="1" t="s">
        <v>3329</v>
      </c>
      <c r="B2861" s="2">
        <v>4812238</v>
      </c>
      <c r="C2861" s="9" t="s">
        <v>2395</v>
      </c>
      <c r="D2861" s="9" t="s">
        <v>2455</v>
      </c>
      <c r="E2861" s="3">
        <v>221.30320499999999</v>
      </c>
      <c r="F2861" s="5">
        <v>133.150205</v>
      </c>
      <c r="G2861" s="5" t="s">
        <v>2400</v>
      </c>
      <c r="H2861" s="4">
        <v>1.02</v>
      </c>
      <c r="I2861" s="3">
        <v>14.358795000000001</v>
      </c>
      <c r="J2861" s="4">
        <v>1.02</v>
      </c>
      <c r="K2861" s="3">
        <v>14.358795000000001</v>
      </c>
      <c r="L2861" s="3">
        <v>1.9843754999999998</v>
      </c>
      <c r="M2861" s="3">
        <v>1.70286442</v>
      </c>
      <c r="N2861" s="3">
        <v>12.954689</v>
      </c>
      <c r="O2861" s="3" t="s">
        <v>2400</v>
      </c>
      <c r="P2861" s="3" t="s">
        <v>2400</v>
      </c>
      <c r="Q2861" s="3">
        <v>2.7299310000000001</v>
      </c>
      <c r="R2861" s="3">
        <v>5.9452259999999999</v>
      </c>
      <c r="S2861" s="3">
        <v>5.9452259999999999</v>
      </c>
      <c r="T2861" s="9" t="s">
        <v>3429</v>
      </c>
      <c r="U2861" s="7">
        <v>50224</v>
      </c>
      <c r="V2861" s="7">
        <v>52281</v>
      </c>
      <c r="W2861" s="7">
        <v>49054</v>
      </c>
      <c r="X2861" s="7">
        <v>42178</v>
      </c>
      <c r="Y2861" s="7">
        <v>44078</v>
      </c>
      <c r="Z2861" s="7">
        <v>46578</v>
      </c>
      <c r="AA2861" s="7">
        <v>49044</v>
      </c>
      <c r="AB2861" s="7">
        <v>50224</v>
      </c>
      <c r="AC2861" s="3">
        <v>59.808</v>
      </c>
      <c r="AD2861" s="4">
        <v>58.8</v>
      </c>
      <c r="AE2861" s="3">
        <v>49.283000000000001</v>
      </c>
      <c r="AF2861" s="3">
        <v>45.768999999999998</v>
      </c>
      <c r="AG2861" s="7">
        <v>3440525</v>
      </c>
      <c r="AH2861" s="7">
        <v>3498902</v>
      </c>
      <c r="AI2861" s="7">
        <v>3629525</v>
      </c>
      <c r="AJ2861" s="7">
        <v>2927402</v>
      </c>
      <c r="AK2861" s="3">
        <v>86.312790000000007</v>
      </c>
      <c r="AL2861" s="7">
        <v>143</v>
      </c>
      <c r="AM2861" s="7">
        <v>2255607</v>
      </c>
      <c r="AN2861" s="3">
        <v>66.510000000000005</v>
      </c>
      <c r="AO2861" s="3">
        <v>6.5115000000000006E-2</v>
      </c>
      <c r="AP2861" s="3">
        <v>-5.7931030000000003</v>
      </c>
      <c r="AQ2861" s="3">
        <v>-8.1303239999999999</v>
      </c>
      <c r="AR2861" s="3">
        <v>-26.365597000000001</v>
      </c>
      <c r="AS2861" s="3">
        <v>-5.7931030000000003</v>
      </c>
      <c r="AT2861" s="3">
        <v>-8.1303239999999999</v>
      </c>
      <c r="AU2861" s="3">
        <v>-27.012585999999999</v>
      </c>
      <c r="AV2861" s="3">
        <v>2.0865129595047267</v>
      </c>
      <c r="AW2861" s="3">
        <v>2.9082770798061341</v>
      </c>
      <c r="AX2861" s="3">
        <v>3.2117124343165431</v>
      </c>
      <c r="AY2861" s="3">
        <v>65.59</v>
      </c>
      <c r="AZ2861" s="3">
        <v>91.42</v>
      </c>
      <c r="BA2861" s="3">
        <v>100.96</v>
      </c>
    </row>
    <row r="2862" spans="1:53" x14ac:dyDescent="0.3">
      <c r="A2862" s="1" t="s">
        <v>2916</v>
      </c>
      <c r="B2862" s="2">
        <v>117705748</v>
      </c>
      <c r="C2862" s="9" t="s">
        <v>2395</v>
      </c>
      <c r="D2862" s="9" t="s">
        <v>2403</v>
      </c>
      <c r="E2862" s="3">
        <v>220.90229504000001</v>
      </c>
      <c r="F2862" s="5">
        <v>26.405294999999999</v>
      </c>
      <c r="G2862" s="5" t="s">
        <v>2400</v>
      </c>
      <c r="H2862" s="3">
        <v>-2.84</v>
      </c>
      <c r="I2862" s="3">
        <v>0.128998</v>
      </c>
      <c r="J2862" s="3">
        <v>-2.84</v>
      </c>
      <c r="K2862" s="3">
        <v>0.128998</v>
      </c>
      <c r="L2862" s="3">
        <v>1.24908752</v>
      </c>
      <c r="M2862" s="3">
        <v>1.24908752</v>
      </c>
      <c r="N2862" s="3" t="s">
        <v>2397</v>
      </c>
      <c r="O2862" s="3" t="s">
        <v>2400</v>
      </c>
      <c r="P2862" s="3" t="s">
        <v>2400</v>
      </c>
      <c r="Q2862" s="3">
        <v>18.132603</v>
      </c>
      <c r="R2862" s="3" t="s">
        <v>2397</v>
      </c>
      <c r="S2862" s="3">
        <v>-9.4854999999999995E-2</v>
      </c>
      <c r="T2862" s="9" t="s">
        <v>3429</v>
      </c>
      <c r="U2862" s="7">
        <v>1634</v>
      </c>
      <c r="V2862" s="7">
        <v>1315</v>
      </c>
      <c r="W2862" s="7" t="s">
        <v>2400</v>
      </c>
      <c r="X2862" s="7" t="s">
        <v>2400</v>
      </c>
      <c r="Y2862" s="7">
        <v>1568</v>
      </c>
      <c r="Z2862" s="7">
        <v>1687</v>
      </c>
      <c r="AA2862" s="7">
        <v>1617</v>
      </c>
      <c r="AB2862" s="7">
        <v>1634</v>
      </c>
      <c r="AC2862" s="3" t="s">
        <v>2397</v>
      </c>
      <c r="AD2862" s="3" t="s">
        <v>2397</v>
      </c>
      <c r="AE2862" s="3" t="s">
        <v>2397</v>
      </c>
      <c r="AF2862" s="3" t="s">
        <v>2397</v>
      </c>
      <c r="AG2862" s="7">
        <v>14475904</v>
      </c>
      <c r="AH2862" s="7">
        <v>14475904</v>
      </c>
      <c r="AI2862" s="7">
        <v>10911000</v>
      </c>
      <c r="AJ2862" s="7">
        <v>7622893</v>
      </c>
      <c r="AK2862" s="3">
        <v>52.659190000000002</v>
      </c>
      <c r="AL2862" s="7">
        <v>123</v>
      </c>
      <c r="AM2862" s="7">
        <v>6124734</v>
      </c>
      <c r="AN2862" s="3">
        <v>42.31</v>
      </c>
      <c r="AO2862" s="3">
        <v>6.2801929999999997</v>
      </c>
      <c r="AP2862" s="3">
        <v>0.917431</v>
      </c>
      <c r="AQ2862" s="3">
        <v>-1.6602809999999999</v>
      </c>
      <c r="AR2862" s="3">
        <v>10.632184000000001</v>
      </c>
      <c r="AS2862" s="3">
        <v>0.917431</v>
      </c>
      <c r="AT2862" s="3">
        <v>-1.6602809999999999</v>
      </c>
      <c r="AU2862" s="3">
        <v>10.632184000000001</v>
      </c>
      <c r="AV2862" s="3">
        <v>1.6512405719186865</v>
      </c>
      <c r="AW2862" s="3">
        <v>2.6330574148347736</v>
      </c>
      <c r="AX2862" s="3">
        <v>2.5775401022915787</v>
      </c>
      <c r="AY2862" s="3">
        <v>35.32</v>
      </c>
      <c r="AZ2862" s="3">
        <v>56.32</v>
      </c>
      <c r="BA2862" s="3">
        <v>55.13</v>
      </c>
    </row>
    <row r="2863" spans="1:53" x14ac:dyDescent="0.3">
      <c r="A2863" s="1" t="s">
        <v>2731</v>
      </c>
      <c r="B2863" s="2">
        <v>4276867</v>
      </c>
      <c r="C2863" s="9" t="s">
        <v>2401</v>
      </c>
      <c r="D2863" s="9" t="s">
        <v>2427</v>
      </c>
      <c r="E2863" s="3">
        <v>220.08845997</v>
      </c>
      <c r="F2863" s="5">
        <v>489.77245900000003</v>
      </c>
      <c r="G2863" s="5" t="s">
        <v>2400</v>
      </c>
      <c r="H2863" s="3">
        <v>-2.0499999999999998</v>
      </c>
      <c r="I2863" s="3" t="s">
        <v>2397</v>
      </c>
      <c r="J2863" s="3">
        <v>-2.0499999999999998</v>
      </c>
      <c r="K2863" s="3" t="s">
        <v>2397</v>
      </c>
      <c r="L2863" s="3">
        <v>0.96464949</v>
      </c>
      <c r="M2863" s="3">
        <v>0.90500281000000005</v>
      </c>
      <c r="N2863" s="3">
        <v>1.7311829999999999</v>
      </c>
      <c r="O2863" s="3" t="s">
        <v>2400</v>
      </c>
      <c r="P2863" s="3" t="s">
        <v>2400</v>
      </c>
      <c r="Q2863" s="3">
        <v>0.66097899999999998</v>
      </c>
      <c r="R2863" s="3">
        <v>4.5293150000000004</v>
      </c>
      <c r="S2863" s="3">
        <v>4.5293150000000004</v>
      </c>
      <c r="T2863" s="9" t="s">
        <v>3429</v>
      </c>
      <c r="U2863" s="7">
        <v>716295</v>
      </c>
      <c r="V2863" s="7">
        <v>766897</v>
      </c>
      <c r="W2863" s="7">
        <v>776265</v>
      </c>
      <c r="X2863" s="7">
        <v>644338</v>
      </c>
      <c r="Y2863" s="7">
        <v>662077</v>
      </c>
      <c r="Z2863" s="7">
        <v>683338</v>
      </c>
      <c r="AA2863" s="7">
        <v>703044</v>
      </c>
      <c r="AB2863" s="7">
        <v>716295</v>
      </c>
      <c r="AC2863" s="3">
        <v>73.796000000000006</v>
      </c>
      <c r="AD2863" s="3">
        <v>78.613</v>
      </c>
      <c r="AE2863" s="4">
        <v>11.494999999999999</v>
      </c>
      <c r="AF2863" s="3">
        <v>13.411</v>
      </c>
      <c r="AG2863" s="7">
        <v>103967436</v>
      </c>
      <c r="AH2863" s="7">
        <v>103360633</v>
      </c>
      <c r="AI2863" s="7">
        <v>115671820</v>
      </c>
      <c r="AJ2863" s="7">
        <v>100063723</v>
      </c>
      <c r="AK2863" s="3">
        <v>95.931629999999998</v>
      </c>
      <c r="AL2863" s="7">
        <v>238</v>
      </c>
      <c r="AM2863" s="7">
        <v>88221282</v>
      </c>
      <c r="AN2863" s="3">
        <v>84.58</v>
      </c>
      <c r="AO2863" s="3">
        <v>0</v>
      </c>
      <c r="AP2863" s="3">
        <v>-23.696683</v>
      </c>
      <c r="AQ2863" s="3">
        <v>-9.0395479999999999</v>
      </c>
      <c r="AR2863" s="3">
        <v>-85.663402000000005</v>
      </c>
      <c r="AS2863" s="3">
        <v>-23.696683</v>
      </c>
      <c r="AT2863" s="3">
        <v>-9.0395479999999999</v>
      </c>
      <c r="AU2863" s="3">
        <v>-85.827465000000004</v>
      </c>
      <c r="AV2863" s="3">
        <v>14.180956071145795</v>
      </c>
      <c r="AW2863" s="3">
        <v>18.61662774251473</v>
      </c>
      <c r="AX2863" s="3">
        <v>19.330682941555875</v>
      </c>
      <c r="AY2863" s="3">
        <v>80.36</v>
      </c>
      <c r="AZ2863" s="4">
        <v>105.5</v>
      </c>
      <c r="BA2863" s="3">
        <v>109.55</v>
      </c>
    </row>
    <row r="2864" spans="1:53" x14ac:dyDescent="0.3">
      <c r="A2864" s="1" t="s">
        <v>2814</v>
      </c>
      <c r="B2864" s="2">
        <v>4121685</v>
      </c>
      <c r="C2864" s="9" t="s">
        <v>2401</v>
      </c>
      <c r="D2864" s="9" t="s">
        <v>2527</v>
      </c>
      <c r="E2864" s="3">
        <v>219.5685484</v>
      </c>
      <c r="F2864" s="5">
        <v>364.29754800000001</v>
      </c>
      <c r="G2864" s="5">
        <v>367.1235484</v>
      </c>
      <c r="H2864" s="3">
        <v>-0.12</v>
      </c>
      <c r="I2864" s="3" t="s">
        <v>2397</v>
      </c>
      <c r="J2864" s="3">
        <v>-0.13300000000000001</v>
      </c>
      <c r="K2864" s="3" t="s">
        <v>2397</v>
      </c>
      <c r="L2864" s="3" t="s">
        <v>2397</v>
      </c>
      <c r="M2864" s="3">
        <v>1.0199652800000001</v>
      </c>
      <c r="N2864" s="3">
        <v>3.871499</v>
      </c>
      <c r="O2864" s="3" t="s">
        <v>2397</v>
      </c>
      <c r="P2864" s="3">
        <v>12.480494378834599</v>
      </c>
      <c r="Q2864" s="3">
        <v>0.31080099999999999</v>
      </c>
      <c r="R2864" s="3">
        <v>6.4574369999999996</v>
      </c>
      <c r="S2864" s="3">
        <v>6.4574369999999996</v>
      </c>
      <c r="T2864" s="9" t="s">
        <v>3429</v>
      </c>
      <c r="U2864" s="7">
        <v>1106867</v>
      </c>
      <c r="V2864" s="7">
        <v>956209</v>
      </c>
      <c r="W2864" s="7">
        <v>760192</v>
      </c>
      <c r="X2864" s="7">
        <v>344026</v>
      </c>
      <c r="Y2864" s="7">
        <v>1146066</v>
      </c>
      <c r="Z2864" s="7">
        <v>1126331</v>
      </c>
      <c r="AA2864" s="7">
        <v>1117396</v>
      </c>
      <c r="AB2864" s="7">
        <v>1106867</v>
      </c>
      <c r="AC2864" s="3">
        <v>16.596</v>
      </c>
      <c r="AD2864" s="3">
        <v>16.736000000000001</v>
      </c>
      <c r="AE2864" s="4">
        <v>3.282</v>
      </c>
      <c r="AF2864" s="4">
        <v>3.657</v>
      </c>
      <c r="AG2864" s="7">
        <v>89987110</v>
      </c>
      <c r="AH2864" s="7">
        <v>89987110</v>
      </c>
      <c r="AI2864" s="7">
        <v>87996741</v>
      </c>
      <c r="AJ2864" s="7">
        <v>60738585</v>
      </c>
      <c r="AK2864" s="3">
        <v>67.496979999999994</v>
      </c>
      <c r="AL2864" s="7">
        <v>114</v>
      </c>
      <c r="AM2864" s="7">
        <v>47736225</v>
      </c>
      <c r="AN2864" s="3">
        <v>53.05</v>
      </c>
      <c r="AO2864" s="3">
        <v>-1.2605040000000001</v>
      </c>
      <c r="AP2864" s="3">
        <v>-3.6885249999999998</v>
      </c>
      <c r="AQ2864" s="3">
        <v>13.52657</v>
      </c>
      <c r="AR2864" s="3">
        <v>-41.831682999999998</v>
      </c>
      <c r="AS2864" s="3">
        <v>-3.6885249999999998</v>
      </c>
      <c r="AT2864" s="3">
        <v>13.52657</v>
      </c>
      <c r="AU2864" s="3">
        <v>-43.645083999999997</v>
      </c>
      <c r="AV2864" s="3">
        <v>1.7273215007380038</v>
      </c>
      <c r="AW2864" s="3">
        <v>3.1275498407378541</v>
      </c>
      <c r="AX2864" s="3">
        <v>1.9937462198375691</v>
      </c>
      <c r="AY2864" s="3">
        <v>50.19</v>
      </c>
      <c r="AZ2864" s="3">
        <v>90.87</v>
      </c>
      <c r="BA2864" s="3">
        <v>57.93</v>
      </c>
    </row>
    <row r="2865" spans="1:53" x14ac:dyDescent="0.3">
      <c r="A2865" s="1" t="s">
        <v>3149</v>
      </c>
      <c r="B2865" s="2">
        <v>5721380</v>
      </c>
      <c r="C2865" s="9" t="s">
        <v>2401</v>
      </c>
      <c r="D2865" s="9" t="s">
        <v>2407</v>
      </c>
      <c r="E2865" s="3">
        <v>219.06037738000001</v>
      </c>
      <c r="F2865" s="5">
        <v>265.352417</v>
      </c>
      <c r="G2865" s="5" t="s">
        <v>2400</v>
      </c>
      <c r="H2865" s="3">
        <v>0.76200000000000001</v>
      </c>
      <c r="I2865" s="3" t="s">
        <v>2397</v>
      </c>
      <c r="J2865" s="3">
        <v>0.76200000000000001</v>
      </c>
      <c r="K2865" s="3" t="s">
        <v>2397</v>
      </c>
      <c r="L2865" s="3">
        <v>0.95091395000000001</v>
      </c>
      <c r="M2865" s="3">
        <v>0.95091395000000001</v>
      </c>
      <c r="N2865" s="4">
        <v>2.3149999999999999</v>
      </c>
      <c r="O2865" s="3" t="s">
        <v>2400</v>
      </c>
      <c r="P2865" s="3" t="s">
        <v>2400</v>
      </c>
      <c r="Q2865" s="3">
        <v>14.977625</v>
      </c>
      <c r="R2865" s="3" t="s">
        <v>2400</v>
      </c>
      <c r="S2865" s="3" t="s">
        <v>2400</v>
      </c>
      <c r="T2865" s="9" t="s">
        <v>3439</v>
      </c>
      <c r="U2865" s="7">
        <v>17169.259999999998</v>
      </c>
      <c r="V2865" s="7">
        <v>16515.672999999999</v>
      </c>
      <c r="W2865" s="7">
        <v>16748.502</v>
      </c>
      <c r="X2865" s="7">
        <v>17334.023000000001</v>
      </c>
      <c r="Y2865" s="7">
        <v>17169.259999999998</v>
      </c>
      <c r="Z2865" s="7">
        <v>16983.892</v>
      </c>
      <c r="AA2865" s="7">
        <v>16798.525000000001</v>
      </c>
      <c r="AB2865" s="7">
        <v>16657.098999999998</v>
      </c>
      <c r="AC2865" s="4">
        <v>100</v>
      </c>
      <c r="AD2865" s="4">
        <v>100</v>
      </c>
      <c r="AE2865" s="3" t="s">
        <v>2400</v>
      </c>
      <c r="AF2865" s="3" t="s">
        <v>2400</v>
      </c>
      <c r="AG2865" s="7">
        <v>22771349</v>
      </c>
      <c r="AH2865" s="7">
        <v>22771349</v>
      </c>
      <c r="AI2865" s="7">
        <v>22771349</v>
      </c>
      <c r="AJ2865" s="7" t="s">
        <v>2400</v>
      </c>
      <c r="AK2865" s="3" t="s">
        <v>2400</v>
      </c>
      <c r="AL2865" s="7">
        <v>52</v>
      </c>
      <c r="AM2865" s="7">
        <v>9564371</v>
      </c>
      <c r="AN2865" s="4">
        <v>42</v>
      </c>
      <c r="AO2865" s="3">
        <v>0</v>
      </c>
      <c r="AP2865" s="3">
        <v>-3.7422040000000001</v>
      </c>
      <c r="AQ2865" s="3">
        <v>-3.5416669999999999</v>
      </c>
      <c r="AR2865" s="3">
        <v>6.5592639999999998</v>
      </c>
      <c r="AS2865" s="3">
        <v>-3.7422040000000001</v>
      </c>
      <c r="AT2865" s="3">
        <v>-3.5416669999999999</v>
      </c>
      <c r="AU2865" s="3">
        <v>7.300116</v>
      </c>
      <c r="AV2865" s="3">
        <v>1.5420649870150425</v>
      </c>
      <c r="AW2865" s="3">
        <v>1.4819230236924636</v>
      </c>
      <c r="AX2865" s="3">
        <v>1.1773320263783433</v>
      </c>
      <c r="AY2865" s="3">
        <v>115.75</v>
      </c>
      <c r="AZ2865" s="3">
        <v>111.24</v>
      </c>
      <c r="BA2865" s="3">
        <v>88.38</v>
      </c>
    </row>
    <row r="2866" spans="1:53" x14ac:dyDescent="0.3">
      <c r="A2866" s="1" t="s">
        <v>2967</v>
      </c>
      <c r="B2866" s="2">
        <v>5721888</v>
      </c>
      <c r="C2866" s="9" t="s">
        <v>2401</v>
      </c>
      <c r="D2866" s="9" t="s">
        <v>2407</v>
      </c>
      <c r="E2866" s="3">
        <v>217.44626081999999</v>
      </c>
      <c r="F2866" s="5">
        <v>240.74323999999999</v>
      </c>
      <c r="G2866" s="5" t="s">
        <v>2400</v>
      </c>
      <c r="H2866" s="3">
        <v>0.505</v>
      </c>
      <c r="I2866" s="3">
        <v>8.2797929999999997</v>
      </c>
      <c r="J2866" s="4">
        <v>0.505</v>
      </c>
      <c r="K2866" s="3">
        <v>8.2797929999999997</v>
      </c>
      <c r="L2866" s="3">
        <v>0.87265181000000003</v>
      </c>
      <c r="M2866" s="3">
        <v>0.87265181000000003</v>
      </c>
      <c r="N2866" s="3">
        <v>10.575778</v>
      </c>
      <c r="O2866" s="3" t="s">
        <v>2400</v>
      </c>
      <c r="P2866" s="3" t="s">
        <v>2400</v>
      </c>
      <c r="Q2866" s="3">
        <v>45.226964000000002</v>
      </c>
      <c r="R2866" s="3" t="s">
        <v>2400</v>
      </c>
      <c r="S2866" s="3" t="s">
        <v>2400</v>
      </c>
      <c r="T2866" s="9" t="s">
        <v>3429</v>
      </c>
      <c r="U2866" s="7">
        <v>5298.3180000000002</v>
      </c>
      <c r="V2866" s="7">
        <v>4925.5479999999998</v>
      </c>
      <c r="W2866" s="7">
        <v>5345.6289999999999</v>
      </c>
      <c r="X2866" s="7">
        <v>5460.0389999999998</v>
      </c>
      <c r="Y2866" s="7">
        <v>5112.9629999999997</v>
      </c>
      <c r="Z2866" s="7">
        <v>5205.6409999999996</v>
      </c>
      <c r="AA2866" s="7">
        <v>5298.3180000000002</v>
      </c>
      <c r="AB2866" s="7">
        <v>5180.3090000000002</v>
      </c>
      <c r="AC2866" s="4">
        <v>100</v>
      </c>
      <c r="AD2866" s="4">
        <v>100</v>
      </c>
      <c r="AE2866" s="3" t="s">
        <v>2400</v>
      </c>
      <c r="AF2866" s="3" t="s">
        <v>2400</v>
      </c>
      <c r="AG2866" s="7">
        <v>13012942</v>
      </c>
      <c r="AH2866" s="7">
        <v>13012942</v>
      </c>
      <c r="AI2866" s="7">
        <v>13012942</v>
      </c>
      <c r="AJ2866" s="7" t="s">
        <v>2400</v>
      </c>
      <c r="AK2866" s="3" t="s">
        <v>2400</v>
      </c>
      <c r="AL2866" s="7">
        <v>44</v>
      </c>
      <c r="AM2866" s="7">
        <v>3341541</v>
      </c>
      <c r="AN2866" s="3">
        <v>25.68</v>
      </c>
      <c r="AO2866" s="3">
        <v>-1.7220169999999999</v>
      </c>
      <c r="AP2866" s="3">
        <v>-4.3686420000000004</v>
      </c>
      <c r="AQ2866" s="3">
        <v>-11.907387</v>
      </c>
      <c r="AR2866" s="3">
        <v>5.4089710000000002</v>
      </c>
      <c r="AS2866" s="3">
        <v>-4.3686420000000004</v>
      </c>
      <c r="AT2866" s="3">
        <v>-11.907387</v>
      </c>
      <c r="AU2866" s="3">
        <v>4.3080939999999996</v>
      </c>
      <c r="AV2866" s="3">
        <v>1.5073685873647942</v>
      </c>
      <c r="AW2866" s="3">
        <v>1.8390572596531558</v>
      </c>
      <c r="AX2866" s="3">
        <v>1.9246827208931399</v>
      </c>
      <c r="AY2866" s="3">
        <v>86.37</v>
      </c>
      <c r="AZ2866" s="3">
        <v>105.38</v>
      </c>
      <c r="BA2866" s="3">
        <v>110.28</v>
      </c>
    </row>
    <row r="2867" spans="1:53" x14ac:dyDescent="0.3">
      <c r="A2867" s="1" t="s">
        <v>3270</v>
      </c>
      <c r="B2867" s="2">
        <v>5721490</v>
      </c>
      <c r="C2867" s="9" t="s">
        <v>2401</v>
      </c>
      <c r="D2867" s="9" t="s">
        <v>2407</v>
      </c>
      <c r="E2867" s="3">
        <v>216.00848016</v>
      </c>
      <c r="F2867" s="5">
        <v>211.75425000000001</v>
      </c>
      <c r="G2867" s="5" t="s">
        <v>2400</v>
      </c>
      <c r="H2867" s="3">
        <v>8.0000000000000002E-3</v>
      </c>
      <c r="I2867" s="3" t="s">
        <v>2397</v>
      </c>
      <c r="J2867" s="3">
        <v>8.0000000000000002E-3</v>
      </c>
      <c r="K2867" s="3" t="s">
        <v>2397</v>
      </c>
      <c r="L2867" s="3">
        <v>0.89993639999999997</v>
      </c>
      <c r="M2867" s="3">
        <v>0.89993639999999997</v>
      </c>
      <c r="N2867" s="3" t="s">
        <v>2400</v>
      </c>
      <c r="O2867" s="3" t="s">
        <v>2400</v>
      </c>
      <c r="P2867" s="3" t="s">
        <v>2400</v>
      </c>
      <c r="Q2867" s="3">
        <v>34.675151999999997</v>
      </c>
      <c r="R2867" s="3" t="s">
        <v>2400</v>
      </c>
      <c r="S2867" s="3" t="s">
        <v>2400</v>
      </c>
      <c r="T2867" s="9" t="s">
        <v>3429</v>
      </c>
      <c r="U2867" s="7">
        <v>5995.7569999999996</v>
      </c>
      <c r="V2867" s="7">
        <v>4829.3410000000003</v>
      </c>
      <c r="W2867" s="7">
        <v>8655.8040000000001</v>
      </c>
      <c r="X2867" s="7">
        <v>15996.055</v>
      </c>
      <c r="Y2867" s="7">
        <v>6084.866</v>
      </c>
      <c r="Z2867" s="7">
        <v>6040.3119999999999</v>
      </c>
      <c r="AA2867" s="7">
        <v>5995.7569999999996</v>
      </c>
      <c r="AB2867" s="7">
        <v>4829.3410000000003</v>
      </c>
      <c r="AC2867" s="4">
        <v>100</v>
      </c>
      <c r="AD2867" s="4">
        <v>100</v>
      </c>
      <c r="AE2867" s="3" t="s">
        <v>2400</v>
      </c>
      <c r="AF2867" s="3" t="s">
        <v>2400</v>
      </c>
      <c r="AG2867" s="7">
        <v>25353108</v>
      </c>
      <c r="AH2867" s="7">
        <v>25353108</v>
      </c>
      <c r="AI2867" s="7">
        <v>33804143</v>
      </c>
      <c r="AJ2867" s="7" t="s">
        <v>2400</v>
      </c>
      <c r="AK2867" s="3" t="s">
        <v>2400</v>
      </c>
      <c r="AL2867" s="7">
        <v>46</v>
      </c>
      <c r="AM2867" s="7">
        <v>19033977</v>
      </c>
      <c r="AN2867" s="3">
        <v>75.08</v>
      </c>
      <c r="AO2867" s="3">
        <v>-3.1927020000000002</v>
      </c>
      <c r="AP2867" s="3">
        <v>-0.35211300000000001</v>
      </c>
      <c r="AQ2867" s="3">
        <v>-7.3144109999999998</v>
      </c>
      <c r="AR2867" s="3">
        <v>5.7285180000000002</v>
      </c>
      <c r="AS2867" s="3">
        <v>-0.35211300000000001</v>
      </c>
      <c r="AT2867" s="3">
        <v>-7.3144109999999998</v>
      </c>
      <c r="AU2867" s="3">
        <v>3.9167689999999999</v>
      </c>
      <c r="AV2867" s="3">
        <v>1.6679256839043164</v>
      </c>
      <c r="AW2867" s="3">
        <v>1.871832547207732</v>
      </c>
      <c r="AX2867" s="3">
        <v>1.6923778521173209</v>
      </c>
      <c r="AY2867" s="4">
        <v>134.09</v>
      </c>
      <c r="AZ2867" s="3">
        <v>150.47999999999999</v>
      </c>
      <c r="BA2867" s="4">
        <v>136.06</v>
      </c>
    </row>
    <row r="2868" spans="1:53" x14ac:dyDescent="0.3">
      <c r="A2868" s="1" t="s">
        <v>2837</v>
      </c>
      <c r="B2868" s="2">
        <v>4087841</v>
      </c>
      <c r="C2868" s="9" t="s">
        <v>2395</v>
      </c>
      <c r="D2868" s="9" t="s">
        <v>2399</v>
      </c>
      <c r="E2868" s="3">
        <v>214.63968320999999</v>
      </c>
      <c r="F2868" s="5" t="s">
        <v>2400</v>
      </c>
      <c r="G2868" s="5">
        <v>74.632683209999996</v>
      </c>
      <c r="H2868" s="3">
        <v>0.22</v>
      </c>
      <c r="I2868" s="3">
        <v>78.2</v>
      </c>
      <c r="J2868" s="3">
        <v>0.22</v>
      </c>
      <c r="K2868" s="3">
        <v>78.2</v>
      </c>
      <c r="L2868" s="3">
        <v>0.87007038803206993</v>
      </c>
      <c r="M2868" s="3">
        <v>0.75928310600367299</v>
      </c>
      <c r="N2868" s="3">
        <v>13.076923000000001</v>
      </c>
      <c r="O2868" s="3" t="s">
        <v>2400</v>
      </c>
      <c r="P2868" s="3" t="s">
        <v>2400</v>
      </c>
      <c r="Q2868" s="3" t="s">
        <v>2400</v>
      </c>
      <c r="R2868" s="3" t="s">
        <v>2400</v>
      </c>
      <c r="S2868" s="3" t="s">
        <v>2400</v>
      </c>
      <c r="T2868" s="9" t="s">
        <v>3429</v>
      </c>
      <c r="U2868" s="7">
        <v>94302</v>
      </c>
      <c r="V2868" s="7">
        <v>111616</v>
      </c>
      <c r="W2868" s="7">
        <v>96638</v>
      </c>
      <c r="X2868" s="7">
        <v>97282</v>
      </c>
      <c r="Y2868" s="7">
        <v>91049</v>
      </c>
      <c r="Z2868" s="7">
        <v>91374</v>
      </c>
      <c r="AA2868" s="7">
        <v>92270</v>
      </c>
      <c r="AB2868" s="7">
        <v>94302</v>
      </c>
      <c r="AC2868" s="3" t="s">
        <v>2400</v>
      </c>
      <c r="AD2868" s="3" t="s">
        <v>2400</v>
      </c>
      <c r="AE2868" s="3" t="s">
        <v>2400</v>
      </c>
      <c r="AF2868" s="3" t="s">
        <v>2400</v>
      </c>
      <c r="AG2868" s="7">
        <v>9664101</v>
      </c>
      <c r="AH2868" s="7">
        <v>9660548</v>
      </c>
      <c r="AI2868" s="7">
        <v>9560209</v>
      </c>
      <c r="AJ2868" s="7">
        <v>7518853</v>
      </c>
      <c r="AK2868" s="3">
        <v>77.80189</v>
      </c>
      <c r="AL2868" s="7">
        <v>96</v>
      </c>
      <c r="AM2868" s="7">
        <v>5174514</v>
      </c>
      <c r="AN2868" s="3">
        <v>53.54</v>
      </c>
      <c r="AO2868" s="3">
        <v>0.82516800000000001</v>
      </c>
      <c r="AP2868" s="3">
        <v>-11.976587</v>
      </c>
      <c r="AQ2868" s="3">
        <v>-2.25</v>
      </c>
      <c r="AR2868" s="3">
        <v>-0.35677900000000001</v>
      </c>
      <c r="AS2868" s="3">
        <v>-11.976587</v>
      </c>
      <c r="AT2868" s="3">
        <v>-2.25</v>
      </c>
      <c r="AU2868" s="3">
        <v>-1.412002</v>
      </c>
      <c r="AV2868" s="3">
        <v>0.71863901256826679</v>
      </c>
      <c r="AW2868" s="3">
        <v>1.0113366045024872</v>
      </c>
      <c r="AX2868" s="3">
        <v>1.3851851538771409</v>
      </c>
      <c r="AY2868" s="3">
        <v>55.42</v>
      </c>
      <c r="AZ2868" s="4">
        <v>78</v>
      </c>
      <c r="BA2868" s="3">
        <v>106.83</v>
      </c>
    </row>
    <row r="2869" spans="1:53" x14ac:dyDescent="0.3">
      <c r="A2869" s="1" t="s">
        <v>3148</v>
      </c>
      <c r="B2869" s="2">
        <v>5721637</v>
      </c>
      <c r="C2869" s="9" t="s">
        <v>2401</v>
      </c>
      <c r="D2869" s="9" t="s">
        <v>2407</v>
      </c>
      <c r="E2869" s="3">
        <v>212.12107392999999</v>
      </c>
      <c r="F2869" s="5">
        <v>261.99548299999998</v>
      </c>
      <c r="G2869" s="5" t="s">
        <v>2400</v>
      </c>
      <c r="H2869" s="3">
        <v>0.215</v>
      </c>
      <c r="I2869" s="3">
        <v>5.0418659999999997</v>
      </c>
      <c r="J2869" s="3">
        <v>0.215</v>
      </c>
      <c r="K2869" s="3">
        <v>5.0418659999999997</v>
      </c>
      <c r="L2869" s="3">
        <v>0.89319771000000003</v>
      </c>
      <c r="M2869" s="3">
        <v>0.89319771000000003</v>
      </c>
      <c r="N2869" s="3">
        <v>1.986802</v>
      </c>
      <c r="O2869" s="3" t="s">
        <v>2400</v>
      </c>
      <c r="P2869" s="3" t="s">
        <v>2400</v>
      </c>
      <c r="Q2869" s="3">
        <v>14.149512</v>
      </c>
      <c r="R2869" s="3" t="s">
        <v>2400</v>
      </c>
      <c r="S2869" s="3" t="s">
        <v>2400</v>
      </c>
      <c r="T2869" s="9" t="s">
        <v>3431</v>
      </c>
      <c r="U2869" s="7">
        <v>19571.094000000001</v>
      </c>
      <c r="V2869" s="7">
        <v>17554.87</v>
      </c>
      <c r="W2869" s="7">
        <v>17032.875</v>
      </c>
      <c r="X2869" s="7">
        <v>17812.513999999999</v>
      </c>
      <c r="Y2869" s="7">
        <v>17713.212</v>
      </c>
      <c r="Z2869" s="7">
        <v>18642.152999999998</v>
      </c>
      <c r="AA2869" s="7">
        <v>19571.094000000001</v>
      </c>
      <c r="AB2869" s="7">
        <v>18775.807000000001</v>
      </c>
      <c r="AC2869" s="4">
        <v>100</v>
      </c>
      <c r="AD2869" s="4">
        <v>100</v>
      </c>
      <c r="AE2869" s="3" t="s">
        <v>2400</v>
      </c>
      <c r="AF2869" s="3" t="s">
        <v>2400</v>
      </c>
      <c r="AG2869" s="7">
        <v>23914439</v>
      </c>
      <c r="AH2869" s="7">
        <v>23914439</v>
      </c>
      <c r="AI2869" s="7">
        <v>23914439</v>
      </c>
      <c r="AJ2869" s="7" t="s">
        <v>2400</v>
      </c>
      <c r="AK2869" s="3" t="s">
        <v>2400</v>
      </c>
      <c r="AL2869" s="7">
        <v>64</v>
      </c>
      <c r="AM2869" s="7">
        <v>9298825</v>
      </c>
      <c r="AN2869" s="3">
        <v>38.880000000000003</v>
      </c>
      <c r="AO2869" s="3">
        <v>-0.35460999999999998</v>
      </c>
      <c r="AP2869" s="3">
        <v>-4.9605410000000001</v>
      </c>
      <c r="AQ2869" s="3">
        <v>-4.6380090000000003</v>
      </c>
      <c r="AR2869" s="3">
        <v>4.331683</v>
      </c>
      <c r="AS2869" s="3">
        <v>-4.9605410000000001</v>
      </c>
      <c r="AT2869" s="3">
        <v>-4.6380090000000003</v>
      </c>
      <c r="AU2869" s="3">
        <v>5.1122199999999998</v>
      </c>
      <c r="AV2869" s="3">
        <v>1.5320911354015037</v>
      </c>
      <c r="AW2869" s="3">
        <v>1.4073886111611937</v>
      </c>
      <c r="AX2869" s="3">
        <v>1.1899167823962882</v>
      </c>
      <c r="AY2869" s="4">
        <v>129.09</v>
      </c>
      <c r="AZ2869" s="3">
        <v>118.58</v>
      </c>
      <c r="BA2869" s="3">
        <v>100.26</v>
      </c>
    </row>
    <row r="2870" spans="1:53" x14ac:dyDescent="0.3">
      <c r="A2870" s="1" t="s">
        <v>2780</v>
      </c>
      <c r="B2870" s="2">
        <v>4994792</v>
      </c>
      <c r="C2870" s="9" t="s">
        <v>2401</v>
      </c>
      <c r="D2870" s="9" t="s">
        <v>2515</v>
      </c>
      <c r="E2870" s="3">
        <v>211.97700312000001</v>
      </c>
      <c r="F2870" s="5">
        <v>652.17300299999999</v>
      </c>
      <c r="G2870" s="5" t="s">
        <v>2400</v>
      </c>
      <c r="H2870" s="3">
        <v>1.9E-2</v>
      </c>
      <c r="I2870" s="3">
        <v>43.555556000000003</v>
      </c>
      <c r="J2870" s="3">
        <v>1.9E-2</v>
      </c>
      <c r="K2870" s="3">
        <v>43.555556000000003</v>
      </c>
      <c r="L2870" s="3">
        <v>0.47115385000000004</v>
      </c>
      <c r="M2870" s="3">
        <v>0.47115385000000004</v>
      </c>
      <c r="N2870" s="3" t="s">
        <v>2400</v>
      </c>
      <c r="O2870" s="3" t="s">
        <v>2400</v>
      </c>
      <c r="P2870" s="3" t="s">
        <v>2400</v>
      </c>
      <c r="Q2870" s="3">
        <v>2.9141379999999999</v>
      </c>
      <c r="R2870" s="3">
        <v>6.4960279999999999</v>
      </c>
      <c r="S2870" s="3">
        <v>6.4960279999999999</v>
      </c>
      <c r="T2870" s="9" t="s">
        <v>3429</v>
      </c>
      <c r="U2870" s="7">
        <v>262098</v>
      </c>
      <c r="V2870" s="7">
        <v>289972</v>
      </c>
      <c r="W2870" s="7">
        <v>214203</v>
      </c>
      <c r="X2870" s="7">
        <v>169733</v>
      </c>
      <c r="Y2870" s="7">
        <v>231152</v>
      </c>
      <c r="Z2870" s="7">
        <v>235725</v>
      </c>
      <c r="AA2870" s="7">
        <v>247104</v>
      </c>
      <c r="AB2870" s="7">
        <v>262098</v>
      </c>
      <c r="AC2870" s="3">
        <v>62.186999999999998</v>
      </c>
      <c r="AD2870" s="4">
        <v>57.48</v>
      </c>
      <c r="AE2870" s="3">
        <v>47.808999999999997</v>
      </c>
      <c r="AF2870" s="3">
        <v>45.192</v>
      </c>
      <c r="AG2870" s="7">
        <v>119088204</v>
      </c>
      <c r="AH2870" s="7">
        <v>118991729</v>
      </c>
      <c r="AI2870" s="7">
        <v>101440112</v>
      </c>
      <c r="AJ2870" s="7">
        <v>50523055</v>
      </c>
      <c r="AK2870" s="4">
        <v>42.424900000000001</v>
      </c>
      <c r="AL2870" s="7">
        <v>71</v>
      </c>
      <c r="AM2870" s="7">
        <v>11703625</v>
      </c>
      <c r="AN2870" s="3">
        <v>9.83</v>
      </c>
      <c r="AO2870" s="3">
        <v>4.2553190000000001</v>
      </c>
      <c r="AP2870" s="3">
        <v>10.112360000000001</v>
      </c>
      <c r="AQ2870" s="3">
        <v>-23.735409000000001</v>
      </c>
      <c r="AR2870" s="3">
        <v>-33.559322000000002</v>
      </c>
      <c r="AS2870" s="3">
        <v>10.112360000000001</v>
      </c>
      <c r="AT2870" s="3">
        <v>-23.735409000000001</v>
      </c>
      <c r="AU2870" s="3">
        <v>-34.006734000000002</v>
      </c>
      <c r="AV2870" s="3">
        <v>2.2141554842828932</v>
      </c>
      <c r="AW2870" s="3">
        <v>3.290681425585114</v>
      </c>
      <c r="AX2870" s="3">
        <v>2.9542840751497486</v>
      </c>
      <c r="AY2870" s="3">
        <v>79.39</v>
      </c>
      <c r="AZ2870" s="3">
        <v>117.98</v>
      </c>
      <c r="BA2870" s="3">
        <v>105.92</v>
      </c>
    </row>
    <row r="2871" spans="1:53" x14ac:dyDescent="0.3">
      <c r="A2871" s="1" t="s">
        <v>2680</v>
      </c>
      <c r="B2871" s="2">
        <v>5721143</v>
      </c>
      <c r="C2871" s="9" t="s">
        <v>2401</v>
      </c>
      <c r="D2871" s="9" t="s">
        <v>2407</v>
      </c>
      <c r="E2871" s="3">
        <v>211.28778887999999</v>
      </c>
      <c r="F2871" s="5">
        <v>313.986468</v>
      </c>
      <c r="G2871" s="5" t="s">
        <v>2400</v>
      </c>
      <c r="H2871" s="3">
        <v>0.13500000000000001</v>
      </c>
      <c r="I2871" s="3">
        <v>25.632183999999999</v>
      </c>
      <c r="J2871" s="3">
        <v>0.13500000000000001</v>
      </c>
      <c r="K2871" s="3">
        <v>25.632183999999999</v>
      </c>
      <c r="L2871" s="3">
        <v>0.85335987000000002</v>
      </c>
      <c r="M2871" s="3">
        <v>0.85335987000000002</v>
      </c>
      <c r="N2871" s="3">
        <v>4.5436019999999999</v>
      </c>
      <c r="O2871" s="3" t="s">
        <v>2400</v>
      </c>
      <c r="P2871" s="3" t="s">
        <v>2400</v>
      </c>
      <c r="Q2871" s="3">
        <v>19.276354000000001</v>
      </c>
      <c r="R2871" s="3" t="s">
        <v>2400</v>
      </c>
      <c r="S2871" s="3" t="s">
        <v>2400</v>
      </c>
      <c r="T2871" s="9" t="s">
        <v>3440</v>
      </c>
      <c r="U2871" s="7">
        <v>15280.061</v>
      </c>
      <c r="V2871" s="7">
        <v>16848.973000000002</v>
      </c>
      <c r="W2871" s="7">
        <v>16963.423999999999</v>
      </c>
      <c r="X2871" s="7">
        <v>18156.334999999999</v>
      </c>
      <c r="Y2871" s="7">
        <v>15280.061</v>
      </c>
      <c r="Z2871" s="7">
        <v>15631.055</v>
      </c>
      <c r="AA2871" s="7">
        <v>15982.048000000001</v>
      </c>
      <c r="AB2871" s="7">
        <v>16415.509999999998</v>
      </c>
      <c r="AC2871" s="4">
        <v>100</v>
      </c>
      <c r="AD2871" s="4">
        <v>100</v>
      </c>
      <c r="AE2871" s="3" t="s">
        <v>2400</v>
      </c>
      <c r="AF2871" s="3" t="s">
        <v>2400</v>
      </c>
      <c r="AG2871" s="7">
        <v>17205846</v>
      </c>
      <c r="AH2871" s="7">
        <v>17205846</v>
      </c>
      <c r="AI2871" s="7">
        <v>17439148</v>
      </c>
      <c r="AJ2871" s="7">
        <v>15182431</v>
      </c>
      <c r="AK2871" s="3">
        <v>88.342579999999998</v>
      </c>
      <c r="AL2871" s="7">
        <v>62</v>
      </c>
      <c r="AM2871" s="7">
        <v>3781307</v>
      </c>
      <c r="AN2871" s="3">
        <v>21.98</v>
      </c>
      <c r="AO2871" s="3">
        <v>-0.357462</v>
      </c>
      <c r="AP2871" s="3">
        <v>-9.2019540000000006</v>
      </c>
      <c r="AQ2871" s="3">
        <v>-13.69969</v>
      </c>
      <c r="AR2871" s="3">
        <v>-6.6164149999999999</v>
      </c>
      <c r="AS2871" s="3">
        <v>-9.2019540000000006</v>
      </c>
      <c r="AT2871" s="3">
        <v>-13.69969</v>
      </c>
      <c r="AU2871" s="3">
        <v>-5.9865089999999999</v>
      </c>
      <c r="AV2871" s="3">
        <v>6.0769113009613127</v>
      </c>
      <c r="AW2871" s="3">
        <v>3.1800607981517652</v>
      </c>
      <c r="AX2871" s="3">
        <v>2.0032135946924443</v>
      </c>
      <c r="AY2871" s="3">
        <v>400.33</v>
      </c>
      <c r="AZ2871" s="3">
        <v>209.49</v>
      </c>
      <c r="BA2871" s="3">
        <v>131.97</v>
      </c>
    </row>
    <row r="2872" spans="1:53" x14ac:dyDescent="0.3">
      <c r="A2872" s="1" t="s">
        <v>3345</v>
      </c>
      <c r="B2872" s="2">
        <v>7090844</v>
      </c>
      <c r="C2872" s="9" t="s">
        <v>2401</v>
      </c>
      <c r="D2872" s="9" t="s">
        <v>2406</v>
      </c>
      <c r="E2872" s="3">
        <v>210.79111349999999</v>
      </c>
      <c r="F2872" s="5">
        <v>-7.807887</v>
      </c>
      <c r="G2872" s="5" t="s">
        <v>2400</v>
      </c>
      <c r="H2872" s="3">
        <v>-2.665</v>
      </c>
      <c r="I2872" s="3" t="s">
        <v>2397</v>
      </c>
      <c r="J2872" s="3">
        <v>-2.665</v>
      </c>
      <c r="K2872" s="3" t="s">
        <v>2397</v>
      </c>
      <c r="L2872" s="3">
        <v>0.46372239999999998</v>
      </c>
      <c r="M2872" s="3">
        <v>0.46372239999999998</v>
      </c>
      <c r="N2872" s="3" t="s">
        <v>2397</v>
      </c>
      <c r="O2872" s="3" t="s">
        <v>2400</v>
      </c>
      <c r="P2872" s="3" t="s">
        <v>2400</v>
      </c>
      <c r="Q2872" s="3" t="s">
        <v>2397</v>
      </c>
      <c r="R2872" s="3">
        <v>0.13123299999999999</v>
      </c>
      <c r="S2872" s="3">
        <v>0.13123299999999999</v>
      </c>
      <c r="T2872" s="9" t="s">
        <v>3429</v>
      </c>
      <c r="U2872" s="7">
        <v>6800</v>
      </c>
      <c r="V2872" s="7">
        <v>2312</v>
      </c>
      <c r="W2872" s="7">
        <v>3292</v>
      </c>
      <c r="X2872" s="7">
        <v>238</v>
      </c>
      <c r="Y2872" s="7">
        <v>9416</v>
      </c>
      <c r="Z2872" s="7">
        <v>10742</v>
      </c>
      <c r="AA2872" s="7">
        <v>8393</v>
      </c>
      <c r="AB2872" s="7">
        <v>6800</v>
      </c>
      <c r="AC2872" s="3" t="s">
        <v>2397</v>
      </c>
      <c r="AD2872" s="3" t="s">
        <v>2397</v>
      </c>
      <c r="AE2872" s="3" t="s">
        <v>2397</v>
      </c>
      <c r="AF2872" s="3" t="s">
        <v>2397</v>
      </c>
      <c r="AG2872" s="7">
        <v>28864637</v>
      </c>
      <c r="AH2872" s="7">
        <v>23984220</v>
      </c>
      <c r="AI2872" s="7">
        <v>19979095</v>
      </c>
      <c r="AJ2872" s="7">
        <v>27208923</v>
      </c>
      <c r="AK2872" s="3">
        <v>94.22842</v>
      </c>
      <c r="AL2872" s="7">
        <v>197</v>
      </c>
      <c r="AM2872" s="7">
        <v>9100797</v>
      </c>
      <c r="AN2872" s="3">
        <v>31.52</v>
      </c>
      <c r="AO2872" s="3">
        <v>-5.3140099999999997</v>
      </c>
      <c r="AP2872" s="3">
        <v>-19.452055000000001</v>
      </c>
      <c r="AQ2872" s="3">
        <v>-3.606557</v>
      </c>
      <c r="AR2872" s="3">
        <v>-87.594937000000002</v>
      </c>
      <c r="AS2872" s="3">
        <v>-19.452055000000001</v>
      </c>
      <c r="AT2872" s="3">
        <v>-3.606557</v>
      </c>
      <c r="AU2872" s="3">
        <v>-88</v>
      </c>
      <c r="AV2872" s="3">
        <v>28.06815606104761</v>
      </c>
      <c r="AW2872" s="3">
        <v>30.108811672634218</v>
      </c>
      <c r="AX2872" s="3">
        <v>29.927032486302902</v>
      </c>
      <c r="AY2872" s="3">
        <v>113.63</v>
      </c>
      <c r="AZ2872" s="3">
        <v>121.89</v>
      </c>
      <c r="BA2872" s="3">
        <v>121.16</v>
      </c>
    </row>
    <row r="2873" spans="1:53" x14ac:dyDescent="0.3">
      <c r="A2873" s="1" t="s">
        <v>3011</v>
      </c>
      <c r="B2873" s="2">
        <v>4910627</v>
      </c>
      <c r="C2873" s="9" t="s">
        <v>2401</v>
      </c>
      <c r="D2873" s="9" t="s">
        <v>2497</v>
      </c>
      <c r="E2873" s="3">
        <v>209.52149610000001</v>
      </c>
      <c r="F2873" s="5">
        <v>57.191496000000001</v>
      </c>
      <c r="G2873" s="5" t="s">
        <v>2400</v>
      </c>
      <c r="H2873" s="3">
        <v>0.1</v>
      </c>
      <c r="I2873" s="3">
        <v>26.456455999999999</v>
      </c>
      <c r="J2873" s="4">
        <v>0.1</v>
      </c>
      <c r="K2873" s="3">
        <v>26.456455999999999</v>
      </c>
      <c r="L2873" s="3">
        <v>0.90512148999999997</v>
      </c>
      <c r="M2873" s="3">
        <v>0.90512148999999997</v>
      </c>
      <c r="N2873" s="3">
        <v>5.6875400000000003</v>
      </c>
      <c r="O2873" s="3" t="s">
        <v>2400</v>
      </c>
      <c r="P2873" s="3" t="s">
        <v>2400</v>
      </c>
      <c r="Q2873" s="3">
        <v>5.2419E-2</v>
      </c>
      <c r="R2873" s="3">
        <v>1.1072040000000001</v>
      </c>
      <c r="S2873" s="3">
        <v>1.1072040000000001</v>
      </c>
      <c r="T2873" s="9" t="s">
        <v>3429</v>
      </c>
      <c r="U2873" s="7">
        <v>1072054</v>
      </c>
      <c r="V2873" s="7">
        <v>1598577</v>
      </c>
      <c r="W2873" s="7">
        <v>1526087</v>
      </c>
      <c r="X2873" s="7">
        <v>934842</v>
      </c>
      <c r="Y2873" s="7">
        <v>674475</v>
      </c>
      <c r="Z2873" s="7">
        <v>770181</v>
      </c>
      <c r="AA2873" s="7">
        <v>897810</v>
      </c>
      <c r="AB2873" s="7">
        <v>1072054</v>
      </c>
      <c r="AC2873" s="4">
        <v>72.37</v>
      </c>
      <c r="AD2873" s="3">
        <v>73.802000000000007</v>
      </c>
      <c r="AE2873" s="3">
        <v>13.013</v>
      </c>
      <c r="AF2873" s="4">
        <v>4.008</v>
      </c>
      <c r="AG2873" s="7">
        <v>10651000</v>
      </c>
      <c r="AH2873" s="7">
        <v>10651000</v>
      </c>
      <c r="AI2873" s="7">
        <v>10776000</v>
      </c>
      <c r="AJ2873" s="7">
        <v>9396001</v>
      </c>
      <c r="AK2873" s="4">
        <v>88.2102</v>
      </c>
      <c r="AL2873" s="7">
        <v>182</v>
      </c>
      <c r="AM2873" s="7">
        <v>8513036</v>
      </c>
      <c r="AN2873" s="3">
        <v>79.92</v>
      </c>
      <c r="AO2873" s="3">
        <v>3.8302890000000001</v>
      </c>
      <c r="AP2873" s="3">
        <v>-10.421962000000001</v>
      </c>
      <c r="AQ2873" s="3">
        <v>-7.941484</v>
      </c>
      <c r="AR2873" s="3">
        <v>-74.911006999999998</v>
      </c>
      <c r="AS2873" s="3">
        <v>-10.421962000000001</v>
      </c>
      <c r="AT2873" s="3">
        <v>-7.941484</v>
      </c>
      <c r="AU2873" s="3">
        <v>-73.787563000000006</v>
      </c>
      <c r="AV2873" s="3">
        <v>11.010417928186987</v>
      </c>
      <c r="AW2873" s="3">
        <v>11.838921745670165</v>
      </c>
      <c r="AX2873" s="3">
        <v>9.6692623203279116</v>
      </c>
      <c r="AY2873" s="4">
        <v>64</v>
      </c>
      <c r="AZ2873" s="3">
        <v>68.819999999999993</v>
      </c>
      <c r="BA2873" s="3">
        <v>56.21</v>
      </c>
    </row>
    <row r="2874" spans="1:53" x14ac:dyDescent="0.3">
      <c r="A2874" s="1" t="s">
        <v>3332</v>
      </c>
      <c r="B2874" s="2">
        <v>5121599</v>
      </c>
      <c r="C2874" s="9" t="s">
        <v>2401</v>
      </c>
      <c r="D2874" s="9" t="s">
        <v>2431</v>
      </c>
      <c r="E2874" s="3">
        <v>209.38872717999999</v>
      </c>
      <c r="F2874" s="5">
        <v>82.713727000000006</v>
      </c>
      <c r="G2874" s="5" t="s">
        <v>2400</v>
      </c>
      <c r="H2874" s="3">
        <v>-9.8000000000000004E-2</v>
      </c>
      <c r="I2874" s="3" t="s">
        <v>2397</v>
      </c>
      <c r="J2874" s="3">
        <v>-9.8000000000000004E-2</v>
      </c>
      <c r="K2874" s="3" t="s">
        <v>2397</v>
      </c>
      <c r="L2874" s="3">
        <v>1.9711903000000002</v>
      </c>
      <c r="M2874" s="3">
        <v>1.87997108</v>
      </c>
      <c r="N2874" s="3" t="s">
        <v>2397</v>
      </c>
      <c r="O2874" s="3" t="s">
        <v>2400</v>
      </c>
      <c r="P2874" s="3" t="s">
        <v>2400</v>
      </c>
      <c r="Q2874" s="3">
        <v>2.3707609999999999</v>
      </c>
      <c r="R2874" s="3" t="s">
        <v>2397</v>
      </c>
      <c r="S2874" s="3">
        <v>-5.01762</v>
      </c>
      <c r="T2874" s="9" t="s">
        <v>3429</v>
      </c>
      <c r="U2874" s="7">
        <v>84161</v>
      </c>
      <c r="V2874" s="7">
        <v>90715</v>
      </c>
      <c r="W2874" s="7">
        <v>70684</v>
      </c>
      <c r="X2874" s="7">
        <v>56910</v>
      </c>
      <c r="Y2874" s="7">
        <v>63134</v>
      </c>
      <c r="Z2874" s="7">
        <v>61262</v>
      </c>
      <c r="AA2874" s="7">
        <v>71840</v>
      </c>
      <c r="AB2874" s="7">
        <v>84161</v>
      </c>
      <c r="AC2874" s="4">
        <v>62.49</v>
      </c>
      <c r="AD2874" s="3">
        <v>59.762999999999998</v>
      </c>
      <c r="AE2874" s="3">
        <v>-30.044</v>
      </c>
      <c r="AF2874" s="3">
        <v>-50.335999999999999</v>
      </c>
      <c r="AG2874" s="7">
        <v>106288694</v>
      </c>
      <c r="AH2874" s="7">
        <v>105574104</v>
      </c>
      <c r="AI2874" s="7">
        <v>102216654</v>
      </c>
      <c r="AJ2874" s="7">
        <v>88863541</v>
      </c>
      <c r="AK2874" s="3">
        <v>83.605829999999997</v>
      </c>
      <c r="AL2874" s="7">
        <v>44</v>
      </c>
      <c r="AM2874" s="7">
        <v>33268231</v>
      </c>
      <c r="AN2874" s="4">
        <v>31.3</v>
      </c>
      <c r="AO2874" s="3">
        <v>28.712871</v>
      </c>
      <c r="AP2874" s="3">
        <v>31.979695</v>
      </c>
      <c r="AQ2874" s="3">
        <v>18.181818</v>
      </c>
      <c r="AR2874" s="3">
        <v>7.4380170000000003</v>
      </c>
      <c r="AS2874" s="3">
        <v>31.979695</v>
      </c>
      <c r="AT2874" s="3">
        <v>18.181818</v>
      </c>
      <c r="AU2874" s="3">
        <v>6.1224489999999996</v>
      </c>
      <c r="AV2874" s="3">
        <v>7.4703608645337205</v>
      </c>
      <c r="AW2874" s="3">
        <v>4.5837054708924931</v>
      </c>
      <c r="AX2874" s="3">
        <v>2.3252781422178064</v>
      </c>
      <c r="AY2874" s="3">
        <v>481.63</v>
      </c>
      <c r="AZ2874" s="3">
        <v>295.52</v>
      </c>
      <c r="BA2874" s="3">
        <v>149.91</v>
      </c>
    </row>
    <row r="2875" spans="1:53" x14ac:dyDescent="0.3">
      <c r="A2875" s="1" t="s">
        <v>3231</v>
      </c>
      <c r="B2875" s="2">
        <v>7114296</v>
      </c>
      <c r="C2875" s="9" t="s">
        <v>2395</v>
      </c>
      <c r="D2875" s="9" t="s">
        <v>2425</v>
      </c>
      <c r="E2875" s="3">
        <v>209.24969604</v>
      </c>
      <c r="F2875" s="5">
        <v>86.046695999999997</v>
      </c>
      <c r="G2875" s="5" t="s">
        <v>2400</v>
      </c>
      <c r="H2875" s="3">
        <v>-0.125</v>
      </c>
      <c r="I2875" s="3" t="s">
        <v>2397</v>
      </c>
      <c r="J2875" s="3">
        <v>-0.125</v>
      </c>
      <c r="K2875" s="3" t="s">
        <v>2397</v>
      </c>
      <c r="L2875" s="3">
        <v>0.77618070000000006</v>
      </c>
      <c r="M2875" s="3">
        <v>0.7726901100000001</v>
      </c>
      <c r="N2875" s="3" t="s">
        <v>2397</v>
      </c>
      <c r="O2875" s="3" t="s">
        <v>2400</v>
      </c>
      <c r="P2875" s="3" t="s">
        <v>2400</v>
      </c>
      <c r="Q2875" s="3">
        <v>12.078647</v>
      </c>
      <c r="R2875" s="3" t="s">
        <v>2397</v>
      </c>
      <c r="S2875" s="3">
        <v>-2.4569190000000001</v>
      </c>
      <c r="T2875" s="9" t="s">
        <v>3429</v>
      </c>
      <c r="U2875" s="7">
        <v>17410</v>
      </c>
      <c r="V2875" s="7">
        <v>11789</v>
      </c>
      <c r="W2875" s="7">
        <v>2712</v>
      </c>
      <c r="X2875" s="7">
        <v>2103</v>
      </c>
      <c r="Y2875" s="7">
        <v>18026</v>
      </c>
      <c r="Z2875" s="7">
        <v>19740</v>
      </c>
      <c r="AA2875" s="7">
        <v>19571</v>
      </c>
      <c r="AB2875" s="7">
        <v>17410</v>
      </c>
      <c r="AC2875" s="3">
        <v>-59.281999999999996</v>
      </c>
      <c r="AD2875" s="3">
        <v>-33.567999999999998</v>
      </c>
      <c r="AE2875" s="3" t="s">
        <v>2397</v>
      </c>
      <c r="AF2875" s="3" t="s">
        <v>2397</v>
      </c>
      <c r="AG2875" s="7">
        <v>179633575</v>
      </c>
      <c r="AH2875" s="7">
        <v>178640611</v>
      </c>
      <c r="AI2875" s="7">
        <v>178417397</v>
      </c>
      <c r="AJ2875" s="7">
        <v>151547663</v>
      </c>
      <c r="AK2875" s="3">
        <v>84.012209999999996</v>
      </c>
      <c r="AL2875" s="7">
        <v>170</v>
      </c>
      <c r="AM2875" s="7">
        <v>48033045</v>
      </c>
      <c r="AN2875" s="3">
        <v>26.63</v>
      </c>
      <c r="AO2875" s="3">
        <v>26</v>
      </c>
      <c r="AP2875" s="3">
        <v>62.931035000000001</v>
      </c>
      <c r="AQ2875" s="3">
        <v>40</v>
      </c>
      <c r="AR2875" s="3">
        <v>41.044775999999999</v>
      </c>
      <c r="AS2875" s="3">
        <v>62.931035000000001</v>
      </c>
      <c r="AT2875" s="3">
        <v>40</v>
      </c>
      <c r="AU2875" s="3">
        <v>30.344828</v>
      </c>
      <c r="AV2875" s="3">
        <v>57.033317504646064</v>
      </c>
      <c r="AW2875" s="3">
        <v>18.866201889987178</v>
      </c>
      <c r="AX2875" s="3">
        <v>9.3206925358074226</v>
      </c>
      <c r="AY2875" s="3">
        <v>749.77</v>
      </c>
      <c r="AZ2875" s="4">
        <v>248.02</v>
      </c>
      <c r="BA2875" s="3">
        <v>122.53</v>
      </c>
    </row>
    <row r="2876" spans="1:53" x14ac:dyDescent="0.3">
      <c r="A2876" s="1" t="s">
        <v>3009</v>
      </c>
      <c r="B2876" s="2">
        <v>103678</v>
      </c>
      <c r="C2876" s="9" t="s">
        <v>2395</v>
      </c>
      <c r="D2876" s="9" t="s">
        <v>2460</v>
      </c>
      <c r="E2876" s="3">
        <v>209.04208367999999</v>
      </c>
      <c r="F2876" s="5">
        <v>2486.8850830000001</v>
      </c>
      <c r="G2876" s="5">
        <v>446.08908367999999</v>
      </c>
      <c r="H2876" s="3">
        <v>0.37</v>
      </c>
      <c r="I2876" s="3">
        <v>5.5496449999999999</v>
      </c>
      <c r="J2876" s="3">
        <v>0.37</v>
      </c>
      <c r="K2876" s="3">
        <v>5.5496449999999999</v>
      </c>
      <c r="L2876" s="3">
        <v>1.0856746399999999</v>
      </c>
      <c r="M2876" s="3">
        <v>0.57543816999999997</v>
      </c>
      <c r="N2876" s="3">
        <v>1.9868809999999999</v>
      </c>
      <c r="O2876" s="3" t="s">
        <v>2400</v>
      </c>
      <c r="P2876" s="3" t="s">
        <v>2400</v>
      </c>
      <c r="Q2876" s="3">
        <v>8.4779540000000004</v>
      </c>
      <c r="R2876" s="3">
        <v>16.205525999999999</v>
      </c>
      <c r="S2876" s="3">
        <v>16.205525999999999</v>
      </c>
      <c r="T2876" s="9" t="s">
        <v>3429</v>
      </c>
      <c r="U2876" s="7">
        <v>264056</v>
      </c>
      <c r="V2876" s="7">
        <v>206804</v>
      </c>
      <c r="W2876" s="7">
        <v>191498</v>
      </c>
      <c r="X2876" s="7">
        <v>163549</v>
      </c>
      <c r="Y2876" s="7">
        <v>293257</v>
      </c>
      <c r="Z2876" s="7">
        <v>286466</v>
      </c>
      <c r="AA2876" s="7">
        <v>278351</v>
      </c>
      <c r="AB2876" s="7">
        <v>264056</v>
      </c>
      <c r="AC2876" s="3">
        <v>85.680999999999997</v>
      </c>
      <c r="AD2876" s="3">
        <v>77.257000000000005</v>
      </c>
      <c r="AE2876" s="3">
        <v>57.231999999999999</v>
      </c>
      <c r="AF2876" s="3">
        <v>51.415999999999997</v>
      </c>
      <c r="AG2876" s="7">
        <v>22207833</v>
      </c>
      <c r="AH2876" s="7">
        <v>22324325</v>
      </c>
      <c r="AI2876" s="7">
        <v>22446123</v>
      </c>
      <c r="AJ2876" s="7">
        <v>16030420</v>
      </c>
      <c r="AK2876" s="4">
        <v>72.237399999999994</v>
      </c>
      <c r="AL2876" s="7">
        <v>99</v>
      </c>
      <c r="AM2876" s="7">
        <v>7172071</v>
      </c>
      <c r="AN2876" s="3">
        <v>32.32</v>
      </c>
      <c r="AO2876" s="3">
        <v>-1.9832989999999999</v>
      </c>
      <c r="AP2876" s="3">
        <v>-0.318471</v>
      </c>
      <c r="AQ2876" s="3">
        <v>15.356265</v>
      </c>
      <c r="AR2876" s="3">
        <v>-5.2472250000000003</v>
      </c>
      <c r="AS2876" s="3">
        <v>-0.318471</v>
      </c>
      <c r="AT2876" s="3">
        <v>15.356265</v>
      </c>
      <c r="AU2876" s="3">
        <v>-4.670051</v>
      </c>
      <c r="AV2876" s="3">
        <v>1.005844451502264</v>
      </c>
      <c r="AW2876" s="3">
        <v>1.62286337681889</v>
      </c>
      <c r="AX2876" s="3">
        <v>1.3183244419317792</v>
      </c>
      <c r="AY2876" s="3">
        <v>51.07</v>
      </c>
      <c r="AZ2876" s="3">
        <v>82.39</v>
      </c>
      <c r="BA2876" s="3">
        <v>66.930000000000007</v>
      </c>
    </row>
    <row r="2877" spans="1:53" x14ac:dyDescent="0.3">
      <c r="A2877" s="1" t="s">
        <v>2831</v>
      </c>
      <c r="B2877" s="2">
        <v>4087275</v>
      </c>
      <c r="C2877" s="9" t="s">
        <v>2395</v>
      </c>
      <c r="D2877" s="9" t="s">
        <v>2399</v>
      </c>
      <c r="E2877" s="3">
        <v>208.42481620000001</v>
      </c>
      <c r="F2877" s="5" t="s">
        <v>2400</v>
      </c>
      <c r="G2877" s="5">
        <v>229.79081619999999</v>
      </c>
      <c r="H2877" s="3">
        <v>-7.0000000000000007E-2</v>
      </c>
      <c r="I2877" s="3">
        <v>197.272727272727</v>
      </c>
      <c r="J2877" s="3">
        <v>-7.0000000000000007E-2</v>
      </c>
      <c r="K2877" s="3">
        <v>197.272727272727</v>
      </c>
      <c r="L2877" s="3">
        <v>1.2575197631416699</v>
      </c>
      <c r="M2877" s="3">
        <v>1.2479831680325599</v>
      </c>
      <c r="N2877" s="3" t="s">
        <v>2397</v>
      </c>
      <c r="O2877" s="3" t="s">
        <v>2400</v>
      </c>
      <c r="P2877" s="3" t="s">
        <v>2400</v>
      </c>
      <c r="Q2877" s="3" t="s">
        <v>2400</v>
      </c>
      <c r="R2877" s="3" t="s">
        <v>2400</v>
      </c>
      <c r="S2877" s="3" t="s">
        <v>2400</v>
      </c>
      <c r="T2877" s="9" t="s">
        <v>3429</v>
      </c>
      <c r="U2877" s="7">
        <v>43316</v>
      </c>
      <c r="V2877" s="7">
        <v>51600</v>
      </c>
      <c r="W2877" s="7">
        <v>48680</v>
      </c>
      <c r="X2877" s="7">
        <v>44911</v>
      </c>
      <c r="Y2877" s="7">
        <v>38369</v>
      </c>
      <c r="Z2877" s="7">
        <v>39618</v>
      </c>
      <c r="AA2877" s="7">
        <v>41082</v>
      </c>
      <c r="AB2877" s="7">
        <v>43316</v>
      </c>
      <c r="AC2877" s="3" t="s">
        <v>2400</v>
      </c>
      <c r="AD2877" s="3" t="s">
        <v>2400</v>
      </c>
      <c r="AE2877" s="3" t="s">
        <v>2400</v>
      </c>
      <c r="AF2877" s="3" t="s">
        <v>2400</v>
      </c>
      <c r="AG2877" s="7">
        <v>9213969</v>
      </c>
      <c r="AH2877" s="7">
        <v>9179825</v>
      </c>
      <c r="AI2877" s="7">
        <v>9179510</v>
      </c>
      <c r="AJ2877" s="7">
        <v>6080570</v>
      </c>
      <c r="AK2877" s="3">
        <v>65.933070000000001</v>
      </c>
      <c r="AL2877" s="7">
        <v>80</v>
      </c>
      <c r="AM2877" s="7">
        <v>3173688</v>
      </c>
      <c r="AN2877" s="3">
        <v>34.409999999999997</v>
      </c>
      <c r="AO2877" s="3">
        <v>1.7346459999999999</v>
      </c>
      <c r="AP2877" s="3">
        <v>-3.9823010000000001</v>
      </c>
      <c r="AQ2877" s="3">
        <v>-3.6412079999999998</v>
      </c>
      <c r="AR2877" s="3">
        <v>59.558824000000001</v>
      </c>
      <c r="AS2877" s="3">
        <v>-3.9823010000000001</v>
      </c>
      <c r="AT2877" s="3">
        <v>-3.6412079999999998</v>
      </c>
      <c r="AU2877" s="3">
        <v>60.979228999999997</v>
      </c>
      <c r="AV2877" s="3">
        <v>1.1812407202209159</v>
      </c>
      <c r="AW2877" s="3">
        <v>1.7817584927472583</v>
      </c>
      <c r="AX2877" s="3">
        <v>1.9188420128550598</v>
      </c>
      <c r="AY2877" s="3">
        <v>57.99</v>
      </c>
      <c r="AZ2877" s="3">
        <v>87.46</v>
      </c>
      <c r="BA2877" s="3">
        <v>94.19</v>
      </c>
    </row>
    <row r="2878" spans="1:53" x14ac:dyDescent="0.3">
      <c r="A2878" s="1" t="s">
        <v>3203</v>
      </c>
      <c r="B2878" s="2">
        <v>4980070</v>
      </c>
      <c r="C2878" s="9" t="s">
        <v>2401</v>
      </c>
      <c r="D2878" s="9" t="s">
        <v>2478</v>
      </c>
      <c r="E2878" s="3">
        <v>208.34131812000001</v>
      </c>
      <c r="F2878" s="5">
        <v>207.24161799999999</v>
      </c>
      <c r="G2878" s="5" t="s">
        <v>2400</v>
      </c>
      <c r="H2878" s="3" t="s">
        <v>2400</v>
      </c>
      <c r="I2878" s="3">
        <v>20.26455</v>
      </c>
      <c r="J2878" s="4" t="s">
        <v>2400</v>
      </c>
      <c r="K2878" s="3">
        <v>20.26455</v>
      </c>
      <c r="L2878" s="3">
        <v>67.192982459999996</v>
      </c>
      <c r="M2878" s="3">
        <v>67.192982459999996</v>
      </c>
      <c r="N2878" s="3" t="s">
        <v>2400</v>
      </c>
      <c r="O2878" s="3" t="s">
        <v>2400</v>
      </c>
      <c r="P2878" s="3" t="s">
        <v>2400</v>
      </c>
      <c r="Q2878" s="3">
        <v>16.082172</v>
      </c>
      <c r="R2878" s="3" t="s">
        <v>2400</v>
      </c>
      <c r="S2878" s="3" t="s">
        <v>2400</v>
      </c>
      <c r="T2878" s="9" t="s">
        <v>3429</v>
      </c>
      <c r="U2878" s="7">
        <v>53387.438999999998</v>
      </c>
      <c r="V2878" s="7">
        <v>79066.171000000002</v>
      </c>
      <c r="W2878" s="7">
        <v>37624.762000000002</v>
      </c>
      <c r="X2878" s="7">
        <v>8850.52</v>
      </c>
      <c r="Y2878" s="7">
        <v>11031.593999999999</v>
      </c>
      <c r="Z2878" s="7">
        <v>15352.944</v>
      </c>
      <c r="AA2878" s="7">
        <v>22042.513999999999</v>
      </c>
      <c r="AB2878" s="7">
        <v>53387.438999999998</v>
      </c>
      <c r="AC2878" s="4">
        <v>100</v>
      </c>
      <c r="AD2878" s="4">
        <v>100</v>
      </c>
      <c r="AE2878" s="3" t="s">
        <v>2400</v>
      </c>
      <c r="AF2878" s="3" t="s">
        <v>2400</v>
      </c>
      <c r="AG2878" s="7">
        <v>46608796</v>
      </c>
      <c r="AH2878" s="7">
        <v>46608796</v>
      </c>
      <c r="AI2878" s="7">
        <v>46608796</v>
      </c>
      <c r="AJ2878" s="7" t="s">
        <v>2400</v>
      </c>
      <c r="AK2878" s="3" t="s">
        <v>2400</v>
      </c>
      <c r="AL2878" s="7">
        <v>82</v>
      </c>
      <c r="AM2878" s="7">
        <v>7177353</v>
      </c>
      <c r="AN2878" s="4">
        <v>15.4</v>
      </c>
      <c r="AO2878" s="3">
        <v>0</v>
      </c>
      <c r="AP2878" s="3">
        <v>-14.317672999999999</v>
      </c>
      <c r="AQ2878" s="3">
        <v>3.5135139999999998</v>
      </c>
      <c r="AR2878" s="3">
        <v>-25.048924</v>
      </c>
      <c r="AS2878" s="3">
        <v>-14.317672999999999</v>
      </c>
      <c r="AT2878" s="3">
        <v>3.5135139999999998</v>
      </c>
      <c r="AU2878" s="3">
        <v>-24.606299</v>
      </c>
      <c r="AV2878" s="3">
        <v>4.1462023606016345</v>
      </c>
      <c r="AW2878" s="3">
        <v>2.7637179939558654</v>
      </c>
      <c r="AX2878" s="3">
        <v>2.1777698520517621</v>
      </c>
      <c r="AY2878" s="3">
        <v>143.91999999999999</v>
      </c>
      <c r="AZ2878" s="3">
        <v>95.93</v>
      </c>
      <c r="BA2878" s="3">
        <v>75.59</v>
      </c>
    </row>
    <row r="2879" spans="1:53" x14ac:dyDescent="0.3">
      <c r="A2879" s="1" t="s">
        <v>3253</v>
      </c>
      <c r="B2879" s="2">
        <v>4686026</v>
      </c>
      <c r="C2879" s="9" t="s">
        <v>2395</v>
      </c>
      <c r="D2879" s="9" t="s">
        <v>2536</v>
      </c>
      <c r="E2879" s="3">
        <v>208.21967574999999</v>
      </c>
      <c r="F2879" s="5">
        <v>489.45367499999998</v>
      </c>
      <c r="G2879" s="5">
        <v>489.45367575</v>
      </c>
      <c r="H2879" s="3">
        <v>-0.05</v>
      </c>
      <c r="I2879" s="3">
        <v>148.28571428571399</v>
      </c>
      <c r="J2879" s="3">
        <v>-0.05</v>
      </c>
      <c r="K2879" s="3">
        <v>148.28571428571399</v>
      </c>
      <c r="L2879" s="3">
        <v>0.85485524553514491</v>
      </c>
      <c r="M2879" s="3">
        <v>0.85485524553514491</v>
      </c>
      <c r="N2879" s="3" t="s">
        <v>2397</v>
      </c>
      <c r="O2879" s="3" t="s">
        <v>2400</v>
      </c>
      <c r="P2879" s="3" t="s">
        <v>2400</v>
      </c>
      <c r="Q2879" s="3">
        <v>9.3258200000000002</v>
      </c>
      <c r="R2879" s="3">
        <v>143.34616399999999</v>
      </c>
      <c r="S2879" s="3">
        <v>145.67094802465101</v>
      </c>
      <c r="T2879" s="9" t="s">
        <v>3429</v>
      </c>
      <c r="U2879" s="7">
        <v>19247</v>
      </c>
      <c r="V2879" s="7">
        <v>38588</v>
      </c>
      <c r="W2879" s="7">
        <v>28274</v>
      </c>
      <c r="X2879" s="7">
        <v>44517</v>
      </c>
      <c r="Y2879" s="7">
        <v>49165</v>
      </c>
      <c r="Z2879" s="7">
        <v>44248</v>
      </c>
      <c r="AA2879" s="7">
        <v>39643</v>
      </c>
      <c r="AB2879" s="7">
        <v>19247</v>
      </c>
      <c r="AC2879" s="3">
        <v>14.349</v>
      </c>
      <c r="AD2879" s="3">
        <v>31.920999999999999</v>
      </c>
      <c r="AE2879" s="3">
        <v>-73.474000000000004</v>
      </c>
      <c r="AF2879" s="4">
        <v>1.0549999999999999</v>
      </c>
      <c r="AG2879" s="7">
        <v>8086000</v>
      </c>
      <c r="AH2879" s="7">
        <v>8077000</v>
      </c>
      <c r="AI2879" s="7">
        <v>8006000</v>
      </c>
      <c r="AJ2879" s="7">
        <v>5568816</v>
      </c>
      <c r="AK2879" s="3">
        <v>68.868139999999997</v>
      </c>
      <c r="AL2879" s="7">
        <v>66</v>
      </c>
      <c r="AM2879" s="7">
        <v>3063874</v>
      </c>
      <c r="AN2879" s="3">
        <v>37.89</v>
      </c>
      <c r="AO2879" s="3">
        <v>1.7647060000000001</v>
      </c>
      <c r="AP2879" s="3">
        <v>-19.378640999999998</v>
      </c>
      <c r="AQ2879" s="3">
        <v>-20.123124000000001</v>
      </c>
      <c r="AR2879" s="3">
        <v>-29.098361000000001</v>
      </c>
      <c r="AS2879" s="3">
        <v>-19.378640999999998</v>
      </c>
      <c r="AT2879" s="3">
        <v>-20.123124000000001</v>
      </c>
      <c r="AU2879" s="3">
        <v>-28.066528000000002</v>
      </c>
      <c r="AV2879" s="3">
        <v>0.3678488823119781</v>
      </c>
      <c r="AW2879" s="3">
        <v>0.50633677162995439</v>
      </c>
      <c r="AX2879" s="3">
        <v>0.60055871249533144</v>
      </c>
      <c r="AY2879" s="3">
        <v>74.86</v>
      </c>
      <c r="AZ2879" s="4">
        <v>103.05</v>
      </c>
      <c r="BA2879" s="3">
        <v>122.21</v>
      </c>
    </row>
    <row r="2880" spans="1:53" x14ac:dyDescent="0.3">
      <c r="A2880" s="1" t="s">
        <v>2560</v>
      </c>
      <c r="B2880" s="2">
        <v>100460578</v>
      </c>
      <c r="C2880" s="9" t="s">
        <v>2395</v>
      </c>
      <c r="D2880" s="9" t="s">
        <v>2403</v>
      </c>
      <c r="E2880" s="3">
        <v>205.83779580000001</v>
      </c>
      <c r="F2880" s="5">
        <v>260.884795</v>
      </c>
      <c r="G2880" s="5" t="s">
        <v>2400</v>
      </c>
      <c r="H2880" s="3">
        <v>-0.19</v>
      </c>
      <c r="I2880" s="3" t="s">
        <v>2397</v>
      </c>
      <c r="J2880" s="3">
        <v>-0.19</v>
      </c>
      <c r="K2880" s="3" t="s">
        <v>2397</v>
      </c>
      <c r="L2880" s="3">
        <v>0.68213457000000011</v>
      </c>
      <c r="M2880" s="3">
        <v>0.66395663999999999</v>
      </c>
      <c r="N2880" s="3" t="s">
        <v>2397</v>
      </c>
      <c r="O2880" s="3" t="s">
        <v>2400</v>
      </c>
      <c r="P2880" s="3" t="s">
        <v>2400</v>
      </c>
      <c r="Q2880" s="3">
        <v>4.5312789999999996</v>
      </c>
      <c r="R2880" s="3" t="s">
        <v>2397</v>
      </c>
      <c r="S2880" s="3">
        <v>-2.025674</v>
      </c>
      <c r="T2880" s="9" t="s">
        <v>3429</v>
      </c>
      <c r="U2880" s="7">
        <v>100387</v>
      </c>
      <c r="V2880" s="7">
        <v>91496</v>
      </c>
      <c r="W2880" s="7">
        <v>54522</v>
      </c>
      <c r="X2880" s="7">
        <v>248122</v>
      </c>
      <c r="Y2880" s="7">
        <v>45620</v>
      </c>
      <c r="Z2880" s="7">
        <v>44120</v>
      </c>
      <c r="AA2880" s="7">
        <v>71201</v>
      </c>
      <c r="AB2880" s="7">
        <v>100387</v>
      </c>
      <c r="AC2880" s="3">
        <v>-146.721</v>
      </c>
      <c r="AD2880" s="3">
        <v>-198.87799999999999</v>
      </c>
      <c r="AE2880" s="3">
        <v>-205.62200000000001</v>
      </c>
      <c r="AF2880" s="4">
        <v>-293.42</v>
      </c>
      <c r="AG2880" s="7">
        <v>51512000</v>
      </c>
      <c r="AH2880" s="7">
        <v>51493000</v>
      </c>
      <c r="AI2880" s="7">
        <v>50616000</v>
      </c>
      <c r="AJ2880" s="7">
        <v>44140815</v>
      </c>
      <c r="AK2880" s="3">
        <v>85.563419999999994</v>
      </c>
      <c r="AL2880" s="7">
        <v>152</v>
      </c>
      <c r="AM2880" s="7">
        <v>39561375</v>
      </c>
      <c r="AN2880" s="3">
        <v>76.69</v>
      </c>
      <c r="AO2880" s="3">
        <v>-2.970297</v>
      </c>
      <c r="AP2880" s="3">
        <v>-26.31579</v>
      </c>
      <c r="AQ2880" s="3">
        <v>-37.711863999999998</v>
      </c>
      <c r="AR2880" s="3">
        <v>-28.292683</v>
      </c>
      <c r="AS2880" s="3">
        <v>-26.31579</v>
      </c>
      <c r="AT2880" s="3">
        <v>-37.711863999999998</v>
      </c>
      <c r="AU2880" s="3">
        <v>-31.147541</v>
      </c>
      <c r="AV2880" s="3">
        <v>5.8941289537458212</v>
      </c>
      <c r="AW2880" s="3">
        <v>3.5055647266294536</v>
      </c>
      <c r="AX2880" s="3">
        <v>3.0766382783637818</v>
      </c>
      <c r="AY2880" s="3">
        <v>85.14</v>
      </c>
      <c r="AZ2880" s="3">
        <v>50.64</v>
      </c>
      <c r="BA2880" s="3">
        <v>44.44</v>
      </c>
    </row>
    <row r="2881" spans="1:53" x14ac:dyDescent="0.3">
      <c r="A2881" s="1" t="s">
        <v>2592</v>
      </c>
      <c r="B2881" s="2">
        <v>3009693</v>
      </c>
      <c r="C2881" s="9" t="s">
        <v>2395</v>
      </c>
      <c r="D2881" s="9" t="s">
        <v>2485</v>
      </c>
      <c r="E2881" s="3">
        <v>204.4502052</v>
      </c>
      <c r="F2881" s="5">
        <v>284.64120500000001</v>
      </c>
      <c r="G2881" s="5" t="s">
        <v>2400</v>
      </c>
      <c r="H2881" s="3">
        <v>-2.3769999999999998</v>
      </c>
      <c r="I2881" s="3">
        <v>28.494505</v>
      </c>
      <c r="J2881" s="3">
        <v>-2.3769999999999998</v>
      </c>
      <c r="K2881" s="3">
        <v>28.494505</v>
      </c>
      <c r="L2881" s="3">
        <v>0.79469184000000004</v>
      </c>
      <c r="M2881" s="3">
        <v>0.7875953</v>
      </c>
      <c r="N2881" s="3" t="s">
        <v>2397</v>
      </c>
      <c r="O2881" s="3" t="s">
        <v>2400</v>
      </c>
      <c r="P2881" s="3" t="s">
        <v>2400</v>
      </c>
      <c r="Q2881" s="3">
        <v>6.2678529999999997</v>
      </c>
      <c r="R2881" s="3" t="s">
        <v>2397</v>
      </c>
      <c r="S2881" s="3">
        <v>-69.657250000000005</v>
      </c>
      <c r="T2881" s="9" t="s">
        <v>3435</v>
      </c>
      <c r="U2881" s="7">
        <v>46643</v>
      </c>
      <c r="V2881" s="7">
        <v>39846</v>
      </c>
      <c r="W2881" s="7">
        <v>91947</v>
      </c>
      <c r="X2881" s="7">
        <v>108564</v>
      </c>
      <c r="Y2881" s="7">
        <v>46643</v>
      </c>
      <c r="Z2881" s="7">
        <v>46388</v>
      </c>
      <c r="AA2881" s="7">
        <v>40062</v>
      </c>
      <c r="AB2881" s="7">
        <v>43243</v>
      </c>
      <c r="AC2881" s="4">
        <v>-17.760000000000002</v>
      </c>
      <c r="AD2881" s="4">
        <v>-17.760000000000002</v>
      </c>
      <c r="AE2881" s="3">
        <v>-9.3149999999999995</v>
      </c>
      <c r="AF2881" s="3">
        <v>-9.3149999999999995</v>
      </c>
      <c r="AG2881" s="7">
        <v>7628639</v>
      </c>
      <c r="AH2881" s="7">
        <v>7624185</v>
      </c>
      <c r="AI2881" s="7">
        <v>7610551</v>
      </c>
      <c r="AJ2881" s="7">
        <v>5418286</v>
      </c>
      <c r="AK2881" s="3">
        <v>70.984369999999998</v>
      </c>
      <c r="AL2881" s="7">
        <v>112</v>
      </c>
      <c r="AM2881" s="7">
        <v>4331843</v>
      </c>
      <c r="AN2881" s="3">
        <v>56.75</v>
      </c>
      <c r="AO2881" s="3">
        <v>-2.0770390000000001</v>
      </c>
      <c r="AP2881" s="3">
        <v>-3.2462689999999998</v>
      </c>
      <c r="AQ2881" s="3">
        <v>-7.2935290000000004</v>
      </c>
      <c r="AR2881" s="3">
        <v>-11.652469999999999</v>
      </c>
      <c r="AS2881" s="3">
        <v>-3.2462689999999998</v>
      </c>
      <c r="AT2881" s="3">
        <v>-7.2935290000000004</v>
      </c>
      <c r="AU2881" s="3">
        <v>-10.832186999999999</v>
      </c>
      <c r="AV2881" s="3">
        <v>1.9696402587216228</v>
      </c>
      <c r="AW2881" s="3">
        <v>2.8213362862898976</v>
      </c>
      <c r="AX2881" s="3">
        <v>2.2750210050102142</v>
      </c>
      <c r="AY2881" s="3">
        <v>107.26</v>
      </c>
      <c r="AZ2881" s="3">
        <v>153.63999999999999</v>
      </c>
      <c r="BA2881" s="3">
        <v>123.89</v>
      </c>
    </row>
    <row r="2882" spans="1:53" x14ac:dyDescent="0.3">
      <c r="A2882" s="1" t="s">
        <v>2957</v>
      </c>
      <c r="B2882" s="2">
        <v>4980580</v>
      </c>
      <c r="C2882" s="9" t="s">
        <v>2401</v>
      </c>
      <c r="D2882" s="9" t="s">
        <v>2477</v>
      </c>
      <c r="E2882" s="3">
        <v>203.68716412000001</v>
      </c>
      <c r="F2882" s="5">
        <v>1115.8841640000001</v>
      </c>
      <c r="G2882" s="5" t="s">
        <v>2400</v>
      </c>
      <c r="H2882" s="3">
        <v>-0.108</v>
      </c>
      <c r="I2882" s="3" t="s">
        <v>2397</v>
      </c>
      <c r="J2882" s="3">
        <v>-0.108</v>
      </c>
      <c r="K2882" s="3" t="s">
        <v>2397</v>
      </c>
      <c r="L2882" s="3">
        <v>0.37617337999999995</v>
      </c>
      <c r="M2882" s="3">
        <v>0.37617337999999995</v>
      </c>
      <c r="N2882" s="3">
        <v>1.5540350000000001</v>
      </c>
      <c r="O2882" s="3" t="s">
        <v>2400</v>
      </c>
      <c r="P2882" s="3" t="s">
        <v>2400</v>
      </c>
      <c r="Q2882" s="3">
        <v>3.8388230000000001</v>
      </c>
      <c r="R2882" s="3">
        <v>6.6846779999999999</v>
      </c>
      <c r="S2882" s="3">
        <v>6.6846779999999999</v>
      </c>
      <c r="T2882" s="9" t="s">
        <v>3429</v>
      </c>
      <c r="U2882" s="7">
        <v>287876</v>
      </c>
      <c r="V2882" s="7">
        <v>267827</v>
      </c>
      <c r="W2882" s="7">
        <v>269679</v>
      </c>
      <c r="X2882" s="7">
        <v>279222</v>
      </c>
      <c r="Y2882" s="7">
        <v>299790</v>
      </c>
      <c r="Z2882" s="7">
        <v>296181</v>
      </c>
      <c r="AA2882" s="7">
        <v>294239</v>
      </c>
      <c r="AB2882" s="7">
        <v>287876</v>
      </c>
      <c r="AC2882" s="3">
        <v>65.649000000000001</v>
      </c>
      <c r="AD2882" s="3">
        <v>62.892000000000003</v>
      </c>
      <c r="AE2882" s="3">
        <v>59.387999999999998</v>
      </c>
      <c r="AF2882" s="3">
        <v>57.027000000000001</v>
      </c>
      <c r="AG2882" s="7">
        <v>34936966</v>
      </c>
      <c r="AH2882" s="7">
        <v>34937764</v>
      </c>
      <c r="AI2882" s="7">
        <v>34936966</v>
      </c>
      <c r="AJ2882" s="7">
        <v>34045081</v>
      </c>
      <c r="AK2882" s="3">
        <v>97.444929999999999</v>
      </c>
      <c r="AL2882" s="7">
        <v>47</v>
      </c>
      <c r="AM2882" s="7">
        <v>9002783</v>
      </c>
      <c r="AN2882" s="3">
        <v>25.77</v>
      </c>
      <c r="AO2882" s="3">
        <v>0.36832399999999998</v>
      </c>
      <c r="AP2882" s="3">
        <v>-6.5180100000000003</v>
      </c>
      <c r="AQ2882" s="3">
        <v>-20.437956</v>
      </c>
      <c r="AR2882" s="3">
        <v>-10.066007000000001</v>
      </c>
      <c r="AS2882" s="3">
        <v>-6.5180100000000003</v>
      </c>
      <c r="AT2882" s="3">
        <v>-20.437956</v>
      </c>
      <c r="AU2882" s="3">
        <v>-5.3819439999999998</v>
      </c>
      <c r="AV2882" s="3">
        <v>1.3827225143039019</v>
      </c>
      <c r="AW2882" s="3">
        <v>1.7933915061300363</v>
      </c>
      <c r="AX2882" s="3">
        <v>1.1801743332386481</v>
      </c>
      <c r="AY2882" s="3">
        <v>103.28</v>
      </c>
      <c r="AZ2882" s="3">
        <v>133.94999999999999</v>
      </c>
      <c r="BA2882" s="3">
        <v>88.15</v>
      </c>
    </row>
    <row r="2883" spans="1:53" x14ac:dyDescent="0.3">
      <c r="A2883" s="1" t="s">
        <v>2699</v>
      </c>
      <c r="B2883" s="2">
        <v>5733898</v>
      </c>
      <c r="C2883" s="9" t="s">
        <v>2401</v>
      </c>
      <c r="D2883" s="9" t="s">
        <v>2407</v>
      </c>
      <c r="E2883" s="3">
        <v>203.01787116</v>
      </c>
      <c r="F2883" s="5">
        <v>238.05136100000001</v>
      </c>
      <c r="G2883" s="5" t="s">
        <v>2400</v>
      </c>
      <c r="H2883" s="3">
        <v>0.151</v>
      </c>
      <c r="I2883" s="3">
        <v>9.8011359999999996</v>
      </c>
      <c r="J2883" s="3">
        <v>0.151</v>
      </c>
      <c r="K2883" s="3">
        <v>9.8011359999999996</v>
      </c>
      <c r="L2883" s="3">
        <v>0.84968393000000009</v>
      </c>
      <c r="M2883" s="3">
        <v>0.84968393000000009</v>
      </c>
      <c r="N2883" s="3">
        <v>14.556962</v>
      </c>
      <c r="O2883" s="3" t="s">
        <v>2400</v>
      </c>
      <c r="P2883" s="3" t="s">
        <v>2400</v>
      </c>
      <c r="Q2883" s="3">
        <v>14.879196</v>
      </c>
      <c r="R2883" s="3" t="s">
        <v>2400</v>
      </c>
      <c r="S2883" s="3" t="s">
        <v>2400</v>
      </c>
      <c r="T2883" s="9" t="s">
        <v>3437</v>
      </c>
      <c r="U2883" s="7">
        <v>15241.045</v>
      </c>
      <c r="V2883" s="7">
        <v>15536.674000000001</v>
      </c>
      <c r="W2883" s="7">
        <v>16082.362999999999</v>
      </c>
      <c r="X2883" s="7">
        <v>17019.440999999999</v>
      </c>
      <c r="Y2883" s="7">
        <v>15157.761</v>
      </c>
      <c r="Z2883" s="7">
        <v>15199.403</v>
      </c>
      <c r="AA2883" s="7">
        <v>15241.045</v>
      </c>
      <c r="AB2883" s="7">
        <v>15285.196</v>
      </c>
      <c r="AC2883" s="4">
        <v>100</v>
      </c>
      <c r="AD2883" s="4">
        <v>100</v>
      </c>
      <c r="AE2883" s="3" t="s">
        <v>2400</v>
      </c>
      <c r="AF2883" s="3" t="s">
        <v>2400</v>
      </c>
      <c r="AG2883" s="7">
        <v>18405973</v>
      </c>
      <c r="AH2883" s="7">
        <v>18405973</v>
      </c>
      <c r="AI2883" s="7">
        <v>18405973</v>
      </c>
      <c r="AJ2883" s="7" t="s">
        <v>2400</v>
      </c>
      <c r="AK2883" s="3" t="s">
        <v>2400</v>
      </c>
      <c r="AL2883" s="7">
        <v>62</v>
      </c>
      <c r="AM2883" s="7">
        <v>6387585</v>
      </c>
      <c r="AN2883" s="4">
        <v>34.700000000000003</v>
      </c>
      <c r="AO2883" s="3">
        <v>0.38797300000000001</v>
      </c>
      <c r="AP2883" s="3">
        <v>-6.1650049999999998</v>
      </c>
      <c r="AQ2883" s="3">
        <v>-7.2580650000000002</v>
      </c>
      <c r="AR2883" s="3">
        <v>0.48543700000000001</v>
      </c>
      <c r="AS2883" s="3">
        <v>-6.1650049999999998</v>
      </c>
      <c r="AT2883" s="3">
        <v>-7.2580650000000002</v>
      </c>
      <c r="AU2883" s="3">
        <v>0.38797300000000001</v>
      </c>
      <c r="AV2883" s="3">
        <v>2.9809562363261097</v>
      </c>
      <c r="AW2883" s="3">
        <v>2.2740802179221435</v>
      </c>
      <c r="AX2883" s="3">
        <v>1.9871279327054907</v>
      </c>
      <c r="AY2883" s="3">
        <v>156.78</v>
      </c>
      <c r="AZ2883" s="4">
        <v>119.6</v>
      </c>
      <c r="BA2883" s="3">
        <v>104.51</v>
      </c>
    </row>
    <row r="2884" spans="1:53" x14ac:dyDescent="0.3">
      <c r="A2884" s="1" t="s">
        <v>3060</v>
      </c>
      <c r="B2884" s="2">
        <v>9222438</v>
      </c>
      <c r="C2884" s="9" t="s">
        <v>2395</v>
      </c>
      <c r="D2884" s="9" t="s">
        <v>2403</v>
      </c>
      <c r="E2884" s="3">
        <v>202.53232398</v>
      </c>
      <c r="F2884" s="5">
        <v>4.926323</v>
      </c>
      <c r="G2884" s="5" t="s">
        <v>2400</v>
      </c>
      <c r="H2884" s="3">
        <v>-0.38500000000000001</v>
      </c>
      <c r="I2884" s="3" t="s">
        <v>2397</v>
      </c>
      <c r="J2884" s="3">
        <v>-0.38500000000000001</v>
      </c>
      <c r="K2884" s="3" t="s">
        <v>2397</v>
      </c>
      <c r="L2884" s="3">
        <v>0.40779561000000003</v>
      </c>
      <c r="M2884" s="3">
        <v>0.40779561000000003</v>
      </c>
      <c r="N2884" s="3" t="s">
        <v>2397</v>
      </c>
      <c r="O2884" s="3" t="s">
        <v>2400</v>
      </c>
      <c r="P2884" s="3" t="s">
        <v>2400</v>
      </c>
      <c r="Q2884" s="3" t="s">
        <v>2400</v>
      </c>
      <c r="R2884" s="3">
        <v>0.20552799999999999</v>
      </c>
      <c r="S2884" s="3">
        <v>0.20552799999999999</v>
      </c>
      <c r="T2884" s="9" t="s">
        <v>3429</v>
      </c>
      <c r="U2884" s="7" t="s">
        <v>2400</v>
      </c>
      <c r="V2884" s="7" t="s">
        <v>2400</v>
      </c>
      <c r="W2884" s="7" t="s">
        <v>2400</v>
      </c>
      <c r="X2884" s="7" t="s">
        <v>2400</v>
      </c>
      <c r="Y2884" s="7" t="s">
        <v>2400</v>
      </c>
      <c r="Z2884" s="7" t="s">
        <v>2400</v>
      </c>
      <c r="AA2884" s="7" t="s">
        <v>2400</v>
      </c>
      <c r="AB2884" s="7" t="s">
        <v>2400</v>
      </c>
      <c r="AC2884" s="3" t="s">
        <v>2400</v>
      </c>
      <c r="AD2884" s="3" t="s">
        <v>2400</v>
      </c>
      <c r="AE2884" s="3" t="s">
        <v>2400</v>
      </c>
      <c r="AF2884" s="3" t="s">
        <v>2400</v>
      </c>
      <c r="AG2884" s="7">
        <v>70568754</v>
      </c>
      <c r="AH2884" s="7">
        <v>70558546</v>
      </c>
      <c r="AI2884" s="7">
        <v>49068234</v>
      </c>
      <c r="AJ2884" s="7">
        <v>40099334</v>
      </c>
      <c r="AK2884" s="3">
        <v>56.823070000000001</v>
      </c>
      <c r="AL2884" s="7">
        <v>142</v>
      </c>
      <c r="AM2884" s="7">
        <v>39876841</v>
      </c>
      <c r="AN2884" s="3">
        <v>56.51</v>
      </c>
      <c r="AO2884" s="3">
        <v>5.9574470000000002</v>
      </c>
      <c r="AP2884" s="3">
        <v>-13.240418</v>
      </c>
      <c r="AQ2884" s="3">
        <v>-44.911504000000001</v>
      </c>
      <c r="AR2884" s="3">
        <v>-60.910518000000003</v>
      </c>
      <c r="AS2884" s="3">
        <v>-13.240418</v>
      </c>
      <c r="AT2884" s="3">
        <v>-44.911504000000001</v>
      </c>
      <c r="AU2884" s="3">
        <v>-62.272727000000003</v>
      </c>
      <c r="AV2884" s="3">
        <v>7.9406489166579304</v>
      </c>
      <c r="AW2884" s="3">
        <v>15.644670573196024</v>
      </c>
      <c r="AX2884" s="3">
        <v>9.8965208618228715</v>
      </c>
      <c r="AY2884" s="3">
        <v>89.42</v>
      </c>
      <c r="AZ2884" s="3">
        <v>176.18</v>
      </c>
      <c r="BA2884" s="3">
        <v>111.45</v>
      </c>
    </row>
    <row r="2885" spans="1:53" x14ac:dyDescent="0.3">
      <c r="A2885" s="1" t="s">
        <v>3220</v>
      </c>
      <c r="B2885" s="2">
        <v>5227669</v>
      </c>
      <c r="C2885" s="9" t="s">
        <v>2395</v>
      </c>
      <c r="D2885" s="9" t="s">
        <v>2409</v>
      </c>
      <c r="E2885" s="3">
        <v>202.51091783999999</v>
      </c>
      <c r="F2885" s="5">
        <v>119.231917</v>
      </c>
      <c r="G2885" s="5" t="s">
        <v>2400</v>
      </c>
      <c r="H2885" s="3">
        <v>-0.22</v>
      </c>
      <c r="I2885" s="3" t="s">
        <v>2397</v>
      </c>
      <c r="J2885" s="3">
        <v>-0.22</v>
      </c>
      <c r="K2885" s="3" t="s">
        <v>2397</v>
      </c>
      <c r="L2885" s="3">
        <v>1.9320594500000001</v>
      </c>
      <c r="M2885" s="3">
        <v>1.9320594500000001</v>
      </c>
      <c r="N2885" s="3" t="s">
        <v>2397</v>
      </c>
      <c r="O2885" s="3" t="s">
        <v>2400</v>
      </c>
      <c r="P2885" s="3" t="s">
        <v>2400</v>
      </c>
      <c r="Q2885" s="3">
        <v>1.2756350000000001</v>
      </c>
      <c r="R2885" s="3" t="s">
        <v>2397</v>
      </c>
      <c r="S2885" s="3">
        <v>-2.107634</v>
      </c>
      <c r="T2885" s="9" t="s">
        <v>3429</v>
      </c>
      <c r="U2885" s="7">
        <v>81056</v>
      </c>
      <c r="V2885" s="7">
        <v>71331</v>
      </c>
      <c r="W2885" s="7">
        <v>48956</v>
      </c>
      <c r="X2885" s="7">
        <v>27640</v>
      </c>
      <c r="Y2885" s="7">
        <v>79543</v>
      </c>
      <c r="Z2885" s="7">
        <v>79395</v>
      </c>
      <c r="AA2885" s="7">
        <v>81497</v>
      </c>
      <c r="AB2885" s="7">
        <v>81056</v>
      </c>
      <c r="AC2885" s="3">
        <v>85.341999999999999</v>
      </c>
      <c r="AD2885" s="4">
        <v>85.11</v>
      </c>
      <c r="AE2885" s="3">
        <v>-69.902000000000001</v>
      </c>
      <c r="AF2885" s="3">
        <v>-61.625</v>
      </c>
      <c r="AG2885" s="7">
        <v>50398148</v>
      </c>
      <c r="AH2885" s="7">
        <v>50136131</v>
      </c>
      <c r="AI2885" s="7">
        <v>48722219</v>
      </c>
      <c r="AJ2885" s="7">
        <v>31064178</v>
      </c>
      <c r="AK2885" s="3">
        <v>61.204639999999998</v>
      </c>
      <c r="AL2885" s="7">
        <v>101</v>
      </c>
      <c r="AM2885" s="7">
        <v>17225346</v>
      </c>
      <c r="AN2885" s="3">
        <v>33.94</v>
      </c>
      <c r="AO2885" s="3">
        <v>2.5352109999999999</v>
      </c>
      <c r="AP2885" s="3">
        <v>-8.7719299999999993</v>
      </c>
      <c r="AQ2885" s="3">
        <v>-42.222222000000002</v>
      </c>
      <c r="AR2885" s="3">
        <v>-28.627451000000001</v>
      </c>
      <c r="AS2885" s="3">
        <v>-8.7719299999999993</v>
      </c>
      <c r="AT2885" s="3">
        <v>-42.222222000000002</v>
      </c>
      <c r="AU2885" s="3">
        <v>-29.457363999999998</v>
      </c>
      <c r="AV2885" s="3">
        <v>1.8165303427770982</v>
      </c>
      <c r="AW2885" s="3">
        <v>2.1667608249930139</v>
      </c>
      <c r="AX2885" s="3">
        <v>2.13846104619862</v>
      </c>
      <c r="AY2885" s="4">
        <v>90.6</v>
      </c>
      <c r="AZ2885" s="4">
        <v>108.07</v>
      </c>
      <c r="BA2885" s="3">
        <v>106.65</v>
      </c>
    </row>
    <row r="2886" spans="1:53" x14ac:dyDescent="0.3">
      <c r="A2886" s="1" t="s">
        <v>3191</v>
      </c>
      <c r="B2886" s="2">
        <v>4964156</v>
      </c>
      <c r="C2886" s="9" t="s">
        <v>2395</v>
      </c>
      <c r="D2886" s="9" t="s">
        <v>2488</v>
      </c>
      <c r="E2886" s="3">
        <v>202.47825664000001</v>
      </c>
      <c r="F2886" s="5">
        <v>181.981256</v>
      </c>
      <c r="G2886" s="5" t="s">
        <v>2400</v>
      </c>
      <c r="H2886" s="3">
        <v>4.1000000000000002E-2</v>
      </c>
      <c r="I2886" s="3" t="s">
        <v>2397</v>
      </c>
      <c r="J2886" s="3">
        <v>4.1000000000000002E-2</v>
      </c>
      <c r="K2886" s="3" t="s">
        <v>2397</v>
      </c>
      <c r="L2886" s="3">
        <v>1.28116154</v>
      </c>
      <c r="M2886" s="3">
        <v>1.2684205799999999</v>
      </c>
      <c r="N2886" s="3">
        <v>95.442177000000001</v>
      </c>
      <c r="O2886" s="3" t="s">
        <v>2400</v>
      </c>
      <c r="P2886" s="3" t="s">
        <v>2400</v>
      </c>
      <c r="Q2886" s="3">
        <v>0.9173</v>
      </c>
      <c r="R2886" s="3">
        <v>33.950595</v>
      </c>
      <c r="S2886" s="3">
        <v>33.950595</v>
      </c>
      <c r="T2886" s="9" t="s">
        <v>3432</v>
      </c>
      <c r="U2886" s="7">
        <v>196460</v>
      </c>
      <c r="V2886" s="7">
        <v>262658</v>
      </c>
      <c r="W2886" s="7">
        <v>224620</v>
      </c>
      <c r="X2886" s="7">
        <v>176937</v>
      </c>
      <c r="Y2886" s="7">
        <v>197604</v>
      </c>
      <c r="Z2886" s="7">
        <v>196460</v>
      </c>
      <c r="AA2886" s="7">
        <v>207918</v>
      </c>
      <c r="AB2886" s="7">
        <v>225907</v>
      </c>
      <c r="AC2886" s="3">
        <v>30.523</v>
      </c>
      <c r="AD2886" s="3">
        <v>29.922000000000001</v>
      </c>
      <c r="AE2886" s="4">
        <v>2.4049999999999998</v>
      </c>
      <c r="AF2886" s="4">
        <v>1.8280000000000001</v>
      </c>
      <c r="AG2886" s="7">
        <v>14380238</v>
      </c>
      <c r="AH2886" s="7">
        <v>14303000</v>
      </c>
      <c r="AI2886" s="7">
        <v>14277000</v>
      </c>
      <c r="AJ2886" s="7">
        <v>11916117</v>
      </c>
      <c r="AK2886" s="3">
        <v>82.862690000000001</v>
      </c>
      <c r="AL2886" s="7">
        <v>102</v>
      </c>
      <c r="AM2886" s="7">
        <v>8536694</v>
      </c>
      <c r="AN2886" s="3">
        <v>59.36</v>
      </c>
      <c r="AO2886" s="3">
        <v>2.334063</v>
      </c>
      <c r="AP2886" s="3">
        <v>-0.35511399999999999</v>
      </c>
      <c r="AQ2886" s="3">
        <v>13.6953</v>
      </c>
      <c r="AR2886" s="3">
        <v>7.9230770000000001</v>
      </c>
      <c r="AS2886" s="3">
        <v>-0.35511399999999999</v>
      </c>
      <c r="AT2886" s="3">
        <v>13.6953</v>
      </c>
      <c r="AU2886" s="3">
        <v>5.0936329999999996</v>
      </c>
      <c r="AV2886" s="3">
        <v>1.2378317974069279</v>
      </c>
      <c r="AW2886" s="3">
        <v>2.4950989542371484</v>
      </c>
      <c r="AX2886" s="3">
        <v>2.4964437022026966</v>
      </c>
      <c r="AY2886" s="3">
        <v>31.08</v>
      </c>
      <c r="AZ2886" s="3">
        <v>62.66</v>
      </c>
      <c r="BA2886" s="3">
        <v>62.69</v>
      </c>
    </row>
    <row r="2887" spans="1:53" x14ac:dyDescent="0.3">
      <c r="A2887" s="1" t="s">
        <v>3280</v>
      </c>
      <c r="B2887" s="2">
        <v>4222404</v>
      </c>
      <c r="C2887" s="9" t="s">
        <v>2395</v>
      </c>
      <c r="D2887" s="9" t="s">
        <v>2410</v>
      </c>
      <c r="E2887" s="3">
        <v>202.4750176</v>
      </c>
      <c r="F2887" s="5">
        <v>853.11701700000003</v>
      </c>
      <c r="G2887" s="5" t="s">
        <v>2400</v>
      </c>
      <c r="H2887" s="3">
        <v>1.57</v>
      </c>
      <c r="I2887" s="3" t="s">
        <v>2397</v>
      </c>
      <c r="J2887" s="3">
        <v>1.57</v>
      </c>
      <c r="K2887" s="3" t="s">
        <v>2397</v>
      </c>
      <c r="L2887" s="3" t="s">
        <v>2397</v>
      </c>
      <c r="M2887" s="3" t="s">
        <v>2397</v>
      </c>
      <c r="N2887" s="3" t="s">
        <v>2397</v>
      </c>
      <c r="O2887" s="3" t="s">
        <v>2400</v>
      </c>
      <c r="P2887" s="3" t="s">
        <v>2400</v>
      </c>
      <c r="Q2887" s="3">
        <v>0.57894100000000004</v>
      </c>
      <c r="R2887" s="3">
        <v>5.8682540000000003</v>
      </c>
      <c r="S2887" s="3">
        <v>5.8682540000000003</v>
      </c>
      <c r="T2887" s="9" t="s">
        <v>3433</v>
      </c>
      <c r="U2887" s="7">
        <v>1602508</v>
      </c>
      <c r="V2887" s="7">
        <v>1708482</v>
      </c>
      <c r="W2887" s="7">
        <v>1915364</v>
      </c>
      <c r="X2887" s="7">
        <v>1522598</v>
      </c>
      <c r="Y2887" s="7">
        <v>1432740</v>
      </c>
      <c r="Z2887" s="7">
        <v>1522802</v>
      </c>
      <c r="AA2887" s="7">
        <v>1548746</v>
      </c>
      <c r="AB2887" s="7">
        <v>1602508</v>
      </c>
      <c r="AC2887" s="3">
        <v>27.786000000000001</v>
      </c>
      <c r="AD2887" s="3">
        <v>30.835000000000001</v>
      </c>
      <c r="AE2887" s="3">
        <v>0.90700000000000003</v>
      </c>
      <c r="AF2887" s="4">
        <v>1.57</v>
      </c>
      <c r="AG2887" s="7">
        <v>12776000</v>
      </c>
      <c r="AH2887" s="7">
        <v>12718000</v>
      </c>
      <c r="AI2887" s="7">
        <v>12476000</v>
      </c>
      <c r="AJ2887" s="7">
        <v>12237964</v>
      </c>
      <c r="AK2887" s="3">
        <v>95.785929999999993</v>
      </c>
      <c r="AL2887" s="7">
        <v>78</v>
      </c>
      <c r="AM2887" s="7">
        <v>10573669</v>
      </c>
      <c r="AN2887" s="3">
        <v>82.76</v>
      </c>
      <c r="AO2887" s="3">
        <v>5.6565659999999998</v>
      </c>
      <c r="AP2887" s="3">
        <v>-34.296481999999997</v>
      </c>
      <c r="AQ2887" s="3">
        <v>-32.428941000000002</v>
      </c>
      <c r="AR2887" s="3">
        <v>-54.402790000000003</v>
      </c>
      <c r="AS2887" s="3">
        <v>-34.296481999999997</v>
      </c>
      <c r="AT2887" s="3">
        <v>-32.428941000000002</v>
      </c>
      <c r="AU2887" s="3">
        <v>-54.952627</v>
      </c>
      <c r="AV2887" s="3">
        <v>18.03775391897338</v>
      </c>
      <c r="AW2887" s="3">
        <v>21.416491649544561</v>
      </c>
      <c r="AX2887" s="3">
        <v>20.420988515233443</v>
      </c>
      <c r="AY2887" s="3">
        <v>33.96</v>
      </c>
      <c r="AZ2887" s="3">
        <v>40.33</v>
      </c>
      <c r="BA2887" s="3">
        <v>38.450000000000003</v>
      </c>
    </row>
    <row r="2888" spans="1:53" x14ac:dyDescent="0.3">
      <c r="A2888" s="1" t="s">
        <v>2586</v>
      </c>
      <c r="B2888" s="2">
        <v>4281583</v>
      </c>
      <c r="C2888" s="9" t="s">
        <v>2401</v>
      </c>
      <c r="D2888" s="9" t="s">
        <v>2438</v>
      </c>
      <c r="E2888" s="3">
        <v>201.55194083000001</v>
      </c>
      <c r="F2888" s="5" t="s">
        <v>2400</v>
      </c>
      <c r="G2888" s="5">
        <v>6709.6099408299997</v>
      </c>
      <c r="H2888" s="3">
        <v>0.4</v>
      </c>
      <c r="I2888" s="3">
        <v>2.9166666666666701</v>
      </c>
      <c r="J2888" s="3">
        <v>0.4</v>
      </c>
      <c r="K2888" s="3">
        <v>2.9166666666666701</v>
      </c>
      <c r="L2888" s="3">
        <v>0.62842749299890399</v>
      </c>
      <c r="M2888" s="3">
        <v>0.62842749299890399</v>
      </c>
      <c r="N2888" s="3">
        <v>6.0919538739888202</v>
      </c>
      <c r="O2888" s="3" t="s">
        <v>2400</v>
      </c>
      <c r="P2888" s="3" t="s">
        <v>2400</v>
      </c>
      <c r="Q2888" s="3" t="s">
        <v>2400</v>
      </c>
      <c r="R2888" s="3" t="s">
        <v>2400</v>
      </c>
      <c r="S2888" s="3">
        <v>16.958652921215599</v>
      </c>
      <c r="T2888" s="9" t="s">
        <v>3429</v>
      </c>
      <c r="U2888" s="7">
        <v>62266</v>
      </c>
      <c r="V2888" s="7">
        <v>-10040</v>
      </c>
      <c r="W2888" s="7">
        <v>134873</v>
      </c>
      <c r="X2888" s="7">
        <v>-388119</v>
      </c>
      <c r="Y2888" s="7">
        <v>80808</v>
      </c>
      <c r="Z2888" s="7">
        <v>67902</v>
      </c>
      <c r="AA2888" s="7">
        <v>70825</v>
      </c>
      <c r="AB2888" s="7">
        <v>62266</v>
      </c>
      <c r="AC2888" s="4">
        <v>84.17</v>
      </c>
      <c r="AD2888" s="3">
        <v>85.460999999999999</v>
      </c>
      <c r="AE2888" s="3" t="s">
        <v>2400</v>
      </c>
      <c r="AF2888" s="3" t="s">
        <v>2400</v>
      </c>
      <c r="AG2888" s="7">
        <v>29493000</v>
      </c>
      <c r="AH2888" s="7">
        <v>29474000</v>
      </c>
      <c r="AI2888" s="7">
        <v>20219000</v>
      </c>
      <c r="AJ2888" s="7">
        <v>28436343</v>
      </c>
      <c r="AK2888" s="3">
        <v>96.362369999999999</v>
      </c>
      <c r="AL2888" s="7">
        <v>116</v>
      </c>
      <c r="AM2888" s="7">
        <v>11805303</v>
      </c>
      <c r="AN2888" s="3">
        <v>40</v>
      </c>
      <c r="AO2888" s="3">
        <v>-6.9930070000000004</v>
      </c>
      <c r="AP2888" s="3">
        <v>-2.6354320000000002</v>
      </c>
      <c r="AQ2888" s="3">
        <v>-11.451397999999999</v>
      </c>
      <c r="AR2888" s="3">
        <v>7.4313409999999998</v>
      </c>
      <c r="AS2888" s="3">
        <v>-2.6354320000000002</v>
      </c>
      <c r="AT2888" s="3">
        <v>-11.451397999999999</v>
      </c>
      <c r="AU2888" s="3">
        <v>4.7244089999999996</v>
      </c>
      <c r="AV2888" s="3">
        <v>4.9433982967218242</v>
      </c>
      <c r="AW2888" s="3">
        <v>5.3016746414644969</v>
      </c>
      <c r="AX2888" s="3">
        <v>3.7881933114096831</v>
      </c>
      <c r="AY2888" s="4">
        <v>129.11000000000001</v>
      </c>
      <c r="AZ2888" s="3">
        <v>138.47</v>
      </c>
      <c r="BA2888" s="3">
        <v>98.94</v>
      </c>
    </row>
    <row r="2889" spans="1:53" x14ac:dyDescent="0.3">
      <c r="A2889" s="1" t="s">
        <v>2845</v>
      </c>
      <c r="B2889" s="2">
        <v>4748040</v>
      </c>
      <c r="C2889" s="9" t="s">
        <v>2401</v>
      </c>
      <c r="D2889" s="9" t="s">
        <v>3442</v>
      </c>
      <c r="E2889" s="3">
        <v>201.49329288000001</v>
      </c>
      <c r="F2889" s="5">
        <v>97.679292000000004</v>
      </c>
      <c r="G2889" s="5" t="s">
        <v>2400</v>
      </c>
      <c r="H2889" s="3">
        <v>-0.1</v>
      </c>
      <c r="I2889" s="3" t="s">
        <v>2397</v>
      </c>
      <c r="J2889" s="3">
        <v>-0.1</v>
      </c>
      <c r="K2889" s="3" t="s">
        <v>2397</v>
      </c>
      <c r="L2889" s="3">
        <v>1.5940068500000002</v>
      </c>
      <c r="M2889" s="3">
        <v>0.73126473000000003</v>
      </c>
      <c r="N2889" s="3" t="s">
        <v>2397</v>
      </c>
      <c r="O2889" s="3" t="s">
        <v>2400</v>
      </c>
      <c r="P2889" s="3" t="s">
        <v>2400</v>
      </c>
      <c r="Q2889" s="3">
        <v>0.85550800000000005</v>
      </c>
      <c r="R2889" s="3" t="s">
        <v>2397</v>
      </c>
      <c r="S2889" s="3">
        <v>-0.86726700000000001</v>
      </c>
      <c r="T2889" s="9" t="s">
        <v>3429</v>
      </c>
      <c r="U2889" s="7">
        <v>69821</v>
      </c>
      <c r="V2889" s="7">
        <v>69383</v>
      </c>
      <c r="W2889" s="7">
        <v>128056</v>
      </c>
      <c r="X2889" s="7">
        <v>51644</v>
      </c>
      <c r="Y2889" s="7">
        <v>79799</v>
      </c>
      <c r="Z2889" s="7">
        <v>79146</v>
      </c>
      <c r="AA2889" s="7">
        <v>73584</v>
      </c>
      <c r="AB2889" s="7">
        <v>69821</v>
      </c>
      <c r="AC2889" s="3">
        <v>99.382999999999996</v>
      </c>
      <c r="AD2889" s="3">
        <v>99.325000000000003</v>
      </c>
      <c r="AE2889" s="3">
        <v>-124.169</v>
      </c>
      <c r="AF2889" s="3">
        <v>-103.044</v>
      </c>
      <c r="AG2889" s="7">
        <v>184163443</v>
      </c>
      <c r="AH2889" s="7">
        <v>182512881</v>
      </c>
      <c r="AI2889" s="7">
        <v>175173113</v>
      </c>
      <c r="AJ2889" s="7">
        <v>132772739</v>
      </c>
      <c r="AK2889" s="3">
        <v>71.824870000000004</v>
      </c>
      <c r="AL2889" s="7">
        <v>104</v>
      </c>
      <c r="AM2889" s="7">
        <v>78527797</v>
      </c>
      <c r="AN2889" s="3">
        <v>42.48</v>
      </c>
      <c r="AO2889" s="3">
        <v>5.7961130000000001</v>
      </c>
      <c r="AP2889" s="3">
        <v>-14.59633</v>
      </c>
      <c r="AQ2889" s="3">
        <v>-28.938931</v>
      </c>
      <c r="AR2889" s="3">
        <v>-72.700879999999998</v>
      </c>
      <c r="AS2889" s="3">
        <v>-14.59633</v>
      </c>
      <c r="AT2889" s="3">
        <v>-28.938931</v>
      </c>
      <c r="AU2889" s="3">
        <v>-72.860057999999995</v>
      </c>
      <c r="AV2889" s="3">
        <v>1.4277657677237519</v>
      </c>
      <c r="AW2889" s="3">
        <v>1.8222060069018196</v>
      </c>
      <c r="AX2889" s="3">
        <v>1.5463571795537927</v>
      </c>
      <c r="AY2889" s="3">
        <v>94.71</v>
      </c>
      <c r="AZ2889" s="3">
        <v>120.88</v>
      </c>
      <c r="BA2889" s="3">
        <v>102.58</v>
      </c>
    </row>
    <row r="2890" spans="1:53" x14ac:dyDescent="0.3">
      <c r="A2890" s="1" t="s">
        <v>3333</v>
      </c>
      <c r="B2890" s="2">
        <v>21370598</v>
      </c>
      <c r="C2890" s="9" t="s">
        <v>2395</v>
      </c>
      <c r="D2890" s="9" t="s">
        <v>2427</v>
      </c>
      <c r="E2890" s="3">
        <v>201.23103728000001</v>
      </c>
      <c r="F2890" s="5">
        <v>347.544487</v>
      </c>
      <c r="G2890" s="5" t="s">
        <v>2400</v>
      </c>
      <c r="H2890" s="3">
        <v>-0.16626320065469014</v>
      </c>
      <c r="I2890" s="3" t="s">
        <v>2397</v>
      </c>
      <c r="J2890" s="3">
        <v>-0.16626320065469014</v>
      </c>
      <c r="K2890" s="3" t="s">
        <v>2397</v>
      </c>
      <c r="L2890" s="3" t="s">
        <v>2397</v>
      </c>
      <c r="M2890" s="3">
        <v>0.19920612999999998</v>
      </c>
      <c r="N2890" s="3">
        <v>12.933967000000001</v>
      </c>
      <c r="O2890" s="3" t="s">
        <v>2400</v>
      </c>
      <c r="P2890" s="3" t="s">
        <v>2400</v>
      </c>
      <c r="Q2890" s="3">
        <v>1.0918270000000001</v>
      </c>
      <c r="R2890" s="3">
        <v>4.6070919999999997</v>
      </c>
      <c r="S2890" s="3">
        <v>4.6070919999999997</v>
      </c>
      <c r="T2890" s="9" t="s">
        <v>3429</v>
      </c>
      <c r="U2890" s="7">
        <v>297783.17131241434</v>
      </c>
      <c r="V2890" s="7">
        <v>245303.40762456681</v>
      </c>
      <c r="W2890" s="7">
        <v>175833.87320070708</v>
      </c>
      <c r="X2890" s="7">
        <v>195356.83340844879</v>
      </c>
      <c r="Y2890" s="7">
        <v>296727.77953841968</v>
      </c>
      <c r="Z2890" s="7">
        <v>313771.93679264584</v>
      </c>
      <c r="AA2890" s="7">
        <v>313054.69423843845</v>
      </c>
      <c r="AB2890" s="7">
        <v>297783.17131241434</v>
      </c>
      <c r="AC2890" s="3">
        <v>61.588000000000001</v>
      </c>
      <c r="AD2890" s="3">
        <v>64.201999999999998</v>
      </c>
      <c r="AE2890" s="3">
        <v>20.584</v>
      </c>
      <c r="AF2890" s="3">
        <v>23.792999999999999</v>
      </c>
      <c r="AG2890" s="7">
        <v>80171728</v>
      </c>
      <c r="AH2890" s="7">
        <v>80065651</v>
      </c>
      <c r="AI2890" s="7">
        <v>81490487</v>
      </c>
      <c r="AJ2890" s="7">
        <v>14893223</v>
      </c>
      <c r="AK2890" s="3">
        <v>18.576650000000001</v>
      </c>
      <c r="AL2890" s="7">
        <v>19</v>
      </c>
      <c r="AM2890" s="7">
        <v>10657109</v>
      </c>
      <c r="AN2890" s="3">
        <v>13.29</v>
      </c>
      <c r="AO2890" s="3">
        <v>-12.663755999999999</v>
      </c>
      <c r="AP2890" s="3">
        <v>-20.318725000000001</v>
      </c>
      <c r="AQ2890" s="3">
        <v>-23.954373</v>
      </c>
      <c r="AR2890" s="3">
        <v>-55.555556000000003</v>
      </c>
      <c r="AS2890" s="3">
        <v>-20.318725000000001</v>
      </c>
      <c r="AT2890" s="3">
        <v>-23.954373</v>
      </c>
      <c r="AU2890" s="3">
        <v>-55.106622000000002</v>
      </c>
      <c r="AV2890" s="3">
        <v>5.7256641550579994</v>
      </c>
      <c r="AW2890" s="3">
        <v>7.1369580636893248</v>
      </c>
      <c r="AX2890" s="3">
        <v>2.6407208700335607</v>
      </c>
      <c r="AY2890" s="3">
        <v>249.24</v>
      </c>
      <c r="AZ2890" s="3">
        <v>310.67</v>
      </c>
      <c r="BA2890" s="3">
        <v>114.95</v>
      </c>
    </row>
    <row r="2891" spans="1:53" x14ac:dyDescent="0.3">
      <c r="A2891" s="1" t="s">
        <v>2649</v>
      </c>
      <c r="B2891" s="2">
        <v>4970822</v>
      </c>
      <c r="C2891" s="9" t="s">
        <v>2395</v>
      </c>
      <c r="D2891" s="9" t="s">
        <v>2428</v>
      </c>
      <c r="E2891" s="3">
        <v>200.88828799000001</v>
      </c>
      <c r="F2891" s="5">
        <v>237.13628700000001</v>
      </c>
      <c r="G2891" s="5" t="s">
        <v>2400</v>
      </c>
      <c r="H2891" s="3">
        <v>-0.94</v>
      </c>
      <c r="I2891" s="3" t="s">
        <v>2397</v>
      </c>
      <c r="J2891" s="3">
        <v>-0.94</v>
      </c>
      <c r="K2891" s="3" t="s">
        <v>2397</v>
      </c>
      <c r="L2891" s="3">
        <v>1.1296862299999999</v>
      </c>
      <c r="M2891" s="3">
        <v>0.92900379999999994</v>
      </c>
      <c r="N2891" s="3" t="s">
        <v>2397</v>
      </c>
      <c r="O2891" s="3" t="s">
        <v>2400</v>
      </c>
      <c r="P2891" s="3" t="s">
        <v>2400</v>
      </c>
      <c r="Q2891" s="3">
        <v>0.64958099999999996</v>
      </c>
      <c r="R2891" s="3">
        <v>12.833178999999999</v>
      </c>
      <c r="S2891" s="3">
        <v>12.833178999999999</v>
      </c>
      <c r="T2891" s="9" t="s">
        <v>3430</v>
      </c>
      <c r="U2891" s="7">
        <v>408083</v>
      </c>
      <c r="V2891" s="7">
        <v>302959</v>
      </c>
      <c r="W2891" s="7">
        <v>274911</v>
      </c>
      <c r="X2891" s="7">
        <v>238642</v>
      </c>
      <c r="Y2891" s="7">
        <v>409603</v>
      </c>
      <c r="Z2891" s="7">
        <v>408083</v>
      </c>
      <c r="AA2891" s="7">
        <v>382577</v>
      </c>
      <c r="AB2891" s="7">
        <v>354444</v>
      </c>
      <c r="AC2891" s="3">
        <v>35.466000000000001</v>
      </c>
      <c r="AD2891" s="4">
        <v>32.549999999999997</v>
      </c>
      <c r="AE2891" s="4">
        <v>8.9350000000000005</v>
      </c>
      <c r="AF2891" s="4">
        <v>3.8679999999999999</v>
      </c>
      <c r="AG2891" s="7">
        <v>12676000</v>
      </c>
      <c r="AH2891" s="7">
        <v>12622000</v>
      </c>
      <c r="AI2891" s="7">
        <v>11719000</v>
      </c>
      <c r="AJ2891" s="7">
        <v>11482718</v>
      </c>
      <c r="AK2891" s="3">
        <v>90.483829999999998</v>
      </c>
      <c r="AL2891" s="7">
        <v>150</v>
      </c>
      <c r="AM2891" s="7">
        <v>9484012</v>
      </c>
      <c r="AN2891" s="3">
        <v>74.73</v>
      </c>
      <c r="AO2891" s="3">
        <v>7.2867300000000004</v>
      </c>
      <c r="AP2891" s="3">
        <v>14.403032</v>
      </c>
      <c r="AQ2891" s="3">
        <v>-16.273693999999999</v>
      </c>
      <c r="AR2891" s="3">
        <v>-43.966583999999997</v>
      </c>
      <c r="AS2891" s="3">
        <v>14.403032</v>
      </c>
      <c r="AT2891" s="3">
        <v>-16.273693999999999</v>
      </c>
      <c r="AU2891" s="3">
        <v>-44.549908000000002</v>
      </c>
      <c r="AV2891" s="3">
        <v>7.4499661278137816</v>
      </c>
      <c r="AW2891" s="3">
        <v>8.8526085344298355</v>
      </c>
      <c r="AX2891" s="3">
        <v>9.2487479996085948</v>
      </c>
      <c r="AY2891" s="3">
        <v>139.31</v>
      </c>
      <c r="AZ2891" s="3">
        <v>165.54</v>
      </c>
      <c r="BA2891" s="3">
        <v>172.94</v>
      </c>
    </row>
    <row r="2892" spans="1:53" x14ac:dyDescent="0.3">
      <c r="A2892" s="1" t="s">
        <v>2896</v>
      </c>
      <c r="B2892" s="2">
        <v>5721537</v>
      </c>
      <c r="C2892" s="9" t="s">
        <v>2401</v>
      </c>
      <c r="D2892" s="9" t="s">
        <v>2407</v>
      </c>
      <c r="E2892" s="3">
        <v>200.15577450000001</v>
      </c>
      <c r="F2892" s="5">
        <v>200.145544</v>
      </c>
      <c r="G2892" s="5" t="s">
        <v>2400</v>
      </c>
      <c r="H2892" s="3">
        <v>0.19700000000000001</v>
      </c>
      <c r="I2892" s="3">
        <v>10.600649000000001</v>
      </c>
      <c r="J2892" s="3">
        <v>0.19700000000000001</v>
      </c>
      <c r="K2892" s="3">
        <v>10.600649000000001</v>
      </c>
      <c r="L2892" s="3">
        <v>0.90707042999999998</v>
      </c>
      <c r="M2892" s="3">
        <v>0.90707042999999998</v>
      </c>
      <c r="N2892" s="3" t="s">
        <v>2400</v>
      </c>
      <c r="O2892" s="3" t="s">
        <v>2400</v>
      </c>
      <c r="P2892" s="3" t="s">
        <v>2400</v>
      </c>
      <c r="Q2892" s="3">
        <v>15.823593000000001</v>
      </c>
      <c r="R2892" s="3" t="s">
        <v>2400</v>
      </c>
      <c r="S2892" s="3" t="s">
        <v>2400</v>
      </c>
      <c r="T2892" s="9" t="s">
        <v>3436</v>
      </c>
      <c r="U2892" s="7">
        <v>7723.1629999999996</v>
      </c>
      <c r="V2892" s="7">
        <v>7614.4849999999997</v>
      </c>
      <c r="W2892" s="7">
        <v>6526.5640000000003</v>
      </c>
      <c r="X2892" s="7">
        <v>2771.2939999999999</v>
      </c>
      <c r="Y2892" s="7">
        <v>7723.1629999999996</v>
      </c>
      <c r="Z2892" s="7">
        <v>7614.4849999999997</v>
      </c>
      <c r="AA2892" s="7">
        <v>6526.5640000000003</v>
      </c>
      <c r="AB2892" s="7">
        <v>5070.3140000000003</v>
      </c>
      <c r="AC2892" s="4">
        <v>100</v>
      </c>
      <c r="AD2892" s="4">
        <v>100</v>
      </c>
      <c r="AE2892" s="3" t="s">
        <v>2400</v>
      </c>
      <c r="AF2892" s="3" t="s">
        <v>2400</v>
      </c>
      <c r="AG2892" s="7">
        <v>29391450</v>
      </c>
      <c r="AH2892" s="7">
        <v>29391450</v>
      </c>
      <c r="AI2892" s="7">
        <v>17530463</v>
      </c>
      <c r="AJ2892" s="7" t="s">
        <v>2400</v>
      </c>
      <c r="AK2892" s="3" t="s">
        <v>2400</v>
      </c>
      <c r="AL2892" s="7">
        <v>59</v>
      </c>
      <c r="AM2892" s="7">
        <v>12389112</v>
      </c>
      <c r="AN2892" s="3">
        <v>42.15</v>
      </c>
      <c r="AO2892" s="3">
        <v>1.397516</v>
      </c>
      <c r="AP2892" s="3">
        <v>-4.1116010000000003</v>
      </c>
      <c r="AQ2892" s="3">
        <v>-4.3923870000000003</v>
      </c>
      <c r="AR2892" s="3">
        <v>2.511774</v>
      </c>
      <c r="AS2892" s="3">
        <v>-4.1116010000000003</v>
      </c>
      <c r="AT2892" s="3">
        <v>-4.3923870000000003</v>
      </c>
      <c r="AU2892" s="3">
        <v>1.7133959999999999</v>
      </c>
      <c r="AV2892" s="3">
        <v>2.1702467894574782</v>
      </c>
      <c r="AW2892" s="3">
        <v>3.0320281764068988</v>
      </c>
      <c r="AX2892" s="3">
        <v>2.5329985420930239</v>
      </c>
      <c r="AY2892" s="3">
        <v>98.57</v>
      </c>
      <c r="AZ2892" s="3">
        <v>137.71</v>
      </c>
      <c r="BA2892" s="4">
        <v>115.04</v>
      </c>
    </row>
    <row r="2893" spans="1:53" x14ac:dyDescent="0.3">
      <c r="A2893" s="1" t="s">
        <v>3062</v>
      </c>
      <c r="B2893" s="2">
        <v>4992211</v>
      </c>
      <c r="C2893" s="9" t="s">
        <v>2395</v>
      </c>
      <c r="D2893" s="9" t="s">
        <v>2445</v>
      </c>
      <c r="E2893" s="3">
        <v>199.28588463</v>
      </c>
      <c r="F2893" s="5">
        <v>482.78188399999999</v>
      </c>
      <c r="G2893" s="5" t="s">
        <v>2400</v>
      </c>
      <c r="H2893" s="3">
        <v>-0.13300000000000001</v>
      </c>
      <c r="I2893" s="3" t="s">
        <v>2397</v>
      </c>
      <c r="J2893" s="3">
        <v>-0.13300000000000001</v>
      </c>
      <c r="K2893" s="3" t="s">
        <v>2397</v>
      </c>
      <c r="L2893" s="3">
        <v>2.78061224</v>
      </c>
      <c r="M2893" s="3">
        <v>1.53233365</v>
      </c>
      <c r="N2893" s="3" t="s">
        <v>2397</v>
      </c>
      <c r="O2893" s="3" t="s">
        <v>2400</v>
      </c>
      <c r="P2893" s="3" t="s">
        <v>2400</v>
      </c>
      <c r="Q2893" s="3">
        <v>0.95005499999999998</v>
      </c>
      <c r="R2893" s="3">
        <v>10.386163</v>
      </c>
      <c r="S2893" s="3">
        <v>10.386163</v>
      </c>
      <c r="T2893" s="9" t="s">
        <v>3429</v>
      </c>
      <c r="U2893" s="7">
        <v>489270</v>
      </c>
      <c r="V2893" s="7">
        <v>498738</v>
      </c>
      <c r="W2893" s="7">
        <v>477584</v>
      </c>
      <c r="X2893" s="7">
        <v>427534</v>
      </c>
      <c r="Y2893" s="7">
        <v>470310</v>
      </c>
      <c r="Z2893" s="7">
        <v>481166</v>
      </c>
      <c r="AA2893" s="7">
        <v>483380</v>
      </c>
      <c r="AB2893" s="7">
        <v>489270</v>
      </c>
      <c r="AC2893" s="3">
        <v>14.326000000000001</v>
      </c>
      <c r="AD2893" s="3">
        <v>15.502000000000001</v>
      </c>
      <c r="AE2893" s="4">
        <v>4.97</v>
      </c>
      <c r="AF2893" s="4">
        <v>6.1459999999999999</v>
      </c>
      <c r="AG2893" s="7">
        <v>49950000</v>
      </c>
      <c r="AH2893" s="7">
        <v>50032000</v>
      </c>
      <c r="AI2893" s="7">
        <v>47311000</v>
      </c>
      <c r="AJ2893" s="7">
        <v>34028110</v>
      </c>
      <c r="AK2893" s="3">
        <v>68.129339999999999</v>
      </c>
      <c r="AL2893" s="7">
        <v>89</v>
      </c>
      <c r="AM2893" s="7">
        <v>23368436</v>
      </c>
      <c r="AN2893" s="3">
        <v>46.79</v>
      </c>
      <c r="AO2893" s="3">
        <v>-4.1055720000000004</v>
      </c>
      <c r="AP2893" s="3">
        <v>-18.045113000000001</v>
      </c>
      <c r="AQ2893" s="3">
        <v>-16.153846000000001</v>
      </c>
      <c r="AR2893" s="3">
        <v>-19.852941000000001</v>
      </c>
      <c r="AS2893" s="3">
        <v>-18.045113000000001</v>
      </c>
      <c r="AT2893" s="3">
        <v>-16.153846000000001</v>
      </c>
      <c r="AU2893" s="3">
        <v>-18.25</v>
      </c>
      <c r="AV2893" s="3">
        <v>1.5806504489007871</v>
      </c>
      <c r="AW2893" s="3">
        <v>1.427459762737683</v>
      </c>
      <c r="AX2893" s="3">
        <v>1.1301343125676908</v>
      </c>
      <c r="AY2893" s="3">
        <v>89.12</v>
      </c>
      <c r="AZ2893" s="3">
        <v>80.48</v>
      </c>
      <c r="BA2893" s="3">
        <v>63.72</v>
      </c>
    </row>
    <row r="2894" spans="1:53" x14ac:dyDescent="0.3">
      <c r="A2894" s="1" t="s">
        <v>2721</v>
      </c>
      <c r="B2894" s="2">
        <v>5284237</v>
      </c>
      <c r="C2894" s="9" t="s">
        <v>2395</v>
      </c>
      <c r="D2894" s="9" t="s">
        <v>2403</v>
      </c>
      <c r="E2894" s="3">
        <v>198.31038452999999</v>
      </c>
      <c r="F2894" s="5">
        <v>-56.063616000000003</v>
      </c>
      <c r="G2894" s="5" t="s">
        <v>2400</v>
      </c>
      <c r="H2894" s="3">
        <v>-0.38300000000000001</v>
      </c>
      <c r="I2894" s="3" t="s">
        <v>2397</v>
      </c>
      <c r="J2894" s="3">
        <v>-0.38300000000000001</v>
      </c>
      <c r="K2894" s="3" t="s">
        <v>2397</v>
      </c>
      <c r="L2894" s="3">
        <v>0.51207729000000002</v>
      </c>
      <c r="M2894" s="3">
        <v>0.51207729000000002</v>
      </c>
      <c r="N2894" s="3" t="s">
        <v>2397</v>
      </c>
      <c r="O2894" s="3" t="s">
        <v>2400</v>
      </c>
      <c r="P2894" s="3" t="s">
        <v>2400</v>
      </c>
      <c r="Q2894" s="3" t="s">
        <v>2397</v>
      </c>
      <c r="R2894" s="3">
        <v>0.73670999999999998</v>
      </c>
      <c r="S2894" s="3">
        <v>0.73670999999999998</v>
      </c>
      <c r="T2894" s="9" t="s">
        <v>3429</v>
      </c>
      <c r="U2894" s="7">
        <v>34477</v>
      </c>
      <c r="V2894" s="7">
        <v>13851</v>
      </c>
      <c r="W2894" s="7">
        <v>9598</v>
      </c>
      <c r="X2894" s="7">
        <v>12361</v>
      </c>
      <c r="Y2894" s="7">
        <v>11475</v>
      </c>
      <c r="Z2894" s="7">
        <v>33113</v>
      </c>
      <c r="AA2894" s="7">
        <v>33404</v>
      </c>
      <c r="AB2894" s="7">
        <v>34477</v>
      </c>
      <c r="AC2894" s="3">
        <v>-225.072</v>
      </c>
      <c r="AD2894" s="3" t="s">
        <v>2397</v>
      </c>
      <c r="AE2894" s="3" t="s">
        <v>2397</v>
      </c>
      <c r="AF2894" s="3" t="s">
        <v>2397</v>
      </c>
      <c r="AG2894" s="7">
        <v>90552687</v>
      </c>
      <c r="AH2894" s="7">
        <v>90362771</v>
      </c>
      <c r="AI2894" s="7">
        <v>88430609</v>
      </c>
      <c r="AJ2894" s="7">
        <v>81578755</v>
      </c>
      <c r="AK2894" s="3">
        <v>90.089820000000003</v>
      </c>
      <c r="AL2894" s="7">
        <v>155</v>
      </c>
      <c r="AM2894" s="7">
        <v>53626707</v>
      </c>
      <c r="AN2894" s="3">
        <v>59.22</v>
      </c>
      <c r="AO2894" s="3">
        <v>-5.91716</v>
      </c>
      <c r="AP2894" s="3">
        <v>-27.397259999999999</v>
      </c>
      <c r="AQ2894" s="3">
        <v>-18.877551</v>
      </c>
      <c r="AR2894" s="3">
        <v>-71.454218999999995</v>
      </c>
      <c r="AS2894" s="3">
        <v>-27.397259999999999</v>
      </c>
      <c r="AT2894" s="3">
        <v>-18.877551</v>
      </c>
      <c r="AU2894" s="3">
        <v>-72.251309000000006</v>
      </c>
      <c r="AV2894" s="3">
        <v>8.1756701488051924</v>
      </c>
      <c r="AW2894" s="3">
        <v>7.8871041924214502</v>
      </c>
      <c r="AX2894" s="3">
        <v>7.7076463188263489</v>
      </c>
      <c r="AY2894" s="4">
        <v>87.6</v>
      </c>
      <c r="AZ2894" s="3">
        <v>84.51</v>
      </c>
      <c r="BA2894" s="3">
        <v>82.58</v>
      </c>
    </row>
    <row r="2895" spans="1:53" x14ac:dyDescent="0.3">
      <c r="A2895" s="1" t="s">
        <v>2901</v>
      </c>
      <c r="B2895" s="2">
        <v>4910587</v>
      </c>
      <c r="C2895" s="9" t="s">
        <v>2395</v>
      </c>
      <c r="D2895" s="9" t="s">
        <v>2534</v>
      </c>
      <c r="E2895" s="3">
        <v>197.25926544000001</v>
      </c>
      <c r="F2895" s="5">
        <v>228.217265</v>
      </c>
      <c r="G2895" s="5" t="s">
        <v>2400</v>
      </c>
      <c r="H2895" s="3">
        <v>-0.39600000000000002</v>
      </c>
      <c r="I2895" s="3" t="s">
        <v>2397</v>
      </c>
      <c r="J2895" s="3">
        <v>-0.39600000000000002</v>
      </c>
      <c r="K2895" s="3" t="s">
        <v>2397</v>
      </c>
      <c r="L2895" s="3">
        <v>0.86959220000000004</v>
      </c>
      <c r="M2895" s="3">
        <v>0.70736141000000008</v>
      </c>
      <c r="N2895" s="3" t="s">
        <v>2397</v>
      </c>
      <c r="O2895" s="3" t="s">
        <v>2400</v>
      </c>
      <c r="P2895" s="3" t="s">
        <v>2400</v>
      </c>
      <c r="Q2895" s="3">
        <v>0.51213200000000003</v>
      </c>
      <c r="R2895" s="3">
        <v>31.954291999999999</v>
      </c>
      <c r="S2895" s="3">
        <v>31.954291999999999</v>
      </c>
      <c r="T2895" s="9" t="s">
        <v>3433</v>
      </c>
      <c r="U2895" s="7">
        <v>433226</v>
      </c>
      <c r="V2895" s="7">
        <v>583102</v>
      </c>
      <c r="W2895" s="7">
        <v>593612</v>
      </c>
      <c r="X2895" s="7">
        <v>540081</v>
      </c>
      <c r="Y2895" s="7">
        <v>389779</v>
      </c>
      <c r="Z2895" s="7">
        <v>402257</v>
      </c>
      <c r="AA2895" s="7">
        <v>404982</v>
      </c>
      <c r="AB2895" s="7">
        <v>433226</v>
      </c>
      <c r="AC2895" s="3">
        <v>25.088999999999999</v>
      </c>
      <c r="AD2895" s="4">
        <v>22.59</v>
      </c>
      <c r="AE2895" s="4">
        <v>4.798</v>
      </c>
      <c r="AF2895" s="4">
        <v>-1.1299999999999999</v>
      </c>
      <c r="AG2895" s="7">
        <v>10541000</v>
      </c>
      <c r="AH2895" s="7">
        <v>10532000</v>
      </c>
      <c r="AI2895" s="7">
        <v>10490000</v>
      </c>
      <c r="AJ2895" s="7">
        <v>9647148</v>
      </c>
      <c r="AK2895" s="3">
        <v>91.516490000000005</v>
      </c>
      <c r="AL2895" s="7">
        <v>109</v>
      </c>
      <c r="AM2895" s="7">
        <v>7447332</v>
      </c>
      <c r="AN2895" s="3">
        <v>70.650000000000006</v>
      </c>
      <c r="AO2895" s="3">
        <v>1.374819</v>
      </c>
      <c r="AP2895" s="3">
        <v>-25.200213999999999</v>
      </c>
      <c r="AQ2895" s="3">
        <v>-22.511061999999999</v>
      </c>
      <c r="AR2895" s="3">
        <v>-46.444954000000003</v>
      </c>
      <c r="AS2895" s="3">
        <v>-25.200213999999999</v>
      </c>
      <c r="AT2895" s="3">
        <v>-22.511061999999999</v>
      </c>
      <c r="AU2895" s="3">
        <v>-46.280675000000002</v>
      </c>
      <c r="AV2895" s="3">
        <v>2.7112635171388479</v>
      </c>
      <c r="AW2895" s="3">
        <v>2.1839127911481264</v>
      </c>
      <c r="AX2895" s="3">
        <v>1.3894236935375937</v>
      </c>
      <c r="AY2895" s="3">
        <v>167.13</v>
      </c>
      <c r="AZ2895" s="3">
        <v>134.62</v>
      </c>
      <c r="BA2895" s="3">
        <v>85.65</v>
      </c>
    </row>
    <row r="2896" spans="1:53" x14ac:dyDescent="0.3">
      <c r="A2896" s="1" t="s">
        <v>3298</v>
      </c>
      <c r="B2896" s="2">
        <v>4579956</v>
      </c>
      <c r="C2896" s="9" t="s">
        <v>2395</v>
      </c>
      <c r="D2896" s="9" t="s">
        <v>2410</v>
      </c>
      <c r="E2896" s="3">
        <v>196.80067600000001</v>
      </c>
      <c r="F2896" s="5">
        <v>217.07367500000001</v>
      </c>
      <c r="G2896" s="5" t="s">
        <v>2400</v>
      </c>
      <c r="H2896" s="3">
        <v>-0.219</v>
      </c>
      <c r="I2896" s="3" t="s">
        <v>2397</v>
      </c>
      <c r="J2896" s="3">
        <v>-0.219</v>
      </c>
      <c r="K2896" s="3" t="s">
        <v>2397</v>
      </c>
      <c r="L2896" s="3">
        <v>2.8659793800000002</v>
      </c>
      <c r="M2896" s="3">
        <v>2.2824302099999998</v>
      </c>
      <c r="N2896" s="3" t="s">
        <v>2397</v>
      </c>
      <c r="O2896" s="3" t="s">
        <v>2400</v>
      </c>
      <c r="P2896" s="3" t="s">
        <v>2400</v>
      </c>
      <c r="Q2896" s="3">
        <v>0.56857999999999997</v>
      </c>
      <c r="R2896" s="3" t="s">
        <v>2397</v>
      </c>
      <c r="S2896" s="3">
        <v>-6.3479369999999999</v>
      </c>
      <c r="T2896" s="9" t="s">
        <v>3429</v>
      </c>
      <c r="U2896" s="7">
        <v>322022</v>
      </c>
      <c r="V2896" s="7">
        <v>288379</v>
      </c>
      <c r="W2896" s="7">
        <v>251792</v>
      </c>
      <c r="X2896" s="7">
        <v>186015</v>
      </c>
      <c r="Y2896" s="7">
        <v>313757</v>
      </c>
      <c r="Z2896" s="7">
        <v>322785</v>
      </c>
      <c r="AA2896" s="7">
        <v>325688</v>
      </c>
      <c r="AB2896" s="7">
        <v>322022</v>
      </c>
      <c r="AC2896" s="3">
        <v>66.394999999999996</v>
      </c>
      <c r="AD2896" s="3">
        <v>68.135000000000005</v>
      </c>
      <c r="AE2896" s="3">
        <v>-16.491</v>
      </c>
      <c r="AF2896" s="3">
        <v>-13.214</v>
      </c>
      <c r="AG2896" s="7">
        <v>113758000</v>
      </c>
      <c r="AH2896" s="7">
        <v>112386000</v>
      </c>
      <c r="AI2896" s="7">
        <v>106837000</v>
      </c>
      <c r="AJ2896" s="7">
        <v>80329247</v>
      </c>
      <c r="AK2896" s="3">
        <v>70.61439</v>
      </c>
      <c r="AL2896" s="7">
        <v>117</v>
      </c>
      <c r="AM2896" s="7">
        <v>55899018</v>
      </c>
      <c r="AN2896" s="3">
        <v>49.14</v>
      </c>
      <c r="AO2896" s="3">
        <v>0</v>
      </c>
      <c r="AP2896" s="3">
        <v>-19.653179000000002</v>
      </c>
      <c r="AQ2896" s="3">
        <v>65.083134999999999</v>
      </c>
      <c r="AR2896" s="3">
        <v>-38.76652</v>
      </c>
      <c r="AS2896" s="3">
        <v>-19.653179000000002</v>
      </c>
      <c r="AT2896" s="3">
        <v>65.083134999999999</v>
      </c>
      <c r="AU2896" s="3">
        <v>-38.222222000000002</v>
      </c>
      <c r="AV2896" s="3">
        <v>2.3919959084005562</v>
      </c>
      <c r="AW2896" s="3">
        <v>3.1748027773851328</v>
      </c>
      <c r="AX2896" s="3">
        <v>4.9184771882225427</v>
      </c>
      <c r="AY2896" s="4">
        <v>61.1</v>
      </c>
      <c r="AZ2896" s="3">
        <v>81.09</v>
      </c>
      <c r="BA2896" s="3">
        <v>125.63</v>
      </c>
    </row>
    <row r="2897" spans="1:53" x14ac:dyDescent="0.3">
      <c r="A2897" s="1" t="s">
        <v>3248</v>
      </c>
      <c r="B2897" s="2">
        <v>4980471</v>
      </c>
      <c r="C2897" s="9" t="s">
        <v>2395</v>
      </c>
      <c r="D2897" s="9" t="s">
        <v>2477</v>
      </c>
      <c r="E2897" s="3">
        <v>196.47248354999999</v>
      </c>
      <c r="F2897" s="5">
        <v>242.91167300000001</v>
      </c>
      <c r="G2897" s="5" t="s">
        <v>2400</v>
      </c>
      <c r="H2897" s="3">
        <v>0.33</v>
      </c>
      <c r="I2897" s="3">
        <v>3.2047650000000001</v>
      </c>
      <c r="J2897" s="3">
        <v>0.33</v>
      </c>
      <c r="K2897" s="3">
        <v>3.2047650000000001</v>
      </c>
      <c r="L2897" s="3">
        <v>0.36224915000000002</v>
      </c>
      <c r="M2897" s="3">
        <v>0.36224915000000002</v>
      </c>
      <c r="N2897" s="3">
        <v>16.666667</v>
      </c>
      <c r="O2897" s="3" t="s">
        <v>2400</v>
      </c>
      <c r="P2897" s="3" t="s">
        <v>2400</v>
      </c>
      <c r="Q2897" s="3">
        <v>1.58965</v>
      </c>
      <c r="R2897" s="3">
        <v>2.5986340000000001</v>
      </c>
      <c r="S2897" s="3">
        <v>2.5986340000000001</v>
      </c>
      <c r="T2897" s="9" t="s">
        <v>3429</v>
      </c>
      <c r="U2897" s="7">
        <v>143527.769</v>
      </c>
      <c r="V2897" s="7">
        <v>152760.88800000001</v>
      </c>
      <c r="W2897" s="7">
        <v>150204.527</v>
      </c>
      <c r="X2897" s="7">
        <v>145003.02100000001</v>
      </c>
      <c r="Y2897" s="7">
        <v>157934.31599999999</v>
      </c>
      <c r="Z2897" s="7">
        <v>152143.15599999999</v>
      </c>
      <c r="AA2897" s="7">
        <v>147029.50700000001</v>
      </c>
      <c r="AB2897" s="7">
        <v>143527.769</v>
      </c>
      <c r="AC2897" s="3">
        <v>51.948</v>
      </c>
      <c r="AD2897" s="3">
        <v>59.256</v>
      </c>
      <c r="AE2897" s="3">
        <v>45.076000000000001</v>
      </c>
      <c r="AF2897" s="3">
        <v>50.914000000000001</v>
      </c>
      <c r="AG2897" s="7">
        <v>35241126</v>
      </c>
      <c r="AH2897" s="7">
        <v>35241126</v>
      </c>
      <c r="AI2897" s="7">
        <v>37332943</v>
      </c>
      <c r="AJ2897" s="7">
        <v>14053680</v>
      </c>
      <c r="AK2897" s="3">
        <v>38.805030000000002</v>
      </c>
      <c r="AL2897" s="7">
        <v>66</v>
      </c>
      <c r="AM2897" s="7">
        <v>4899366</v>
      </c>
      <c r="AN2897" s="3">
        <v>13.53</v>
      </c>
      <c r="AO2897" s="4">
        <v>11.001965</v>
      </c>
      <c r="AP2897" s="3">
        <v>4.1474650000000004</v>
      </c>
      <c r="AQ2897" s="3">
        <v>-17.033774000000001</v>
      </c>
      <c r="AR2897" s="3">
        <v>-19.170242999999999</v>
      </c>
      <c r="AS2897" s="3">
        <v>4.1474650000000004</v>
      </c>
      <c r="AT2897" s="3">
        <v>-17.033774000000001</v>
      </c>
      <c r="AU2897" s="3">
        <v>-12.5387</v>
      </c>
      <c r="AV2897" s="3">
        <v>2.8946276584083015</v>
      </c>
      <c r="AW2897" s="3">
        <v>2.4965831017325866</v>
      </c>
      <c r="AX2897" s="3">
        <v>2.1486941182797112</v>
      </c>
      <c r="AY2897" s="3">
        <v>135.22999999999999</v>
      </c>
      <c r="AZ2897" s="3">
        <v>116.63</v>
      </c>
      <c r="BA2897" s="3">
        <v>100.38</v>
      </c>
    </row>
    <row r="2898" spans="1:53" x14ac:dyDescent="0.3">
      <c r="A2898" s="1" t="s">
        <v>2819</v>
      </c>
      <c r="B2898" s="2">
        <v>4149188</v>
      </c>
      <c r="C2898" s="9" t="s">
        <v>2395</v>
      </c>
      <c r="D2898" s="9" t="s">
        <v>2399</v>
      </c>
      <c r="E2898" s="3">
        <v>196.34468139000001</v>
      </c>
      <c r="F2898" s="5" t="s">
        <v>2400</v>
      </c>
      <c r="G2898" s="5">
        <v>437.76468139000002</v>
      </c>
      <c r="H2898" s="3">
        <v>0.437</v>
      </c>
      <c r="I2898" s="3">
        <v>10.955056179775299</v>
      </c>
      <c r="J2898" s="3">
        <v>0.437</v>
      </c>
      <c r="K2898" s="3">
        <v>10.955056179775299</v>
      </c>
      <c r="L2898" s="3">
        <v>0.91133000646292994</v>
      </c>
      <c r="M2898" s="3">
        <v>0.85674615594932602</v>
      </c>
      <c r="N2898" s="3">
        <v>14.079421999999999</v>
      </c>
      <c r="O2898" s="3" t="s">
        <v>2400</v>
      </c>
      <c r="P2898" s="3" t="s">
        <v>2400</v>
      </c>
      <c r="Q2898" s="3" t="s">
        <v>2400</v>
      </c>
      <c r="R2898" s="3" t="s">
        <v>2400</v>
      </c>
      <c r="S2898" s="3" t="s">
        <v>2400</v>
      </c>
      <c r="T2898" s="9" t="s">
        <v>3435</v>
      </c>
      <c r="U2898" s="7">
        <v>66483</v>
      </c>
      <c r="V2898" s="7">
        <v>69460</v>
      </c>
      <c r="W2898" s="7">
        <v>68281</v>
      </c>
      <c r="X2898" s="7">
        <v>64267</v>
      </c>
      <c r="Y2898" s="7">
        <v>66483</v>
      </c>
      <c r="Z2898" s="7">
        <v>67490</v>
      </c>
      <c r="AA2898" s="7">
        <v>68389</v>
      </c>
      <c r="AB2898" s="7">
        <v>68710</v>
      </c>
      <c r="AC2898" s="3" t="s">
        <v>2400</v>
      </c>
      <c r="AD2898" s="3" t="s">
        <v>2400</v>
      </c>
      <c r="AE2898" s="3" t="s">
        <v>2400</v>
      </c>
      <c r="AF2898" s="3" t="s">
        <v>2400</v>
      </c>
      <c r="AG2898" s="7">
        <v>10123708</v>
      </c>
      <c r="AH2898" s="7">
        <v>10131521</v>
      </c>
      <c r="AI2898" s="7">
        <v>10394689</v>
      </c>
      <c r="AJ2898" s="7">
        <v>6792260</v>
      </c>
      <c r="AK2898" s="3">
        <v>70.993470000000002</v>
      </c>
      <c r="AL2898" s="7">
        <v>82</v>
      </c>
      <c r="AM2898" s="7">
        <v>3736012</v>
      </c>
      <c r="AN2898" s="3">
        <v>39.049999999999997</v>
      </c>
      <c r="AO2898" s="3">
        <v>1.2461059999999999</v>
      </c>
      <c r="AP2898" s="3">
        <v>-5.6603770000000004</v>
      </c>
      <c r="AQ2898" s="3">
        <v>1.4568160000000001</v>
      </c>
      <c r="AR2898" s="3">
        <v>-4.7386419999999996</v>
      </c>
      <c r="AS2898" s="3">
        <v>-5.6603770000000004</v>
      </c>
      <c r="AT2898" s="3">
        <v>1.4568160000000001</v>
      </c>
      <c r="AU2898" s="3">
        <v>-2.5974029999999999</v>
      </c>
      <c r="AV2898" s="3">
        <v>0.48595011227137702</v>
      </c>
      <c r="AW2898" s="3">
        <v>0.65015709098981922</v>
      </c>
      <c r="AX2898" s="3">
        <v>0.59392848466167225</v>
      </c>
      <c r="AY2898" s="3">
        <v>74.73</v>
      </c>
      <c r="AZ2898" s="3">
        <v>99.98</v>
      </c>
      <c r="BA2898" s="3">
        <v>91.34</v>
      </c>
    </row>
    <row r="2899" spans="1:53" x14ac:dyDescent="0.3">
      <c r="A2899" s="1" t="s">
        <v>2851</v>
      </c>
      <c r="B2899" s="2">
        <v>5721721</v>
      </c>
      <c r="C2899" s="9" t="s">
        <v>2401</v>
      </c>
      <c r="D2899" s="9" t="s">
        <v>2407</v>
      </c>
      <c r="E2899" s="3">
        <v>195.77745426000001</v>
      </c>
      <c r="F2899" s="5">
        <v>255.72265400000001</v>
      </c>
      <c r="G2899" s="5" t="s">
        <v>2400</v>
      </c>
      <c r="H2899" s="3">
        <v>0.52400000000000002</v>
      </c>
      <c r="I2899" s="3">
        <v>5.3789550000000004</v>
      </c>
      <c r="J2899" s="4">
        <v>0.52400000000000002</v>
      </c>
      <c r="K2899" s="3">
        <v>5.3789550000000004</v>
      </c>
      <c r="L2899" s="3">
        <v>0.89102877000000003</v>
      </c>
      <c r="M2899" s="3">
        <v>0.89102877000000003</v>
      </c>
      <c r="N2899" s="3">
        <v>10.295775000000001</v>
      </c>
      <c r="O2899" s="3" t="s">
        <v>2400</v>
      </c>
      <c r="P2899" s="3" t="s">
        <v>2400</v>
      </c>
      <c r="Q2899" s="3">
        <v>16.781434000000001</v>
      </c>
      <c r="R2899" s="3" t="s">
        <v>2400</v>
      </c>
      <c r="S2899" s="3" t="s">
        <v>2400</v>
      </c>
      <c r="T2899" s="9" t="s">
        <v>3436</v>
      </c>
      <c r="U2899" s="7">
        <v>14519.578</v>
      </c>
      <c r="V2899" s="7">
        <v>16133.752</v>
      </c>
      <c r="W2899" s="7">
        <v>15899.037</v>
      </c>
      <c r="X2899" s="7">
        <v>14886.677</v>
      </c>
      <c r="Y2899" s="7">
        <v>14519.578</v>
      </c>
      <c r="Z2899" s="7">
        <v>15796.540999999999</v>
      </c>
      <c r="AA2899" s="7">
        <v>17073.504000000001</v>
      </c>
      <c r="AB2899" s="7">
        <v>16603.628000000001</v>
      </c>
      <c r="AC2899" s="4">
        <v>100</v>
      </c>
      <c r="AD2899" s="4">
        <v>100</v>
      </c>
      <c r="AE2899" s="3" t="s">
        <v>2400</v>
      </c>
      <c r="AF2899" s="3" t="s">
        <v>2400</v>
      </c>
      <c r="AG2899" s="7">
        <v>25131894</v>
      </c>
      <c r="AH2899" s="7">
        <v>25131894</v>
      </c>
      <c r="AI2899" s="7">
        <v>25131894</v>
      </c>
      <c r="AJ2899" s="7" t="s">
        <v>2400</v>
      </c>
      <c r="AK2899" s="3" t="s">
        <v>2400</v>
      </c>
      <c r="AL2899" s="7">
        <v>50</v>
      </c>
      <c r="AM2899" s="7">
        <v>4669737</v>
      </c>
      <c r="AN2899" s="3">
        <v>18.579999999999998</v>
      </c>
      <c r="AO2899" s="3">
        <v>-1.082544</v>
      </c>
      <c r="AP2899" s="3">
        <v>-6.1617459999999999</v>
      </c>
      <c r="AQ2899" s="3">
        <v>-3.3068780000000002</v>
      </c>
      <c r="AR2899" s="3">
        <v>9.1370559999999994</v>
      </c>
      <c r="AS2899" s="3">
        <v>-6.1617459999999999</v>
      </c>
      <c r="AT2899" s="3">
        <v>-3.3068780000000002</v>
      </c>
      <c r="AU2899" s="3">
        <v>9.9248119999999993</v>
      </c>
      <c r="AV2899" s="3">
        <v>0.52018363598063877</v>
      </c>
      <c r="AW2899" s="3">
        <v>0.79035211013326157</v>
      </c>
      <c r="AX2899" s="3">
        <v>0.8273960875861871</v>
      </c>
      <c r="AY2899" s="3">
        <v>53.63</v>
      </c>
      <c r="AZ2899" s="3">
        <v>81.489999999999995</v>
      </c>
      <c r="BA2899" s="3">
        <v>85.31</v>
      </c>
    </row>
    <row r="2900" spans="1:53" x14ac:dyDescent="0.3">
      <c r="A2900" s="1" t="s">
        <v>3271</v>
      </c>
      <c r="B2900" s="2">
        <v>5720670</v>
      </c>
      <c r="C2900" s="9" t="s">
        <v>2401</v>
      </c>
      <c r="D2900" s="9" t="s">
        <v>2407</v>
      </c>
      <c r="E2900" s="3">
        <v>195.56267679000001</v>
      </c>
      <c r="F2900" s="5">
        <v>200.56266600000001</v>
      </c>
      <c r="G2900" s="5" t="s">
        <v>2400</v>
      </c>
      <c r="H2900" s="3">
        <v>0.70499999999999996</v>
      </c>
      <c r="I2900" s="3">
        <v>6.4006429999999996</v>
      </c>
      <c r="J2900" s="4">
        <v>0.70499999999999996</v>
      </c>
      <c r="K2900" s="3">
        <v>6.4006429999999996</v>
      </c>
      <c r="L2900" s="3">
        <v>0.80688723999999989</v>
      </c>
      <c r="M2900" s="3">
        <v>0.80688723999999989</v>
      </c>
      <c r="N2900" s="3" t="s">
        <v>2400</v>
      </c>
      <c r="O2900" s="3" t="s">
        <v>2400</v>
      </c>
      <c r="P2900" s="3" t="s">
        <v>2400</v>
      </c>
      <c r="Q2900" s="3">
        <v>25.640425</v>
      </c>
      <c r="R2900" s="3" t="s">
        <v>2400</v>
      </c>
      <c r="S2900" s="3" t="s">
        <v>2400</v>
      </c>
      <c r="T2900" s="9" t="s">
        <v>3436</v>
      </c>
      <c r="U2900" s="7">
        <v>7422.9279999999999</v>
      </c>
      <c r="V2900" s="7">
        <v>8582.0750000000007</v>
      </c>
      <c r="W2900" s="7">
        <v>8694.1830000000009</v>
      </c>
      <c r="X2900" s="7">
        <v>6587.7510000000002</v>
      </c>
      <c r="Y2900" s="7">
        <v>7422.9279999999999</v>
      </c>
      <c r="Z2900" s="7">
        <v>8582.0750000000007</v>
      </c>
      <c r="AA2900" s="7">
        <v>8694.1830000000009</v>
      </c>
      <c r="AB2900" s="7">
        <v>7628.7219999999998</v>
      </c>
      <c r="AC2900" s="4">
        <v>100</v>
      </c>
      <c r="AD2900" s="4">
        <v>100</v>
      </c>
      <c r="AE2900" s="3" t="s">
        <v>2400</v>
      </c>
      <c r="AF2900" s="3" t="s">
        <v>2400</v>
      </c>
      <c r="AG2900" s="7">
        <v>15275121</v>
      </c>
      <c r="AH2900" s="7">
        <v>15275121</v>
      </c>
      <c r="AI2900" s="7">
        <v>15790826</v>
      </c>
      <c r="AJ2900" s="7" t="s">
        <v>2400</v>
      </c>
      <c r="AK2900" s="3" t="s">
        <v>2400</v>
      </c>
      <c r="AL2900" s="7">
        <v>63</v>
      </c>
      <c r="AM2900" s="7">
        <v>9804291</v>
      </c>
      <c r="AN2900" s="3">
        <v>64.180000000000007</v>
      </c>
      <c r="AO2900" s="3">
        <v>-0.41666700000000001</v>
      </c>
      <c r="AP2900" s="3">
        <v>-5.2339409999999997</v>
      </c>
      <c r="AQ2900" s="3">
        <v>-11.742984</v>
      </c>
      <c r="AR2900" s="3">
        <v>0.58922600000000003</v>
      </c>
      <c r="AS2900" s="3">
        <v>-5.2339409999999997</v>
      </c>
      <c r="AT2900" s="3">
        <v>-11.742984</v>
      </c>
      <c r="AU2900" s="3">
        <v>2.3116439999999998</v>
      </c>
      <c r="AV2900" s="3">
        <v>3.7180327409517737</v>
      </c>
      <c r="AW2900" s="3">
        <v>2.1625687940540699</v>
      </c>
      <c r="AX2900" s="3">
        <v>1.4108915053136706</v>
      </c>
      <c r="AY2900" s="3">
        <v>397.38</v>
      </c>
      <c r="AZ2900" s="3">
        <v>231.13</v>
      </c>
      <c r="BA2900" s="3">
        <v>150.79</v>
      </c>
    </row>
    <row r="2901" spans="1:53" x14ac:dyDescent="0.3">
      <c r="A2901" s="1" t="s">
        <v>3373</v>
      </c>
      <c r="B2901" s="2">
        <v>4066200</v>
      </c>
      <c r="C2901" s="9" t="s">
        <v>2395</v>
      </c>
      <c r="D2901" s="9" t="s">
        <v>2399</v>
      </c>
      <c r="E2901" s="3">
        <v>195.08668452000001</v>
      </c>
      <c r="F2901" s="5" t="s">
        <v>2400</v>
      </c>
      <c r="G2901" s="5">
        <v>282.68368451999999</v>
      </c>
      <c r="H2901" s="3">
        <v>0.09</v>
      </c>
      <c r="I2901" s="3">
        <v>17.692307692307701</v>
      </c>
      <c r="J2901" s="3">
        <v>0.09</v>
      </c>
      <c r="K2901" s="3">
        <v>17.692307692307701</v>
      </c>
      <c r="L2901" s="3">
        <v>0.85706814686039801</v>
      </c>
      <c r="M2901" s="3">
        <v>0.80714447487066299</v>
      </c>
      <c r="N2901" s="3">
        <v>14.673045999999999</v>
      </c>
      <c r="O2901" s="3" t="s">
        <v>2400</v>
      </c>
      <c r="P2901" s="3" t="s">
        <v>2400</v>
      </c>
      <c r="Q2901" s="3" t="s">
        <v>2400</v>
      </c>
      <c r="R2901" s="3" t="s">
        <v>2400</v>
      </c>
      <c r="S2901" s="3" t="s">
        <v>2400</v>
      </c>
      <c r="T2901" s="9" t="s">
        <v>3429</v>
      </c>
      <c r="U2901" s="7">
        <v>79174</v>
      </c>
      <c r="V2901" s="7">
        <v>89757</v>
      </c>
      <c r="W2901" s="7">
        <v>85588</v>
      </c>
      <c r="X2901" s="7">
        <v>76034</v>
      </c>
      <c r="Y2901" s="7">
        <v>73089</v>
      </c>
      <c r="Z2901" s="7">
        <v>74440</v>
      </c>
      <c r="AA2901" s="7">
        <v>75717</v>
      </c>
      <c r="AB2901" s="7">
        <v>79174</v>
      </c>
      <c r="AC2901" s="3" t="s">
        <v>2400</v>
      </c>
      <c r="AD2901" s="3" t="s">
        <v>2400</v>
      </c>
      <c r="AE2901" s="3" t="s">
        <v>2400</v>
      </c>
      <c r="AF2901" s="3" t="s">
        <v>2400</v>
      </c>
      <c r="AG2901" s="7">
        <v>21113408</v>
      </c>
      <c r="AH2901" s="7">
        <v>21357849</v>
      </c>
      <c r="AI2901" s="7">
        <v>21927242</v>
      </c>
      <c r="AJ2901" s="7">
        <v>15752072</v>
      </c>
      <c r="AK2901" s="3">
        <v>75.737840000000006</v>
      </c>
      <c r="AL2901" s="7">
        <v>63</v>
      </c>
      <c r="AM2901" s="7">
        <v>9488381</v>
      </c>
      <c r="AN2901" s="3">
        <v>45.62</v>
      </c>
      <c r="AO2901" s="3">
        <v>0</v>
      </c>
      <c r="AP2901" s="3">
        <v>-1.9189769999999999</v>
      </c>
      <c r="AQ2901" s="3">
        <v>8.2352939999999997</v>
      </c>
      <c r="AR2901" s="3">
        <v>2.7932959999999998</v>
      </c>
      <c r="AS2901" s="3">
        <v>-1.9189769999999999</v>
      </c>
      <c r="AT2901" s="3">
        <v>8.2352939999999997</v>
      </c>
      <c r="AU2901" s="3">
        <v>2.2222219999999999</v>
      </c>
      <c r="AV2901" s="3">
        <v>0.54274047590954466</v>
      </c>
      <c r="AW2901" s="3">
        <v>1.0967210228019626</v>
      </c>
      <c r="AX2901" s="3">
        <v>0.89816255216319074</v>
      </c>
      <c r="AY2901" s="3">
        <v>57.66</v>
      </c>
      <c r="AZ2901" s="3">
        <v>116.51</v>
      </c>
      <c r="BA2901" s="3">
        <v>95.41</v>
      </c>
    </row>
    <row r="2902" spans="1:53" x14ac:dyDescent="0.3">
      <c r="A2902" s="1" t="s">
        <v>3290</v>
      </c>
      <c r="B2902" s="2">
        <v>5721094</v>
      </c>
      <c r="C2902" s="9" t="s">
        <v>2401</v>
      </c>
      <c r="D2902" s="9" t="s">
        <v>2407</v>
      </c>
      <c r="E2902" s="3">
        <v>194.0103752</v>
      </c>
      <c r="F2902" s="5">
        <v>274.31637499999999</v>
      </c>
      <c r="G2902" s="5" t="s">
        <v>2400</v>
      </c>
      <c r="H2902" s="3">
        <v>5.7000000000000002E-2</v>
      </c>
      <c r="I2902" s="3">
        <v>9.7030879999999993</v>
      </c>
      <c r="J2902" s="4">
        <v>5.7000000000000002E-2</v>
      </c>
      <c r="K2902" s="3">
        <v>9.7030879999999993</v>
      </c>
      <c r="L2902" s="3">
        <v>0.99585567999999991</v>
      </c>
      <c r="M2902" s="3">
        <v>0.99585567999999991</v>
      </c>
      <c r="N2902" s="3">
        <v>13.941979999999999</v>
      </c>
      <c r="O2902" s="3" t="s">
        <v>2400</v>
      </c>
      <c r="P2902" s="3" t="s">
        <v>2400</v>
      </c>
      <c r="Q2902" s="3">
        <v>13.667757999999999</v>
      </c>
      <c r="R2902" s="3" t="s">
        <v>2400</v>
      </c>
      <c r="S2902" s="3" t="s">
        <v>2400</v>
      </c>
      <c r="T2902" s="9" t="s">
        <v>3429</v>
      </c>
      <c r="U2902" s="7">
        <v>19442</v>
      </c>
      <c r="V2902" s="7">
        <v>17964</v>
      </c>
      <c r="W2902" s="7">
        <v>18429</v>
      </c>
      <c r="X2902" s="7">
        <v>18638</v>
      </c>
      <c r="Y2902" s="7">
        <v>19848</v>
      </c>
      <c r="Z2902" s="7">
        <v>19645</v>
      </c>
      <c r="AA2902" s="7">
        <v>19442</v>
      </c>
      <c r="AB2902" s="7">
        <v>19054.5</v>
      </c>
      <c r="AC2902" s="4">
        <v>100</v>
      </c>
      <c r="AD2902" s="4">
        <v>100</v>
      </c>
      <c r="AE2902" s="3" t="s">
        <v>2400</v>
      </c>
      <c r="AF2902" s="3" t="s">
        <v>2400</v>
      </c>
      <c r="AG2902" s="7">
        <v>23374744</v>
      </c>
      <c r="AH2902" s="7">
        <v>23374744</v>
      </c>
      <c r="AI2902" s="7">
        <v>23374744</v>
      </c>
      <c r="AJ2902" s="7" t="s">
        <v>2400</v>
      </c>
      <c r="AK2902" s="3" t="s">
        <v>2400</v>
      </c>
      <c r="AL2902" s="7">
        <v>55</v>
      </c>
      <c r="AM2902" s="7">
        <v>8190550</v>
      </c>
      <c r="AN2902" s="3">
        <v>35.04</v>
      </c>
      <c r="AO2902" s="3">
        <v>0</v>
      </c>
      <c r="AP2902" s="3">
        <v>-1.566265</v>
      </c>
      <c r="AQ2902" s="3">
        <v>-1.920768</v>
      </c>
      <c r="AR2902" s="3">
        <v>14.666667</v>
      </c>
      <c r="AS2902" s="3">
        <v>-1.566265</v>
      </c>
      <c r="AT2902" s="3">
        <v>-1.920768</v>
      </c>
      <c r="AU2902" s="3">
        <v>16.051136</v>
      </c>
      <c r="AV2902" s="3">
        <v>1.2539345885456541</v>
      </c>
      <c r="AW2902" s="3">
        <v>0.897088094117931</v>
      </c>
      <c r="AX2902" s="3">
        <v>1.0519226681979097</v>
      </c>
      <c r="AY2902" s="3">
        <v>96.58</v>
      </c>
      <c r="AZ2902" s="4">
        <v>69.099999999999994</v>
      </c>
      <c r="BA2902" s="3">
        <v>81.02</v>
      </c>
    </row>
    <row r="2903" spans="1:53" x14ac:dyDescent="0.3">
      <c r="A2903" s="1" t="s">
        <v>2807</v>
      </c>
      <c r="B2903" s="2">
        <v>4383960</v>
      </c>
      <c r="C2903" s="9" t="s">
        <v>2401</v>
      </c>
      <c r="D2903" s="9" t="s">
        <v>2407</v>
      </c>
      <c r="E2903" s="3">
        <v>193.82632185</v>
      </c>
      <c r="F2903" s="5" t="s">
        <v>2400</v>
      </c>
      <c r="G2903" s="5">
        <v>655.00032184999998</v>
      </c>
      <c r="H2903" s="3">
        <v>0.21299999999999999</v>
      </c>
      <c r="I2903" s="3">
        <v>6.4711629999999998</v>
      </c>
      <c r="J2903" s="3">
        <v>0.21299999999999999</v>
      </c>
      <c r="K2903" s="3">
        <v>6.4711629999999998</v>
      </c>
      <c r="L2903" s="3">
        <v>0.96614126999999994</v>
      </c>
      <c r="M2903" s="3">
        <v>0.96614126999999994</v>
      </c>
      <c r="N2903" s="3">
        <v>56.101694999999999</v>
      </c>
      <c r="O2903" s="3" t="s">
        <v>2400</v>
      </c>
      <c r="P2903" s="3" t="s">
        <v>2400</v>
      </c>
      <c r="Q2903" s="3" t="s">
        <v>2400</v>
      </c>
      <c r="R2903" s="3" t="s">
        <v>2400</v>
      </c>
      <c r="S2903" s="3">
        <v>10.6301845088798</v>
      </c>
      <c r="T2903" s="9" t="s">
        <v>3429</v>
      </c>
      <c r="U2903" s="7">
        <v>-65</v>
      </c>
      <c r="V2903" s="7">
        <v>84582</v>
      </c>
      <c r="W2903" s="7">
        <v>29152</v>
      </c>
      <c r="X2903" s="7">
        <v>471</v>
      </c>
      <c r="Y2903" s="7">
        <v>-15576</v>
      </c>
      <c r="Z2903" s="7">
        <v>18419</v>
      </c>
      <c r="AA2903" s="7">
        <v>25048</v>
      </c>
      <c r="AB2903" s="7">
        <v>-65</v>
      </c>
      <c r="AC2903" s="4">
        <v>100</v>
      </c>
      <c r="AD2903" s="4">
        <v>100</v>
      </c>
      <c r="AE2903" s="3" t="s">
        <v>2400</v>
      </c>
      <c r="AF2903" s="3" t="s">
        <v>2400</v>
      </c>
      <c r="AG2903" s="7">
        <v>27968145</v>
      </c>
      <c r="AH2903" s="7">
        <v>21134976</v>
      </c>
      <c r="AI2903" s="7">
        <v>15870141</v>
      </c>
      <c r="AJ2903" s="7">
        <v>28312022</v>
      </c>
      <c r="AK2903" s="3">
        <v>98.304450000000003</v>
      </c>
      <c r="AL2903" s="7">
        <v>77</v>
      </c>
      <c r="AM2903" s="7">
        <v>6758723</v>
      </c>
      <c r="AN2903" s="3">
        <v>23.47</v>
      </c>
      <c r="AO2903" s="3">
        <v>-0.15082999999999999</v>
      </c>
      <c r="AP2903" s="3">
        <v>-1.6344730000000001</v>
      </c>
      <c r="AQ2903" s="3">
        <v>-5.1575930000000003</v>
      </c>
      <c r="AR2903" s="3">
        <v>9.4214880000000001</v>
      </c>
      <c r="AS2903" s="3">
        <v>-1.6344730000000001</v>
      </c>
      <c r="AT2903" s="3">
        <v>-5.1575930000000003</v>
      </c>
      <c r="AU2903" s="3">
        <v>7.9934750000000001</v>
      </c>
      <c r="AV2903" s="3">
        <v>9.2573022996773133</v>
      </c>
      <c r="AW2903" s="3">
        <v>8.5698065895959346</v>
      </c>
      <c r="AX2903" s="3">
        <v>7.6644832392966666</v>
      </c>
      <c r="AY2903" s="3">
        <v>154.97</v>
      </c>
      <c r="AZ2903" s="3">
        <v>143.46</v>
      </c>
      <c r="BA2903" s="3">
        <v>128.31</v>
      </c>
    </row>
    <row r="2904" spans="1:53" x14ac:dyDescent="0.3">
      <c r="A2904" s="1" t="s">
        <v>3134</v>
      </c>
      <c r="B2904" s="2">
        <v>5721256</v>
      </c>
      <c r="C2904" s="9" t="s">
        <v>2401</v>
      </c>
      <c r="D2904" s="9" t="s">
        <v>2407</v>
      </c>
      <c r="E2904" s="3">
        <v>193.25489679</v>
      </c>
      <c r="F2904" s="5">
        <v>341.027896</v>
      </c>
      <c r="G2904" s="5" t="s">
        <v>2400</v>
      </c>
      <c r="H2904" s="3">
        <v>-3.1E-2</v>
      </c>
      <c r="I2904" s="3">
        <v>11.916667</v>
      </c>
      <c r="J2904" s="3">
        <v>-3.1E-2</v>
      </c>
      <c r="K2904" s="3">
        <v>11.916667</v>
      </c>
      <c r="L2904" s="3">
        <v>0.85692884000000002</v>
      </c>
      <c r="M2904" s="3">
        <v>0.85692884000000002</v>
      </c>
      <c r="N2904" s="3">
        <v>9.3924470000000007</v>
      </c>
      <c r="O2904" s="3" t="s">
        <v>2400</v>
      </c>
      <c r="P2904" s="3" t="s">
        <v>2400</v>
      </c>
      <c r="Q2904" s="3">
        <v>21.509184999999999</v>
      </c>
      <c r="R2904" s="3" t="s">
        <v>2400</v>
      </c>
      <c r="S2904" s="3" t="s">
        <v>2400</v>
      </c>
      <c r="T2904" s="9" t="s">
        <v>3429</v>
      </c>
      <c r="U2904" s="7">
        <v>15450</v>
      </c>
      <c r="V2904" s="7">
        <v>16783</v>
      </c>
      <c r="W2904" s="7">
        <v>17075</v>
      </c>
      <c r="X2904" s="7">
        <v>17943</v>
      </c>
      <c r="Y2904" s="7">
        <v>15450</v>
      </c>
      <c r="Z2904" s="7">
        <v>16783</v>
      </c>
      <c r="AA2904" s="7">
        <v>17075</v>
      </c>
      <c r="AB2904" s="7">
        <v>17943</v>
      </c>
      <c r="AC2904" s="4">
        <v>100</v>
      </c>
      <c r="AD2904" s="4">
        <v>100</v>
      </c>
      <c r="AE2904" s="3" t="s">
        <v>2400</v>
      </c>
      <c r="AF2904" s="3" t="s">
        <v>2400</v>
      </c>
      <c r="AG2904" s="7">
        <v>32253000</v>
      </c>
      <c r="AH2904" s="7">
        <v>32253000</v>
      </c>
      <c r="AI2904" s="7">
        <v>32202000</v>
      </c>
      <c r="AJ2904" s="7" t="s">
        <v>2400</v>
      </c>
      <c r="AK2904" s="3" t="s">
        <v>2400</v>
      </c>
      <c r="AL2904" s="7">
        <v>55</v>
      </c>
      <c r="AM2904" s="7">
        <v>31328951</v>
      </c>
      <c r="AN2904" s="3">
        <v>97.13</v>
      </c>
      <c r="AO2904" s="3">
        <v>0.43898199999999998</v>
      </c>
      <c r="AP2904" s="3">
        <v>-4.5075130000000003</v>
      </c>
      <c r="AQ2904" s="3">
        <v>-8.9171980000000008</v>
      </c>
      <c r="AR2904" s="3">
        <v>-1.37931</v>
      </c>
      <c r="AS2904" s="3">
        <v>-4.5075130000000003</v>
      </c>
      <c r="AT2904" s="3">
        <v>-8.9171980000000008</v>
      </c>
      <c r="AU2904" s="3">
        <v>-1.37931</v>
      </c>
      <c r="AV2904" s="3">
        <v>3.7629886456519284</v>
      </c>
      <c r="AW2904" s="3">
        <v>2.5456804493434331</v>
      </c>
      <c r="AX2904" s="3">
        <v>1.8851530836524446</v>
      </c>
      <c r="AY2904" s="3">
        <v>276.48</v>
      </c>
      <c r="AZ2904" s="4">
        <v>187.04</v>
      </c>
      <c r="BA2904" s="3">
        <v>138.51</v>
      </c>
    </row>
    <row r="2905" spans="1:53" x14ac:dyDescent="0.3">
      <c r="A2905" s="1" t="s">
        <v>3368</v>
      </c>
      <c r="B2905" s="2">
        <v>5721689</v>
      </c>
      <c r="C2905" s="9" t="s">
        <v>2401</v>
      </c>
      <c r="D2905" s="9" t="s">
        <v>2407</v>
      </c>
      <c r="E2905" s="3">
        <v>193.10827968000001</v>
      </c>
      <c r="F2905" s="5">
        <v>333.57632899999999</v>
      </c>
      <c r="G2905" s="5" t="s">
        <v>2400</v>
      </c>
      <c r="H2905" s="3">
        <v>0.17</v>
      </c>
      <c r="I2905" s="3">
        <v>25.723472999999998</v>
      </c>
      <c r="J2905" s="3">
        <v>0.17</v>
      </c>
      <c r="K2905" s="3">
        <v>25.723472999999998</v>
      </c>
      <c r="L2905" s="3">
        <v>0.86402418999999997</v>
      </c>
      <c r="M2905" s="3">
        <v>0.86402418999999997</v>
      </c>
      <c r="N2905" s="3">
        <v>9.6618359999999992</v>
      </c>
      <c r="O2905" s="3" t="s">
        <v>2400</v>
      </c>
      <c r="P2905" s="3" t="s">
        <v>2400</v>
      </c>
      <c r="Q2905" s="3">
        <v>19.884869999999999</v>
      </c>
      <c r="R2905" s="3" t="s">
        <v>2400</v>
      </c>
      <c r="S2905" s="3" t="s">
        <v>2400</v>
      </c>
      <c r="T2905" s="9" t="s">
        <v>3438</v>
      </c>
      <c r="U2905" s="7">
        <v>16260.816999999999</v>
      </c>
      <c r="V2905" s="7">
        <v>30089.751</v>
      </c>
      <c r="W2905" s="7">
        <v>23289.829000000002</v>
      </c>
      <c r="X2905" s="7">
        <v>13713.334999999999</v>
      </c>
      <c r="Y2905" s="7">
        <v>16446.982</v>
      </c>
      <c r="Z2905" s="7">
        <v>16353.9</v>
      </c>
      <c r="AA2905" s="7">
        <v>16260.816999999999</v>
      </c>
      <c r="AB2905" s="7">
        <v>18079.462</v>
      </c>
      <c r="AC2905" s="4">
        <v>100</v>
      </c>
      <c r="AD2905" s="4">
        <v>100</v>
      </c>
      <c r="AE2905" s="3" t="s">
        <v>2400</v>
      </c>
      <c r="AF2905" s="3" t="s">
        <v>2400</v>
      </c>
      <c r="AG2905" s="7">
        <v>23322256</v>
      </c>
      <c r="AH2905" s="7">
        <v>23322256</v>
      </c>
      <c r="AI2905" s="7">
        <v>23322256</v>
      </c>
      <c r="AJ2905" s="7" t="s">
        <v>2400</v>
      </c>
      <c r="AK2905" s="3" t="s">
        <v>2400</v>
      </c>
      <c r="AL2905" s="7">
        <v>55</v>
      </c>
      <c r="AM2905" s="7">
        <v>11164659</v>
      </c>
      <c r="AN2905" s="3">
        <v>47.87</v>
      </c>
      <c r="AO2905" s="3">
        <v>-0.124844</v>
      </c>
      <c r="AP2905" s="3">
        <v>-3.381643</v>
      </c>
      <c r="AQ2905" s="3">
        <v>-6.4327490000000003</v>
      </c>
      <c r="AR2905" s="3">
        <v>-1.8404910000000001</v>
      </c>
      <c r="AS2905" s="3">
        <v>-3.381643</v>
      </c>
      <c r="AT2905" s="3">
        <v>-6.4327490000000003</v>
      </c>
      <c r="AU2905" s="3">
        <v>-1.477833</v>
      </c>
      <c r="AV2905" s="3">
        <v>0.86522504512427956</v>
      </c>
      <c r="AW2905" s="3">
        <v>0.97502359977525332</v>
      </c>
      <c r="AX2905" s="3">
        <v>0.81754559645978042</v>
      </c>
      <c r="AY2905" s="3">
        <v>107.41</v>
      </c>
      <c r="AZ2905" s="4">
        <v>121.04</v>
      </c>
      <c r="BA2905" s="3">
        <v>101.49</v>
      </c>
    </row>
    <row r="2906" spans="1:53" x14ac:dyDescent="0.3">
      <c r="A2906" s="1" t="s">
        <v>2828</v>
      </c>
      <c r="B2906" s="2">
        <v>26009198</v>
      </c>
      <c r="C2906" s="9" t="s">
        <v>2401</v>
      </c>
      <c r="D2906" s="9" t="s">
        <v>2532</v>
      </c>
      <c r="E2906" s="3">
        <v>192.96944927999999</v>
      </c>
      <c r="F2906" s="5" t="s">
        <v>2400</v>
      </c>
      <c r="G2906" s="5">
        <v>28897.21041448</v>
      </c>
      <c r="H2906" s="4">
        <v>7.4960000000000004</v>
      </c>
      <c r="I2906" s="3">
        <v>2.1912259999999999</v>
      </c>
      <c r="J2906" s="3">
        <v>7.4960000000000004</v>
      </c>
      <c r="K2906" s="3">
        <v>2.5819480000000001</v>
      </c>
      <c r="L2906" s="3">
        <v>3.1969076899999997</v>
      </c>
      <c r="M2906" s="3">
        <v>0.89190561000000002</v>
      </c>
      <c r="N2906" s="3" t="s">
        <v>2397</v>
      </c>
      <c r="O2906" s="3" t="s">
        <v>2400</v>
      </c>
      <c r="P2906" s="3" t="s">
        <v>2400</v>
      </c>
      <c r="Q2906" s="3" t="s">
        <v>2400</v>
      </c>
      <c r="R2906" s="3" t="s">
        <v>2400</v>
      </c>
      <c r="S2906" s="3" t="s">
        <v>2400</v>
      </c>
      <c r="T2906" s="9" t="s">
        <v>3429</v>
      </c>
      <c r="U2906" s="7">
        <v>234250</v>
      </c>
      <c r="V2906" s="7">
        <v>52762</v>
      </c>
      <c r="W2906" s="7">
        <v>1736234</v>
      </c>
      <c r="X2906" s="7">
        <v>1800145</v>
      </c>
      <c r="Y2906" s="7">
        <v>719526</v>
      </c>
      <c r="Z2906" s="7">
        <v>359013</v>
      </c>
      <c r="AA2906" s="7">
        <v>168077</v>
      </c>
      <c r="AB2906" s="7">
        <v>234250</v>
      </c>
      <c r="AC2906" s="3">
        <v>75.573999999999998</v>
      </c>
      <c r="AD2906" s="4">
        <v>92.01</v>
      </c>
      <c r="AE2906" s="3" t="s">
        <v>2400</v>
      </c>
      <c r="AF2906" s="3" t="s">
        <v>2400</v>
      </c>
      <c r="AG2906" s="7">
        <v>9925802</v>
      </c>
      <c r="AH2906" s="7">
        <v>9918193</v>
      </c>
      <c r="AI2906" s="7">
        <v>8777987</v>
      </c>
      <c r="AJ2906" s="7">
        <v>3500009</v>
      </c>
      <c r="AK2906" s="3">
        <v>35.25956</v>
      </c>
      <c r="AL2906" s="7">
        <v>28</v>
      </c>
      <c r="AM2906" s="7">
        <v>1041342</v>
      </c>
      <c r="AN2906" s="3">
        <v>10.49</v>
      </c>
      <c r="AO2906" s="3">
        <v>-2.3611110000000002</v>
      </c>
      <c r="AP2906" s="3">
        <v>44.650205999999997</v>
      </c>
      <c r="AQ2906" s="3">
        <v>143.042351</v>
      </c>
      <c r="AR2906" s="3">
        <v>184.040404</v>
      </c>
      <c r="AS2906" s="3">
        <v>44.650205999999997</v>
      </c>
      <c r="AT2906" s="3">
        <v>143.042351</v>
      </c>
      <c r="AU2906" s="3">
        <v>155.63636399999999</v>
      </c>
      <c r="AV2906" s="3">
        <v>10.730443185312074</v>
      </c>
      <c r="AW2906" s="3">
        <v>9.0907630159728505</v>
      </c>
      <c r="AX2906" s="3">
        <v>5.2323933670788918</v>
      </c>
      <c r="AY2906" s="3">
        <v>496.64</v>
      </c>
      <c r="AZ2906" s="3">
        <v>420.75</v>
      </c>
      <c r="BA2906" s="3">
        <v>242.17</v>
      </c>
    </row>
    <row r="2907" spans="1:53" x14ac:dyDescent="0.3">
      <c r="A2907" s="1" t="s">
        <v>2710</v>
      </c>
      <c r="B2907" s="2">
        <v>4292584</v>
      </c>
      <c r="C2907" s="9" t="s">
        <v>2395</v>
      </c>
      <c r="D2907" s="9" t="s">
        <v>2443</v>
      </c>
      <c r="E2907" s="3">
        <v>192.91493206999999</v>
      </c>
      <c r="F2907" s="5">
        <v>188.63793200000001</v>
      </c>
      <c r="G2907" s="5" t="s">
        <v>2400</v>
      </c>
      <c r="H2907" s="3">
        <v>-6.6000000000000003E-2</v>
      </c>
      <c r="I2907" s="3" t="s">
        <v>2397</v>
      </c>
      <c r="J2907" s="3">
        <v>-6.6000000000000003E-2</v>
      </c>
      <c r="K2907" s="3" t="s">
        <v>2397</v>
      </c>
      <c r="L2907" s="3">
        <v>11.53846154</v>
      </c>
      <c r="M2907" s="3">
        <v>2.0538243600000001</v>
      </c>
      <c r="N2907" s="3">
        <v>50</v>
      </c>
      <c r="O2907" s="3" t="s">
        <v>2400</v>
      </c>
      <c r="P2907" s="3" t="s">
        <v>2400</v>
      </c>
      <c r="Q2907" s="3">
        <v>0.96206000000000003</v>
      </c>
      <c r="R2907" s="3">
        <v>226.71257399999999</v>
      </c>
      <c r="S2907" s="3">
        <v>226.71257399999999</v>
      </c>
      <c r="T2907" s="9" t="s">
        <v>3429</v>
      </c>
      <c r="U2907" s="7">
        <v>201187</v>
      </c>
      <c r="V2907" s="7">
        <v>211008</v>
      </c>
      <c r="W2907" s="7">
        <v>211093</v>
      </c>
      <c r="X2907" s="7">
        <v>197353</v>
      </c>
      <c r="Y2907" s="7">
        <v>199834</v>
      </c>
      <c r="Z2907" s="7">
        <v>200864</v>
      </c>
      <c r="AA2907" s="7">
        <v>202605</v>
      </c>
      <c r="AB2907" s="7">
        <v>201187</v>
      </c>
      <c r="AC2907" s="3">
        <v>61.600999999999999</v>
      </c>
      <c r="AD2907" s="3">
        <v>61.652999999999999</v>
      </c>
      <c r="AE2907" s="3">
        <v>-5.9139999999999997</v>
      </c>
      <c r="AF2907" s="3">
        <v>-0.85199999999999998</v>
      </c>
      <c r="AG2907" s="7">
        <v>45051970</v>
      </c>
      <c r="AH2907" s="7">
        <v>44912696</v>
      </c>
      <c r="AI2907" s="7">
        <v>43465854</v>
      </c>
      <c r="AJ2907" s="7">
        <v>28112866</v>
      </c>
      <c r="AK2907" s="3">
        <v>62.411819999999999</v>
      </c>
      <c r="AL2907" s="7">
        <v>84</v>
      </c>
      <c r="AM2907" s="7">
        <v>20423187</v>
      </c>
      <c r="AN2907" s="3">
        <v>45.34</v>
      </c>
      <c r="AO2907" s="3">
        <v>-0.45766600000000002</v>
      </c>
      <c r="AP2907" s="3">
        <v>1.8735360000000001</v>
      </c>
      <c r="AQ2907" s="3">
        <v>101.38888900000001</v>
      </c>
      <c r="AR2907" s="3">
        <v>74.698795000000004</v>
      </c>
      <c r="AS2907" s="3">
        <v>1.8735360000000001</v>
      </c>
      <c r="AT2907" s="3">
        <v>101.38888900000001</v>
      </c>
      <c r="AU2907" s="3">
        <v>67.953667999999993</v>
      </c>
      <c r="AV2907" s="3">
        <v>5.7735388937708905</v>
      </c>
      <c r="AW2907" s="3">
        <v>4.4836690908873749</v>
      </c>
      <c r="AX2907" s="3">
        <v>5.7621720948722785</v>
      </c>
      <c r="AY2907" s="3">
        <v>166.64</v>
      </c>
      <c r="AZ2907" s="3">
        <v>129.41</v>
      </c>
      <c r="BA2907" s="3">
        <v>166.31</v>
      </c>
    </row>
    <row r="2908" spans="1:53" x14ac:dyDescent="0.3">
      <c r="A2908" s="1" t="s">
        <v>2698</v>
      </c>
      <c r="B2908" s="2">
        <v>5721161</v>
      </c>
      <c r="C2908" s="9" t="s">
        <v>2401</v>
      </c>
      <c r="D2908" s="9" t="s">
        <v>2407</v>
      </c>
      <c r="E2908" s="3">
        <v>192.75181509999999</v>
      </c>
      <c r="F2908" s="5">
        <v>267.10790500000002</v>
      </c>
      <c r="G2908" s="5" t="s">
        <v>2400</v>
      </c>
      <c r="H2908" s="3">
        <v>9.8000000000000004E-2</v>
      </c>
      <c r="I2908" s="3">
        <v>5.6167400000000001</v>
      </c>
      <c r="J2908" s="3">
        <v>9.8000000000000004E-2</v>
      </c>
      <c r="K2908" s="3">
        <v>5.6167400000000001</v>
      </c>
      <c r="L2908" s="3">
        <v>0.91299677999999995</v>
      </c>
      <c r="M2908" s="3">
        <v>0.91299677999999995</v>
      </c>
      <c r="N2908" s="3">
        <v>10.365854000000001</v>
      </c>
      <c r="O2908" s="3" t="s">
        <v>2400</v>
      </c>
      <c r="P2908" s="3" t="s">
        <v>2400</v>
      </c>
      <c r="Q2908" s="3">
        <v>11.241020000000001</v>
      </c>
      <c r="R2908" s="3" t="s">
        <v>2400</v>
      </c>
      <c r="S2908" s="3" t="s">
        <v>2400</v>
      </c>
      <c r="T2908" s="9" t="s">
        <v>3431</v>
      </c>
      <c r="U2908" s="7">
        <v>23211.703000000001</v>
      </c>
      <c r="V2908" s="7">
        <v>19712.182000000001</v>
      </c>
      <c r="W2908" s="7">
        <v>21278.870999999999</v>
      </c>
      <c r="X2908" s="7">
        <v>21814.634999999998</v>
      </c>
      <c r="Y2908" s="7">
        <v>23114.828000000001</v>
      </c>
      <c r="Z2908" s="7">
        <v>23163.266</v>
      </c>
      <c r="AA2908" s="7">
        <v>23211.703000000001</v>
      </c>
      <c r="AB2908" s="7">
        <v>22292.9</v>
      </c>
      <c r="AC2908" s="4">
        <v>100</v>
      </c>
      <c r="AD2908" s="4">
        <v>100</v>
      </c>
      <c r="AE2908" s="3" t="s">
        <v>2400</v>
      </c>
      <c r="AF2908" s="3" t="s">
        <v>2400</v>
      </c>
      <c r="AG2908" s="7">
        <v>72736534</v>
      </c>
      <c r="AH2908" s="7">
        <v>72736534</v>
      </c>
      <c r="AI2908" s="7">
        <v>72736534</v>
      </c>
      <c r="AJ2908" s="7" t="s">
        <v>2400</v>
      </c>
      <c r="AK2908" s="3" t="s">
        <v>2400</v>
      </c>
      <c r="AL2908" s="7">
        <v>67</v>
      </c>
      <c r="AM2908" s="7">
        <v>30466826</v>
      </c>
      <c r="AN2908" s="3">
        <v>41.89</v>
      </c>
      <c r="AO2908" s="3">
        <v>-1.5444020000000001</v>
      </c>
      <c r="AP2908" s="3">
        <v>-3.7735850000000002</v>
      </c>
      <c r="AQ2908" s="3">
        <v>-5.2044610000000002</v>
      </c>
      <c r="AR2908" s="3">
        <v>10.869565</v>
      </c>
      <c r="AS2908" s="3">
        <v>-3.7735850000000002</v>
      </c>
      <c r="AT2908" s="3">
        <v>-5.2044610000000002</v>
      </c>
      <c r="AU2908" s="3">
        <v>11.353712</v>
      </c>
      <c r="AV2908" s="3">
        <v>1.423787941284087</v>
      </c>
      <c r="AW2908" s="3">
        <v>1.7278549706284028</v>
      </c>
      <c r="AX2908" s="3">
        <v>1.8026620887337346</v>
      </c>
      <c r="AY2908" s="3">
        <v>62.21</v>
      </c>
      <c r="AZ2908" s="3">
        <v>75.489999999999995</v>
      </c>
      <c r="BA2908" s="3">
        <v>78.760000000000005</v>
      </c>
    </row>
    <row r="2909" spans="1:53" x14ac:dyDescent="0.3">
      <c r="A2909" s="1" t="s">
        <v>2695</v>
      </c>
      <c r="B2909" s="2">
        <v>5730957</v>
      </c>
      <c r="C2909" s="9" t="s">
        <v>2401</v>
      </c>
      <c r="D2909" s="9" t="s">
        <v>2407</v>
      </c>
      <c r="E2909" s="3">
        <v>190.57514029999999</v>
      </c>
      <c r="F2909" s="5">
        <v>281.13573000000002</v>
      </c>
      <c r="G2909" s="5" t="s">
        <v>2400</v>
      </c>
      <c r="H2909" s="3">
        <v>0.372</v>
      </c>
      <c r="I2909" s="3">
        <v>7.8618420000000002</v>
      </c>
      <c r="J2909" s="4">
        <v>0.372</v>
      </c>
      <c r="K2909" s="3">
        <v>7.8618420000000002</v>
      </c>
      <c r="L2909" s="3">
        <v>0.96865712000000004</v>
      </c>
      <c r="M2909" s="3">
        <v>0.96865712000000004</v>
      </c>
      <c r="N2909" s="3">
        <v>22.798092</v>
      </c>
      <c r="O2909" s="3" t="s">
        <v>2400</v>
      </c>
      <c r="P2909" s="3" t="s">
        <v>2400</v>
      </c>
      <c r="Q2909" s="3">
        <v>9.956467</v>
      </c>
      <c r="R2909" s="3" t="s">
        <v>2400</v>
      </c>
      <c r="S2909" s="3" t="s">
        <v>2400</v>
      </c>
      <c r="T2909" s="9" t="s">
        <v>3429</v>
      </c>
      <c r="U2909" s="7">
        <v>26598.277999999998</v>
      </c>
      <c r="V2909" s="7">
        <v>20447.574000000001</v>
      </c>
      <c r="W2909" s="7">
        <v>19047.305</v>
      </c>
      <c r="X2909" s="7">
        <v>21856.276000000002</v>
      </c>
      <c r="Y2909" s="7">
        <v>27831.468000000001</v>
      </c>
      <c r="Z2909" s="7">
        <v>27214.873</v>
      </c>
      <c r="AA2909" s="7">
        <v>26598.277999999998</v>
      </c>
      <c r="AB2909" s="7">
        <v>25510.9</v>
      </c>
      <c r="AC2909" s="4">
        <v>100</v>
      </c>
      <c r="AD2909" s="4">
        <v>100</v>
      </c>
      <c r="AE2909" s="3" t="s">
        <v>2400</v>
      </c>
      <c r="AF2909" s="3" t="s">
        <v>2400</v>
      </c>
      <c r="AG2909" s="7">
        <v>13008542</v>
      </c>
      <c r="AH2909" s="7">
        <v>13008542</v>
      </c>
      <c r="AI2909" s="7">
        <v>13008542</v>
      </c>
      <c r="AJ2909" s="7" t="s">
        <v>2400</v>
      </c>
      <c r="AK2909" s="3" t="s">
        <v>2400</v>
      </c>
      <c r="AL2909" s="7">
        <v>54</v>
      </c>
      <c r="AM2909" s="7">
        <v>4222954</v>
      </c>
      <c r="AN2909" s="3">
        <v>32.46</v>
      </c>
      <c r="AO2909" s="3">
        <v>-1.4432990000000001</v>
      </c>
      <c r="AP2909" s="3">
        <v>-2.1160410000000001</v>
      </c>
      <c r="AQ2909" s="3">
        <v>1.558074</v>
      </c>
      <c r="AR2909" s="3">
        <v>7.3353289999999998</v>
      </c>
      <c r="AS2909" s="3">
        <v>-2.1160410000000001</v>
      </c>
      <c r="AT2909" s="3">
        <v>1.558074</v>
      </c>
      <c r="AU2909" s="3">
        <v>7.4157299999999999</v>
      </c>
      <c r="AV2909" s="3">
        <v>1.3435787039008675</v>
      </c>
      <c r="AW2909" s="3">
        <v>2.0857431426771171</v>
      </c>
      <c r="AX2909" s="3">
        <v>2.1883715390182137</v>
      </c>
      <c r="AY2909" s="3">
        <v>61.91</v>
      </c>
      <c r="AZ2909" s="3">
        <v>96.11</v>
      </c>
      <c r="BA2909" s="3">
        <v>100.84</v>
      </c>
    </row>
    <row r="2910" spans="1:53" x14ac:dyDescent="0.3">
      <c r="A2910" s="1" t="s">
        <v>2872</v>
      </c>
      <c r="B2910" s="2">
        <v>4682373</v>
      </c>
      <c r="C2910" s="9" t="s">
        <v>2395</v>
      </c>
      <c r="D2910" s="9" t="s">
        <v>2541</v>
      </c>
      <c r="E2910" s="3">
        <v>190.35610994999999</v>
      </c>
      <c r="F2910" s="5">
        <v>185.426109</v>
      </c>
      <c r="G2910" s="5" t="s">
        <v>2400</v>
      </c>
      <c r="H2910" s="3">
        <v>-5.2999999999999999E-2</v>
      </c>
      <c r="I2910" s="3" t="s">
        <v>2397</v>
      </c>
      <c r="J2910" s="3">
        <v>-5.2999999999999999E-2</v>
      </c>
      <c r="K2910" s="3" t="s">
        <v>2397</v>
      </c>
      <c r="L2910" s="3">
        <v>6.6871165599999998</v>
      </c>
      <c r="M2910" s="3">
        <v>0.91673674999999999</v>
      </c>
      <c r="N2910" s="3" t="s">
        <v>2397</v>
      </c>
      <c r="O2910" s="3" t="s">
        <v>2400</v>
      </c>
      <c r="P2910" s="3" t="s">
        <v>2400</v>
      </c>
      <c r="Q2910" s="3">
        <v>0.18276500000000001</v>
      </c>
      <c r="R2910" s="3" t="s">
        <v>2397</v>
      </c>
      <c r="S2910" s="3">
        <v>-2.008162</v>
      </c>
      <c r="T2910" s="9" t="s">
        <v>3429</v>
      </c>
      <c r="U2910" s="7">
        <v>1005459</v>
      </c>
      <c r="V2910" s="7">
        <v>1093541</v>
      </c>
      <c r="W2910" s="7">
        <v>1161084</v>
      </c>
      <c r="X2910" s="7">
        <v>891925</v>
      </c>
      <c r="Y2910" s="7">
        <v>896011</v>
      </c>
      <c r="Z2910" s="7">
        <v>931412</v>
      </c>
      <c r="AA2910" s="7">
        <v>986208</v>
      </c>
      <c r="AB2910" s="7">
        <v>1005459</v>
      </c>
      <c r="AC2910" s="3">
        <v>32.173000000000002</v>
      </c>
      <c r="AD2910" s="3">
        <v>33.811999999999998</v>
      </c>
      <c r="AE2910" s="3">
        <v>-6.7380000000000004</v>
      </c>
      <c r="AF2910" s="3">
        <v>-9.952</v>
      </c>
      <c r="AG2910" s="7">
        <v>154761000</v>
      </c>
      <c r="AH2910" s="7">
        <v>152729546</v>
      </c>
      <c r="AI2910" s="7">
        <v>152040000</v>
      </c>
      <c r="AJ2910" s="7">
        <v>125781178</v>
      </c>
      <c r="AK2910" s="3">
        <v>81.274429999999995</v>
      </c>
      <c r="AL2910" s="7">
        <v>183</v>
      </c>
      <c r="AM2910" s="7">
        <v>69411687</v>
      </c>
      <c r="AN2910" s="3">
        <v>44.85</v>
      </c>
      <c r="AO2910" s="3">
        <v>-0.90909099999999998</v>
      </c>
      <c r="AP2910" s="3">
        <v>-11.382114</v>
      </c>
      <c r="AQ2910" s="3">
        <v>-19.852941000000001</v>
      </c>
      <c r="AR2910" s="3">
        <v>-68.128654999999995</v>
      </c>
      <c r="AS2910" s="3">
        <v>-11.382114</v>
      </c>
      <c r="AT2910" s="3">
        <v>-19.852941000000001</v>
      </c>
      <c r="AU2910" s="3">
        <v>-68.587896000000001</v>
      </c>
      <c r="AV2910" s="3">
        <v>5.0925562011745464</v>
      </c>
      <c r="AW2910" s="3">
        <v>6.2268567103129913</v>
      </c>
      <c r="AX2910" s="3">
        <v>6.0040508143358178</v>
      </c>
      <c r="AY2910" s="4">
        <v>75.8</v>
      </c>
      <c r="AZ2910" s="3">
        <v>92.68</v>
      </c>
      <c r="BA2910" s="3">
        <v>89.36</v>
      </c>
    </row>
    <row r="2911" spans="1:53" x14ac:dyDescent="0.3">
      <c r="A2911" s="1" t="s">
        <v>3252</v>
      </c>
      <c r="B2911" s="2">
        <v>4132775</v>
      </c>
      <c r="C2911" s="9" t="s">
        <v>2401</v>
      </c>
      <c r="D2911" s="9" t="s">
        <v>2425</v>
      </c>
      <c r="E2911" s="3">
        <v>189.94016705999999</v>
      </c>
      <c r="F2911" s="5">
        <v>339.34316699999999</v>
      </c>
      <c r="G2911" s="5" t="s">
        <v>2400</v>
      </c>
      <c r="H2911" s="3">
        <v>-0.26</v>
      </c>
      <c r="I2911" s="3" t="s">
        <v>2397</v>
      </c>
      <c r="J2911" s="3">
        <v>-0.26</v>
      </c>
      <c r="K2911" s="3" t="s">
        <v>2397</v>
      </c>
      <c r="L2911" s="3">
        <v>0.90633131000000011</v>
      </c>
      <c r="M2911" s="3">
        <v>0.63979591999999996</v>
      </c>
      <c r="N2911" s="3">
        <v>16.991869999999999</v>
      </c>
      <c r="O2911" s="3" t="s">
        <v>2400</v>
      </c>
      <c r="P2911" s="3" t="s">
        <v>2400</v>
      </c>
      <c r="Q2911" s="3">
        <v>0.35126200000000002</v>
      </c>
      <c r="R2911" s="3">
        <v>6.2827809999999999</v>
      </c>
      <c r="S2911" s="3">
        <v>6.2827809999999999</v>
      </c>
      <c r="T2911" s="9" t="s">
        <v>3429</v>
      </c>
      <c r="U2911" s="7">
        <v>975818</v>
      </c>
      <c r="V2911" s="7">
        <v>899923</v>
      </c>
      <c r="W2911" s="7">
        <v>770462</v>
      </c>
      <c r="X2911" s="7">
        <v>648006</v>
      </c>
      <c r="Y2911" s="7">
        <v>919562</v>
      </c>
      <c r="Z2911" s="7">
        <v>943895</v>
      </c>
      <c r="AA2911" s="7">
        <v>973650</v>
      </c>
      <c r="AB2911" s="7">
        <v>975818</v>
      </c>
      <c r="AC2911" s="3">
        <v>20.710999999999999</v>
      </c>
      <c r="AD2911" s="4">
        <v>20.98</v>
      </c>
      <c r="AE2911" s="4">
        <v>5.23</v>
      </c>
      <c r="AF2911" s="4">
        <v>5.0819999999999999</v>
      </c>
      <c r="AG2911" s="7">
        <v>27689000</v>
      </c>
      <c r="AH2911" s="7">
        <v>27679000</v>
      </c>
      <c r="AI2911" s="7">
        <v>27548000</v>
      </c>
      <c r="AJ2911" s="7">
        <v>25553879</v>
      </c>
      <c r="AK2911" s="3">
        <v>92.292019999999994</v>
      </c>
      <c r="AL2911" s="7">
        <v>165</v>
      </c>
      <c r="AM2911" s="7">
        <v>26032217</v>
      </c>
      <c r="AN2911" s="3">
        <v>94.02</v>
      </c>
      <c r="AO2911" s="3">
        <v>1.4563109999999999</v>
      </c>
      <c r="AP2911" s="3">
        <v>-8.6005830000000003</v>
      </c>
      <c r="AQ2911" s="3">
        <v>-43.967827999999997</v>
      </c>
      <c r="AR2911" s="3">
        <v>-67.172775000000001</v>
      </c>
      <c r="AS2911" s="3">
        <v>-8.6005830000000003</v>
      </c>
      <c r="AT2911" s="3">
        <v>-43.967827999999997</v>
      </c>
      <c r="AU2911" s="3">
        <v>-67.961164999999994</v>
      </c>
      <c r="AV2911" s="3">
        <v>7.6579007616673618</v>
      </c>
      <c r="AW2911" s="3">
        <v>7.1015141239968385</v>
      </c>
      <c r="AX2911" s="3">
        <v>6.340308069854343</v>
      </c>
      <c r="AY2911" s="3">
        <v>219.84</v>
      </c>
      <c r="AZ2911" s="3">
        <v>203.87</v>
      </c>
      <c r="BA2911" s="4">
        <v>182.02</v>
      </c>
    </row>
    <row r="2912" spans="1:53" x14ac:dyDescent="0.3">
      <c r="A2912" s="1" t="s">
        <v>3210</v>
      </c>
      <c r="B2912" s="2">
        <v>6657792</v>
      </c>
      <c r="C2912" s="9" t="s">
        <v>2401</v>
      </c>
      <c r="D2912" s="9" t="s">
        <v>2486</v>
      </c>
      <c r="E2912" s="3">
        <v>189.92294999999999</v>
      </c>
      <c r="F2912" s="5">
        <v>459.30894899999998</v>
      </c>
      <c r="G2912" s="5" t="s">
        <v>2400</v>
      </c>
      <c r="H2912" s="3">
        <v>-0.59</v>
      </c>
      <c r="I2912" s="3" t="s">
        <v>2397</v>
      </c>
      <c r="J2912" s="3">
        <v>-0.59</v>
      </c>
      <c r="K2912" s="3" t="s">
        <v>2397</v>
      </c>
      <c r="L2912" s="3">
        <v>0.55853554999999999</v>
      </c>
      <c r="M2912" s="3">
        <v>0.55853554999999999</v>
      </c>
      <c r="N2912" s="3" t="s">
        <v>2397</v>
      </c>
      <c r="O2912" s="3" t="s">
        <v>2400</v>
      </c>
      <c r="P2912" s="3" t="s">
        <v>2400</v>
      </c>
      <c r="Q2912" s="3">
        <v>1.6412230000000001</v>
      </c>
      <c r="R2912" s="3">
        <v>12.303504999999999</v>
      </c>
      <c r="S2912" s="3">
        <v>12.303504999999999</v>
      </c>
      <c r="T2912" s="9" t="s">
        <v>3429</v>
      </c>
      <c r="U2912" s="7">
        <v>279511</v>
      </c>
      <c r="V2912" s="7">
        <v>217325</v>
      </c>
      <c r="W2912" s="7">
        <v>170941</v>
      </c>
      <c r="X2912" s="7">
        <v>141837</v>
      </c>
      <c r="Y2912" s="7">
        <v>274636</v>
      </c>
      <c r="Z2912" s="7">
        <v>282620</v>
      </c>
      <c r="AA2912" s="7">
        <v>281072</v>
      </c>
      <c r="AB2912" s="7">
        <v>279511</v>
      </c>
      <c r="AC2912" s="3">
        <v>41.899000000000001</v>
      </c>
      <c r="AD2912" s="3">
        <v>28.704000000000001</v>
      </c>
      <c r="AE2912" s="3">
        <v>24.303000000000001</v>
      </c>
      <c r="AF2912" s="4">
        <v>12.183</v>
      </c>
      <c r="AG2912" s="7">
        <v>27645262</v>
      </c>
      <c r="AH2912" s="7">
        <v>27636184</v>
      </c>
      <c r="AI2912" s="7">
        <v>27159485</v>
      </c>
      <c r="AJ2912" s="7">
        <v>24198965</v>
      </c>
      <c r="AK2912" s="3">
        <v>87.533860000000004</v>
      </c>
      <c r="AL2912" s="7">
        <v>116</v>
      </c>
      <c r="AM2912" s="7">
        <v>15189549</v>
      </c>
      <c r="AN2912" s="3">
        <v>54.94</v>
      </c>
      <c r="AO2912" s="3">
        <v>6.4935070000000001</v>
      </c>
      <c r="AP2912" s="3">
        <v>-4.5123730000000002</v>
      </c>
      <c r="AQ2912" s="3">
        <v>-32.020724999999999</v>
      </c>
      <c r="AR2912" s="3">
        <v>-46.623271000000003</v>
      </c>
      <c r="AS2912" s="3">
        <v>-4.5123730000000002</v>
      </c>
      <c r="AT2912" s="3">
        <v>-32.020724999999999</v>
      </c>
      <c r="AU2912" s="3">
        <v>-47.895155000000003</v>
      </c>
      <c r="AV2912" s="3">
        <v>2.7591925155203811</v>
      </c>
      <c r="AW2912" s="3">
        <v>3.8851914792356239</v>
      </c>
      <c r="AX2912" s="3">
        <v>4.2909180548245063</v>
      </c>
      <c r="AY2912" s="3">
        <v>82.35</v>
      </c>
      <c r="AZ2912" s="3">
        <v>115.96</v>
      </c>
      <c r="BA2912" s="4">
        <v>128.07</v>
      </c>
    </row>
    <row r="2913" spans="1:53" x14ac:dyDescent="0.3">
      <c r="A2913" s="1" t="s">
        <v>3334</v>
      </c>
      <c r="B2913" s="2">
        <v>20324566</v>
      </c>
      <c r="C2913" s="9" t="s">
        <v>2395</v>
      </c>
      <c r="D2913" s="9" t="s">
        <v>2463</v>
      </c>
      <c r="E2913" s="3">
        <v>189.50458756</v>
      </c>
      <c r="F2913" s="5">
        <v>-74.284413000000001</v>
      </c>
      <c r="G2913" s="5" t="s">
        <v>2400</v>
      </c>
      <c r="H2913" s="3">
        <v>-0.499</v>
      </c>
      <c r="I2913" s="3" t="s">
        <v>2397</v>
      </c>
      <c r="J2913" s="3">
        <v>-0.499</v>
      </c>
      <c r="K2913" s="3" t="s">
        <v>2397</v>
      </c>
      <c r="L2913" s="3">
        <v>0.55513308000000006</v>
      </c>
      <c r="M2913" s="3">
        <v>0.55513308000000006</v>
      </c>
      <c r="N2913" s="3" t="s">
        <v>2397</v>
      </c>
      <c r="O2913" s="3" t="s">
        <v>2400</v>
      </c>
      <c r="P2913" s="3" t="s">
        <v>2400</v>
      </c>
      <c r="Q2913" s="3" t="s">
        <v>2400</v>
      </c>
      <c r="R2913" s="3">
        <v>0.66659299999999999</v>
      </c>
      <c r="S2913" s="3">
        <v>0.66659299999999999</v>
      </c>
      <c r="T2913" s="9" t="s">
        <v>3429</v>
      </c>
      <c r="U2913" s="7" t="s">
        <v>2400</v>
      </c>
      <c r="V2913" s="7" t="s">
        <v>2400</v>
      </c>
      <c r="W2913" s="7" t="s">
        <v>2400</v>
      </c>
      <c r="X2913" s="7" t="s">
        <v>2400</v>
      </c>
      <c r="Y2913" s="7" t="s">
        <v>2400</v>
      </c>
      <c r="Z2913" s="7" t="s">
        <v>2400</v>
      </c>
      <c r="AA2913" s="7" t="s">
        <v>2400</v>
      </c>
      <c r="AB2913" s="7" t="s">
        <v>2400</v>
      </c>
      <c r="AC2913" s="3" t="s">
        <v>2400</v>
      </c>
      <c r="AD2913" s="3" t="s">
        <v>2400</v>
      </c>
      <c r="AE2913" s="3" t="s">
        <v>2400</v>
      </c>
      <c r="AF2913" s="3" t="s">
        <v>2400</v>
      </c>
      <c r="AG2913" s="7">
        <v>70669131</v>
      </c>
      <c r="AH2913" s="7">
        <v>70662806</v>
      </c>
      <c r="AI2913" s="7">
        <v>58971931</v>
      </c>
      <c r="AJ2913" s="7">
        <v>49192584</v>
      </c>
      <c r="AK2913" s="3">
        <v>69.568830000000005</v>
      </c>
      <c r="AL2913" s="7">
        <v>144</v>
      </c>
      <c r="AM2913" s="7">
        <v>41504998</v>
      </c>
      <c r="AN2913" s="4">
        <v>58.7</v>
      </c>
      <c r="AO2913" s="3">
        <v>-3.5242290000000001</v>
      </c>
      <c r="AP2913" s="3">
        <v>-18.283581999999999</v>
      </c>
      <c r="AQ2913" s="3">
        <v>0.45871600000000001</v>
      </c>
      <c r="AR2913" s="3">
        <v>-12.048192999999999</v>
      </c>
      <c r="AS2913" s="3">
        <v>-18.283581999999999</v>
      </c>
      <c r="AT2913" s="3">
        <v>0.45871600000000001</v>
      </c>
      <c r="AU2913" s="3">
        <v>-11.336031999999999</v>
      </c>
      <c r="AV2913" s="3">
        <v>11.133497015379588</v>
      </c>
      <c r="AW2913" s="3">
        <v>12.924885473464318</v>
      </c>
      <c r="AX2913" s="3">
        <v>10.027354147288698</v>
      </c>
      <c r="AY2913" s="3">
        <v>77.25</v>
      </c>
      <c r="AZ2913" s="3">
        <v>89.68</v>
      </c>
      <c r="BA2913" s="3">
        <v>69.569999999999993</v>
      </c>
    </row>
    <row r="2914" spans="1:53" x14ac:dyDescent="0.3">
      <c r="A2914" s="1" t="s">
        <v>2618</v>
      </c>
      <c r="B2914" s="2">
        <v>4110007</v>
      </c>
      <c r="C2914" s="9" t="s">
        <v>2401</v>
      </c>
      <c r="D2914" s="9" t="s">
        <v>2536</v>
      </c>
      <c r="E2914" s="3">
        <v>189.40847228000001</v>
      </c>
      <c r="F2914" s="5">
        <v>149.09247199999999</v>
      </c>
      <c r="G2914" s="5" t="s">
        <v>2400</v>
      </c>
      <c r="H2914" s="3">
        <v>0.75</v>
      </c>
      <c r="I2914" s="3">
        <v>13.652174</v>
      </c>
      <c r="J2914" s="4">
        <v>0.75</v>
      </c>
      <c r="K2914" s="3">
        <v>13.652174</v>
      </c>
      <c r="L2914" s="3">
        <v>1.31938317</v>
      </c>
      <c r="M2914" s="3">
        <v>1.31938317</v>
      </c>
      <c r="N2914" s="3">
        <v>8.8127980000000008</v>
      </c>
      <c r="O2914" s="3" t="s">
        <v>2400</v>
      </c>
      <c r="P2914" s="3" t="s">
        <v>2400</v>
      </c>
      <c r="Q2914" s="3">
        <v>1.9767319999999999</v>
      </c>
      <c r="R2914" s="3">
        <v>9.6932379999999991</v>
      </c>
      <c r="S2914" s="3">
        <v>9.6932379999999991</v>
      </c>
      <c r="T2914" s="9" t="s">
        <v>3439</v>
      </c>
      <c r="U2914" s="7">
        <v>51369</v>
      </c>
      <c r="V2914" s="7">
        <v>48676</v>
      </c>
      <c r="W2914" s="7">
        <v>58926</v>
      </c>
      <c r="X2914" s="7">
        <v>40069</v>
      </c>
      <c r="Y2914" s="7">
        <v>63223</v>
      </c>
      <c r="Z2914" s="7">
        <v>60171</v>
      </c>
      <c r="AA2914" s="7">
        <v>51369</v>
      </c>
      <c r="AB2914" s="7">
        <v>44534</v>
      </c>
      <c r="AC2914" s="3">
        <v>28.175000000000001</v>
      </c>
      <c r="AD2914" s="3">
        <v>31.428000000000001</v>
      </c>
      <c r="AE2914" s="3">
        <v>15.089</v>
      </c>
      <c r="AF2914" s="3">
        <v>20.295999999999999</v>
      </c>
      <c r="AG2914" s="7">
        <v>5255507</v>
      </c>
      <c r="AH2914" s="7">
        <v>5255507</v>
      </c>
      <c r="AI2914" s="7">
        <v>5240841</v>
      </c>
      <c r="AJ2914" s="7">
        <v>2994117</v>
      </c>
      <c r="AK2914" s="3">
        <v>56.971040000000002</v>
      </c>
      <c r="AL2914" s="7">
        <v>43</v>
      </c>
      <c r="AM2914" s="7">
        <v>2288634</v>
      </c>
      <c r="AN2914" s="3">
        <v>43.55</v>
      </c>
      <c r="AO2914" s="3">
        <v>-3.1836999999999997E-2</v>
      </c>
      <c r="AP2914" s="3">
        <v>-12.874584</v>
      </c>
      <c r="AQ2914" s="3">
        <v>5.7595150000000004</v>
      </c>
      <c r="AR2914" s="3">
        <v>42.727272999999997</v>
      </c>
      <c r="AS2914" s="3">
        <v>-12.874584</v>
      </c>
      <c r="AT2914" s="3">
        <v>5.7595150000000004</v>
      </c>
      <c r="AU2914" s="3">
        <v>42.922167000000002</v>
      </c>
      <c r="AV2914" s="3">
        <v>1.7564432889157982</v>
      </c>
      <c r="AW2914" s="3">
        <v>3.3385456436457988</v>
      </c>
      <c r="AX2914" s="3">
        <v>2.257740162988886</v>
      </c>
      <c r="AY2914" s="3">
        <v>113.73</v>
      </c>
      <c r="AZ2914" s="3">
        <v>216.18</v>
      </c>
      <c r="BA2914" s="3">
        <v>146.19</v>
      </c>
    </row>
    <row r="2915" spans="1:53" x14ac:dyDescent="0.3">
      <c r="A2915" s="1" t="s">
        <v>2760</v>
      </c>
      <c r="B2915" s="2">
        <v>5216559</v>
      </c>
      <c r="C2915" s="9" t="s">
        <v>2395</v>
      </c>
      <c r="D2915" s="9" t="s">
        <v>2453</v>
      </c>
      <c r="E2915" s="3">
        <v>187.93814325</v>
      </c>
      <c r="F2915" s="5">
        <v>37.938142999999997</v>
      </c>
      <c r="G2915" s="5" t="s">
        <v>2400</v>
      </c>
      <c r="H2915" s="3">
        <v>-3.7999999999999999E-2</v>
      </c>
      <c r="I2915" s="3" t="s">
        <v>2397</v>
      </c>
      <c r="J2915" s="3">
        <v>-3.7999999999999999E-2</v>
      </c>
      <c r="K2915" s="3" t="s">
        <v>2397</v>
      </c>
      <c r="L2915" s="3">
        <v>1.20769627</v>
      </c>
      <c r="M2915" s="3">
        <v>1.20769627</v>
      </c>
      <c r="N2915" s="3" t="s">
        <v>2397</v>
      </c>
      <c r="O2915" s="3" t="s">
        <v>2400</v>
      </c>
      <c r="P2915" s="3" t="s">
        <v>2400</v>
      </c>
      <c r="Q2915" s="3">
        <v>0.36233300000000002</v>
      </c>
      <c r="R2915" s="3" t="s">
        <v>2397</v>
      </c>
      <c r="S2915" s="3">
        <v>-0.26552599999999998</v>
      </c>
      <c r="T2915" s="9" t="s">
        <v>3429</v>
      </c>
      <c r="U2915" s="7">
        <v>287000</v>
      </c>
      <c r="V2915" s="7">
        <v>571000</v>
      </c>
      <c r="W2915" s="7">
        <v>2085000</v>
      </c>
      <c r="X2915" s="7">
        <v>2541000</v>
      </c>
      <c r="Y2915" s="7">
        <v>96000</v>
      </c>
      <c r="Z2915" s="7">
        <v>156000</v>
      </c>
      <c r="AA2915" s="7">
        <v>227000</v>
      </c>
      <c r="AB2915" s="7">
        <v>287000</v>
      </c>
      <c r="AC2915" s="3">
        <v>20.905999999999999</v>
      </c>
      <c r="AD2915" s="3">
        <v>17.707999999999998</v>
      </c>
      <c r="AE2915" s="3">
        <v>-108.014</v>
      </c>
      <c r="AF2915" s="3">
        <v>-136.458</v>
      </c>
      <c r="AG2915" s="7">
        <v>26285000</v>
      </c>
      <c r="AH2915" s="7">
        <v>26211000</v>
      </c>
      <c r="AI2915" s="7">
        <v>24007000</v>
      </c>
      <c r="AJ2915" s="7">
        <v>24110178</v>
      </c>
      <c r="AK2915" s="4">
        <v>91.725800000000007</v>
      </c>
      <c r="AL2915" s="7">
        <v>112</v>
      </c>
      <c r="AM2915" s="7">
        <v>11869411</v>
      </c>
      <c r="AN2915" s="3">
        <v>45.16</v>
      </c>
      <c r="AO2915" s="3">
        <v>5.2395209999999999</v>
      </c>
      <c r="AP2915" s="3">
        <v>-1.6783220000000001</v>
      </c>
      <c r="AQ2915" s="3">
        <v>28.990825999999998</v>
      </c>
      <c r="AR2915" s="3">
        <v>16.971713999999999</v>
      </c>
      <c r="AS2915" s="3">
        <v>-1.6783220000000001</v>
      </c>
      <c r="AT2915" s="3">
        <v>28.990825999999998</v>
      </c>
      <c r="AU2915" s="3">
        <v>18.151261000000002</v>
      </c>
      <c r="AV2915" s="3">
        <v>4.0745244778829637</v>
      </c>
      <c r="AW2915" s="3">
        <v>4.8613037470774314</v>
      </c>
      <c r="AX2915" s="3">
        <v>5.391904844201977</v>
      </c>
      <c r="AY2915" s="3">
        <v>38.01</v>
      </c>
      <c r="AZ2915" s="3">
        <v>45.36</v>
      </c>
      <c r="BA2915" s="3">
        <v>50.31</v>
      </c>
    </row>
    <row r="2916" spans="1:53" x14ac:dyDescent="0.3">
      <c r="A2916" s="1" t="s">
        <v>2965</v>
      </c>
      <c r="B2916" s="2">
        <v>10345624</v>
      </c>
      <c r="C2916" s="9" t="s">
        <v>2401</v>
      </c>
      <c r="D2916" s="9" t="s">
        <v>2468</v>
      </c>
      <c r="E2916" s="3">
        <v>187.7117184</v>
      </c>
      <c r="F2916" s="5">
        <v>516.57810800000004</v>
      </c>
      <c r="G2916" s="5" t="s">
        <v>2400</v>
      </c>
      <c r="H2916" s="3">
        <v>-0.26270022849867863</v>
      </c>
      <c r="I2916" s="3" t="s">
        <v>2397</v>
      </c>
      <c r="J2916" s="3">
        <v>-0.26270022849867863</v>
      </c>
      <c r="K2916" s="3" t="s">
        <v>2397</v>
      </c>
      <c r="L2916" s="3" t="s">
        <v>2397</v>
      </c>
      <c r="M2916" s="3">
        <v>2.0236601899999997</v>
      </c>
      <c r="N2916" s="3" t="s">
        <v>2397</v>
      </c>
      <c r="O2916" s="3" t="s">
        <v>2400</v>
      </c>
      <c r="P2916" s="3" t="s">
        <v>2400</v>
      </c>
      <c r="Q2916" s="3">
        <v>1.3773960000000001</v>
      </c>
      <c r="R2916" s="3" t="s">
        <v>2397</v>
      </c>
      <c r="S2916" s="3">
        <v>-8.4286010000000005</v>
      </c>
      <c r="T2916" s="9" t="s">
        <v>3429</v>
      </c>
      <c r="U2916" s="7">
        <v>460906.59392625728</v>
      </c>
      <c r="V2916" s="7">
        <v>444909.71918509866</v>
      </c>
      <c r="W2916" s="7">
        <v>365268.29016268917</v>
      </c>
      <c r="X2916" s="7">
        <v>254180.09698366746</v>
      </c>
      <c r="Y2916" s="7">
        <v>413864.74225866568</v>
      </c>
      <c r="Z2916" s="7">
        <v>438635.42881089851</v>
      </c>
      <c r="AA2916" s="7">
        <v>460906.59392625728</v>
      </c>
      <c r="AB2916" s="7">
        <v>459915.34066597506</v>
      </c>
      <c r="AC2916" s="3">
        <v>58.881999999999998</v>
      </c>
      <c r="AD2916" s="3">
        <v>58.509</v>
      </c>
      <c r="AE2916" s="3">
        <v>-22.163</v>
      </c>
      <c r="AF2916" s="3">
        <v>-25.385000000000002</v>
      </c>
      <c r="AG2916" s="7">
        <v>117319824</v>
      </c>
      <c r="AH2916" s="7">
        <v>117319824</v>
      </c>
      <c r="AI2916" s="7">
        <v>117319824</v>
      </c>
      <c r="AJ2916" s="7">
        <v>26563697</v>
      </c>
      <c r="AK2916" s="3">
        <v>22.642119999999998</v>
      </c>
      <c r="AL2916" s="7">
        <v>13</v>
      </c>
      <c r="AM2916" s="7">
        <v>31266034</v>
      </c>
      <c r="AN2916" s="3">
        <v>26.65</v>
      </c>
      <c r="AO2916" s="3">
        <v>-4.2857139999999996</v>
      </c>
      <c r="AP2916" s="3">
        <v>25.625</v>
      </c>
      <c r="AQ2916" s="3">
        <v>17.543859999999999</v>
      </c>
      <c r="AR2916" s="3">
        <v>-32.094594999999998</v>
      </c>
      <c r="AS2916" s="3">
        <v>25.625</v>
      </c>
      <c r="AT2916" s="3">
        <v>17.543859999999999</v>
      </c>
      <c r="AU2916" s="3">
        <v>-31.864407</v>
      </c>
      <c r="AV2916" s="3">
        <v>0.23654911040439336</v>
      </c>
      <c r="AW2916" s="3">
        <v>0.53863775284589899</v>
      </c>
      <c r="AX2916" s="3">
        <v>0.29849870371963211</v>
      </c>
      <c r="AY2916" s="3">
        <v>95.68</v>
      </c>
      <c r="AZ2916" s="3">
        <v>217.87</v>
      </c>
      <c r="BA2916" s="3">
        <v>120.74</v>
      </c>
    </row>
    <row r="2917" spans="1:53" x14ac:dyDescent="0.3">
      <c r="A2917" s="1" t="s">
        <v>2847</v>
      </c>
      <c r="B2917" s="2">
        <v>4291733</v>
      </c>
      <c r="C2917" s="9" t="s">
        <v>2401</v>
      </c>
      <c r="D2917" s="9" t="s">
        <v>2486</v>
      </c>
      <c r="E2917" s="3">
        <v>187.32596749999999</v>
      </c>
      <c r="F2917" s="5">
        <v>443.45996700000001</v>
      </c>
      <c r="G2917" s="5" t="s">
        <v>2400</v>
      </c>
      <c r="H2917" s="3">
        <v>-1.202</v>
      </c>
      <c r="I2917" s="3" t="s">
        <v>2397</v>
      </c>
      <c r="J2917" s="3">
        <v>-1.202</v>
      </c>
      <c r="K2917" s="3" t="s">
        <v>2397</v>
      </c>
      <c r="L2917" s="3">
        <v>1.4034610900000002</v>
      </c>
      <c r="M2917" s="3">
        <v>0.42900269000000002</v>
      </c>
      <c r="N2917" s="3">
        <v>3.2130260000000002</v>
      </c>
      <c r="O2917" s="3" t="s">
        <v>2400</v>
      </c>
      <c r="P2917" s="3" t="s">
        <v>2400</v>
      </c>
      <c r="Q2917" s="3">
        <v>0.55758399999999997</v>
      </c>
      <c r="R2917" s="3">
        <v>4.4881929999999999</v>
      </c>
      <c r="S2917" s="3">
        <v>4.4881929999999999</v>
      </c>
      <c r="T2917" s="9" t="s">
        <v>3429</v>
      </c>
      <c r="U2917" s="7">
        <v>738864</v>
      </c>
      <c r="V2917" s="7">
        <v>699913</v>
      </c>
      <c r="W2917" s="7">
        <v>541068</v>
      </c>
      <c r="X2917" s="7">
        <v>512476</v>
      </c>
      <c r="Y2917" s="7">
        <v>800612</v>
      </c>
      <c r="Z2917" s="7">
        <v>772059</v>
      </c>
      <c r="AA2917" s="7">
        <v>752299</v>
      </c>
      <c r="AB2917" s="7">
        <v>738864</v>
      </c>
      <c r="AC2917" s="3">
        <v>27.631</v>
      </c>
      <c r="AD2917" s="3">
        <v>30.263000000000002</v>
      </c>
      <c r="AE2917" s="4">
        <v>7.9160000000000004</v>
      </c>
      <c r="AF2917" s="4">
        <v>10.351000000000001</v>
      </c>
      <c r="AG2917" s="7">
        <v>12283670</v>
      </c>
      <c r="AH2917" s="7">
        <v>12283670</v>
      </c>
      <c r="AI2917" s="7">
        <v>10192978</v>
      </c>
      <c r="AJ2917" s="7">
        <v>10853133</v>
      </c>
      <c r="AK2917" s="3">
        <v>88.354159999999993</v>
      </c>
      <c r="AL2917" s="7">
        <v>96</v>
      </c>
      <c r="AM2917" s="7">
        <v>7268697</v>
      </c>
      <c r="AN2917" s="3">
        <v>59.17</v>
      </c>
      <c r="AO2917" s="3">
        <v>3.3355570000000001</v>
      </c>
      <c r="AP2917" s="3">
        <v>1.573771</v>
      </c>
      <c r="AQ2917" s="3">
        <v>0.194049</v>
      </c>
      <c r="AR2917" s="3">
        <v>-31.611478999999999</v>
      </c>
      <c r="AS2917" s="3">
        <v>1.573771</v>
      </c>
      <c r="AT2917" s="3">
        <v>0.194049</v>
      </c>
      <c r="AU2917" s="3">
        <v>-30.130807000000001</v>
      </c>
      <c r="AV2917" s="3">
        <v>2.0304843747837578</v>
      </c>
      <c r="AW2917" s="3">
        <v>3.4203688163376107</v>
      </c>
      <c r="AX2917" s="3">
        <v>2.4209890667227927</v>
      </c>
      <c r="AY2917" s="3">
        <v>105.74</v>
      </c>
      <c r="AZ2917" s="4">
        <v>178.12</v>
      </c>
      <c r="BA2917" s="4">
        <v>126.08</v>
      </c>
    </row>
    <row r="2918" spans="1:53" x14ac:dyDescent="0.3">
      <c r="A2918" s="1" t="s">
        <v>3014</v>
      </c>
      <c r="B2918" s="2">
        <v>4096260</v>
      </c>
      <c r="C2918" s="9" t="s">
        <v>2395</v>
      </c>
      <c r="D2918" s="9" t="s">
        <v>2399</v>
      </c>
      <c r="E2918" s="3">
        <v>187.02910589999999</v>
      </c>
      <c r="F2918" s="5" t="s">
        <v>2400</v>
      </c>
      <c r="G2918" s="5">
        <v>349.4901059</v>
      </c>
      <c r="H2918" s="3">
        <v>0.42</v>
      </c>
      <c r="I2918" s="3">
        <v>13.5742574257426</v>
      </c>
      <c r="J2918" s="4">
        <v>0.42</v>
      </c>
      <c r="K2918" s="3">
        <v>13.5742574257426</v>
      </c>
      <c r="L2918" s="3">
        <v>0.95894294483686704</v>
      </c>
      <c r="M2918" s="3">
        <v>0.91938261122722909</v>
      </c>
      <c r="N2918" s="3">
        <v>8.8394580000000005</v>
      </c>
      <c r="O2918" s="3" t="s">
        <v>2400</v>
      </c>
      <c r="P2918" s="3" t="s">
        <v>2400</v>
      </c>
      <c r="Q2918" s="3" t="s">
        <v>2400</v>
      </c>
      <c r="R2918" s="3" t="s">
        <v>2400</v>
      </c>
      <c r="S2918" s="3" t="s">
        <v>2400</v>
      </c>
      <c r="T2918" s="9" t="s">
        <v>3429</v>
      </c>
      <c r="U2918" s="7">
        <v>100907</v>
      </c>
      <c r="V2918" s="7">
        <v>111852</v>
      </c>
      <c r="W2918" s="7">
        <v>151099</v>
      </c>
      <c r="X2918" s="7">
        <v>135908</v>
      </c>
      <c r="Y2918" s="7">
        <v>104815</v>
      </c>
      <c r="Z2918" s="7">
        <v>101052</v>
      </c>
      <c r="AA2918" s="7">
        <v>101184</v>
      </c>
      <c r="AB2918" s="7">
        <v>100907</v>
      </c>
      <c r="AC2918" s="3" t="s">
        <v>2400</v>
      </c>
      <c r="AD2918" s="3" t="s">
        <v>2400</v>
      </c>
      <c r="AE2918" s="3" t="s">
        <v>2400</v>
      </c>
      <c r="AF2918" s="3" t="s">
        <v>2400</v>
      </c>
      <c r="AG2918" s="7">
        <v>11229075</v>
      </c>
      <c r="AH2918" s="7">
        <v>11190875</v>
      </c>
      <c r="AI2918" s="7">
        <v>11177751</v>
      </c>
      <c r="AJ2918" s="7">
        <v>5874332</v>
      </c>
      <c r="AK2918" s="3">
        <v>53.080620000000003</v>
      </c>
      <c r="AL2918" s="7">
        <v>44</v>
      </c>
      <c r="AM2918" s="7">
        <v>2571705</v>
      </c>
      <c r="AN2918" s="3">
        <v>23.24</v>
      </c>
      <c r="AO2918" s="3">
        <v>-2.00143</v>
      </c>
      <c r="AP2918" s="3">
        <v>-18.87574</v>
      </c>
      <c r="AQ2918" s="3">
        <v>8.4651899999999998</v>
      </c>
      <c r="AR2918" s="3">
        <v>-1.0108299999999999</v>
      </c>
      <c r="AS2918" s="3">
        <v>-18.87574</v>
      </c>
      <c r="AT2918" s="3">
        <v>8.4651899999999998</v>
      </c>
      <c r="AU2918" s="3">
        <v>-1.3669070000000001</v>
      </c>
      <c r="AV2918" s="3">
        <v>1.7809014719777903</v>
      </c>
      <c r="AW2918" s="3">
        <v>1.3651690791338338</v>
      </c>
      <c r="AX2918" s="3">
        <v>0.89253284507093389</v>
      </c>
      <c r="AY2918" s="3">
        <v>254.41</v>
      </c>
      <c r="AZ2918" s="4">
        <v>195.02</v>
      </c>
      <c r="BA2918" s="4">
        <v>127.5</v>
      </c>
    </row>
    <row r="2919" spans="1:53" x14ac:dyDescent="0.3">
      <c r="A2919" s="1" t="s">
        <v>2651</v>
      </c>
      <c r="B2919" s="2">
        <v>4599506</v>
      </c>
      <c r="C2919" s="9" t="s">
        <v>2401</v>
      </c>
      <c r="D2919" s="9" t="s">
        <v>2505</v>
      </c>
      <c r="E2919" s="3">
        <v>186.74693927999999</v>
      </c>
      <c r="F2919" s="5">
        <v>690.289939</v>
      </c>
      <c r="G2919" s="5" t="s">
        <v>2400</v>
      </c>
      <c r="H2919" s="3">
        <v>-0.16</v>
      </c>
      <c r="I2919" s="3" t="s">
        <v>2397</v>
      </c>
      <c r="J2919" s="3">
        <v>-9.8000000000000004E-2</v>
      </c>
      <c r="K2919" s="3" t="s">
        <v>2397</v>
      </c>
      <c r="L2919" s="3" t="s">
        <v>2397</v>
      </c>
      <c r="M2919" s="3" t="s">
        <v>2397</v>
      </c>
      <c r="N2919" s="3" t="s">
        <v>2397</v>
      </c>
      <c r="O2919" s="3" t="s">
        <v>2400</v>
      </c>
      <c r="P2919" s="3" t="s">
        <v>2400</v>
      </c>
      <c r="Q2919" s="3">
        <v>0.74949200000000005</v>
      </c>
      <c r="R2919" s="3">
        <v>103.125186</v>
      </c>
      <c r="S2919" s="3">
        <v>103.125186</v>
      </c>
      <c r="T2919" s="9" t="s">
        <v>3429</v>
      </c>
      <c r="U2919" s="7">
        <v>999354</v>
      </c>
      <c r="V2919" s="7">
        <v>847918</v>
      </c>
      <c r="W2919" s="7">
        <v>710873</v>
      </c>
      <c r="X2919" s="7">
        <v>566317</v>
      </c>
      <c r="Y2919" s="7">
        <v>878224</v>
      </c>
      <c r="Z2919" s="7">
        <v>907779</v>
      </c>
      <c r="AA2919" s="7">
        <v>965652</v>
      </c>
      <c r="AB2919" s="7">
        <v>999354</v>
      </c>
      <c r="AC2919" s="3">
        <v>22.422999999999998</v>
      </c>
      <c r="AD2919" s="3">
        <v>23.731000000000002</v>
      </c>
      <c r="AE2919" s="4">
        <v>0.85</v>
      </c>
      <c r="AF2919" s="4">
        <v>-0.24</v>
      </c>
      <c r="AG2919" s="7">
        <v>92382000</v>
      </c>
      <c r="AH2919" s="7">
        <v>92010000</v>
      </c>
      <c r="AI2919" s="7">
        <v>89371000</v>
      </c>
      <c r="AJ2919" s="7">
        <v>54765031</v>
      </c>
      <c r="AK2919" s="3">
        <v>58.065080000000002</v>
      </c>
      <c r="AL2919" s="7">
        <v>115</v>
      </c>
      <c r="AM2919" s="7">
        <v>34676356</v>
      </c>
      <c r="AN2919" s="3">
        <v>36.770000000000003</v>
      </c>
      <c r="AO2919" s="3">
        <v>1.2345680000000001</v>
      </c>
      <c r="AP2919" s="3">
        <v>-17.171717000000001</v>
      </c>
      <c r="AQ2919" s="3">
        <v>-19.607842999999999</v>
      </c>
      <c r="AR2919" s="3">
        <v>11.564626000000001</v>
      </c>
      <c r="AS2919" s="3">
        <v>-17.171717000000001</v>
      </c>
      <c r="AT2919" s="3">
        <v>-19.607842999999999</v>
      </c>
      <c r="AU2919" s="3">
        <v>12.328766999999999</v>
      </c>
      <c r="AV2919" s="3">
        <v>5.8642549549795229</v>
      </c>
      <c r="AW2919" s="3">
        <v>5.3485491052809504</v>
      </c>
      <c r="AX2919" s="3">
        <v>7.377310240532589</v>
      </c>
      <c r="AY2919" s="3">
        <v>79.92</v>
      </c>
      <c r="AZ2919" s="3">
        <v>72.89</v>
      </c>
      <c r="BA2919" s="3">
        <v>100.54</v>
      </c>
    </row>
    <row r="2920" spans="1:53" x14ac:dyDescent="0.3">
      <c r="A2920" s="1" t="s">
        <v>2715</v>
      </c>
      <c r="B2920" s="2">
        <v>13377939</v>
      </c>
      <c r="C2920" s="9" t="s">
        <v>2395</v>
      </c>
      <c r="D2920" s="9" t="s">
        <v>2403</v>
      </c>
      <c r="E2920" s="3">
        <v>186.71076647999999</v>
      </c>
      <c r="F2920" s="5">
        <v>18.922765999999999</v>
      </c>
      <c r="G2920" s="5" t="s">
        <v>2400</v>
      </c>
      <c r="H2920" s="3">
        <v>-0.62</v>
      </c>
      <c r="I2920" s="3" t="s">
        <v>2397</v>
      </c>
      <c r="J2920" s="3">
        <v>-0.62</v>
      </c>
      <c r="K2920" s="3" t="s">
        <v>2397</v>
      </c>
      <c r="L2920" s="3">
        <v>0.63638912000000003</v>
      </c>
      <c r="M2920" s="3">
        <v>0.63638912000000003</v>
      </c>
      <c r="N2920" s="3" t="s">
        <v>2397</v>
      </c>
      <c r="O2920" s="3" t="s">
        <v>2400</v>
      </c>
      <c r="P2920" s="3" t="s">
        <v>2400</v>
      </c>
      <c r="Q2920" s="3" t="s">
        <v>2400</v>
      </c>
      <c r="R2920" s="3">
        <v>0.51922500000000005</v>
      </c>
      <c r="S2920" s="3">
        <v>0.51922500000000005</v>
      </c>
      <c r="T2920" s="9" t="s">
        <v>3429</v>
      </c>
      <c r="U2920" s="7" t="s">
        <v>2400</v>
      </c>
      <c r="V2920" s="7" t="s">
        <v>2400</v>
      </c>
      <c r="W2920" s="7" t="s">
        <v>2400</v>
      </c>
      <c r="X2920" s="7" t="s">
        <v>2400</v>
      </c>
      <c r="Y2920" s="7" t="s">
        <v>2400</v>
      </c>
      <c r="Z2920" s="7" t="s">
        <v>2400</v>
      </c>
      <c r="AA2920" s="7" t="s">
        <v>2400</v>
      </c>
      <c r="AB2920" s="7" t="s">
        <v>2400</v>
      </c>
      <c r="AC2920" s="3" t="s">
        <v>2400</v>
      </c>
      <c r="AD2920" s="3" t="s">
        <v>2400</v>
      </c>
      <c r="AE2920" s="3" t="s">
        <v>2400</v>
      </c>
      <c r="AF2920" s="3" t="s">
        <v>2400</v>
      </c>
      <c r="AG2920" s="7">
        <v>48850423</v>
      </c>
      <c r="AH2920" s="7">
        <v>48291469</v>
      </c>
      <c r="AI2920" s="7">
        <v>41660169</v>
      </c>
      <c r="AJ2920" s="7">
        <v>41566004</v>
      </c>
      <c r="AK2920" s="3">
        <v>85.04177</v>
      </c>
      <c r="AL2920" s="7">
        <v>152</v>
      </c>
      <c r="AM2920" s="7">
        <v>36647072</v>
      </c>
      <c r="AN2920" s="3">
        <v>74.98</v>
      </c>
      <c r="AO2920" s="3">
        <v>-2.9914529999999999</v>
      </c>
      <c r="AP2920" s="3">
        <v>-40.575915999999999</v>
      </c>
      <c r="AQ2920" s="3">
        <v>-51.906779999999998</v>
      </c>
      <c r="AR2920" s="3">
        <v>-89.756317999999993</v>
      </c>
      <c r="AS2920" s="3">
        <v>-40.575915999999999</v>
      </c>
      <c r="AT2920" s="3">
        <v>-51.906779999999998</v>
      </c>
      <c r="AU2920" s="3">
        <v>-90</v>
      </c>
      <c r="AV2920" s="3">
        <v>12.668073376761384</v>
      </c>
      <c r="AW2920" s="3">
        <v>38.648367847945593</v>
      </c>
      <c r="AX2920" s="3">
        <v>23.611394317143532</v>
      </c>
      <c r="AY2920" s="3">
        <v>87.11</v>
      </c>
      <c r="AZ2920" s="3">
        <v>265.75</v>
      </c>
      <c r="BA2920" s="3">
        <v>162.36000000000001</v>
      </c>
    </row>
    <row r="2921" spans="1:53" x14ac:dyDescent="0.3">
      <c r="A2921" s="1" t="s">
        <v>2924</v>
      </c>
      <c r="B2921" s="2">
        <v>5721587</v>
      </c>
      <c r="C2921" s="9" t="s">
        <v>2401</v>
      </c>
      <c r="D2921" s="9" t="s">
        <v>2407</v>
      </c>
      <c r="E2921" s="3">
        <v>186.62760220000001</v>
      </c>
      <c r="F2921" s="5">
        <v>186.02345199999999</v>
      </c>
      <c r="G2921" s="5" t="s">
        <v>2400</v>
      </c>
      <c r="H2921" s="3">
        <v>0.52100000000000002</v>
      </c>
      <c r="I2921" s="3">
        <v>7.1998340000000001</v>
      </c>
      <c r="J2921" s="3">
        <v>0.52100000000000002</v>
      </c>
      <c r="K2921" s="3">
        <v>7.1998340000000001</v>
      </c>
      <c r="L2921" s="3">
        <v>0.94704628999999996</v>
      </c>
      <c r="M2921" s="3">
        <v>0.94704628999999996</v>
      </c>
      <c r="N2921" s="3" t="s">
        <v>2400</v>
      </c>
      <c r="O2921" s="3" t="s">
        <v>2400</v>
      </c>
      <c r="P2921" s="3" t="s">
        <v>2400</v>
      </c>
      <c r="Q2921" s="3">
        <v>17.977886999999999</v>
      </c>
      <c r="R2921" s="3" t="s">
        <v>2400</v>
      </c>
      <c r="S2921" s="3" t="s">
        <v>2400</v>
      </c>
      <c r="T2921" s="9" t="s">
        <v>3431</v>
      </c>
      <c r="U2921" s="7">
        <v>10012.857</v>
      </c>
      <c r="V2921" s="7">
        <v>9358.7690000000002</v>
      </c>
      <c r="W2921" s="7">
        <v>9467.4989999999998</v>
      </c>
      <c r="X2921" s="7">
        <v>10042.870999999999</v>
      </c>
      <c r="Y2921" s="7">
        <v>10293.715</v>
      </c>
      <c r="Z2921" s="7">
        <v>10153.286</v>
      </c>
      <c r="AA2921" s="7">
        <v>10012.857</v>
      </c>
      <c r="AB2921" s="7">
        <v>9910.6039999999994</v>
      </c>
      <c r="AC2921" s="4">
        <v>100</v>
      </c>
      <c r="AD2921" s="4">
        <v>100</v>
      </c>
      <c r="AE2921" s="3" t="s">
        <v>2400</v>
      </c>
      <c r="AF2921" s="3" t="s">
        <v>2400</v>
      </c>
      <c r="AG2921" s="7">
        <v>10713411</v>
      </c>
      <c r="AH2921" s="7">
        <v>10713411</v>
      </c>
      <c r="AI2921" s="7">
        <v>10713411</v>
      </c>
      <c r="AJ2921" s="7" t="s">
        <v>2400</v>
      </c>
      <c r="AK2921" s="3" t="s">
        <v>2400</v>
      </c>
      <c r="AL2921" s="7">
        <v>42</v>
      </c>
      <c r="AM2921" s="7">
        <v>5663598</v>
      </c>
      <c r="AN2921" s="3">
        <v>52.86</v>
      </c>
      <c r="AO2921" s="3">
        <v>3.9592079999999998</v>
      </c>
      <c r="AP2921" s="3">
        <v>-0.516648</v>
      </c>
      <c r="AQ2921" s="3">
        <v>-1.8130310000000001</v>
      </c>
      <c r="AR2921" s="3">
        <v>8.0100719999999992</v>
      </c>
      <c r="AS2921" s="3">
        <v>-0.516648</v>
      </c>
      <c r="AT2921" s="3">
        <v>-1.8130310000000001</v>
      </c>
      <c r="AU2921" s="3">
        <v>8.5159669999999998</v>
      </c>
      <c r="AV2921" s="3">
        <v>2.8294443291683664</v>
      </c>
      <c r="AW2921" s="3">
        <v>1.2181482375008976</v>
      </c>
      <c r="AX2921" s="3">
        <v>1.5356381900146534</v>
      </c>
      <c r="AY2921" s="3">
        <v>320.74</v>
      </c>
      <c r="AZ2921" s="4">
        <v>138.09</v>
      </c>
      <c r="BA2921" s="4">
        <v>174.08</v>
      </c>
    </row>
    <row r="2922" spans="1:53" x14ac:dyDescent="0.3">
      <c r="A2922" s="1" t="s">
        <v>2852</v>
      </c>
      <c r="B2922" s="2">
        <v>4103251</v>
      </c>
      <c r="C2922" s="9" t="s">
        <v>2395</v>
      </c>
      <c r="D2922" s="9" t="s">
        <v>2459</v>
      </c>
      <c r="E2922" s="3">
        <v>185.16092560000001</v>
      </c>
      <c r="F2922" s="5">
        <v>276.16492499999998</v>
      </c>
      <c r="G2922" s="5" t="s">
        <v>2400</v>
      </c>
      <c r="H2922" s="3">
        <v>-3.57</v>
      </c>
      <c r="I2922" s="3" t="s">
        <v>2397</v>
      </c>
      <c r="J2922" s="3">
        <v>-3.57</v>
      </c>
      <c r="K2922" s="3" t="s">
        <v>2397</v>
      </c>
      <c r="L2922" s="3" t="s">
        <v>2397</v>
      </c>
      <c r="M2922" s="3" t="s">
        <v>2397</v>
      </c>
      <c r="N2922" s="3">
        <v>4.3139139999999996</v>
      </c>
      <c r="O2922" s="3" t="s">
        <v>2400</v>
      </c>
      <c r="P2922" s="3" t="s">
        <v>2400</v>
      </c>
      <c r="Q2922" s="3">
        <v>0.47470099999999998</v>
      </c>
      <c r="R2922" s="3">
        <v>7.2123080000000002</v>
      </c>
      <c r="S2922" s="3">
        <v>7.2123080000000002</v>
      </c>
      <c r="T2922" s="9" t="s">
        <v>3429</v>
      </c>
      <c r="U2922" s="7">
        <v>358093</v>
      </c>
      <c r="V2922" s="7">
        <v>364754</v>
      </c>
      <c r="W2922" s="7">
        <v>203050</v>
      </c>
      <c r="X2922" s="7">
        <v>108447</v>
      </c>
      <c r="Y2922" s="7">
        <v>548333</v>
      </c>
      <c r="Z2922" s="7">
        <v>496972</v>
      </c>
      <c r="AA2922" s="7">
        <v>438152</v>
      </c>
      <c r="AB2922" s="7">
        <v>358093</v>
      </c>
      <c r="AC2922" s="4">
        <v>11.663</v>
      </c>
      <c r="AD2922" s="4">
        <v>10.601000000000001</v>
      </c>
      <c r="AE2922" s="4">
        <v>5.0650000000000004</v>
      </c>
      <c r="AF2922" s="4">
        <v>5.95</v>
      </c>
      <c r="AG2922" s="7">
        <v>18884838</v>
      </c>
      <c r="AH2922" s="7">
        <v>18873850</v>
      </c>
      <c r="AI2922" s="7">
        <v>17903437</v>
      </c>
      <c r="AJ2922" s="7">
        <v>13989590</v>
      </c>
      <c r="AK2922" s="3">
        <v>74.042609999999996</v>
      </c>
      <c r="AL2922" s="7">
        <v>57</v>
      </c>
      <c r="AM2922" s="7">
        <v>6437121</v>
      </c>
      <c r="AN2922" s="3">
        <v>34.07</v>
      </c>
      <c r="AO2922" s="3">
        <v>0.67415700000000001</v>
      </c>
      <c r="AP2922" s="3">
        <v>-8.5714290000000002</v>
      </c>
      <c r="AQ2922" s="3">
        <v>-16.960148</v>
      </c>
      <c r="AR2922" s="3">
        <v>233.08550199999999</v>
      </c>
      <c r="AS2922" s="3">
        <v>-8.5714290000000002</v>
      </c>
      <c r="AT2922" s="3">
        <v>-16.960148</v>
      </c>
      <c r="AU2922" s="3">
        <v>231.85185200000001</v>
      </c>
      <c r="AV2922" s="3">
        <v>2.8643791787137185</v>
      </c>
      <c r="AW2922" s="3">
        <v>5.3164370962529013</v>
      </c>
      <c r="AX2922" s="3">
        <v>11.038785280299981</v>
      </c>
      <c r="AY2922" s="3">
        <v>57.46</v>
      </c>
      <c r="AZ2922" s="3">
        <v>106.64</v>
      </c>
      <c r="BA2922" s="3">
        <v>221.42</v>
      </c>
    </row>
    <row r="2923" spans="1:53" x14ac:dyDescent="0.3">
      <c r="A2923" s="1" t="s">
        <v>2803</v>
      </c>
      <c r="B2923" s="2">
        <v>4810985</v>
      </c>
      <c r="C2923" s="9" t="s">
        <v>2395</v>
      </c>
      <c r="D2923" s="9" t="s">
        <v>2403</v>
      </c>
      <c r="E2923" s="3">
        <v>184.90774175999999</v>
      </c>
      <c r="F2923" s="5">
        <v>-41.692259</v>
      </c>
      <c r="G2923" s="5" t="s">
        <v>2400</v>
      </c>
      <c r="H2923" s="3">
        <v>-0.753</v>
      </c>
      <c r="I2923" s="3" t="s">
        <v>2397</v>
      </c>
      <c r="J2923" s="3">
        <v>-0.753</v>
      </c>
      <c r="K2923" s="3" t="s">
        <v>2397</v>
      </c>
      <c r="L2923" s="3">
        <v>0.59680451000000001</v>
      </c>
      <c r="M2923" s="3">
        <v>0.59680451000000001</v>
      </c>
      <c r="N2923" s="3" t="s">
        <v>2397</v>
      </c>
      <c r="O2923" s="3" t="s">
        <v>2400</v>
      </c>
      <c r="P2923" s="3" t="s">
        <v>2400</v>
      </c>
      <c r="Q2923" s="3" t="s">
        <v>2397</v>
      </c>
      <c r="R2923" s="3">
        <v>0.60772000000000004</v>
      </c>
      <c r="S2923" s="3">
        <v>0.60772000000000004</v>
      </c>
      <c r="T2923" s="9" t="s">
        <v>3429</v>
      </c>
      <c r="U2923" s="7">
        <v>78123</v>
      </c>
      <c r="V2923" s="7">
        <v>19712</v>
      </c>
      <c r="W2923" s="7">
        <v>25544</v>
      </c>
      <c r="X2923" s="7">
        <v>90732</v>
      </c>
      <c r="Y2923" s="7">
        <v>61759</v>
      </c>
      <c r="Z2923" s="7">
        <v>67034</v>
      </c>
      <c r="AA2923" s="7">
        <v>69407</v>
      </c>
      <c r="AB2923" s="7">
        <v>78123</v>
      </c>
      <c r="AC2923" s="3">
        <v>-127.399</v>
      </c>
      <c r="AD2923" s="3">
        <v>-256.53399999999999</v>
      </c>
      <c r="AE2923" s="3">
        <v>-208.79499999999999</v>
      </c>
      <c r="AF2923" s="3" t="s">
        <v>2397</v>
      </c>
      <c r="AG2923" s="7">
        <v>82538624</v>
      </c>
      <c r="AH2923" s="7">
        <v>82429514</v>
      </c>
      <c r="AI2923" s="7">
        <v>81668796</v>
      </c>
      <c r="AJ2923" s="7">
        <v>77321670</v>
      </c>
      <c r="AK2923" s="3">
        <v>93.668629999999993</v>
      </c>
      <c r="AL2923" s="7">
        <v>274</v>
      </c>
      <c r="AM2923" s="7">
        <v>51366299</v>
      </c>
      <c r="AN2923" s="3">
        <v>62.23</v>
      </c>
      <c r="AO2923" s="3">
        <v>4.9586779999999999</v>
      </c>
      <c r="AP2923" s="3">
        <v>-43.303570999999998</v>
      </c>
      <c r="AQ2923" s="3">
        <v>-62.756597999999997</v>
      </c>
      <c r="AR2923" s="3">
        <v>-87.274548999999993</v>
      </c>
      <c r="AS2923" s="3">
        <v>-43.303570999999998</v>
      </c>
      <c r="AT2923" s="3">
        <v>-62.756597999999997</v>
      </c>
      <c r="AU2923" s="3">
        <v>-87.462980999999999</v>
      </c>
      <c r="AV2923" s="3">
        <v>16.050545270582184</v>
      </c>
      <c r="AW2923" s="3">
        <v>18.851162046858168</v>
      </c>
      <c r="AX2923" s="3">
        <v>15.239654118783241</v>
      </c>
      <c r="AY2923" s="3">
        <v>128.52000000000001</v>
      </c>
      <c r="AZ2923" s="3">
        <v>150.94999999999999</v>
      </c>
      <c r="BA2923" s="4">
        <v>122.03</v>
      </c>
    </row>
    <row r="2924" spans="1:53" x14ac:dyDescent="0.3">
      <c r="A2924" s="1" t="s">
        <v>3034</v>
      </c>
      <c r="B2924" s="2">
        <v>4281350</v>
      </c>
      <c r="C2924" s="9" t="s">
        <v>2395</v>
      </c>
      <c r="D2924" s="9" t="s">
        <v>2407</v>
      </c>
      <c r="E2924" s="3">
        <v>184.4888851</v>
      </c>
      <c r="F2924" s="5">
        <v>477.16488500000003</v>
      </c>
      <c r="G2924" s="5">
        <v>477.16488509999999</v>
      </c>
      <c r="H2924" s="3">
        <v>0.22900000000000001</v>
      </c>
      <c r="I2924" s="3">
        <v>14.166667</v>
      </c>
      <c r="J2924" s="3">
        <v>0.22900000000000001</v>
      </c>
      <c r="K2924" s="3">
        <v>14.166667</v>
      </c>
      <c r="L2924" s="3">
        <v>0.9259259299999999</v>
      </c>
      <c r="M2924" s="3">
        <v>0.9259259299999999</v>
      </c>
      <c r="N2924" s="3">
        <v>3.5153020000000001</v>
      </c>
      <c r="O2924" s="3" t="s">
        <v>2400</v>
      </c>
      <c r="P2924" s="3" t="s">
        <v>2400</v>
      </c>
      <c r="Q2924" s="3">
        <v>7.6900979999999999</v>
      </c>
      <c r="R2924" s="3" t="s">
        <v>2400</v>
      </c>
      <c r="S2924" s="3">
        <v>13.217648575230101</v>
      </c>
      <c r="T2924" s="9" t="s">
        <v>3429</v>
      </c>
      <c r="U2924" s="7">
        <v>64297</v>
      </c>
      <c r="V2924" s="7">
        <v>56566</v>
      </c>
      <c r="W2924" s="7">
        <v>53830</v>
      </c>
      <c r="X2924" s="7">
        <v>61581</v>
      </c>
      <c r="Y2924" s="7">
        <v>62007</v>
      </c>
      <c r="Z2924" s="7">
        <v>61955</v>
      </c>
      <c r="AA2924" s="7">
        <v>62675</v>
      </c>
      <c r="AB2924" s="7">
        <v>64297</v>
      </c>
      <c r="AC2924" s="4">
        <v>100</v>
      </c>
      <c r="AD2924" s="4">
        <v>100</v>
      </c>
      <c r="AE2924" s="3" t="s">
        <v>2400</v>
      </c>
      <c r="AF2924" s="3" t="s">
        <v>2400</v>
      </c>
      <c r="AG2924" s="7">
        <v>21666340</v>
      </c>
      <c r="AH2924" s="7">
        <v>21666340</v>
      </c>
      <c r="AI2924" s="7">
        <v>21666340</v>
      </c>
      <c r="AJ2924" s="7" t="s">
        <v>2400</v>
      </c>
      <c r="AK2924" s="3" t="s">
        <v>2400</v>
      </c>
      <c r="AL2924" s="7">
        <v>87</v>
      </c>
      <c r="AM2924" s="7">
        <v>4530220</v>
      </c>
      <c r="AN2924" s="3">
        <v>20.91</v>
      </c>
      <c r="AO2924" s="3">
        <v>4.4226039999999998</v>
      </c>
      <c r="AP2924" s="3">
        <v>-0.17616000000000001</v>
      </c>
      <c r="AQ2924" s="3">
        <v>5.1980199999999996</v>
      </c>
      <c r="AR2924" s="3">
        <v>19.047619000000001</v>
      </c>
      <c r="AS2924" s="3">
        <v>-0.17616000000000001</v>
      </c>
      <c r="AT2924" s="3">
        <v>5.1980199999999996</v>
      </c>
      <c r="AU2924" s="3">
        <v>20.311394</v>
      </c>
      <c r="AV2924" s="3">
        <v>2.3024331751463332</v>
      </c>
      <c r="AW2924" s="3">
        <v>1.7840880873700444</v>
      </c>
      <c r="AX2924" s="3">
        <v>1.555582388307251</v>
      </c>
      <c r="AY2924" s="3">
        <v>157.76</v>
      </c>
      <c r="AZ2924" s="3">
        <v>122.24</v>
      </c>
      <c r="BA2924" s="3">
        <v>106.59</v>
      </c>
    </row>
    <row r="2925" spans="1:53" x14ac:dyDescent="0.3">
      <c r="A2925" s="1" t="s">
        <v>2580</v>
      </c>
      <c r="B2925" s="2">
        <v>4811493</v>
      </c>
      <c r="C2925" s="9" t="s">
        <v>2395</v>
      </c>
      <c r="D2925" s="9" t="s">
        <v>2403</v>
      </c>
      <c r="E2925" s="3">
        <v>184.41502728489999</v>
      </c>
      <c r="F2925" s="5">
        <v>72.820026999999996</v>
      </c>
      <c r="G2925" s="5" t="s">
        <v>2400</v>
      </c>
      <c r="H2925" s="3">
        <v>-6.9000000000000006E-2</v>
      </c>
      <c r="I2925" s="3" t="s">
        <v>2397</v>
      </c>
      <c r="J2925" s="3">
        <v>-6.9000000000000006E-2</v>
      </c>
      <c r="K2925" s="3" t="s">
        <v>2397</v>
      </c>
      <c r="L2925" s="3">
        <v>1.8199324300000002</v>
      </c>
      <c r="M2925" s="3">
        <v>1.7210862599999999</v>
      </c>
      <c r="N2925" s="3" t="s">
        <v>2397</v>
      </c>
      <c r="O2925" s="3" t="s">
        <v>2400</v>
      </c>
      <c r="P2925" s="3" t="s">
        <v>2400</v>
      </c>
      <c r="Q2925" s="3">
        <v>0.14996100000000001</v>
      </c>
      <c r="R2925" s="3" t="s">
        <v>2397</v>
      </c>
      <c r="S2925" s="3">
        <v>-1.356973</v>
      </c>
      <c r="T2925" s="9" t="s">
        <v>3429</v>
      </c>
      <c r="U2925" s="7">
        <v>60281</v>
      </c>
      <c r="V2925" s="7">
        <v>27148</v>
      </c>
      <c r="W2925" s="7">
        <v>6149</v>
      </c>
      <c r="X2925" s="7">
        <v>3958</v>
      </c>
      <c r="Y2925" s="7">
        <v>175041</v>
      </c>
      <c r="Z2925" s="7">
        <v>141459</v>
      </c>
      <c r="AA2925" s="7">
        <v>18358</v>
      </c>
      <c r="AB2925" s="7">
        <v>60281</v>
      </c>
      <c r="AC2925" s="3">
        <v>-109.86499999999999</v>
      </c>
      <c r="AD2925" s="3">
        <v>18.209</v>
      </c>
      <c r="AE2925" s="3">
        <v>-212.667</v>
      </c>
      <c r="AF2925" s="3">
        <v>-15.134</v>
      </c>
      <c r="AG2925" s="7">
        <v>255814915</v>
      </c>
      <c r="AH2925" s="7">
        <v>255703434</v>
      </c>
      <c r="AI2925" s="7">
        <v>226932506</v>
      </c>
      <c r="AJ2925" s="7">
        <v>173912903</v>
      </c>
      <c r="AK2925" s="3">
        <v>67.952150000000003</v>
      </c>
      <c r="AL2925" s="7">
        <v>89</v>
      </c>
      <c r="AM2925" s="7">
        <v>57534289</v>
      </c>
      <c r="AN2925" s="3">
        <v>22.48</v>
      </c>
      <c r="AO2925" s="3">
        <v>-6.9281269999999999</v>
      </c>
      <c r="AP2925" s="3">
        <v>-25.253226000000002</v>
      </c>
      <c r="AQ2925" s="3">
        <v>-43.318603000000003</v>
      </c>
      <c r="AR2925" s="3">
        <v>-27.788204</v>
      </c>
      <c r="AS2925" s="3">
        <v>-25.253226000000002</v>
      </c>
      <c r="AT2925" s="3">
        <v>-43.318603000000003</v>
      </c>
      <c r="AU2925" s="3">
        <v>-32.068095999999997</v>
      </c>
      <c r="AV2925" s="3" t="s">
        <v>2400</v>
      </c>
      <c r="AW2925" s="3" t="s">
        <v>2400</v>
      </c>
      <c r="AX2925" s="3" t="s">
        <v>2400</v>
      </c>
      <c r="AY2925" s="3">
        <v>196.18</v>
      </c>
      <c r="AZ2925" s="3">
        <v>146.29</v>
      </c>
      <c r="BA2925" s="4">
        <v>112.07</v>
      </c>
    </row>
    <row r="2926" spans="1:53" x14ac:dyDescent="0.3">
      <c r="A2926" s="1" t="s">
        <v>3133</v>
      </c>
      <c r="B2926" s="2">
        <v>5721229</v>
      </c>
      <c r="C2926" s="9" t="s">
        <v>2401</v>
      </c>
      <c r="D2926" s="9" t="s">
        <v>2407</v>
      </c>
      <c r="E2926" s="3">
        <v>184.36481868000001</v>
      </c>
      <c r="F2926" s="5">
        <v>321.124818</v>
      </c>
      <c r="G2926" s="5" t="s">
        <v>2400</v>
      </c>
      <c r="H2926" s="3">
        <v>-4.4999999999999998E-2</v>
      </c>
      <c r="I2926" s="3">
        <v>28.427672999999999</v>
      </c>
      <c r="J2926" s="3">
        <v>-4.4999999999999998E-2</v>
      </c>
      <c r="K2926" s="3">
        <v>28.427672999999999</v>
      </c>
      <c r="L2926" s="3">
        <v>0.86358425999999999</v>
      </c>
      <c r="M2926" s="3">
        <v>0.86358425999999999</v>
      </c>
      <c r="N2926" s="3">
        <v>6.7715360000000002</v>
      </c>
      <c r="O2926" s="3" t="s">
        <v>2400</v>
      </c>
      <c r="P2926" s="3" t="s">
        <v>2400</v>
      </c>
      <c r="Q2926" s="3">
        <v>21.091742</v>
      </c>
      <c r="R2926" s="3" t="s">
        <v>2400</v>
      </c>
      <c r="S2926" s="3" t="s">
        <v>2400</v>
      </c>
      <c r="T2926" s="9" t="s">
        <v>3429</v>
      </c>
      <c r="U2926" s="7">
        <v>14662</v>
      </c>
      <c r="V2926" s="7">
        <v>16172</v>
      </c>
      <c r="W2926" s="7">
        <v>17314</v>
      </c>
      <c r="X2926" s="7">
        <v>18303</v>
      </c>
      <c r="Y2926" s="7">
        <v>14622</v>
      </c>
      <c r="Z2926" s="7">
        <v>14642</v>
      </c>
      <c r="AA2926" s="7">
        <v>14662</v>
      </c>
      <c r="AB2926" s="7">
        <v>14795</v>
      </c>
      <c r="AC2926" s="4">
        <v>100</v>
      </c>
      <c r="AD2926" s="4">
        <v>100</v>
      </c>
      <c r="AE2926" s="3" t="s">
        <v>2400</v>
      </c>
      <c r="AF2926" s="3" t="s">
        <v>2400</v>
      </c>
      <c r="AG2926" s="7">
        <v>18981000</v>
      </c>
      <c r="AH2926" s="7">
        <v>18981000</v>
      </c>
      <c r="AI2926" s="7">
        <v>18978000</v>
      </c>
      <c r="AJ2926" s="7" t="s">
        <v>2400</v>
      </c>
      <c r="AK2926" s="3" t="s">
        <v>2400</v>
      </c>
      <c r="AL2926" s="7">
        <v>53</v>
      </c>
      <c r="AM2926" s="7">
        <v>14917110</v>
      </c>
      <c r="AN2926" s="3">
        <v>78.59</v>
      </c>
      <c r="AO2926" s="3">
        <v>-0.33076100000000003</v>
      </c>
      <c r="AP2926" s="3">
        <v>-6.9001029999999997</v>
      </c>
      <c r="AQ2926" s="3">
        <v>-9.2369479999999999</v>
      </c>
      <c r="AR2926" s="3">
        <v>-3.2119909999999998</v>
      </c>
      <c r="AS2926" s="3">
        <v>-6.9001029999999997</v>
      </c>
      <c r="AT2926" s="3">
        <v>-9.2369479999999999</v>
      </c>
      <c r="AU2926" s="3">
        <v>-3.004292</v>
      </c>
      <c r="AV2926" s="3">
        <v>3.9475443581514336</v>
      </c>
      <c r="AW2926" s="3">
        <v>2.9430787884765128</v>
      </c>
      <c r="AX2926" s="3">
        <v>1.8906184640079673</v>
      </c>
      <c r="AY2926" s="4">
        <v>241.11</v>
      </c>
      <c r="AZ2926" s="3">
        <v>179.76</v>
      </c>
      <c r="BA2926" s="3">
        <v>115.48</v>
      </c>
    </row>
    <row r="2927" spans="1:53" x14ac:dyDescent="0.3">
      <c r="A2927" s="1" t="s">
        <v>3111</v>
      </c>
      <c r="B2927" s="2">
        <v>4089666</v>
      </c>
      <c r="C2927" s="9" t="s">
        <v>2395</v>
      </c>
      <c r="D2927" s="9" t="s">
        <v>2407</v>
      </c>
      <c r="E2927" s="3">
        <v>183.30888870000001</v>
      </c>
      <c r="F2927" s="5">
        <v>263.564458</v>
      </c>
      <c r="G2927" s="5">
        <v>263.56388870000001</v>
      </c>
      <c r="H2927" s="3">
        <v>-1.2999999999999999E-2</v>
      </c>
      <c r="I2927" s="3" t="s">
        <v>2397</v>
      </c>
      <c r="J2927" s="3">
        <v>-1.2999999999999999E-2</v>
      </c>
      <c r="K2927" s="3" t="s">
        <v>2397</v>
      </c>
      <c r="L2927" s="3">
        <v>1.0382978700000001</v>
      </c>
      <c r="M2927" s="3">
        <v>1.0382978700000001</v>
      </c>
      <c r="N2927" s="3">
        <v>3.5465119999999999</v>
      </c>
      <c r="O2927" s="3" t="s">
        <v>2400</v>
      </c>
      <c r="P2927" s="3" t="s">
        <v>2400</v>
      </c>
      <c r="Q2927" s="3">
        <v>5.4906069999999998</v>
      </c>
      <c r="R2927" s="3" t="s">
        <v>2400</v>
      </c>
      <c r="S2927" s="3">
        <v>62.1460504523629</v>
      </c>
      <c r="T2927" s="9" t="s">
        <v>3429</v>
      </c>
      <c r="U2927" s="7">
        <v>51824.180999999997</v>
      </c>
      <c r="V2927" s="7">
        <v>43118.112000000001</v>
      </c>
      <c r="W2927" s="7">
        <v>37175.012999999999</v>
      </c>
      <c r="X2927" s="7">
        <v>35942.504999999997</v>
      </c>
      <c r="Y2927" s="7">
        <v>44787.853000000003</v>
      </c>
      <c r="Z2927" s="7">
        <v>47492.283000000003</v>
      </c>
      <c r="AA2927" s="7">
        <v>49559.807000000001</v>
      </c>
      <c r="AB2927" s="7">
        <v>51824.180999999997</v>
      </c>
      <c r="AC2927" s="4">
        <v>100</v>
      </c>
      <c r="AD2927" s="4">
        <v>100</v>
      </c>
      <c r="AE2927" s="3" t="s">
        <v>2400</v>
      </c>
      <c r="AF2927" s="3" t="s">
        <v>2400</v>
      </c>
      <c r="AG2927" s="7">
        <v>67869056</v>
      </c>
      <c r="AH2927" s="7">
        <v>62705628</v>
      </c>
      <c r="AI2927" s="7">
        <v>57958446</v>
      </c>
      <c r="AJ2927" s="7" t="s">
        <v>2400</v>
      </c>
      <c r="AK2927" s="3" t="s">
        <v>2400</v>
      </c>
      <c r="AL2927" s="7">
        <v>52</v>
      </c>
      <c r="AM2927" s="7">
        <v>6100104</v>
      </c>
      <c r="AN2927" s="3">
        <v>8.98</v>
      </c>
      <c r="AO2927" s="3">
        <v>-2.4</v>
      </c>
      <c r="AP2927" s="3">
        <v>-9.6296300000000006</v>
      </c>
      <c r="AQ2927" s="3">
        <v>-13.780919000000001</v>
      </c>
      <c r="AR2927" s="3">
        <v>-15.277778</v>
      </c>
      <c r="AS2927" s="3">
        <v>-9.6296300000000006</v>
      </c>
      <c r="AT2927" s="3">
        <v>-13.780919000000001</v>
      </c>
      <c r="AU2927" s="3">
        <v>-14.685314999999999</v>
      </c>
      <c r="AV2927" s="3">
        <v>4.3317830664476666</v>
      </c>
      <c r="AW2927" s="3">
        <v>3.683202957026551</v>
      </c>
      <c r="AX2927" s="3">
        <v>3.4041187475454078</v>
      </c>
      <c r="AY2927" s="3">
        <v>169.93</v>
      </c>
      <c r="AZ2927" s="3">
        <v>144.49</v>
      </c>
      <c r="BA2927" s="3">
        <v>133.54</v>
      </c>
    </row>
    <row r="2928" spans="1:53" x14ac:dyDescent="0.3">
      <c r="A2928" s="1" t="s">
        <v>3048</v>
      </c>
      <c r="B2928" s="2">
        <v>27674093</v>
      </c>
      <c r="C2928" s="9" t="s">
        <v>2401</v>
      </c>
      <c r="D2928" s="9" t="s">
        <v>2427</v>
      </c>
      <c r="E2928" s="3">
        <v>182.38201599999999</v>
      </c>
      <c r="F2928" s="5">
        <v>144.96901600000001</v>
      </c>
      <c r="G2928" s="5" t="s">
        <v>2400</v>
      </c>
      <c r="H2928" s="3">
        <v>-0.14000000000000001</v>
      </c>
      <c r="I2928" s="3" t="s">
        <v>2397</v>
      </c>
      <c r="J2928" s="3">
        <v>-0.14000000000000001</v>
      </c>
      <c r="K2928" s="3" t="s">
        <v>2397</v>
      </c>
      <c r="L2928" s="3">
        <v>5.3289473699999999</v>
      </c>
      <c r="M2928" s="3">
        <v>4.29708223</v>
      </c>
      <c r="N2928" s="3" t="s">
        <v>2397</v>
      </c>
      <c r="O2928" s="3" t="s">
        <v>2400</v>
      </c>
      <c r="P2928" s="3" t="s">
        <v>2400</v>
      </c>
      <c r="Q2928" s="3">
        <v>0.75807100000000005</v>
      </c>
      <c r="R2928" s="3" t="s">
        <v>2397</v>
      </c>
      <c r="S2928" s="3">
        <v>-2.347998</v>
      </c>
      <c r="T2928" s="9" t="s">
        <v>3429</v>
      </c>
      <c r="U2928" s="7">
        <v>193399</v>
      </c>
      <c r="V2928" s="7">
        <v>162665</v>
      </c>
      <c r="W2928" s="7">
        <v>140664</v>
      </c>
      <c r="X2928" s="7">
        <v>103968</v>
      </c>
      <c r="Y2928" s="7">
        <v>197325</v>
      </c>
      <c r="Z2928" s="7">
        <v>200091</v>
      </c>
      <c r="AA2928" s="7">
        <v>197946</v>
      </c>
      <c r="AB2928" s="7">
        <v>193399</v>
      </c>
      <c r="AC2928" s="3">
        <v>70.552000000000007</v>
      </c>
      <c r="AD2928" s="3">
        <v>68.781999999999996</v>
      </c>
      <c r="AE2928" s="3">
        <v>-27.908999999999999</v>
      </c>
      <c r="AF2928" s="3">
        <v>-32.655000000000001</v>
      </c>
      <c r="AG2928" s="7">
        <v>114972000</v>
      </c>
      <c r="AH2928" s="7">
        <v>112245000</v>
      </c>
      <c r="AI2928" s="7">
        <v>104415000</v>
      </c>
      <c r="AJ2928" s="7">
        <v>51142468</v>
      </c>
      <c r="AK2928" s="3">
        <v>44.305410000000002</v>
      </c>
      <c r="AL2928" s="7">
        <v>116</v>
      </c>
      <c r="AM2928" s="7">
        <v>35806479</v>
      </c>
      <c r="AN2928" s="3">
        <v>31.02</v>
      </c>
      <c r="AO2928" s="3">
        <v>-4.1420120000000002</v>
      </c>
      <c r="AP2928" s="3">
        <v>2.5316459999999998</v>
      </c>
      <c r="AQ2928" s="3">
        <v>64.784863999999999</v>
      </c>
      <c r="AR2928" s="3">
        <v>-50.609755999999997</v>
      </c>
      <c r="AS2928" s="3">
        <v>2.5316459999999998</v>
      </c>
      <c r="AT2928" s="3">
        <v>64.784863999999999</v>
      </c>
      <c r="AU2928" s="3">
        <v>-52.769678999999996</v>
      </c>
      <c r="AV2928" s="3">
        <v>4.204838748913037</v>
      </c>
      <c r="AW2928" s="3">
        <v>12.405144422742783</v>
      </c>
      <c r="AX2928" s="3">
        <v>9.1388674844299889</v>
      </c>
      <c r="AY2928" s="3">
        <v>54.81</v>
      </c>
      <c r="AZ2928" s="4">
        <v>161.69999999999999</v>
      </c>
      <c r="BA2928" s="4">
        <v>119.12</v>
      </c>
    </row>
    <row r="2929" spans="1:53" x14ac:dyDescent="0.3">
      <c r="A2929" s="1" t="s">
        <v>2809</v>
      </c>
      <c r="B2929" s="2">
        <v>4081641</v>
      </c>
      <c r="C2929" s="9" t="s">
        <v>2395</v>
      </c>
      <c r="D2929" s="9" t="s">
        <v>2403</v>
      </c>
      <c r="E2929" s="3">
        <v>182.27120360000001</v>
      </c>
      <c r="F2929" s="5">
        <v>160.143203</v>
      </c>
      <c r="G2929" s="5" t="s">
        <v>2400</v>
      </c>
      <c r="H2929" s="3">
        <v>-1.36</v>
      </c>
      <c r="I2929" s="3" t="s">
        <v>2397</v>
      </c>
      <c r="J2929" s="3">
        <v>-1.36</v>
      </c>
      <c r="K2929" s="3" t="s">
        <v>2397</v>
      </c>
      <c r="L2929" s="3">
        <v>0.94603488000000002</v>
      </c>
      <c r="M2929" s="3">
        <v>0.94603488000000002</v>
      </c>
      <c r="N2929" s="3" t="s">
        <v>2397</v>
      </c>
      <c r="O2929" s="3" t="s">
        <v>2400</v>
      </c>
      <c r="P2929" s="3" t="s">
        <v>2400</v>
      </c>
      <c r="Q2929" s="3">
        <v>1.4746710000000001</v>
      </c>
      <c r="R2929" s="3" t="s">
        <v>2397</v>
      </c>
      <c r="S2929" s="3">
        <v>-0.95847000000000004</v>
      </c>
      <c r="T2929" s="9" t="s">
        <v>3435</v>
      </c>
      <c r="U2929" s="7">
        <v>67635</v>
      </c>
      <c r="V2929" s="7">
        <v>79204</v>
      </c>
      <c r="W2929" s="7">
        <v>86160</v>
      </c>
      <c r="X2929" s="7">
        <v>97074</v>
      </c>
      <c r="Y2929" s="7">
        <v>67635</v>
      </c>
      <c r="Z2929" s="7">
        <v>71960</v>
      </c>
      <c r="AA2929" s="7">
        <v>72881</v>
      </c>
      <c r="AB2929" s="7">
        <v>73622</v>
      </c>
      <c r="AC2929" s="4">
        <v>100</v>
      </c>
      <c r="AD2929" s="4">
        <v>100</v>
      </c>
      <c r="AE2929" s="3">
        <v>-176.46899999999999</v>
      </c>
      <c r="AF2929" s="3">
        <v>-176.46899999999999</v>
      </c>
      <c r="AG2929" s="7">
        <v>21194326</v>
      </c>
      <c r="AH2929" s="7">
        <v>21182000</v>
      </c>
      <c r="AI2929" s="7">
        <v>21059000</v>
      </c>
      <c r="AJ2929" s="7">
        <v>16243624</v>
      </c>
      <c r="AK2929" s="3">
        <v>76.641379999999998</v>
      </c>
      <c r="AL2929" s="7">
        <v>140</v>
      </c>
      <c r="AM2929" s="7">
        <v>17730861</v>
      </c>
      <c r="AN2929" s="3">
        <v>83.66</v>
      </c>
      <c r="AO2929" s="3">
        <v>-5.7377050000000001</v>
      </c>
      <c r="AP2929" s="3">
        <v>-33.139535000000002</v>
      </c>
      <c r="AQ2929" s="3">
        <v>-44.498069999999998</v>
      </c>
      <c r="AR2929" s="3">
        <v>-42.956349000000003</v>
      </c>
      <c r="AS2929" s="3">
        <v>-33.139535000000002</v>
      </c>
      <c r="AT2929" s="3">
        <v>-44.498069999999998</v>
      </c>
      <c r="AU2929" s="3">
        <v>-38.894793</v>
      </c>
      <c r="AV2929" s="3">
        <v>22.64757558225725</v>
      </c>
      <c r="AW2929" s="3">
        <v>15.039150529764859</v>
      </c>
      <c r="AX2929" s="3">
        <v>7.875844114708233</v>
      </c>
      <c r="AY2929" s="3">
        <v>400.77</v>
      </c>
      <c r="AZ2929" s="3">
        <v>266.13</v>
      </c>
      <c r="BA2929" s="3">
        <v>139.37</v>
      </c>
    </row>
    <row r="2930" spans="1:53" x14ac:dyDescent="0.3">
      <c r="A2930" s="1" t="s">
        <v>3208</v>
      </c>
      <c r="B2930" s="2">
        <v>5266898</v>
      </c>
      <c r="C2930" s="9" t="s">
        <v>2395</v>
      </c>
      <c r="D2930" s="9" t="s">
        <v>2463</v>
      </c>
      <c r="E2930" s="3">
        <v>181.14528508000001</v>
      </c>
      <c r="F2930" s="5">
        <v>141.01028500000001</v>
      </c>
      <c r="G2930" s="5" t="s">
        <v>2400</v>
      </c>
      <c r="H2930" s="3">
        <v>-0.754</v>
      </c>
      <c r="I2930" s="3" t="s">
        <v>2397</v>
      </c>
      <c r="J2930" s="3">
        <v>-0.754</v>
      </c>
      <c r="K2930" s="3" t="s">
        <v>2397</v>
      </c>
      <c r="L2930" s="3">
        <v>5.7654723099999998</v>
      </c>
      <c r="M2930" s="3">
        <v>5.7654723099999998</v>
      </c>
      <c r="N2930" s="3" t="s">
        <v>2397</v>
      </c>
      <c r="O2930" s="3" t="s">
        <v>2400</v>
      </c>
      <c r="P2930" s="3" t="s">
        <v>2400</v>
      </c>
      <c r="Q2930" s="3">
        <v>4.5249709999999999</v>
      </c>
      <c r="R2930" s="3" t="s">
        <v>2397</v>
      </c>
      <c r="S2930" s="3">
        <v>-2.1684169999999998</v>
      </c>
      <c r="T2930" s="9" t="s">
        <v>3429</v>
      </c>
      <c r="U2930" s="7">
        <v>13593</v>
      </c>
      <c r="V2930" s="7" t="s">
        <v>2400</v>
      </c>
      <c r="W2930" s="7" t="s">
        <v>2400</v>
      </c>
      <c r="X2930" s="7" t="s">
        <v>2400</v>
      </c>
      <c r="Y2930" s="7">
        <v>30278</v>
      </c>
      <c r="Z2930" s="7">
        <v>24048</v>
      </c>
      <c r="AA2930" s="7">
        <v>17632</v>
      </c>
      <c r="AB2930" s="7">
        <v>13593</v>
      </c>
      <c r="AC2930" s="3">
        <v>71.963999999999999</v>
      </c>
      <c r="AD2930" s="3">
        <v>69.716999999999999</v>
      </c>
      <c r="AE2930" s="3" t="s">
        <v>2397</v>
      </c>
      <c r="AF2930" s="3">
        <v>-210.27799999999999</v>
      </c>
      <c r="AG2930" s="7">
        <v>50040134</v>
      </c>
      <c r="AH2930" s="7">
        <v>36139802</v>
      </c>
      <c r="AI2930" s="7">
        <v>35859045</v>
      </c>
      <c r="AJ2930" s="7">
        <v>26766702</v>
      </c>
      <c r="AK2930" s="3">
        <v>53.490470000000002</v>
      </c>
      <c r="AL2930" s="7">
        <v>111</v>
      </c>
      <c r="AM2930" s="7">
        <v>22923877</v>
      </c>
      <c r="AN2930" s="3">
        <v>45.81</v>
      </c>
      <c r="AO2930" s="3">
        <v>4.7337280000000002</v>
      </c>
      <c r="AP2930" s="3">
        <v>-2.2099449999999998</v>
      </c>
      <c r="AQ2930" s="3">
        <v>-22.368421000000001</v>
      </c>
      <c r="AR2930" s="3">
        <v>-44.600938999999997</v>
      </c>
      <c r="AS2930" s="3">
        <v>-2.2099449999999998</v>
      </c>
      <c r="AT2930" s="3">
        <v>-22.368421000000001</v>
      </c>
      <c r="AU2930" s="3">
        <v>-43.540669999999999</v>
      </c>
      <c r="AV2930" s="3">
        <v>2.6542474886258298</v>
      </c>
      <c r="AW2930" s="3">
        <v>4.9703699289199994</v>
      </c>
      <c r="AX2930" s="3">
        <v>4.2863688021053106</v>
      </c>
      <c r="AY2930" s="4">
        <v>90.2</v>
      </c>
      <c r="AZ2930" s="3">
        <v>168.92</v>
      </c>
      <c r="BA2930" s="3">
        <v>145.66999999999999</v>
      </c>
    </row>
    <row r="2931" spans="1:53" x14ac:dyDescent="0.3">
      <c r="A2931" s="1" t="s">
        <v>2927</v>
      </c>
      <c r="B2931" s="2">
        <v>5721492</v>
      </c>
      <c r="C2931" s="9" t="s">
        <v>2401</v>
      </c>
      <c r="D2931" s="9" t="s">
        <v>2407</v>
      </c>
      <c r="E2931" s="3">
        <v>180.86818464000001</v>
      </c>
      <c r="F2931" s="5">
        <v>180.863384</v>
      </c>
      <c r="G2931" s="5" t="s">
        <v>2400</v>
      </c>
      <c r="H2931" s="3">
        <v>0.46800000000000003</v>
      </c>
      <c r="I2931" s="3" t="s">
        <v>2397</v>
      </c>
      <c r="J2931" s="3">
        <v>0.46800000000000003</v>
      </c>
      <c r="K2931" s="3" t="s">
        <v>2397</v>
      </c>
      <c r="L2931" s="3">
        <v>0.92550383999999997</v>
      </c>
      <c r="M2931" s="3">
        <v>0.92550383999999997</v>
      </c>
      <c r="N2931" s="3" t="s">
        <v>2400</v>
      </c>
      <c r="O2931" s="3" t="s">
        <v>2400</v>
      </c>
      <c r="P2931" s="3" t="s">
        <v>2400</v>
      </c>
      <c r="Q2931" s="3">
        <v>17.865224000000001</v>
      </c>
      <c r="R2931" s="3" t="s">
        <v>2400</v>
      </c>
      <c r="S2931" s="3" t="s">
        <v>2400</v>
      </c>
      <c r="T2931" s="9" t="s">
        <v>3437</v>
      </c>
      <c r="U2931" s="7">
        <v>9343.6360000000004</v>
      </c>
      <c r="V2931" s="7">
        <v>8697.0470000000005</v>
      </c>
      <c r="W2931" s="7">
        <v>9331.0769999999993</v>
      </c>
      <c r="X2931" s="7">
        <v>10033.482</v>
      </c>
      <c r="Y2931" s="7">
        <v>9861.7189999999991</v>
      </c>
      <c r="Z2931" s="7">
        <v>9602.6769999999997</v>
      </c>
      <c r="AA2931" s="7">
        <v>9343.6360000000004</v>
      </c>
      <c r="AB2931" s="7">
        <v>9049.8880000000008</v>
      </c>
      <c r="AC2931" s="4">
        <v>100</v>
      </c>
      <c r="AD2931" s="4">
        <v>100</v>
      </c>
      <c r="AE2931" s="3" t="s">
        <v>2400</v>
      </c>
      <c r="AF2931" s="3" t="s">
        <v>2400</v>
      </c>
      <c r="AG2931" s="7">
        <v>11418446</v>
      </c>
      <c r="AH2931" s="7">
        <v>11418446</v>
      </c>
      <c r="AI2931" s="7">
        <v>11415552</v>
      </c>
      <c r="AJ2931" s="7" t="s">
        <v>2400</v>
      </c>
      <c r="AK2931" s="3" t="s">
        <v>2400</v>
      </c>
      <c r="AL2931" s="7">
        <v>45</v>
      </c>
      <c r="AM2931" s="7">
        <v>5100107</v>
      </c>
      <c r="AN2931" s="3">
        <v>44.67</v>
      </c>
      <c r="AO2931" s="3">
        <v>-0.45161299999999999</v>
      </c>
      <c r="AP2931" s="3">
        <v>-2.588384</v>
      </c>
      <c r="AQ2931" s="3">
        <v>-9.2886539999999993</v>
      </c>
      <c r="AR2931" s="3">
        <v>0.91563099999999997</v>
      </c>
      <c r="AS2931" s="3">
        <v>-2.588384</v>
      </c>
      <c r="AT2931" s="3">
        <v>-9.2886539999999993</v>
      </c>
      <c r="AU2931" s="3">
        <v>1.4464170000000001</v>
      </c>
      <c r="AV2931" s="3">
        <v>2.0240845382988195</v>
      </c>
      <c r="AW2931" s="3">
        <v>1.4918583969705286</v>
      </c>
      <c r="AX2931" s="3">
        <v>1.2950401616687728</v>
      </c>
      <c r="AY2931" s="3">
        <v>131.22</v>
      </c>
      <c r="AZ2931" s="3">
        <v>96.72</v>
      </c>
      <c r="BA2931" s="3">
        <v>83.96</v>
      </c>
    </row>
    <row r="2932" spans="1:53" x14ac:dyDescent="0.3">
      <c r="A2932" s="1" t="s">
        <v>2652</v>
      </c>
      <c r="B2932" s="2">
        <v>13597615</v>
      </c>
      <c r="C2932" s="9" t="s">
        <v>2401</v>
      </c>
      <c r="D2932" s="9" t="s">
        <v>2522</v>
      </c>
      <c r="E2932" s="3">
        <v>180.36735010000001</v>
      </c>
      <c r="F2932" s="5">
        <v>219.06835000000001</v>
      </c>
      <c r="G2932" s="5" t="s">
        <v>2400</v>
      </c>
      <c r="H2932" s="3">
        <v>-0.45500000000000002</v>
      </c>
      <c r="I2932" s="3" t="s">
        <v>2397</v>
      </c>
      <c r="J2932" s="3">
        <v>-0.45500000000000002</v>
      </c>
      <c r="K2932" s="3" t="s">
        <v>2397</v>
      </c>
      <c r="L2932" s="3" t="s">
        <v>2397</v>
      </c>
      <c r="M2932" s="3">
        <v>3.1732001000000003</v>
      </c>
      <c r="N2932" s="3" t="s">
        <v>2397</v>
      </c>
      <c r="O2932" s="3" t="s">
        <v>2400</v>
      </c>
      <c r="P2932" s="3" t="s">
        <v>2400</v>
      </c>
      <c r="Q2932" s="3">
        <v>0.104393</v>
      </c>
      <c r="R2932" s="3" t="s">
        <v>2397</v>
      </c>
      <c r="S2932" s="3">
        <v>-2.3145669999999998</v>
      </c>
      <c r="T2932" s="9" t="s">
        <v>3429</v>
      </c>
      <c r="U2932" s="7">
        <v>780136</v>
      </c>
      <c r="V2932" s="7">
        <v>56224</v>
      </c>
      <c r="W2932" s="7">
        <v>39437</v>
      </c>
      <c r="X2932" s="7">
        <v>28495</v>
      </c>
      <c r="Y2932" s="7">
        <v>1907413</v>
      </c>
      <c r="Z2932" s="7">
        <v>1783768</v>
      </c>
      <c r="AA2932" s="7">
        <v>1621499</v>
      </c>
      <c r="AB2932" s="7">
        <v>780136</v>
      </c>
      <c r="AC2932" s="3">
        <v>-9.6660000000000004</v>
      </c>
      <c r="AD2932" s="3">
        <v>-2.9870000000000001</v>
      </c>
      <c r="AE2932" s="4">
        <v>-14.88</v>
      </c>
      <c r="AF2932" s="3">
        <v>-4.9249999999999998</v>
      </c>
      <c r="AG2932" s="7">
        <v>6465776</v>
      </c>
      <c r="AH2932" s="7">
        <v>6310548</v>
      </c>
      <c r="AI2932" s="7">
        <v>3656597</v>
      </c>
      <c r="AJ2932" s="7">
        <v>6313839</v>
      </c>
      <c r="AK2932" s="3">
        <v>97.490160000000003</v>
      </c>
      <c r="AL2932" s="7">
        <v>62</v>
      </c>
      <c r="AM2932" s="7">
        <v>2228907</v>
      </c>
      <c r="AN2932" s="3">
        <v>34.42</v>
      </c>
      <c r="AO2932" s="3">
        <v>-15.748298999999999</v>
      </c>
      <c r="AP2932" s="3">
        <v>-11.059246</v>
      </c>
      <c r="AQ2932" s="3">
        <v>158.82967600000001</v>
      </c>
      <c r="AR2932" s="3">
        <v>-53.264150999999998</v>
      </c>
      <c r="AS2932" s="3">
        <v>-11.059246</v>
      </c>
      <c r="AT2932" s="3">
        <v>158.82967600000001</v>
      </c>
      <c r="AU2932" s="3">
        <v>-55.569507000000002</v>
      </c>
      <c r="AV2932" s="3">
        <v>32.128134425588598</v>
      </c>
      <c r="AW2932" s="3">
        <v>48.416736938275037</v>
      </c>
      <c r="AX2932" s="3">
        <v>66.284125840458643</v>
      </c>
      <c r="AY2932" s="4">
        <v>103.05</v>
      </c>
      <c r="AZ2932" s="3">
        <v>155.29</v>
      </c>
      <c r="BA2932" s="4">
        <v>212.6</v>
      </c>
    </row>
    <row r="2933" spans="1:53" x14ac:dyDescent="0.3">
      <c r="A2933" s="1" t="s">
        <v>2888</v>
      </c>
      <c r="B2933" s="2">
        <v>4770326</v>
      </c>
      <c r="C2933" s="9" t="s">
        <v>2395</v>
      </c>
      <c r="D2933" s="9" t="s">
        <v>2399</v>
      </c>
      <c r="E2933" s="3">
        <v>180.17401919</v>
      </c>
      <c r="F2933" s="5" t="s">
        <v>2400</v>
      </c>
      <c r="G2933" s="5">
        <v>203.93601919</v>
      </c>
      <c r="H2933" s="3">
        <v>0.47799999999999998</v>
      </c>
      <c r="I2933" s="3">
        <v>13.972727272727299</v>
      </c>
      <c r="J2933" s="4">
        <v>0.47799999999999998</v>
      </c>
      <c r="K2933" s="3">
        <v>13.972727272727299</v>
      </c>
      <c r="L2933" s="3">
        <v>0.98246122258958191</v>
      </c>
      <c r="M2933" s="3">
        <v>0.88052650391354903</v>
      </c>
      <c r="N2933" s="3">
        <v>16.902493</v>
      </c>
      <c r="O2933" s="3" t="s">
        <v>2400</v>
      </c>
      <c r="P2933" s="3" t="s">
        <v>2400</v>
      </c>
      <c r="Q2933" s="3" t="s">
        <v>2400</v>
      </c>
      <c r="R2933" s="3" t="s">
        <v>2400</v>
      </c>
      <c r="S2933" s="3" t="s">
        <v>2400</v>
      </c>
      <c r="T2933" s="9" t="s">
        <v>3429</v>
      </c>
      <c r="U2933" s="7">
        <v>62365</v>
      </c>
      <c r="V2933" s="7">
        <v>70126</v>
      </c>
      <c r="W2933" s="7">
        <v>45057</v>
      </c>
      <c r="X2933" s="7">
        <v>28486</v>
      </c>
      <c r="Y2933" s="7">
        <v>66349</v>
      </c>
      <c r="Z2933" s="7">
        <v>63824</v>
      </c>
      <c r="AA2933" s="7">
        <v>62434</v>
      </c>
      <c r="AB2933" s="7">
        <v>62365</v>
      </c>
      <c r="AC2933" s="3" t="s">
        <v>2400</v>
      </c>
      <c r="AD2933" s="3" t="s">
        <v>2400</v>
      </c>
      <c r="AE2933" s="3" t="s">
        <v>2400</v>
      </c>
      <c r="AF2933" s="3" t="s">
        <v>2400</v>
      </c>
      <c r="AG2933" s="7">
        <v>7153366</v>
      </c>
      <c r="AH2933" s="7">
        <v>7127163</v>
      </c>
      <c r="AI2933" s="7">
        <v>7184120</v>
      </c>
      <c r="AJ2933" s="7">
        <v>4366554</v>
      </c>
      <c r="AK2933" s="3">
        <v>61.048479999999998</v>
      </c>
      <c r="AL2933" s="7">
        <v>22</v>
      </c>
      <c r="AM2933" s="7">
        <v>1139460</v>
      </c>
      <c r="AN2933" s="3">
        <v>15.93</v>
      </c>
      <c r="AO2933" s="3">
        <v>3.2930109999999999</v>
      </c>
      <c r="AP2933" s="3">
        <v>-8.4755859999999998</v>
      </c>
      <c r="AQ2933" s="3">
        <v>28.870878000000001</v>
      </c>
      <c r="AR2933" s="3">
        <v>31.592466000000002</v>
      </c>
      <c r="AS2933" s="3">
        <v>-8.4755859999999998</v>
      </c>
      <c r="AT2933" s="3">
        <v>28.870878000000001</v>
      </c>
      <c r="AU2933" s="3">
        <v>30.697279000000002</v>
      </c>
      <c r="AV2933" s="3">
        <v>0.62434630423254422</v>
      </c>
      <c r="AW2933" s="3">
        <v>2.7120998615494112</v>
      </c>
      <c r="AX2933" s="3">
        <v>1.4724863993263</v>
      </c>
      <c r="AY2933" s="3">
        <v>94.33</v>
      </c>
      <c r="AZ2933" s="3">
        <v>409.77</v>
      </c>
      <c r="BA2933" s="3">
        <v>222.48</v>
      </c>
    </row>
    <row r="2934" spans="1:53" x14ac:dyDescent="0.3">
      <c r="A2934" s="1" t="s">
        <v>2923</v>
      </c>
      <c r="B2934" s="2">
        <v>4963475</v>
      </c>
      <c r="C2934" s="9" t="s">
        <v>2395</v>
      </c>
      <c r="D2934" s="9" t="s">
        <v>2428</v>
      </c>
      <c r="E2934" s="3">
        <v>178.56397758</v>
      </c>
      <c r="F2934" s="5">
        <v>283.12397700000002</v>
      </c>
      <c r="G2934" s="5" t="s">
        <v>2400</v>
      </c>
      <c r="H2934" s="3">
        <v>-0.16400000000000001</v>
      </c>
      <c r="I2934" s="3" t="s">
        <v>2397</v>
      </c>
      <c r="J2934" s="3">
        <v>-5.6000000000000001E-2</v>
      </c>
      <c r="K2934" s="3" t="s">
        <v>2397</v>
      </c>
      <c r="L2934" s="3" t="s">
        <v>2397</v>
      </c>
      <c r="M2934" s="3" t="s">
        <v>2397</v>
      </c>
      <c r="N2934" s="3">
        <v>5.3830010000000001</v>
      </c>
      <c r="O2934" s="3" t="s">
        <v>2400</v>
      </c>
      <c r="P2934" s="3" t="s">
        <v>2400</v>
      </c>
      <c r="Q2934" s="3">
        <v>1.2437240000000001</v>
      </c>
      <c r="R2934" s="3">
        <v>59.208497000000001</v>
      </c>
      <c r="S2934" s="3">
        <v>59.208497000000001</v>
      </c>
      <c r="T2934" s="9" t="s">
        <v>3429</v>
      </c>
      <c r="U2934" s="7">
        <v>195688</v>
      </c>
      <c r="V2934" s="7">
        <v>245323</v>
      </c>
      <c r="W2934" s="7">
        <v>262399</v>
      </c>
      <c r="X2934" s="7">
        <v>313832</v>
      </c>
      <c r="Y2934" s="7">
        <v>207478</v>
      </c>
      <c r="Z2934" s="7">
        <v>194803</v>
      </c>
      <c r="AA2934" s="7">
        <v>189903</v>
      </c>
      <c r="AB2934" s="7">
        <v>195688</v>
      </c>
      <c r="AC2934" s="3">
        <v>26.805</v>
      </c>
      <c r="AD2934" s="3">
        <v>37.052</v>
      </c>
      <c r="AE2934" s="3">
        <v>-11.662000000000001</v>
      </c>
      <c r="AF2934" s="4">
        <v>1.0089999999999999</v>
      </c>
      <c r="AG2934" s="7">
        <v>12542691</v>
      </c>
      <c r="AH2934" s="7">
        <v>11910151</v>
      </c>
      <c r="AI2934" s="7">
        <v>11702471</v>
      </c>
      <c r="AJ2934" s="7">
        <v>12569558</v>
      </c>
      <c r="AK2934" s="3">
        <v>84.023390000000006</v>
      </c>
      <c r="AL2934" s="7">
        <v>84</v>
      </c>
      <c r="AM2934" s="7">
        <v>5084597</v>
      </c>
      <c r="AN2934" s="3">
        <v>33.99</v>
      </c>
      <c r="AO2934" s="3">
        <v>-1.0607519999999999</v>
      </c>
      <c r="AP2934" s="3">
        <v>-14.070352</v>
      </c>
      <c r="AQ2934" s="3">
        <v>-37.170850999999999</v>
      </c>
      <c r="AR2934" s="3">
        <v>349.01531699999998</v>
      </c>
      <c r="AS2934" s="3">
        <v>-14.070352</v>
      </c>
      <c r="AT2934" s="3">
        <v>-37.170850999999999</v>
      </c>
      <c r="AU2934" s="3">
        <v>366.78798899999998</v>
      </c>
      <c r="AV2934" s="3">
        <v>3.3360397347682027</v>
      </c>
      <c r="AW2934" s="3">
        <v>5.1492023963168574</v>
      </c>
      <c r="AX2934" s="3">
        <v>7.0060874029684941</v>
      </c>
      <c r="AY2934" s="3">
        <v>54.74</v>
      </c>
      <c r="AZ2934" s="3">
        <v>84.48</v>
      </c>
      <c r="BA2934" s="3">
        <v>114.95</v>
      </c>
    </row>
    <row r="2935" spans="1:53" x14ac:dyDescent="0.3">
      <c r="A2935" s="1" t="s">
        <v>2942</v>
      </c>
      <c r="B2935" s="2">
        <v>4188850</v>
      </c>
      <c r="C2935" s="9" t="s">
        <v>2395</v>
      </c>
      <c r="D2935" s="9" t="s">
        <v>2465</v>
      </c>
      <c r="E2935" s="3">
        <v>177.42023775000001</v>
      </c>
      <c r="F2935" s="5">
        <v>267.400237</v>
      </c>
      <c r="G2935" s="5">
        <v>239.03623775</v>
      </c>
      <c r="H2935" s="3">
        <v>-1.0740000000000001</v>
      </c>
      <c r="I2935" s="3">
        <v>21.173913043478301</v>
      </c>
      <c r="J2935" s="3">
        <v>-1.109</v>
      </c>
      <c r="K2935" s="3" t="s">
        <v>2397</v>
      </c>
      <c r="L2935" s="3">
        <v>0.58305101115594604</v>
      </c>
      <c r="M2935" s="3">
        <v>0.34737547916741396</v>
      </c>
      <c r="N2935" s="3" t="s">
        <v>2397</v>
      </c>
      <c r="O2935" s="3" t="s">
        <v>2400</v>
      </c>
      <c r="P2935" s="3" t="s">
        <v>2400</v>
      </c>
      <c r="Q2935" s="3">
        <v>0.34413100000000002</v>
      </c>
      <c r="R2935" s="3">
        <v>4.5954600000000001</v>
      </c>
      <c r="S2935" s="3">
        <v>4.5954600000000001</v>
      </c>
      <c r="T2935" s="9" t="s">
        <v>3429</v>
      </c>
      <c r="U2935" s="7">
        <v>812009</v>
      </c>
      <c r="V2935" s="7">
        <v>661514</v>
      </c>
      <c r="W2935" s="7">
        <v>772880</v>
      </c>
      <c r="X2935" s="7">
        <v>668689</v>
      </c>
      <c r="Y2935" s="7">
        <v>799017</v>
      </c>
      <c r="Z2935" s="7">
        <v>840947</v>
      </c>
      <c r="AA2935" s="7">
        <v>881709</v>
      </c>
      <c r="AB2935" s="7">
        <v>812009</v>
      </c>
      <c r="AC2935" s="3">
        <v>38.238</v>
      </c>
      <c r="AD2935" s="3">
        <v>31.856999999999999</v>
      </c>
      <c r="AE2935" s="3">
        <v>13.856</v>
      </c>
      <c r="AF2935" s="4">
        <v>6.9109999999999996</v>
      </c>
      <c r="AG2935" s="7">
        <v>37829475</v>
      </c>
      <c r="AH2935" s="7">
        <v>37825767</v>
      </c>
      <c r="AI2935" s="7">
        <v>37619749</v>
      </c>
      <c r="AJ2935" s="7">
        <v>36723531</v>
      </c>
      <c r="AK2935" s="4">
        <v>97.076499999999996</v>
      </c>
      <c r="AL2935" s="7">
        <v>152</v>
      </c>
      <c r="AM2935" s="7">
        <v>39631660</v>
      </c>
      <c r="AN2935" s="3">
        <v>104.76</v>
      </c>
      <c r="AO2935" s="3">
        <v>-2.2088350000000001</v>
      </c>
      <c r="AP2935" s="3">
        <v>3.8379530000000002</v>
      </c>
      <c r="AQ2935" s="3">
        <v>-22.328548999999999</v>
      </c>
      <c r="AR2935" s="3">
        <v>-46.949891000000001</v>
      </c>
      <c r="AS2935" s="3">
        <v>3.8379530000000002</v>
      </c>
      <c r="AT2935" s="3">
        <v>-22.328548999999999</v>
      </c>
      <c r="AU2935" s="3">
        <v>-47.294372000000003</v>
      </c>
      <c r="AV2935" s="3">
        <v>5.5000974769012787</v>
      </c>
      <c r="AW2935" s="3">
        <v>5.105662858248639</v>
      </c>
      <c r="AX2935" s="3">
        <v>4.8481599639922619</v>
      </c>
      <c r="AY2935" s="4">
        <v>64.400000000000006</v>
      </c>
      <c r="AZ2935" s="3">
        <v>59.78</v>
      </c>
      <c r="BA2935" s="3">
        <v>56.76</v>
      </c>
    </row>
    <row r="2936" spans="1:53" x14ac:dyDescent="0.3">
      <c r="A2936" s="1" t="s">
        <v>2876</v>
      </c>
      <c r="B2936" s="2">
        <v>6257290</v>
      </c>
      <c r="C2936" s="9" t="s">
        <v>2401</v>
      </c>
      <c r="D2936" s="9" t="s">
        <v>2438</v>
      </c>
      <c r="E2936" s="3">
        <v>177.34932735000001</v>
      </c>
      <c r="F2936" s="5" t="s">
        <v>2400</v>
      </c>
      <c r="G2936" s="5">
        <v>1876.6363273500001</v>
      </c>
      <c r="H2936" s="3">
        <v>-0.69</v>
      </c>
      <c r="I2936" s="3" t="s">
        <v>2397</v>
      </c>
      <c r="J2936" s="3">
        <v>-0.69</v>
      </c>
      <c r="K2936" s="3" t="s">
        <v>2397</v>
      </c>
      <c r="L2936" s="3">
        <v>0.30165974610917901</v>
      </c>
      <c r="M2936" s="3">
        <v>0.30165974610917901</v>
      </c>
      <c r="N2936" s="3">
        <v>37.397035189170303</v>
      </c>
      <c r="O2936" s="3" t="s">
        <v>2400</v>
      </c>
      <c r="P2936" s="3" t="s">
        <v>2400</v>
      </c>
      <c r="Q2936" s="3" t="s">
        <v>2400</v>
      </c>
      <c r="R2936" s="3" t="s">
        <v>2400</v>
      </c>
      <c r="S2936" s="3" t="s">
        <v>2400</v>
      </c>
      <c r="T2936" s="9" t="s">
        <v>3429</v>
      </c>
      <c r="U2936" s="7">
        <v>84756</v>
      </c>
      <c r="V2936" s="7">
        <v>83977</v>
      </c>
      <c r="W2936" s="7">
        <v>92708</v>
      </c>
      <c r="X2936" s="7">
        <v>108982</v>
      </c>
      <c r="Y2936" s="7">
        <v>52846</v>
      </c>
      <c r="Z2936" s="7">
        <v>62448</v>
      </c>
      <c r="AA2936" s="7">
        <v>75508</v>
      </c>
      <c r="AB2936" s="7">
        <v>84756</v>
      </c>
      <c r="AC2936" s="3">
        <v>123.43300000000001</v>
      </c>
      <c r="AD2936" s="3">
        <v>103.751</v>
      </c>
      <c r="AE2936" s="3" t="s">
        <v>2400</v>
      </c>
      <c r="AF2936" s="3" t="s">
        <v>2400</v>
      </c>
      <c r="AG2936" s="7">
        <v>49957557</v>
      </c>
      <c r="AH2936" s="7">
        <v>50684117</v>
      </c>
      <c r="AI2936" s="7">
        <v>51577841</v>
      </c>
      <c r="AJ2936" s="7">
        <v>48652232</v>
      </c>
      <c r="AK2936" s="3">
        <v>97.387129999999999</v>
      </c>
      <c r="AL2936" s="7">
        <v>158</v>
      </c>
      <c r="AM2936" s="7">
        <v>27080307</v>
      </c>
      <c r="AN2936" s="3">
        <v>54.21</v>
      </c>
      <c r="AO2936" s="3">
        <v>-6.0606059999999999</v>
      </c>
      <c r="AP2936" s="3">
        <v>-21.408450999999999</v>
      </c>
      <c r="AQ2936" s="3">
        <v>-11.987382</v>
      </c>
      <c r="AR2936" s="3">
        <v>-52.389079000000002</v>
      </c>
      <c r="AS2936" s="3">
        <v>-21.408450999999999</v>
      </c>
      <c r="AT2936" s="3">
        <v>-11.987382</v>
      </c>
      <c r="AU2936" s="3">
        <v>-53.030303000000004</v>
      </c>
      <c r="AV2936" s="3">
        <v>5.5094627625606272</v>
      </c>
      <c r="AW2936" s="3">
        <v>4.224934104836958</v>
      </c>
      <c r="AX2936" s="3">
        <v>3.9958785568563879</v>
      </c>
      <c r="AY2936" s="3">
        <v>127.92</v>
      </c>
      <c r="AZ2936" s="4">
        <v>98.1</v>
      </c>
      <c r="BA2936" s="3">
        <v>92.78</v>
      </c>
    </row>
    <row r="2937" spans="1:53" x14ac:dyDescent="0.3">
      <c r="A2937" s="1" t="s">
        <v>2657</v>
      </c>
      <c r="B2937" s="2">
        <v>5721679</v>
      </c>
      <c r="C2937" s="9" t="s">
        <v>2401</v>
      </c>
      <c r="D2937" s="9" t="s">
        <v>2407</v>
      </c>
      <c r="E2937" s="3">
        <v>177.04839000000001</v>
      </c>
      <c r="F2937" s="5">
        <v>186.72499999999999</v>
      </c>
      <c r="G2937" s="5" t="s">
        <v>2400</v>
      </c>
      <c r="H2937" s="3">
        <v>0.34300000000000003</v>
      </c>
      <c r="I2937" s="3">
        <v>11.169935000000001</v>
      </c>
      <c r="J2937" s="4">
        <v>0.34300000000000003</v>
      </c>
      <c r="K2937" s="3">
        <v>11.169935000000001</v>
      </c>
      <c r="L2937" s="3">
        <v>1.0819879699999999</v>
      </c>
      <c r="M2937" s="3">
        <v>1.0819879699999999</v>
      </c>
      <c r="N2937" s="3">
        <v>11.162639</v>
      </c>
      <c r="O2937" s="3" t="s">
        <v>2400</v>
      </c>
      <c r="P2937" s="3" t="s">
        <v>2400</v>
      </c>
      <c r="Q2937" s="3">
        <v>10.039104999999999</v>
      </c>
      <c r="R2937" s="3" t="s">
        <v>2400</v>
      </c>
      <c r="S2937" s="3" t="s">
        <v>2400</v>
      </c>
      <c r="T2937" s="9" t="s">
        <v>3429</v>
      </c>
      <c r="U2937" s="7">
        <v>20115.039000000001</v>
      </c>
      <c r="V2937" s="7">
        <v>14054.323</v>
      </c>
      <c r="W2937" s="7">
        <v>12299.584999999999</v>
      </c>
      <c r="X2937" s="7">
        <v>13198.83</v>
      </c>
      <c r="Y2937" s="7">
        <v>19513.053</v>
      </c>
      <c r="Z2937" s="7">
        <v>20258.221000000001</v>
      </c>
      <c r="AA2937" s="7">
        <v>19952.559000000001</v>
      </c>
      <c r="AB2937" s="7">
        <v>20115.039000000001</v>
      </c>
      <c r="AC2937" s="4">
        <v>100</v>
      </c>
      <c r="AD2937" s="4">
        <v>100</v>
      </c>
      <c r="AE2937" s="3" t="s">
        <v>2400</v>
      </c>
      <c r="AF2937" s="3" t="s">
        <v>2400</v>
      </c>
      <c r="AG2937" s="7">
        <v>10660747</v>
      </c>
      <c r="AH2937" s="7">
        <v>10641294</v>
      </c>
      <c r="AI2937" s="7">
        <v>10601700</v>
      </c>
      <c r="AJ2937" s="7">
        <v>10490425</v>
      </c>
      <c r="AK2937" s="3">
        <v>99.807209999999998</v>
      </c>
      <c r="AL2937" s="7">
        <v>41</v>
      </c>
      <c r="AM2937" s="7">
        <v>2837417</v>
      </c>
      <c r="AN2937" s="3">
        <v>26.62</v>
      </c>
      <c r="AO2937" s="3">
        <v>-1.156738</v>
      </c>
      <c r="AP2937" s="3">
        <v>2.3353290000000002</v>
      </c>
      <c r="AQ2937" s="3">
        <v>0.88547799999999999</v>
      </c>
      <c r="AR2937" s="3">
        <v>12.360289</v>
      </c>
      <c r="AS2937" s="3">
        <v>2.3353290000000002</v>
      </c>
      <c r="AT2937" s="3">
        <v>0.88547799999999999</v>
      </c>
      <c r="AU2937" s="3">
        <v>9.5512820000000005</v>
      </c>
      <c r="AV2937" s="3">
        <v>2.1704295205579873</v>
      </c>
      <c r="AW2937" s="3">
        <v>1.546329044978999</v>
      </c>
      <c r="AX2937" s="3">
        <v>1.101407160016374</v>
      </c>
      <c r="AY2937" s="3">
        <v>217.38</v>
      </c>
      <c r="AZ2937" s="3">
        <v>154.87</v>
      </c>
      <c r="BA2937" s="3">
        <v>110.31</v>
      </c>
    </row>
    <row r="2938" spans="1:53" x14ac:dyDescent="0.3">
      <c r="A2938" s="1" t="s">
        <v>3356</v>
      </c>
      <c r="B2938" s="2">
        <v>5724534</v>
      </c>
      <c r="C2938" s="9" t="s">
        <v>2401</v>
      </c>
      <c r="D2938" s="9" t="s">
        <v>2407</v>
      </c>
      <c r="E2938" s="3">
        <v>176.89672944</v>
      </c>
      <c r="F2938" s="5">
        <v>176.341499</v>
      </c>
      <c r="G2938" s="5" t="s">
        <v>2400</v>
      </c>
      <c r="H2938" s="3">
        <v>0.43</v>
      </c>
      <c r="I2938" s="3">
        <v>13.180516000000001</v>
      </c>
      <c r="J2938" s="3">
        <v>0.43</v>
      </c>
      <c r="K2938" s="3">
        <v>13.180516000000001</v>
      </c>
      <c r="L2938" s="3">
        <v>0.89173208999999998</v>
      </c>
      <c r="M2938" s="3">
        <v>0.89173208999999998</v>
      </c>
      <c r="N2938" s="3" t="s">
        <v>2400</v>
      </c>
      <c r="O2938" s="3" t="s">
        <v>2400</v>
      </c>
      <c r="P2938" s="3" t="s">
        <v>2400</v>
      </c>
      <c r="Q2938" s="3">
        <v>29.783465</v>
      </c>
      <c r="R2938" s="3" t="s">
        <v>2400</v>
      </c>
      <c r="S2938" s="3" t="s">
        <v>2400</v>
      </c>
      <c r="T2938" s="9" t="s">
        <v>3437</v>
      </c>
      <c r="U2938" s="7">
        <v>5603.0379999999996</v>
      </c>
      <c r="V2938" s="7">
        <v>5581.1009999999997</v>
      </c>
      <c r="W2938" s="7">
        <v>5030.0810000000001</v>
      </c>
      <c r="X2938" s="7">
        <v>5244.4279999999999</v>
      </c>
      <c r="Y2938" s="7">
        <v>5603.0379999999996</v>
      </c>
      <c r="Z2938" s="7">
        <v>5581.1009999999997</v>
      </c>
      <c r="AA2938" s="7">
        <v>5451.5029999999997</v>
      </c>
      <c r="AB2938" s="7">
        <v>5321.9049999999997</v>
      </c>
      <c r="AC2938" s="4">
        <v>100</v>
      </c>
      <c r="AD2938" s="4">
        <v>100</v>
      </c>
      <c r="AE2938" s="3" t="s">
        <v>2400</v>
      </c>
      <c r="AF2938" s="3" t="s">
        <v>2400</v>
      </c>
      <c r="AG2938" s="7">
        <v>15341392</v>
      </c>
      <c r="AH2938" s="7">
        <v>15341392</v>
      </c>
      <c r="AI2938" s="7">
        <v>16026487</v>
      </c>
      <c r="AJ2938" s="7" t="s">
        <v>2400</v>
      </c>
      <c r="AK2938" s="3" t="s">
        <v>2400</v>
      </c>
      <c r="AL2938" s="7">
        <v>46</v>
      </c>
      <c r="AM2938" s="7">
        <v>5208625</v>
      </c>
      <c r="AN2938" s="3">
        <v>33.950000000000003</v>
      </c>
      <c r="AO2938" s="3">
        <v>-2.231668</v>
      </c>
      <c r="AP2938" s="3">
        <v>-5.3497940000000002</v>
      </c>
      <c r="AQ2938" s="3">
        <v>-3.1578949999999999</v>
      </c>
      <c r="AR2938" s="3">
        <v>8.1716639999999998</v>
      </c>
      <c r="AS2938" s="3">
        <v>-5.3497940000000002</v>
      </c>
      <c r="AT2938" s="3">
        <v>-3.1578949999999999</v>
      </c>
      <c r="AU2938" s="3">
        <v>7.9812209999999997</v>
      </c>
      <c r="AV2938" s="3">
        <v>1.8335885035725572</v>
      </c>
      <c r="AW2938" s="3">
        <v>1.6810493052805353</v>
      </c>
      <c r="AX2938" s="3">
        <v>1.577733172903937</v>
      </c>
      <c r="AY2938" s="3">
        <v>107.91</v>
      </c>
      <c r="AZ2938" s="3">
        <v>98.93</v>
      </c>
      <c r="BA2938" s="3">
        <v>92.85</v>
      </c>
    </row>
    <row r="2939" spans="1:53" x14ac:dyDescent="0.3">
      <c r="A2939" s="1" t="s">
        <v>3322</v>
      </c>
      <c r="B2939" s="2">
        <v>4008676</v>
      </c>
      <c r="C2939" s="9" t="s">
        <v>2395</v>
      </c>
      <c r="D2939" s="9" t="s">
        <v>2459</v>
      </c>
      <c r="E2939" s="3">
        <v>176.44424255999999</v>
      </c>
      <c r="F2939" s="5">
        <v>214.02824200000001</v>
      </c>
      <c r="G2939" s="5" t="s">
        <v>2400</v>
      </c>
      <c r="H2939" s="3">
        <v>-0.20100000000000001</v>
      </c>
      <c r="I2939" s="3">
        <v>17.381657000000001</v>
      </c>
      <c r="J2939" s="3">
        <v>-0.20100000000000001</v>
      </c>
      <c r="K2939" s="3">
        <v>17.381657000000001</v>
      </c>
      <c r="L2939" s="3">
        <v>1.14099825</v>
      </c>
      <c r="M2939" s="3">
        <v>1.0520189799999999</v>
      </c>
      <c r="N2939" s="3">
        <v>13.2469</v>
      </c>
      <c r="O2939" s="3" t="s">
        <v>2400</v>
      </c>
      <c r="P2939" s="3" t="s">
        <v>2400</v>
      </c>
      <c r="Q2939" s="3">
        <v>0.66774699999999998</v>
      </c>
      <c r="R2939" s="3">
        <v>7.5012549999999996</v>
      </c>
      <c r="S2939" s="3">
        <v>7.5012549999999996</v>
      </c>
      <c r="T2939" s="9" t="s">
        <v>3430</v>
      </c>
      <c r="U2939" s="7">
        <v>295127</v>
      </c>
      <c r="V2939" s="7">
        <v>276960</v>
      </c>
      <c r="W2939" s="7">
        <v>242913</v>
      </c>
      <c r="X2939" s="7">
        <v>218581</v>
      </c>
      <c r="Y2939" s="7">
        <v>304470</v>
      </c>
      <c r="Z2939" s="7">
        <v>295127</v>
      </c>
      <c r="AA2939" s="7">
        <v>294633</v>
      </c>
      <c r="AB2939" s="7">
        <v>294244</v>
      </c>
      <c r="AC2939" s="3">
        <v>29.282</v>
      </c>
      <c r="AD2939" s="3">
        <v>28.247</v>
      </c>
      <c r="AE2939" s="4">
        <v>8.7520000000000007</v>
      </c>
      <c r="AF2939" s="4">
        <v>7.5860000000000003</v>
      </c>
      <c r="AG2939" s="7">
        <v>14104256</v>
      </c>
      <c r="AH2939" s="7">
        <v>13995024</v>
      </c>
      <c r="AI2939" s="7">
        <v>13958448</v>
      </c>
      <c r="AJ2939" s="7">
        <v>9296412</v>
      </c>
      <c r="AK2939" s="3">
        <v>65.912109999999998</v>
      </c>
      <c r="AL2939" s="7">
        <v>83</v>
      </c>
      <c r="AM2939" s="7">
        <v>7453191</v>
      </c>
      <c r="AN2939" s="3">
        <v>52.84</v>
      </c>
      <c r="AO2939" s="3">
        <v>3.1606670000000001</v>
      </c>
      <c r="AP2939" s="3">
        <v>-6.0751400000000002</v>
      </c>
      <c r="AQ2939" s="3">
        <v>-5.9247399999999999</v>
      </c>
      <c r="AR2939" s="3">
        <v>-26.239799000000001</v>
      </c>
      <c r="AS2939" s="3">
        <v>-6.0751400000000002</v>
      </c>
      <c r="AT2939" s="3">
        <v>-5.9247399999999999</v>
      </c>
      <c r="AU2939" s="3">
        <v>-27.289604000000001</v>
      </c>
      <c r="AV2939" s="3">
        <v>0.89669387736581074</v>
      </c>
      <c r="AW2939" s="3">
        <v>1.1023639054249106</v>
      </c>
      <c r="AX2939" s="3">
        <v>0.85084519605560616</v>
      </c>
      <c r="AY2939" s="3">
        <v>67.319999999999993</v>
      </c>
      <c r="AZ2939" s="3">
        <v>82.76</v>
      </c>
      <c r="BA2939" s="3">
        <v>63.88</v>
      </c>
    </row>
    <row r="2940" spans="1:53" x14ac:dyDescent="0.3">
      <c r="A2940" s="1" t="s">
        <v>3355</v>
      </c>
      <c r="B2940" s="2">
        <v>4914224</v>
      </c>
      <c r="C2940" s="9" t="s">
        <v>2395</v>
      </c>
      <c r="D2940" s="9" t="s">
        <v>2541</v>
      </c>
      <c r="E2940" s="3">
        <v>175.76538550999999</v>
      </c>
      <c r="F2940" s="5">
        <v>189.70238499999999</v>
      </c>
      <c r="G2940" s="5" t="s">
        <v>2400</v>
      </c>
      <c r="H2940" s="3">
        <v>0.1</v>
      </c>
      <c r="I2940" s="3" t="s">
        <v>2397</v>
      </c>
      <c r="J2940" s="3">
        <v>0.1</v>
      </c>
      <c r="K2940" s="3" t="s">
        <v>2397</v>
      </c>
      <c r="L2940" s="3">
        <v>0.95324206</v>
      </c>
      <c r="M2940" s="3">
        <v>0.55639324000000001</v>
      </c>
      <c r="N2940" s="3" t="s">
        <v>2397</v>
      </c>
      <c r="O2940" s="3" t="s">
        <v>2400</v>
      </c>
      <c r="P2940" s="3" t="s">
        <v>2400</v>
      </c>
      <c r="Q2940" s="3">
        <v>0.42128399999999999</v>
      </c>
      <c r="R2940" s="3" t="s">
        <v>2397</v>
      </c>
      <c r="S2940" s="3">
        <v>-22.725009</v>
      </c>
      <c r="T2940" s="9" t="s">
        <v>3437</v>
      </c>
      <c r="U2940" s="7">
        <v>468911</v>
      </c>
      <c r="V2940" s="7">
        <v>534014</v>
      </c>
      <c r="W2940" s="7">
        <v>635920</v>
      </c>
      <c r="X2940" s="7">
        <v>563605</v>
      </c>
      <c r="Y2940" s="7">
        <v>427492</v>
      </c>
      <c r="Z2940" s="7">
        <v>448646</v>
      </c>
      <c r="AA2940" s="7">
        <v>468911</v>
      </c>
      <c r="AB2940" s="7">
        <v>497350</v>
      </c>
      <c r="AC2940" s="3">
        <v>24.315999999999999</v>
      </c>
      <c r="AD2940" s="3">
        <v>24.776</v>
      </c>
      <c r="AE2940" s="3">
        <v>-3.202</v>
      </c>
      <c r="AF2940" s="4">
        <v>-2.77</v>
      </c>
      <c r="AG2940" s="7">
        <v>21908150</v>
      </c>
      <c r="AH2940" s="7">
        <v>21900374</v>
      </c>
      <c r="AI2940" s="7">
        <v>22804563</v>
      </c>
      <c r="AJ2940" s="7">
        <v>11068777</v>
      </c>
      <c r="AK2940" s="3">
        <v>49.162379999999999</v>
      </c>
      <c r="AL2940" s="7">
        <v>50</v>
      </c>
      <c r="AM2940" s="7">
        <v>11869849</v>
      </c>
      <c r="AN2940" s="3">
        <v>52.72</v>
      </c>
      <c r="AO2940" s="4">
        <v>1.09589</v>
      </c>
      <c r="AP2940" s="3">
        <v>-5.5057619999999998</v>
      </c>
      <c r="AQ2940" s="3">
        <v>16.037735999999999</v>
      </c>
      <c r="AR2940" s="3">
        <v>-29.781161000000001</v>
      </c>
      <c r="AS2940" s="3">
        <v>-5.5057619999999998</v>
      </c>
      <c r="AT2940" s="3">
        <v>16.037735999999999</v>
      </c>
      <c r="AU2940" s="3">
        <v>-30.898876000000001</v>
      </c>
      <c r="AV2940" s="3">
        <v>7.8660002888350444</v>
      </c>
      <c r="AW2940" s="3">
        <v>7.5755855165496104</v>
      </c>
      <c r="AX2940" s="3">
        <v>4.7101411199412686</v>
      </c>
      <c r="AY2940" s="3">
        <v>39.630000000000003</v>
      </c>
      <c r="AZ2940" s="3">
        <v>38.17</v>
      </c>
      <c r="BA2940" s="3">
        <v>23.73</v>
      </c>
    </row>
    <row r="2941" spans="1:53" x14ac:dyDescent="0.3">
      <c r="A2941" s="1" t="s">
        <v>2842</v>
      </c>
      <c r="B2941" s="2">
        <v>5721648</v>
      </c>
      <c r="C2941" s="9" t="s">
        <v>2401</v>
      </c>
      <c r="D2941" s="9" t="s">
        <v>2407</v>
      </c>
      <c r="E2941" s="3">
        <v>174.83804712</v>
      </c>
      <c r="F2941" s="5">
        <v>293.33804700000002</v>
      </c>
      <c r="G2941" s="5" t="s">
        <v>2400</v>
      </c>
      <c r="H2941" s="3">
        <v>0.88400000000000001</v>
      </c>
      <c r="I2941" s="3">
        <v>6.0267049999999998</v>
      </c>
      <c r="J2941" s="3">
        <v>0.88400000000000001</v>
      </c>
      <c r="K2941" s="3">
        <v>6.0267049999999998</v>
      </c>
      <c r="L2941" s="3">
        <v>0.9500512000000001</v>
      </c>
      <c r="M2941" s="3">
        <v>0.9500512000000001</v>
      </c>
      <c r="N2941" s="3">
        <v>16.292683</v>
      </c>
      <c r="O2941" s="3" t="s">
        <v>2400</v>
      </c>
      <c r="P2941" s="3" t="s">
        <v>2400</v>
      </c>
      <c r="Q2941" s="3">
        <v>14.3155</v>
      </c>
      <c r="R2941" s="3" t="s">
        <v>2400</v>
      </c>
      <c r="S2941" s="3" t="s">
        <v>2400</v>
      </c>
      <c r="T2941" s="9" t="s">
        <v>3438</v>
      </c>
      <c r="U2941" s="7">
        <v>20139.237000000001</v>
      </c>
      <c r="V2941" s="7">
        <v>19692.431</v>
      </c>
      <c r="W2941" s="7">
        <v>18994.495999999999</v>
      </c>
      <c r="X2941" s="7">
        <v>19044.708999999999</v>
      </c>
      <c r="Y2941" s="7">
        <v>20476.330000000002</v>
      </c>
      <c r="Z2941" s="7">
        <v>20307.784</v>
      </c>
      <c r="AA2941" s="7">
        <v>20139.237000000001</v>
      </c>
      <c r="AB2941" s="7">
        <v>20043.692999999999</v>
      </c>
      <c r="AC2941" s="4">
        <v>100</v>
      </c>
      <c r="AD2941" s="4">
        <v>100</v>
      </c>
      <c r="AE2941" s="3" t="s">
        <v>2400</v>
      </c>
      <c r="AF2941" s="3" t="s">
        <v>2400</v>
      </c>
      <c r="AG2941" s="7">
        <v>10456821</v>
      </c>
      <c r="AH2941" s="7">
        <v>10456821</v>
      </c>
      <c r="AI2941" s="7">
        <v>10456821</v>
      </c>
      <c r="AJ2941" s="7">
        <v>9958104</v>
      </c>
      <c r="AK2941" s="4">
        <v>100</v>
      </c>
      <c r="AL2941" s="7">
        <v>40</v>
      </c>
      <c r="AM2941" s="7">
        <v>1786688</v>
      </c>
      <c r="AN2941" s="3">
        <v>17.09</v>
      </c>
      <c r="AO2941" s="3">
        <v>0.240096</v>
      </c>
      <c r="AP2941" s="3">
        <v>-0.119617</v>
      </c>
      <c r="AQ2941" s="3">
        <v>-3.4123770000000002</v>
      </c>
      <c r="AR2941" s="3">
        <v>13.993174</v>
      </c>
      <c r="AS2941" s="3">
        <v>-0.119617</v>
      </c>
      <c r="AT2941" s="3">
        <v>-3.4123770000000002</v>
      </c>
      <c r="AU2941" s="3">
        <v>14.776631999999999</v>
      </c>
      <c r="AV2941" s="3">
        <v>1.7618643371632734</v>
      </c>
      <c r="AW2941" s="3">
        <v>1.7507732729930761</v>
      </c>
      <c r="AX2941" s="3">
        <v>1.5332950910886116</v>
      </c>
      <c r="AY2941" s="3">
        <v>115.46</v>
      </c>
      <c r="AZ2941" s="3">
        <v>114.74</v>
      </c>
      <c r="BA2941" s="3">
        <v>100.49</v>
      </c>
    </row>
    <row r="2942" spans="1:53" x14ac:dyDescent="0.3">
      <c r="A2942" s="1" t="s">
        <v>2739</v>
      </c>
      <c r="B2942" s="2">
        <v>4288267</v>
      </c>
      <c r="C2942" s="9" t="s">
        <v>2395</v>
      </c>
      <c r="D2942" s="9" t="s">
        <v>2420</v>
      </c>
      <c r="E2942" s="3">
        <v>174.16421548</v>
      </c>
      <c r="F2942" s="5">
        <v>152.25521499999999</v>
      </c>
      <c r="G2942" s="5" t="s">
        <v>2400</v>
      </c>
      <c r="H2942" s="3">
        <v>-8.2000000000000003E-2</v>
      </c>
      <c r="I2942" s="3" t="s">
        <v>2397</v>
      </c>
      <c r="J2942" s="3">
        <v>-8.2000000000000003E-2</v>
      </c>
      <c r="K2942" s="3">
        <v>35.511811000000002</v>
      </c>
      <c r="L2942" s="3">
        <v>0.98622348999999998</v>
      </c>
      <c r="M2942" s="3">
        <v>0.56087551000000002</v>
      </c>
      <c r="N2942" s="3" t="s">
        <v>2397</v>
      </c>
      <c r="O2942" s="3" t="s">
        <v>2400</v>
      </c>
      <c r="P2942" s="3" t="s">
        <v>2400</v>
      </c>
      <c r="Q2942" s="3">
        <v>0.56086499999999995</v>
      </c>
      <c r="R2942" s="3">
        <v>78.475382999999994</v>
      </c>
      <c r="S2942" s="3">
        <v>78.475382999999994</v>
      </c>
      <c r="T2942" s="9" t="s">
        <v>3429</v>
      </c>
      <c r="U2942" s="7">
        <v>286020</v>
      </c>
      <c r="V2942" s="7">
        <v>315251</v>
      </c>
      <c r="W2942" s="7">
        <v>265971</v>
      </c>
      <c r="X2942" s="7">
        <v>224007</v>
      </c>
      <c r="Y2942" s="7">
        <v>269413</v>
      </c>
      <c r="Z2942" s="7">
        <v>283600</v>
      </c>
      <c r="AA2942" s="7">
        <v>285053</v>
      </c>
      <c r="AB2942" s="7">
        <v>286020</v>
      </c>
      <c r="AC2942" s="3">
        <v>34.091999999999999</v>
      </c>
      <c r="AD2942" s="3">
        <v>33.738999999999997</v>
      </c>
      <c r="AE2942" s="3">
        <v>0.52200000000000002</v>
      </c>
      <c r="AF2942" s="4">
        <v>-2</v>
      </c>
      <c r="AG2942" s="7">
        <v>38362000</v>
      </c>
      <c r="AH2942" s="7">
        <v>38298000</v>
      </c>
      <c r="AI2942" s="7">
        <v>37970000</v>
      </c>
      <c r="AJ2942" s="7">
        <v>26023593</v>
      </c>
      <c r="AK2942" s="3">
        <v>67.836619999999996</v>
      </c>
      <c r="AL2942" s="7">
        <v>139</v>
      </c>
      <c r="AM2942" s="7">
        <v>18674302</v>
      </c>
      <c r="AN2942" s="3">
        <v>48.68</v>
      </c>
      <c r="AO2942" s="3">
        <v>1.5765769999999999</v>
      </c>
      <c r="AP2942" s="3">
        <v>-0.66079299999999996</v>
      </c>
      <c r="AQ2942" s="3">
        <v>0.222222</v>
      </c>
      <c r="AR2942" s="3">
        <v>-31.25</v>
      </c>
      <c r="AS2942" s="3">
        <v>-0.66079299999999996</v>
      </c>
      <c r="AT2942" s="3">
        <v>0.222222</v>
      </c>
      <c r="AU2942" s="3">
        <v>-34.590282999999999</v>
      </c>
      <c r="AV2942" s="3">
        <v>2.0121832549479355</v>
      </c>
      <c r="AW2942" s="3">
        <v>3.0101239767551062</v>
      </c>
      <c r="AX2942" s="3">
        <v>3.02404007846626</v>
      </c>
      <c r="AY2942" s="3">
        <v>54.74</v>
      </c>
      <c r="AZ2942" s="3">
        <v>81.88</v>
      </c>
      <c r="BA2942" s="3">
        <v>82.26</v>
      </c>
    </row>
    <row r="2943" spans="1:53" x14ac:dyDescent="0.3">
      <c r="A2943" s="1" t="s">
        <v>2922</v>
      </c>
      <c r="B2943" s="2">
        <v>10715409</v>
      </c>
      <c r="C2943" s="9" t="s">
        <v>2395</v>
      </c>
      <c r="D2943" s="9" t="s">
        <v>2403</v>
      </c>
      <c r="E2943" s="3">
        <v>174.09093658</v>
      </c>
      <c r="F2943" s="5">
        <v>89.274935999999997</v>
      </c>
      <c r="G2943" s="5" t="s">
        <v>2400</v>
      </c>
      <c r="H2943" s="3">
        <v>-0.38800000000000001</v>
      </c>
      <c r="I2943" s="3" t="s">
        <v>2397</v>
      </c>
      <c r="J2943" s="3">
        <v>-0.38800000000000001</v>
      </c>
      <c r="K2943" s="3" t="s">
        <v>2397</v>
      </c>
      <c r="L2943" s="3">
        <v>2.1472868199999997</v>
      </c>
      <c r="M2943" s="3">
        <v>2.1472868199999997</v>
      </c>
      <c r="N2943" s="3" t="s">
        <v>2397</v>
      </c>
      <c r="O2943" s="3" t="s">
        <v>2400</v>
      </c>
      <c r="P2943" s="3" t="s">
        <v>2400</v>
      </c>
      <c r="Q2943" s="3" t="s">
        <v>2400</v>
      </c>
      <c r="R2943" s="3" t="s">
        <v>2397</v>
      </c>
      <c r="S2943" s="3">
        <v>-0.95036699999999996</v>
      </c>
      <c r="T2943" s="9" t="s">
        <v>3429</v>
      </c>
      <c r="U2943" s="7" t="s">
        <v>2400</v>
      </c>
      <c r="V2943" s="7" t="s">
        <v>2400</v>
      </c>
      <c r="W2943" s="7" t="s">
        <v>2400</v>
      </c>
      <c r="X2943" s="7" t="s">
        <v>2400</v>
      </c>
      <c r="Y2943" s="7" t="s">
        <v>2400</v>
      </c>
      <c r="Z2943" s="7" t="s">
        <v>2400</v>
      </c>
      <c r="AA2943" s="7" t="s">
        <v>2400</v>
      </c>
      <c r="AB2943" s="7" t="s">
        <v>2400</v>
      </c>
      <c r="AC2943" s="3" t="s">
        <v>2400</v>
      </c>
      <c r="AD2943" s="3" t="s">
        <v>2400</v>
      </c>
      <c r="AE2943" s="3" t="s">
        <v>2400</v>
      </c>
      <c r="AF2943" s="3" t="s">
        <v>2400</v>
      </c>
      <c r="AG2943" s="7">
        <v>64179095</v>
      </c>
      <c r="AH2943" s="7">
        <v>62071965</v>
      </c>
      <c r="AI2943" s="7">
        <v>61760748</v>
      </c>
      <c r="AJ2943" s="7">
        <v>32591639</v>
      </c>
      <c r="AK2943" s="3">
        <v>50.734029999999997</v>
      </c>
      <c r="AL2943" s="7">
        <v>108</v>
      </c>
      <c r="AM2943" s="7">
        <v>30365478</v>
      </c>
      <c r="AN2943" s="3">
        <v>47.27</v>
      </c>
      <c r="AO2943" s="3">
        <v>-5.4607510000000001</v>
      </c>
      <c r="AP2943" s="3">
        <v>2.2140219999999999</v>
      </c>
      <c r="AQ2943" s="3">
        <v>-47.036329000000002</v>
      </c>
      <c r="AR2943" s="3">
        <v>-36.027714000000003</v>
      </c>
      <c r="AS2943" s="3">
        <v>2.2140219999999999</v>
      </c>
      <c r="AT2943" s="3">
        <v>-47.036329000000002</v>
      </c>
      <c r="AU2943" s="3">
        <v>-34.976526</v>
      </c>
      <c r="AV2943" s="3">
        <v>2.5551462341383191</v>
      </c>
      <c r="AW2943" s="3">
        <v>5.9971720935118027</v>
      </c>
      <c r="AX2943" s="3">
        <v>3.7771691224814141</v>
      </c>
      <c r="AY2943" s="3">
        <v>72.08</v>
      </c>
      <c r="AZ2943" s="3">
        <v>169.18</v>
      </c>
      <c r="BA2943" s="3">
        <v>106.56</v>
      </c>
    </row>
    <row r="2944" spans="1:53" x14ac:dyDescent="0.3">
      <c r="A2944" s="1" t="s">
        <v>3101</v>
      </c>
      <c r="B2944" s="2">
        <v>9043515</v>
      </c>
      <c r="C2944" s="9" t="s">
        <v>2401</v>
      </c>
      <c r="D2944" s="9" t="s">
        <v>2460</v>
      </c>
      <c r="E2944" s="3">
        <v>173.1397776</v>
      </c>
      <c r="F2944" s="5" t="s">
        <v>2400</v>
      </c>
      <c r="G2944" s="5">
        <v>653.01077759999998</v>
      </c>
      <c r="H2944" s="3">
        <v>0.21</v>
      </c>
      <c r="I2944" s="3">
        <v>20.26455</v>
      </c>
      <c r="J2944" s="3">
        <v>0.21</v>
      </c>
      <c r="K2944" s="3">
        <v>20.26455</v>
      </c>
      <c r="L2944" s="3">
        <v>4.5191740399999993</v>
      </c>
      <c r="M2944" s="3">
        <v>4.5191740399999993</v>
      </c>
      <c r="N2944" s="3">
        <v>0.49118299999999998</v>
      </c>
      <c r="O2944" s="3" t="s">
        <v>2400</v>
      </c>
      <c r="P2944" s="3" t="s">
        <v>2400</v>
      </c>
      <c r="Q2944" s="3" t="s">
        <v>2400</v>
      </c>
      <c r="R2944" s="3" t="s">
        <v>2400</v>
      </c>
      <c r="S2944" s="3">
        <v>4.8443662720197898</v>
      </c>
      <c r="T2944" s="9" t="s">
        <v>3429</v>
      </c>
      <c r="U2944" s="7">
        <v>226432</v>
      </c>
      <c r="V2944" s="7">
        <v>181798</v>
      </c>
      <c r="W2944" s="7">
        <v>239423</v>
      </c>
      <c r="X2944" s="7">
        <v>188167</v>
      </c>
      <c r="Y2944" s="7">
        <v>260661</v>
      </c>
      <c r="Z2944" s="7">
        <v>244373</v>
      </c>
      <c r="AA2944" s="7">
        <v>232401</v>
      </c>
      <c r="AB2944" s="7">
        <v>226432</v>
      </c>
      <c r="AC2944" s="4">
        <v>100</v>
      </c>
      <c r="AD2944" s="4">
        <v>100</v>
      </c>
      <c r="AE2944" s="3" t="s">
        <v>2400</v>
      </c>
      <c r="AF2944" s="3" t="s">
        <v>2400</v>
      </c>
      <c r="AG2944" s="7">
        <v>20582349</v>
      </c>
      <c r="AH2944" s="7">
        <v>19600819</v>
      </c>
      <c r="AI2944" s="7">
        <v>17411842</v>
      </c>
      <c r="AJ2944" s="7">
        <v>18280454</v>
      </c>
      <c r="AK2944" s="3">
        <v>86.154960000000003</v>
      </c>
      <c r="AL2944" s="7">
        <v>101</v>
      </c>
      <c r="AM2944" s="7">
        <v>9370733</v>
      </c>
      <c r="AN2944" s="3">
        <v>44.16</v>
      </c>
      <c r="AO2944" s="3">
        <v>4.0760870000000002</v>
      </c>
      <c r="AP2944" s="3">
        <v>-6.1274509999999998</v>
      </c>
      <c r="AQ2944" s="3">
        <v>61.945031999999998</v>
      </c>
      <c r="AR2944" s="3">
        <v>62.288136000000002</v>
      </c>
      <c r="AS2944" s="3">
        <v>-6.1274509999999998</v>
      </c>
      <c r="AT2944" s="3">
        <v>61.945031999999998</v>
      </c>
      <c r="AU2944" s="3">
        <v>49.609375</v>
      </c>
      <c r="AV2944" s="3">
        <v>9.8065803221870382</v>
      </c>
      <c r="AW2944" s="3">
        <v>12.075728533956905</v>
      </c>
      <c r="AX2944" s="3">
        <v>10.655634774691562</v>
      </c>
      <c r="AY2944" s="4">
        <v>131.5</v>
      </c>
      <c r="AZ2944" s="3">
        <v>161.93</v>
      </c>
      <c r="BA2944" s="3">
        <v>142.88</v>
      </c>
    </row>
    <row r="2945" spans="1:53" x14ac:dyDescent="0.3">
      <c r="A2945" s="1" t="s">
        <v>2612</v>
      </c>
      <c r="B2945" s="2">
        <v>4981574</v>
      </c>
      <c r="C2945" s="9" t="s">
        <v>2401</v>
      </c>
      <c r="D2945" s="9" t="s">
        <v>2520</v>
      </c>
      <c r="E2945" s="3">
        <v>173.01485228999999</v>
      </c>
      <c r="F2945" s="5">
        <v>362.06185199999999</v>
      </c>
      <c r="G2945" s="5" t="s">
        <v>2400</v>
      </c>
      <c r="H2945" s="3">
        <v>-0.91400000000000003</v>
      </c>
      <c r="I2945" s="3" t="s">
        <v>2397</v>
      </c>
      <c r="J2945" s="3">
        <v>-0.91400000000000003</v>
      </c>
      <c r="K2945" s="3" t="s">
        <v>2397</v>
      </c>
      <c r="L2945" s="3">
        <v>1.14774417</v>
      </c>
      <c r="M2945" s="3">
        <v>0.40397871000000002</v>
      </c>
      <c r="N2945" s="3">
        <v>2.6918600000000001</v>
      </c>
      <c r="O2945" s="3" t="s">
        <v>2400</v>
      </c>
      <c r="P2945" s="3" t="s">
        <v>2400</v>
      </c>
      <c r="Q2945" s="3">
        <v>0.58200099999999999</v>
      </c>
      <c r="R2945" s="3">
        <v>11.468942999999999</v>
      </c>
      <c r="S2945" s="3">
        <v>11.468942999999999</v>
      </c>
      <c r="T2945" s="9" t="s">
        <v>3429</v>
      </c>
      <c r="U2945" s="7">
        <v>579371</v>
      </c>
      <c r="V2945" s="7">
        <v>609615</v>
      </c>
      <c r="W2945" s="7">
        <v>557676</v>
      </c>
      <c r="X2945" s="7">
        <v>458704</v>
      </c>
      <c r="Y2945" s="7">
        <v>553839</v>
      </c>
      <c r="Z2945" s="7">
        <v>585049</v>
      </c>
      <c r="AA2945" s="7">
        <v>589629</v>
      </c>
      <c r="AB2945" s="7">
        <v>579371</v>
      </c>
      <c r="AC2945" s="3">
        <v>30.923999999999999</v>
      </c>
      <c r="AD2945" s="3">
        <v>27.463999999999999</v>
      </c>
      <c r="AE2945" s="4">
        <v>8.0830000000000002</v>
      </c>
      <c r="AF2945" s="4">
        <v>3.552</v>
      </c>
      <c r="AG2945" s="7">
        <v>28610801</v>
      </c>
      <c r="AH2945" s="7">
        <v>28740247</v>
      </c>
      <c r="AI2945" s="7">
        <v>28751249</v>
      </c>
      <c r="AJ2945" s="7">
        <v>24874870</v>
      </c>
      <c r="AK2945" s="3">
        <v>86.407589999999999</v>
      </c>
      <c r="AL2945" s="7">
        <v>147</v>
      </c>
      <c r="AM2945" s="7">
        <v>19407603</v>
      </c>
      <c r="AN2945" s="3">
        <v>67.42</v>
      </c>
      <c r="AO2945" s="3">
        <v>6.436782</v>
      </c>
      <c r="AP2945" s="3">
        <v>-22.961729999999999</v>
      </c>
      <c r="AQ2945" s="3">
        <v>-12.641508999999999</v>
      </c>
      <c r="AR2945" s="3">
        <v>-57.561869999999999</v>
      </c>
      <c r="AS2945" s="3">
        <v>-22.961729999999999</v>
      </c>
      <c r="AT2945" s="3">
        <v>-12.641508999999999</v>
      </c>
      <c r="AU2945" s="3">
        <v>-57.793984000000002</v>
      </c>
      <c r="AV2945" s="3">
        <v>4.6722110296737238</v>
      </c>
      <c r="AW2945" s="3">
        <v>5.0882500315495909</v>
      </c>
      <c r="AX2945" s="3">
        <v>5.3558678497246284</v>
      </c>
      <c r="AY2945" s="3">
        <v>101.21</v>
      </c>
      <c r="AZ2945" s="3">
        <v>110.22</v>
      </c>
      <c r="BA2945" s="4">
        <v>116.02</v>
      </c>
    </row>
    <row r="2946" spans="1:53" x14ac:dyDescent="0.3">
      <c r="A2946" s="1" t="s">
        <v>2730</v>
      </c>
      <c r="B2946" s="2">
        <v>4972858</v>
      </c>
      <c r="C2946" s="9" t="s">
        <v>2401</v>
      </c>
      <c r="D2946" s="9" t="s">
        <v>2417</v>
      </c>
      <c r="E2946" s="3">
        <v>172.72597686</v>
      </c>
      <c r="F2946" s="5">
        <v>-58.170693999999997</v>
      </c>
      <c r="G2946" s="5" t="s">
        <v>2400</v>
      </c>
      <c r="H2946" s="3">
        <v>-0.22545596211610858</v>
      </c>
      <c r="I2946" s="3" t="s">
        <v>2397</v>
      </c>
      <c r="J2946" s="3">
        <v>-0.22545596211610858</v>
      </c>
      <c r="K2946" s="3" t="s">
        <v>2397</v>
      </c>
      <c r="L2946" s="3">
        <v>0.68107691999999997</v>
      </c>
      <c r="M2946" s="3">
        <v>0.44185222000000002</v>
      </c>
      <c r="N2946" s="3" t="s">
        <v>2400</v>
      </c>
      <c r="O2946" s="3" t="s">
        <v>2400</v>
      </c>
      <c r="P2946" s="3" t="s">
        <v>2400</v>
      </c>
      <c r="Q2946" s="3" t="s">
        <v>2397</v>
      </c>
      <c r="R2946" s="3">
        <v>1.0648409999999999</v>
      </c>
      <c r="S2946" s="3">
        <v>1.0648409999999999</v>
      </c>
      <c r="T2946" s="9" t="s">
        <v>3429</v>
      </c>
      <c r="U2946" s="7">
        <v>94611.197764425189</v>
      </c>
      <c r="V2946" s="7">
        <v>131585.96349998104</v>
      </c>
      <c r="W2946" s="7">
        <v>121642.65767447812</v>
      </c>
      <c r="X2946" s="7">
        <v>225183.114336456</v>
      </c>
      <c r="Y2946" s="7">
        <v>102361.97300023091</v>
      </c>
      <c r="Z2946" s="7">
        <v>98296.380062787488</v>
      </c>
      <c r="AA2946" s="7">
        <v>96230.613802293534</v>
      </c>
      <c r="AB2946" s="7">
        <v>94611.197764425189</v>
      </c>
      <c r="AC2946" s="3">
        <v>65.355999999999995</v>
      </c>
      <c r="AD2946" s="3">
        <v>63.966000000000001</v>
      </c>
      <c r="AE2946" s="3">
        <v>-26.013999999999999</v>
      </c>
      <c r="AF2946" s="3">
        <v>-36.456000000000003</v>
      </c>
      <c r="AG2946" s="7">
        <v>30181127</v>
      </c>
      <c r="AH2946" s="7">
        <v>29919223</v>
      </c>
      <c r="AI2946" s="7">
        <v>29081780</v>
      </c>
      <c r="AJ2946" s="7">
        <v>7092898</v>
      </c>
      <c r="AK2946" s="3">
        <v>23.73526</v>
      </c>
      <c r="AL2946" s="7">
        <v>10</v>
      </c>
      <c r="AM2946" s="7">
        <v>144620</v>
      </c>
      <c r="AN2946" s="3">
        <v>0.48</v>
      </c>
      <c r="AO2946" s="3">
        <v>-2.3354569999999999</v>
      </c>
      <c r="AP2946" s="3">
        <v>-20.415225</v>
      </c>
      <c r="AQ2946" s="3">
        <v>7.7283369999999998</v>
      </c>
      <c r="AR2946" s="3">
        <v>108.144796</v>
      </c>
      <c r="AS2946" s="3">
        <v>-20.415225</v>
      </c>
      <c r="AT2946" s="3">
        <v>7.7283369999999998</v>
      </c>
      <c r="AU2946" s="3">
        <v>101.754386</v>
      </c>
      <c r="AV2946" s="3">
        <v>1.4917160974056181</v>
      </c>
      <c r="AW2946" s="3">
        <v>3.7264764612727408</v>
      </c>
      <c r="AX2946" s="3">
        <v>3.0834147282834712</v>
      </c>
      <c r="AY2946" s="3">
        <v>56.52</v>
      </c>
      <c r="AZ2946" s="3">
        <v>141.18</v>
      </c>
      <c r="BA2946" s="3">
        <v>116.82</v>
      </c>
    </row>
    <row r="2947" spans="1:53" x14ac:dyDescent="0.3">
      <c r="A2947" s="1" t="s">
        <v>2870</v>
      </c>
      <c r="B2947" s="2">
        <v>6562951</v>
      </c>
      <c r="C2947" s="9" t="s">
        <v>2395</v>
      </c>
      <c r="D2947" s="9" t="s">
        <v>2545</v>
      </c>
      <c r="E2947" s="3">
        <v>172.44348754750001</v>
      </c>
      <c r="F2947" s="5">
        <v>475.00648699999999</v>
      </c>
      <c r="G2947" s="5" t="s">
        <v>2400</v>
      </c>
      <c r="H2947" s="3">
        <v>-6.4000000000000001E-2</v>
      </c>
      <c r="I2947" s="3" t="s">
        <v>2397</v>
      </c>
      <c r="J2947" s="3">
        <v>-6.4000000000000001E-2</v>
      </c>
      <c r="K2947" s="3" t="s">
        <v>2397</v>
      </c>
      <c r="L2947" s="3">
        <v>0.56591166000000004</v>
      </c>
      <c r="M2947" s="3">
        <v>0.56591166000000004</v>
      </c>
      <c r="N2947" s="3" t="s">
        <v>2397</v>
      </c>
      <c r="O2947" s="3" t="s">
        <v>2400</v>
      </c>
      <c r="P2947" s="3" t="s">
        <v>2400</v>
      </c>
      <c r="Q2947" s="3">
        <v>1.3419890000000001</v>
      </c>
      <c r="R2947" s="3" t="s">
        <v>2397</v>
      </c>
      <c r="S2947" s="3" t="s">
        <v>2397</v>
      </c>
      <c r="T2947" s="9" t="s">
        <v>3429</v>
      </c>
      <c r="U2947" s="7">
        <v>349846</v>
      </c>
      <c r="V2947" s="7">
        <v>382826</v>
      </c>
      <c r="W2947" s="7">
        <v>366009</v>
      </c>
      <c r="X2947" s="7">
        <v>364125</v>
      </c>
      <c r="Y2947" s="7">
        <v>329041</v>
      </c>
      <c r="Z2947" s="7">
        <v>333935</v>
      </c>
      <c r="AA2947" s="7">
        <v>340238</v>
      </c>
      <c r="AB2947" s="7">
        <v>349846</v>
      </c>
      <c r="AC2947" s="4">
        <v>14.56</v>
      </c>
      <c r="AD2947" s="4">
        <v>7.2690000000000001</v>
      </c>
      <c r="AE2947" s="3">
        <v>6.0000000000000001E-3</v>
      </c>
      <c r="AF2947" s="3">
        <v>-3.4660000000000002</v>
      </c>
      <c r="AG2947" s="7">
        <v>287232000</v>
      </c>
      <c r="AH2947" s="7">
        <v>246535000</v>
      </c>
      <c r="AI2947" s="7">
        <v>232935000</v>
      </c>
      <c r="AJ2947" s="7">
        <v>168133621</v>
      </c>
      <c r="AK2947" s="3">
        <v>60.440689999999996</v>
      </c>
      <c r="AL2947" s="7">
        <v>34</v>
      </c>
      <c r="AM2947" s="7">
        <v>26641463</v>
      </c>
      <c r="AN2947" s="3">
        <v>9.58</v>
      </c>
      <c r="AO2947" s="3">
        <v>5.3552600000000004</v>
      </c>
      <c r="AP2947" s="3">
        <v>-19.390224</v>
      </c>
      <c r="AQ2947" s="3">
        <v>-5.7169809999999996</v>
      </c>
      <c r="AR2947" s="3">
        <v>-79.850807000000003</v>
      </c>
      <c r="AS2947" s="3">
        <v>-19.390224</v>
      </c>
      <c r="AT2947" s="3">
        <v>-5.7169809999999996</v>
      </c>
      <c r="AU2947" s="3">
        <v>-80.631782999999999</v>
      </c>
      <c r="AV2947" s="3">
        <v>2.5065335056561047</v>
      </c>
      <c r="AW2947" s="3">
        <v>1.7480947208135071</v>
      </c>
      <c r="AX2947" s="3">
        <v>2.6396141954621681</v>
      </c>
      <c r="AY2947" s="3">
        <v>210.47</v>
      </c>
      <c r="AZ2947" s="3">
        <v>146.78</v>
      </c>
      <c r="BA2947" s="3">
        <v>221.64</v>
      </c>
    </row>
    <row r="2948" spans="1:53" x14ac:dyDescent="0.3">
      <c r="A2948" s="1" t="s">
        <v>3051</v>
      </c>
      <c r="B2948" s="2">
        <v>4810458</v>
      </c>
      <c r="C2948" s="9" t="s">
        <v>2401</v>
      </c>
      <c r="D2948" s="9" t="s">
        <v>2409</v>
      </c>
      <c r="E2948" s="3">
        <v>172.36946119999999</v>
      </c>
      <c r="F2948" s="5">
        <v>142.26546099999999</v>
      </c>
      <c r="G2948" s="5" t="s">
        <v>2400</v>
      </c>
      <c r="H2948" s="3">
        <v>-0.41099999999999998</v>
      </c>
      <c r="I2948" s="3" t="s">
        <v>2397</v>
      </c>
      <c r="J2948" s="3">
        <v>-0.41099999999999998</v>
      </c>
      <c r="K2948" s="3" t="s">
        <v>2397</v>
      </c>
      <c r="L2948" s="3">
        <v>0.66227524000000004</v>
      </c>
      <c r="M2948" s="3">
        <v>0.50896154999999998</v>
      </c>
      <c r="N2948" s="3" t="s">
        <v>2397</v>
      </c>
      <c r="O2948" s="3" t="s">
        <v>2400</v>
      </c>
      <c r="P2948" s="3" t="s">
        <v>2400</v>
      </c>
      <c r="Q2948" s="3">
        <v>0.260745</v>
      </c>
      <c r="R2948" s="3" t="s">
        <v>2397</v>
      </c>
      <c r="S2948" s="3">
        <v>-1.604428</v>
      </c>
      <c r="T2948" s="9" t="s">
        <v>3429</v>
      </c>
      <c r="U2948" s="7">
        <v>425174</v>
      </c>
      <c r="V2948" s="7">
        <v>406365</v>
      </c>
      <c r="W2948" s="7">
        <v>386905</v>
      </c>
      <c r="X2948" s="7">
        <v>362048</v>
      </c>
      <c r="Y2948" s="7">
        <v>419146</v>
      </c>
      <c r="Z2948" s="7">
        <v>426098</v>
      </c>
      <c r="AA2948" s="7">
        <v>430746</v>
      </c>
      <c r="AB2948" s="7">
        <v>425174</v>
      </c>
      <c r="AC2948" s="3">
        <v>68.221000000000004</v>
      </c>
      <c r="AD2948" s="3">
        <v>68.016000000000005</v>
      </c>
      <c r="AE2948" s="3">
        <v>-21.699000000000002</v>
      </c>
      <c r="AF2948" s="4">
        <v>-17.46</v>
      </c>
      <c r="AG2948" s="7">
        <v>37439555</v>
      </c>
      <c r="AH2948" s="7">
        <v>37204214</v>
      </c>
      <c r="AI2948" s="7">
        <v>36187046</v>
      </c>
      <c r="AJ2948" s="7">
        <v>36389007</v>
      </c>
      <c r="AK2948" s="3">
        <v>97.110839999999996</v>
      </c>
      <c r="AL2948" s="7">
        <v>160</v>
      </c>
      <c r="AM2948" s="7">
        <v>33859727</v>
      </c>
      <c r="AN2948" s="3">
        <v>90.36</v>
      </c>
      <c r="AO2948" s="3">
        <v>-6.2972289999999997</v>
      </c>
      <c r="AP2948" s="3">
        <v>-19.130434999999999</v>
      </c>
      <c r="AQ2948" s="3">
        <v>-33.452593999999998</v>
      </c>
      <c r="AR2948" s="3">
        <v>-82.080924999999993</v>
      </c>
      <c r="AS2948" s="3">
        <v>-19.130434999999999</v>
      </c>
      <c r="AT2948" s="3">
        <v>-33.452593999999998</v>
      </c>
      <c r="AU2948" s="3">
        <v>-82.713755000000006</v>
      </c>
      <c r="AV2948" s="3">
        <v>4.3405003077627393</v>
      </c>
      <c r="AW2948" s="3">
        <v>5.4778871995382712</v>
      </c>
      <c r="AX2948" s="3">
        <v>6.7013382791788807</v>
      </c>
      <c r="AY2948" s="3">
        <v>58.59</v>
      </c>
      <c r="AZ2948" s="3">
        <v>73.95</v>
      </c>
      <c r="BA2948" s="3">
        <v>90.46</v>
      </c>
    </row>
    <row r="2949" spans="1:53" x14ac:dyDescent="0.3">
      <c r="A2949" s="1" t="s">
        <v>3282</v>
      </c>
      <c r="B2949" s="2">
        <v>4121654</v>
      </c>
      <c r="C2949" s="9" t="s">
        <v>2395</v>
      </c>
      <c r="D2949" s="9" t="s">
        <v>2537</v>
      </c>
      <c r="E2949" s="3">
        <v>172.23569599999999</v>
      </c>
      <c r="F2949" s="5">
        <v>3439.741696</v>
      </c>
      <c r="G2949" s="5">
        <v>3439.741696</v>
      </c>
      <c r="H2949" s="3">
        <v>0.37</v>
      </c>
      <c r="I2949" s="3" t="s">
        <v>2397</v>
      </c>
      <c r="J2949" s="3">
        <v>0.37</v>
      </c>
      <c r="K2949" s="3" t="s">
        <v>2397</v>
      </c>
      <c r="L2949" s="3" t="s">
        <v>2397</v>
      </c>
      <c r="M2949" s="3">
        <v>0.23771108999999999</v>
      </c>
      <c r="N2949" s="3">
        <v>1.0018130000000001</v>
      </c>
      <c r="O2949" s="3" t="s">
        <v>2397</v>
      </c>
      <c r="P2949" s="3">
        <v>1.4010166224506699</v>
      </c>
      <c r="Q2949" s="3">
        <v>1.4424669999999999</v>
      </c>
      <c r="R2949" s="3">
        <v>7.0269310000000003</v>
      </c>
      <c r="S2949" s="3">
        <v>7.0269310000000003</v>
      </c>
      <c r="T2949" s="9" t="s">
        <v>3429</v>
      </c>
      <c r="U2949" s="7">
        <v>2292912</v>
      </c>
      <c r="V2949" s="7">
        <v>2453215</v>
      </c>
      <c r="W2949" s="7">
        <v>2283532</v>
      </c>
      <c r="X2949" s="7">
        <v>1857478</v>
      </c>
      <c r="Y2949" s="7">
        <v>2397162</v>
      </c>
      <c r="Z2949" s="7">
        <v>2317391</v>
      </c>
      <c r="AA2949" s="7">
        <v>2326598</v>
      </c>
      <c r="AB2949" s="7">
        <v>2292912</v>
      </c>
      <c r="AC2949" s="3">
        <v>44.030999999999999</v>
      </c>
      <c r="AD2949" s="3">
        <v>45.354999999999997</v>
      </c>
      <c r="AE2949" s="3">
        <v>17.247</v>
      </c>
      <c r="AF2949" s="4">
        <v>19.61</v>
      </c>
      <c r="AG2949" s="7">
        <v>86362503</v>
      </c>
      <c r="AH2949" s="7">
        <v>86117848</v>
      </c>
      <c r="AI2949" s="7">
        <v>84620400</v>
      </c>
      <c r="AJ2949" s="7">
        <v>71557997</v>
      </c>
      <c r="AK2949" s="3">
        <v>83.093109999999996</v>
      </c>
      <c r="AL2949" s="7">
        <v>176</v>
      </c>
      <c r="AM2949" s="7">
        <v>58052650</v>
      </c>
      <c r="AN2949" s="3">
        <v>67.41</v>
      </c>
      <c r="AO2949" s="3">
        <v>17.553191999999999</v>
      </c>
      <c r="AP2949" s="4">
        <v>10.5</v>
      </c>
      <c r="AQ2949" s="3">
        <v>-1.5590200000000001</v>
      </c>
      <c r="AR2949" s="3">
        <v>-71.954314999999994</v>
      </c>
      <c r="AS2949" s="4">
        <v>10.5</v>
      </c>
      <c r="AT2949" s="3">
        <v>-1.5590200000000001</v>
      </c>
      <c r="AU2949" s="3">
        <v>-72.340425999999994</v>
      </c>
      <c r="AV2949" s="3">
        <v>5.2298179017718462</v>
      </c>
      <c r="AW2949" s="3">
        <v>3.9980214803804106</v>
      </c>
      <c r="AX2949" s="3">
        <v>4.973465249002154</v>
      </c>
      <c r="AY2949" s="4">
        <v>90.3</v>
      </c>
      <c r="AZ2949" s="3">
        <v>69.03</v>
      </c>
      <c r="BA2949" s="3">
        <v>85.87</v>
      </c>
    </row>
    <row r="2950" spans="1:53" x14ac:dyDescent="0.3">
      <c r="A2950" s="1" t="s">
        <v>2791</v>
      </c>
      <c r="B2950" s="2">
        <v>4415447</v>
      </c>
      <c r="C2950" s="9" t="s">
        <v>2401</v>
      </c>
      <c r="D2950" s="9" t="s">
        <v>2477</v>
      </c>
      <c r="E2950" s="3">
        <v>171.66402217999999</v>
      </c>
      <c r="F2950" s="5">
        <v>577.97402199999999</v>
      </c>
      <c r="G2950" s="5" t="s">
        <v>2400</v>
      </c>
      <c r="H2950" s="3">
        <v>0.40899999999999997</v>
      </c>
      <c r="I2950" s="3">
        <v>5.5060729999999998</v>
      </c>
      <c r="J2950" s="3">
        <v>0.40899999999999997</v>
      </c>
      <c r="K2950" s="3">
        <v>5.5060729999999998</v>
      </c>
      <c r="L2950" s="3">
        <v>0.57371861999999996</v>
      </c>
      <c r="M2950" s="3">
        <v>0.57371861999999996</v>
      </c>
      <c r="N2950" s="3">
        <v>3.0596179999999999</v>
      </c>
      <c r="O2950" s="3" t="s">
        <v>2400</v>
      </c>
      <c r="P2950" s="3" t="s">
        <v>2400</v>
      </c>
      <c r="Q2950" s="3">
        <v>3.9996800000000001</v>
      </c>
      <c r="R2950" s="3">
        <v>5.6268840000000004</v>
      </c>
      <c r="S2950" s="3">
        <v>5.6268840000000004</v>
      </c>
      <c r="T2950" s="9" t="s">
        <v>3429</v>
      </c>
      <c r="U2950" s="7">
        <v>160480</v>
      </c>
      <c r="V2950" s="7">
        <v>131657</v>
      </c>
      <c r="W2950" s="7">
        <v>137746</v>
      </c>
      <c r="X2950" s="7">
        <v>137165</v>
      </c>
      <c r="Y2950" s="7">
        <v>151689</v>
      </c>
      <c r="Z2950" s="7">
        <v>161234</v>
      </c>
      <c r="AA2950" s="7">
        <v>161272</v>
      </c>
      <c r="AB2950" s="7">
        <v>160480</v>
      </c>
      <c r="AC2950" s="3">
        <v>65.478999999999999</v>
      </c>
      <c r="AD2950" s="3">
        <v>76.876999999999995</v>
      </c>
      <c r="AE2950" s="3">
        <v>60.231000000000002</v>
      </c>
      <c r="AF2950" s="3">
        <v>71.081999999999994</v>
      </c>
      <c r="AG2950" s="7">
        <v>36837773</v>
      </c>
      <c r="AH2950" s="7">
        <v>36837773</v>
      </c>
      <c r="AI2950" s="7">
        <v>36837773</v>
      </c>
      <c r="AJ2950" s="7">
        <v>17644227</v>
      </c>
      <c r="AK2950" s="3">
        <v>47.897109999999998</v>
      </c>
      <c r="AL2950" s="7">
        <v>23</v>
      </c>
      <c r="AM2950" s="7">
        <v>8901106</v>
      </c>
      <c r="AN2950" s="3">
        <v>24.16</v>
      </c>
      <c r="AO2950" s="3">
        <v>2.8355389999999998</v>
      </c>
      <c r="AP2950" s="3">
        <v>16.738197</v>
      </c>
      <c r="AQ2950" s="3">
        <v>43.535620000000002</v>
      </c>
      <c r="AR2950" s="3">
        <v>92.907801000000006</v>
      </c>
      <c r="AS2950" s="3">
        <v>16.738197</v>
      </c>
      <c r="AT2950" s="3">
        <v>43.535620000000002</v>
      </c>
      <c r="AU2950" s="3">
        <v>94.285713999999999</v>
      </c>
      <c r="AV2950" s="3">
        <v>1.3495643350255218</v>
      </c>
      <c r="AW2950" s="3">
        <v>0.85819549896702585</v>
      </c>
      <c r="AX2950" s="3">
        <v>0.62600232827338798</v>
      </c>
      <c r="AY2950" s="3">
        <v>233.78</v>
      </c>
      <c r="AZ2950" s="3">
        <v>148.66</v>
      </c>
      <c r="BA2950" s="3">
        <v>108.44</v>
      </c>
    </row>
    <row r="2951" spans="1:53" x14ac:dyDescent="0.3">
      <c r="A2951" s="1" t="s">
        <v>3325</v>
      </c>
      <c r="B2951" s="2">
        <v>4065162</v>
      </c>
      <c r="C2951" s="9" t="s">
        <v>2395</v>
      </c>
      <c r="D2951" s="9" t="s">
        <v>2399</v>
      </c>
      <c r="E2951" s="3">
        <v>170.28271114</v>
      </c>
      <c r="F2951" s="5" t="s">
        <v>2400</v>
      </c>
      <c r="G2951" s="5">
        <v>171.02671114</v>
      </c>
      <c r="H2951" s="3">
        <v>0.22</v>
      </c>
      <c r="I2951" s="3">
        <v>9.9019607843137294</v>
      </c>
      <c r="J2951" s="4">
        <v>0.22</v>
      </c>
      <c r="K2951" s="3">
        <v>9.9019607843137294</v>
      </c>
      <c r="L2951" s="3">
        <v>1.3633775738501799</v>
      </c>
      <c r="M2951" s="3">
        <v>1.3173214036249801</v>
      </c>
      <c r="N2951" s="3">
        <v>8.3609270000000002</v>
      </c>
      <c r="O2951" s="3" t="s">
        <v>2400</v>
      </c>
      <c r="P2951" s="3" t="s">
        <v>2400</v>
      </c>
      <c r="Q2951" s="3" t="s">
        <v>2400</v>
      </c>
      <c r="R2951" s="3" t="s">
        <v>2400</v>
      </c>
      <c r="S2951" s="3" t="s">
        <v>2400</v>
      </c>
      <c r="T2951" s="9" t="s">
        <v>3429</v>
      </c>
      <c r="U2951" s="7">
        <v>53983</v>
      </c>
      <c r="V2951" s="7">
        <v>47900</v>
      </c>
      <c r="W2951" s="7">
        <v>39036</v>
      </c>
      <c r="X2951" s="7">
        <v>37141</v>
      </c>
      <c r="Y2951" s="7">
        <v>53106</v>
      </c>
      <c r="Z2951" s="7">
        <v>51306</v>
      </c>
      <c r="AA2951" s="7">
        <v>52355</v>
      </c>
      <c r="AB2951" s="7">
        <v>53983</v>
      </c>
      <c r="AC2951" s="3" t="s">
        <v>2400</v>
      </c>
      <c r="AD2951" s="3" t="s">
        <v>2400</v>
      </c>
      <c r="AE2951" s="3" t="s">
        <v>2400</v>
      </c>
      <c r="AF2951" s="3" t="s">
        <v>2400</v>
      </c>
      <c r="AG2951" s="7">
        <v>17328124</v>
      </c>
      <c r="AH2951" s="7">
        <v>17322758</v>
      </c>
      <c r="AI2951" s="7">
        <v>17135595</v>
      </c>
      <c r="AJ2951" s="7">
        <v>13633206</v>
      </c>
      <c r="AK2951" s="3">
        <v>78.676760000000002</v>
      </c>
      <c r="AL2951" s="7">
        <v>48</v>
      </c>
      <c r="AM2951" s="7">
        <v>5048615</v>
      </c>
      <c r="AN2951" s="3">
        <v>29.14</v>
      </c>
      <c r="AO2951" s="3">
        <v>-0.68829899999999999</v>
      </c>
      <c r="AP2951" s="3">
        <v>2.7466940000000002</v>
      </c>
      <c r="AQ2951" s="3">
        <v>15.958667999999999</v>
      </c>
      <c r="AR2951" s="3">
        <v>25.154895</v>
      </c>
      <c r="AS2951" s="3">
        <v>2.7466940000000002</v>
      </c>
      <c r="AT2951" s="3">
        <v>15.958667999999999</v>
      </c>
      <c r="AU2951" s="3">
        <v>20.095124999999999</v>
      </c>
      <c r="AV2951" s="3">
        <v>0.37616882242994104</v>
      </c>
      <c r="AW2951" s="3">
        <v>0.66437187209753246</v>
      </c>
      <c r="AX2951" s="3">
        <v>0.70701736756873479</v>
      </c>
      <c r="AY2951" s="3">
        <v>61.89</v>
      </c>
      <c r="AZ2951" s="4">
        <v>109.3</v>
      </c>
      <c r="BA2951" s="3">
        <v>116.32</v>
      </c>
    </row>
    <row r="2952" spans="1:53" x14ac:dyDescent="0.3">
      <c r="A2952" s="1" t="s">
        <v>2597</v>
      </c>
      <c r="B2952" s="2">
        <v>4660749</v>
      </c>
      <c r="C2952" s="9" t="s">
        <v>2395</v>
      </c>
      <c r="D2952" s="9" t="s">
        <v>2405</v>
      </c>
      <c r="E2952" s="3">
        <v>169.17321859</v>
      </c>
      <c r="F2952" s="5">
        <v>161.94521800000001</v>
      </c>
      <c r="G2952" s="5" t="s">
        <v>2400</v>
      </c>
      <c r="H2952" s="3">
        <v>-0.01</v>
      </c>
      <c r="I2952" s="3" t="s">
        <v>2397</v>
      </c>
      <c r="J2952" s="3">
        <v>-0.01</v>
      </c>
      <c r="K2952" s="3" t="s">
        <v>2397</v>
      </c>
      <c r="L2952" s="3">
        <v>14.912280699999998</v>
      </c>
      <c r="M2952" s="3">
        <v>4.8690670999999996</v>
      </c>
      <c r="N2952" s="3" t="s">
        <v>2397</v>
      </c>
      <c r="O2952" s="3" t="s">
        <v>2400</v>
      </c>
      <c r="P2952" s="3" t="s">
        <v>2400</v>
      </c>
      <c r="Q2952" s="3">
        <v>2.4348839999999998</v>
      </c>
      <c r="R2952" s="3" t="s">
        <v>2397</v>
      </c>
      <c r="S2952" s="3">
        <v>-14.898389</v>
      </c>
      <c r="T2952" s="9" t="s">
        <v>3429</v>
      </c>
      <c r="U2952" s="7">
        <v>93150</v>
      </c>
      <c r="V2952" s="7">
        <v>122737</v>
      </c>
      <c r="W2952" s="7">
        <v>145600</v>
      </c>
      <c r="X2952" s="7">
        <v>135922</v>
      </c>
      <c r="Y2952" s="7">
        <v>91631</v>
      </c>
      <c r="Z2952" s="7">
        <v>91031</v>
      </c>
      <c r="AA2952" s="7">
        <v>93914</v>
      </c>
      <c r="AB2952" s="7">
        <v>93150</v>
      </c>
      <c r="AC2952" s="4">
        <v>56.56</v>
      </c>
      <c r="AD2952" s="3">
        <v>63.338999999999999</v>
      </c>
      <c r="AE2952" s="3">
        <v>-62.713000000000001</v>
      </c>
      <c r="AF2952" s="3">
        <v>-21.308</v>
      </c>
      <c r="AG2952" s="7">
        <v>39202550</v>
      </c>
      <c r="AH2952" s="7">
        <v>38712407</v>
      </c>
      <c r="AI2952" s="7">
        <v>38173533</v>
      </c>
      <c r="AJ2952" s="7">
        <v>26198349</v>
      </c>
      <c r="AK2952" s="4">
        <v>67.674300000000002</v>
      </c>
      <c r="AL2952" s="7">
        <v>48</v>
      </c>
      <c r="AM2952" s="7">
        <v>10671185</v>
      </c>
      <c r="AN2952" s="3">
        <v>27.57</v>
      </c>
      <c r="AO2952" s="3">
        <v>19.959676999999999</v>
      </c>
      <c r="AP2952" s="3">
        <v>36.155605999999999</v>
      </c>
      <c r="AQ2952" s="3">
        <v>100.33669999999999</v>
      </c>
      <c r="AR2952" s="3">
        <v>262.80487799999997</v>
      </c>
      <c r="AS2952" s="3">
        <v>36.155605999999999</v>
      </c>
      <c r="AT2952" s="3">
        <v>100.33669999999999</v>
      </c>
      <c r="AU2952" s="3">
        <v>260.60606100000001</v>
      </c>
      <c r="AV2952" s="3">
        <v>12.025955916406851</v>
      </c>
      <c r="AW2952" s="3">
        <v>9.2925388352769041</v>
      </c>
      <c r="AX2952" s="3">
        <v>4.73886794524</v>
      </c>
      <c r="AY2952" s="3">
        <v>560.17999999999995</v>
      </c>
      <c r="AZ2952" s="3">
        <v>432.85</v>
      </c>
      <c r="BA2952" s="3">
        <v>220.74</v>
      </c>
    </row>
    <row r="2953" spans="1:53" x14ac:dyDescent="0.3">
      <c r="A2953" s="1" t="s">
        <v>2996</v>
      </c>
      <c r="B2953" s="2">
        <v>4977592</v>
      </c>
      <c r="C2953" s="9" t="s">
        <v>2395</v>
      </c>
      <c r="D2953" s="9" t="s">
        <v>2486</v>
      </c>
      <c r="E2953" s="3">
        <v>167.48324411999999</v>
      </c>
      <c r="F2953" s="5">
        <v>233.855244</v>
      </c>
      <c r="G2953" s="5" t="s">
        <v>2400</v>
      </c>
      <c r="H2953" s="3">
        <v>-0.5</v>
      </c>
      <c r="I2953" s="3" t="s">
        <v>2397</v>
      </c>
      <c r="J2953" s="3">
        <v>-0.5</v>
      </c>
      <c r="K2953" s="3" t="s">
        <v>2397</v>
      </c>
      <c r="L2953" s="3">
        <v>0.55720654000000003</v>
      </c>
      <c r="M2953" s="3">
        <v>0.53734551000000008</v>
      </c>
      <c r="N2953" s="3">
        <v>4.7021940000000004</v>
      </c>
      <c r="O2953" s="3" t="s">
        <v>2400</v>
      </c>
      <c r="P2953" s="3" t="s">
        <v>2400</v>
      </c>
      <c r="Q2953" s="3">
        <v>1.1239380000000001</v>
      </c>
      <c r="R2953" s="3" t="s">
        <v>2397</v>
      </c>
      <c r="S2953" s="3">
        <v>-2.1784270000000001</v>
      </c>
      <c r="T2953" s="9" t="s">
        <v>3429</v>
      </c>
      <c r="U2953" s="7">
        <v>309492</v>
      </c>
      <c r="V2953" s="7">
        <v>362086</v>
      </c>
      <c r="W2953" s="7">
        <v>228962</v>
      </c>
      <c r="X2953" s="7">
        <v>313076</v>
      </c>
      <c r="Y2953" s="7">
        <v>187514</v>
      </c>
      <c r="Z2953" s="7">
        <v>212457</v>
      </c>
      <c r="AA2953" s="7">
        <v>236361</v>
      </c>
      <c r="AB2953" s="7">
        <v>309492</v>
      </c>
      <c r="AC2953" s="4">
        <v>19.920000000000002</v>
      </c>
      <c r="AD2953" s="4">
        <v>10.311999999999999</v>
      </c>
      <c r="AE2953" s="4">
        <v>7.8170000000000002</v>
      </c>
      <c r="AF2953" s="3">
        <v>-55.426000000000002</v>
      </c>
      <c r="AG2953" s="7">
        <v>48127369</v>
      </c>
      <c r="AH2953" s="7">
        <v>48127369</v>
      </c>
      <c r="AI2953" s="7">
        <v>47941652</v>
      </c>
      <c r="AJ2953" s="7">
        <v>19874103</v>
      </c>
      <c r="AK2953" s="3">
        <v>41.294809999999998</v>
      </c>
      <c r="AL2953" s="7">
        <v>80</v>
      </c>
      <c r="AM2953" s="7">
        <v>11088535</v>
      </c>
      <c r="AN2953" s="3">
        <v>23.04</v>
      </c>
      <c r="AO2953" s="3">
        <v>7.1428570000000002</v>
      </c>
      <c r="AP2953" s="3">
        <v>-13.793103</v>
      </c>
      <c r="AQ2953" s="3">
        <v>-26.650366999999999</v>
      </c>
      <c r="AR2953" s="3">
        <v>-32.126697</v>
      </c>
      <c r="AS2953" s="3">
        <v>-13.793103</v>
      </c>
      <c r="AT2953" s="3">
        <v>-26.650366999999999</v>
      </c>
      <c r="AU2953" s="3">
        <v>-32.735425999999997</v>
      </c>
      <c r="AV2953" s="3">
        <v>1.4042217849057987</v>
      </c>
      <c r="AW2953" s="3">
        <v>1.0529427369354771</v>
      </c>
      <c r="AX2953" s="3">
        <v>1.1122764359202446</v>
      </c>
      <c r="AY2953" s="3">
        <v>123.32</v>
      </c>
      <c r="AZ2953" s="3">
        <v>92.47</v>
      </c>
      <c r="BA2953" s="3">
        <v>97.68</v>
      </c>
    </row>
    <row r="2954" spans="1:53" x14ac:dyDescent="0.3">
      <c r="A2954" s="1" t="s">
        <v>3360</v>
      </c>
      <c r="B2954" s="2">
        <v>7703169</v>
      </c>
      <c r="C2954" s="9" t="s">
        <v>2401</v>
      </c>
      <c r="D2954" s="9" t="s">
        <v>2419</v>
      </c>
      <c r="E2954" s="3">
        <v>167.45945634</v>
      </c>
      <c r="F2954" s="5">
        <v>370.19062600000001</v>
      </c>
      <c r="G2954" s="5" t="s">
        <v>2400</v>
      </c>
      <c r="H2954" s="3">
        <v>-0.16580260323277257</v>
      </c>
      <c r="I2954" s="3" t="s">
        <v>2397</v>
      </c>
      <c r="J2954" s="3">
        <v>-0.16580260323277257</v>
      </c>
      <c r="K2954" s="3" t="s">
        <v>2397</v>
      </c>
      <c r="L2954" s="3">
        <v>1.7243664599999999</v>
      </c>
      <c r="M2954" s="3">
        <v>1.0407646099999999</v>
      </c>
      <c r="N2954" s="3" t="s">
        <v>2397</v>
      </c>
      <c r="O2954" s="3" t="s">
        <v>2400</v>
      </c>
      <c r="P2954" s="3" t="s">
        <v>2400</v>
      </c>
      <c r="Q2954" s="3">
        <v>1.8359129999999999</v>
      </c>
      <c r="R2954" s="3" t="s">
        <v>2397</v>
      </c>
      <c r="S2954" s="3">
        <v>-3.9546199999999998</v>
      </c>
      <c r="T2954" s="9" t="s">
        <v>3429</v>
      </c>
      <c r="U2954" s="7">
        <v>155484.51609933897</v>
      </c>
      <c r="V2954" s="7">
        <v>151900.27245426</v>
      </c>
      <c r="W2954" s="7">
        <v>84662.164423373761</v>
      </c>
      <c r="X2954" s="7">
        <v>22467.350225269187</v>
      </c>
      <c r="Y2954" s="7">
        <v>181333.06445277453</v>
      </c>
      <c r="Z2954" s="7">
        <v>168888.15771787748</v>
      </c>
      <c r="AA2954" s="7">
        <v>155484.51609933897</v>
      </c>
      <c r="AB2954" s="7">
        <v>153867.98679243668</v>
      </c>
      <c r="AC2954" s="3">
        <v>32.625</v>
      </c>
      <c r="AD2954" s="3">
        <v>35.677999999999997</v>
      </c>
      <c r="AE2954" s="3">
        <v>-67.950999999999993</v>
      </c>
      <c r="AF2954" s="3">
        <v>-49.243000000000002</v>
      </c>
      <c r="AG2954" s="7">
        <v>217321193</v>
      </c>
      <c r="AH2954" s="7">
        <v>217321193</v>
      </c>
      <c r="AI2954" s="7">
        <v>195696004</v>
      </c>
      <c r="AJ2954" s="7">
        <v>82429678</v>
      </c>
      <c r="AK2954" s="3">
        <v>32.48762</v>
      </c>
      <c r="AL2954" s="7">
        <v>49</v>
      </c>
      <c r="AM2954" s="7">
        <v>19562335</v>
      </c>
      <c r="AN2954" s="3">
        <v>7.71</v>
      </c>
      <c r="AO2954" s="3">
        <v>8.776885</v>
      </c>
      <c r="AP2954" s="3">
        <v>-24.136364</v>
      </c>
      <c r="AQ2954" s="3">
        <v>-58.959015999999998</v>
      </c>
      <c r="AR2954" s="3">
        <v>-70.017964000000006</v>
      </c>
      <c r="AS2954" s="3">
        <v>-24.136364</v>
      </c>
      <c r="AT2954" s="3">
        <v>-58.959015999999998</v>
      </c>
      <c r="AU2954" s="3">
        <v>-71.388570999999999</v>
      </c>
      <c r="AV2954" s="3">
        <v>4.9080843561504954</v>
      </c>
      <c r="AW2954" s="3">
        <v>2.2401147474391503</v>
      </c>
      <c r="AX2954" s="3">
        <v>1.5193722928698199</v>
      </c>
      <c r="AY2954" s="3">
        <v>475.42</v>
      </c>
      <c r="AZ2954" s="3">
        <v>216.99</v>
      </c>
      <c r="BA2954" s="3">
        <v>147.16999999999999</v>
      </c>
    </row>
    <row r="2955" spans="1:53" x14ac:dyDescent="0.3">
      <c r="A2955" s="1" t="s">
        <v>2804</v>
      </c>
      <c r="B2955" s="2">
        <v>4132634</v>
      </c>
      <c r="C2955" s="9" t="s">
        <v>2395</v>
      </c>
      <c r="D2955" s="9" t="s">
        <v>2408</v>
      </c>
      <c r="E2955" s="3">
        <v>167.43034850000001</v>
      </c>
      <c r="F2955" s="5">
        <v>475.70634799999999</v>
      </c>
      <c r="G2955" s="5">
        <v>526.36634849999996</v>
      </c>
      <c r="H2955" s="3">
        <v>-1.83</v>
      </c>
      <c r="I2955" s="3" t="s">
        <v>2397</v>
      </c>
      <c r="J2955" s="3">
        <v>-1.83</v>
      </c>
      <c r="K2955" s="3" t="s">
        <v>2397</v>
      </c>
      <c r="L2955" s="3">
        <v>0.55608139999999995</v>
      </c>
      <c r="M2955" s="3">
        <v>0.55608139999999995</v>
      </c>
      <c r="N2955" s="3" t="s">
        <v>2397</v>
      </c>
      <c r="O2955" s="3" t="s">
        <v>2400</v>
      </c>
      <c r="P2955" s="3" t="s">
        <v>2400</v>
      </c>
      <c r="Q2955" s="3">
        <v>1.262302</v>
      </c>
      <c r="R2955" s="3" t="s">
        <v>2397</v>
      </c>
      <c r="S2955" s="3">
        <v>-43.045014999999999</v>
      </c>
      <c r="T2955" s="9" t="s">
        <v>3429</v>
      </c>
      <c r="U2955" s="7">
        <v>452871</v>
      </c>
      <c r="V2955" s="7">
        <v>405356</v>
      </c>
      <c r="W2955" s="7">
        <v>538199</v>
      </c>
      <c r="X2955" s="7">
        <v>582774</v>
      </c>
      <c r="Y2955" s="7">
        <v>464891</v>
      </c>
      <c r="Z2955" s="7">
        <v>471200</v>
      </c>
      <c r="AA2955" s="7">
        <v>472112</v>
      </c>
      <c r="AB2955" s="7">
        <v>452871</v>
      </c>
      <c r="AC2955" s="3">
        <v>99.608999999999995</v>
      </c>
      <c r="AD2955" s="3">
        <v>99.619</v>
      </c>
      <c r="AE2955" s="3">
        <v>-5.859</v>
      </c>
      <c r="AF2955" s="4">
        <v>-3.91</v>
      </c>
      <c r="AG2955" s="7">
        <v>29540000</v>
      </c>
      <c r="AH2955" s="7">
        <v>29300000</v>
      </c>
      <c r="AI2955" s="7">
        <v>28218000</v>
      </c>
      <c r="AJ2955" s="7">
        <v>21489269</v>
      </c>
      <c r="AK2955" s="3">
        <v>72.516350000000003</v>
      </c>
      <c r="AL2955" s="7">
        <v>105</v>
      </c>
      <c r="AM2955" s="7">
        <v>11516144</v>
      </c>
      <c r="AN2955" s="3">
        <v>38.86</v>
      </c>
      <c r="AO2955" s="3">
        <v>16.915423000000001</v>
      </c>
      <c r="AP2955" s="3">
        <v>66.371680999999995</v>
      </c>
      <c r="AQ2955" s="3">
        <v>130.392157</v>
      </c>
      <c r="AR2955" s="3">
        <v>10.070258000000001</v>
      </c>
      <c r="AS2955" s="3">
        <v>66.371680999999995</v>
      </c>
      <c r="AT2955" s="3">
        <v>130.392157</v>
      </c>
      <c r="AU2955" s="3">
        <v>7.798165</v>
      </c>
      <c r="AV2955" s="3">
        <v>4.724686665751042</v>
      </c>
      <c r="AW2955" s="3">
        <v>5.9539006264338132</v>
      </c>
      <c r="AX2955" s="3">
        <v>3.8782742521460176</v>
      </c>
      <c r="AY2955" s="4">
        <v>105.7</v>
      </c>
      <c r="AZ2955" s="4">
        <v>133.19999999999999</v>
      </c>
      <c r="BA2955" s="3">
        <v>86.76</v>
      </c>
    </row>
    <row r="2956" spans="1:53" x14ac:dyDescent="0.3">
      <c r="A2956" s="1" t="s">
        <v>3214</v>
      </c>
      <c r="B2956" s="2">
        <v>4811335</v>
      </c>
      <c r="C2956" s="9" t="s">
        <v>2395</v>
      </c>
      <c r="D2956" s="9" t="s">
        <v>2403</v>
      </c>
      <c r="E2956" s="3">
        <v>167.32330762000001</v>
      </c>
      <c r="F2956" s="5">
        <v>194.11130700000001</v>
      </c>
      <c r="G2956" s="5" t="s">
        <v>2400</v>
      </c>
      <c r="H2956" s="3">
        <v>-0.33400000000000002</v>
      </c>
      <c r="I2956" s="3" t="s">
        <v>2400</v>
      </c>
      <c r="J2956" s="3">
        <v>0.58199999999999996</v>
      </c>
      <c r="K2956" s="3" t="s">
        <v>2400</v>
      </c>
      <c r="L2956" s="3" t="s">
        <v>2400</v>
      </c>
      <c r="M2956" s="3" t="s">
        <v>2400</v>
      </c>
      <c r="N2956" s="3" t="s">
        <v>2400</v>
      </c>
      <c r="O2956" s="3" t="s">
        <v>2400</v>
      </c>
      <c r="P2956" s="3" t="s">
        <v>2400</v>
      </c>
      <c r="Q2956" s="3" t="s">
        <v>2400</v>
      </c>
      <c r="R2956" s="3" t="s">
        <v>2400</v>
      </c>
      <c r="S2956" s="3" t="s">
        <v>2400</v>
      </c>
      <c r="T2956" s="9" t="s">
        <v>3429</v>
      </c>
      <c r="U2956" s="7">
        <v>126325</v>
      </c>
      <c r="V2956" s="7">
        <v>7128</v>
      </c>
      <c r="W2956" s="7">
        <v>144927</v>
      </c>
      <c r="X2956" s="7">
        <v>33215</v>
      </c>
      <c r="Y2956" s="7">
        <v>126325</v>
      </c>
      <c r="Z2956" s="7">
        <v>374</v>
      </c>
      <c r="AA2956" s="7">
        <v>126847</v>
      </c>
      <c r="AB2956" s="7">
        <v>126325</v>
      </c>
      <c r="AC2956" s="3">
        <v>-15.464</v>
      </c>
      <c r="AD2956" s="3">
        <v>-9.9809999999999999</v>
      </c>
      <c r="AE2956" s="3">
        <v>-80.537999999999997</v>
      </c>
      <c r="AF2956" s="3">
        <v>-28.795000000000002</v>
      </c>
      <c r="AG2956" s="7">
        <v>170200253</v>
      </c>
      <c r="AH2956" s="7">
        <v>151633922</v>
      </c>
      <c r="AI2956" s="7">
        <v>128630689</v>
      </c>
      <c r="AJ2956" s="7">
        <v>124849208</v>
      </c>
      <c r="AK2956" s="3">
        <v>73.123239999999996</v>
      </c>
      <c r="AL2956" s="7">
        <v>89</v>
      </c>
      <c r="AM2956" s="7">
        <v>40481640</v>
      </c>
      <c r="AN2956" s="3">
        <v>23.71</v>
      </c>
      <c r="AO2956" s="3">
        <v>-13.4375</v>
      </c>
      <c r="AP2956" s="3">
        <v>-15.204082</v>
      </c>
      <c r="AQ2956" s="3">
        <v>-12.165732999999999</v>
      </c>
      <c r="AR2956" s="3">
        <v>-40.642856999999999</v>
      </c>
      <c r="AS2956" s="3">
        <v>-15.204082</v>
      </c>
      <c r="AT2956" s="3">
        <v>-12.165732999999999</v>
      </c>
      <c r="AU2956" s="3">
        <v>-40.642856999999999</v>
      </c>
      <c r="AV2956" s="3">
        <v>4.36058111914104</v>
      </c>
      <c r="AW2956" s="3">
        <v>7.3278776616489782</v>
      </c>
      <c r="AX2956" s="3">
        <v>8.759125967660756</v>
      </c>
      <c r="AY2956" s="3">
        <v>35.69</v>
      </c>
      <c r="AZ2956" s="3">
        <v>59.98</v>
      </c>
      <c r="BA2956" s="4">
        <v>71.7</v>
      </c>
    </row>
    <row r="2957" spans="1:53" x14ac:dyDescent="0.3">
      <c r="A2957" s="1" t="s">
        <v>2654</v>
      </c>
      <c r="B2957" s="2">
        <v>4044758</v>
      </c>
      <c r="C2957" s="9" t="s">
        <v>2395</v>
      </c>
      <c r="D2957" s="9" t="s">
        <v>2399</v>
      </c>
      <c r="E2957" s="3">
        <v>166.72387164</v>
      </c>
      <c r="F2957" s="5" t="s">
        <v>2400</v>
      </c>
      <c r="G2957" s="5">
        <v>45.166871639999997</v>
      </c>
      <c r="H2957" s="3">
        <v>0.16</v>
      </c>
      <c r="I2957" s="3">
        <v>19.8359375</v>
      </c>
      <c r="J2957" s="3">
        <v>0.16</v>
      </c>
      <c r="K2957" s="3">
        <v>19.8359375</v>
      </c>
      <c r="L2957" s="3">
        <v>0.99421969486135298</v>
      </c>
      <c r="M2957" s="3">
        <v>0.99421969486135298</v>
      </c>
      <c r="N2957" s="3">
        <v>29.386574</v>
      </c>
      <c r="O2957" s="3" t="s">
        <v>2400</v>
      </c>
      <c r="P2957" s="3" t="s">
        <v>2400</v>
      </c>
      <c r="Q2957" s="3" t="s">
        <v>2400</v>
      </c>
      <c r="R2957" s="3" t="s">
        <v>2400</v>
      </c>
      <c r="S2957" s="3" t="s">
        <v>2400</v>
      </c>
      <c r="T2957" s="9" t="s">
        <v>3429</v>
      </c>
      <c r="U2957" s="7">
        <v>56839</v>
      </c>
      <c r="V2957" s="7">
        <v>56345</v>
      </c>
      <c r="W2957" s="7">
        <v>49461</v>
      </c>
      <c r="X2957" s="7">
        <v>51258</v>
      </c>
      <c r="Y2957" s="7" t="s">
        <v>2400</v>
      </c>
      <c r="Z2957" s="7">
        <v>49583</v>
      </c>
      <c r="AA2957" s="7">
        <v>49440</v>
      </c>
      <c r="AB2957" s="7">
        <v>49727</v>
      </c>
      <c r="AC2957" s="3" t="s">
        <v>2400</v>
      </c>
      <c r="AD2957" s="3" t="s">
        <v>2400</v>
      </c>
      <c r="AE2957" s="3" t="s">
        <v>2400</v>
      </c>
      <c r="AF2957" s="3" t="s">
        <v>2400</v>
      </c>
      <c r="AG2957" s="7">
        <v>12460678</v>
      </c>
      <c r="AH2957" s="7">
        <v>12460678</v>
      </c>
      <c r="AI2957" s="7">
        <v>12547390</v>
      </c>
      <c r="AJ2957" s="7">
        <v>8197421</v>
      </c>
      <c r="AK2957" s="3">
        <v>65.786320000000003</v>
      </c>
      <c r="AL2957" s="7">
        <v>39</v>
      </c>
      <c r="AM2957" s="7">
        <v>4016542</v>
      </c>
      <c r="AN2957" s="3">
        <v>32.229999999999997</v>
      </c>
      <c r="AO2957" s="3">
        <v>0.43512699999999999</v>
      </c>
      <c r="AP2957" s="3">
        <v>-5.1195820000000003</v>
      </c>
      <c r="AQ2957" s="3">
        <v>4.228243</v>
      </c>
      <c r="AR2957" s="3">
        <v>24.705304999999999</v>
      </c>
      <c r="AS2957" s="3">
        <v>-5.1195820000000003</v>
      </c>
      <c r="AT2957" s="3">
        <v>4.228243</v>
      </c>
      <c r="AU2957" s="3">
        <v>23.732944</v>
      </c>
      <c r="AV2957" s="3">
        <v>0.70660681545578818</v>
      </c>
      <c r="AW2957" s="3">
        <v>0.67874972920268206</v>
      </c>
      <c r="AX2957" s="3">
        <v>0.56159186399130001</v>
      </c>
      <c r="AY2957" s="4">
        <v>157.30000000000001</v>
      </c>
      <c r="AZ2957" s="4">
        <v>151.09</v>
      </c>
      <c r="BA2957" s="4">
        <v>125.02</v>
      </c>
    </row>
    <row r="2958" spans="1:53" x14ac:dyDescent="0.3">
      <c r="A2958" s="1" t="s">
        <v>3165</v>
      </c>
      <c r="B2958" s="2">
        <v>4810509</v>
      </c>
      <c r="C2958" s="9" t="s">
        <v>2395</v>
      </c>
      <c r="D2958" s="9" t="s">
        <v>2403</v>
      </c>
      <c r="E2958" s="3">
        <v>166.40724875999999</v>
      </c>
      <c r="F2958" s="5">
        <v>156.05224799999999</v>
      </c>
      <c r="G2958" s="5" t="s">
        <v>2400</v>
      </c>
      <c r="H2958" s="3">
        <v>0.41</v>
      </c>
      <c r="I2958" s="3">
        <v>6.545064</v>
      </c>
      <c r="J2958" s="3">
        <v>0.41</v>
      </c>
      <c r="K2958" s="3">
        <v>6.545064</v>
      </c>
      <c r="L2958" s="3">
        <v>8.5434173700000002</v>
      </c>
      <c r="M2958" s="3">
        <v>2.1048999300000002</v>
      </c>
      <c r="N2958" s="3">
        <v>4.3696279999999996</v>
      </c>
      <c r="O2958" s="3" t="s">
        <v>2400</v>
      </c>
      <c r="P2958" s="3" t="s">
        <v>2400</v>
      </c>
      <c r="Q2958" s="3">
        <v>0.57216800000000001</v>
      </c>
      <c r="R2958" s="3">
        <v>2.8042989999999999</v>
      </c>
      <c r="S2958" s="3">
        <v>2.8042989999999999</v>
      </c>
      <c r="T2958" s="9" t="s">
        <v>3429</v>
      </c>
      <c r="U2958" s="7">
        <v>235637</v>
      </c>
      <c r="V2958" s="7">
        <v>228031</v>
      </c>
      <c r="W2958" s="7">
        <v>253155</v>
      </c>
      <c r="X2958" s="7">
        <v>225110</v>
      </c>
      <c r="Y2958" s="7">
        <v>243569</v>
      </c>
      <c r="Z2958" s="7">
        <v>219143</v>
      </c>
      <c r="AA2958" s="7">
        <v>226628</v>
      </c>
      <c r="AB2958" s="7">
        <v>235637</v>
      </c>
      <c r="AC2958" s="3">
        <v>73.399000000000001</v>
      </c>
      <c r="AD2958" s="3">
        <v>69.287999999999997</v>
      </c>
      <c r="AE2958" s="3">
        <v>19.006</v>
      </c>
      <c r="AF2958" s="3">
        <v>18.309000000000001</v>
      </c>
      <c r="AG2958" s="7">
        <v>49067348</v>
      </c>
      <c r="AH2958" s="7">
        <v>48460120</v>
      </c>
      <c r="AI2958" s="7">
        <v>47542790</v>
      </c>
      <c r="AJ2958" s="7">
        <v>32445937</v>
      </c>
      <c r="AK2958" s="3">
        <v>66.097920000000002</v>
      </c>
      <c r="AL2958" s="7">
        <v>119</v>
      </c>
      <c r="AM2958" s="7">
        <v>24061583</v>
      </c>
      <c r="AN2958" s="3">
        <v>49.02</v>
      </c>
      <c r="AO2958" s="3">
        <v>0.99337799999999998</v>
      </c>
      <c r="AP2958" s="3">
        <v>-10.029498999999999</v>
      </c>
      <c r="AQ2958" s="3">
        <v>19.607842999999999</v>
      </c>
      <c r="AR2958" s="3">
        <v>-32.596685000000001</v>
      </c>
      <c r="AS2958" s="3">
        <v>-10.029498999999999</v>
      </c>
      <c r="AT2958" s="3">
        <v>19.607842999999999</v>
      </c>
      <c r="AU2958" s="3">
        <v>-29.561201000000001</v>
      </c>
      <c r="AV2958" s="3">
        <v>8.3855840499625121</v>
      </c>
      <c r="AW2958" s="3">
        <v>5.1769322349036404</v>
      </c>
      <c r="AX2958" s="3">
        <v>4.4435786503063497</v>
      </c>
      <c r="AY2958" s="3">
        <v>175.46</v>
      </c>
      <c r="AZ2958" s="3">
        <v>108.32</v>
      </c>
      <c r="BA2958" s="3">
        <v>92.98</v>
      </c>
    </row>
    <row r="2959" spans="1:53" x14ac:dyDescent="0.3">
      <c r="A2959" s="1" t="s">
        <v>2763</v>
      </c>
      <c r="B2959" s="2">
        <v>4069017</v>
      </c>
      <c r="C2959" s="9" t="s">
        <v>2401</v>
      </c>
      <c r="D2959" s="9" t="s">
        <v>2417</v>
      </c>
      <c r="E2959" s="3">
        <v>165.76608504000001</v>
      </c>
      <c r="F2959" s="5">
        <v>141.36908500000001</v>
      </c>
      <c r="G2959" s="5" t="s">
        <v>2400</v>
      </c>
      <c r="H2959" s="3">
        <v>0.27</v>
      </c>
      <c r="I2959" s="3">
        <v>46.516393000000001</v>
      </c>
      <c r="J2959" s="3">
        <v>0.27</v>
      </c>
      <c r="K2959" s="3">
        <v>46.516393000000001</v>
      </c>
      <c r="L2959" s="3">
        <v>3.4698868800000002</v>
      </c>
      <c r="M2959" s="3">
        <v>3.4698868800000002</v>
      </c>
      <c r="N2959" s="3" t="s">
        <v>2397</v>
      </c>
      <c r="O2959" s="3" t="s">
        <v>2400</v>
      </c>
      <c r="P2959" s="3" t="s">
        <v>2400</v>
      </c>
      <c r="Q2959" s="3">
        <v>2.8311820000000001</v>
      </c>
      <c r="R2959" s="3">
        <v>14.948781</v>
      </c>
      <c r="S2959" s="3">
        <v>14.948781</v>
      </c>
      <c r="T2959" s="9" t="s">
        <v>3429</v>
      </c>
      <c r="U2959" s="7">
        <v>56004</v>
      </c>
      <c r="V2959" s="7">
        <v>69765</v>
      </c>
      <c r="W2959" s="7">
        <v>48248</v>
      </c>
      <c r="X2959" s="7">
        <v>35873</v>
      </c>
      <c r="Y2959" s="7">
        <v>54733</v>
      </c>
      <c r="Z2959" s="7">
        <v>52429</v>
      </c>
      <c r="AA2959" s="7">
        <v>54324</v>
      </c>
      <c r="AB2959" s="7">
        <v>56004</v>
      </c>
      <c r="AC2959" s="3">
        <v>36.027999999999999</v>
      </c>
      <c r="AD2959" s="3">
        <v>36.057000000000002</v>
      </c>
      <c r="AE2959" s="3">
        <v>20.890999999999998</v>
      </c>
      <c r="AF2959" s="3">
        <v>16.463999999999999</v>
      </c>
      <c r="AG2959" s="7">
        <v>7901148</v>
      </c>
      <c r="AH2959" s="7">
        <v>8024518</v>
      </c>
      <c r="AI2959" s="7">
        <v>8440356</v>
      </c>
      <c r="AJ2959" s="7">
        <v>5685985</v>
      </c>
      <c r="AK2959" s="3">
        <v>71.964039999999997</v>
      </c>
      <c r="AL2959" s="7">
        <v>66</v>
      </c>
      <c r="AM2959" s="7">
        <v>2583364</v>
      </c>
      <c r="AN2959" s="4">
        <v>32.700000000000003</v>
      </c>
      <c r="AO2959" s="3">
        <v>4.2719339999999999</v>
      </c>
      <c r="AP2959" s="3">
        <v>8.1982839999999992</v>
      </c>
      <c r="AQ2959" s="3">
        <v>56.336087999999997</v>
      </c>
      <c r="AR2959" s="3">
        <v>68.148148000000006</v>
      </c>
      <c r="AS2959" s="3">
        <v>8.1982839999999992</v>
      </c>
      <c r="AT2959" s="3">
        <v>56.336087999999997</v>
      </c>
      <c r="AU2959" s="3">
        <v>64.135936000000001</v>
      </c>
      <c r="AV2959" s="3">
        <v>3.7784256161256566</v>
      </c>
      <c r="AW2959" s="3">
        <v>3.2861335179049012</v>
      </c>
      <c r="AX2959" s="3">
        <v>2.5323681298737069</v>
      </c>
      <c r="AY2959" s="3">
        <v>145.72</v>
      </c>
      <c r="AZ2959" s="3">
        <v>126.73</v>
      </c>
      <c r="BA2959" s="3">
        <v>97.66</v>
      </c>
    </row>
    <row r="2960" spans="1:53" x14ac:dyDescent="0.3">
      <c r="A2960" s="1" t="s">
        <v>2735</v>
      </c>
      <c r="B2960" s="2">
        <v>4073466</v>
      </c>
      <c r="C2960" s="9" t="s">
        <v>2395</v>
      </c>
      <c r="D2960" s="9" t="s">
        <v>2410</v>
      </c>
      <c r="E2960" s="3">
        <v>165.67399695</v>
      </c>
      <c r="F2960" s="5">
        <v>338.31199600000002</v>
      </c>
      <c r="G2960" s="5" t="s">
        <v>2400</v>
      </c>
      <c r="H2960" s="3">
        <v>-0.86</v>
      </c>
      <c r="I2960" s="3" t="s">
        <v>2397</v>
      </c>
      <c r="J2960" s="3">
        <v>-0.86</v>
      </c>
      <c r="K2960" s="3" t="s">
        <v>2397</v>
      </c>
      <c r="L2960" s="3">
        <v>1.6763522599999998</v>
      </c>
      <c r="M2960" s="3">
        <v>1.6763522599999998</v>
      </c>
      <c r="N2960" s="3" t="s">
        <v>2397</v>
      </c>
      <c r="O2960" s="3" t="s">
        <v>2400</v>
      </c>
      <c r="P2960" s="3" t="s">
        <v>2400</v>
      </c>
      <c r="Q2960" s="3">
        <v>0.53727400000000003</v>
      </c>
      <c r="R2960" s="3">
        <v>6.7020770000000001</v>
      </c>
      <c r="S2960" s="3">
        <v>6.7020770000000001</v>
      </c>
      <c r="T2960" s="9" t="s">
        <v>3433</v>
      </c>
      <c r="U2960" s="7">
        <v>747941</v>
      </c>
      <c r="V2960" s="7">
        <v>795011</v>
      </c>
      <c r="W2960" s="7">
        <v>991595</v>
      </c>
      <c r="X2960" s="7">
        <v>783294</v>
      </c>
      <c r="Y2960" s="7">
        <v>757086</v>
      </c>
      <c r="Z2960" s="7">
        <v>757540</v>
      </c>
      <c r="AA2960" s="7">
        <v>754542</v>
      </c>
      <c r="AB2960" s="7">
        <v>747941</v>
      </c>
      <c r="AC2960" s="4">
        <v>38.119999999999997</v>
      </c>
      <c r="AD2960" s="3">
        <v>37.298000000000002</v>
      </c>
      <c r="AE2960" s="3">
        <v>7.8E-2</v>
      </c>
      <c r="AF2960" s="3">
        <v>-1.766</v>
      </c>
      <c r="AG2960" s="7">
        <v>8319142</v>
      </c>
      <c r="AH2960" s="7">
        <v>8304461</v>
      </c>
      <c r="AI2960" s="7">
        <v>8348836</v>
      </c>
      <c r="AJ2960" s="7">
        <v>4139009</v>
      </c>
      <c r="AK2960" s="3">
        <v>49.278950000000002</v>
      </c>
      <c r="AL2960" s="7">
        <v>91</v>
      </c>
      <c r="AM2960" s="7">
        <v>5426590</v>
      </c>
      <c r="AN2960" s="3">
        <v>64.61</v>
      </c>
      <c r="AO2960" s="3">
        <v>1.117103</v>
      </c>
      <c r="AP2960" s="3">
        <v>31.578946999999999</v>
      </c>
      <c r="AQ2960" s="3">
        <v>42.896025999999999</v>
      </c>
      <c r="AR2960" s="3">
        <v>-6.6168620000000002</v>
      </c>
      <c r="AS2960" s="3">
        <v>31.578946999999999</v>
      </c>
      <c r="AT2960" s="3">
        <v>42.896025999999999</v>
      </c>
      <c r="AU2960" s="3">
        <v>-7.1782180000000002</v>
      </c>
      <c r="AV2960" s="3">
        <v>3.0762427876561675</v>
      </c>
      <c r="AW2960" s="3">
        <v>6.3091996344821464</v>
      </c>
      <c r="AX2960" s="3">
        <v>5.3930636834462007</v>
      </c>
      <c r="AY2960" s="3">
        <v>42.73</v>
      </c>
      <c r="AZ2960" s="3">
        <v>87.64</v>
      </c>
      <c r="BA2960" s="3">
        <v>74.91</v>
      </c>
    </row>
    <row r="2961" spans="1:53" x14ac:dyDescent="0.3">
      <c r="A2961" s="1" t="s">
        <v>3335</v>
      </c>
      <c r="B2961" s="2">
        <v>4914301</v>
      </c>
      <c r="C2961" s="9" t="s">
        <v>2395</v>
      </c>
      <c r="D2961" s="9" t="s">
        <v>2468</v>
      </c>
      <c r="E2961" s="3">
        <v>165.1207545</v>
      </c>
      <c r="F2961" s="5">
        <v>196.940754</v>
      </c>
      <c r="G2961" s="5" t="s">
        <v>2400</v>
      </c>
      <c r="H2961" s="3">
        <v>-0.46</v>
      </c>
      <c r="I2961" s="3" t="s">
        <v>2397</v>
      </c>
      <c r="J2961" s="3">
        <v>-0.46</v>
      </c>
      <c r="K2961" s="3" t="s">
        <v>2397</v>
      </c>
      <c r="L2961" s="3">
        <v>0.49898426000000001</v>
      </c>
      <c r="M2961" s="3">
        <v>0.48518518999999999</v>
      </c>
      <c r="N2961" s="3" t="s">
        <v>2397</v>
      </c>
      <c r="O2961" s="3" t="s">
        <v>2400</v>
      </c>
      <c r="P2961" s="3" t="s">
        <v>2400</v>
      </c>
      <c r="Q2961" s="3">
        <v>0.46978999999999999</v>
      </c>
      <c r="R2961" s="3">
        <v>6.9546679999999999</v>
      </c>
      <c r="S2961" s="3">
        <v>6.9546679999999999</v>
      </c>
      <c r="T2961" s="9" t="s">
        <v>3433</v>
      </c>
      <c r="U2961" s="7">
        <v>470786</v>
      </c>
      <c r="V2961" s="7">
        <v>499961</v>
      </c>
      <c r="W2961" s="7">
        <v>540453</v>
      </c>
      <c r="X2961" s="7">
        <v>468272</v>
      </c>
      <c r="Y2961" s="7">
        <v>405268</v>
      </c>
      <c r="Z2961" s="7">
        <v>439677</v>
      </c>
      <c r="AA2961" s="7">
        <v>457027</v>
      </c>
      <c r="AB2961" s="7">
        <v>470786</v>
      </c>
      <c r="AC2961" s="3">
        <v>54.465000000000003</v>
      </c>
      <c r="AD2961" s="3">
        <v>52.192999999999998</v>
      </c>
      <c r="AE2961" s="4">
        <v>6.3239999999999998</v>
      </c>
      <c r="AF2961" s="3">
        <v>-0.85299999999999998</v>
      </c>
      <c r="AG2961" s="7">
        <v>27801691</v>
      </c>
      <c r="AH2961" s="7">
        <v>28705330</v>
      </c>
      <c r="AI2961" s="7">
        <v>30785139</v>
      </c>
      <c r="AJ2961" s="7">
        <v>17273483</v>
      </c>
      <c r="AK2961" s="3">
        <v>62.299630000000001</v>
      </c>
      <c r="AL2961" s="7">
        <v>104</v>
      </c>
      <c r="AM2961" s="7">
        <v>17188377</v>
      </c>
      <c r="AN2961" s="3">
        <v>61.99</v>
      </c>
      <c r="AO2961" s="3">
        <v>9.1666670000000003</v>
      </c>
      <c r="AP2961" s="3">
        <v>-32.820512999999998</v>
      </c>
      <c r="AQ2961" s="3">
        <v>-28.021978000000001</v>
      </c>
      <c r="AR2961" s="3">
        <v>-47.53004</v>
      </c>
      <c r="AS2961" s="3">
        <v>-32.820512999999998</v>
      </c>
      <c r="AT2961" s="3">
        <v>-28.021978000000001</v>
      </c>
      <c r="AU2961" s="3">
        <v>-48.961039</v>
      </c>
      <c r="AV2961" s="3">
        <v>6.7693601430056285</v>
      </c>
      <c r="AW2961" s="3">
        <v>7.8782863777674335</v>
      </c>
      <c r="AX2961" s="3">
        <v>5.6621168326697564</v>
      </c>
      <c r="AY2961" s="3">
        <v>102.77</v>
      </c>
      <c r="AZ2961" s="4">
        <v>119.6</v>
      </c>
      <c r="BA2961" s="3">
        <v>85.96</v>
      </c>
    </row>
    <row r="2962" spans="1:53" x14ac:dyDescent="0.3">
      <c r="A2962" s="1" t="s">
        <v>3123</v>
      </c>
      <c r="B2962" s="2">
        <v>29624255</v>
      </c>
      <c r="C2962" s="9" t="s">
        <v>2395</v>
      </c>
      <c r="D2962" s="9" t="s">
        <v>2403</v>
      </c>
      <c r="E2962" s="3">
        <v>164.60847185</v>
      </c>
      <c r="F2962" s="5">
        <v>44.791471000000001</v>
      </c>
      <c r="G2962" s="5" t="s">
        <v>2400</v>
      </c>
      <c r="H2962" s="3">
        <v>-0.65600000000000003</v>
      </c>
      <c r="I2962" s="3" t="s">
        <v>2397</v>
      </c>
      <c r="J2962" s="3">
        <v>-0.65600000000000003</v>
      </c>
      <c r="K2962" s="3" t="s">
        <v>2397</v>
      </c>
      <c r="L2962" s="3">
        <v>0.89853010999999994</v>
      </c>
      <c r="M2962" s="3">
        <v>0.89853010999999994</v>
      </c>
      <c r="N2962" s="3" t="s">
        <v>2397</v>
      </c>
      <c r="O2962" s="3" t="s">
        <v>2400</v>
      </c>
      <c r="P2962" s="3" t="s">
        <v>2400</v>
      </c>
      <c r="Q2962" s="3" t="s">
        <v>2400</v>
      </c>
      <c r="R2962" s="3" t="s">
        <v>2397</v>
      </c>
      <c r="S2962" s="3">
        <v>-4.2429000000000001E-2</v>
      </c>
      <c r="T2962" s="9" t="s">
        <v>3429</v>
      </c>
      <c r="U2962" s="7" t="s">
        <v>2400</v>
      </c>
      <c r="V2962" s="7" t="s">
        <v>2400</v>
      </c>
      <c r="W2962" s="7" t="s">
        <v>2400</v>
      </c>
      <c r="X2962" s="7" t="s">
        <v>2400</v>
      </c>
      <c r="Y2962" s="7" t="s">
        <v>2400</v>
      </c>
      <c r="Z2962" s="7" t="s">
        <v>2400</v>
      </c>
      <c r="AA2962" s="7" t="s">
        <v>2400</v>
      </c>
      <c r="AB2962" s="7" t="s">
        <v>2400</v>
      </c>
      <c r="AC2962" s="3" t="s">
        <v>2400</v>
      </c>
      <c r="AD2962" s="3" t="s">
        <v>2400</v>
      </c>
      <c r="AE2962" s="3" t="s">
        <v>2400</v>
      </c>
      <c r="AF2962" s="3" t="s">
        <v>2400</v>
      </c>
      <c r="AG2962" s="7">
        <v>32589702</v>
      </c>
      <c r="AH2962" s="7">
        <v>32550403</v>
      </c>
      <c r="AI2962" s="7">
        <v>23813547</v>
      </c>
      <c r="AJ2962" s="7">
        <v>15484012</v>
      </c>
      <c r="AK2962" s="3">
        <v>47.50318</v>
      </c>
      <c r="AL2962" s="7">
        <v>83</v>
      </c>
      <c r="AM2962" s="7">
        <v>14265115</v>
      </c>
      <c r="AN2962" s="3">
        <v>43.76</v>
      </c>
      <c r="AO2962" s="3">
        <v>-5.9553349999999998</v>
      </c>
      <c r="AP2962" s="3">
        <v>-24.950495</v>
      </c>
      <c r="AQ2962" s="3">
        <v>-55.672514999999997</v>
      </c>
      <c r="AR2962" s="3">
        <v>-46.544429000000001</v>
      </c>
      <c r="AS2962" s="3">
        <v>-24.950495</v>
      </c>
      <c r="AT2962" s="3">
        <v>-55.672514999999997</v>
      </c>
      <c r="AU2962" s="3">
        <v>-44.264705999999997</v>
      </c>
      <c r="AV2962" s="3">
        <v>1.1802494295496371</v>
      </c>
      <c r="AW2962" s="3">
        <v>4.2380486191129272</v>
      </c>
      <c r="AX2962" s="3">
        <v>2.5221337284782881</v>
      </c>
      <c r="AY2962" s="3">
        <v>57.21</v>
      </c>
      <c r="AZ2962" s="3">
        <v>205.42</v>
      </c>
      <c r="BA2962" s="3">
        <v>122.25</v>
      </c>
    </row>
    <row r="2963" spans="1:53" x14ac:dyDescent="0.3">
      <c r="A2963" s="1" t="s">
        <v>3239</v>
      </c>
      <c r="B2963" s="2">
        <v>5721495</v>
      </c>
      <c r="C2963" s="9" t="s">
        <v>2401</v>
      </c>
      <c r="D2963" s="9" t="s">
        <v>2407</v>
      </c>
      <c r="E2963" s="3">
        <v>163.88613468</v>
      </c>
      <c r="F2963" s="5">
        <v>219.58693400000001</v>
      </c>
      <c r="G2963" s="5" t="s">
        <v>2400</v>
      </c>
      <c r="H2963" s="3">
        <v>0.88500000000000001</v>
      </c>
      <c r="I2963" s="3">
        <v>4.8156679999999996</v>
      </c>
      <c r="J2963" s="4">
        <v>0.88500000000000001</v>
      </c>
      <c r="K2963" s="3">
        <v>4.8156679999999996</v>
      </c>
      <c r="L2963" s="3">
        <v>0.94344489999999992</v>
      </c>
      <c r="M2963" s="3">
        <v>0.94344489999999992</v>
      </c>
      <c r="N2963" s="3">
        <v>7.278607</v>
      </c>
      <c r="O2963" s="3" t="s">
        <v>2400</v>
      </c>
      <c r="P2963" s="3" t="s">
        <v>2400</v>
      </c>
      <c r="Q2963" s="3">
        <v>23.884540999999999</v>
      </c>
      <c r="R2963" s="3" t="s">
        <v>2400</v>
      </c>
      <c r="S2963" s="3" t="s">
        <v>2400</v>
      </c>
      <c r="T2963" s="9" t="s">
        <v>3429</v>
      </c>
      <c r="U2963" s="7">
        <v>9649.4249999999993</v>
      </c>
      <c r="V2963" s="7">
        <v>6730.1419999999998</v>
      </c>
      <c r="W2963" s="7">
        <v>4252.5230000000001</v>
      </c>
      <c r="X2963" s="7">
        <v>4765.1530000000002</v>
      </c>
      <c r="Y2963" s="7">
        <v>8842.15</v>
      </c>
      <c r="Z2963" s="7">
        <v>9245.7880000000005</v>
      </c>
      <c r="AA2963" s="7">
        <v>9649.4249999999993</v>
      </c>
      <c r="AB2963" s="7">
        <v>9056.8580000000002</v>
      </c>
      <c r="AC2963" s="4">
        <v>100</v>
      </c>
      <c r="AD2963" s="4">
        <v>100</v>
      </c>
      <c r="AE2963" s="3" t="s">
        <v>2400</v>
      </c>
      <c r="AF2963" s="3" t="s">
        <v>2400</v>
      </c>
      <c r="AG2963" s="7">
        <v>10778236</v>
      </c>
      <c r="AH2963" s="7">
        <v>10778236</v>
      </c>
      <c r="AI2963" s="7">
        <v>11385412</v>
      </c>
      <c r="AJ2963" s="7" t="s">
        <v>2400</v>
      </c>
      <c r="AK2963" s="3" t="s">
        <v>2400</v>
      </c>
      <c r="AL2963" s="7">
        <v>40</v>
      </c>
      <c r="AM2963" s="7">
        <v>4785272</v>
      </c>
      <c r="AN2963" s="3">
        <v>45.02</v>
      </c>
      <c r="AO2963" s="3">
        <v>-0.408441</v>
      </c>
      <c r="AP2963" s="3">
        <v>-5.1232170000000004</v>
      </c>
      <c r="AQ2963" s="3">
        <v>5.176132</v>
      </c>
      <c r="AR2963" s="3">
        <v>23.044574999999998</v>
      </c>
      <c r="AS2963" s="3">
        <v>-5.1232170000000004</v>
      </c>
      <c r="AT2963" s="3">
        <v>5.176132</v>
      </c>
      <c r="AU2963" s="3">
        <v>23.355817999999999</v>
      </c>
      <c r="AV2963" s="3">
        <v>1.6545018071811906</v>
      </c>
      <c r="AW2963" s="3">
        <v>1.8366547944262006</v>
      </c>
      <c r="AX2963" s="3">
        <v>2.3196176726601672</v>
      </c>
      <c r="AY2963" s="3">
        <v>106.41</v>
      </c>
      <c r="AZ2963" s="3">
        <v>118.13</v>
      </c>
      <c r="BA2963" s="3">
        <v>149.19</v>
      </c>
    </row>
    <row r="2964" spans="1:53" x14ac:dyDescent="0.3">
      <c r="A2964" s="1" t="s">
        <v>3135</v>
      </c>
      <c r="B2964" s="2">
        <v>5721283</v>
      </c>
      <c r="C2964" s="9" t="s">
        <v>2401</v>
      </c>
      <c r="D2964" s="9" t="s">
        <v>2407</v>
      </c>
      <c r="E2964" s="3">
        <v>162.2689632</v>
      </c>
      <c r="F2964" s="5">
        <v>281.66296299999999</v>
      </c>
      <c r="G2964" s="5" t="s">
        <v>2400</v>
      </c>
      <c r="H2964" s="3">
        <v>-1.9E-2</v>
      </c>
      <c r="I2964" s="3">
        <v>13.391813000000001</v>
      </c>
      <c r="J2964" s="3">
        <v>-1.9E-2</v>
      </c>
      <c r="K2964" s="3">
        <v>13.391813000000001</v>
      </c>
      <c r="L2964" s="3">
        <v>0.88668042999999996</v>
      </c>
      <c r="M2964" s="3">
        <v>0.88668042999999996</v>
      </c>
      <c r="N2964" s="3">
        <v>8.7627550000000003</v>
      </c>
      <c r="O2964" s="3" t="s">
        <v>2400</v>
      </c>
      <c r="P2964" s="3" t="s">
        <v>2400</v>
      </c>
      <c r="Q2964" s="3">
        <v>21.410495999999998</v>
      </c>
      <c r="R2964" s="3" t="s">
        <v>2400</v>
      </c>
      <c r="S2964" s="3" t="s">
        <v>2400</v>
      </c>
      <c r="T2964" s="9" t="s">
        <v>3429</v>
      </c>
      <c r="U2964" s="7">
        <v>12808</v>
      </c>
      <c r="V2964" s="7">
        <v>14117</v>
      </c>
      <c r="W2964" s="7">
        <v>14885</v>
      </c>
      <c r="X2964" s="7">
        <v>15312</v>
      </c>
      <c r="Y2964" s="7">
        <v>12808</v>
      </c>
      <c r="Z2964" s="7">
        <v>14117</v>
      </c>
      <c r="AA2964" s="7">
        <v>14455.5</v>
      </c>
      <c r="AB2964" s="7">
        <v>14794</v>
      </c>
      <c r="AC2964" s="4">
        <v>100</v>
      </c>
      <c r="AD2964" s="4">
        <v>100</v>
      </c>
      <c r="AE2964" s="3" t="s">
        <v>2400</v>
      </c>
      <c r="AF2964" s="3" t="s">
        <v>2400</v>
      </c>
      <c r="AG2964" s="7">
        <v>22488000</v>
      </c>
      <c r="AH2964" s="7">
        <v>22488000</v>
      </c>
      <c r="AI2964" s="7">
        <v>22437000</v>
      </c>
      <c r="AJ2964" s="7" t="s">
        <v>2400</v>
      </c>
      <c r="AK2964" s="3" t="s">
        <v>2400</v>
      </c>
      <c r="AL2964" s="7">
        <v>32</v>
      </c>
      <c r="AM2964" s="7">
        <v>20021784</v>
      </c>
      <c r="AN2964" s="3">
        <v>89.03</v>
      </c>
      <c r="AO2964" s="3">
        <v>1.478604</v>
      </c>
      <c r="AP2964" s="3">
        <v>-4.5833329999999997</v>
      </c>
      <c r="AQ2964" s="3">
        <v>-8.4</v>
      </c>
      <c r="AR2964" s="3">
        <v>-7.2874489999999996</v>
      </c>
      <c r="AS2964" s="3">
        <v>-4.5833329999999997</v>
      </c>
      <c r="AT2964" s="3">
        <v>-8.4</v>
      </c>
      <c r="AU2964" s="3">
        <v>-6.7842609999999999</v>
      </c>
      <c r="AV2964" s="3">
        <v>3.4902961441291813</v>
      </c>
      <c r="AW2964" s="3">
        <v>2.5721120018758188</v>
      </c>
      <c r="AX2964" s="3">
        <v>1.6778330087203415</v>
      </c>
      <c r="AY2964" s="3">
        <v>277.38</v>
      </c>
      <c r="AZ2964" s="3">
        <v>204.41</v>
      </c>
      <c r="BA2964" s="3">
        <v>133.34</v>
      </c>
    </row>
    <row r="2965" spans="1:53" x14ac:dyDescent="0.3">
      <c r="A2965" s="1" t="s">
        <v>3197</v>
      </c>
      <c r="B2965" s="2">
        <v>4910880</v>
      </c>
      <c r="C2965" s="9" t="s">
        <v>2395</v>
      </c>
      <c r="D2965" s="9" t="s">
        <v>2503</v>
      </c>
      <c r="E2965" s="3">
        <v>161.7477638</v>
      </c>
      <c r="F2965" s="5">
        <v>315.32976300000001</v>
      </c>
      <c r="G2965" s="5" t="s">
        <v>2400</v>
      </c>
      <c r="H2965" s="3">
        <v>0.7</v>
      </c>
      <c r="I2965" s="3">
        <v>12.787437000000001</v>
      </c>
      <c r="J2965" s="3">
        <v>0.7</v>
      </c>
      <c r="K2965" s="3">
        <v>12.787437000000001</v>
      </c>
      <c r="L2965" s="3">
        <v>2.4301854599999997</v>
      </c>
      <c r="M2965" s="3">
        <v>0.74407676</v>
      </c>
      <c r="N2965" s="3">
        <v>2.5381279999999999</v>
      </c>
      <c r="O2965" s="3" t="s">
        <v>2400</v>
      </c>
      <c r="P2965" s="3" t="s">
        <v>2400</v>
      </c>
      <c r="Q2965" s="3">
        <v>0.71629500000000002</v>
      </c>
      <c r="R2965" s="3">
        <v>5.7962439999999997</v>
      </c>
      <c r="S2965" s="3">
        <v>5.7962439999999997</v>
      </c>
      <c r="T2965" s="9" t="s">
        <v>3429</v>
      </c>
      <c r="U2965" s="7">
        <v>461833</v>
      </c>
      <c r="V2965" s="7">
        <v>615475</v>
      </c>
      <c r="W2965" s="7">
        <v>514227</v>
      </c>
      <c r="X2965" s="7">
        <v>277309</v>
      </c>
      <c r="Y2965" s="7">
        <v>451670</v>
      </c>
      <c r="Z2965" s="7">
        <v>462730</v>
      </c>
      <c r="AA2965" s="7">
        <v>464294</v>
      </c>
      <c r="AB2965" s="7">
        <v>461833</v>
      </c>
      <c r="AC2965" s="3">
        <v>38.993000000000002</v>
      </c>
      <c r="AD2965" s="4">
        <v>39.42</v>
      </c>
      <c r="AE2965" s="4">
        <v>10.956</v>
      </c>
      <c r="AF2965" s="4">
        <v>11.53</v>
      </c>
      <c r="AG2965" s="7">
        <v>7449020</v>
      </c>
      <c r="AH2965" s="7">
        <v>7444881</v>
      </c>
      <c r="AI2965" s="7">
        <v>7366201</v>
      </c>
      <c r="AJ2965" s="7">
        <v>7191983</v>
      </c>
      <c r="AK2965" s="3">
        <v>96.487290000000002</v>
      </c>
      <c r="AL2965" s="7">
        <v>118</v>
      </c>
      <c r="AM2965" s="7">
        <v>5650657</v>
      </c>
      <c r="AN2965" s="3">
        <v>75.81</v>
      </c>
      <c r="AO2965" s="3">
        <v>8.7795999999999999E-2</v>
      </c>
      <c r="AP2965" s="3">
        <v>5.0691240000000004</v>
      </c>
      <c r="AQ2965" s="3">
        <v>-28.436912</v>
      </c>
      <c r="AR2965" s="3">
        <v>-21.325051999999999</v>
      </c>
      <c r="AS2965" s="3">
        <v>5.0691240000000004</v>
      </c>
      <c r="AT2965" s="3">
        <v>-28.436912</v>
      </c>
      <c r="AU2965" s="3">
        <v>-24.453279999999999</v>
      </c>
      <c r="AV2965" s="3">
        <v>2.1206547975438377</v>
      </c>
      <c r="AW2965" s="3">
        <v>2.7793527934486075</v>
      </c>
      <c r="AX2965" s="3">
        <v>3.0300578516988188</v>
      </c>
      <c r="AY2965" s="3">
        <v>76.489999999999995</v>
      </c>
      <c r="AZ2965" s="3">
        <v>100.24</v>
      </c>
      <c r="BA2965" s="3">
        <v>109.28</v>
      </c>
    </row>
    <row r="2966" spans="1:53" x14ac:dyDescent="0.3">
      <c r="A2966" s="1" t="s">
        <v>2784</v>
      </c>
      <c r="B2966" s="2">
        <v>4991750</v>
      </c>
      <c r="C2966" s="9" t="s">
        <v>2395</v>
      </c>
      <c r="D2966" s="9" t="s">
        <v>2486</v>
      </c>
      <c r="E2966" s="3">
        <v>161.21325254999999</v>
      </c>
      <c r="F2966" s="5">
        <v>454.57325200000002</v>
      </c>
      <c r="G2966" s="5" t="s">
        <v>2400</v>
      </c>
      <c r="H2966" s="3">
        <v>-8.2720000000000002</v>
      </c>
      <c r="I2966" s="3" t="s">
        <v>2397</v>
      </c>
      <c r="J2966" s="4">
        <v>-8.2720000000000002</v>
      </c>
      <c r="K2966" s="3" t="s">
        <v>2397</v>
      </c>
      <c r="L2966" s="3">
        <v>1.90909091</v>
      </c>
      <c r="M2966" s="3">
        <v>0.57408420000000004</v>
      </c>
      <c r="N2966" s="3">
        <v>3.8102640000000001</v>
      </c>
      <c r="O2966" s="3" t="s">
        <v>2400</v>
      </c>
      <c r="P2966" s="3" t="s">
        <v>2400</v>
      </c>
      <c r="Q2966" s="3">
        <v>0.66297399999999995</v>
      </c>
      <c r="R2966" s="3">
        <v>5.6882469999999996</v>
      </c>
      <c r="S2966" s="3">
        <v>5.6882469999999996</v>
      </c>
      <c r="T2966" s="9" t="s">
        <v>3429</v>
      </c>
      <c r="U2966" s="7">
        <v>719188</v>
      </c>
      <c r="V2966" s="7">
        <v>654086</v>
      </c>
      <c r="W2966" s="7">
        <v>260115</v>
      </c>
      <c r="X2966" s="7">
        <v>229161</v>
      </c>
      <c r="Y2966" s="7">
        <v>664513</v>
      </c>
      <c r="Z2966" s="7">
        <v>684231</v>
      </c>
      <c r="AA2966" s="7">
        <v>701716</v>
      </c>
      <c r="AB2966" s="7">
        <v>719188</v>
      </c>
      <c r="AC2966" s="3">
        <v>29.484999999999999</v>
      </c>
      <c r="AD2966" s="3">
        <v>24.713000000000001</v>
      </c>
      <c r="AE2966" s="3">
        <v>14.332000000000001</v>
      </c>
      <c r="AF2966" s="4">
        <v>9.6489999999999991</v>
      </c>
      <c r="AG2966" s="7">
        <v>20036337</v>
      </c>
      <c r="AH2966" s="7">
        <v>20041381</v>
      </c>
      <c r="AI2966" s="7">
        <v>19763719</v>
      </c>
      <c r="AJ2966" s="7">
        <v>15994976</v>
      </c>
      <c r="AK2966" s="3">
        <v>79.86909</v>
      </c>
      <c r="AL2966" s="7">
        <v>146</v>
      </c>
      <c r="AM2966" s="7">
        <v>13446258</v>
      </c>
      <c r="AN2966" s="3">
        <v>67.14</v>
      </c>
      <c r="AO2966" s="3">
        <v>7.771261</v>
      </c>
      <c r="AP2966" s="3">
        <v>-8.6956520000000008</v>
      </c>
      <c r="AQ2966" s="3">
        <v>-43.374422000000003</v>
      </c>
      <c r="AR2966" s="3">
        <v>-59.481808000000001</v>
      </c>
      <c r="AS2966" s="3">
        <v>-8.6956520000000008</v>
      </c>
      <c r="AT2966" s="3">
        <v>-43.374422000000003</v>
      </c>
      <c r="AU2966" s="3">
        <v>-60.945802</v>
      </c>
      <c r="AV2966" s="3">
        <v>5.5052779840462316</v>
      </c>
      <c r="AW2966" s="3">
        <v>5.1294319472778689</v>
      </c>
      <c r="AX2966" s="3">
        <v>6.2437310199237137</v>
      </c>
      <c r="AY2966" s="3">
        <v>84.94</v>
      </c>
      <c r="AZ2966" s="3">
        <v>79.150000000000006</v>
      </c>
      <c r="BA2966" s="3">
        <v>96.34</v>
      </c>
    </row>
    <row r="2967" spans="1:53" x14ac:dyDescent="0.3">
      <c r="A2967" s="1" t="s">
        <v>2995</v>
      </c>
      <c r="B2967" s="2">
        <v>4970373</v>
      </c>
      <c r="C2967" s="9" t="s">
        <v>2401</v>
      </c>
      <c r="D2967" s="9" t="s">
        <v>2431</v>
      </c>
      <c r="E2967" s="3">
        <v>160.71602256</v>
      </c>
      <c r="F2967" s="5">
        <v>44.336022</v>
      </c>
      <c r="G2967" s="5" t="s">
        <v>2400</v>
      </c>
      <c r="H2967" s="3">
        <v>-0.26</v>
      </c>
      <c r="I2967" s="3" t="s">
        <v>2397</v>
      </c>
      <c r="J2967" s="3">
        <v>-0.26</v>
      </c>
      <c r="K2967" s="3" t="s">
        <v>2397</v>
      </c>
      <c r="L2967" s="3">
        <v>0.50268851000000003</v>
      </c>
      <c r="M2967" s="3">
        <v>0.50043570000000004</v>
      </c>
      <c r="N2967" s="3" t="s">
        <v>2397</v>
      </c>
      <c r="O2967" s="3" t="s">
        <v>2400</v>
      </c>
      <c r="P2967" s="3" t="s">
        <v>2400</v>
      </c>
      <c r="Q2967" s="3">
        <v>0.15112600000000001</v>
      </c>
      <c r="R2967" s="3" t="s">
        <v>2397</v>
      </c>
      <c r="S2967" s="3">
        <v>-0.948689</v>
      </c>
      <c r="T2967" s="9" t="s">
        <v>3429</v>
      </c>
      <c r="U2967" s="7">
        <v>230051</v>
      </c>
      <c r="V2967" s="7">
        <v>337658</v>
      </c>
      <c r="W2967" s="7">
        <v>474230</v>
      </c>
      <c r="X2967" s="7">
        <v>507059</v>
      </c>
      <c r="Y2967" s="7">
        <v>219520</v>
      </c>
      <c r="Z2967" s="7">
        <v>214305</v>
      </c>
      <c r="AA2967" s="7">
        <v>222113</v>
      </c>
      <c r="AB2967" s="7">
        <v>230051</v>
      </c>
      <c r="AC2967" s="3">
        <v>22.446999999999999</v>
      </c>
      <c r="AD2967" s="3">
        <v>21.664000000000001</v>
      </c>
      <c r="AE2967" s="3">
        <v>-13.782999999999999</v>
      </c>
      <c r="AF2967" s="3">
        <v>-16.808</v>
      </c>
      <c r="AG2967" s="7">
        <v>37292044</v>
      </c>
      <c r="AH2967" s="7">
        <v>37799482</v>
      </c>
      <c r="AI2967" s="7">
        <v>39667995</v>
      </c>
      <c r="AJ2967" s="7">
        <v>35330955</v>
      </c>
      <c r="AK2967" s="3">
        <v>94.968580000000003</v>
      </c>
      <c r="AL2967" s="7">
        <v>97</v>
      </c>
      <c r="AM2967" s="7">
        <v>22172454</v>
      </c>
      <c r="AN2967" s="4">
        <v>59.6</v>
      </c>
      <c r="AO2967" s="3">
        <v>4.1450779999999998</v>
      </c>
      <c r="AP2967" s="3">
        <v>-6.9444439999999998</v>
      </c>
      <c r="AQ2967" s="3">
        <v>-13.91863</v>
      </c>
      <c r="AR2967" s="3">
        <v>-48.854962</v>
      </c>
      <c r="AS2967" s="3">
        <v>-6.9444439999999998</v>
      </c>
      <c r="AT2967" s="3">
        <v>-13.91863</v>
      </c>
      <c r="AU2967" s="3">
        <v>-46.4</v>
      </c>
      <c r="AV2967" s="3">
        <v>3.9865673490071964</v>
      </c>
      <c r="AW2967" s="3">
        <v>3.2446393495982178</v>
      </c>
      <c r="AX2967" s="3">
        <v>3.6275755954146685</v>
      </c>
      <c r="AY2967" s="4">
        <v>103.02</v>
      </c>
      <c r="AZ2967" s="3">
        <v>83.84</v>
      </c>
      <c r="BA2967" s="3">
        <v>93.74</v>
      </c>
    </row>
    <row r="2968" spans="1:53" x14ac:dyDescent="0.3">
      <c r="A2968" s="1" t="s">
        <v>2690</v>
      </c>
      <c r="B2968" s="2">
        <v>5721534</v>
      </c>
      <c r="C2968" s="9" t="s">
        <v>2401</v>
      </c>
      <c r="D2968" s="9" t="s">
        <v>2407</v>
      </c>
      <c r="E2968" s="3">
        <v>160.4459157</v>
      </c>
      <c r="F2968" s="5">
        <v>250.405225</v>
      </c>
      <c r="G2968" s="5" t="s">
        <v>2400</v>
      </c>
      <c r="H2968" s="3">
        <v>9.7000000000000003E-2</v>
      </c>
      <c r="I2968" s="3">
        <v>23.757636999999999</v>
      </c>
      <c r="J2968" s="3">
        <v>9.7000000000000003E-2</v>
      </c>
      <c r="K2968" s="3">
        <v>23.757636999999999</v>
      </c>
      <c r="L2968" s="3">
        <v>0.89489834999999995</v>
      </c>
      <c r="M2968" s="3">
        <v>0.89489834999999995</v>
      </c>
      <c r="N2968" s="4">
        <v>11.02552</v>
      </c>
      <c r="O2968" s="3" t="s">
        <v>2400</v>
      </c>
      <c r="P2968" s="3" t="s">
        <v>2400</v>
      </c>
      <c r="Q2968" s="3">
        <v>22.650151000000001</v>
      </c>
      <c r="R2968" s="3" t="s">
        <v>2400</v>
      </c>
      <c r="S2968" s="3" t="s">
        <v>2400</v>
      </c>
      <c r="T2968" s="9" t="s">
        <v>3440</v>
      </c>
      <c r="U2968" s="7">
        <v>10640.844999999999</v>
      </c>
      <c r="V2968" s="7">
        <v>10494.674000000001</v>
      </c>
      <c r="W2968" s="7">
        <v>11126.675999999999</v>
      </c>
      <c r="X2968" s="7">
        <v>12315.700999999999</v>
      </c>
      <c r="Y2968" s="7">
        <v>10640.844999999999</v>
      </c>
      <c r="Z2968" s="7">
        <v>10617.736999999999</v>
      </c>
      <c r="AA2968" s="7">
        <v>10594.629000000001</v>
      </c>
      <c r="AB2968" s="7">
        <v>10544.652</v>
      </c>
      <c r="AC2968" s="4">
        <v>100</v>
      </c>
      <c r="AD2968" s="4">
        <v>100</v>
      </c>
      <c r="AE2968" s="3" t="s">
        <v>2400</v>
      </c>
      <c r="AF2968" s="3" t="s">
        <v>2400</v>
      </c>
      <c r="AG2968" s="7">
        <v>12949630</v>
      </c>
      <c r="AH2968" s="7">
        <v>12949630</v>
      </c>
      <c r="AI2968" s="7">
        <v>13024822</v>
      </c>
      <c r="AJ2968" s="7" t="s">
        <v>2400</v>
      </c>
      <c r="AK2968" s="3" t="s">
        <v>2400</v>
      </c>
      <c r="AL2968" s="7">
        <v>23</v>
      </c>
      <c r="AM2968" s="7">
        <v>788874</v>
      </c>
      <c r="AN2968" s="4">
        <v>6.09</v>
      </c>
      <c r="AO2968" s="3">
        <v>1.7888310000000001</v>
      </c>
      <c r="AP2968" s="3">
        <v>-5.8514929999999996</v>
      </c>
      <c r="AQ2968" s="3">
        <v>-6.68</v>
      </c>
      <c r="AR2968" s="3">
        <v>0.214777</v>
      </c>
      <c r="AS2968" s="3">
        <v>-5.8514929999999996</v>
      </c>
      <c r="AT2968" s="3">
        <v>-6.68</v>
      </c>
      <c r="AU2968" s="3">
        <v>0.30094599999999999</v>
      </c>
      <c r="AV2968" s="3">
        <v>1.8713507644619962</v>
      </c>
      <c r="AW2968" s="3">
        <v>1.1663530856936384</v>
      </c>
      <c r="AX2968" s="3">
        <v>0.87053987108274367</v>
      </c>
      <c r="AY2968" s="3">
        <v>209.42</v>
      </c>
      <c r="AZ2968" s="3">
        <v>130.53</v>
      </c>
      <c r="BA2968" s="3">
        <v>97.42</v>
      </c>
    </row>
    <row r="2969" spans="1:53" x14ac:dyDescent="0.3">
      <c r="A2969" s="1" t="s">
        <v>2727</v>
      </c>
      <c r="B2969" s="2">
        <v>4163777</v>
      </c>
      <c r="C2969" s="9" t="s">
        <v>2401</v>
      </c>
      <c r="D2969" s="9" t="s">
        <v>2399</v>
      </c>
      <c r="E2969" s="3">
        <v>160.10833479999999</v>
      </c>
      <c r="F2969" s="5" t="s">
        <v>2400</v>
      </c>
      <c r="G2969" s="5">
        <v>-469.65866519999997</v>
      </c>
      <c r="H2969" s="4">
        <v>1.639</v>
      </c>
      <c r="I2969" s="3">
        <v>3.2836915661388098E-2</v>
      </c>
      <c r="J2969" s="4">
        <v>1.639</v>
      </c>
      <c r="K2969" s="3">
        <v>3.2836915661388098E-2</v>
      </c>
      <c r="L2969" s="3">
        <v>6.42657421096305E-3</v>
      </c>
      <c r="M2969" s="3">
        <v>6.42657421096305E-3</v>
      </c>
      <c r="N2969" s="3">
        <v>5.0503629999999999</v>
      </c>
      <c r="O2969" s="3" t="s">
        <v>2400</v>
      </c>
      <c r="P2969" s="3" t="s">
        <v>2400</v>
      </c>
      <c r="Q2969" s="3" t="s">
        <v>2400</v>
      </c>
      <c r="R2969" s="3" t="s">
        <v>2400</v>
      </c>
      <c r="S2969" s="3" t="s">
        <v>2400</v>
      </c>
      <c r="T2969" s="9" t="s">
        <v>3429</v>
      </c>
      <c r="U2969" s="7">
        <v>31024</v>
      </c>
      <c r="V2969" s="7">
        <v>29211</v>
      </c>
      <c r="W2969" s="7">
        <v>23665</v>
      </c>
      <c r="X2969" s="7">
        <v>24083</v>
      </c>
      <c r="Y2969" s="7">
        <v>49477</v>
      </c>
      <c r="Z2969" s="7">
        <v>41158</v>
      </c>
      <c r="AA2969" s="7">
        <v>34720</v>
      </c>
      <c r="AB2969" s="7">
        <v>31024</v>
      </c>
      <c r="AC2969" s="3" t="s">
        <v>2400</v>
      </c>
      <c r="AD2969" s="3" t="s">
        <v>2400</v>
      </c>
      <c r="AE2969" s="3" t="s">
        <v>2400</v>
      </c>
      <c r="AF2969" s="3" t="s">
        <v>2400</v>
      </c>
      <c r="AG2969" s="7">
        <v>26876</v>
      </c>
      <c r="AH2969" s="7">
        <v>26876</v>
      </c>
      <c r="AI2969" s="7">
        <v>26872</v>
      </c>
      <c r="AJ2969" s="7">
        <v>2443259</v>
      </c>
      <c r="AK2969" s="3">
        <v>37.234490000000001</v>
      </c>
      <c r="AL2969" s="7" t="s">
        <v>2400</v>
      </c>
      <c r="AM2969" s="7">
        <v>694788</v>
      </c>
      <c r="AN2969" s="3">
        <v>10.59</v>
      </c>
      <c r="AO2969" s="3">
        <v>4.4583329999999997</v>
      </c>
      <c r="AP2969" s="3">
        <v>2.7459020000000001</v>
      </c>
      <c r="AQ2969" s="3">
        <v>18.254716999999999</v>
      </c>
      <c r="AR2969" s="3">
        <v>18.254716999999999</v>
      </c>
      <c r="AS2969" s="3">
        <v>2.7459020000000001</v>
      </c>
      <c r="AT2969" s="3">
        <v>18.254716999999999</v>
      </c>
      <c r="AU2969" s="3">
        <v>18.254716999999999</v>
      </c>
      <c r="AV2969" s="3">
        <v>3.0997225272559508</v>
      </c>
      <c r="AW2969" s="3">
        <v>5.5208048704815962</v>
      </c>
      <c r="AX2969" s="3">
        <v>7.3399824932310356</v>
      </c>
      <c r="AY2969" s="3">
        <v>42.23</v>
      </c>
      <c r="AZ2969" s="3">
        <v>75.209999999999994</v>
      </c>
      <c r="BA2969" s="4">
        <v>100</v>
      </c>
    </row>
    <row r="2970" spans="1:53" x14ac:dyDescent="0.3">
      <c r="A2970" s="1" t="s">
        <v>3077</v>
      </c>
      <c r="B2970" s="2">
        <v>5720669</v>
      </c>
      <c r="C2970" s="9" t="s">
        <v>2401</v>
      </c>
      <c r="D2970" s="9" t="s">
        <v>2407</v>
      </c>
      <c r="E2970" s="3">
        <v>158.6428368</v>
      </c>
      <c r="F2970" s="5">
        <v>158.54476600000001</v>
      </c>
      <c r="G2970" s="5" t="s">
        <v>2400</v>
      </c>
      <c r="H2970" s="3">
        <v>8.5000000000000006E-2</v>
      </c>
      <c r="I2970" s="3">
        <v>15.089117999999999</v>
      </c>
      <c r="J2970" s="3">
        <v>8.5000000000000006E-2</v>
      </c>
      <c r="K2970" s="3">
        <v>15.089117999999999</v>
      </c>
      <c r="L2970" s="3">
        <v>0.88730141000000007</v>
      </c>
      <c r="M2970" s="3">
        <v>0.88730141000000007</v>
      </c>
      <c r="N2970" s="3" t="s">
        <v>2400</v>
      </c>
      <c r="O2970" s="3" t="s">
        <v>2400</v>
      </c>
      <c r="P2970" s="3" t="s">
        <v>2400</v>
      </c>
      <c r="Q2970" s="3">
        <v>20.135033</v>
      </c>
      <c r="R2970" s="3" t="s">
        <v>2400</v>
      </c>
      <c r="S2970" s="3" t="s">
        <v>2400</v>
      </c>
      <c r="T2970" s="9" t="s">
        <v>3437</v>
      </c>
      <c r="U2970" s="7">
        <v>7360.6940000000004</v>
      </c>
      <c r="V2970" s="7">
        <v>6813.3779999999997</v>
      </c>
      <c r="W2970" s="7">
        <v>5928.27</v>
      </c>
      <c r="X2970" s="7">
        <v>5592.0950000000003</v>
      </c>
      <c r="Y2970" s="7">
        <v>7538.7510000000002</v>
      </c>
      <c r="Z2970" s="7">
        <v>7449.7219999999998</v>
      </c>
      <c r="AA2970" s="7">
        <v>7360.6940000000004</v>
      </c>
      <c r="AB2970" s="7">
        <v>7252.3010000000004</v>
      </c>
      <c r="AC2970" s="4">
        <v>100</v>
      </c>
      <c r="AD2970" s="4">
        <v>100</v>
      </c>
      <c r="AE2970" s="3" t="s">
        <v>2400</v>
      </c>
      <c r="AF2970" s="3" t="s">
        <v>2400</v>
      </c>
      <c r="AG2970" s="7">
        <v>18886052</v>
      </c>
      <c r="AH2970" s="7">
        <v>18886052</v>
      </c>
      <c r="AI2970" s="7">
        <v>18886053</v>
      </c>
      <c r="AJ2970" s="7">
        <v>15218656</v>
      </c>
      <c r="AK2970" s="4">
        <v>100</v>
      </c>
      <c r="AL2970" s="7">
        <v>39</v>
      </c>
      <c r="AM2970" s="7">
        <v>4306148</v>
      </c>
      <c r="AN2970" s="4">
        <v>22.8</v>
      </c>
      <c r="AO2970" s="3">
        <v>0.40574300000000002</v>
      </c>
      <c r="AP2970" s="3">
        <v>-4.2559519999999997</v>
      </c>
      <c r="AQ2970" s="3">
        <v>-6.5911730000000004</v>
      </c>
      <c r="AR2970" s="3">
        <v>-3.797847</v>
      </c>
      <c r="AS2970" s="3">
        <v>-4.2559519999999997</v>
      </c>
      <c r="AT2970" s="3">
        <v>-6.5911730000000004</v>
      </c>
      <c r="AU2970" s="3">
        <v>-2.8683580000000002</v>
      </c>
      <c r="AV2970" s="3">
        <v>3.6198566010514002</v>
      </c>
      <c r="AW2970" s="3">
        <v>3.3858380584975429</v>
      </c>
      <c r="AX2970" s="3">
        <v>1.9562479230704226</v>
      </c>
      <c r="AY2970" s="3">
        <v>269.37</v>
      </c>
      <c r="AZ2970" s="3">
        <v>251.95</v>
      </c>
      <c r="BA2970" s="3">
        <v>145.57</v>
      </c>
    </row>
    <row r="2971" spans="1:53" x14ac:dyDescent="0.3">
      <c r="A2971" s="1" t="s">
        <v>3168</v>
      </c>
      <c r="B2971" s="2">
        <v>5720681</v>
      </c>
      <c r="C2971" s="9" t="s">
        <v>2401</v>
      </c>
      <c r="D2971" s="9" t="s">
        <v>2407</v>
      </c>
      <c r="E2971" s="3">
        <v>158.55018487999999</v>
      </c>
      <c r="F2971" s="5">
        <v>158.44734399999999</v>
      </c>
      <c r="G2971" s="5" t="s">
        <v>2400</v>
      </c>
      <c r="H2971" s="3">
        <v>9.0999999999999998E-2</v>
      </c>
      <c r="I2971" s="3">
        <v>7.2283809999999997</v>
      </c>
      <c r="J2971" s="3">
        <v>9.0999999999999998E-2</v>
      </c>
      <c r="K2971" s="3">
        <v>7.2283809999999997</v>
      </c>
      <c r="L2971" s="3">
        <v>0.92983457000000003</v>
      </c>
      <c r="M2971" s="3">
        <v>0.92983457000000003</v>
      </c>
      <c r="N2971" s="3" t="s">
        <v>2400</v>
      </c>
      <c r="O2971" s="3" t="s">
        <v>2400</v>
      </c>
      <c r="P2971" s="3" t="s">
        <v>2400</v>
      </c>
      <c r="Q2971" s="3">
        <v>13.845456</v>
      </c>
      <c r="R2971" s="3" t="s">
        <v>2400</v>
      </c>
      <c r="S2971" s="3" t="s">
        <v>2400</v>
      </c>
      <c r="T2971" s="9" t="s">
        <v>3435</v>
      </c>
      <c r="U2971" s="7">
        <v>11374.17</v>
      </c>
      <c r="V2971" s="7">
        <v>9547.3259999999991</v>
      </c>
      <c r="W2971" s="7">
        <v>11419.33</v>
      </c>
      <c r="X2971" s="7">
        <v>11961.620999999999</v>
      </c>
      <c r="Y2971" s="7">
        <v>11374.17</v>
      </c>
      <c r="Z2971" s="7">
        <v>9547.3259999999991</v>
      </c>
      <c r="AA2971" s="7">
        <v>11419.33</v>
      </c>
      <c r="AB2971" s="7">
        <v>11740.126</v>
      </c>
      <c r="AC2971" s="4">
        <v>100</v>
      </c>
      <c r="AD2971" s="4">
        <v>100</v>
      </c>
      <c r="AE2971" s="3" t="s">
        <v>2400</v>
      </c>
      <c r="AF2971" s="3" t="s">
        <v>2400</v>
      </c>
      <c r="AG2971" s="7" t="s">
        <v>2400</v>
      </c>
      <c r="AH2971" s="7" t="s">
        <v>2400</v>
      </c>
      <c r="AI2971" s="7">
        <v>50253394</v>
      </c>
      <c r="AJ2971" s="7">
        <v>53148795</v>
      </c>
      <c r="AK2971" s="4">
        <v>99.991399999999999</v>
      </c>
      <c r="AL2971" s="7">
        <v>49</v>
      </c>
      <c r="AM2971" s="7">
        <v>26109757</v>
      </c>
      <c r="AN2971" s="3">
        <v>54.19</v>
      </c>
      <c r="AO2971" s="3">
        <v>-0.91185400000000005</v>
      </c>
      <c r="AP2971" s="3">
        <v>-0.60975599999999996</v>
      </c>
      <c r="AQ2971" s="3">
        <v>-3.8348080000000002</v>
      </c>
      <c r="AR2971" s="3">
        <v>1.5576319999999999</v>
      </c>
      <c r="AS2971" s="3">
        <v>-0.60975599999999996</v>
      </c>
      <c r="AT2971" s="3">
        <v>-3.8348080000000002</v>
      </c>
      <c r="AU2971" s="3">
        <v>2.1943570000000001</v>
      </c>
      <c r="AV2971" s="3">
        <v>0.64980861728502215</v>
      </c>
      <c r="AW2971" s="3">
        <v>0.7209735703065101</v>
      </c>
      <c r="AX2971" s="3">
        <v>0.77425424930540743</v>
      </c>
      <c r="AY2971" s="3">
        <v>99.48</v>
      </c>
      <c r="AZ2971" s="3">
        <v>110.37</v>
      </c>
      <c r="BA2971" s="3">
        <v>118.53</v>
      </c>
    </row>
    <row r="2972" spans="1:53" x14ac:dyDescent="0.3">
      <c r="A2972" s="1" t="s">
        <v>2873</v>
      </c>
      <c r="B2972" s="2">
        <v>9753380</v>
      </c>
      <c r="C2972" s="9" t="s">
        <v>2395</v>
      </c>
      <c r="D2972" s="9" t="s">
        <v>2403</v>
      </c>
      <c r="E2972" s="3">
        <v>158.19234803969999</v>
      </c>
      <c r="F2972" s="5">
        <v>34.784348000000001</v>
      </c>
      <c r="G2972" s="5" t="s">
        <v>2400</v>
      </c>
      <c r="H2972" s="3">
        <v>-0.13600000000000001</v>
      </c>
      <c r="I2972" s="3" t="s">
        <v>2397</v>
      </c>
      <c r="J2972" s="3">
        <v>-0.13600000000000001</v>
      </c>
      <c r="K2972" s="3" t="s">
        <v>2397</v>
      </c>
      <c r="L2972" s="3">
        <v>3.7849372399999996</v>
      </c>
      <c r="M2972" s="3">
        <v>3.7849372399999996</v>
      </c>
      <c r="N2972" s="3" t="s">
        <v>2397</v>
      </c>
      <c r="O2972" s="3" t="s">
        <v>2400</v>
      </c>
      <c r="P2972" s="3" t="s">
        <v>2400</v>
      </c>
      <c r="Q2972" s="3">
        <v>0.774559</v>
      </c>
      <c r="R2972" s="3" t="s">
        <v>2397</v>
      </c>
      <c r="S2972" s="3">
        <v>-1.402264</v>
      </c>
      <c r="T2972" s="9" t="s">
        <v>3429</v>
      </c>
      <c r="U2972" s="7" t="s">
        <v>2400</v>
      </c>
      <c r="V2972" s="7" t="s">
        <v>2400</v>
      </c>
      <c r="W2972" s="7" t="s">
        <v>2400</v>
      </c>
      <c r="X2972" s="7" t="s">
        <v>2400</v>
      </c>
      <c r="Y2972" s="7">
        <v>105322</v>
      </c>
      <c r="Z2972" s="7">
        <v>95842</v>
      </c>
      <c r="AA2972" s="7" t="s">
        <v>2400</v>
      </c>
      <c r="AB2972" s="7" t="s">
        <v>2400</v>
      </c>
      <c r="AC2972" s="3" t="s">
        <v>2400</v>
      </c>
      <c r="AD2972" s="4">
        <v>100</v>
      </c>
      <c r="AE2972" s="3" t="s">
        <v>2400</v>
      </c>
      <c r="AF2972" s="3">
        <v>-58.677999999999997</v>
      </c>
      <c r="AG2972" s="7">
        <v>226604138</v>
      </c>
      <c r="AH2972" s="7">
        <v>226227259</v>
      </c>
      <c r="AI2972" s="7">
        <v>225409315</v>
      </c>
      <c r="AJ2972" s="7">
        <v>188122774</v>
      </c>
      <c r="AK2972" s="3">
        <v>83.018240000000006</v>
      </c>
      <c r="AL2972" s="7">
        <v>114</v>
      </c>
      <c r="AM2972" s="7">
        <v>144403026</v>
      </c>
      <c r="AN2972" s="3">
        <v>63.72</v>
      </c>
      <c r="AO2972" s="3">
        <v>7.1927950000000003</v>
      </c>
      <c r="AP2972" s="3">
        <v>29.580289</v>
      </c>
      <c r="AQ2972" s="3">
        <v>-8.2927820000000008</v>
      </c>
      <c r="AR2972" s="3">
        <v>-6.7422680000000001</v>
      </c>
      <c r="AS2972" s="3">
        <v>29.580289</v>
      </c>
      <c r="AT2972" s="3">
        <v>-8.2927820000000008</v>
      </c>
      <c r="AU2972" s="3">
        <v>-0.86575299999999999</v>
      </c>
      <c r="AV2972" s="3">
        <v>1.4924568654278363</v>
      </c>
      <c r="AW2972" s="3">
        <v>4.4470386859546327</v>
      </c>
      <c r="AX2972" s="3">
        <v>2.8531907639851726</v>
      </c>
      <c r="AY2972" s="3">
        <v>45.85</v>
      </c>
      <c r="AZ2972" s="3">
        <v>136.62</v>
      </c>
      <c r="BA2972" s="3">
        <v>87.65</v>
      </c>
    </row>
    <row r="2973" spans="1:53" x14ac:dyDescent="0.3">
      <c r="A2973" s="1" t="s">
        <v>3153</v>
      </c>
      <c r="B2973" s="2">
        <v>4147799</v>
      </c>
      <c r="C2973" s="9" t="s">
        <v>2395</v>
      </c>
      <c r="D2973" s="9" t="s">
        <v>2407</v>
      </c>
      <c r="E2973" s="3">
        <v>157.72620047999999</v>
      </c>
      <c r="F2973" s="5">
        <v>408.90820000000002</v>
      </c>
      <c r="G2973" s="5">
        <v>408.90820048</v>
      </c>
      <c r="H2973" s="3">
        <v>-0.16300000000000001</v>
      </c>
      <c r="I2973" s="3">
        <v>42.331606000000001</v>
      </c>
      <c r="J2973" s="4">
        <v>-0.16300000000000001</v>
      </c>
      <c r="K2973" s="3">
        <v>42.331606000000001</v>
      </c>
      <c r="L2973" s="3">
        <v>0.80243578999999998</v>
      </c>
      <c r="M2973" s="3">
        <v>0.80243578999999998</v>
      </c>
      <c r="N2973" s="3">
        <v>1.94686</v>
      </c>
      <c r="O2973" s="3" t="s">
        <v>2400</v>
      </c>
      <c r="P2973" s="3" t="s">
        <v>2400</v>
      </c>
      <c r="Q2973" s="3">
        <v>6.1026020000000001</v>
      </c>
      <c r="R2973" s="3" t="s">
        <v>2400</v>
      </c>
      <c r="S2973" s="3">
        <v>15.5772646035131</v>
      </c>
      <c r="T2973" s="9" t="s">
        <v>3429</v>
      </c>
      <c r="U2973" s="7">
        <v>76315</v>
      </c>
      <c r="V2973" s="7">
        <v>69614</v>
      </c>
      <c r="W2973" s="7">
        <v>80086</v>
      </c>
      <c r="X2973" s="7">
        <v>42764</v>
      </c>
      <c r="Y2973" s="7">
        <v>65828</v>
      </c>
      <c r="Z2973" s="7">
        <v>69225</v>
      </c>
      <c r="AA2973" s="7">
        <v>72514</v>
      </c>
      <c r="AB2973" s="7">
        <v>76315</v>
      </c>
      <c r="AC2973" s="4">
        <v>100</v>
      </c>
      <c r="AD2973" s="4">
        <v>100</v>
      </c>
      <c r="AE2973" s="3" t="s">
        <v>2400</v>
      </c>
      <c r="AF2973" s="3" t="s">
        <v>2400</v>
      </c>
      <c r="AG2973" s="7">
        <v>9231454</v>
      </c>
      <c r="AH2973" s="7">
        <v>9260495</v>
      </c>
      <c r="AI2973" s="7">
        <v>9480362</v>
      </c>
      <c r="AJ2973" s="7" t="s">
        <v>2400</v>
      </c>
      <c r="AK2973" s="3" t="s">
        <v>2400</v>
      </c>
      <c r="AL2973" s="7">
        <v>50</v>
      </c>
      <c r="AM2973" s="7">
        <v>1754626</v>
      </c>
      <c r="AN2973" s="3">
        <v>19.05</v>
      </c>
      <c r="AO2973" s="3">
        <v>-0.305064</v>
      </c>
      <c r="AP2973" s="3">
        <v>-4.5560749999999999</v>
      </c>
      <c r="AQ2973" s="3">
        <v>-11.913747000000001</v>
      </c>
      <c r="AR2973" s="3">
        <v>-10.563765999999999</v>
      </c>
      <c r="AS2973" s="3">
        <v>-4.5560749999999999</v>
      </c>
      <c r="AT2973" s="3">
        <v>-11.913747000000001</v>
      </c>
      <c r="AU2973" s="3">
        <v>-10.170423</v>
      </c>
      <c r="AV2973" s="3">
        <v>2.5981001347465131</v>
      </c>
      <c r="AW2973" s="3">
        <v>3.1904690778899671</v>
      </c>
      <c r="AX2973" s="3">
        <v>2.9995811347958421</v>
      </c>
      <c r="AY2973" s="4">
        <v>107.08</v>
      </c>
      <c r="AZ2973" s="4">
        <v>131.5</v>
      </c>
      <c r="BA2973" s="3">
        <v>123.63</v>
      </c>
    </row>
    <row r="2974" spans="1:53" x14ac:dyDescent="0.3">
      <c r="A2974" s="1" t="s">
        <v>3035</v>
      </c>
      <c r="B2974" s="2">
        <v>5721745</v>
      </c>
      <c r="C2974" s="9" t="s">
        <v>2401</v>
      </c>
      <c r="D2974" s="9" t="s">
        <v>2407</v>
      </c>
      <c r="E2974" s="3">
        <v>157.28242141999999</v>
      </c>
      <c r="F2974" s="5">
        <v>155.20042100000001</v>
      </c>
      <c r="G2974" s="5" t="s">
        <v>2400</v>
      </c>
      <c r="H2974" s="3">
        <v>0.184</v>
      </c>
      <c r="I2974" s="3">
        <v>8.5841689999999993</v>
      </c>
      <c r="J2974" s="3">
        <v>0.184</v>
      </c>
      <c r="K2974" s="3">
        <v>8.5841689999999993</v>
      </c>
      <c r="L2974" s="3">
        <v>1.01382488</v>
      </c>
      <c r="M2974" s="3">
        <v>1.01382488</v>
      </c>
      <c r="N2974" s="3" t="s">
        <v>2400</v>
      </c>
      <c r="O2974" s="3" t="s">
        <v>2400</v>
      </c>
      <c r="P2974" s="3" t="s">
        <v>2400</v>
      </c>
      <c r="Q2974" s="3">
        <v>8.5751270000000002</v>
      </c>
      <c r="R2974" s="3" t="s">
        <v>2400</v>
      </c>
      <c r="S2974" s="3" t="s">
        <v>2400</v>
      </c>
      <c r="T2974" s="9" t="s">
        <v>3429</v>
      </c>
      <c r="U2974" s="7">
        <v>14924</v>
      </c>
      <c r="V2974" s="7">
        <v>12788</v>
      </c>
      <c r="W2974" s="7">
        <v>11593</v>
      </c>
      <c r="X2974" s="7">
        <v>10979</v>
      </c>
      <c r="Y2974" s="7">
        <v>17887</v>
      </c>
      <c r="Z2974" s="7">
        <v>16405.5</v>
      </c>
      <c r="AA2974" s="7">
        <v>14924</v>
      </c>
      <c r="AB2974" s="7">
        <v>14394.5</v>
      </c>
      <c r="AC2974" s="4">
        <v>100</v>
      </c>
      <c r="AD2974" s="4">
        <v>100</v>
      </c>
      <c r="AE2974" s="3" t="s">
        <v>2400</v>
      </c>
      <c r="AF2974" s="3" t="s">
        <v>2400</v>
      </c>
      <c r="AG2974" s="7">
        <v>20190298</v>
      </c>
      <c r="AH2974" s="7">
        <v>20190298</v>
      </c>
      <c r="AI2974" s="7">
        <v>20208365</v>
      </c>
      <c r="AJ2974" s="7" t="s">
        <v>2400</v>
      </c>
      <c r="AK2974" s="3" t="s">
        <v>2400</v>
      </c>
      <c r="AL2974" s="7">
        <v>47</v>
      </c>
      <c r="AM2974" s="7">
        <v>9105800</v>
      </c>
      <c r="AN2974" s="4">
        <v>45.1</v>
      </c>
      <c r="AO2974" s="3">
        <v>3.901011</v>
      </c>
      <c r="AP2974" s="3">
        <v>-1.155327</v>
      </c>
      <c r="AQ2974" s="3">
        <v>-2.9003779999999999</v>
      </c>
      <c r="AR2974" s="3">
        <v>10.315186000000001</v>
      </c>
      <c r="AS2974" s="3">
        <v>-1.155327</v>
      </c>
      <c r="AT2974" s="3">
        <v>-2.9003779999999999</v>
      </c>
      <c r="AU2974" s="3">
        <v>10.791366999999999</v>
      </c>
      <c r="AV2974" s="3">
        <v>3.4439016204713768</v>
      </c>
      <c r="AW2974" s="3">
        <v>2.3833814547057117</v>
      </c>
      <c r="AX2974" s="3">
        <v>2.0916058868396172</v>
      </c>
      <c r="AY2974" s="3">
        <v>183.83</v>
      </c>
      <c r="AZ2974" s="3">
        <v>127.22</v>
      </c>
      <c r="BA2974" s="3">
        <v>111.65</v>
      </c>
    </row>
    <row r="2975" spans="1:53" x14ac:dyDescent="0.3">
      <c r="A2975" s="1" t="s">
        <v>3306</v>
      </c>
      <c r="B2975" s="2">
        <v>4546163</v>
      </c>
      <c r="C2975" s="9" t="s">
        <v>2401</v>
      </c>
      <c r="D2975" s="9" t="s">
        <v>2537</v>
      </c>
      <c r="E2975" s="3">
        <v>157.0268513</v>
      </c>
      <c r="F2975" s="5">
        <v>663.07585099999994</v>
      </c>
      <c r="G2975" s="5">
        <v>663.07585129999995</v>
      </c>
      <c r="H2975" s="3">
        <v>0.63</v>
      </c>
      <c r="I2975" s="3" t="s">
        <v>2397</v>
      </c>
      <c r="J2975" s="3">
        <v>0.63</v>
      </c>
      <c r="K2975" s="3" t="s">
        <v>2397</v>
      </c>
      <c r="L2975" s="3" t="s">
        <v>2397</v>
      </c>
      <c r="M2975" s="3" t="s">
        <v>2397</v>
      </c>
      <c r="N2975" s="3">
        <v>4.4888890000000004</v>
      </c>
      <c r="O2975" s="3" t="s">
        <v>2397</v>
      </c>
      <c r="P2975" s="3" t="s">
        <v>2397</v>
      </c>
      <c r="Q2975" s="3">
        <v>1.4451750000000001</v>
      </c>
      <c r="R2975" s="3">
        <v>6.8802149999999997</v>
      </c>
      <c r="S2975" s="3">
        <v>6.8802149999999997</v>
      </c>
      <c r="T2975" s="9" t="s">
        <v>3429</v>
      </c>
      <c r="U2975" s="7">
        <v>454231</v>
      </c>
      <c r="V2975" s="7">
        <v>463077</v>
      </c>
      <c r="W2975" s="7">
        <v>417957</v>
      </c>
      <c r="X2975" s="7">
        <v>371338</v>
      </c>
      <c r="Y2975" s="7">
        <v>447955</v>
      </c>
      <c r="Z2975" s="7">
        <v>447748</v>
      </c>
      <c r="AA2975" s="7">
        <v>450754</v>
      </c>
      <c r="AB2975" s="7">
        <v>454231</v>
      </c>
      <c r="AC2975" s="3">
        <v>25.757999999999999</v>
      </c>
      <c r="AD2975" s="3">
        <v>24.516999999999999</v>
      </c>
      <c r="AE2975" s="3">
        <v>20.248999999999999</v>
      </c>
      <c r="AF2975" s="3">
        <v>17.439</v>
      </c>
      <c r="AG2975" s="7">
        <v>15546860</v>
      </c>
      <c r="AH2975" s="7">
        <v>15273637</v>
      </c>
      <c r="AI2975" s="7">
        <v>16457340</v>
      </c>
      <c r="AJ2975" s="7">
        <v>12788613</v>
      </c>
      <c r="AK2975" s="3">
        <v>82.256630000000001</v>
      </c>
      <c r="AL2975" s="7">
        <v>100</v>
      </c>
      <c r="AM2975" s="7">
        <v>9061143</v>
      </c>
      <c r="AN2975" s="3">
        <v>58.28</v>
      </c>
      <c r="AO2975" s="3">
        <v>-5.4110300000000002</v>
      </c>
      <c r="AP2975" s="3">
        <v>-10</v>
      </c>
      <c r="AQ2975" s="3">
        <v>-10.531496000000001</v>
      </c>
      <c r="AR2975" s="3">
        <v>-10.089021000000001</v>
      </c>
      <c r="AS2975" s="3">
        <v>-10</v>
      </c>
      <c r="AT2975" s="3">
        <v>-10.531496000000001</v>
      </c>
      <c r="AU2975" s="3">
        <v>-13.920455</v>
      </c>
      <c r="AV2975" s="3">
        <v>2.7437414088348042</v>
      </c>
      <c r="AW2975" s="3">
        <v>2.4391766120410265</v>
      </c>
      <c r="AX2975" s="3">
        <v>1.8639988501251745</v>
      </c>
      <c r="AY2975" s="4">
        <v>145.04</v>
      </c>
      <c r="AZ2975" s="3">
        <v>128.94</v>
      </c>
      <c r="BA2975" s="3">
        <v>98.54</v>
      </c>
    </row>
    <row r="2976" spans="1:53" x14ac:dyDescent="0.3">
      <c r="A2976" s="1" t="s">
        <v>3371</v>
      </c>
      <c r="B2976" s="2">
        <v>5721747</v>
      </c>
      <c r="C2976" s="9" t="s">
        <v>2401</v>
      </c>
      <c r="D2976" s="9" t="s">
        <v>2407</v>
      </c>
      <c r="E2976" s="3">
        <v>156.32183006</v>
      </c>
      <c r="F2976" s="5">
        <v>159.05183</v>
      </c>
      <c r="G2976" s="5" t="s">
        <v>2400</v>
      </c>
      <c r="H2976" s="3">
        <v>0.11799999999999999</v>
      </c>
      <c r="I2976" s="3" t="s">
        <v>2400</v>
      </c>
      <c r="J2976" s="3">
        <v>0.11799999999999999</v>
      </c>
      <c r="K2976" s="3" t="s">
        <v>2400</v>
      </c>
      <c r="L2976" s="3" t="s">
        <v>2400</v>
      </c>
      <c r="M2976" s="3" t="s">
        <v>2400</v>
      </c>
      <c r="N2976" s="3" t="s">
        <v>2400</v>
      </c>
      <c r="O2976" s="3" t="s">
        <v>2400</v>
      </c>
      <c r="P2976" s="3" t="s">
        <v>2400</v>
      </c>
      <c r="Q2976" s="3" t="s">
        <v>2400</v>
      </c>
      <c r="R2976" s="3" t="s">
        <v>2400</v>
      </c>
      <c r="S2976" s="3" t="s">
        <v>2400</v>
      </c>
      <c r="T2976" s="9" t="s">
        <v>3434</v>
      </c>
      <c r="U2976" s="7">
        <v>6817.0450000000001</v>
      </c>
      <c r="V2976" s="7">
        <v>6699.6480000000001</v>
      </c>
      <c r="W2976" s="7">
        <v>6722.7740000000003</v>
      </c>
      <c r="X2976" s="7">
        <v>6771.8959999999997</v>
      </c>
      <c r="Y2976" s="7">
        <v>6817.0450000000001</v>
      </c>
      <c r="Z2976" s="7">
        <v>6820.0659999999998</v>
      </c>
      <c r="AA2976" s="7">
        <v>6823.0860000000002</v>
      </c>
      <c r="AB2976" s="7">
        <v>6761.3670000000002</v>
      </c>
      <c r="AC2976" s="4">
        <v>100</v>
      </c>
      <c r="AD2976" s="4">
        <v>100</v>
      </c>
      <c r="AE2976" s="3" t="s">
        <v>2400</v>
      </c>
      <c r="AF2976" s="3" t="s">
        <v>2400</v>
      </c>
      <c r="AG2976" s="7">
        <v>21651223</v>
      </c>
      <c r="AH2976" s="7">
        <v>21651223</v>
      </c>
      <c r="AI2976" s="7">
        <v>21651223</v>
      </c>
      <c r="AJ2976" s="7" t="s">
        <v>2400</v>
      </c>
      <c r="AK2976" s="3" t="s">
        <v>2400</v>
      </c>
      <c r="AL2976" s="7">
        <v>52</v>
      </c>
      <c r="AM2976" s="7">
        <v>6428261</v>
      </c>
      <c r="AN2976" s="3">
        <v>29.69</v>
      </c>
      <c r="AO2976" s="3">
        <v>-0.87463599999999997</v>
      </c>
      <c r="AP2976" s="3">
        <v>-5.8171749999999998</v>
      </c>
      <c r="AQ2976" s="3">
        <v>-5.9474410000000004</v>
      </c>
      <c r="AR2976" s="3">
        <v>5.1004639999999997</v>
      </c>
      <c r="AS2976" s="3">
        <v>-5.8171749999999998</v>
      </c>
      <c r="AT2976" s="3">
        <v>-5.9474410000000004</v>
      </c>
      <c r="AU2976" s="3">
        <v>5.919003</v>
      </c>
      <c r="AV2976" s="3">
        <v>2.2051548773942238</v>
      </c>
      <c r="AW2976" s="3">
        <v>1.7762034630896957</v>
      </c>
      <c r="AX2976" s="3">
        <v>1.6599559721442492</v>
      </c>
      <c r="AY2976" s="3">
        <v>138.44</v>
      </c>
      <c r="AZ2976" s="3">
        <v>111.51</v>
      </c>
      <c r="BA2976" s="3">
        <v>104.21</v>
      </c>
    </row>
    <row r="2977" spans="1:53" x14ac:dyDescent="0.3">
      <c r="A2977" s="1" t="s">
        <v>3001</v>
      </c>
      <c r="B2977" s="2">
        <v>4141978</v>
      </c>
      <c r="C2977" s="9" t="s">
        <v>2395</v>
      </c>
      <c r="D2977" s="9" t="s">
        <v>2477</v>
      </c>
      <c r="E2977" s="3">
        <v>155.22432228</v>
      </c>
      <c r="F2977" s="5">
        <v>687.89532199999996</v>
      </c>
      <c r="G2977" s="5">
        <v>687.89532227999996</v>
      </c>
      <c r="H2977" s="3">
        <v>-8.3000000000000004E-2</v>
      </c>
      <c r="I2977" s="3">
        <v>33.551402000000003</v>
      </c>
      <c r="J2977" s="3">
        <v>-8.3000000000000004E-2</v>
      </c>
      <c r="K2977" s="3">
        <v>33.551402000000003</v>
      </c>
      <c r="L2977" s="3" t="s">
        <v>2397</v>
      </c>
      <c r="M2977" s="3" t="s">
        <v>2397</v>
      </c>
      <c r="N2977" s="3" t="s">
        <v>2397</v>
      </c>
      <c r="O2977" s="3">
        <v>12.139224722781901</v>
      </c>
      <c r="P2977" s="3" t="s">
        <v>2397</v>
      </c>
      <c r="Q2977" s="3">
        <v>0.93767599999999995</v>
      </c>
      <c r="R2977" s="3">
        <v>3.1373030000000002</v>
      </c>
      <c r="S2977" s="3">
        <v>3.1373030000000002</v>
      </c>
      <c r="T2977" s="9" t="s">
        <v>3429</v>
      </c>
      <c r="U2977" s="7">
        <v>797963</v>
      </c>
      <c r="V2977" s="7">
        <v>1018878</v>
      </c>
      <c r="W2977" s="7">
        <v>882431</v>
      </c>
      <c r="X2977" s="7">
        <v>672142</v>
      </c>
      <c r="Y2977" s="7">
        <v>717396</v>
      </c>
      <c r="Z2977" s="7">
        <v>723159</v>
      </c>
      <c r="AA2977" s="7">
        <v>734264</v>
      </c>
      <c r="AB2977" s="7">
        <v>797963</v>
      </c>
      <c r="AC2977" s="3">
        <v>28.617000000000001</v>
      </c>
      <c r="AD2977" s="3">
        <v>32.256</v>
      </c>
      <c r="AE2977" s="3">
        <v>23.565000000000001</v>
      </c>
      <c r="AF2977" s="3">
        <v>26.349</v>
      </c>
      <c r="AG2977" s="7">
        <v>39001086</v>
      </c>
      <c r="AH2977" s="7">
        <v>39001086</v>
      </c>
      <c r="AI2977" s="7">
        <v>38914806</v>
      </c>
      <c r="AJ2977" s="7">
        <v>22091056</v>
      </c>
      <c r="AK2977" s="3">
        <v>56.642159999999997</v>
      </c>
      <c r="AL2977" s="7">
        <v>35</v>
      </c>
      <c r="AM2977" s="7">
        <v>15846112</v>
      </c>
      <c r="AN2977" s="3">
        <v>40.630000000000003</v>
      </c>
      <c r="AO2977" s="3">
        <v>-10.473815999999999</v>
      </c>
      <c r="AP2977" s="3">
        <v>-9.7989949999999997</v>
      </c>
      <c r="AQ2977" s="3">
        <v>-1.6438360000000001</v>
      </c>
      <c r="AR2977" s="3">
        <v>45.934958999999999</v>
      </c>
      <c r="AS2977" s="3">
        <v>-9.7989949999999997</v>
      </c>
      <c r="AT2977" s="3">
        <v>-1.6438360000000001</v>
      </c>
      <c r="AU2977" s="3">
        <v>49.583333000000003</v>
      </c>
      <c r="AV2977" s="3">
        <v>4.2402973086441742</v>
      </c>
      <c r="AW2977" s="3">
        <v>1.891967129512053</v>
      </c>
      <c r="AX2977" s="3">
        <v>1.5911026367119818</v>
      </c>
      <c r="AY2977" s="3">
        <v>385.99</v>
      </c>
      <c r="AZ2977" s="3">
        <v>172.22</v>
      </c>
      <c r="BA2977" s="3">
        <v>144.83000000000001</v>
      </c>
    </row>
    <row r="2978" spans="1:53" x14ac:dyDescent="0.3">
      <c r="A2978" s="1" t="s">
        <v>3031</v>
      </c>
      <c r="B2978" s="2">
        <v>4614373</v>
      </c>
      <c r="C2978" s="9" t="s">
        <v>2401</v>
      </c>
      <c r="D2978" s="9" t="s">
        <v>2450</v>
      </c>
      <c r="E2978" s="3">
        <v>154.53330948000001</v>
      </c>
      <c r="F2978" s="5">
        <v>452.87811900000003</v>
      </c>
      <c r="G2978" s="5">
        <v>493.78005192000001</v>
      </c>
      <c r="H2978" s="3">
        <v>-0.18</v>
      </c>
      <c r="I2978" s="3" t="s">
        <v>2397</v>
      </c>
      <c r="J2978" s="3">
        <v>-0.18</v>
      </c>
      <c r="K2978" s="3" t="s">
        <v>2397</v>
      </c>
      <c r="L2978" s="3">
        <v>1.05304613689052</v>
      </c>
      <c r="M2978" s="3">
        <v>1.04332483125536</v>
      </c>
      <c r="N2978" s="3">
        <v>8.9909370000000006</v>
      </c>
      <c r="O2978" s="3" t="s">
        <v>2400</v>
      </c>
      <c r="P2978" s="3" t="s">
        <v>2400</v>
      </c>
      <c r="Q2978" s="3">
        <v>9.3191299999999995</v>
      </c>
      <c r="R2978" s="3">
        <v>13.091554</v>
      </c>
      <c r="S2978" s="3">
        <v>12.300685612708801</v>
      </c>
      <c r="T2978" s="9" t="s">
        <v>3429</v>
      </c>
      <c r="U2978" s="7">
        <v>48282</v>
      </c>
      <c r="V2978" s="7">
        <v>44122</v>
      </c>
      <c r="W2978" s="7">
        <v>38187</v>
      </c>
      <c r="X2978" s="7">
        <v>38941</v>
      </c>
      <c r="Y2978" s="7">
        <v>48513</v>
      </c>
      <c r="Z2978" s="7">
        <v>49562</v>
      </c>
      <c r="AA2978" s="7">
        <v>50002</v>
      </c>
      <c r="AB2978" s="7">
        <v>48282</v>
      </c>
      <c r="AC2978" s="3">
        <v>89.069000000000003</v>
      </c>
      <c r="AD2978" s="3">
        <v>92.757000000000005</v>
      </c>
      <c r="AE2978" s="4">
        <v>49.63</v>
      </c>
      <c r="AF2978" s="3">
        <v>71.183999999999997</v>
      </c>
      <c r="AG2978" s="7">
        <v>9554766</v>
      </c>
      <c r="AH2978" s="7">
        <v>9482076</v>
      </c>
      <c r="AI2978" s="7">
        <v>7577416</v>
      </c>
      <c r="AJ2978" s="7">
        <v>8802232</v>
      </c>
      <c r="AK2978" s="3">
        <v>91.250069999999994</v>
      </c>
      <c r="AL2978" s="7">
        <v>44</v>
      </c>
      <c r="AM2978" s="7">
        <v>1122367</v>
      </c>
      <c r="AN2978" s="3">
        <v>11.64</v>
      </c>
      <c r="AO2978" s="3">
        <v>-2.8720629999999998</v>
      </c>
      <c r="AP2978" s="3">
        <v>-7.1161050000000001</v>
      </c>
      <c r="AQ2978" s="3">
        <v>-11.428571</v>
      </c>
      <c r="AR2978" s="3">
        <v>0</v>
      </c>
      <c r="AS2978" s="3">
        <v>-7.1161050000000001</v>
      </c>
      <c r="AT2978" s="3">
        <v>-11.428571</v>
      </c>
      <c r="AU2978" s="3">
        <v>-0.13422799999999999</v>
      </c>
      <c r="AV2978" s="3">
        <v>1.9583831021179783</v>
      </c>
      <c r="AW2978" s="3">
        <v>2.0402390130587773</v>
      </c>
      <c r="AX2978" s="3">
        <v>1.9936298720106851</v>
      </c>
      <c r="AY2978" s="3">
        <v>130.58000000000001</v>
      </c>
      <c r="AZ2978" s="4">
        <v>136.04</v>
      </c>
      <c r="BA2978" s="3">
        <v>132.93</v>
      </c>
    </row>
    <row r="2979" spans="1:53" x14ac:dyDescent="0.3">
      <c r="A2979" s="1" t="s">
        <v>3314</v>
      </c>
      <c r="B2979" s="2">
        <v>4986773</v>
      </c>
      <c r="C2979" s="9" t="s">
        <v>2401</v>
      </c>
      <c r="D2979" s="9" t="s">
        <v>2432</v>
      </c>
      <c r="E2979" s="3">
        <v>153.28926573999999</v>
      </c>
      <c r="F2979" s="5">
        <v>2455.0892650000001</v>
      </c>
      <c r="G2979" s="5" t="s">
        <v>2400</v>
      </c>
      <c r="H2979" s="3">
        <v>-2.4700000000000002</v>
      </c>
      <c r="I2979" s="3" t="s">
        <v>2397</v>
      </c>
      <c r="J2979" s="3">
        <v>-2.4700000000000002</v>
      </c>
      <c r="K2979" s="3" t="s">
        <v>2397</v>
      </c>
      <c r="L2979" s="3" t="s">
        <v>2397</v>
      </c>
      <c r="M2979" s="3" t="s">
        <v>2397</v>
      </c>
      <c r="N2979" s="3" t="s">
        <v>2397</v>
      </c>
      <c r="O2979" s="3" t="s">
        <v>2400</v>
      </c>
      <c r="P2979" s="3" t="s">
        <v>2400</v>
      </c>
      <c r="Q2979" s="3">
        <v>0.70337400000000005</v>
      </c>
      <c r="R2979" s="3">
        <v>10.135138</v>
      </c>
      <c r="S2979" s="3">
        <v>10.135138</v>
      </c>
      <c r="T2979" s="9" t="s">
        <v>3429</v>
      </c>
      <c r="U2979" s="7">
        <v>3675400</v>
      </c>
      <c r="V2979" s="7">
        <v>4965500</v>
      </c>
      <c r="W2979" s="7">
        <v>4827500</v>
      </c>
      <c r="X2979" s="7">
        <v>2744600</v>
      </c>
      <c r="Y2979" s="7">
        <v>3529200</v>
      </c>
      <c r="Z2979" s="7">
        <v>3540500</v>
      </c>
      <c r="AA2979" s="7">
        <v>3583100</v>
      </c>
      <c r="AB2979" s="7">
        <v>3675400</v>
      </c>
      <c r="AC2979" s="4">
        <v>3.8719999999999999</v>
      </c>
      <c r="AD2979" s="4">
        <v>6.5140000000000002</v>
      </c>
      <c r="AE2979" s="4">
        <v>2.86</v>
      </c>
      <c r="AF2979" s="4">
        <v>5.335</v>
      </c>
      <c r="AG2979" s="7">
        <v>35400000</v>
      </c>
      <c r="AH2979" s="7">
        <v>35400000</v>
      </c>
      <c r="AI2979" s="7">
        <v>35200000</v>
      </c>
      <c r="AJ2979" s="7">
        <v>28688106</v>
      </c>
      <c r="AK2979" s="3">
        <v>81.036010000000005</v>
      </c>
      <c r="AL2979" s="7">
        <v>84</v>
      </c>
      <c r="AM2979" s="7">
        <v>18862234</v>
      </c>
      <c r="AN2979" s="3">
        <v>53.28</v>
      </c>
      <c r="AO2979" s="4">
        <v>6.25</v>
      </c>
      <c r="AP2979" s="3">
        <v>17.782910000000001</v>
      </c>
      <c r="AQ2979" s="3">
        <v>-0.19569500000000001</v>
      </c>
      <c r="AR2979" s="3">
        <v>-39.429929000000001</v>
      </c>
      <c r="AS2979" s="3">
        <v>17.782910000000001</v>
      </c>
      <c r="AT2979" s="3">
        <v>-0.19569500000000001</v>
      </c>
      <c r="AU2979" s="3">
        <v>-39.068100000000001</v>
      </c>
      <c r="AV2979" s="3">
        <v>3.9391861594809146</v>
      </c>
      <c r="AW2979" s="3">
        <v>7.1883251615155856</v>
      </c>
      <c r="AX2979" s="3">
        <v>6.0317757993105463</v>
      </c>
      <c r="AY2979" s="3">
        <v>59.45</v>
      </c>
      <c r="AZ2979" s="3">
        <v>108.49</v>
      </c>
      <c r="BA2979" s="3">
        <v>91.03</v>
      </c>
    </row>
    <row r="2980" spans="1:53" x14ac:dyDescent="0.3">
      <c r="A2980" s="1" t="s">
        <v>3365</v>
      </c>
      <c r="B2980" s="2">
        <v>5721603</v>
      </c>
      <c r="C2980" s="9" t="s">
        <v>2401</v>
      </c>
      <c r="D2980" s="9" t="s">
        <v>2407</v>
      </c>
      <c r="E2980" s="3">
        <v>152.93795111</v>
      </c>
      <c r="F2980" s="5">
        <v>220.03604100000001</v>
      </c>
      <c r="G2980" s="5" t="s">
        <v>2400</v>
      </c>
      <c r="H2980" s="3">
        <v>0.20899999999999999</v>
      </c>
      <c r="I2980" s="3">
        <v>7.8866589999999999</v>
      </c>
      <c r="J2980" s="3">
        <v>0.20899999999999999</v>
      </c>
      <c r="K2980" s="3">
        <v>7.8866589999999999</v>
      </c>
      <c r="L2980" s="3">
        <v>0.93139989000000001</v>
      </c>
      <c r="M2980" s="3">
        <v>0.93139989000000001</v>
      </c>
      <c r="N2980" s="3">
        <v>16.741855000000001</v>
      </c>
      <c r="O2980" s="3" t="s">
        <v>2400</v>
      </c>
      <c r="P2980" s="3" t="s">
        <v>2400</v>
      </c>
      <c r="Q2980" s="3">
        <v>10.161451</v>
      </c>
      <c r="R2980" s="3" t="s">
        <v>2400</v>
      </c>
      <c r="S2980" s="3" t="s">
        <v>2400</v>
      </c>
      <c r="T2980" s="9" t="s">
        <v>3432</v>
      </c>
      <c r="U2980" s="7">
        <v>21542.179</v>
      </c>
      <c r="V2980" s="7">
        <v>22446.097000000002</v>
      </c>
      <c r="W2980" s="7">
        <v>22197.026999999998</v>
      </c>
      <c r="X2980" s="7">
        <v>29271.199000000001</v>
      </c>
      <c r="Y2980" s="7">
        <v>21542.179</v>
      </c>
      <c r="Z2980" s="7">
        <v>21883.556</v>
      </c>
      <c r="AA2980" s="7">
        <v>22224.934000000001</v>
      </c>
      <c r="AB2980" s="7">
        <v>22335.516</v>
      </c>
      <c r="AC2980" s="4">
        <v>100</v>
      </c>
      <c r="AD2980" s="4">
        <v>100</v>
      </c>
      <c r="AE2980" s="3" t="s">
        <v>2400</v>
      </c>
      <c r="AF2980" s="3" t="s">
        <v>2400</v>
      </c>
      <c r="AG2980" s="7" t="s">
        <v>2400</v>
      </c>
      <c r="AH2980" s="7" t="s">
        <v>2400</v>
      </c>
      <c r="AI2980" s="7">
        <v>22706467</v>
      </c>
      <c r="AJ2980" s="7" t="s">
        <v>2400</v>
      </c>
      <c r="AK2980" s="3" t="s">
        <v>2400</v>
      </c>
      <c r="AL2980" s="7">
        <v>50</v>
      </c>
      <c r="AM2980" s="7">
        <v>4796326</v>
      </c>
      <c r="AN2980" s="3">
        <v>21.11</v>
      </c>
      <c r="AO2980" s="3">
        <v>1.3657060000000001</v>
      </c>
      <c r="AP2980" s="3">
        <v>-0.74294199999999999</v>
      </c>
      <c r="AQ2980" s="3">
        <v>-3.7463980000000001</v>
      </c>
      <c r="AR2980" s="3">
        <v>-6.8340310000000004</v>
      </c>
      <c r="AS2980" s="3">
        <v>-0.74294199999999999</v>
      </c>
      <c r="AT2980" s="3">
        <v>-3.7463980000000001</v>
      </c>
      <c r="AU2980" s="3">
        <v>-7.6071920000000004</v>
      </c>
      <c r="AV2980" s="3">
        <v>3.5662041046157182</v>
      </c>
      <c r="AW2980" s="3">
        <v>2.7861272725200501</v>
      </c>
      <c r="AX2980" s="3">
        <v>3.5082186751989708</v>
      </c>
      <c r="AY2980" s="3">
        <v>187.28</v>
      </c>
      <c r="AZ2980" s="3">
        <v>146.31</v>
      </c>
      <c r="BA2980" s="3">
        <v>184.23</v>
      </c>
    </row>
    <row r="2981" spans="1:53" x14ac:dyDescent="0.3">
      <c r="A2981" s="1" t="s">
        <v>3316</v>
      </c>
      <c r="B2981" s="2">
        <v>4346044</v>
      </c>
      <c r="C2981" s="9" t="s">
        <v>2395</v>
      </c>
      <c r="D2981" s="9" t="s">
        <v>2461</v>
      </c>
      <c r="E2981" s="3">
        <v>151.76021944999999</v>
      </c>
      <c r="F2981" s="5">
        <v>75.280179000000004</v>
      </c>
      <c r="G2981" s="5" t="s">
        <v>2400</v>
      </c>
      <c r="H2981" s="3">
        <v>-0.24277643652487788</v>
      </c>
      <c r="I2981" s="3" t="s">
        <v>2397</v>
      </c>
      <c r="J2981" s="3">
        <v>-0.24277643652487788</v>
      </c>
      <c r="K2981" s="3" t="s">
        <v>2397</v>
      </c>
      <c r="L2981" s="3">
        <v>0.94424541000000006</v>
      </c>
      <c r="M2981" s="3">
        <v>0.71912729999999991</v>
      </c>
      <c r="N2981" s="3">
        <v>23.836438999999999</v>
      </c>
      <c r="O2981" s="3" t="s">
        <v>2400</v>
      </c>
      <c r="P2981" s="3" t="s">
        <v>2400</v>
      </c>
      <c r="Q2981" s="3">
        <v>0.148815</v>
      </c>
      <c r="R2981" s="3" t="s">
        <v>2397</v>
      </c>
      <c r="S2981" s="3">
        <v>-57.682684999999999</v>
      </c>
      <c r="T2981" s="9" t="s">
        <v>3429</v>
      </c>
      <c r="U2981" s="7">
        <v>524555.43495592568</v>
      </c>
      <c r="V2981" s="7">
        <v>563631.81582077825</v>
      </c>
      <c r="W2981" s="7">
        <v>427533.34446268872</v>
      </c>
      <c r="X2981" s="7">
        <v>284219.9159132099</v>
      </c>
      <c r="Y2981" s="7">
        <v>496365.32047318434</v>
      </c>
      <c r="Z2981" s="7">
        <v>507893.10006765887</v>
      </c>
      <c r="AA2981" s="7">
        <v>515676.4043853422</v>
      </c>
      <c r="AB2981" s="7">
        <v>524555.43495592568</v>
      </c>
      <c r="AC2981" s="3">
        <v>97.531999999999996</v>
      </c>
      <c r="AD2981" s="3">
        <v>97.522999999999996</v>
      </c>
      <c r="AE2981" s="4">
        <v>8.4280000000000008</v>
      </c>
      <c r="AF2981" s="4">
        <v>-0.94</v>
      </c>
      <c r="AG2981" s="7">
        <v>69935585</v>
      </c>
      <c r="AH2981" s="7">
        <v>69876654</v>
      </c>
      <c r="AI2981" s="7">
        <v>69245488</v>
      </c>
      <c r="AJ2981" s="7">
        <v>15174089</v>
      </c>
      <c r="AK2981" s="3">
        <v>21.697240000000001</v>
      </c>
      <c r="AL2981" s="7">
        <v>39</v>
      </c>
      <c r="AM2981" s="7">
        <v>4223725</v>
      </c>
      <c r="AN2981" s="4">
        <v>6.04</v>
      </c>
      <c r="AO2981" s="3">
        <v>-5.2173910000000001</v>
      </c>
      <c r="AP2981" s="3">
        <v>0.46083000000000002</v>
      </c>
      <c r="AQ2981" s="3">
        <v>26.011561</v>
      </c>
      <c r="AR2981" s="3">
        <v>-10.655737999999999</v>
      </c>
      <c r="AS2981" s="3">
        <v>0.46083000000000002</v>
      </c>
      <c r="AT2981" s="3">
        <v>26.011561</v>
      </c>
      <c r="AU2981" s="3">
        <v>-10.655737999999999</v>
      </c>
      <c r="AV2981" s="3">
        <v>0.35275182523228032</v>
      </c>
      <c r="AW2981" s="3">
        <v>0.48843812153322641</v>
      </c>
      <c r="AX2981" s="3">
        <v>0.33984116430062894</v>
      </c>
      <c r="AY2981" s="3">
        <v>107.95</v>
      </c>
      <c r="AZ2981" s="3">
        <v>149.47</v>
      </c>
      <c r="BA2981" s="4">
        <v>104</v>
      </c>
    </row>
    <row r="2982" spans="1:53" x14ac:dyDescent="0.3">
      <c r="A2982" s="1" t="s">
        <v>2716</v>
      </c>
      <c r="B2982" s="2">
        <v>4987459</v>
      </c>
      <c r="C2982" s="9" t="s">
        <v>2395</v>
      </c>
      <c r="D2982" s="9" t="s">
        <v>2404</v>
      </c>
      <c r="E2982" s="3">
        <v>151.62318529000001</v>
      </c>
      <c r="F2982" s="5">
        <v>157.31418500000001</v>
      </c>
      <c r="G2982" s="5" t="s">
        <v>2400</v>
      </c>
      <c r="H2982" s="3">
        <v>-0.122</v>
      </c>
      <c r="I2982" s="3" t="s">
        <v>2397</v>
      </c>
      <c r="J2982" s="3">
        <v>-0.122</v>
      </c>
      <c r="K2982" s="3" t="s">
        <v>2397</v>
      </c>
      <c r="L2982" s="3">
        <v>0.495338</v>
      </c>
      <c r="M2982" s="3">
        <v>0.48833734999999995</v>
      </c>
      <c r="N2982" s="3">
        <v>3.9170509999999998</v>
      </c>
      <c r="O2982" s="3" t="s">
        <v>2400</v>
      </c>
      <c r="P2982" s="3" t="s">
        <v>2400</v>
      </c>
      <c r="Q2982" s="3">
        <v>0.32176500000000002</v>
      </c>
      <c r="R2982" s="3">
        <v>6.4144889999999997</v>
      </c>
      <c r="S2982" s="3">
        <v>6.4144889999999997</v>
      </c>
      <c r="T2982" s="9" t="s">
        <v>3429</v>
      </c>
      <c r="U2982" s="7">
        <v>565231</v>
      </c>
      <c r="V2982" s="7">
        <v>690806</v>
      </c>
      <c r="W2982" s="7">
        <v>643892</v>
      </c>
      <c r="X2982" s="7">
        <v>486412</v>
      </c>
      <c r="Y2982" s="7">
        <v>473883</v>
      </c>
      <c r="Z2982" s="7">
        <v>508643</v>
      </c>
      <c r="AA2982" s="7">
        <v>532890</v>
      </c>
      <c r="AB2982" s="7">
        <v>565231</v>
      </c>
      <c r="AC2982" s="3">
        <v>16.905999999999999</v>
      </c>
      <c r="AD2982" s="3">
        <v>21.643000000000001</v>
      </c>
      <c r="AE2982" s="3">
        <v>-1.9870000000000001</v>
      </c>
      <c r="AF2982" s="4">
        <v>-1.3</v>
      </c>
      <c r="AG2982" s="7">
        <v>34539160</v>
      </c>
      <c r="AH2982" s="7">
        <v>34536399</v>
      </c>
      <c r="AI2982" s="7">
        <v>34522015</v>
      </c>
      <c r="AJ2982" s="7">
        <v>20508817</v>
      </c>
      <c r="AK2982" s="3">
        <v>59.379910000000002</v>
      </c>
      <c r="AL2982" s="7">
        <v>92</v>
      </c>
      <c r="AM2982" s="7">
        <v>12947461</v>
      </c>
      <c r="AN2982" s="3">
        <v>37.49</v>
      </c>
      <c r="AO2982" s="3">
        <v>-5.3452120000000001</v>
      </c>
      <c r="AP2982" s="3">
        <v>-3.189066</v>
      </c>
      <c r="AQ2982" s="3">
        <v>-6.7982459999999998</v>
      </c>
      <c r="AR2982" s="3">
        <v>4.1666670000000003</v>
      </c>
      <c r="AS2982" s="3">
        <v>-3.189066</v>
      </c>
      <c r="AT2982" s="3">
        <v>-6.7982459999999998</v>
      </c>
      <c r="AU2982" s="3">
        <v>13.636364</v>
      </c>
      <c r="AV2982" s="3">
        <v>0.59983535384807896</v>
      </c>
      <c r="AW2982" s="3">
        <v>0.8684973569837221</v>
      </c>
      <c r="AX2982" s="3">
        <v>0.62950920256015452</v>
      </c>
      <c r="AY2982" s="3">
        <v>52.59</v>
      </c>
      <c r="AZ2982" s="3">
        <v>76.14</v>
      </c>
      <c r="BA2982" s="3">
        <v>55.19</v>
      </c>
    </row>
    <row r="2983" spans="1:53" x14ac:dyDescent="0.3">
      <c r="A2983" s="1" t="s">
        <v>3327</v>
      </c>
      <c r="B2983" s="2">
        <v>4228408</v>
      </c>
      <c r="C2983" s="9" t="s">
        <v>2395</v>
      </c>
      <c r="D2983" s="9" t="s">
        <v>2541</v>
      </c>
      <c r="E2983" s="3">
        <v>150.86265354</v>
      </c>
      <c r="F2983" s="5">
        <v>177.99265299999999</v>
      </c>
      <c r="G2983" s="5" t="s">
        <v>2400</v>
      </c>
      <c r="H2983" s="3">
        <v>-0.20499999999999999</v>
      </c>
      <c r="I2983" s="3" t="s">
        <v>2397</v>
      </c>
      <c r="J2983" s="3">
        <v>-0.20499999999999999</v>
      </c>
      <c r="K2983" s="3" t="s">
        <v>2397</v>
      </c>
      <c r="L2983" s="3">
        <v>1.0491177899999999</v>
      </c>
      <c r="M2983" s="3">
        <v>0.88852988999999993</v>
      </c>
      <c r="N2983" s="3">
        <v>32.544378999999999</v>
      </c>
      <c r="O2983" s="3" t="s">
        <v>2400</v>
      </c>
      <c r="P2983" s="3" t="s">
        <v>2400</v>
      </c>
      <c r="Q2983" s="3">
        <v>0.44614700000000002</v>
      </c>
      <c r="R2983" s="3">
        <v>7.4135059999999999</v>
      </c>
      <c r="S2983" s="3">
        <v>7.4135059999999999</v>
      </c>
      <c r="T2983" s="9" t="s">
        <v>3429</v>
      </c>
      <c r="U2983" s="7">
        <v>420457</v>
      </c>
      <c r="V2983" s="7">
        <v>542751</v>
      </c>
      <c r="W2983" s="7">
        <v>601602</v>
      </c>
      <c r="X2983" s="7">
        <v>614680</v>
      </c>
      <c r="Y2983" s="7">
        <v>382019</v>
      </c>
      <c r="Z2983" s="7">
        <v>387041</v>
      </c>
      <c r="AA2983" s="7">
        <v>403980</v>
      </c>
      <c r="AB2983" s="7">
        <v>420457</v>
      </c>
      <c r="AC2983" s="3">
        <v>25.097000000000001</v>
      </c>
      <c r="AD2983" s="3">
        <v>31.012</v>
      </c>
      <c r="AE2983" s="3">
        <v>-0.39600000000000002</v>
      </c>
      <c r="AF2983" s="4">
        <v>4.1449999999999996</v>
      </c>
      <c r="AG2983" s="7">
        <v>13019419</v>
      </c>
      <c r="AH2983" s="7">
        <v>12972114</v>
      </c>
      <c r="AI2983" s="7">
        <v>12944643</v>
      </c>
      <c r="AJ2983" s="7">
        <v>8909897</v>
      </c>
      <c r="AK2983" s="3">
        <v>68.391090000000005</v>
      </c>
      <c r="AL2983" s="7">
        <v>95</v>
      </c>
      <c r="AM2983" s="7">
        <v>6421967</v>
      </c>
      <c r="AN2983" s="3">
        <v>49.29</v>
      </c>
      <c r="AO2983" s="3">
        <v>4.6622269999999997</v>
      </c>
      <c r="AP2983" s="3">
        <v>-5.0086360000000001</v>
      </c>
      <c r="AQ2983" s="3">
        <v>19.176597999999998</v>
      </c>
      <c r="AR2983" s="3">
        <v>15.424974000000001</v>
      </c>
      <c r="AS2983" s="3">
        <v>-5.0086360000000001</v>
      </c>
      <c r="AT2983" s="3">
        <v>19.176597999999998</v>
      </c>
      <c r="AU2983" s="3">
        <v>17.145900000000001</v>
      </c>
      <c r="AV2983" s="3">
        <v>1.2324354347293949</v>
      </c>
      <c r="AW2983" s="3">
        <v>1.9480223411789164</v>
      </c>
      <c r="AX2983" s="3">
        <v>2.3424639942867072</v>
      </c>
      <c r="AY2983" s="4">
        <v>51.6</v>
      </c>
      <c r="AZ2983" s="3">
        <v>81.569999999999993</v>
      </c>
      <c r="BA2983" s="3">
        <v>98.08</v>
      </c>
    </row>
    <row r="2984" spans="1:53" x14ac:dyDescent="0.3">
      <c r="A2984" s="1" t="s">
        <v>2906</v>
      </c>
      <c r="B2984" s="2">
        <v>4216960</v>
      </c>
      <c r="C2984" s="9" t="s">
        <v>2395</v>
      </c>
      <c r="D2984" s="9" t="s">
        <v>2445</v>
      </c>
      <c r="E2984" s="3">
        <v>150.40220008</v>
      </c>
      <c r="F2984" s="5">
        <v>126.8742</v>
      </c>
      <c r="G2984" s="5" t="s">
        <v>2400</v>
      </c>
      <c r="H2984" s="3">
        <v>-1.4730000000000001</v>
      </c>
      <c r="I2984" s="3" t="s">
        <v>2397</v>
      </c>
      <c r="J2984" s="3">
        <v>-1.4730000000000001</v>
      </c>
      <c r="K2984" s="3" t="s">
        <v>2397</v>
      </c>
      <c r="L2984" s="3">
        <v>0.63026857000000003</v>
      </c>
      <c r="M2984" s="3">
        <v>0.60624155000000002</v>
      </c>
      <c r="N2984" s="3" t="s">
        <v>2397</v>
      </c>
      <c r="O2984" s="3" t="s">
        <v>2400</v>
      </c>
      <c r="P2984" s="3" t="s">
        <v>2400</v>
      </c>
      <c r="Q2984" s="3">
        <v>0.50698200000000004</v>
      </c>
      <c r="R2984" s="3">
        <v>34.691451000000001</v>
      </c>
      <c r="S2984" s="3">
        <v>34.691451000000001</v>
      </c>
      <c r="T2984" s="9" t="s">
        <v>3434</v>
      </c>
      <c r="U2984" s="7">
        <v>227807</v>
      </c>
      <c r="V2984" s="7">
        <v>250814</v>
      </c>
      <c r="W2984" s="7">
        <v>235195</v>
      </c>
      <c r="X2984" s="7">
        <v>170627</v>
      </c>
      <c r="Y2984" s="7">
        <v>198987</v>
      </c>
      <c r="Z2984" s="7">
        <v>209537</v>
      </c>
      <c r="AA2984" s="7">
        <v>218184</v>
      </c>
      <c r="AB2984" s="7">
        <v>227807</v>
      </c>
      <c r="AC2984" s="3">
        <v>24.655999999999999</v>
      </c>
      <c r="AD2984" s="3">
        <v>21.597000000000001</v>
      </c>
      <c r="AE2984" s="4">
        <v>3.823</v>
      </c>
      <c r="AF2984" s="3">
        <v>-1.5009999999999999</v>
      </c>
      <c r="AG2984" s="7">
        <v>6493846</v>
      </c>
      <c r="AH2984" s="7">
        <v>6523259</v>
      </c>
      <c r="AI2984" s="7">
        <v>6462138</v>
      </c>
      <c r="AJ2984" s="7">
        <v>5165341</v>
      </c>
      <c r="AK2984" s="3">
        <v>80.089089999999999</v>
      </c>
      <c r="AL2984" s="7">
        <v>60</v>
      </c>
      <c r="AM2984" s="7">
        <v>3760791</v>
      </c>
      <c r="AN2984" s="3">
        <v>58.31</v>
      </c>
      <c r="AO2984" s="3">
        <v>2.88</v>
      </c>
      <c r="AP2984" s="3">
        <v>-17.281303999999999</v>
      </c>
      <c r="AQ2984" s="3">
        <v>-8.4480299999999993</v>
      </c>
      <c r="AR2984" s="3">
        <v>-11.675824</v>
      </c>
      <c r="AS2984" s="3">
        <v>-17.281303999999999</v>
      </c>
      <c r="AT2984" s="3">
        <v>-8.4480299999999993</v>
      </c>
      <c r="AU2984" s="3">
        <v>-10.404087000000001</v>
      </c>
      <c r="AV2984" s="3">
        <v>0.6966903742404732</v>
      </c>
      <c r="AW2984" s="3">
        <v>1.3767195195966375</v>
      </c>
      <c r="AX2984" s="3">
        <v>1.3646588809442994</v>
      </c>
      <c r="AY2984" s="3">
        <v>40.68</v>
      </c>
      <c r="AZ2984" s="3">
        <v>80.38</v>
      </c>
      <c r="BA2984" s="3">
        <v>79.680000000000007</v>
      </c>
    </row>
    <row r="2985" spans="1:53" x14ac:dyDescent="0.3">
      <c r="A2985" s="1" t="s">
        <v>2655</v>
      </c>
      <c r="B2985" s="2">
        <v>4972508</v>
      </c>
      <c r="C2985" s="9" t="s">
        <v>2395</v>
      </c>
      <c r="D2985" s="9" t="s">
        <v>2453</v>
      </c>
      <c r="E2985" s="3">
        <v>150.32168655000001</v>
      </c>
      <c r="F2985" s="5">
        <v>364.38255600000002</v>
      </c>
      <c r="G2985" s="5" t="s">
        <v>2400</v>
      </c>
      <c r="H2985" s="3">
        <v>-0.20688900053007608</v>
      </c>
      <c r="I2985" s="3" t="s">
        <v>2397</v>
      </c>
      <c r="J2985" s="3">
        <v>-0.20688900053007608</v>
      </c>
      <c r="K2985" s="3" t="s">
        <v>2397</v>
      </c>
      <c r="L2985" s="3">
        <v>0.35945363999999996</v>
      </c>
      <c r="M2985" s="3">
        <v>0.2898906</v>
      </c>
      <c r="N2985" s="3" t="s">
        <v>2400</v>
      </c>
      <c r="O2985" s="3" t="s">
        <v>2400</v>
      </c>
      <c r="P2985" s="3" t="s">
        <v>2400</v>
      </c>
      <c r="Q2985" s="3">
        <v>0.28520899999999999</v>
      </c>
      <c r="R2985" s="3">
        <v>4.3580500000000004</v>
      </c>
      <c r="S2985" s="3">
        <v>4.3580500000000004</v>
      </c>
      <c r="T2985" s="9" t="s">
        <v>3429</v>
      </c>
      <c r="U2985" s="7">
        <v>1245274.6360295408</v>
      </c>
      <c r="V2985" s="7">
        <v>1250364.9321914983</v>
      </c>
      <c r="W2985" s="7">
        <v>1456745.1492574215</v>
      </c>
      <c r="X2985" s="7">
        <v>1283759.3416945557</v>
      </c>
      <c r="Y2985" s="7">
        <v>1278750.1798350571</v>
      </c>
      <c r="Z2985" s="7">
        <v>1242834.2244687849</v>
      </c>
      <c r="AA2985" s="7">
        <v>1242949.7840707242</v>
      </c>
      <c r="AB2985" s="7">
        <v>1245274.6360295408</v>
      </c>
      <c r="AC2985" s="3">
        <v>44.207999999999998</v>
      </c>
      <c r="AD2985" s="3">
        <v>46.802999999999997</v>
      </c>
      <c r="AE2985" s="3">
        <v>-0.34200000000000003</v>
      </c>
      <c r="AF2985" s="4">
        <v>0.39</v>
      </c>
      <c r="AG2985" s="7">
        <v>59428265</v>
      </c>
      <c r="AH2985" s="7">
        <v>60192687</v>
      </c>
      <c r="AI2985" s="7">
        <v>59643400</v>
      </c>
      <c r="AJ2985" s="7">
        <v>42238402</v>
      </c>
      <c r="AK2985" s="3">
        <v>71.658789999999996</v>
      </c>
      <c r="AL2985" s="7">
        <v>77</v>
      </c>
      <c r="AM2985" s="7">
        <v>16761950</v>
      </c>
      <c r="AN2985" s="3">
        <v>28.44</v>
      </c>
      <c r="AO2985" s="3">
        <v>-16.564416999999999</v>
      </c>
      <c r="AP2985" s="3">
        <v>6.6666670000000003</v>
      </c>
      <c r="AQ2985" s="3">
        <v>-24.022345999999999</v>
      </c>
      <c r="AR2985" s="3">
        <v>3.030303</v>
      </c>
      <c r="AS2985" s="3">
        <v>6.6666670000000003</v>
      </c>
      <c r="AT2985" s="3">
        <v>-24.022345999999999</v>
      </c>
      <c r="AU2985" s="3">
        <v>-0.72992699999999999</v>
      </c>
      <c r="AV2985" s="3">
        <v>7.8201152392129494</v>
      </c>
      <c r="AW2985" s="3">
        <v>10.61678540048309</v>
      </c>
      <c r="AX2985" s="3">
        <v>8.6779748357509394</v>
      </c>
      <c r="AY2985" s="3">
        <v>123.63</v>
      </c>
      <c r="AZ2985" s="3">
        <v>167.85</v>
      </c>
      <c r="BA2985" s="4">
        <v>137.19999999999999</v>
      </c>
    </row>
    <row r="2986" spans="1:53" x14ac:dyDescent="0.3">
      <c r="A2986" s="1" t="s">
        <v>2799</v>
      </c>
      <c r="B2986" s="2">
        <v>5721950</v>
      </c>
      <c r="C2986" s="9" t="s">
        <v>2401</v>
      </c>
      <c r="D2986" s="9" t="s">
        <v>2407</v>
      </c>
      <c r="E2986" s="3">
        <v>150.02049851999999</v>
      </c>
      <c r="F2986" s="5">
        <v>186.78250800000001</v>
      </c>
      <c r="G2986" s="5" t="s">
        <v>2400</v>
      </c>
      <c r="H2986" s="3">
        <v>0.30099999999999999</v>
      </c>
      <c r="I2986" s="3">
        <v>8.4782609999999998</v>
      </c>
      <c r="J2986" s="4">
        <v>0.30099999999999999</v>
      </c>
      <c r="K2986" s="3">
        <v>8.4782609999999998</v>
      </c>
      <c r="L2986" s="3">
        <v>0.98796706999999995</v>
      </c>
      <c r="M2986" s="3">
        <v>0.98796706999999995</v>
      </c>
      <c r="N2986" s="3" t="s">
        <v>2397</v>
      </c>
      <c r="O2986" s="3" t="s">
        <v>2400</v>
      </c>
      <c r="P2986" s="3" t="s">
        <v>2400</v>
      </c>
      <c r="Q2986" s="4">
        <v>12.085164000000001</v>
      </c>
      <c r="R2986" s="3" t="s">
        <v>2400</v>
      </c>
      <c r="S2986" s="3" t="s">
        <v>2400</v>
      </c>
      <c r="T2986" s="9" t="s">
        <v>3434</v>
      </c>
      <c r="U2986" s="7">
        <v>14612.625</v>
      </c>
      <c r="V2986" s="7">
        <v>14181.424000000001</v>
      </c>
      <c r="W2986" s="7">
        <v>11048.856</v>
      </c>
      <c r="X2986" s="7">
        <v>15614.98</v>
      </c>
      <c r="Y2986" s="7">
        <v>14612.625</v>
      </c>
      <c r="Z2986" s="7">
        <v>14797.136</v>
      </c>
      <c r="AA2986" s="7">
        <v>14981.647000000001</v>
      </c>
      <c r="AB2986" s="7">
        <v>14581.536</v>
      </c>
      <c r="AC2986" s="4">
        <v>100</v>
      </c>
      <c r="AD2986" s="4">
        <v>100</v>
      </c>
      <c r="AE2986" s="3" t="s">
        <v>2400</v>
      </c>
      <c r="AF2986" s="3" t="s">
        <v>2400</v>
      </c>
      <c r="AG2986" s="7">
        <v>13447724</v>
      </c>
      <c r="AH2986" s="7">
        <v>13447724</v>
      </c>
      <c r="AI2986" s="7">
        <v>13442697</v>
      </c>
      <c r="AJ2986" s="7" t="s">
        <v>2400</v>
      </c>
      <c r="AK2986" s="3" t="s">
        <v>2400</v>
      </c>
      <c r="AL2986" s="7">
        <v>48</v>
      </c>
      <c r="AM2986" s="7">
        <v>5876330</v>
      </c>
      <c r="AN2986" s="4">
        <v>43.7</v>
      </c>
      <c r="AO2986" s="3">
        <v>-0.492979</v>
      </c>
      <c r="AP2986" s="3">
        <v>-2.1505380000000001</v>
      </c>
      <c r="AQ2986" s="3">
        <v>-2.3255810000000001</v>
      </c>
      <c r="AR2986" s="3">
        <v>4.7984650000000002</v>
      </c>
      <c r="AS2986" s="3">
        <v>-2.1505380000000001</v>
      </c>
      <c r="AT2986" s="3">
        <v>-2.3255810000000001</v>
      </c>
      <c r="AU2986" s="3">
        <v>5.202312</v>
      </c>
      <c r="AV2986" s="3">
        <v>1.4057992266944206</v>
      </c>
      <c r="AW2986" s="3">
        <v>1.6114217205420445</v>
      </c>
      <c r="AX2986" s="3">
        <v>1.7129853234758421</v>
      </c>
      <c r="AY2986" s="3">
        <v>91.56</v>
      </c>
      <c r="AZ2986" s="3">
        <v>104.95</v>
      </c>
      <c r="BA2986" s="3">
        <v>111.56</v>
      </c>
    </row>
    <row r="2987" spans="1:53" x14ac:dyDescent="0.3">
      <c r="A2987" s="1" t="s">
        <v>2672</v>
      </c>
      <c r="B2987" s="2">
        <v>5994775</v>
      </c>
      <c r="C2987" s="9" t="s">
        <v>2395</v>
      </c>
      <c r="D2987" s="9" t="s">
        <v>2403</v>
      </c>
      <c r="E2987" s="3">
        <v>149.95041695</v>
      </c>
      <c r="F2987" s="5">
        <v>60.267415999999997</v>
      </c>
      <c r="G2987" s="5" t="s">
        <v>2400</v>
      </c>
      <c r="H2987" s="3">
        <v>-0.27500000000000002</v>
      </c>
      <c r="I2987" s="3" t="s">
        <v>2397</v>
      </c>
      <c r="J2987" s="3">
        <v>-0.27500000000000002</v>
      </c>
      <c r="K2987" s="3" t="s">
        <v>2397</v>
      </c>
      <c r="L2987" s="3">
        <v>1.2412993000000001</v>
      </c>
      <c r="M2987" s="3">
        <v>1.2412993000000001</v>
      </c>
      <c r="N2987" s="3" t="s">
        <v>2397</v>
      </c>
      <c r="O2987" s="3" t="s">
        <v>2400</v>
      </c>
      <c r="P2987" s="3" t="s">
        <v>2400</v>
      </c>
      <c r="Q2987" s="3" t="s">
        <v>2400</v>
      </c>
      <c r="R2987" s="3" t="s">
        <v>2397</v>
      </c>
      <c r="S2987" s="3">
        <v>-0.40149600000000002</v>
      </c>
      <c r="T2987" s="9" t="s">
        <v>3429</v>
      </c>
      <c r="U2987" s="7" t="s">
        <v>2400</v>
      </c>
      <c r="V2987" s="7" t="s">
        <v>2400</v>
      </c>
      <c r="W2987" s="7" t="s">
        <v>2400</v>
      </c>
      <c r="X2987" s="7" t="s">
        <v>2400</v>
      </c>
      <c r="Y2987" s="7" t="s">
        <v>2400</v>
      </c>
      <c r="Z2987" s="7" t="s">
        <v>2400</v>
      </c>
      <c r="AA2987" s="7" t="s">
        <v>2400</v>
      </c>
      <c r="AB2987" s="7" t="s">
        <v>2400</v>
      </c>
      <c r="AC2987" s="3" t="s">
        <v>2400</v>
      </c>
      <c r="AD2987" s="3" t="s">
        <v>2400</v>
      </c>
      <c r="AE2987" s="3" t="s">
        <v>2400</v>
      </c>
      <c r="AF2987" s="3" t="s">
        <v>2400</v>
      </c>
      <c r="AG2987" s="7">
        <v>56521914</v>
      </c>
      <c r="AH2987" s="7">
        <v>56408487</v>
      </c>
      <c r="AI2987" s="7">
        <v>51635184</v>
      </c>
      <c r="AJ2987" s="7">
        <v>39605450</v>
      </c>
      <c r="AK2987" s="3">
        <v>69.992769999999993</v>
      </c>
      <c r="AL2987" s="7">
        <v>110</v>
      </c>
      <c r="AM2987" s="7">
        <v>39361589</v>
      </c>
      <c r="AN2987" s="3">
        <v>69.56</v>
      </c>
      <c r="AO2987" s="3">
        <v>-2.2831049999999999</v>
      </c>
      <c r="AP2987" s="3">
        <v>-19.245283000000001</v>
      </c>
      <c r="AQ2987" s="3">
        <v>-50.804597999999999</v>
      </c>
      <c r="AR2987" s="3">
        <v>-26.460481000000001</v>
      </c>
      <c r="AS2987" s="3">
        <v>-19.245283000000001</v>
      </c>
      <c r="AT2987" s="3">
        <v>-50.804597999999999</v>
      </c>
      <c r="AU2987" s="3">
        <v>-23.843416000000001</v>
      </c>
      <c r="AV2987" s="3">
        <v>3.4838239907941784</v>
      </c>
      <c r="AW2987" s="3">
        <v>4.2755320427936967</v>
      </c>
      <c r="AX2987" s="3">
        <v>5.368605845680511</v>
      </c>
      <c r="AY2987" s="3">
        <v>51.23</v>
      </c>
      <c r="AZ2987" s="3">
        <v>62.88</v>
      </c>
      <c r="BA2987" s="3">
        <v>78.95</v>
      </c>
    </row>
    <row r="2988" spans="1:53" x14ac:dyDescent="0.3">
      <c r="A2988" s="1" t="s">
        <v>2637</v>
      </c>
      <c r="B2988" s="2">
        <v>4394258</v>
      </c>
      <c r="C2988" s="9" t="s">
        <v>2395</v>
      </c>
      <c r="D2988" s="9" t="s">
        <v>2407</v>
      </c>
      <c r="E2988" s="3">
        <v>147.36164400000001</v>
      </c>
      <c r="F2988" s="5">
        <v>204.38509400000001</v>
      </c>
      <c r="G2988" s="5">
        <v>204.39264399999999</v>
      </c>
      <c r="H2988" s="3">
        <v>0.52400000000000002</v>
      </c>
      <c r="I2988" s="3">
        <v>8.0267789999999994</v>
      </c>
      <c r="J2988" s="4">
        <v>0.52400000000000002</v>
      </c>
      <c r="K2988" s="3">
        <v>8.0267789999999994</v>
      </c>
      <c r="L2988" s="3">
        <v>0.97242434</v>
      </c>
      <c r="M2988" s="3">
        <v>0.97242434</v>
      </c>
      <c r="N2988" s="3">
        <v>18.551724</v>
      </c>
      <c r="O2988" s="3" t="s">
        <v>2400</v>
      </c>
      <c r="P2988" s="3" t="s">
        <v>2400</v>
      </c>
      <c r="Q2988" s="3">
        <v>6.8915610000000003</v>
      </c>
      <c r="R2988" s="3" t="s">
        <v>2400</v>
      </c>
      <c r="S2988" s="3">
        <v>9.0578039864835205</v>
      </c>
      <c r="T2988" s="9" t="s">
        <v>3429</v>
      </c>
      <c r="U2988" s="7">
        <v>28683.303</v>
      </c>
      <c r="V2988" s="7">
        <v>21534.411</v>
      </c>
      <c r="W2988" s="7">
        <v>17364.351999999999</v>
      </c>
      <c r="X2988" s="7">
        <v>16653.812999999998</v>
      </c>
      <c r="Y2988" s="7">
        <v>29948.602999999999</v>
      </c>
      <c r="Z2988" s="7">
        <v>29315.953000000001</v>
      </c>
      <c r="AA2988" s="7">
        <v>28683.303</v>
      </c>
      <c r="AB2988" s="7">
        <v>27583.129000000001</v>
      </c>
      <c r="AC2988" s="4">
        <v>100</v>
      </c>
      <c r="AD2988" s="4">
        <v>100</v>
      </c>
      <c r="AE2988" s="3" t="s">
        <v>2400</v>
      </c>
      <c r="AF2988" s="3" t="s">
        <v>2400</v>
      </c>
      <c r="AG2988" s="7">
        <v>7118920</v>
      </c>
      <c r="AH2988" s="7">
        <v>7118920</v>
      </c>
      <c r="AI2988" s="7">
        <v>7108302</v>
      </c>
      <c r="AJ2988" s="7">
        <v>6543603</v>
      </c>
      <c r="AK2988" s="3">
        <v>99.900660000000002</v>
      </c>
      <c r="AL2988" s="7">
        <v>33</v>
      </c>
      <c r="AM2988" s="7">
        <v>1426136</v>
      </c>
      <c r="AN2988" s="3">
        <v>20.03</v>
      </c>
      <c r="AO2988" s="3">
        <v>-2.4093019999999998</v>
      </c>
      <c r="AP2988" s="3">
        <v>1.3623190000000001</v>
      </c>
      <c r="AQ2988" s="3">
        <v>1.4113100000000001</v>
      </c>
      <c r="AR2988" s="3">
        <v>16.308204</v>
      </c>
      <c r="AS2988" s="3">
        <v>1.3623190000000001</v>
      </c>
      <c r="AT2988" s="3">
        <v>1.4113100000000001</v>
      </c>
      <c r="AU2988" s="3">
        <v>15.539648</v>
      </c>
      <c r="AV2988" s="3">
        <v>2.8255409528411612</v>
      </c>
      <c r="AW2988" s="3">
        <v>1.4868317615082576</v>
      </c>
      <c r="AX2988" s="3">
        <v>1.6863869584366513</v>
      </c>
      <c r="AY2988" s="4">
        <v>209.3</v>
      </c>
      <c r="AZ2988" s="3">
        <v>110.13</v>
      </c>
      <c r="BA2988" s="3">
        <v>124.92</v>
      </c>
    </row>
    <row r="2989" spans="1:53" x14ac:dyDescent="0.3">
      <c r="A2989" s="1" t="s">
        <v>2613</v>
      </c>
      <c r="B2989" s="2">
        <v>5151787</v>
      </c>
      <c r="C2989" s="9" t="s">
        <v>2401</v>
      </c>
      <c r="D2989" s="9" t="s">
        <v>2519</v>
      </c>
      <c r="E2989" s="3">
        <v>146.61076353000001</v>
      </c>
      <c r="F2989" s="5">
        <v>-75.551237</v>
      </c>
      <c r="G2989" s="5" t="s">
        <v>2400</v>
      </c>
      <c r="H2989" s="3">
        <v>-2.8719999999999999</v>
      </c>
      <c r="I2989" s="3" t="s">
        <v>2397</v>
      </c>
      <c r="J2989" s="3">
        <v>-2.8719999999999999</v>
      </c>
      <c r="K2989" s="3" t="s">
        <v>2397</v>
      </c>
      <c r="L2989" s="3">
        <v>0.48657718000000005</v>
      </c>
      <c r="M2989" s="3">
        <v>0.32921623999999999</v>
      </c>
      <c r="N2989" s="3" t="s">
        <v>2397</v>
      </c>
      <c r="O2989" s="3" t="s">
        <v>2400</v>
      </c>
      <c r="P2989" s="3" t="s">
        <v>2400</v>
      </c>
      <c r="Q2989" s="3" t="s">
        <v>2397</v>
      </c>
      <c r="R2989" s="3">
        <v>0.55857900000000005</v>
      </c>
      <c r="S2989" s="3">
        <v>0.55857900000000005</v>
      </c>
      <c r="T2989" s="9" t="s">
        <v>3429</v>
      </c>
      <c r="U2989" s="7">
        <v>259047</v>
      </c>
      <c r="V2989" s="7">
        <v>277190</v>
      </c>
      <c r="W2989" s="7">
        <v>252789</v>
      </c>
      <c r="X2989" s="7">
        <v>245265</v>
      </c>
      <c r="Y2989" s="7">
        <v>254035</v>
      </c>
      <c r="Z2989" s="7">
        <v>254911</v>
      </c>
      <c r="AA2989" s="7">
        <v>254568</v>
      </c>
      <c r="AB2989" s="7">
        <v>259047</v>
      </c>
      <c r="AC2989" s="4">
        <v>36.58</v>
      </c>
      <c r="AD2989" s="3">
        <v>34.798999999999999</v>
      </c>
      <c r="AE2989" s="3">
        <v>-87.239000000000004</v>
      </c>
      <c r="AF2989" s="4">
        <v>-78.930000000000007</v>
      </c>
      <c r="AG2989" s="7">
        <v>15287409</v>
      </c>
      <c r="AH2989" s="7">
        <v>14956053</v>
      </c>
      <c r="AI2989" s="7">
        <v>14349207</v>
      </c>
      <c r="AJ2989" s="7">
        <v>10954168</v>
      </c>
      <c r="AK2989" s="4">
        <v>71.503200000000007</v>
      </c>
      <c r="AL2989" s="7">
        <v>83</v>
      </c>
      <c r="AM2989" s="7">
        <v>4673034</v>
      </c>
      <c r="AN2989" s="4">
        <v>30.5</v>
      </c>
      <c r="AO2989" s="3">
        <v>-4.9803410000000001</v>
      </c>
      <c r="AP2989" s="3">
        <v>-24.242424</v>
      </c>
      <c r="AQ2989" s="3">
        <v>-23.523206999999999</v>
      </c>
      <c r="AR2989" s="3">
        <v>-75</v>
      </c>
      <c r="AS2989" s="3">
        <v>-24.242424</v>
      </c>
      <c r="AT2989" s="3">
        <v>-23.523206999999999</v>
      </c>
      <c r="AU2989" s="3">
        <v>-75.671141000000006</v>
      </c>
      <c r="AV2989" s="3">
        <v>2.6104378310560428</v>
      </c>
      <c r="AW2989" s="3">
        <v>2.4293129303144272</v>
      </c>
      <c r="AX2989" s="3">
        <v>1.9475333090863325</v>
      </c>
      <c r="AY2989" s="3">
        <v>69.38</v>
      </c>
      <c r="AZ2989" s="3">
        <v>64.569999999999993</v>
      </c>
      <c r="BA2989" s="3">
        <v>51.76</v>
      </c>
    </row>
    <row r="2990" spans="1:53" x14ac:dyDescent="0.3">
      <c r="A2990" s="1" t="s">
        <v>2840</v>
      </c>
      <c r="B2990" s="2">
        <v>5721120</v>
      </c>
      <c r="C2990" s="9" t="s">
        <v>2401</v>
      </c>
      <c r="D2990" s="9" t="s">
        <v>2407</v>
      </c>
      <c r="E2990" s="3">
        <v>146.39061283999999</v>
      </c>
      <c r="F2990" s="5">
        <v>237.490612</v>
      </c>
      <c r="G2990" s="5" t="s">
        <v>2400</v>
      </c>
      <c r="H2990" s="3">
        <v>0.57799999999999996</v>
      </c>
      <c r="I2990" s="3">
        <v>6.1555309999999999</v>
      </c>
      <c r="J2990" s="3">
        <v>0.57799999999999996</v>
      </c>
      <c r="K2990" s="3">
        <v>6.1555309999999999</v>
      </c>
      <c r="L2990" s="3">
        <v>0.95432162000000009</v>
      </c>
      <c r="M2990" s="3">
        <v>0.95432162000000009</v>
      </c>
      <c r="N2990" s="3">
        <v>16.776119000000001</v>
      </c>
      <c r="O2990" s="3" t="s">
        <v>2400</v>
      </c>
      <c r="P2990" s="3" t="s">
        <v>2400</v>
      </c>
      <c r="Q2990" s="3">
        <v>14.563482</v>
      </c>
      <c r="R2990" s="3" t="s">
        <v>2400</v>
      </c>
      <c r="S2990" s="3" t="s">
        <v>2400</v>
      </c>
      <c r="T2990" s="9" t="s">
        <v>3438</v>
      </c>
      <c r="U2990" s="7">
        <v>15863.483</v>
      </c>
      <c r="V2990" s="7">
        <v>15192.483</v>
      </c>
      <c r="W2990" s="7">
        <v>14099.73</v>
      </c>
      <c r="X2990" s="7">
        <v>14155.236999999999</v>
      </c>
      <c r="Y2990" s="7">
        <v>16174.891</v>
      </c>
      <c r="Z2990" s="7">
        <v>16019.187</v>
      </c>
      <c r="AA2990" s="7">
        <v>15863.483</v>
      </c>
      <c r="AB2990" s="7">
        <v>15724.378000000001</v>
      </c>
      <c r="AC2990" s="4">
        <v>100</v>
      </c>
      <c r="AD2990" s="4">
        <v>100</v>
      </c>
      <c r="AE2990" s="3" t="s">
        <v>2400</v>
      </c>
      <c r="AF2990" s="3" t="s">
        <v>2400</v>
      </c>
      <c r="AG2990" s="7">
        <v>12852556</v>
      </c>
      <c r="AH2990" s="7">
        <v>12852556</v>
      </c>
      <c r="AI2990" s="7">
        <v>12852556</v>
      </c>
      <c r="AJ2990" s="7">
        <v>11194659</v>
      </c>
      <c r="AK2990" s="3">
        <v>99.964680000000001</v>
      </c>
      <c r="AL2990" s="7">
        <v>52</v>
      </c>
      <c r="AM2990" s="7">
        <v>2591716</v>
      </c>
      <c r="AN2990" s="3">
        <v>20.16</v>
      </c>
      <c r="AO2990" s="3">
        <v>0.446828</v>
      </c>
      <c r="AP2990" s="3">
        <v>-1.316945</v>
      </c>
      <c r="AQ2990" s="3">
        <v>-5.9414230000000003</v>
      </c>
      <c r="AR2990" s="3">
        <v>13.306452</v>
      </c>
      <c r="AS2990" s="3">
        <v>-1.316945</v>
      </c>
      <c r="AT2990" s="3">
        <v>-5.9414230000000003</v>
      </c>
      <c r="AU2990" s="3">
        <v>13.765181999999999</v>
      </c>
      <c r="AV2990" s="3">
        <v>1.1846826421141443</v>
      </c>
      <c r="AW2990" s="3">
        <v>1.1223961281249497</v>
      </c>
      <c r="AX2990" s="3">
        <v>1.1453687021177252</v>
      </c>
      <c r="AY2990" s="3">
        <v>91.09</v>
      </c>
      <c r="AZ2990" s="4">
        <v>86.3</v>
      </c>
      <c r="BA2990" s="3">
        <v>88.07</v>
      </c>
    </row>
    <row r="2991" spans="1:53" x14ac:dyDescent="0.3">
      <c r="A2991" s="1" t="s">
        <v>2724</v>
      </c>
      <c r="B2991" s="2">
        <v>15347609</v>
      </c>
      <c r="C2991" s="9" t="s">
        <v>2395</v>
      </c>
      <c r="D2991" s="9" t="s">
        <v>2403</v>
      </c>
      <c r="E2991" s="3">
        <v>146.24995224</v>
      </c>
      <c r="F2991" s="5">
        <v>2.7339519999999999</v>
      </c>
      <c r="G2991" s="5" t="s">
        <v>2400</v>
      </c>
      <c r="H2991" s="3">
        <v>-0.36899999999999999</v>
      </c>
      <c r="I2991" s="3" t="s">
        <v>2397</v>
      </c>
      <c r="J2991" s="3">
        <v>-0.36899999999999999</v>
      </c>
      <c r="K2991" s="3" t="s">
        <v>2397</v>
      </c>
      <c r="L2991" s="3">
        <v>0.54476807000000005</v>
      </c>
      <c r="M2991" s="3">
        <v>0.4374188</v>
      </c>
      <c r="N2991" s="3" t="s">
        <v>2397</v>
      </c>
      <c r="O2991" s="3" t="s">
        <v>2400</v>
      </c>
      <c r="P2991" s="3" t="s">
        <v>2400</v>
      </c>
      <c r="Q2991" s="3" t="s">
        <v>2397</v>
      </c>
      <c r="R2991" s="3">
        <v>0.52744599999999997</v>
      </c>
      <c r="S2991" s="3">
        <v>0.52744599999999997</v>
      </c>
      <c r="T2991" s="9" t="s">
        <v>3429</v>
      </c>
      <c r="U2991" s="7">
        <v>2235</v>
      </c>
      <c r="V2991" s="7">
        <v>5199</v>
      </c>
      <c r="W2991" s="7" t="s">
        <v>2400</v>
      </c>
      <c r="X2991" s="7" t="s">
        <v>2400</v>
      </c>
      <c r="Y2991" s="7">
        <v>2684</v>
      </c>
      <c r="Z2991" s="7">
        <v>2041</v>
      </c>
      <c r="AA2991" s="7">
        <v>1370</v>
      </c>
      <c r="AB2991" s="7">
        <v>2235</v>
      </c>
      <c r="AC2991" s="3" t="s">
        <v>2397</v>
      </c>
      <c r="AD2991" s="3" t="s">
        <v>2397</v>
      </c>
      <c r="AE2991" s="3" t="s">
        <v>2397</v>
      </c>
      <c r="AF2991" s="3" t="s">
        <v>2397</v>
      </c>
      <c r="AG2991" s="7">
        <v>84761949</v>
      </c>
      <c r="AH2991" s="7">
        <v>84551813</v>
      </c>
      <c r="AI2991" s="7">
        <v>59514533</v>
      </c>
      <c r="AJ2991" s="7">
        <v>33801455</v>
      </c>
      <c r="AK2991" s="3">
        <v>39.752839999999999</v>
      </c>
      <c r="AL2991" s="7">
        <v>84</v>
      </c>
      <c r="AM2991" s="7">
        <v>28986780</v>
      </c>
      <c r="AN2991" s="3">
        <v>34.090000000000003</v>
      </c>
      <c r="AO2991" s="3">
        <v>-1.4634149999999999</v>
      </c>
      <c r="AP2991" s="3">
        <v>-41.279069999999997</v>
      </c>
      <c r="AQ2991" s="3">
        <v>-40.935673000000001</v>
      </c>
      <c r="AR2991" s="3">
        <v>-72.252746999999999</v>
      </c>
      <c r="AS2991" s="3">
        <v>-41.279069999999997</v>
      </c>
      <c r="AT2991" s="3">
        <v>-40.935673000000001</v>
      </c>
      <c r="AU2991" s="3">
        <v>-69.578312999999994</v>
      </c>
      <c r="AV2991" s="3">
        <v>2.2633490331456398</v>
      </c>
      <c r="AW2991" s="3">
        <v>4.2339785077625161</v>
      </c>
      <c r="AX2991" s="3">
        <v>3.1919386392167586</v>
      </c>
      <c r="AY2991" s="3">
        <v>120.26</v>
      </c>
      <c r="AZ2991" s="3">
        <v>224.97</v>
      </c>
      <c r="BA2991" s="4">
        <v>169.6</v>
      </c>
    </row>
    <row r="2992" spans="1:53" x14ac:dyDescent="0.3">
      <c r="A2992" s="1" t="s">
        <v>3211</v>
      </c>
      <c r="B2992" s="2">
        <v>9752516</v>
      </c>
      <c r="C2992" s="9" t="s">
        <v>2395</v>
      </c>
      <c r="D2992" s="9" t="s">
        <v>2396</v>
      </c>
      <c r="E2992" s="3">
        <v>145.64740320000001</v>
      </c>
      <c r="F2992" s="5">
        <v>-75.453597000000002</v>
      </c>
      <c r="G2992" s="5" t="s">
        <v>2400</v>
      </c>
      <c r="H2992" s="3">
        <v>-0.34899999999999998</v>
      </c>
      <c r="I2992" s="3" t="s">
        <v>2397</v>
      </c>
      <c r="J2992" s="3">
        <v>-0.34899999999999998</v>
      </c>
      <c r="K2992" s="3" t="s">
        <v>2397</v>
      </c>
      <c r="L2992" s="3">
        <v>0.39930855999999998</v>
      </c>
      <c r="M2992" s="3">
        <v>0.39930855999999998</v>
      </c>
      <c r="N2992" s="3" t="s">
        <v>2397</v>
      </c>
      <c r="O2992" s="3" t="s">
        <v>2400</v>
      </c>
      <c r="P2992" s="3" t="s">
        <v>2400</v>
      </c>
      <c r="Q2992" s="3" t="s">
        <v>2397</v>
      </c>
      <c r="R2992" s="3">
        <v>0.95966600000000002</v>
      </c>
      <c r="S2992" s="3">
        <v>0.95966600000000002</v>
      </c>
      <c r="T2992" s="9" t="s">
        <v>3429</v>
      </c>
      <c r="U2992" s="7">
        <v>16661</v>
      </c>
      <c r="V2992" s="7">
        <v>15493</v>
      </c>
      <c r="W2992" s="7">
        <v>6617</v>
      </c>
      <c r="X2992" s="7">
        <v>656</v>
      </c>
      <c r="Y2992" s="7">
        <v>14608</v>
      </c>
      <c r="Z2992" s="7">
        <v>14738</v>
      </c>
      <c r="AA2992" s="7">
        <v>15674</v>
      </c>
      <c r="AB2992" s="7">
        <v>16661</v>
      </c>
      <c r="AC2992" s="3">
        <v>51.052999999999997</v>
      </c>
      <c r="AD2992" s="3">
        <v>48.131</v>
      </c>
      <c r="AE2992" s="3" t="s">
        <v>2397</v>
      </c>
      <c r="AF2992" s="3" t="s">
        <v>2397</v>
      </c>
      <c r="AG2992" s="7">
        <v>59584853</v>
      </c>
      <c r="AH2992" s="7">
        <v>63225594</v>
      </c>
      <c r="AI2992" s="7">
        <v>63976977</v>
      </c>
      <c r="AJ2992" s="7">
        <v>42946643</v>
      </c>
      <c r="AK2992" s="4">
        <v>72.8322</v>
      </c>
      <c r="AL2992" s="7">
        <v>87</v>
      </c>
      <c r="AM2992" s="7">
        <v>25901707</v>
      </c>
      <c r="AN2992" s="3">
        <v>43.93</v>
      </c>
      <c r="AO2992" s="3">
        <v>4.5248869999999997</v>
      </c>
      <c r="AP2992" s="3">
        <v>-6.4777329999999997</v>
      </c>
      <c r="AQ2992" s="3">
        <v>17.258883000000001</v>
      </c>
      <c r="AR2992" s="3">
        <v>19.072164999999998</v>
      </c>
      <c r="AS2992" s="3">
        <v>-6.4777329999999997</v>
      </c>
      <c r="AT2992" s="3">
        <v>17.258883000000001</v>
      </c>
      <c r="AU2992" s="3">
        <v>19.072164999999998</v>
      </c>
      <c r="AV2992" s="3">
        <v>2.5518488712389997</v>
      </c>
      <c r="AW2992" s="3">
        <v>1.8858662111094473</v>
      </c>
      <c r="AX2992" s="3">
        <v>2.200489645460058</v>
      </c>
      <c r="AY2992" s="4">
        <v>66.599999999999994</v>
      </c>
      <c r="AZ2992" s="3">
        <v>49.22</v>
      </c>
      <c r="BA2992" s="3">
        <v>57.43</v>
      </c>
    </row>
    <row r="2993" spans="1:53" x14ac:dyDescent="0.3">
      <c r="A2993" s="1" t="s">
        <v>2915</v>
      </c>
      <c r="B2993" s="2">
        <v>5147223</v>
      </c>
      <c r="C2993" s="9" t="s">
        <v>2395</v>
      </c>
      <c r="D2993" s="9" t="s">
        <v>2403</v>
      </c>
      <c r="E2993" s="3">
        <v>144.85284912</v>
      </c>
      <c r="F2993" s="5">
        <v>116.62617899999999</v>
      </c>
      <c r="G2993" s="5" t="s">
        <v>2400</v>
      </c>
      <c r="H2993" s="3">
        <v>-0.32516662991567352</v>
      </c>
      <c r="I2993" s="3" t="s">
        <v>2397</v>
      </c>
      <c r="J2993" s="3">
        <v>-0.32516662991567352</v>
      </c>
      <c r="K2993" s="3" t="s">
        <v>2397</v>
      </c>
      <c r="L2993" s="3">
        <v>1.99873827</v>
      </c>
      <c r="M2993" s="3">
        <v>1.9969359800000002</v>
      </c>
      <c r="N2993" s="3" t="s">
        <v>2397</v>
      </c>
      <c r="O2993" s="3" t="s">
        <v>2400</v>
      </c>
      <c r="P2993" s="3" t="s">
        <v>2400</v>
      </c>
      <c r="Q2993" s="3" t="s">
        <v>2397</v>
      </c>
      <c r="R2993" s="3" t="s">
        <v>2397</v>
      </c>
      <c r="S2993" s="3">
        <v>-2.4580519999999999</v>
      </c>
      <c r="T2993" s="9" t="s">
        <v>3429</v>
      </c>
      <c r="U2993" s="7">
        <v>68.230026196128492</v>
      </c>
      <c r="V2993" s="7" t="s">
        <v>2400</v>
      </c>
      <c r="W2993" s="7" t="s">
        <v>2400</v>
      </c>
      <c r="X2993" s="7" t="s">
        <v>2400</v>
      </c>
      <c r="Y2993" s="7">
        <v>182.70393661697796</v>
      </c>
      <c r="Z2993" s="7">
        <v>114.09763446911882</v>
      </c>
      <c r="AA2993" s="7">
        <v>107.51840828963861</v>
      </c>
      <c r="AB2993" s="7">
        <v>68.230026196128492</v>
      </c>
      <c r="AC2993" s="3" t="s">
        <v>2397</v>
      </c>
      <c r="AD2993" s="3" t="s">
        <v>2397</v>
      </c>
      <c r="AE2993" s="3" t="s">
        <v>2397</v>
      </c>
      <c r="AF2993" s="3" t="s">
        <v>2397</v>
      </c>
      <c r="AG2993" s="7">
        <v>58883272</v>
      </c>
      <c r="AH2993" s="7">
        <v>58883272</v>
      </c>
      <c r="AI2993" s="7">
        <v>58883272</v>
      </c>
      <c r="AJ2993" s="7">
        <v>48826874</v>
      </c>
      <c r="AK2993" s="3">
        <v>82.921469999999999</v>
      </c>
      <c r="AL2993" s="7">
        <v>26</v>
      </c>
      <c r="AM2993" s="7">
        <v>7133988</v>
      </c>
      <c r="AN2993" s="4">
        <v>12.12</v>
      </c>
      <c r="AO2993" s="3">
        <v>-1.593626</v>
      </c>
      <c r="AP2993" s="3">
        <v>0.40650399999999998</v>
      </c>
      <c r="AQ2993" s="3">
        <v>61.437908999999998</v>
      </c>
      <c r="AR2993" s="3">
        <v>50.609755999999997</v>
      </c>
      <c r="AS2993" s="3">
        <v>0.40650399999999998</v>
      </c>
      <c r="AT2993" s="3">
        <v>61.437908999999998</v>
      </c>
      <c r="AU2993" s="3">
        <v>51.533741999999997</v>
      </c>
      <c r="AV2993" s="3">
        <v>1.2136485893650746</v>
      </c>
      <c r="AW2993" s="3">
        <v>2.8274510319640211</v>
      </c>
      <c r="AX2993" s="3">
        <v>2.1318293014590739</v>
      </c>
      <c r="AY2993" s="3">
        <v>76.22</v>
      </c>
      <c r="AZ2993" s="3">
        <v>177.56</v>
      </c>
      <c r="BA2993" s="3">
        <v>133.88</v>
      </c>
    </row>
    <row r="2994" spans="1:53" x14ac:dyDescent="0.3">
      <c r="A2994" s="1" t="s">
        <v>3037</v>
      </c>
      <c r="B2994" s="2">
        <v>4912935</v>
      </c>
      <c r="C2994" s="9" t="s">
        <v>2395</v>
      </c>
      <c r="D2994" s="9" t="s">
        <v>2425</v>
      </c>
      <c r="E2994" s="3">
        <v>144.71992089</v>
      </c>
      <c r="F2994" s="5">
        <v>397.39692000000002</v>
      </c>
      <c r="G2994" s="5" t="s">
        <v>2400</v>
      </c>
      <c r="H2994" s="3">
        <v>-0.15</v>
      </c>
      <c r="I2994" s="3" t="s">
        <v>2397</v>
      </c>
      <c r="J2994" s="3">
        <v>-0.15</v>
      </c>
      <c r="K2994" s="3" t="s">
        <v>2397</v>
      </c>
      <c r="L2994" s="3">
        <v>0.57812261999999992</v>
      </c>
      <c r="M2994" s="3">
        <v>0.56941635000000002</v>
      </c>
      <c r="N2994" s="3">
        <v>3.362832</v>
      </c>
      <c r="O2994" s="3" t="s">
        <v>2400</v>
      </c>
      <c r="P2994" s="3" t="s">
        <v>2400</v>
      </c>
      <c r="Q2994" s="3">
        <v>0.54577200000000003</v>
      </c>
      <c r="R2994" s="3">
        <v>5.959111</v>
      </c>
      <c r="S2994" s="3">
        <v>5.959111</v>
      </c>
      <c r="T2994" s="9" t="s">
        <v>3431</v>
      </c>
      <c r="U2994" s="7">
        <v>717684</v>
      </c>
      <c r="V2994" s="7">
        <v>683074</v>
      </c>
      <c r="W2994" s="7">
        <v>650308</v>
      </c>
      <c r="X2994" s="7">
        <v>540782</v>
      </c>
      <c r="Y2994" s="7">
        <v>739413</v>
      </c>
      <c r="Z2994" s="7">
        <v>727866</v>
      </c>
      <c r="AA2994" s="7">
        <v>717684</v>
      </c>
      <c r="AB2994" s="7">
        <v>722933</v>
      </c>
      <c r="AC2994" s="3">
        <v>18.469000000000001</v>
      </c>
      <c r="AD2994" s="3">
        <v>18.297000000000001</v>
      </c>
      <c r="AE2994" s="4">
        <v>7.5140000000000002</v>
      </c>
      <c r="AF2994" s="4">
        <v>6.8959999999999999</v>
      </c>
      <c r="AG2994" s="7">
        <v>19776373</v>
      </c>
      <c r="AH2994" s="7">
        <v>19753585</v>
      </c>
      <c r="AI2994" s="7">
        <v>19599195</v>
      </c>
      <c r="AJ2994" s="7">
        <v>15394328</v>
      </c>
      <c r="AK2994" s="4">
        <v>77.546099999999996</v>
      </c>
      <c r="AL2994" s="7">
        <v>77</v>
      </c>
      <c r="AM2994" s="7">
        <v>12279527</v>
      </c>
      <c r="AN2994" s="3">
        <v>61.86</v>
      </c>
      <c r="AO2994" s="3">
        <v>-4.4025160000000003</v>
      </c>
      <c r="AP2994" s="3">
        <v>4.2524009999999999</v>
      </c>
      <c r="AQ2994" s="3">
        <v>2.8416779999999999</v>
      </c>
      <c r="AR2994" s="3">
        <v>-16.666667</v>
      </c>
      <c r="AS2994" s="3">
        <v>4.2524009999999999</v>
      </c>
      <c r="AT2994" s="3">
        <v>2.8416779999999999</v>
      </c>
      <c r="AU2994" s="3">
        <v>-18.629549999999998</v>
      </c>
      <c r="AV2994" s="3">
        <v>1.2780980867215288</v>
      </c>
      <c r="AW2994" s="3">
        <v>1.5292902694882187</v>
      </c>
      <c r="AX2994" s="3">
        <v>1.498610477641692</v>
      </c>
      <c r="AY2994" s="3">
        <v>64.83</v>
      </c>
      <c r="AZ2994" s="3">
        <v>77.569999999999993</v>
      </c>
      <c r="BA2994" s="3">
        <v>76.010000000000005</v>
      </c>
    </row>
    <row r="2995" spans="1:53" x14ac:dyDescent="0.3">
      <c r="A2995" s="1" t="s">
        <v>3100</v>
      </c>
      <c r="B2995" s="2">
        <v>6402428</v>
      </c>
      <c r="C2995" s="9" t="s">
        <v>2395</v>
      </c>
      <c r="D2995" s="9" t="s">
        <v>2460</v>
      </c>
      <c r="E2995" s="3">
        <v>143.16472726000001</v>
      </c>
      <c r="F2995" s="5" t="s">
        <v>2400</v>
      </c>
      <c r="G2995" s="5">
        <v>2928.2097272599999</v>
      </c>
      <c r="H2995" s="3">
        <v>-0.75</v>
      </c>
      <c r="I2995" s="3" t="s">
        <v>2397</v>
      </c>
      <c r="J2995" s="3">
        <v>-0.75</v>
      </c>
      <c r="K2995" s="3" t="s">
        <v>2397</v>
      </c>
      <c r="L2995" s="3">
        <v>0.59263785000000002</v>
      </c>
      <c r="M2995" s="3">
        <v>0.42609269</v>
      </c>
      <c r="N2995" s="3">
        <v>0.39179999999999998</v>
      </c>
      <c r="O2995" s="3" t="s">
        <v>2400</v>
      </c>
      <c r="P2995" s="3" t="s">
        <v>2400</v>
      </c>
      <c r="Q2995" s="3" t="s">
        <v>2400</v>
      </c>
      <c r="R2995" s="3" t="s">
        <v>2400</v>
      </c>
      <c r="S2995" s="3">
        <v>31.261105798728</v>
      </c>
      <c r="T2995" s="9" t="s">
        <v>3429</v>
      </c>
      <c r="U2995" s="7">
        <v>877505</v>
      </c>
      <c r="V2995" s="7">
        <v>859499</v>
      </c>
      <c r="W2995" s="7">
        <v>579113</v>
      </c>
      <c r="X2995" s="7">
        <v>525366</v>
      </c>
      <c r="Y2995" s="7">
        <v>796991</v>
      </c>
      <c r="Z2995" s="7">
        <v>824044</v>
      </c>
      <c r="AA2995" s="7">
        <v>853007</v>
      </c>
      <c r="AB2995" s="7">
        <v>877505</v>
      </c>
      <c r="AC2995" s="3">
        <v>94.825999999999993</v>
      </c>
      <c r="AD2995" s="3">
        <v>94.991</v>
      </c>
      <c r="AE2995" s="3" t="s">
        <v>2400</v>
      </c>
      <c r="AF2995" s="3" t="s">
        <v>2400</v>
      </c>
      <c r="AG2995" s="7">
        <v>35971037</v>
      </c>
      <c r="AH2995" s="7">
        <v>35722721</v>
      </c>
      <c r="AI2995" s="7">
        <v>34230172</v>
      </c>
      <c r="AJ2995" s="7">
        <v>27220077</v>
      </c>
      <c r="AK2995" s="3">
        <v>75.661289999999994</v>
      </c>
      <c r="AL2995" s="7">
        <v>81</v>
      </c>
      <c r="AM2995" s="7">
        <v>19413588</v>
      </c>
      <c r="AN2995" s="3">
        <v>53.96</v>
      </c>
      <c r="AO2995" s="3">
        <v>-3</v>
      </c>
      <c r="AP2995" s="3">
        <v>-2.5125630000000001</v>
      </c>
      <c r="AQ2995" s="3">
        <v>38.078291999999998</v>
      </c>
      <c r="AR2995" s="3">
        <v>0.51813500000000001</v>
      </c>
      <c r="AS2995" s="3">
        <v>-2.5125630000000001</v>
      </c>
      <c r="AT2995" s="3">
        <v>38.078291999999998</v>
      </c>
      <c r="AU2995" s="3">
        <v>-0.76726300000000003</v>
      </c>
      <c r="AV2995" s="3">
        <v>2.2312680110267267</v>
      </c>
      <c r="AW2995" s="3">
        <v>2.7125755209927469</v>
      </c>
      <c r="AX2995" s="3">
        <v>2.1615061271501044</v>
      </c>
      <c r="AY2995" s="3">
        <v>70.040000000000006</v>
      </c>
      <c r="AZ2995" s="3">
        <v>85.15</v>
      </c>
      <c r="BA2995" s="3">
        <v>67.849999999999994</v>
      </c>
    </row>
    <row r="2996" spans="1:53" x14ac:dyDescent="0.3">
      <c r="A2996" s="1" t="s">
        <v>3132</v>
      </c>
      <c r="B2996" s="2">
        <v>4010856</v>
      </c>
      <c r="C2996" s="9" t="s">
        <v>2401</v>
      </c>
      <c r="D2996" s="9" t="s">
        <v>2478</v>
      </c>
      <c r="E2996" s="3">
        <v>142.80180989999999</v>
      </c>
      <c r="F2996" s="5">
        <v>168.705669</v>
      </c>
      <c r="G2996" s="5" t="s">
        <v>2400</v>
      </c>
      <c r="H2996" s="3">
        <v>0.03</v>
      </c>
      <c r="I2996" s="3">
        <v>30.769231000000001</v>
      </c>
      <c r="J2996" s="3">
        <v>0.03</v>
      </c>
      <c r="K2996" s="3">
        <v>30.769231000000001</v>
      </c>
      <c r="L2996" s="3">
        <v>1.16686114</v>
      </c>
      <c r="M2996" s="3">
        <v>1.16686114</v>
      </c>
      <c r="N2996" s="3">
        <v>16.326530999999999</v>
      </c>
      <c r="O2996" s="3" t="s">
        <v>2400</v>
      </c>
      <c r="P2996" s="3" t="s">
        <v>2400</v>
      </c>
      <c r="Q2996" s="3">
        <v>5.504956</v>
      </c>
      <c r="R2996" s="3">
        <v>9.2752859999999995</v>
      </c>
      <c r="S2996" s="3">
        <v>9.2752859999999995</v>
      </c>
      <c r="T2996" s="9" t="s">
        <v>3435</v>
      </c>
      <c r="U2996" s="7">
        <v>35722.57</v>
      </c>
      <c r="V2996" s="7">
        <v>66995.551999999996</v>
      </c>
      <c r="W2996" s="7">
        <v>36235.853000000003</v>
      </c>
      <c r="X2996" s="7">
        <v>23038.052</v>
      </c>
      <c r="Y2996" s="7">
        <v>31939.771000000001</v>
      </c>
      <c r="Z2996" s="7">
        <v>33411.175999999999</v>
      </c>
      <c r="AA2996" s="7">
        <v>30954.03</v>
      </c>
      <c r="AB2996" s="7">
        <v>35722.57</v>
      </c>
      <c r="AC2996" s="3">
        <v>85.236999999999995</v>
      </c>
      <c r="AD2996" s="3">
        <v>82.227999999999994</v>
      </c>
      <c r="AE2996" s="3">
        <v>70.930999999999997</v>
      </c>
      <c r="AF2996" s="3">
        <v>59.350999999999999</v>
      </c>
      <c r="AG2996" s="7">
        <v>36054520</v>
      </c>
      <c r="AH2996" s="7">
        <v>35998938</v>
      </c>
      <c r="AI2996" s="7">
        <v>35713177</v>
      </c>
      <c r="AJ2996" s="7">
        <v>25112583</v>
      </c>
      <c r="AK2996" s="3">
        <v>67.00121</v>
      </c>
      <c r="AL2996" s="7">
        <v>54</v>
      </c>
      <c r="AM2996" s="7">
        <v>10086555</v>
      </c>
      <c r="AN2996" s="3">
        <v>26.91</v>
      </c>
      <c r="AO2996" s="3">
        <v>2.30179</v>
      </c>
      <c r="AP2996" s="3">
        <v>4.9868769999999998</v>
      </c>
      <c r="AQ2996" s="3">
        <v>18.343195000000001</v>
      </c>
      <c r="AR2996" s="3">
        <v>21.951219999999999</v>
      </c>
      <c r="AS2996" s="3">
        <v>4.9868769999999998</v>
      </c>
      <c r="AT2996" s="3">
        <v>18.343195000000001</v>
      </c>
      <c r="AU2996" s="3">
        <v>24.223603000000001</v>
      </c>
      <c r="AV2996" s="3">
        <v>1.0977890273924322</v>
      </c>
      <c r="AW2996" s="3">
        <v>1.3188434783403833</v>
      </c>
      <c r="AX2996" s="3">
        <v>0.93354817432938519</v>
      </c>
      <c r="AY2996" s="3">
        <v>149.63999999999999</v>
      </c>
      <c r="AZ2996" s="3">
        <v>179.77</v>
      </c>
      <c r="BA2996" s="3">
        <v>127.25</v>
      </c>
    </row>
    <row r="2997" spans="1:53" x14ac:dyDescent="0.3">
      <c r="A2997" s="1" t="s">
        <v>3070</v>
      </c>
      <c r="B2997" s="2">
        <v>5721409</v>
      </c>
      <c r="C2997" s="9" t="s">
        <v>2401</v>
      </c>
      <c r="D2997" s="9" t="s">
        <v>2407</v>
      </c>
      <c r="E2997" s="3">
        <v>142.32968220000001</v>
      </c>
      <c r="F2997" s="5">
        <v>232.728172</v>
      </c>
      <c r="G2997" s="5" t="s">
        <v>2400</v>
      </c>
      <c r="H2997" s="3">
        <v>0.14000000000000001</v>
      </c>
      <c r="I2997" s="3">
        <v>11.702674999999999</v>
      </c>
      <c r="J2997" s="3">
        <v>0.14000000000000001</v>
      </c>
      <c r="K2997" s="3">
        <v>11.702674999999999</v>
      </c>
      <c r="L2997" s="3">
        <v>0.90191880999999996</v>
      </c>
      <c r="M2997" s="3">
        <v>0.90191880999999996</v>
      </c>
      <c r="N2997" s="3">
        <v>12.191853999999999</v>
      </c>
      <c r="O2997" s="3" t="s">
        <v>2400</v>
      </c>
      <c r="P2997" s="3" t="s">
        <v>2400</v>
      </c>
      <c r="Q2997" s="3">
        <v>23.652004000000002</v>
      </c>
      <c r="R2997" s="3" t="s">
        <v>2400</v>
      </c>
      <c r="S2997" s="3" t="s">
        <v>2400</v>
      </c>
      <c r="T2997" s="9" t="s">
        <v>3437</v>
      </c>
      <c r="U2997" s="7">
        <v>9489.5709999999999</v>
      </c>
      <c r="V2997" s="7">
        <v>9710.7479999999996</v>
      </c>
      <c r="W2997" s="7">
        <v>10065.785</v>
      </c>
      <c r="X2997" s="7">
        <v>10461.643</v>
      </c>
      <c r="Y2997" s="7">
        <v>9396.1970000000001</v>
      </c>
      <c r="Z2997" s="7">
        <v>9442.884</v>
      </c>
      <c r="AA2997" s="7">
        <v>9489.5709999999999</v>
      </c>
      <c r="AB2997" s="7">
        <v>9474.4529999999995</v>
      </c>
      <c r="AC2997" s="4">
        <v>100</v>
      </c>
      <c r="AD2997" s="4">
        <v>100</v>
      </c>
      <c r="AE2997" s="3" t="s">
        <v>2400</v>
      </c>
      <c r="AF2997" s="3" t="s">
        <v>2400</v>
      </c>
      <c r="AG2997" s="7">
        <v>11590366</v>
      </c>
      <c r="AH2997" s="7">
        <v>11590366</v>
      </c>
      <c r="AI2997" s="7">
        <v>11595866</v>
      </c>
      <c r="AJ2997" s="7" t="s">
        <v>2400</v>
      </c>
      <c r="AK2997" s="3" t="s">
        <v>2400</v>
      </c>
      <c r="AL2997" s="7">
        <v>34</v>
      </c>
      <c r="AM2997" s="7">
        <v>1155327</v>
      </c>
      <c r="AN2997" s="3">
        <v>9.9700000000000006</v>
      </c>
      <c r="AO2997" s="3">
        <v>0.13204199999999999</v>
      </c>
      <c r="AP2997" s="3">
        <v>-7.369707</v>
      </c>
      <c r="AQ2997" s="3">
        <v>-3.764805</v>
      </c>
      <c r="AR2997" s="3">
        <v>6.1595890000000004</v>
      </c>
      <c r="AS2997" s="3">
        <v>-7.369707</v>
      </c>
      <c r="AT2997" s="3">
        <v>-3.764805</v>
      </c>
      <c r="AU2997" s="3">
        <v>6.2091500000000002</v>
      </c>
      <c r="AV2997" s="3">
        <v>2.0027065584215857</v>
      </c>
      <c r="AW2997" s="3">
        <v>1.738203161928817</v>
      </c>
      <c r="AX2997" s="3">
        <v>1.6639477305901529</v>
      </c>
      <c r="AY2997" s="3">
        <v>170.59</v>
      </c>
      <c r="AZ2997" s="4">
        <v>148.06</v>
      </c>
      <c r="BA2997" s="3">
        <v>141.74</v>
      </c>
    </row>
    <row r="2998" spans="1:53" x14ac:dyDescent="0.3">
      <c r="A2998" s="1" t="s">
        <v>2681</v>
      </c>
      <c r="B2998" s="2">
        <v>5724704</v>
      </c>
      <c r="C2998" s="9" t="s">
        <v>2401</v>
      </c>
      <c r="D2998" s="9" t="s">
        <v>2407</v>
      </c>
      <c r="E2998" s="3">
        <v>141.7908606</v>
      </c>
      <c r="F2998" s="5">
        <v>222.79155</v>
      </c>
      <c r="G2998" s="5" t="s">
        <v>2400</v>
      </c>
      <c r="H2998" s="3">
        <v>0.27900000000000003</v>
      </c>
      <c r="I2998" s="4">
        <v>11.003382</v>
      </c>
      <c r="J2998" s="3">
        <v>0.27900000000000003</v>
      </c>
      <c r="K2998" s="4">
        <v>11.003382</v>
      </c>
      <c r="L2998" s="3">
        <v>0.90976882999999997</v>
      </c>
      <c r="M2998" s="3">
        <v>0.90976882999999997</v>
      </c>
      <c r="N2998" s="3">
        <v>11.053228000000001</v>
      </c>
      <c r="O2998" s="3" t="s">
        <v>2400</v>
      </c>
      <c r="P2998" s="3" t="s">
        <v>2400</v>
      </c>
      <c r="Q2998" s="3">
        <v>19.769833999999999</v>
      </c>
      <c r="R2998" s="3" t="s">
        <v>2400</v>
      </c>
      <c r="S2998" s="3" t="s">
        <v>2400</v>
      </c>
      <c r="T2998" s="9" t="s">
        <v>3440</v>
      </c>
      <c r="U2998" s="7">
        <v>10732.210999999999</v>
      </c>
      <c r="V2998" s="7">
        <v>11035.014999999999</v>
      </c>
      <c r="W2998" s="7">
        <v>11579.704</v>
      </c>
      <c r="X2998" s="7">
        <v>11981.73</v>
      </c>
      <c r="Y2998" s="7">
        <v>10732.210999999999</v>
      </c>
      <c r="Z2998" s="7">
        <v>10758.519</v>
      </c>
      <c r="AA2998" s="7">
        <v>10784.826999999999</v>
      </c>
      <c r="AB2998" s="7">
        <v>10909.921</v>
      </c>
      <c r="AC2998" s="4">
        <v>100</v>
      </c>
      <c r="AD2998" s="4">
        <v>100</v>
      </c>
      <c r="AE2998" s="3" t="s">
        <v>2400</v>
      </c>
      <c r="AF2998" s="3" t="s">
        <v>2400</v>
      </c>
      <c r="AG2998" s="7">
        <v>13439892</v>
      </c>
      <c r="AH2998" s="7">
        <v>13439892</v>
      </c>
      <c r="AI2998" s="7">
        <v>13439892</v>
      </c>
      <c r="AJ2998" s="7" t="s">
        <v>2400</v>
      </c>
      <c r="AK2998" s="3" t="s">
        <v>2400</v>
      </c>
      <c r="AL2998" s="7">
        <v>43</v>
      </c>
      <c r="AM2998" s="7">
        <v>2850669</v>
      </c>
      <c r="AN2998" s="3">
        <v>21.21</v>
      </c>
      <c r="AO2998" s="3">
        <v>-1.0141990000000001</v>
      </c>
      <c r="AP2998" s="3">
        <v>-7.4881520000000004</v>
      </c>
      <c r="AQ2998" s="3">
        <v>-8.9552239999999994</v>
      </c>
      <c r="AR2998" s="3">
        <v>-4.8732939999999996</v>
      </c>
      <c r="AS2998" s="3">
        <v>-7.4881520000000004</v>
      </c>
      <c r="AT2998" s="3">
        <v>-8.9552239999999994</v>
      </c>
      <c r="AU2998" s="3">
        <v>-4.5943300000000002</v>
      </c>
      <c r="AV2998" s="3">
        <v>2.265866422140892</v>
      </c>
      <c r="AW2998" s="3">
        <v>1.926736938335246</v>
      </c>
      <c r="AX2998" s="3">
        <v>1.4227878754245482</v>
      </c>
      <c r="AY2998" s="4">
        <v>215.01</v>
      </c>
      <c r="AZ2998" s="3">
        <v>182.83</v>
      </c>
      <c r="BA2998" s="4">
        <v>135.01</v>
      </c>
    </row>
    <row r="2999" spans="1:53" x14ac:dyDescent="0.3">
      <c r="A2999" s="1" t="s">
        <v>3286</v>
      </c>
      <c r="B2999" s="2">
        <v>5720989</v>
      </c>
      <c r="C2999" s="9" t="s">
        <v>2401</v>
      </c>
      <c r="D2999" s="9" t="s">
        <v>2407</v>
      </c>
      <c r="E2999" s="3">
        <v>141.03989991</v>
      </c>
      <c r="F2999" s="5">
        <v>215.33975899999999</v>
      </c>
      <c r="G2999" s="5" t="s">
        <v>2400</v>
      </c>
      <c r="H2999" s="3">
        <v>-2E-3</v>
      </c>
      <c r="I2999" s="3">
        <v>45.979380999999997</v>
      </c>
      <c r="J2999" s="3">
        <v>-2E-3</v>
      </c>
      <c r="K2999" s="3">
        <v>45.979380999999997</v>
      </c>
      <c r="L2999" s="3">
        <v>1.3429689899999999</v>
      </c>
      <c r="M2999" s="3">
        <v>1.3429689899999999</v>
      </c>
      <c r="N2999" s="3" t="s">
        <v>2400</v>
      </c>
      <c r="O2999" s="3" t="s">
        <v>2400</v>
      </c>
      <c r="P2999" s="3" t="s">
        <v>2400</v>
      </c>
      <c r="Q2999" s="3">
        <v>54.196071000000003</v>
      </c>
      <c r="R2999" s="3" t="s">
        <v>2400</v>
      </c>
      <c r="S2999" s="3" t="s">
        <v>2400</v>
      </c>
      <c r="T2999" s="9" t="s">
        <v>3429</v>
      </c>
      <c r="U2999" s="7">
        <v>4195.6030000000001</v>
      </c>
      <c r="V2999" s="7">
        <v>3515.4029999999998</v>
      </c>
      <c r="W2999" s="7">
        <v>3347.8339999999998</v>
      </c>
      <c r="X2999" s="7">
        <v>3875.13</v>
      </c>
      <c r="Y2999" s="7">
        <v>3696.9389999999999</v>
      </c>
      <c r="Z2999" s="7">
        <v>3946.2710000000002</v>
      </c>
      <c r="AA2999" s="7">
        <v>4195.6030000000001</v>
      </c>
      <c r="AB2999" s="7">
        <v>4167.1809999999996</v>
      </c>
      <c r="AC2999" s="4">
        <v>100</v>
      </c>
      <c r="AD2999" s="4">
        <v>100</v>
      </c>
      <c r="AE2999" s="3" t="s">
        <v>2400</v>
      </c>
      <c r="AF2999" s="3" t="s">
        <v>2400</v>
      </c>
      <c r="AG2999" s="7">
        <v>28264509</v>
      </c>
      <c r="AH2999" s="7">
        <v>28264509</v>
      </c>
      <c r="AI2999" s="7">
        <v>27893139</v>
      </c>
      <c r="AJ2999" s="7" t="s">
        <v>2400</v>
      </c>
      <c r="AK2999" s="3" t="s">
        <v>2400</v>
      </c>
      <c r="AL2999" s="7">
        <v>49</v>
      </c>
      <c r="AM2999" s="7">
        <v>5722737</v>
      </c>
      <c r="AN2999" s="3">
        <v>20.25</v>
      </c>
      <c r="AO2999" s="3">
        <v>-6.3025209999999996</v>
      </c>
      <c r="AP2999" s="3">
        <v>-10.621243</v>
      </c>
      <c r="AQ2999" s="3">
        <v>-9.5334690000000002</v>
      </c>
      <c r="AR2999" s="3">
        <v>-18.613139</v>
      </c>
      <c r="AS2999" s="3">
        <v>-10.621243</v>
      </c>
      <c r="AT2999" s="3">
        <v>-9.5334690000000002</v>
      </c>
      <c r="AU2999" s="3">
        <v>-21.340388000000001</v>
      </c>
      <c r="AV2999" s="3">
        <v>2.2736535065937287</v>
      </c>
      <c r="AW2999" s="3">
        <v>2.6639238629618509</v>
      </c>
      <c r="AX2999" s="3">
        <v>1.6734561136234629</v>
      </c>
      <c r="AY2999" s="3">
        <v>154.66999999999999</v>
      </c>
      <c r="AZ2999" s="3">
        <v>181.22</v>
      </c>
      <c r="BA2999" s="3">
        <v>113.84</v>
      </c>
    </row>
    <row r="3000" spans="1:53" x14ac:dyDescent="0.3">
      <c r="A3000" s="1" t="s">
        <v>3187</v>
      </c>
      <c r="B3000" s="2">
        <v>7729485</v>
      </c>
      <c r="C3000" s="9" t="s">
        <v>2395</v>
      </c>
      <c r="D3000" s="9" t="s">
        <v>2403</v>
      </c>
      <c r="E3000" s="3">
        <v>139.43512224</v>
      </c>
      <c r="F3000" s="5">
        <v>-37.433878</v>
      </c>
      <c r="G3000" s="5" t="s">
        <v>2400</v>
      </c>
      <c r="H3000" s="3">
        <v>-0.81</v>
      </c>
      <c r="I3000" s="3" t="s">
        <v>2397</v>
      </c>
      <c r="J3000" s="3">
        <v>-0.81</v>
      </c>
      <c r="K3000" s="3" t="s">
        <v>2397</v>
      </c>
      <c r="L3000" s="3">
        <v>0.31827017000000002</v>
      </c>
      <c r="M3000" s="3">
        <v>0.31827017000000002</v>
      </c>
      <c r="N3000" s="3" t="s">
        <v>2397</v>
      </c>
      <c r="O3000" s="3" t="s">
        <v>2400</v>
      </c>
      <c r="P3000" s="3" t="s">
        <v>2400</v>
      </c>
      <c r="Q3000" s="3" t="s">
        <v>2397</v>
      </c>
      <c r="R3000" s="3">
        <v>1.3817079999999999</v>
      </c>
      <c r="S3000" s="3">
        <v>1.3817079999999999</v>
      </c>
      <c r="T3000" s="9" t="s">
        <v>3429</v>
      </c>
      <c r="U3000" s="7">
        <v>51133</v>
      </c>
      <c r="V3000" s="7">
        <v>131830</v>
      </c>
      <c r="W3000" s="7">
        <v>7600</v>
      </c>
      <c r="X3000" s="7">
        <v>135</v>
      </c>
      <c r="Y3000" s="7">
        <v>66524</v>
      </c>
      <c r="Z3000" s="7">
        <v>68683</v>
      </c>
      <c r="AA3000" s="7">
        <v>97859</v>
      </c>
      <c r="AB3000" s="7">
        <v>51133</v>
      </c>
      <c r="AC3000" s="3">
        <v>-156.59200000000001</v>
      </c>
      <c r="AD3000" s="3">
        <v>-86.882999999999996</v>
      </c>
      <c r="AE3000" s="3">
        <v>-223.482</v>
      </c>
      <c r="AF3000" s="3">
        <v>-135.65299999999999</v>
      </c>
      <c r="AG3000" s="7">
        <v>42510708</v>
      </c>
      <c r="AH3000" s="7">
        <v>42445533</v>
      </c>
      <c r="AI3000" s="7">
        <v>42129251</v>
      </c>
      <c r="AJ3000" s="7">
        <v>22413457</v>
      </c>
      <c r="AK3000" s="3">
        <v>52.724260000000001</v>
      </c>
      <c r="AL3000" s="7">
        <v>57</v>
      </c>
      <c r="AM3000" s="7">
        <v>15789663</v>
      </c>
      <c r="AN3000" s="3">
        <v>37.14</v>
      </c>
      <c r="AO3000" s="3">
        <v>-2.9629629999999998</v>
      </c>
      <c r="AP3000" s="3">
        <v>-60.060975999999997</v>
      </c>
      <c r="AQ3000" s="3">
        <v>-61.918604999999999</v>
      </c>
      <c r="AR3000" s="3">
        <v>-82.030178000000006</v>
      </c>
      <c r="AS3000" s="3">
        <v>-60.060975999999997</v>
      </c>
      <c r="AT3000" s="3">
        <v>-61.918604999999999</v>
      </c>
      <c r="AU3000" s="3">
        <v>-82.054794999999999</v>
      </c>
      <c r="AV3000" s="3">
        <v>6.5676958379521704</v>
      </c>
      <c r="AW3000" s="3">
        <v>8.994138178507443</v>
      </c>
      <c r="AX3000" s="3">
        <v>4.0281445541456744</v>
      </c>
      <c r="AY3000" s="3">
        <v>259.83</v>
      </c>
      <c r="AZ3000" s="3">
        <v>355.82</v>
      </c>
      <c r="BA3000" s="3">
        <v>159.36000000000001</v>
      </c>
    </row>
    <row r="3001" spans="1:53" x14ac:dyDescent="0.3">
      <c r="A3001" s="1" t="s">
        <v>2777</v>
      </c>
      <c r="B3001" s="2">
        <v>5307976</v>
      </c>
      <c r="C3001" s="9" t="s">
        <v>2401</v>
      </c>
      <c r="D3001" s="9" t="s">
        <v>2445</v>
      </c>
      <c r="E3001" s="3">
        <v>138.70030303999999</v>
      </c>
      <c r="F3001" s="5">
        <v>247.98630299999999</v>
      </c>
      <c r="G3001" s="5" t="s">
        <v>2400</v>
      </c>
      <c r="H3001" s="3">
        <v>-1.0649999999999999</v>
      </c>
      <c r="I3001" s="3" t="s">
        <v>2397</v>
      </c>
      <c r="J3001" s="3">
        <v>-1.0649999999999999</v>
      </c>
      <c r="K3001" s="3" t="s">
        <v>2397</v>
      </c>
      <c r="L3001" s="3" t="s">
        <v>2397</v>
      </c>
      <c r="M3001" s="3">
        <v>1.07734807</v>
      </c>
      <c r="N3001" s="3" t="s">
        <v>2397</v>
      </c>
      <c r="O3001" s="3" t="s">
        <v>2400</v>
      </c>
      <c r="P3001" s="3" t="s">
        <v>2400</v>
      </c>
      <c r="Q3001" s="3">
        <v>1.113035</v>
      </c>
      <c r="R3001" s="3" t="s">
        <v>2397</v>
      </c>
      <c r="S3001" s="3">
        <v>-4.484305</v>
      </c>
      <c r="T3001" s="9" t="s">
        <v>3429</v>
      </c>
      <c r="U3001" s="7">
        <v>189698</v>
      </c>
      <c r="V3001" s="7">
        <v>209023</v>
      </c>
      <c r="W3001" s="7">
        <v>112408</v>
      </c>
      <c r="X3001" s="7">
        <v>16470</v>
      </c>
      <c r="Y3001" s="7">
        <v>168283</v>
      </c>
      <c r="Z3001" s="7">
        <v>174628</v>
      </c>
      <c r="AA3001" s="7">
        <v>188982</v>
      </c>
      <c r="AB3001" s="7">
        <v>189698</v>
      </c>
      <c r="AC3001" s="4">
        <v>11.109</v>
      </c>
      <c r="AD3001" s="4">
        <v>11.263999999999999</v>
      </c>
      <c r="AE3001" s="3">
        <v>-55.107999999999997</v>
      </c>
      <c r="AF3001" s="3">
        <v>-35.566000000000003</v>
      </c>
      <c r="AG3001" s="7">
        <v>33310040</v>
      </c>
      <c r="AH3001" s="7">
        <v>33196705</v>
      </c>
      <c r="AI3001" s="7">
        <v>32364248</v>
      </c>
      <c r="AJ3001" s="7">
        <v>22087492</v>
      </c>
      <c r="AK3001" s="3">
        <v>66.246409999999997</v>
      </c>
      <c r="AL3001" s="7">
        <v>110</v>
      </c>
      <c r="AM3001" s="7">
        <v>9631607</v>
      </c>
      <c r="AN3001" s="3">
        <v>28.89</v>
      </c>
      <c r="AO3001" s="3">
        <v>-6.0240960000000001</v>
      </c>
      <c r="AP3001" s="3">
        <v>-43.75</v>
      </c>
      <c r="AQ3001" s="3">
        <v>-49.892933999999997</v>
      </c>
      <c r="AR3001" s="3">
        <v>-68.085105999999996</v>
      </c>
      <c r="AS3001" s="3">
        <v>-43.75</v>
      </c>
      <c r="AT3001" s="3">
        <v>-49.892933999999997</v>
      </c>
      <c r="AU3001" s="3">
        <v>-68.841544999999996</v>
      </c>
      <c r="AV3001" s="3">
        <v>4.2687385320942699</v>
      </c>
      <c r="AW3001" s="3">
        <v>4.4978337331986102</v>
      </c>
      <c r="AX3001" s="3">
        <v>4.2229786320732181</v>
      </c>
      <c r="AY3001" s="3">
        <v>71.349999999999994</v>
      </c>
      <c r="AZ3001" s="3">
        <v>75.180000000000007</v>
      </c>
      <c r="BA3001" s="3">
        <v>70.59</v>
      </c>
    </row>
    <row r="3002" spans="1:53" x14ac:dyDescent="0.3">
      <c r="A3002" s="1" t="s">
        <v>3194</v>
      </c>
      <c r="B3002" s="2">
        <v>4431871</v>
      </c>
      <c r="C3002" s="9" t="s">
        <v>2401</v>
      </c>
      <c r="D3002" s="9" t="s">
        <v>2438</v>
      </c>
      <c r="E3002" s="3">
        <v>138.07908608</v>
      </c>
      <c r="F3002" s="5" t="s">
        <v>2400</v>
      </c>
      <c r="G3002" s="5">
        <v>660.73808608000002</v>
      </c>
      <c r="H3002" s="3">
        <v>-0.18</v>
      </c>
      <c r="I3002" s="3" t="s">
        <v>2397</v>
      </c>
      <c r="J3002" s="3">
        <v>-0.18</v>
      </c>
      <c r="K3002" s="3" t="s">
        <v>2397</v>
      </c>
      <c r="L3002" s="3">
        <v>0.54284017201024004</v>
      </c>
      <c r="M3002" s="3">
        <v>0.54284017201024004</v>
      </c>
      <c r="N3002" s="3" t="s">
        <v>2397</v>
      </c>
      <c r="O3002" s="3" t="s">
        <v>2400</v>
      </c>
      <c r="P3002" s="3" t="s">
        <v>2400</v>
      </c>
      <c r="Q3002" s="3" t="s">
        <v>2400</v>
      </c>
      <c r="R3002" s="3" t="s">
        <v>2400</v>
      </c>
      <c r="S3002" s="3" t="s">
        <v>2397</v>
      </c>
      <c r="T3002" s="9" t="s">
        <v>3429</v>
      </c>
      <c r="U3002" s="7">
        <v>1987</v>
      </c>
      <c r="V3002" s="7">
        <v>20483</v>
      </c>
      <c r="W3002" s="7">
        <v>58710</v>
      </c>
      <c r="X3002" s="7">
        <v>50045</v>
      </c>
      <c r="Y3002" s="7">
        <v>-61451</v>
      </c>
      <c r="Z3002" s="7">
        <v>-56951</v>
      </c>
      <c r="AA3002" s="7">
        <v>-43995</v>
      </c>
      <c r="AB3002" s="7">
        <v>1987</v>
      </c>
      <c r="AC3002" s="3">
        <v>137.607</v>
      </c>
      <c r="AD3002" s="3">
        <v>106.005</v>
      </c>
      <c r="AE3002" s="3" t="s">
        <v>2400</v>
      </c>
      <c r="AF3002" s="3" t="s">
        <v>2400</v>
      </c>
      <c r="AG3002" s="7">
        <v>44978969</v>
      </c>
      <c r="AH3002" s="7">
        <v>45605549</v>
      </c>
      <c r="AI3002" s="7">
        <v>25808681</v>
      </c>
      <c r="AJ3002" s="7">
        <v>31618228</v>
      </c>
      <c r="AK3002" s="3">
        <v>69.611859999999993</v>
      </c>
      <c r="AL3002" s="7">
        <v>71</v>
      </c>
      <c r="AM3002" s="7">
        <v>19683556</v>
      </c>
      <c r="AN3002" s="3">
        <v>43.34</v>
      </c>
      <c r="AO3002" s="3">
        <v>-1.655629</v>
      </c>
      <c r="AP3002" s="3">
        <v>-2.302632</v>
      </c>
      <c r="AQ3002" s="3">
        <v>-10.810810999999999</v>
      </c>
      <c r="AR3002" s="3">
        <v>-44.485981000000002</v>
      </c>
      <c r="AS3002" s="3">
        <v>-2.302632</v>
      </c>
      <c r="AT3002" s="3">
        <v>-10.810810999999999</v>
      </c>
      <c r="AU3002" s="3">
        <v>-43.962263999999998</v>
      </c>
      <c r="AV3002" s="3">
        <v>1.6179278581737264</v>
      </c>
      <c r="AW3002" s="3">
        <v>2.0056140858257918</v>
      </c>
      <c r="AX3002" s="3">
        <v>1.6826852793901514</v>
      </c>
      <c r="AY3002" s="3">
        <v>102.63</v>
      </c>
      <c r="AZ3002" s="3">
        <v>127.22</v>
      </c>
      <c r="BA3002" s="3">
        <v>106.74</v>
      </c>
    </row>
    <row r="3003" spans="1:53" x14ac:dyDescent="0.3">
      <c r="A3003" s="1" t="s">
        <v>2989</v>
      </c>
      <c r="B3003" s="2">
        <v>4346157</v>
      </c>
      <c r="C3003" s="9" t="s">
        <v>2401</v>
      </c>
      <c r="D3003" s="9" t="s">
        <v>2438</v>
      </c>
      <c r="E3003" s="3">
        <v>138.05116247999999</v>
      </c>
      <c r="F3003" s="5" t="s">
        <v>2400</v>
      </c>
      <c r="G3003" s="5">
        <v>1155.06416248</v>
      </c>
      <c r="H3003" s="3">
        <v>9.7000000000000003E-2</v>
      </c>
      <c r="I3003" s="3">
        <v>7.3714285714285701</v>
      </c>
      <c r="J3003" s="3">
        <v>9.7000000000000003E-2</v>
      </c>
      <c r="K3003" s="3">
        <v>7.3714285714285701</v>
      </c>
      <c r="L3003" s="3">
        <v>0.73705174170285903</v>
      </c>
      <c r="M3003" s="3">
        <v>0.73705174170285903</v>
      </c>
      <c r="N3003" s="3">
        <v>5.3284374719295897</v>
      </c>
      <c r="O3003" s="3" t="s">
        <v>2400</v>
      </c>
      <c r="P3003" s="3" t="s">
        <v>2400</v>
      </c>
      <c r="Q3003" s="3" t="s">
        <v>2400</v>
      </c>
      <c r="R3003" s="3" t="s">
        <v>2400</v>
      </c>
      <c r="S3003" s="3">
        <v>10.4696808548966</v>
      </c>
      <c r="T3003" s="9" t="s">
        <v>3429</v>
      </c>
      <c r="U3003" s="7">
        <v>34498</v>
      </c>
      <c r="V3003" s="7">
        <v>24466</v>
      </c>
      <c r="W3003" s="7">
        <v>20710</v>
      </c>
      <c r="X3003" s="7">
        <v>17360</v>
      </c>
      <c r="Y3003" s="7">
        <v>41143</v>
      </c>
      <c r="Z3003" s="7">
        <v>41261</v>
      </c>
      <c r="AA3003" s="7">
        <v>39285</v>
      </c>
      <c r="AB3003" s="7">
        <v>34498</v>
      </c>
      <c r="AC3003" s="4">
        <v>100</v>
      </c>
      <c r="AD3003" s="4">
        <v>100</v>
      </c>
      <c r="AE3003" s="3" t="s">
        <v>2400</v>
      </c>
      <c r="AF3003" s="3" t="s">
        <v>2400</v>
      </c>
      <c r="AG3003" s="7">
        <v>52292107</v>
      </c>
      <c r="AH3003" s="7">
        <v>52275230</v>
      </c>
      <c r="AI3003" s="7">
        <v>52231152</v>
      </c>
      <c r="AJ3003" s="7">
        <v>27377634</v>
      </c>
      <c r="AK3003" s="3">
        <v>52.35519</v>
      </c>
      <c r="AL3003" s="7">
        <v>53</v>
      </c>
      <c r="AM3003" s="7">
        <v>21130152</v>
      </c>
      <c r="AN3003" s="3">
        <v>40.409999999999997</v>
      </c>
      <c r="AO3003" s="3">
        <v>-5.8394159999999999</v>
      </c>
      <c r="AP3003" s="3">
        <v>-2.2727270000000002</v>
      </c>
      <c r="AQ3003" s="3">
        <v>1.9762850000000001</v>
      </c>
      <c r="AR3003" s="3">
        <v>11.206897</v>
      </c>
      <c r="AS3003" s="3">
        <v>-2.2727270000000002</v>
      </c>
      <c r="AT3003" s="3">
        <v>1.9762850000000001</v>
      </c>
      <c r="AU3003" s="3">
        <v>10.729614</v>
      </c>
      <c r="AV3003" s="3">
        <v>1.6536185853058092</v>
      </c>
      <c r="AW3003" s="3">
        <v>1.4646774164563341</v>
      </c>
      <c r="AX3003" s="3">
        <v>0.98064498161629443</v>
      </c>
      <c r="AY3003" s="3">
        <v>180.63</v>
      </c>
      <c r="AZ3003" s="3">
        <v>159.99</v>
      </c>
      <c r="BA3003" s="4">
        <v>107.12</v>
      </c>
    </row>
    <row r="3004" spans="1:53" x14ac:dyDescent="0.3">
      <c r="A3004" s="1" t="s">
        <v>2863</v>
      </c>
      <c r="B3004" s="2">
        <v>4977240</v>
      </c>
      <c r="C3004" s="9" t="s">
        <v>2395</v>
      </c>
      <c r="D3004" s="9" t="s">
        <v>2486</v>
      </c>
      <c r="E3004" s="3">
        <v>136.49875194000001</v>
      </c>
      <c r="F3004" s="5">
        <v>99.888750999999999</v>
      </c>
      <c r="G3004" s="5" t="s">
        <v>2400</v>
      </c>
      <c r="H3004" s="3">
        <v>-1.0069999999999999</v>
      </c>
      <c r="I3004" s="3" t="s">
        <v>2397</v>
      </c>
      <c r="J3004" s="3">
        <v>-1.0069999999999999</v>
      </c>
      <c r="K3004" s="3" t="s">
        <v>2397</v>
      </c>
      <c r="L3004" s="3">
        <v>0.96299856000000006</v>
      </c>
      <c r="M3004" s="3">
        <v>0.94599697999999999</v>
      </c>
      <c r="N3004" s="3" t="s">
        <v>2397</v>
      </c>
      <c r="O3004" s="3" t="s">
        <v>2400</v>
      </c>
      <c r="P3004" s="3" t="s">
        <v>2400</v>
      </c>
      <c r="Q3004" s="3">
        <v>0.66916900000000001</v>
      </c>
      <c r="R3004" s="3">
        <v>3.6240109999999999</v>
      </c>
      <c r="S3004" s="3">
        <v>3.6240109999999999</v>
      </c>
      <c r="T3004" s="9" t="s">
        <v>3435</v>
      </c>
      <c r="U3004" s="7">
        <v>135598</v>
      </c>
      <c r="V3004" s="7">
        <v>124509</v>
      </c>
      <c r="W3004" s="7">
        <v>89253</v>
      </c>
      <c r="X3004" s="7">
        <v>94864</v>
      </c>
      <c r="Y3004" s="7">
        <v>135598</v>
      </c>
      <c r="Z3004" s="7">
        <v>129475</v>
      </c>
      <c r="AA3004" s="7">
        <v>136332</v>
      </c>
      <c r="AB3004" s="7">
        <v>143432</v>
      </c>
      <c r="AC3004" s="3">
        <v>38.771000000000001</v>
      </c>
      <c r="AD3004" s="3">
        <v>38.771000000000001</v>
      </c>
      <c r="AE3004" s="3">
        <v>18.173999999999999</v>
      </c>
      <c r="AF3004" s="3">
        <v>18.173999999999999</v>
      </c>
      <c r="AG3004" s="7">
        <v>12709381</v>
      </c>
      <c r="AH3004" s="7">
        <v>13070615</v>
      </c>
      <c r="AI3004" s="7">
        <v>13188489</v>
      </c>
      <c r="AJ3004" s="7">
        <v>11681014</v>
      </c>
      <c r="AK3004" s="4">
        <v>91.908600000000007</v>
      </c>
      <c r="AL3004" s="7">
        <v>84</v>
      </c>
      <c r="AM3004" s="7">
        <v>8443827</v>
      </c>
      <c r="AN3004" s="3">
        <v>66.44</v>
      </c>
      <c r="AO3004" s="3">
        <v>-1.474926</v>
      </c>
      <c r="AP3004" s="3">
        <v>-6.7039109999999997</v>
      </c>
      <c r="AQ3004" s="3">
        <v>-3.0947779999999998</v>
      </c>
      <c r="AR3004" s="3">
        <v>-17.801476999999998</v>
      </c>
      <c r="AS3004" s="3">
        <v>-6.7039109999999997</v>
      </c>
      <c r="AT3004" s="3">
        <v>-3.0947779999999998</v>
      </c>
      <c r="AU3004" s="3">
        <v>-22.685185000000001</v>
      </c>
      <c r="AV3004" s="3">
        <v>1.5032203377961522</v>
      </c>
      <c r="AW3004" s="3">
        <v>1.7699756939024376</v>
      </c>
      <c r="AX3004" s="3">
        <v>1.6494944833390268</v>
      </c>
      <c r="AY3004" s="3">
        <v>49.23</v>
      </c>
      <c r="AZ3004" s="3">
        <v>57.96</v>
      </c>
      <c r="BA3004" s="3">
        <v>54.02</v>
      </c>
    </row>
    <row r="3005" spans="1:53" x14ac:dyDescent="0.3">
      <c r="A3005" s="1" t="s">
        <v>2579</v>
      </c>
      <c r="B3005" s="2">
        <v>5069796</v>
      </c>
      <c r="C3005" s="9" t="s">
        <v>2395</v>
      </c>
      <c r="D3005" s="9" t="s">
        <v>2403</v>
      </c>
      <c r="E3005" s="3">
        <v>136.38109606</v>
      </c>
      <c r="F3005" s="5">
        <v>-92.525903999999997</v>
      </c>
      <c r="G3005" s="5" t="s">
        <v>2400</v>
      </c>
      <c r="H3005" s="3">
        <v>-0.495</v>
      </c>
      <c r="I3005" s="3" t="s">
        <v>2397</v>
      </c>
      <c r="J3005" s="3">
        <v>-0.495</v>
      </c>
      <c r="K3005" s="3" t="s">
        <v>2397</v>
      </c>
      <c r="L3005" s="3">
        <v>0.47579529999999998</v>
      </c>
      <c r="M3005" s="3">
        <v>0.47579529999999998</v>
      </c>
      <c r="N3005" s="3" t="s">
        <v>2397</v>
      </c>
      <c r="O3005" s="3" t="s">
        <v>2400</v>
      </c>
      <c r="P3005" s="3" t="s">
        <v>2400</v>
      </c>
      <c r="Q3005" s="3" t="s">
        <v>2400</v>
      </c>
      <c r="R3005" s="3">
        <v>1.3556649999999999</v>
      </c>
      <c r="S3005" s="3">
        <v>1.3556649999999999</v>
      </c>
      <c r="T3005" s="9" t="s">
        <v>3429</v>
      </c>
      <c r="U3005" s="7" t="s">
        <v>2400</v>
      </c>
      <c r="V3005" s="7" t="s">
        <v>2400</v>
      </c>
      <c r="W3005" s="7" t="s">
        <v>2400</v>
      </c>
      <c r="X3005" s="7">
        <v>1436</v>
      </c>
      <c r="Y3005" s="7" t="s">
        <v>2400</v>
      </c>
      <c r="Z3005" s="7" t="s">
        <v>2400</v>
      </c>
      <c r="AA3005" s="7" t="s">
        <v>2400</v>
      </c>
      <c r="AB3005" s="7" t="s">
        <v>2400</v>
      </c>
      <c r="AC3005" s="3" t="s">
        <v>2400</v>
      </c>
      <c r="AD3005" s="3" t="s">
        <v>2400</v>
      </c>
      <c r="AE3005" s="3" t="s">
        <v>2400</v>
      </c>
      <c r="AF3005" s="3" t="s">
        <v>2400</v>
      </c>
      <c r="AG3005" s="7">
        <v>60079778</v>
      </c>
      <c r="AH3005" s="7">
        <v>60079778</v>
      </c>
      <c r="AI3005" s="7">
        <v>57910461</v>
      </c>
      <c r="AJ3005" s="7">
        <v>32418080</v>
      </c>
      <c r="AK3005" s="3">
        <v>53.958390000000001</v>
      </c>
      <c r="AL3005" s="7">
        <v>96</v>
      </c>
      <c r="AM3005" s="7">
        <v>29549647</v>
      </c>
      <c r="AN3005" s="3">
        <v>49.18</v>
      </c>
      <c r="AO3005" s="3">
        <v>-3.910615</v>
      </c>
      <c r="AP3005" s="3">
        <v>-24.229075000000002</v>
      </c>
      <c r="AQ3005" s="3">
        <v>-30.645161000000002</v>
      </c>
      <c r="AR3005" s="3">
        <v>-59.338062000000001</v>
      </c>
      <c r="AS3005" s="3">
        <v>-24.229075000000002</v>
      </c>
      <c r="AT3005" s="3">
        <v>-30.645161000000002</v>
      </c>
      <c r="AU3005" s="3">
        <v>-55.208333000000003</v>
      </c>
      <c r="AV3005" s="3">
        <v>3.1964349135910592</v>
      </c>
      <c r="AW3005" s="3">
        <v>3.1888535546247132</v>
      </c>
      <c r="AX3005" s="3">
        <v>2.2251079607466644</v>
      </c>
      <c r="AY3005" s="3">
        <v>116.97</v>
      </c>
      <c r="AZ3005" s="4">
        <v>116.7</v>
      </c>
      <c r="BA3005" s="3">
        <v>81.430000000000007</v>
      </c>
    </row>
    <row r="3006" spans="1:53" x14ac:dyDescent="0.3">
      <c r="A3006" s="1" t="s">
        <v>3370</v>
      </c>
      <c r="B3006" s="2">
        <v>5730786</v>
      </c>
      <c r="C3006" s="9" t="s">
        <v>2401</v>
      </c>
      <c r="D3006" s="9" t="s">
        <v>2407</v>
      </c>
      <c r="E3006" s="3">
        <v>136.26098576999999</v>
      </c>
      <c r="F3006" s="5">
        <v>250.13522499999999</v>
      </c>
      <c r="G3006" s="5" t="s">
        <v>2400</v>
      </c>
      <c r="H3006" s="3">
        <v>0.40500000000000003</v>
      </c>
      <c r="I3006" s="3">
        <v>7.7733860000000004</v>
      </c>
      <c r="J3006" s="4">
        <v>0.40500000000000003</v>
      </c>
      <c r="K3006" s="3">
        <v>7.7733860000000004</v>
      </c>
      <c r="L3006" s="3">
        <v>0.97399917000000003</v>
      </c>
      <c r="M3006" s="3">
        <v>0.97399917000000003</v>
      </c>
      <c r="N3006" s="3" t="s">
        <v>2397</v>
      </c>
      <c r="O3006" s="3" t="s">
        <v>2400</v>
      </c>
      <c r="P3006" s="3" t="s">
        <v>2400</v>
      </c>
      <c r="Q3006" s="3">
        <v>10.332462</v>
      </c>
      <c r="R3006" s="3" t="s">
        <v>2400</v>
      </c>
      <c r="S3006" s="3" t="s">
        <v>2400</v>
      </c>
      <c r="T3006" s="9" t="s">
        <v>3429</v>
      </c>
      <c r="U3006" s="7">
        <v>22094.223000000002</v>
      </c>
      <c r="V3006" s="7">
        <v>16615.010999999999</v>
      </c>
      <c r="W3006" s="7">
        <v>13491.637000000001</v>
      </c>
      <c r="X3006" s="7">
        <v>17386.831999999999</v>
      </c>
      <c r="Y3006" s="7">
        <v>24021.383000000002</v>
      </c>
      <c r="Z3006" s="7">
        <v>23057.803</v>
      </c>
      <c r="AA3006" s="7">
        <v>22094.223000000002</v>
      </c>
      <c r="AB3006" s="7">
        <v>20768.199000000001</v>
      </c>
      <c r="AC3006" s="4">
        <v>100</v>
      </c>
      <c r="AD3006" s="4">
        <v>100</v>
      </c>
      <c r="AE3006" s="3" t="s">
        <v>2400</v>
      </c>
      <c r="AF3006" s="3" t="s">
        <v>2400</v>
      </c>
      <c r="AG3006" s="7">
        <v>11383541</v>
      </c>
      <c r="AH3006" s="7">
        <v>11383541</v>
      </c>
      <c r="AI3006" s="7">
        <v>11383541</v>
      </c>
      <c r="AJ3006" s="7" t="s">
        <v>2400</v>
      </c>
      <c r="AK3006" s="3" t="s">
        <v>2400</v>
      </c>
      <c r="AL3006" s="7">
        <v>50</v>
      </c>
      <c r="AM3006" s="7">
        <v>3029027</v>
      </c>
      <c r="AN3006" s="3">
        <v>26.61</v>
      </c>
      <c r="AO3006" s="3">
        <v>-1.1725289999999999</v>
      </c>
      <c r="AP3006" s="3">
        <v>-1.4202170000000001</v>
      </c>
      <c r="AQ3006" s="3">
        <v>-1.4202170000000001</v>
      </c>
      <c r="AR3006" s="3">
        <v>5.4512960000000001</v>
      </c>
      <c r="AS3006" s="3">
        <v>-1.4202170000000001</v>
      </c>
      <c r="AT3006" s="3">
        <v>-1.4202170000000001</v>
      </c>
      <c r="AU3006" s="3">
        <v>5.6401070000000004</v>
      </c>
      <c r="AV3006" s="3">
        <v>1.8233430177833065</v>
      </c>
      <c r="AW3006" s="3">
        <v>2.2962378913396262</v>
      </c>
      <c r="AX3006" s="3">
        <v>2.4195330649886397</v>
      </c>
      <c r="AY3006" s="3">
        <v>74.25</v>
      </c>
      <c r="AZ3006" s="3">
        <v>93.51</v>
      </c>
      <c r="BA3006" s="3">
        <v>98.54</v>
      </c>
    </row>
    <row r="3007" spans="1:53" x14ac:dyDescent="0.3">
      <c r="A3007" s="1" t="s">
        <v>2919</v>
      </c>
      <c r="B3007" s="2">
        <v>4987824</v>
      </c>
      <c r="C3007" s="9" t="s">
        <v>2395</v>
      </c>
      <c r="D3007" s="9" t="s">
        <v>2406</v>
      </c>
      <c r="E3007" s="3">
        <v>135.79965079999999</v>
      </c>
      <c r="F3007" s="5">
        <v>145.14296999999999</v>
      </c>
      <c r="G3007" s="5" t="s">
        <v>2400</v>
      </c>
      <c r="H3007" s="3">
        <v>0.18</v>
      </c>
      <c r="I3007" s="3">
        <v>21.35</v>
      </c>
      <c r="J3007" s="3">
        <v>0.18</v>
      </c>
      <c r="K3007" s="3">
        <v>21.35</v>
      </c>
      <c r="L3007" s="3">
        <v>10.351515150000001</v>
      </c>
      <c r="M3007" s="3">
        <v>3.1997002600000002</v>
      </c>
      <c r="N3007" s="3" t="s">
        <v>2400</v>
      </c>
      <c r="O3007" s="3" t="s">
        <v>2400</v>
      </c>
      <c r="P3007" s="3" t="s">
        <v>2400</v>
      </c>
      <c r="Q3007" s="3">
        <v>3.7554340000000002</v>
      </c>
      <c r="R3007" s="3">
        <v>15.309328000000001</v>
      </c>
      <c r="S3007" s="3">
        <v>15.309328000000001</v>
      </c>
      <c r="T3007" s="9" t="s">
        <v>3435</v>
      </c>
      <c r="U3007" s="7">
        <v>47198.02</v>
      </c>
      <c r="V3007" s="7">
        <v>34808.512999999999</v>
      </c>
      <c r="W3007" s="7">
        <v>27740.695</v>
      </c>
      <c r="X3007" s="7">
        <v>23044.795999999998</v>
      </c>
      <c r="Y3007" s="7">
        <v>47198.02</v>
      </c>
      <c r="Z3007" s="7">
        <v>44805.81</v>
      </c>
      <c r="AA3007" s="7">
        <v>40999.383000000002</v>
      </c>
      <c r="AB3007" s="7">
        <v>37600.32</v>
      </c>
      <c r="AC3007" s="3">
        <v>54.904000000000003</v>
      </c>
      <c r="AD3007" s="3">
        <v>54.904000000000003</v>
      </c>
      <c r="AE3007" s="4">
        <v>24.53</v>
      </c>
      <c r="AF3007" s="4">
        <v>24.53</v>
      </c>
      <c r="AG3007" s="7">
        <v>17471548</v>
      </c>
      <c r="AH3007" s="7">
        <v>17493705</v>
      </c>
      <c r="AI3007" s="7">
        <v>17446990</v>
      </c>
      <c r="AJ3007" s="7">
        <v>9884501</v>
      </c>
      <c r="AK3007" s="3">
        <v>56.48301</v>
      </c>
      <c r="AL3007" s="7">
        <v>46</v>
      </c>
      <c r="AM3007" s="7">
        <v>4013776</v>
      </c>
      <c r="AN3007" s="3">
        <v>22.94</v>
      </c>
      <c r="AO3007" s="3">
        <v>1.909308</v>
      </c>
      <c r="AP3007" s="3">
        <v>10.051546</v>
      </c>
      <c r="AQ3007" s="3">
        <v>30.981594999999999</v>
      </c>
      <c r="AR3007" s="3">
        <v>1.065089</v>
      </c>
      <c r="AS3007" s="3">
        <v>10.051546</v>
      </c>
      <c r="AT3007" s="3">
        <v>30.981594999999999</v>
      </c>
      <c r="AU3007" s="3">
        <v>0.117233</v>
      </c>
      <c r="AV3007" s="3">
        <v>8.9314858238206902</v>
      </c>
      <c r="AW3007" s="3">
        <v>3.9857037554460204</v>
      </c>
      <c r="AX3007" s="3">
        <v>2.3831305236543132</v>
      </c>
      <c r="AY3007" s="4">
        <v>593.70000000000005</v>
      </c>
      <c r="AZ3007" s="3">
        <v>264.94</v>
      </c>
      <c r="BA3007" s="3">
        <v>158.41</v>
      </c>
    </row>
    <row r="3008" spans="1:53" x14ac:dyDescent="0.3">
      <c r="A3008" s="1" t="s">
        <v>3087</v>
      </c>
      <c r="B3008" s="2">
        <v>7707173</v>
      </c>
      <c r="C3008" s="9" t="s">
        <v>2401</v>
      </c>
      <c r="D3008" s="9" t="s">
        <v>2516</v>
      </c>
      <c r="E3008" s="3">
        <v>134.85518099999999</v>
      </c>
      <c r="F3008" s="5">
        <v>348.76618000000002</v>
      </c>
      <c r="G3008" s="5" t="s">
        <v>2400</v>
      </c>
      <c r="H3008" s="3">
        <v>-0.49299999999999999</v>
      </c>
      <c r="I3008" s="3" t="s">
        <v>2397</v>
      </c>
      <c r="J3008" s="3">
        <v>-0.49299999999999999</v>
      </c>
      <c r="K3008" s="3" t="s">
        <v>2397</v>
      </c>
      <c r="L3008" s="3">
        <v>1.205074</v>
      </c>
      <c r="M3008" s="3">
        <v>1.205074</v>
      </c>
      <c r="N3008" s="3" t="s">
        <v>2397</v>
      </c>
      <c r="O3008" s="3" t="s">
        <v>2400</v>
      </c>
      <c r="P3008" s="3" t="s">
        <v>2400</v>
      </c>
      <c r="Q3008" s="3">
        <v>0.29631299999999999</v>
      </c>
      <c r="R3008" s="3" t="s">
        <v>2397</v>
      </c>
      <c r="S3008" s="3">
        <v>-7.3176019999999999</v>
      </c>
      <c r="T3008" s="9" t="s">
        <v>3429</v>
      </c>
      <c r="U3008" s="7">
        <v>1314412</v>
      </c>
      <c r="V3008" s="7">
        <v>3952314</v>
      </c>
      <c r="W3008" s="7">
        <v>2070446</v>
      </c>
      <c r="X3008" s="7">
        <v>1064257</v>
      </c>
      <c r="Y3008" s="7">
        <v>985005</v>
      </c>
      <c r="Z3008" s="7">
        <v>1011166</v>
      </c>
      <c r="AA3008" s="7">
        <v>990191</v>
      </c>
      <c r="AB3008" s="7">
        <v>1314412</v>
      </c>
      <c r="AC3008" s="4">
        <v>5.3390000000000004</v>
      </c>
      <c r="AD3008" s="4">
        <v>7.9489999999999998</v>
      </c>
      <c r="AE3008" s="3">
        <v>-7.8879999999999999</v>
      </c>
      <c r="AF3008" s="3">
        <v>-4.3639999999999999</v>
      </c>
      <c r="AG3008" s="7">
        <v>27361414</v>
      </c>
      <c r="AH3008" s="7">
        <v>27329264</v>
      </c>
      <c r="AI3008" s="7">
        <v>27232918</v>
      </c>
      <c r="AJ3008" s="7">
        <v>15867824</v>
      </c>
      <c r="AK3008" s="3">
        <v>58.009169999999997</v>
      </c>
      <c r="AL3008" s="7">
        <v>63</v>
      </c>
      <c r="AM3008" s="7">
        <v>9982822</v>
      </c>
      <c r="AN3008" s="3">
        <v>36.49</v>
      </c>
      <c r="AO3008" s="3">
        <v>-16.176470999999999</v>
      </c>
      <c r="AP3008" s="3">
        <v>-42.190669</v>
      </c>
      <c r="AQ3008" s="3">
        <v>-29.802955999999998</v>
      </c>
      <c r="AR3008" s="3">
        <v>-71.065989999999999</v>
      </c>
      <c r="AS3008" s="3">
        <v>-42.190669</v>
      </c>
      <c r="AT3008" s="3">
        <v>-29.802955999999998</v>
      </c>
      <c r="AU3008" s="3">
        <v>-72.195121999999998</v>
      </c>
      <c r="AV3008" s="3">
        <v>1.0161441883875668</v>
      </c>
      <c r="AW3008" s="3">
        <v>1.1345418979430864</v>
      </c>
      <c r="AX3008" s="3">
        <v>0.82777511399995463</v>
      </c>
      <c r="AY3008" s="3">
        <v>107.49</v>
      </c>
      <c r="AZ3008" s="4">
        <v>120.01</v>
      </c>
      <c r="BA3008" s="3">
        <v>87.56</v>
      </c>
    </row>
    <row r="3009" spans="1:53" x14ac:dyDescent="0.3">
      <c r="A3009" s="1" t="s">
        <v>3299</v>
      </c>
      <c r="B3009" s="2">
        <v>4227814</v>
      </c>
      <c r="C3009" s="9" t="s">
        <v>2401</v>
      </c>
      <c r="D3009" s="9" t="s">
        <v>2410</v>
      </c>
      <c r="E3009" s="3">
        <v>134.77902429</v>
      </c>
      <c r="F3009" s="5">
        <v>271.92702400000002</v>
      </c>
      <c r="G3009" s="5" t="s">
        <v>2400</v>
      </c>
      <c r="H3009" s="3">
        <v>-0.43</v>
      </c>
      <c r="I3009" s="3" t="s">
        <v>2397</v>
      </c>
      <c r="J3009" s="3">
        <v>-0.43</v>
      </c>
      <c r="K3009" s="3" t="s">
        <v>2397</v>
      </c>
      <c r="L3009" s="3">
        <v>1.1210762300000001</v>
      </c>
      <c r="M3009" s="3">
        <v>1.1210762300000001</v>
      </c>
      <c r="N3009" s="3" t="s">
        <v>2397</v>
      </c>
      <c r="O3009" s="3" t="s">
        <v>2400</v>
      </c>
      <c r="P3009" s="3" t="s">
        <v>2400</v>
      </c>
      <c r="Q3009" s="3">
        <v>0.474082</v>
      </c>
      <c r="R3009" s="3">
        <v>3.9626800000000002</v>
      </c>
      <c r="S3009" s="3">
        <v>3.9626800000000002</v>
      </c>
      <c r="T3009" s="9" t="s">
        <v>3433</v>
      </c>
      <c r="U3009" s="7">
        <v>623083</v>
      </c>
      <c r="V3009" s="7">
        <v>672280</v>
      </c>
      <c r="W3009" s="7">
        <v>775694</v>
      </c>
      <c r="X3009" s="7">
        <v>531329</v>
      </c>
      <c r="Y3009" s="7">
        <v>595185</v>
      </c>
      <c r="Z3009" s="7">
        <v>618218</v>
      </c>
      <c r="AA3009" s="7">
        <v>615302</v>
      </c>
      <c r="AB3009" s="7">
        <v>623083</v>
      </c>
      <c r="AC3009" s="3">
        <v>40.688000000000002</v>
      </c>
      <c r="AD3009" s="3">
        <v>40.970999999999997</v>
      </c>
      <c r="AE3009" s="3">
        <v>-2.3620000000000001</v>
      </c>
      <c r="AF3009" s="4">
        <v>-2.78</v>
      </c>
      <c r="AG3009" s="7">
        <v>30152000</v>
      </c>
      <c r="AH3009" s="7">
        <v>30152000</v>
      </c>
      <c r="AI3009" s="7">
        <v>29974000</v>
      </c>
      <c r="AJ3009" s="7">
        <v>9968952</v>
      </c>
      <c r="AK3009" s="3">
        <v>33.062429999999999</v>
      </c>
      <c r="AL3009" s="7">
        <v>88</v>
      </c>
      <c r="AM3009" s="7">
        <v>9677974</v>
      </c>
      <c r="AN3009" s="4">
        <v>32.1</v>
      </c>
      <c r="AO3009" s="3">
        <v>19.382023</v>
      </c>
      <c r="AP3009" s="3">
        <v>-4.9217000000000004</v>
      </c>
      <c r="AQ3009" s="3">
        <v>-16.666667</v>
      </c>
      <c r="AR3009" s="3">
        <v>-43.559097000000001</v>
      </c>
      <c r="AS3009" s="3">
        <v>-4.9217000000000004</v>
      </c>
      <c r="AT3009" s="3">
        <v>-16.666667</v>
      </c>
      <c r="AU3009" s="3">
        <v>-43.633952000000001</v>
      </c>
      <c r="AV3009" s="3">
        <v>6.0243679811767574</v>
      </c>
      <c r="AW3009" s="3">
        <v>2.8639102612177489</v>
      </c>
      <c r="AX3009" s="3">
        <v>1.6755819173716662</v>
      </c>
      <c r="AY3009" s="3">
        <v>313.32</v>
      </c>
      <c r="AZ3009" s="3">
        <v>148.94999999999999</v>
      </c>
      <c r="BA3009" s="3">
        <v>87.15</v>
      </c>
    </row>
    <row r="3010" spans="1:53" x14ac:dyDescent="0.3">
      <c r="A3010" s="1" t="s">
        <v>2788</v>
      </c>
      <c r="B3010" s="2">
        <v>4911032</v>
      </c>
      <c r="C3010" s="9" t="s">
        <v>2395</v>
      </c>
      <c r="D3010" s="9" t="s">
        <v>2410</v>
      </c>
      <c r="E3010" s="3">
        <v>134.18558583000001</v>
      </c>
      <c r="F3010" s="5">
        <v>289.63558499999999</v>
      </c>
      <c r="G3010" s="5" t="s">
        <v>2400</v>
      </c>
      <c r="H3010" s="3">
        <v>-0.85299999999999998</v>
      </c>
      <c r="I3010" s="3" t="s">
        <v>2397</v>
      </c>
      <c r="J3010" s="3">
        <v>-0.85299999999999998</v>
      </c>
      <c r="K3010" s="3" t="s">
        <v>2397</v>
      </c>
      <c r="L3010" s="3">
        <v>0.61043066000000001</v>
      </c>
      <c r="M3010" s="3">
        <v>0.57767806999999993</v>
      </c>
      <c r="N3010" s="3" t="s">
        <v>2397</v>
      </c>
      <c r="O3010" s="3" t="s">
        <v>2400</v>
      </c>
      <c r="P3010" s="3" t="s">
        <v>2400</v>
      </c>
      <c r="Q3010" s="3">
        <v>0.48086699999999999</v>
      </c>
      <c r="R3010" s="3">
        <v>6.2576239999999999</v>
      </c>
      <c r="S3010" s="3">
        <v>6.2576239999999999</v>
      </c>
      <c r="T3010" s="9" t="s">
        <v>3433</v>
      </c>
      <c r="U3010" s="7">
        <v>646681</v>
      </c>
      <c r="V3010" s="7">
        <v>653307</v>
      </c>
      <c r="W3010" s="7">
        <v>698584</v>
      </c>
      <c r="X3010" s="7">
        <v>638783</v>
      </c>
      <c r="Y3010" s="7">
        <v>630972</v>
      </c>
      <c r="Z3010" s="7">
        <v>642126</v>
      </c>
      <c r="AA3010" s="7">
        <v>639606</v>
      </c>
      <c r="AB3010" s="7">
        <v>646681</v>
      </c>
      <c r="AC3010" s="3">
        <v>50.252000000000002</v>
      </c>
      <c r="AD3010" s="3">
        <v>50.789000000000001</v>
      </c>
      <c r="AE3010" s="4">
        <v>3.4079999999999999</v>
      </c>
      <c r="AF3010" s="4">
        <v>2.2280000000000002</v>
      </c>
      <c r="AG3010" s="7">
        <v>35171200</v>
      </c>
      <c r="AH3010" s="7">
        <v>35079200</v>
      </c>
      <c r="AI3010" s="7">
        <v>34474000</v>
      </c>
      <c r="AJ3010" s="7">
        <v>11179554</v>
      </c>
      <c r="AK3010" s="3">
        <v>31.780719999999999</v>
      </c>
      <c r="AL3010" s="7">
        <v>75</v>
      </c>
      <c r="AM3010" s="7">
        <v>6539644</v>
      </c>
      <c r="AN3010" s="3">
        <v>18.59</v>
      </c>
      <c r="AO3010" s="3">
        <v>-0.32258100000000001</v>
      </c>
      <c r="AP3010" s="3">
        <v>-19.321148999999998</v>
      </c>
      <c r="AQ3010" s="3">
        <v>-17.819148999999999</v>
      </c>
      <c r="AR3010" s="3">
        <v>-42.988930000000003</v>
      </c>
      <c r="AS3010" s="3">
        <v>-19.321148999999998</v>
      </c>
      <c r="AT3010" s="3">
        <v>-17.819148999999999</v>
      </c>
      <c r="AU3010" s="3">
        <v>-42.565055999999998</v>
      </c>
      <c r="AV3010" s="3">
        <v>1.2172840032396866</v>
      </c>
      <c r="AW3010" s="3">
        <v>1.1553262519755603</v>
      </c>
      <c r="AX3010" s="3">
        <v>0.88980274658410663</v>
      </c>
      <c r="AY3010" s="3">
        <v>85.96</v>
      </c>
      <c r="AZ3010" s="3">
        <v>81.58</v>
      </c>
      <c r="BA3010" s="3">
        <v>62.83</v>
      </c>
    </row>
    <row r="3011" spans="1:53" x14ac:dyDescent="0.3">
      <c r="A3011" s="1" t="s">
        <v>2660</v>
      </c>
      <c r="B3011" s="2">
        <v>4004286</v>
      </c>
      <c r="C3011" s="9" t="s">
        <v>2395</v>
      </c>
      <c r="D3011" s="9" t="s">
        <v>2534</v>
      </c>
      <c r="E3011" s="3">
        <v>134.04131651</v>
      </c>
      <c r="F3011" s="5">
        <v>181.69231600000001</v>
      </c>
      <c r="G3011" s="5" t="s">
        <v>2400</v>
      </c>
      <c r="H3011" s="3">
        <v>-0.52</v>
      </c>
      <c r="I3011" s="3" t="s">
        <v>2397</v>
      </c>
      <c r="J3011" s="3">
        <v>-0.52</v>
      </c>
      <c r="K3011" s="3" t="s">
        <v>2397</v>
      </c>
      <c r="L3011" s="3">
        <v>0.80085702999999997</v>
      </c>
      <c r="M3011" s="3">
        <v>0.73197840999999997</v>
      </c>
      <c r="N3011" s="3" t="s">
        <v>2397</v>
      </c>
      <c r="O3011" s="3" t="s">
        <v>2400</v>
      </c>
      <c r="P3011" s="3" t="s">
        <v>2400</v>
      </c>
      <c r="Q3011" s="3">
        <v>0.49773200000000001</v>
      </c>
      <c r="R3011" s="3">
        <v>7.0658719999999997</v>
      </c>
      <c r="S3011" s="3">
        <v>7.0658719999999997</v>
      </c>
      <c r="T3011" s="9" t="s">
        <v>3438</v>
      </c>
      <c r="U3011" s="7">
        <v>390136</v>
      </c>
      <c r="V3011" s="7">
        <v>485601</v>
      </c>
      <c r="W3011" s="7">
        <v>430886</v>
      </c>
      <c r="X3011" s="7">
        <v>337672</v>
      </c>
      <c r="Y3011" s="7">
        <v>340285</v>
      </c>
      <c r="Z3011" s="7">
        <v>351883</v>
      </c>
      <c r="AA3011" s="7">
        <v>368992</v>
      </c>
      <c r="AB3011" s="7">
        <v>390136</v>
      </c>
      <c r="AC3011" s="3">
        <v>52.927</v>
      </c>
      <c r="AD3011" s="3">
        <v>53.817999999999998</v>
      </c>
      <c r="AE3011" s="4">
        <v>2.7949999999999999</v>
      </c>
      <c r="AF3011" s="3">
        <v>8.3000000000000004E-2</v>
      </c>
      <c r="AG3011" s="7">
        <v>8734628</v>
      </c>
      <c r="AH3011" s="7">
        <v>8761332</v>
      </c>
      <c r="AI3011" s="7">
        <v>8759765</v>
      </c>
      <c r="AJ3011" s="7">
        <v>8113737</v>
      </c>
      <c r="AK3011" s="3">
        <v>92.18965</v>
      </c>
      <c r="AL3011" s="7">
        <v>60</v>
      </c>
      <c r="AM3011" s="7">
        <v>5113705</v>
      </c>
      <c r="AN3011" s="4">
        <v>58.1</v>
      </c>
      <c r="AO3011" s="3">
        <v>-0.50359699999999996</v>
      </c>
      <c r="AP3011" s="3">
        <v>-9.1923840000000006</v>
      </c>
      <c r="AQ3011" s="3">
        <v>-4.2906570000000004</v>
      </c>
      <c r="AR3011" s="3">
        <v>-16.080096999999999</v>
      </c>
      <c r="AS3011" s="3">
        <v>-9.1923840000000006</v>
      </c>
      <c r="AT3011" s="3">
        <v>-4.2906570000000004</v>
      </c>
      <c r="AU3011" s="3">
        <v>-16.686747</v>
      </c>
      <c r="AV3011" s="3">
        <v>0.58036819560927189</v>
      </c>
      <c r="AW3011" s="3">
        <v>0.79215229908259688</v>
      </c>
      <c r="AX3011" s="3">
        <v>0.77133390658677214</v>
      </c>
      <c r="AY3011" s="3">
        <v>58.93</v>
      </c>
      <c r="AZ3011" s="3">
        <v>80.430000000000007</v>
      </c>
      <c r="BA3011" s="3">
        <v>78.31</v>
      </c>
    </row>
    <row r="3012" spans="1:53" x14ac:dyDescent="0.3">
      <c r="A3012" s="1" t="s">
        <v>2944</v>
      </c>
      <c r="B3012" s="2">
        <v>5721410</v>
      </c>
      <c r="C3012" s="9" t="s">
        <v>2401</v>
      </c>
      <c r="D3012" s="9" t="s">
        <v>2407</v>
      </c>
      <c r="E3012" s="3">
        <v>133.81926164999999</v>
      </c>
      <c r="F3012" s="5">
        <v>225.08270099999999</v>
      </c>
      <c r="G3012" s="5" t="s">
        <v>2400</v>
      </c>
      <c r="H3012" s="3" t="s">
        <v>2400</v>
      </c>
      <c r="I3012" s="3">
        <v>6.8934730000000002</v>
      </c>
      <c r="J3012" s="4" t="s">
        <v>2400</v>
      </c>
      <c r="K3012" s="3">
        <v>6.8934730000000002</v>
      </c>
      <c r="L3012" s="3">
        <v>1.0215348099999999</v>
      </c>
      <c r="M3012" s="3">
        <v>1.0215348099999999</v>
      </c>
      <c r="N3012" s="3">
        <v>24.075268999999999</v>
      </c>
      <c r="O3012" s="3" t="s">
        <v>2400</v>
      </c>
      <c r="P3012" s="3" t="s">
        <v>2400</v>
      </c>
      <c r="Q3012" s="3">
        <v>18.290431000000002</v>
      </c>
      <c r="R3012" s="3" t="s">
        <v>2400</v>
      </c>
      <c r="S3012" s="3" t="s">
        <v>2400</v>
      </c>
      <c r="T3012" s="9" t="s">
        <v>3434</v>
      </c>
      <c r="U3012" s="7">
        <v>12119.236000000001</v>
      </c>
      <c r="V3012" s="7">
        <v>10966.257</v>
      </c>
      <c r="W3012" s="7">
        <v>9834.1080000000002</v>
      </c>
      <c r="X3012" s="7">
        <v>10716.859</v>
      </c>
      <c r="Y3012" s="7">
        <v>12119.236000000001</v>
      </c>
      <c r="Z3012" s="7">
        <v>10966.257</v>
      </c>
      <c r="AA3012" s="7">
        <v>10508.686</v>
      </c>
      <c r="AB3012" s="7">
        <v>10051.114</v>
      </c>
      <c r="AC3012" s="4">
        <v>100</v>
      </c>
      <c r="AD3012" s="4">
        <v>100</v>
      </c>
      <c r="AE3012" s="3" t="s">
        <v>2400</v>
      </c>
      <c r="AF3012" s="3" t="s">
        <v>2400</v>
      </c>
      <c r="AG3012" s="7">
        <v>11646585</v>
      </c>
      <c r="AH3012" s="7">
        <v>11646585</v>
      </c>
      <c r="AI3012" s="7">
        <v>11646585</v>
      </c>
      <c r="AJ3012" s="7" t="s">
        <v>2400</v>
      </c>
      <c r="AK3012" s="3" t="s">
        <v>2400</v>
      </c>
      <c r="AL3012" s="7">
        <v>38</v>
      </c>
      <c r="AM3012" s="7">
        <v>6576025</v>
      </c>
      <c r="AN3012" s="3">
        <v>56.46</v>
      </c>
      <c r="AO3012" s="3">
        <v>-0.57726500000000003</v>
      </c>
      <c r="AP3012" s="3">
        <v>-2.56745</v>
      </c>
      <c r="AQ3012" s="3">
        <v>-3.698925</v>
      </c>
      <c r="AR3012" s="3">
        <v>2.7064219999999999</v>
      </c>
      <c r="AS3012" s="3">
        <v>-2.56745</v>
      </c>
      <c r="AT3012" s="3">
        <v>-3.698925</v>
      </c>
      <c r="AU3012" s="3">
        <v>2.8952209999999998</v>
      </c>
      <c r="AV3012" s="3">
        <v>0.49441102263023884</v>
      </c>
      <c r="AW3012" s="3">
        <v>0.53793177844133566</v>
      </c>
      <c r="AX3012" s="3">
        <v>0.64116252499370818</v>
      </c>
      <c r="AY3012" s="3">
        <v>53.22</v>
      </c>
      <c r="AZ3012" s="3">
        <v>57.91</v>
      </c>
      <c r="BA3012" s="3">
        <v>69.02</v>
      </c>
    </row>
    <row r="3013" spans="1:53" x14ac:dyDescent="0.3">
      <c r="A3013" s="1" t="s">
        <v>3291</v>
      </c>
      <c r="B3013" s="2">
        <v>5721547</v>
      </c>
      <c r="C3013" s="9" t="s">
        <v>2401</v>
      </c>
      <c r="D3013" s="9" t="s">
        <v>2407</v>
      </c>
      <c r="E3013" s="3">
        <v>133.2521634</v>
      </c>
      <c r="F3013" s="5">
        <v>132.96633299999999</v>
      </c>
      <c r="G3013" s="5" t="s">
        <v>2400</v>
      </c>
      <c r="H3013" s="3">
        <v>-0.41899999999999998</v>
      </c>
      <c r="I3013" s="3" t="s">
        <v>2397</v>
      </c>
      <c r="J3013" s="4">
        <v>-0.41899999999999998</v>
      </c>
      <c r="K3013" s="3" t="s">
        <v>2397</v>
      </c>
      <c r="L3013" s="3">
        <v>0.79115528999999996</v>
      </c>
      <c r="M3013" s="3">
        <v>0.79115528999999996</v>
      </c>
      <c r="N3013" s="3" t="s">
        <v>2400</v>
      </c>
      <c r="O3013" s="3" t="s">
        <v>2400</v>
      </c>
      <c r="P3013" s="3" t="s">
        <v>2400</v>
      </c>
      <c r="Q3013" s="3">
        <v>39.966880000000003</v>
      </c>
      <c r="R3013" s="3" t="s">
        <v>2400</v>
      </c>
      <c r="S3013" s="3" t="s">
        <v>2400</v>
      </c>
      <c r="T3013" s="9" t="s">
        <v>3429</v>
      </c>
      <c r="U3013" s="8">
        <v>3575.05</v>
      </c>
      <c r="V3013" s="7">
        <v>3509.364</v>
      </c>
      <c r="W3013" s="7">
        <v>3371.3789999999999</v>
      </c>
      <c r="X3013" s="7">
        <v>2773.904</v>
      </c>
      <c r="Y3013" s="7">
        <v>3191.5819999999999</v>
      </c>
      <c r="Z3013" s="7">
        <v>3383.3159999999998</v>
      </c>
      <c r="AA3013" s="8">
        <v>3575.05</v>
      </c>
      <c r="AB3013" s="7">
        <v>3677.6379999999999</v>
      </c>
      <c r="AC3013" s="4">
        <v>100</v>
      </c>
      <c r="AD3013" s="4">
        <v>100</v>
      </c>
      <c r="AE3013" s="3" t="s">
        <v>2400</v>
      </c>
      <c r="AF3013" s="3" t="s">
        <v>2400</v>
      </c>
      <c r="AG3013" s="7">
        <v>16301280</v>
      </c>
      <c r="AH3013" s="7">
        <v>16301280</v>
      </c>
      <c r="AI3013" s="7">
        <v>17104298</v>
      </c>
      <c r="AJ3013" s="7" t="s">
        <v>2400</v>
      </c>
      <c r="AK3013" s="3" t="s">
        <v>2400</v>
      </c>
      <c r="AL3013" s="7">
        <v>42</v>
      </c>
      <c r="AM3013" s="7">
        <v>8240047</v>
      </c>
      <c r="AN3013" s="3">
        <v>50.55</v>
      </c>
      <c r="AO3013" s="3">
        <v>-2.2556389999999999</v>
      </c>
      <c r="AP3013" s="3">
        <v>-4.0590409999999997</v>
      </c>
      <c r="AQ3013" s="3">
        <v>-12.653975000000001</v>
      </c>
      <c r="AR3013" s="3">
        <v>-10.293272</v>
      </c>
      <c r="AS3013" s="3">
        <v>-4.0590409999999997</v>
      </c>
      <c r="AT3013" s="3">
        <v>-12.653975000000001</v>
      </c>
      <c r="AU3013" s="3">
        <v>-10.755148999999999</v>
      </c>
      <c r="AV3013" s="3">
        <v>1.2796295751008511</v>
      </c>
      <c r="AW3013" s="3">
        <v>1.399533154340139</v>
      </c>
      <c r="AX3013" s="3">
        <v>1.0464671391543392</v>
      </c>
      <c r="AY3013" s="4">
        <v>123.04</v>
      </c>
      <c r="AZ3013" s="3">
        <v>134.56</v>
      </c>
      <c r="BA3013" s="3">
        <v>100.62</v>
      </c>
    </row>
    <row r="3014" spans="1:53" x14ac:dyDescent="0.3">
      <c r="A3014" s="1" t="s">
        <v>3029</v>
      </c>
      <c r="B3014" s="2">
        <v>5130882</v>
      </c>
      <c r="C3014" s="9" t="s">
        <v>2395</v>
      </c>
      <c r="D3014" s="9" t="s">
        <v>2463</v>
      </c>
      <c r="E3014" s="3">
        <v>131.81461102</v>
      </c>
      <c r="F3014" s="5">
        <v>109.413611</v>
      </c>
      <c r="G3014" s="5" t="s">
        <v>2400</v>
      </c>
      <c r="H3014" s="3">
        <v>-0.14299999999999999</v>
      </c>
      <c r="I3014" s="3" t="s">
        <v>2397</v>
      </c>
      <c r="J3014" s="3">
        <v>-0.14299999999999999</v>
      </c>
      <c r="K3014" s="3" t="s">
        <v>2397</v>
      </c>
      <c r="L3014" s="3">
        <v>6.5013774099999999</v>
      </c>
      <c r="M3014" s="3">
        <v>6.5013774099999999</v>
      </c>
      <c r="N3014" s="3" t="s">
        <v>2397</v>
      </c>
      <c r="O3014" s="3" t="s">
        <v>2400</v>
      </c>
      <c r="P3014" s="3" t="s">
        <v>2400</v>
      </c>
      <c r="Q3014" s="3" t="s">
        <v>2400</v>
      </c>
      <c r="R3014" s="3" t="s">
        <v>2397</v>
      </c>
      <c r="S3014" s="3">
        <v>-3.14188</v>
      </c>
      <c r="T3014" s="9" t="s">
        <v>3429</v>
      </c>
      <c r="U3014" s="7">
        <v>1000</v>
      </c>
      <c r="V3014" s="7">
        <v>5000</v>
      </c>
      <c r="W3014" s="7">
        <v>15000</v>
      </c>
      <c r="X3014" s="7" t="s">
        <v>2400</v>
      </c>
      <c r="Y3014" s="7">
        <v>0</v>
      </c>
      <c r="Z3014" s="7">
        <v>0</v>
      </c>
      <c r="AA3014" s="7">
        <v>0</v>
      </c>
      <c r="AB3014" s="7">
        <v>1000</v>
      </c>
      <c r="AC3014" s="4">
        <v>100</v>
      </c>
      <c r="AD3014" s="3" t="s">
        <v>2400</v>
      </c>
      <c r="AE3014" s="3" t="s">
        <v>2397</v>
      </c>
      <c r="AF3014" s="3" t="s">
        <v>2400</v>
      </c>
      <c r="AG3014" s="7">
        <v>66238498</v>
      </c>
      <c r="AH3014" s="7">
        <v>66180155</v>
      </c>
      <c r="AI3014" s="7">
        <v>43059044</v>
      </c>
      <c r="AJ3014" s="7">
        <v>52845022</v>
      </c>
      <c r="AK3014" s="3">
        <v>79.779920000000004</v>
      </c>
      <c r="AL3014" s="7">
        <v>45</v>
      </c>
      <c r="AM3014" s="7">
        <v>28744599</v>
      </c>
      <c r="AN3014" s="4">
        <v>43.4</v>
      </c>
      <c r="AO3014" s="3">
        <v>27.567568000000001</v>
      </c>
      <c r="AP3014" s="3">
        <v>18.592965</v>
      </c>
      <c r="AQ3014" s="3">
        <v>55.263157999999997</v>
      </c>
      <c r="AR3014" s="3">
        <v>31.111111000000001</v>
      </c>
      <c r="AS3014" s="3">
        <v>18.592965</v>
      </c>
      <c r="AT3014" s="3">
        <v>55.263157999999997</v>
      </c>
      <c r="AU3014" s="3">
        <v>41.317365000000002</v>
      </c>
      <c r="AV3014" s="3">
        <v>8.741256079274665</v>
      </c>
      <c r="AW3014" s="3">
        <v>4.7244041695596035</v>
      </c>
      <c r="AX3014" s="3">
        <v>3.7245229155551236</v>
      </c>
      <c r="AY3014" s="3">
        <v>357.39</v>
      </c>
      <c r="AZ3014" s="3">
        <v>193.16</v>
      </c>
      <c r="BA3014" s="3">
        <v>152.28</v>
      </c>
    </row>
    <row r="3015" spans="1:53" x14ac:dyDescent="0.3">
      <c r="A3015" s="1" t="s">
        <v>2976</v>
      </c>
      <c r="B3015" s="2">
        <v>4910889</v>
      </c>
      <c r="C3015" s="9" t="s">
        <v>2395</v>
      </c>
      <c r="D3015" s="9" t="s">
        <v>2551</v>
      </c>
      <c r="E3015" s="3">
        <v>130.50316914999999</v>
      </c>
      <c r="F3015" s="5">
        <v>401.34816899999998</v>
      </c>
      <c r="G3015" s="5" t="s">
        <v>2400</v>
      </c>
      <c r="H3015" s="3">
        <v>1.6E-2</v>
      </c>
      <c r="I3015" s="3" t="s">
        <v>2397</v>
      </c>
      <c r="J3015" s="3">
        <v>1.6E-2</v>
      </c>
      <c r="K3015" s="3" t="s">
        <v>2397</v>
      </c>
      <c r="L3015" s="3">
        <v>3.97444519</v>
      </c>
      <c r="M3015" s="3">
        <v>0.59277833999999996</v>
      </c>
      <c r="N3015" s="3">
        <v>3.6036589999999999</v>
      </c>
      <c r="O3015" s="3" t="s">
        <v>2400</v>
      </c>
      <c r="P3015" s="3" t="s">
        <v>2400</v>
      </c>
      <c r="Q3015" s="3">
        <v>0.59889499999999996</v>
      </c>
      <c r="R3015" s="3">
        <v>5.9379489999999997</v>
      </c>
      <c r="S3015" s="3">
        <v>5.9379489999999997</v>
      </c>
      <c r="T3015" s="9" t="s">
        <v>3429</v>
      </c>
      <c r="U3015" s="7">
        <v>686683</v>
      </c>
      <c r="V3015" s="7">
        <v>727662</v>
      </c>
      <c r="W3015" s="7">
        <v>862924</v>
      </c>
      <c r="X3015" s="7">
        <v>769169</v>
      </c>
      <c r="Y3015" s="7">
        <v>670888</v>
      </c>
      <c r="Z3015" s="7">
        <v>678720</v>
      </c>
      <c r="AA3015" s="7">
        <v>683490</v>
      </c>
      <c r="AB3015" s="7">
        <v>686683</v>
      </c>
      <c r="AC3015" s="3">
        <v>37.082000000000001</v>
      </c>
      <c r="AD3015" s="3">
        <v>37.765999999999998</v>
      </c>
      <c r="AE3015" s="4">
        <v>7.8090000000000002</v>
      </c>
      <c r="AF3015" s="4">
        <v>7.423</v>
      </c>
      <c r="AG3015" s="7">
        <v>22157361</v>
      </c>
      <c r="AH3015" s="7">
        <v>22157912</v>
      </c>
      <c r="AI3015" s="7">
        <v>21814236</v>
      </c>
      <c r="AJ3015" s="7">
        <v>12054443</v>
      </c>
      <c r="AK3015" s="3">
        <v>54.405320000000003</v>
      </c>
      <c r="AL3015" s="7">
        <v>98</v>
      </c>
      <c r="AM3015" s="7">
        <v>9586760</v>
      </c>
      <c r="AN3015" s="3">
        <v>43.27</v>
      </c>
      <c r="AO3015" s="3">
        <v>-0.50505100000000003</v>
      </c>
      <c r="AP3015" s="3">
        <v>0.339559</v>
      </c>
      <c r="AQ3015" s="3">
        <v>-9.6330279999999995</v>
      </c>
      <c r="AR3015" s="3">
        <v>-19.151847</v>
      </c>
      <c r="AS3015" s="3">
        <v>0.339559</v>
      </c>
      <c r="AT3015" s="3">
        <v>-9.6330279999999995</v>
      </c>
      <c r="AU3015" s="3">
        <v>-11.922504</v>
      </c>
      <c r="AV3015" s="3">
        <v>1.0508272089728021</v>
      </c>
      <c r="AW3015" s="3">
        <v>1.4045062473000978</v>
      </c>
      <c r="AX3015" s="3">
        <v>1.3782011863001684</v>
      </c>
      <c r="AY3015" s="3">
        <v>62.58</v>
      </c>
      <c r="AZ3015" s="3">
        <v>83.65</v>
      </c>
      <c r="BA3015" s="3">
        <v>82.08</v>
      </c>
    </row>
    <row r="3016" spans="1:53" x14ac:dyDescent="0.3">
      <c r="A3016" s="1" t="s">
        <v>2825</v>
      </c>
      <c r="B3016" s="2">
        <v>5721461</v>
      </c>
      <c r="C3016" s="9" t="s">
        <v>2401</v>
      </c>
      <c r="D3016" s="9" t="s">
        <v>2407</v>
      </c>
      <c r="E3016" s="3">
        <v>130.27337102999999</v>
      </c>
      <c r="F3016" s="5">
        <v>218.771511</v>
      </c>
      <c r="G3016" s="5" t="s">
        <v>2400</v>
      </c>
      <c r="H3016" s="3">
        <v>0.16800000000000001</v>
      </c>
      <c r="I3016" s="3">
        <v>23.412016999999999</v>
      </c>
      <c r="J3016" s="3">
        <v>0.16800000000000001</v>
      </c>
      <c r="K3016" s="3">
        <v>23.412016999999999</v>
      </c>
      <c r="L3016" s="3">
        <v>0.88540820999999992</v>
      </c>
      <c r="M3016" s="3">
        <v>0.88540820999999992</v>
      </c>
      <c r="N3016" s="3">
        <v>25.490653999999999</v>
      </c>
      <c r="O3016" s="3" t="s">
        <v>2400</v>
      </c>
      <c r="P3016" s="3" t="s">
        <v>2400</v>
      </c>
      <c r="Q3016" s="3">
        <v>20.403110999999999</v>
      </c>
      <c r="R3016" s="3" t="s">
        <v>2400</v>
      </c>
      <c r="S3016" s="3" t="s">
        <v>2400</v>
      </c>
      <c r="T3016" s="9" t="s">
        <v>3438</v>
      </c>
      <c r="U3016" s="7">
        <v>10316.215</v>
      </c>
      <c r="V3016" s="7">
        <v>9419.1209999999992</v>
      </c>
      <c r="W3016" s="7">
        <v>10361.239</v>
      </c>
      <c r="X3016" s="7">
        <v>11166.103999999999</v>
      </c>
      <c r="Y3016" s="7">
        <v>10485.769</v>
      </c>
      <c r="Z3016" s="7">
        <v>10400.992</v>
      </c>
      <c r="AA3016" s="7">
        <v>10316.215</v>
      </c>
      <c r="AB3016" s="7">
        <v>10037.127</v>
      </c>
      <c r="AC3016" s="4">
        <v>100</v>
      </c>
      <c r="AD3016" s="4">
        <v>100</v>
      </c>
      <c r="AE3016" s="3" t="s">
        <v>2400</v>
      </c>
      <c r="AF3016" s="3" t="s">
        <v>2400</v>
      </c>
      <c r="AG3016" s="7">
        <v>11498091</v>
      </c>
      <c r="AH3016" s="7">
        <v>11498091</v>
      </c>
      <c r="AI3016" s="7">
        <v>11498091</v>
      </c>
      <c r="AJ3016" s="7" t="s">
        <v>2400</v>
      </c>
      <c r="AK3016" s="3" t="s">
        <v>2400</v>
      </c>
      <c r="AL3016" s="7">
        <v>45</v>
      </c>
      <c r="AM3016" s="7">
        <v>4427075</v>
      </c>
      <c r="AN3016" s="4">
        <v>38.5</v>
      </c>
      <c r="AO3016" s="3">
        <v>0.36798500000000001</v>
      </c>
      <c r="AP3016" s="3">
        <v>-3.7069730000000001</v>
      </c>
      <c r="AQ3016" s="3">
        <v>-12.15781</v>
      </c>
      <c r="AR3016" s="3">
        <v>-1.1775359999999999</v>
      </c>
      <c r="AS3016" s="3">
        <v>-3.7069730000000001</v>
      </c>
      <c r="AT3016" s="3">
        <v>-12.15781</v>
      </c>
      <c r="AU3016" s="3">
        <v>-0.727935</v>
      </c>
      <c r="AV3016" s="3">
        <v>1.42932422434298</v>
      </c>
      <c r="AW3016" s="3">
        <v>1.7249227008046972</v>
      </c>
      <c r="AX3016" s="3">
        <v>1.8266222828441026</v>
      </c>
      <c r="AY3016" s="3">
        <v>101.13</v>
      </c>
      <c r="AZ3016" s="4">
        <v>122.04</v>
      </c>
      <c r="BA3016" s="3">
        <v>129.24</v>
      </c>
    </row>
    <row r="3017" spans="1:53" x14ac:dyDescent="0.3">
      <c r="A3017" s="1" t="s">
        <v>3372</v>
      </c>
      <c r="B3017" s="2">
        <v>5721243</v>
      </c>
      <c r="C3017" s="9" t="s">
        <v>2401</v>
      </c>
      <c r="D3017" s="9" t="s">
        <v>2407</v>
      </c>
      <c r="E3017" s="3">
        <v>129.83339520000001</v>
      </c>
      <c r="F3017" s="5">
        <v>195.59520499999999</v>
      </c>
      <c r="G3017" s="5" t="s">
        <v>2400</v>
      </c>
      <c r="H3017" s="3">
        <v>4.9000000000000002E-2</v>
      </c>
      <c r="I3017" s="3">
        <v>13.684879</v>
      </c>
      <c r="J3017" s="4">
        <v>4.9000000000000002E-2</v>
      </c>
      <c r="K3017" s="3">
        <v>13.684879</v>
      </c>
      <c r="L3017" s="3">
        <v>0.96609257000000004</v>
      </c>
      <c r="M3017" s="3">
        <v>0.96609257000000004</v>
      </c>
      <c r="N3017" s="3" t="s">
        <v>2397</v>
      </c>
      <c r="O3017" s="3" t="s">
        <v>2400</v>
      </c>
      <c r="P3017" s="3" t="s">
        <v>2400</v>
      </c>
      <c r="Q3017" s="3">
        <v>14.210108999999999</v>
      </c>
      <c r="R3017" s="3" t="s">
        <v>2400</v>
      </c>
      <c r="S3017" s="3" t="s">
        <v>2400</v>
      </c>
      <c r="T3017" s="9" t="s">
        <v>3429</v>
      </c>
      <c r="U3017" s="7">
        <v>13556.791999999999</v>
      </c>
      <c r="V3017" s="7">
        <v>12938.657999999999</v>
      </c>
      <c r="W3017" s="7">
        <v>12395.125</v>
      </c>
      <c r="X3017" s="7">
        <v>12853.963</v>
      </c>
      <c r="Y3017" s="7">
        <v>13620.888999999999</v>
      </c>
      <c r="Z3017" s="7">
        <v>13588.84</v>
      </c>
      <c r="AA3017" s="7">
        <v>13556.791999999999</v>
      </c>
      <c r="AB3017" s="7">
        <v>13576.428</v>
      </c>
      <c r="AC3017" s="4">
        <v>100</v>
      </c>
      <c r="AD3017" s="4">
        <v>100</v>
      </c>
      <c r="AE3017" s="3" t="s">
        <v>2400</v>
      </c>
      <c r="AF3017" s="3" t="s">
        <v>2400</v>
      </c>
      <c r="AG3017" s="7">
        <v>11865600</v>
      </c>
      <c r="AH3017" s="7">
        <v>11865600</v>
      </c>
      <c r="AI3017" s="7">
        <v>11865600</v>
      </c>
      <c r="AJ3017" s="7" t="s">
        <v>2400</v>
      </c>
      <c r="AK3017" s="3" t="s">
        <v>2400</v>
      </c>
      <c r="AL3017" s="7">
        <v>45</v>
      </c>
      <c r="AM3017" s="7">
        <v>6060582</v>
      </c>
      <c r="AN3017" s="3">
        <v>51.08</v>
      </c>
      <c r="AO3017" s="3">
        <v>-1.192661</v>
      </c>
      <c r="AP3017" s="3">
        <v>-1.571925</v>
      </c>
      <c r="AQ3017" s="3">
        <v>-4.5212770000000004</v>
      </c>
      <c r="AR3017" s="3">
        <v>9.2937000000000006E-2</v>
      </c>
      <c r="AS3017" s="3">
        <v>-1.571925</v>
      </c>
      <c r="AT3017" s="3">
        <v>-4.5212770000000004</v>
      </c>
      <c r="AU3017" s="3">
        <v>-0.27777800000000002</v>
      </c>
      <c r="AV3017" s="3">
        <v>1.2563376483279396</v>
      </c>
      <c r="AW3017" s="3">
        <v>1.5669379627586546</v>
      </c>
      <c r="AX3017" s="3">
        <v>1.3137680482947474</v>
      </c>
      <c r="AY3017" s="3">
        <v>80.67</v>
      </c>
      <c r="AZ3017" s="3">
        <v>100.62</v>
      </c>
      <c r="BA3017" s="3">
        <v>84.36</v>
      </c>
    </row>
    <row r="3018" spans="1:53" x14ac:dyDescent="0.3">
      <c r="A3018" s="1" t="s">
        <v>2567</v>
      </c>
      <c r="B3018" s="2">
        <v>5724762</v>
      </c>
      <c r="C3018" s="9" t="s">
        <v>2401</v>
      </c>
      <c r="D3018" s="9" t="s">
        <v>2407</v>
      </c>
      <c r="E3018" s="3">
        <v>128.63321550000001</v>
      </c>
      <c r="F3018" s="5">
        <v>135.57505499999999</v>
      </c>
      <c r="G3018" s="5" t="s">
        <v>2400</v>
      </c>
      <c r="H3018" s="3">
        <v>0.66200000000000003</v>
      </c>
      <c r="I3018" s="3">
        <v>16.498315999999999</v>
      </c>
      <c r="J3018" s="3">
        <v>0.66200000000000003</v>
      </c>
      <c r="K3018" s="3">
        <v>16.498315999999999</v>
      </c>
      <c r="L3018" s="3">
        <v>0.90439276000000002</v>
      </c>
      <c r="M3018" s="3">
        <v>0.90439276000000002</v>
      </c>
      <c r="N3018" s="3" t="s">
        <v>2400</v>
      </c>
      <c r="O3018" s="3" t="s">
        <v>2400</v>
      </c>
      <c r="P3018" s="3" t="s">
        <v>2400</v>
      </c>
      <c r="Q3018" s="3">
        <v>7.1047710000000004</v>
      </c>
      <c r="R3018" s="3" t="s">
        <v>2400</v>
      </c>
      <c r="S3018" s="3" t="s">
        <v>2400</v>
      </c>
      <c r="T3018" s="9" t="s">
        <v>3434</v>
      </c>
      <c r="U3018" s="7">
        <v>17940.111000000001</v>
      </c>
      <c r="V3018" s="7">
        <v>10316.884</v>
      </c>
      <c r="W3018" s="7">
        <v>12209.132</v>
      </c>
      <c r="X3018" s="7">
        <v>10314.441000000001</v>
      </c>
      <c r="Y3018" s="7">
        <v>18287.393</v>
      </c>
      <c r="Z3018" s="7">
        <v>18113.752</v>
      </c>
      <c r="AA3018" s="7">
        <v>17940.111000000001</v>
      </c>
      <c r="AB3018" s="7">
        <v>16153.522000000001</v>
      </c>
      <c r="AC3018" s="4">
        <v>100</v>
      </c>
      <c r="AD3018" s="4">
        <v>100</v>
      </c>
      <c r="AE3018" s="3" t="s">
        <v>2400</v>
      </c>
      <c r="AF3018" s="3" t="s">
        <v>2400</v>
      </c>
      <c r="AG3018" s="7">
        <v>24865081</v>
      </c>
      <c r="AH3018" s="7">
        <v>24865081</v>
      </c>
      <c r="AI3018" s="7">
        <v>24865081</v>
      </c>
      <c r="AJ3018" s="7" t="s">
        <v>2400</v>
      </c>
      <c r="AK3018" s="3" t="s">
        <v>2400</v>
      </c>
      <c r="AL3018" s="7">
        <v>72</v>
      </c>
      <c r="AM3018" s="7">
        <v>9452313</v>
      </c>
      <c r="AN3018" s="3">
        <v>38.01</v>
      </c>
      <c r="AO3018" s="3">
        <v>-2.3904380000000001</v>
      </c>
      <c r="AP3018" s="3">
        <v>-4.390244</v>
      </c>
      <c r="AQ3018" s="3">
        <v>-7.7212810000000003</v>
      </c>
      <c r="AR3018" s="3">
        <v>5.4897739999999997</v>
      </c>
      <c r="AS3018" s="3">
        <v>-4.390244</v>
      </c>
      <c r="AT3018" s="3">
        <v>-7.7212810000000003</v>
      </c>
      <c r="AU3018" s="3">
        <v>4.9250540000000003</v>
      </c>
      <c r="AV3018" s="3">
        <v>2.0309847371902787</v>
      </c>
      <c r="AW3018" s="3">
        <v>2.2924207354372692</v>
      </c>
      <c r="AX3018" s="3">
        <v>2.1242301139559472</v>
      </c>
      <c r="AY3018" s="3">
        <v>137.31</v>
      </c>
      <c r="AZ3018" s="3">
        <v>154.99</v>
      </c>
      <c r="BA3018" s="3">
        <v>143.62</v>
      </c>
    </row>
    <row r="3019" spans="1:53" x14ac:dyDescent="0.3">
      <c r="A3019" s="1" t="s">
        <v>3374</v>
      </c>
      <c r="B3019" s="2">
        <v>4073889</v>
      </c>
      <c r="C3019" s="9" t="s">
        <v>2401</v>
      </c>
      <c r="D3019" s="9" t="s">
        <v>2407</v>
      </c>
      <c r="E3019" s="3">
        <v>128.59164960000001</v>
      </c>
      <c r="F3019" s="5">
        <v>85.842648999999994</v>
      </c>
      <c r="G3019" s="5">
        <v>111.36464960000001</v>
      </c>
      <c r="H3019" s="3">
        <v>0.01</v>
      </c>
      <c r="I3019" s="3">
        <v>44.783951000000002</v>
      </c>
      <c r="J3019" s="4">
        <v>0.01</v>
      </c>
      <c r="K3019" s="3">
        <v>44.783951000000002</v>
      </c>
      <c r="L3019" s="3">
        <v>2.0657744899999999</v>
      </c>
      <c r="M3019" s="3">
        <v>0.99752509</v>
      </c>
      <c r="N3019" s="3">
        <v>7.0642649999999998</v>
      </c>
      <c r="O3019" s="3" t="s">
        <v>2400</v>
      </c>
      <c r="P3019" s="3" t="s">
        <v>2400</v>
      </c>
      <c r="Q3019" s="3">
        <v>0.81569100000000005</v>
      </c>
      <c r="R3019" s="3">
        <v>7.6210610000000001</v>
      </c>
      <c r="S3019" s="3">
        <v>7.6210610000000001</v>
      </c>
      <c r="T3019" s="9" t="s">
        <v>3429</v>
      </c>
      <c r="U3019" s="7">
        <v>89781</v>
      </c>
      <c r="V3019" s="7">
        <v>68681</v>
      </c>
      <c r="W3019" s="7">
        <v>73054</v>
      </c>
      <c r="X3019" s="7">
        <v>65111</v>
      </c>
      <c r="Y3019" s="7">
        <v>92368</v>
      </c>
      <c r="Z3019" s="7">
        <v>90529</v>
      </c>
      <c r="AA3019" s="7">
        <v>89786</v>
      </c>
      <c r="AB3019" s="7">
        <v>89781</v>
      </c>
      <c r="AC3019" s="3">
        <v>41.058999999999997</v>
      </c>
      <c r="AD3019" s="3">
        <v>41.225999999999999</v>
      </c>
      <c r="AE3019" s="4">
        <v>9.2059999999999995</v>
      </c>
      <c r="AF3019" s="4">
        <v>10.211</v>
      </c>
      <c r="AG3019" s="7">
        <v>8138707</v>
      </c>
      <c r="AH3019" s="7">
        <v>8160586</v>
      </c>
      <c r="AI3019" s="7">
        <v>8075944</v>
      </c>
      <c r="AJ3019" s="7">
        <v>5383349</v>
      </c>
      <c r="AK3019" s="3">
        <v>66.144980000000004</v>
      </c>
      <c r="AL3019" s="7">
        <v>51</v>
      </c>
      <c r="AM3019" s="7">
        <v>4370972</v>
      </c>
      <c r="AN3019" s="3">
        <v>53.71</v>
      </c>
      <c r="AO3019" s="3">
        <v>-1.627119</v>
      </c>
      <c r="AP3019" s="3">
        <v>-8.1645570000000003</v>
      </c>
      <c r="AQ3019" s="3">
        <v>2.1830989999999999</v>
      </c>
      <c r="AR3019" s="3">
        <v>14.162077</v>
      </c>
      <c r="AS3019" s="3">
        <v>-8.1645570000000003</v>
      </c>
      <c r="AT3019" s="3">
        <v>2.1830989999999999</v>
      </c>
      <c r="AU3019" s="3">
        <v>15.433572</v>
      </c>
      <c r="AV3019" s="3">
        <v>0.79714087437914005</v>
      </c>
      <c r="AW3019" s="3">
        <v>0.90506279796427913</v>
      </c>
      <c r="AX3019" s="3">
        <v>1.1397220138480426</v>
      </c>
      <c r="AY3019" s="4">
        <v>103.06</v>
      </c>
      <c r="AZ3019" s="4">
        <v>117.01</v>
      </c>
      <c r="BA3019" s="3">
        <v>147.36000000000001</v>
      </c>
    </row>
    <row r="3020" spans="1:53" x14ac:dyDescent="0.3">
      <c r="A3020" s="1" t="s">
        <v>3039</v>
      </c>
      <c r="B3020" s="2">
        <v>4099442</v>
      </c>
      <c r="C3020" s="9" t="s">
        <v>2401</v>
      </c>
      <c r="D3020" s="9" t="s">
        <v>2519</v>
      </c>
      <c r="E3020" s="3">
        <v>127.59074433000001</v>
      </c>
      <c r="F3020" s="5">
        <v>4594.8607439999996</v>
      </c>
      <c r="G3020" s="5" t="s">
        <v>2400</v>
      </c>
      <c r="H3020" s="3">
        <v>-24.25</v>
      </c>
      <c r="I3020" s="3" t="s">
        <v>2397</v>
      </c>
      <c r="J3020" s="3">
        <v>-24.25</v>
      </c>
      <c r="K3020" s="3" t="s">
        <v>2397</v>
      </c>
      <c r="L3020" s="3" t="s">
        <v>2397</v>
      </c>
      <c r="M3020" s="3">
        <v>1.15153876</v>
      </c>
      <c r="N3020" s="3">
        <v>4.8065040000000003</v>
      </c>
      <c r="O3020" s="3" t="s">
        <v>2400</v>
      </c>
      <c r="P3020" s="3" t="s">
        <v>2400</v>
      </c>
      <c r="Q3020" s="3">
        <v>4.9927970000000004</v>
      </c>
      <c r="R3020" s="3">
        <v>8.3039679999999993</v>
      </c>
      <c r="S3020" s="3">
        <v>8.3039679999999993</v>
      </c>
      <c r="T3020" s="9" t="s">
        <v>3429</v>
      </c>
      <c r="U3020" s="7">
        <v>961524</v>
      </c>
      <c r="V3020" s="7">
        <v>1079716</v>
      </c>
      <c r="W3020" s="7">
        <v>1117602</v>
      </c>
      <c r="X3020" s="7">
        <v>937763</v>
      </c>
      <c r="Y3020" s="7">
        <v>942614</v>
      </c>
      <c r="Z3020" s="7">
        <v>954923</v>
      </c>
      <c r="AA3020" s="7">
        <v>959438</v>
      </c>
      <c r="AB3020" s="7">
        <v>961524</v>
      </c>
      <c r="AC3020" s="3">
        <v>75.510999999999996</v>
      </c>
      <c r="AD3020" s="3">
        <v>74.227999999999994</v>
      </c>
      <c r="AE3020" s="3">
        <v>61.366999999999997</v>
      </c>
      <c r="AF3020" s="4">
        <v>59.16</v>
      </c>
      <c r="AG3020" s="7">
        <v>16171197</v>
      </c>
      <c r="AH3020" s="7">
        <v>16143095</v>
      </c>
      <c r="AI3020" s="7">
        <v>16237156</v>
      </c>
      <c r="AJ3020" s="7">
        <v>6345106</v>
      </c>
      <c r="AK3020" s="3">
        <v>39.237079999999999</v>
      </c>
      <c r="AL3020" s="7">
        <v>74</v>
      </c>
      <c r="AM3020" s="7">
        <v>4370592</v>
      </c>
      <c r="AN3020" s="3">
        <v>27.03</v>
      </c>
      <c r="AO3020" s="3">
        <v>20.751633999999999</v>
      </c>
      <c r="AP3020" s="3">
        <v>87.325728999999995</v>
      </c>
      <c r="AQ3020" s="3">
        <v>93.455496999999994</v>
      </c>
      <c r="AR3020" s="3">
        <v>-73.029196999999996</v>
      </c>
      <c r="AS3020" s="3">
        <v>87.325728999999995</v>
      </c>
      <c r="AT3020" s="3">
        <v>93.455496999999994</v>
      </c>
      <c r="AU3020" s="3">
        <v>-74.340277999999998</v>
      </c>
      <c r="AV3020" s="3">
        <v>24.504951612425472</v>
      </c>
      <c r="AW3020" s="3">
        <v>7.3484370221494872</v>
      </c>
      <c r="AX3020" s="3">
        <v>3.8949873464721065</v>
      </c>
      <c r="AY3020" s="3">
        <v>985.67</v>
      </c>
      <c r="AZ3020" s="3">
        <v>295.58</v>
      </c>
      <c r="BA3020" s="3">
        <v>156.66999999999999</v>
      </c>
    </row>
    <row r="3021" spans="1:53" x14ac:dyDescent="0.3">
      <c r="A3021" s="1" t="s">
        <v>3394</v>
      </c>
      <c r="B3021" s="2">
        <v>6494807</v>
      </c>
      <c r="C3021" s="9" t="s">
        <v>2401</v>
      </c>
      <c r="D3021" s="9" t="s">
        <v>2517</v>
      </c>
      <c r="E3021" s="3">
        <v>126.41615148</v>
      </c>
      <c r="F3021" s="5">
        <v>71.456151000000006</v>
      </c>
      <c r="G3021" s="5" t="s">
        <v>2400</v>
      </c>
      <c r="H3021" s="3">
        <v>-4.2000000000000003E-2</v>
      </c>
      <c r="I3021" s="3" t="s">
        <v>2397</v>
      </c>
      <c r="J3021" s="3">
        <v>-4.2000000000000003E-2</v>
      </c>
      <c r="K3021" s="3" t="s">
        <v>2397</v>
      </c>
      <c r="L3021" s="3">
        <v>3.6214347500000001</v>
      </c>
      <c r="M3021" s="3">
        <v>3.45995045</v>
      </c>
      <c r="N3021" s="3" t="s">
        <v>2397</v>
      </c>
      <c r="O3021" s="3" t="s">
        <v>2400</v>
      </c>
      <c r="P3021" s="3" t="s">
        <v>2400</v>
      </c>
      <c r="Q3021" s="3">
        <v>1.278319</v>
      </c>
      <c r="R3021" s="3" t="s">
        <v>2397</v>
      </c>
      <c r="S3021" s="3">
        <v>-8.4231859999999994</v>
      </c>
      <c r="T3021" s="9" t="s">
        <v>3429</v>
      </c>
      <c r="U3021" s="7">
        <v>166424</v>
      </c>
      <c r="V3021" s="7">
        <v>163181</v>
      </c>
      <c r="W3021" s="7">
        <v>138172</v>
      </c>
      <c r="X3021" s="7">
        <v>110025</v>
      </c>
      <c r="Y3021" s="7">
        <v>153385</v>
      </c>
      <c r="Z3021" s="7">
        <v>160108</v>
      </c>
      <c r="AA3021" s="7">
        <v>161923</v>
      </c>
      <c r="AB3021" s="7">
        <v>166424</v>
      </c>
      <c r="AC3021" s="4">
        <v>44.92</v>
      </c>
      <c r="AD3021" s="3">
        <v>44.268000000000001</v>
      </c>
      <c r="AE3021" s="3">
        <v>-16.661000000000001</v>
      </c>
      <c r="AF3021" s="3">
        <v>-15.654999999999999</v>
      </c>
      <c r="AG3021" s="7">
        <v>59853556</v>
      </c>
      <c r="AH3021" s="7">
        <v>59003298</v>
      </c>
      <c r="AI3021" s="7">
        <v>50347141</v>
      </c>
      <c r="AJ3021" s="7">
        <v>31523487</v>
      </c>
      <c r="AK3021" s="3">
        <v>52.615549999999999</v>
      </c>
      <c r="AL3021" s="7">
        <v>46</v>
      </c>
      <c r="AM3021" s="7">
        <v>33317746</v>
      </c>
      <c r="AN3021" s="3">
        <v>55.61</v>
      </c>
      <c r="AO3021" s="3">
        <v>20.057307000000002</v>
      </c>
      <c r="AP3021" s="3">
        <v>98.578198999999998</v>
      </c>
      <c r="AQ3021" s="3">
        <v>287.962963</v>
      </c>
      <c r="AR3021" s="3">
        <v>111.616162</v>
      </c>
      <c r="AS3021" s="3">
        <v>98.578198999999998</v>
      </c>
      <c r="AT3021" s="3">
        <v>287.962963</v>
      </c>
      <c r="AU3021" s="3">
        <v>108.457711</v>
      </c>
      <c r="AV3021" s="3">
        <v>6.6444991416535091</v>
      </c>
      <c r="AW3021" s="3">
        <v>6.94891431943529</v>
      </c>
      <c r="AX3021" s="3">
        <v>4.8154434998710265</v>
      </c>
      <c r="AY3021" s="3">
        <v>264.33999999999997</v>
      </c>
      <c r="AZ3021" s="3">
        <v>276.45</v>
      </c>
      <c r="BA3021" s="3">
        <v>191.58</v>
      </c>
    </row>
    <row r="3022" spans="1:53" x14ac:dyDescent="0.3">
      <c r="A3022" s="1" t="s">
        <v>3217</v>
      </c>
      <c r="B3022" s="2">
        <v>29391925</v>
      </c>
      <c r="C3022" s="9" t="s">
        <v>2401</v>
      </c>
      <c r="D3022" s="9" t="s">
        <v>2419</v>
      </c>
      <c r="E3022" s="3">
        <v>126.2767118614</v>
      </c>
      <c r="F3022" s="5">
        <v>-136.414289</v>
      </c>
      <c r="G3022" s="5" t="s">
        <v>2400</v>
      </c>
      <c r="H3022" s="3">
        <v>-9.4E-2</v>
      </c>
      <c r="I3022" s="3" t="s">
        <v>2397</v>
      </c>
      <c r="J3022" s="3">
        <v>-9.4E-2</v>
      </c>
      <c r="K3022" s="3" t="s">
        <v>2397</v>
      </c>
      <c r="L3022" s="3">
        <v>2.5435540099999998</v>
      </c>
      <c r="M3022" s="3">
        <v>2.5317919099999999</v>
      </c>
      <c r="N3022" s="3" t="s">
        <v>2397</v>
      </c>
      <c r="O3022" s="3" t="s">
        <v>2400</v>
      </c>
      <c r="P3022" s="3" t="s">
        <v>2400</v>
      </c>
      <c r="Q3022" s="3" t="s">
        <v>2400</v>
      </c>
      <c r="R3022" s="3" t="s">
        <v>2397</v>
      </c>
      <c r="S3022" s="3">
        <v>-6.0346650000000004</v>
      </c>
      <c r="T3022" s="9" t="s">
        <v>3429</v>
      </c>
      <c r="U3022" s="7" t="s">
        <v>2400</v>
      </c>
      <c r="V3022" s="7" t="s">
        <v>2400</v>
      </c>
      <c r="W3022" s="7" t="s">
        <v>2400</v>
      </c>
      <c r="X3022" s="7" t="s">
        <v>2400</v>
      </c>
      <c r="Y3022" s="7" t="s">
        <v>2400</v>
      </c>
      <c r="Z3022" s="7" t="s">
        <v>2400</v>
      </c>
      <c r="AA3022" s="7" t="s">
        <v>2400</v>
      </c>
      <c r="AB3022" s="7" t="s">
        <v>2400</v>
      </c>
      <c r="AC3022" s="3" t="s">
        <v>2400</v>
      </c>
      <c r="AD3022" s="3" t="s">
        <v>2400</v>
      </c>
      <c r="AE3022" s="3" t="s">
        <v>2400</v>
      </c>
      <c r="AF3022" s="3" t="s">
        <v>2400</v>
      </c>
      <c r="AG3022" s="7">
        <v>357615049</v>
      </c>
      <c r="AH3022" s="7">
        <v>355906935</v>
      </c>
      <c r="AI3022" s="7">
        <v>351720808</v>
      </c>
      <c r="AJ3022" s="7">
        <v>217978792</v>
      </c>
      <c r="AK3022" s="3">
        <v>60.451509999999999</v>
      </c>
      <c r="AL3022" s="7">
        <v>117</v>
      </c>
      <c r="AM3022" s="7">
        <v>70763815</v>
      </c>
      <c r="AN3022" s="3">
        <v>19.62</v>
      </c>
      <c r="AO3022" s="3">
        <v>208.450704</v>
      </c>
      <c r="AP3022" s="3">
        <v>525.35693900000001</v>
      </c>
      <c r="AQ3022" s="3">
        <v>242.294467</v>
      </c>
      <c r="AR3022" s="3">
        <v>20.32967</v>
      </c>
      <c r="AS3022" s="3">
        <v>525.35693900000001</v>
      </c>
      <c r="AT3022" s="3">
        <v>242.294467</v>
      </c>
      <c r="AU3022" s="3">
        <v>19.672131</v>
      </c>
      <c r="AV3022" s="3">
        <v>138.2114656548612</v>
      </c>
      <c r="AW3022" s="3">
        <v>35.553850158935937</v>
      </c>
      <c r="AX3022" s="3">
        <v>15.649969273425606</v>
      </c>
      <c r="AY3022" s="3">
        <v>2638.29</v>
      </c>
      <c r="AZ3022" s="3">
        <v>678.68</v>
      </c>
      <c r="BA3022" s="3">
        <v>298.74</v>
      </c>
    </row>
    <row r="3023" spans="1:53" x14ac:dyDescent="0.3">
      <c r="A3023" s="1" t="s">
        <v>3223</v>
      </c>
      <c r="B3023" s="2">
        <v>15117683</v>
      </c>
      <c r="C3023" s="9" t="s">
        <v>2401</v>
      </c>
      <c r="D3023" s="9" t="s">
        <v>2454</v>
      </c>
      <c r="E3023" s="3">
        <v>126.00526529</v>
      </c>
      <c r="F3023" s="5">
        <v>635.29626499999995</v>
      </c>
      <c r="G3023" s="5" t="s">
        <v>2400</v>
      </c>
      <c r="H3023" s="3">
        <v>-2.8639999999999999</v>
      </c>
      <c r="I3023" s="3" t="s">
        <v>2397</v>
      </c>
      <c r="J3023" s="3">
        <v>-2.8639999999999999</v>
      </c>
      <c r="K3023" s="3" t="s">
        <v>2397</v>
      </c>
      <c r="L3023" s="3" t="s">
        <v>2397</v>
      </c>
      <c r="M3023" s="3">
        <v>1.64605661</v>
      </c>
      <c r="N3023" s="3">
        <v>51.637931000000002</v>
      </c>
      <c r="O3023" s="3" t="s">
        <v>2400</v>
      </c>
      <c r="P3023" s="3" t="s">
        <v>2400</v>
      </c>
      <c r="Q3023" s="3">
        <v>1.3093300000000001</v>
      </c>
      <c r="R3023" s="3">
        <v>8.453417</v>
      </c>
      <c r="S3023" s="3">
        <v>8.453417</v>
      </c>
      <c r="T3023" s="9" t="s">
        <v>3433</v>
      </c>
      <c r="U3023" s="7">
        <v>553237</v>
      </c>
      <c r="V3023" s="7">
        <v>555124</v>
      </c>
      <c r="W3023" s="7">
        <v>527764.5</v>
      </c>
      <c r="X3023" s="7" t="s">
        <v>2400</v>
      </c>
      <c r="Y3023" s="7">
        <v>534781</v>
      </c>
      <c r="Z3023" s="7">
        <v>536512</v>
      </c>
      <c r="AA3023" s="7">
        <v>545476</v>
      </c>
      <c r="AB3023" s="7">
        <v>553237</v>
      </c>
      <c r="AC3023" s="3">
        <v>72.316000000000003</v>
      </c>
      <c r="AD3023" s="3">
        <v>73.875</v>
      </c>
      <c r="AE3023" s="4">
        <v>11.496</v>
      </c>
      <c r="AF3023" s="3">
        <v>14.582000000000001</v>
      </c>
      <c r="AG3023" s="7">
        <v>8276906</v>
      </c>
      <c r="AH3023" s="7">
        <v>8205052</v>
      </c>
      <c r="AI3023" s="7">
        <v>8062997</v>
      </c>
      <c r="AJ3023" s="7">
        <v>4226079</v>
      </c>
      <c r="AK3023" s="4">
        <v>51.017699999999998</v>
      </c>
      <c r="AL3023" s="7">
        <v>46</v>
      </c>
      <c r="AM3023" s="7">
        <v>2690152</v>
      </c>
      <c r="AN3023" s="3">
        <v>32.479999999999997</v>
      </c>
      <c r="AO3023" s="3">
        <v>24.145078000000002</v>
      </c>
      <c r="AP3023" s="3">
        <v>56.499020000000002</v>
      </c>
      <c r="AQ3023" s="3">
        <v>54.580644999999997</v>
      </c>
      <c r="AR3023" s="3">
        <v>41.356932</v>
      </c>
      <c r="AS3023" s="3">
        <v>56.499020000000002</v>
      </c>
      <c r="AT3023" s="3">
        <v>54.580644999999997</v>
      </c>
      <c r="AU3023" s="3">
        <v>36.291240000000002</v>
      </c>
      <c r="AV3023" s="3">
        <v>2.6071656432534103</v>
      </c>
      <c r="AW3023" s="3">
        <v>3.0352718016710107</v>
      </c>
      <c r="AX3023" s="3">
        <v>2.340957011071473</v>
      </c>
      <c r="AY3023" s="3">
        <v>82.03</v>
      </c>
      <c r="AZ3023" s="4">
        <v>95.5</v>
      </c>
      <c r="BA3023" s="3">
        <v>73.650000000000006</v>
      </c>
    </row>
    <row r="3024" spans="1:53" x14ac:dyDescent="0.3">
      <c r="A3024" s="1" t="s">
        <v>2608</v>
      </c>
      <c r="B3024" s="2">
        <v>21372078</v>
      </c>
      <c r="C3024" s="9" t="s">
        <v>2395</v>
      </c>
      <c r="D3024" s="9" t="s">
        <v>2420</v>
      </c>
      <c r="E3024" s="3">
        <v>125.90393364000001</v>
      </c>
      <c r="F3024" s="5">
        <v>136.750933</v>
      </c>
      <c r="G3024" s="5" t="s">
        <v>2400</v>
      </c>
      <c r="H3024" s="3">
        <v>0.24</v>
      </c>
      <c r="I3024" s="3" t="s">
        <v>2397</v>
      </c>
      <c r="J3024" s="3">
        <v>0.24</v>
      </c>
      <c r="K3024" s="3" t="s">
        <v>2397</v>
      </c>
      <c r="L3024" s="3">
        <v>1.36792029</v>
      </c>
      <c r="M3024" s="3">
        <v>1.0934921399999999</v>
      </c>
      <c r="N3024" s="3">
        <v>20.706522</v>
      </c>
      <c r="O3024" s="3" t="s">
        <v>2400</v>
      </c>
      <c r="P3024" s="3" t="s">
        <v>2400</v>
      </c>
      <c r="Q3024" s="3">
        <v>1.0629169999999999</v>
      </c>
      <c r="R3024" s="3">
        <v>19.648078000000002</v>
      </c>
      <c r="S3024" s="3">
        <v>19.648078000000002</v>
      </c>
      <c r="T3024" s="9" t="s">
        <v>3439</v>
      </c>
      <c r="U3024" s="7">
        <v>201099</v>
      </c>
      <c r="V3024" s="7">
        <v>191209</v>
      </c>
      <c r="W3024" s="7">
        <v>247526</v>
      </c>
      <c r="X3024" s="7">
        <v>276687</v>
      </c>
      <c r="Y3024" s="7">
        <v>201598</v>
      </c>
      <c r="Z3024" s="7">
        <v>199297</v>
      </c>
      <c r="AA3024" s="7">
        <v>201099</v>
      </c>
      <c r="AB3024" s="7">
        <v>197004</v>
      </c>
      <c r="AC3024" s="3">
        <v>43.970999999999997</v>
      </c>
      <c r="AD3024" s="3">
        <v>44.667999999999999</v>
      </c>
      <c r="AE3024" s="4">
        <v>1.792</v>
      </c>
      <c r="AF3024" s="4">
        <v>3.4260000000000002</v>
      </c>
      <c r="AG3024" s="7">
        <v>12832682</v>
      </c>
      <c r="AH3024" s="7">
        <v>12875062</v>
      </c>
      <c r="AI3024" s="7">
        <v>12966416</v>
      </c>
      <c r="AJ3024" s="7">
        <v>10787150</v>
      </c>
      <c r="AK3024" s="3">
        <v>84.512919999999994</v>
      </c>
      <c r="AL3024" s="7">
        <v>100</v>
      </c>
      <c r="AM3024" s="7">
        <v>7249562</v>
      </c>
      <c r="AN3024" s="4">
        <v>56.8</v>
      </c>
      <c r="AO3024" s="3">
        <v>1.0275110000000001</v>
      </c>
      <c r="AP3024" s="3">
        <v>55.351681999999997</v>
      </c>
      <c r="AQ3024" s="3">
        <v>65.292841999999993</v>
      </c>
      <c r="AR3024" s="3">
        <v>71.428571000000005</v>
      </c>
      <c r="AS3024" s="3">
        <v>55.351681999999997</v>
      </c>
      <c r="AT3024" s="3">
        <v>65.292841999999993</v>
      </c>
      <c r="AU3024" s="3">
        <v>81.428571000000005</v>
      </c>
      <c r="AV3024" s="3">
        <v>2.1196801261557296</v>
      </c>
      <c r="AW3024" s="3">
        <v>4.2546587171011341</v>
      </c>
      <c r="AX3024" s="3">
        <v>2.4822692492317477</v>
      </c>
      <c r="AY3024" s="3">
        <v>143.47</v>
      </c>
      <c r="AZ3024" s="3">
        <v>287.97000000000003</v>
      </c>
      <c r="BA3024" s="4">
        <v>168.01</v>
      </c>
    </row>
    <row r="3025" spans="1:53" x14ac:dyDescent="0.3">
      <c r="A3025" s="1" t="s">
        <v>3388</v>
      </c>
      <c r="B3025" s="2">
        <v>4647810</v>
      </c>
      <c r="C3025" s="9" t="s">
        <v>2395</v>
      </c>
      <c r="D3025" s="9" t="s">
        <v>2417</v>
      </c>
      <c r="E3025" s="3">
        <v>125.199261225</v>
      </c>
      <c r="F3025" s="5">
        <v>-132.42273900000001</v>
      </c>
      <c r="G3025" s="5" t="s">
        <v>2400</v>
      </c>
      <c r="H3025" s="3">
        <v>-2.9000000000000001E-2</v>
      </c>
      <c r="I3025" s="3" t="s">
        <v>2400</v>
      </c>
      <c r="J3025" s="3">
        <v>-2.9000000000000001E-2</v>
      </c>
      <c r="K3025" s="3" t="s">
        <v>2400</v>
      </c>
      <c r="L3025" s="3" t="s">
        <v>2400</v>
      </c>
      <c r="M3025" s="3" t="s">
        <v>2400</v>
      </c>
      <c r="N3025" s="3" t="s">
        <v>2400</v>
      </c>
      <c r="O3025" s="3" t="s">
        <v>2400</v>
      </c>
      <c r="P3025" s="3" t="s">
        <v>2400</v>
      </c>
      <c r="Q3025" s="3" t="s">
        <v>2400</v>
      </c>
      <c r="R3025" s="3" t="s">
        <v>2400</v>
      </c>
      <c r="S3025" s="3" t="s">
        <v>2400</v>
      </c>
      <c r="T3025" s="9" t="s">
        <v>3429</v>
      </c>
      <c r="U3025" s="7">
        <v>363722</v>
      </c>
      <c r="V3025" s="7">
        <v>341497</v>
      </c>
      <c r="W3025" s="7">
        <v>238782</v>
      </c>
      <c r="X3025" s="7">
        <v>186371</v>
      </c>
      <c r="Y3025" s="7">
        <v>359611</v>
      </c>
      <c r="Z3025" s="7">
        <v>320118</v>
      </c>
      <c r="AA3025" s="7">
        <v>344790</v>
      </c>
      <c r="AB3025" s="7">
        <v>363722</v>
      </c>
      <c r="AC3025" s="3">
        <v>44.835000000000001</v>
      </c>
      <c r="AD3025" s="3">
        <v>46.158000000000001</v>
      </c>
      <c r="AE3025" s="4">
        <v>1.3340000000000001</v>
      </c>
      <c r="AF3025" s="4">
        <v>2.37</v>
      </c>
      <c r="AG3025" s="7">
        <v>63392031</v>
      </c>
      <c r="AH3025" s="7">
        <v>63673388</v>
      </c>
      <c r="AI3025" s="7">
        <v>65316850</v>
      </c>
      <c r="AJ3025" s="7">
        <v>27678342</v>
      </c>
      <c r="AK3025" s="3">
        <v>43.662179999999999</v>
      </c>
      <c r="AL3025" s="7">
        <v>21</v>
      </c>
      <c r="AM3025" s="7">
        <v>2804076</v>
      </c>
      <c r="AN3025" s="3">
        <v>4.42</v>
      </c>
      <c r="AO3025" s="3">
        <v>-0.74812999999999996</v>
      </c>
      <c r="AP3025" s="3">
        <v>0.759494</v>
      </c>
      <c r="AQ3025" s="3">
        <v>7.5675679999999996</v>
      </c>
      <c r="AR3025" s="3">
        <v>23.602485000000001</v>
      </c>
      <c r="AS3025" s="3">
        <v>0.759494</v>
      </c>
      <c r="AT3025" s="3">
        <v>7.5675679999999996</v>
      </c>
      <c r="AU3025" s="3">
        <v>22.839506</v>
      </c>
      <c r="AV3025" s="3" t="s">
        <v>2400</v>
      </c>
      <c r="AW3025" s="3" t="s">
        <v>2400</v>
      </c>
      <c r="AX3025" s="3" t="s">
        <v>2400</v>
      </c>
      <c r="AY3025" s="3">
        <v>169.51</v>
      </c>
      <c r="AZ3025" s="3">
        <v>171.91</v>
      </c>
      <c r="BA3025" s="3">
        <v>185.31</v>
      </c>
    </row>
    <row r="3026" spans="1:53" x14ac:dyDescent="0.3">
      <c r="A3026" s="1" t="s">
        <v>2578</v>
      </c>
      <c r="B3026" s="2">
        <v>4103630</v>
      </c>
      <c r="C3026" s="9" t="s">
        <v>2401</v>
      </c>
      <c r="D3026" s="9" t="s">
        <v>2438</v>
      </c>
      <c r="E3026" s="3">
        <v>124.41034953</v>
      </c>
      <c r="F3026" s="5" t="s">
        <v>2400</v>
      </c>
      <c r="G3026" s="5">
        <v>1831.5523495299999</v>
      </c>
      <c r="H3026" s="3">
        <v>0.36</v>
      </c>
      <c r="I3026" s="3">
        <v>19.226190476190499</v>
      </c>
      <c r="J3026" s="3">
        <v>0.36</v>
      </c>
      <c r="K3026" s="3">
        <v>19.226190476190499</v>
      </c>
      <c r="L3026" s="3">
        <v>0.64020853037273695</v>
      </c>
      <c r="M3026" s="3">
        <v>0.61772433535974602</v>
      </c>
      <c r="N3026" s="3">
        <v>16.092606170893799</v>
      </c>
      <c r="O3026" s="3" t="s">
        <v>2400</v>
      </c>
      <c r="P3026" s="3" t="s">
        <v>2400</v>
      </c>
      <c r="Q3026" s="3" t="s">
        <v>2400</v>
      </c>
      <c r="R3026" s="3" t="s">
        <v>2400</v>
      </c>
      <c r="S3026" s="3" t="s">
        <v>2400</v>
      </c>
      <c r="T3026" s="9" t="s">
        <v>3429</v>
      </c>
      <c r="U3026" s="7">
        <v>92403</v>
      </c>
      <c r="V3026" s="7">
        <v>78628</v>
      </c>
      <c r="W3026" s="7">
        <v>51775</v>
      </c>
      <c r="X3026" s="7">
        <v>-143026</v>
      </c>
      <c r="Y3026" s="7">
        <v>94827</v>
      </c>
      <c r="Z3026" s="7">
        <v>93674</v>
      </c>
      <c r="AA3026" s="7">
        <v>95208</v>
      </c>
      <c r="AB3026" s="7">
        <v>92403</v>
      </c>
      <c r="AC3026" s="3">
        <v>51.497999999999998</v>
      </c>
      <c r="AD3026" s="4">
        <v>46.22</v>
      </c>
      <c r="AE3026" s="3" t="s">
        <v>2400</v>
      </c>
      <c r="AF3026" s="3" t="s">
        <v>2400</v>
      </c>
      <c r="AG3026" s="7">
        <v>7789217</v>
      </c>
      <c r="AH3026" s="7">
        <v>7903175</v>
      </c>
      <c r="AI3026" s="7">
        <v>8448524</v>
      </c>
      <c r="AJ3026" s="7">
        <v>6812042</v>
      </c>
      <c r="AK3026" s="3">
        <v>95.108779999999996</v>
      </c>
      <c r="AL3026" s="7">
        <v>41</v>
      </c>
      <c r="AM3026" s="7">
        <v>3673468</v>
      </c>
      <c r="AN3026" s="3">
        <v>51.29</v>
      </c>
      <c r="AO3026" s="3">
        <v>2.2151900000000002</v>
      </c>
      <c r="AP3026" s="3">
        <v>-7.0236039999999997</v>
      </c>
      <c r="AQ3026" s="3">
        <v>3.1289910000000001</v>
      </c>
      <c r="AR3026" s="3">
        <v>64.292980999999997</v>
      </c>
      <c r="AS3026" s="3">
        <v>-7.0236039999999997</v>
      </c>
      <c r="AT3026" s="3">
        <v>3.1289910000000001</v>
      </c>
      <c r="AU3026" s="3">
        <v>67.879418000000001</v>
      </c>
      <c r="AV3026" s="3">
        <v>0.80948728635561373</v>
      </c>
      <c r="AW3026" s="3">
        <v>0.94015263054408971</v>
      </c>
      <c r="AX3026" s="3">
        <v>1.1998332009281913</v>
      </c>
      <c r="AY3026" s="3">
        <v>56.51</v>
      </c>
      <c r="AZ3026" s="3">
        <v>65.63</v>
      </c>
      <c r="BA3026" s="3">
        <v>83.76</v>
      </c>
    </row>
    <row r="3027" spans="1:53" x14ac:dyDescent="0.3">
      <c r="A3027" s="1" t="s">
        <v>3259</v>
      </c>
      <c r="B3027" s="2">
        <v>4278562</v>
      </c>
      <c r="C3027" s="9" t="s">
        <v>2395</v>
      </c>
      <c r="D3027" s="9" t="s">
        <v>2407</v>
      </c>
      <c r="E3027" s="3">
        <v>123.9034106</v>
      </c>
      <c r="F3027" s="5">
        <v>164.96307999999999</v>
      </c>
      <c r="G3027" s="5">
        <v>164.93641059999999</v>
      </c>
      <c r="H3027" s="3">
        <v>-0.23300000000000001</v>
      </c>
      <c r="I3027" s="3" t="s">
        <v>2397</v>
      </c>
      <c r="J3027" s="3">
        <v>-0.23300000000000001</v>
      </c>
      <c r="K3027" s="3" t="s">
        <v>2397</v>
      </c>
      <c r="L3027" s="3">
        <v>0.87318087000000011</v>
      </c>
      <c r="M3027" s="3">
        <v>0.87318087000000011</v>
      </c>
      <c r="N3027" s="3" t="s">
        <v>2397</v>
      </c>
      <c r="O3027" s="3" t="s">
        <v>2400</v>
      </c>
      <c r="P3027" s="3" t="s">
        <v>2400</v>
      </c>
      <c r="Q3027" s="3">
        <v>30.238057999999999</v>
      </c>
      <c r="R3027" s="3" t="s">
        <v>2397</v>
      </c>
      <c r="S3027" s="3">
        <v>-22.986015999999999</v>
      </c>
      <c r="T3027" s="9" t="s">
        <v>3429</v>
      </c>
      <c r="U3027" s="7">
        <v>6596.78</v>
      </c>
      <c r="V3027" s="7">
        <v>3456.1930000000002</v>
      </c>
      <c r="W3027" s="7">
        <v>1470.8420000000001</v>
      </c>
      <c r="X3027" s="7">
        <v>1824.127</v>
      </c>
      <c r="Y3027" s="7">
        <v>5903.8950000000004</v>
      </c>
      <c r="Z3027" s="7">
        <v>6480.924</v>
      </c>
      <c r="AA3027" s="7">
        <v>6825.7889999999998</v>
      </c>
      <c r="AB3027" s="7">
        <v>6596.78</v>
      </c>
      <c r="AC3027" s="4">
        <v>100</v>
      </c>
      <c r="AD3027" s="4">
        <v>100</v>
      </c>
      <c r="AE3027" s="3" t="s">
        <v>2400</v>
      </c>
      <c r="AF3027" s="3" t="s">
        <v>2400</v>
      </c>
      <c r="AG3027" s="7">
        <v>23378002</v>
      </c>
      <c r="AH3027" s="7">
        <v>23378002</v>
      </c>
      <c r="AI3027" s="7">
        <v>25209108</v>
      </c>
      <c r="AJ3027" s="7">
        <v>21749600</v>
      </c>
      <c r="AK3027" s="3">
        <v>93.034469999999999</v>
      </c>
      <c r="AL3027" s="7">
        <v>46</v>
      </c>
      <c r="AM3027" s="7">
        <v>4318024</v>
      </c>
      <c r="AN3027" s="3">
        <v>18.47</v>
      </c>
      <c r="AO3027" s="3">
        <v>-1.0101009999999999</v>
      </c>
      <c r="AP3027" s="3">
        <v>10.943396</v>
      </c>
      <c r="AQ3027" s="3">
        <v>45.544555000000003</v>
      </c>
      <c r="AR3027" s="3">
        <v>45.905707</v>
      </c>
      <c r="AS3027" s="3">
        <v>10.943396</v>
      </c>
      <c r="AT3027" s="3">
        <v>45.544555000000003</v>
      </c>
      <c r="AU3027" s="3">
        <v>49.238579000000001</v>
      </c>
      <c r="AV3027" s="3">
        <v>3.9905163837354451</v>
      </c>
      <c r="AW3027" s="3">
        <v>5.2093426430228185</v>
      </c>
      <c r="AX3027" s="3">
        <v>4.5667586266650284</v>
      </c>
      <c r="AY3027" s="4">
        <v>180.12</v>
      </c>
      <c r="AZ3027" s="3">
        <v>235.14</v>
      </c>
      <c r="BA3027" s="3">
        <v>206.13</v>
      </c>
    </row>
    <row r="3028" spans="1:53" x14ac:dyDescent="0.3">
      <c r="A3028" s="1" t="s">
        <v>2838</v>
      </c>
      <c r="B3028" s="2">
        <v>26676972</v>
      </c>
      <c r="C3028" s="9" t="s">
        <v>2401</v>
      </c>
      <c r="D3028" s="9" t="s">
        <v>2467</v>
      </c>
      <c r="E3028" s="3">
        <v>123.53591400000001</v>
      </c>
      <c r="F3028" s="5">
        <v>270.609914</v>
      </c>
      <c r="G3028" s="5" t="s">
        <v>2400</v>
      </c>
      <c r="H3028" s="3">
        <v>-0.111</v>
      </c>
      <c r="I3028" s="3" t="s">
        <v>2397</v>
      </c>
      <c r="J3028" s="3">
        <v>-0.111</v>
      </c>
      <c r="K3028" s="3" t="s">
        <v>2397</v>
      </c>
      <c r="L3028" s="3" t="s">
        <v>2397</v>
      </c>
      <c r="M3028" s="3">
        <v>1.5307582300000002</v>
      </c>
      <c r="N3028" s="3" t="s">
        <v>2397</v>
      </c>
      <c r="O3028" s="3" t="s">
        <v>2400</v>
      </c>
      <c r="P3028" s="3" t="s">
        <v>2400</v>
      </c>
      <c r="Q3028" s="3">
        <v>2.38422</v>
      </c>
      <c r="R3028" s="3" t="s">
        <v>2397</v>
      </c>
      <c r="S3028" s="3">
        <v>-12.170918</v>
      </c>
      <c r="T3028" s="9" t="s">
        <v>3429</v>
      </c>
      <c r="U3028" s="7">
        <v>132645</v>
      </c>
      <c r="V3028" s="7">
        <v>113765</v>
      </c>
      <c r="W3028" s="7">
        <v>82912</v>
      </c>
      <c r="X3028" s="7">
        <v>65157</v>
      </c>
      <c r="Y3028" s="7">
        <v>125062</v>
      </c>
      <c r="Z3028" s="7">
        <v>129632</v>
      </c>
      <c r="AA3028" s="7">
        <v>133228</v>
      </c>
      <c r="AB3028" s="7">
        <v>132645</v>
      </c>
      <c r="AC3028" s="3">
        <v>69.655000000000001</v>
      </c>
      <c r="AD3028" s="3">
        <v>74.629000000000005</v>
      </c>
      <c r="AE3028" s="3">
        <v>-40.112000000000002</v>
      </c>
      <c r="AF3028" s="3">
        <v>-23.798999999999999</v>
      </c>
      <c r="AG3028" s="7">
        <v>140875004</v>
      </c>
      <c r="AH3028" s="7">
        <v>139184754</v>
      </c>
      <c r="AI3028" s="7">
        <v>128895749</v>
      </c>
      <c r="AJ3028" s="7">
        <v>68114855</v>
      </c>
      <c r="AK3028" s="3">
        <v>48.234459999999999</v>
      </c>
      <c r="AL3028" s="7">
        <v>93</v>
      </c>
      <c r="AM3028" s="7">
        <v>37489150</v>
      </c>
      <c r="AN3028" s="3">
        <v>26.55</v>
      </c>
      <c r="AO3028" s="3">
        <v>-8.5470089999999992</v>
      </c>
      <c r="AP3028" s="3">
        <v>22.313672</v>
      </c>
      <c r="AQ3028" s="3">
        <v>-16.40625</v>
      </c>
      <c r="AR3028" s="3">
        <v>1.9047620000000001</v>
      </c>
      <c r="AS3028" s="3">
        <v>22.313672</v>
      </c>
      <c r="AT3028" s="3">
        <v>-16.40625</v>
      </c>
      <c r="AU3028" s="3">
        <v>-6.1403509999999999</v>
      </c>
      <c r="AV3028" s="3">
        <v>10.831661849513912</v>
      </c>
      <c r="AW3028" s="3">
        <v>9.0192546119811965</v>
      </c>
      <c r="AX3028" s="3">
        <v>4.2681873083130046</v>
      </c>
      <c r="AY3028" s="3">
        <v>351.33</v>
      </c>
      <c r="AZ3028" s="3">
        <v>292.55</v>
      </c>
      <c r="BA3028" s="3">
        <v>138.44</v>
      </c>
    </row>
    <row r="3029" spans="1:53" x14ac:dyDescent="0.3">
      <c r="A3029" s="1" t="s">
        <v>3057</v>
      </c>
      <c r="B3029" s="2">
        <v>13381590</v>
      </c>
      <c r="C3029" s="9" t="s">
        <v>2395</v>
      </c>
      <c r="D3029" s="9" t="s">
        <v>2459</v>
      </c>
      <c r="E3029" s="3">
        <v>122.34278055</v>
      </c>
      <c r="F3029" s="5">
        <v>274.71278000000001</v>
      </c>
      <c r="G3029" s="5" t="s">
        <v>2400</v>
      </c>
      <c r="H3029" s="3">
        <v>-3.8879999999999999</v>
      </c>
      <c r="I3029" s="3" t="s">
        <v>2397</v>
      </c>
      <c r="J3029" s="3">
        <v>-3.8879999999999999</v>
      </c>
      <c r="K3029" s="3" t="s">
        <v>2397</v>
      </c>
      <c r="L3029" s="3">
        <v>0.20111543000000001</v>
      </c>
      <c r="M3029" s="3">
        <v>0.17346939</v>
      </c>
      <c r="N3029" s="3" t="s">
        <v>2397</v>
      </c>
      <c r="O3029" s="3" t="s">
        <v>2400</v>
      </c>
      <c r="P3029" s="3" t="s">
        <v>2400</v>
      </c>
      <c r="Q3029" s="3">
        <v>3.3482059999999998</v>
      </c>
      <c r="R3029" s="3" t="s">
        <v>2397</v>
      </c>
      <c r="S3029" s="3">
        <v>-0.51525200000000004</v>
      </c>
      <c r="T3029" s="9" t="s">
        <v>3429</v>
      </c>
      <c r="U3029" s="7">
        <v>35839</v>
      </c>
      <c r="V3029" s="7">
        <v>49725</v>
      </c>
      <c r="W3029" s="7" t="s">
        <v>2400</v>
      </c>
      <c r="X3029" s="7">
        <v>95</v>
      </c>
      <c r="Y3029" s="7">
        <v>75529</v>
      </c>
      <c r="Z3029" s="7">
        <v>48616</v>
      </c>
      <c r="AA3029" s="7">
        <v>32659</v>
      </c>
      <c r="AB3029" s="7">
        <v>35839</v>
      </c>
      <c r="AC3029" s="3" t="s">
        <v>2397</v>
      </c>
      <c r="AD3029" s="3">
        <v>-281.322</v>
      </c>
      <c r="AE3029" s="3" t="s">
        <v>2397</v>
      </c>
      <c r="AF3029" s="3" t="s">
        <v>2397</v>
      </c>
      <c r="AG3029" s="7">
        <v>55283396</v>
      </c>
      <c r="AH3029" s="7">
        <v>48473984</v>
      </c>
      <c r="AI3029" s="7">
        <v>33067796</v>
      </c>
      <c r="AJ3029" s="7">
        <v>83011381</v>
      </c>
      <c r="AK3029" s="3">
        <v>98.275829999999999</v>
      </c>
      <c r="AL3029" s="7">
        <v>201</v>
      </c>
      <c r="AM3029" s="7">
        <v>14988189</v>
      </c>
      <c r="AN3029" s="3">
        <v>17.739999999999998</v>
      </c>
      <c r="AO3029" s="3">
        <v>3.4782609999999998</v>
      </c>
      <c r="AP3029" s="3">
        <v>-40.796019999999999</v>
      </c>
      <c r="AQ3029" s="3">
        <v>-74.017466999999996</v>
      </c>
      <c r="AR3029" s="3">
        <v>-95.238100000000003</v>
      </c>
      <c r="AS3029" s="3">
        <v>-40.796019999999999</v>
      </c>
      <c r="AT3029" s="3">
        <v>-74.017466999999996</v>
      </c>
      <c r="AU3029" s="3">
        <v>-95.465635000000006</v>
      </c>
      <c r="AV3029" s="3">
        <v>73.534730432209557</v>
      </c>
      <c r="AW3029" s="3">
        <v>69.173504884291717</v>
      </c>
      <c r="AX3029" s="3">
        <v>45.572202870837472</v>
      </c>
      <c r="AY3029" s="3">
        <v>287.17</v>
      </c>
      <c r="AZ3029" s="3">
        <v>270.14</v>
      </c>
      <c r="BA3029" s="3">
        <v>177.97</v>
      </c>
    </row>
    <row r="3030" spans="1:53" x14ac:dyDescent="0.3">
      <c r="A3030" s="1" t="s">
        <v>3023</v>
      </c>
      <c r="B3030" s="2">
        <v>9322632</v>
      </c>
      <c r="C3030" s="9" t="s">
        <v>2401</v>
      </c>
      <c r="D3030" s="9" t="s">
        <v>2407</v>
      </c>
      <c r="E3030" s="3">
        <v>122.31999924</v>
      </c>
      <c r="F3030" s="5">
        <v>203.81134900000001</v>
      </c>
      <c r="G3030" s="5" t="s">
        <v>2400</v>
      </c>
      <c r="H3030" s="3">
        <v>8.4000000000000005E-2</v>
      </c>
      <c r="I3030" s="3">
        <v>20</v>
      </c>
      <c r="J3030" s="3">
        <v>8.4000000000000005E-2</v>
      </c>
      <c r="K3030" s="3">
        <v>20</v>
      </c>
      <c r="L3030" s="3">
        <v>0.89997553999999991</v>
      </c>
      <c r="M3030" s="3">
        <v>0.89997553999999991</v>
      </c>
      <c r="N3030" s="3">
        <v>11.536049999999999</v>
      </c>
      <c r="O3030" s="3" t="s">
        <v>2400</v>
      </c>
      <c r="P3030" s="3" t="s">
        <v>2400</v>
      </c>
      <c r="Q3030" s="3">
        <v>19.586746999999999</v>
      </c>
      <c r="R3030" s="3" t="s">
        <v>2400</v>
      </c>
      <c r="S3030" s="3" t="s">
        <v>2400</v>
      </c>
      <c r="T3030" s="9" t="s">
        <v>3438</v>
      </c>
      <c r="U3030" s="7">
        <v>10239.98</v>
      </c>
      <c r="V3030" s="7">
        <v>9684.6190000000006</v>
      </c>
      <c r="W3030" s="7">
        <v>10408.663</v>
      </c>
      <c r="X3030" s="7">
        <v>11290.721</v>
      </c>
      <c r="Y3030" s="7">
        <v>10083.665000000001</v>
      </c>
      <c r="Z3030" s="7">
        <v>10161.822</v>
      </c>
      <c r="AA3030" s="7">
        <v>10239.98</v>
      </c>
      <c r="AB3030" s="7">
        <v>10157.254000000001</v>
      </c>
      <c r="AC3030" s="4">
        <v>100</v>
      </c>
      <c r="AD3030" s="4">
        <v>100</v>
      </c>
      <c r="AE3030" s="3" t="s">
        <v>2400</v>
      </c>
      <c r="AF3030" s="3" t="s">
        <v>2400</v>
      </c>
      <c r="AG3030" s="7">
        <v>31525773</v>
      </c>
      <c r="AH3030" s="7">
        <v>31525773</v>
      </c>
      <c r="AI3030" s="7">
        <v>31525773</v>
      </c>
      <c r="AJ3030" s="7" t="s">
        <v>2400</v>
      </c>
      <c r="AK3030" s="3" t="s">
        <v>2400</v>
      </c>
      <c r="AL3030" s="7">
        <v>52</v>
      </c>
      <c r="AM3030" s="7">
        <v>9680305</v>
      </c>
      <c r="AN3030" s="3">
        <v>30.71</v>
      </c>
      <c r="AO3030" s="3">
        <v>0.82191800000000004</v>
      </c>
      <c r="AP3030" s="3">
        <v>-5.1546390000000004</v>
      </c>
      <c r="AQ3030" s="3">
        <v>-8.1148559999999996</v>
      </c>
      <c r="AR3030" s="3">
        <v>1.3774109999999999</v>
      </c>
      <c r="AS3030" s="3">
        <v>-5.1546390000000004</v>
      </c>
      <c r="AT3030" s="3">
        <v>-8.1148559999999996</v>
      </c>
      <c r="AU3030" s="3">
        <v>3.661972</v>
      </c>
      <c r="AV3030" s="3">
        <v>1.6639591993509566</v>
      </c>
      <c r="AW3030" s="3">
        <v>1.7587175996662101</v>
      </c>
      <c r="AX3030" s="3">
        <v>1.5246929259093212</v>
      </c>
      <c r="AY3030" s="3">
        <v>165.37</v>
      </c>
      <c r="AZ3030" s="3">
        <v>174.79</v>
      </c>
      <c r="BA3030" s="3">
        <v>151.53</v>
      </c>
    </row>
    <row r="3031" spans="1:53" x14ac:dyDescent="0.3">
      <c r="A3031" s="1" t="s">
        <v>3146</v>
      </c>
      <c r="B3031" s="2">
        <v>5722023</v>
      </c>
      <c r="C3031" s="9" t="s">
        <v>2401</v>
      </c>
      <c r="D3031" s="9" t="s">
        <v>2407</v>
      </c>
      <c r="E3031" s="3">
        <v>122.14058871</v>
      </c>
      <c r="F3031" s="5">
        <v>182.03719799999999</v>
      </c>
      <c r="G3031" s="5" t="s">
        <v>2400</v>
      </c>
      <c r="H3031" s="3">
        <v>0.41399999999999998</v>
      </c>
      <c r="I3031" s="3">
        <v>5.6674470000000001</v>
      </c>
      <c r="J3031" s="4">
        <v>0.41399999999999998</v>
      </c>
      <c r="K3031" s="3">
        <v>5.6674470000000001</v>
      </c>
      <c r="L3031" s="3">
        <v>0.93409244000000002</v>
      </c>
      <c r="M3031" s="3">
        <v>0.93409244000000002</v>
      </c>
      <c r="N3031" s="3">
        <v>10.200210999999999</v>
      </c>
      <c r="O3031" s="3" t="s">
        <v>2400</v>
      </c>
      <c r="P3031" s="3" t="s">
        <v>2400</v>
      </c>
      <c r="Q3031" s="3">
        <v>9.1813420000000008</v>
      </c>
      <c r="R3031" s="3" t="s">
        <v>2400</v>
      </c>
      <c r="S3031" s="3" t="s">
        <v>2400</v>
      </c>
      <c r="T3031" s="9" t="s">
        <v>3438</v>
      </c>
      <c r="U3031" s="7">
        <v>19285.080000000002</v>
      </c>
      <c r="V3031" s="7">
        <v>13478.842000000001</v>
      </c>
      <c r="W3031" s="7">
        <v>12597.257</v>
      </c>
      <c r="X3031" s="7">
        <v>23747.187000000002</v>
      </c>
      <c r="Y3031" s="7">
        <v>19570.774000000001</v>
      </c>
      <c r="Z3031" s="7">
        <v>19427.927</v>
      </c>
      <c r="AA3031" s="7">
        <v>19285.080000000002</v>
      </c>
      <c r="AB3031" s="7">
        <v>17906.784</v>
      </c>
      <c r="AC3031" s="4">
        <v>100</v>
      </c>
      <c r="AD3031" s="4">
        <v>100</v>
      </c>
      <c r="AE3031" s="3" t="s">
        <v>2400</v>
      </c>
      <c r="AF3031" s="3" t="s">
        <v>2400</v>
      </c>
      <c r="AG3031" s="7">
        <v>12374933</v>
      </c>
      <c r="AH3031" s="7">
        <v>12374933</v>
      </c>
      <c r="AI3031" s="7">
        <v>12374933</v>
      </c>
      <c r="AJ3031" s="7" t="s">
        <v>2400</v>
      </c>
      <c r="AK3031" s="3" t="s">
        <v>2400</v>
      </c>
      <c r="AL3031" s="7">
        <v>44</v>
      </c>
      <c r="AM3031" s="7">
        <v>3514921</v>
      </c>
      <c r="AN3031" s="4">
        <v>28.4</v>
      </c>
      <c r="AO3031" s="3">
        <v>-0.41152300000000003</v>
      </c>
      <c r="AP3031" s="3">
        <v>-1.925025</v>
      </c>
      <c r="AQ3031" s="3">
        <v>-2.2222219999999999</v>
      </c>
      <c r="AR3031" s="3">
        <v>5.6768559999999999</v>
      </c>
      <c r="AS3031" s="3">
        <v>-1.925025</v>
      </c>
      <c r="AT3031" s="3">
        <v>-2.2222219999999999</v>
      </c>
      <c r="AU3031" s="3">
        <v>5.5616139999999996</v>
      </c>
      <c r="AV3031" s="3">
        <v>2.7818332430567505</v>
      </c>
      <c r="AW3031" s="3">
        <v>2.2868847414806575</v>
      </c>
      <c r="AX3031" s="3">
        <v>2.1158815411519649</v>
      </c>
      <c r="AY3031" s="3">
        <v>117.98</v>
      </c>
      <c r="AZ3031" s="3">
        <v>96.99</v>
      </c>
      <c r="BA3031" s="3">
        <v>89.74</v>
      </c>
    </row>
    <row r="3032" spans="1:53" x14ac:dyDescent="0.3">
      <c r="A3032" s="1" t="s">
        <v>2858</v>
      </c>
      <c r="B3032" s="2">
        <v>5016244</v>
      </c>
      <c r="C3032" s="9" t="s">
        <v>2401</v>
      </c>
      <c r="D3032" s="9" t="s">
        <v>2431</v>
      </c>
      <c r="E3032" s="3">
        <v>121.7289012</v>
      </c>
      <c r="F3032" s="5">
        <v>162.655901</v>
      </c>
      <c r="G3032" s="5" t="s">
        <v>2400</v>
      </c>
      <c r="H3032" s="3">
        <v>-0.156</v>
      </c>
      <c r="I3032" s="3" t="s">
        <v>2397</v>
      </c>
      <c r="J3032" s="3">
        <v>-0.156</v>
      </c>
      <c r="K3032" s="3" t="s">
        <v>2397</v>
      </c>
      <c r="L3032" s="3" t="s">
        <v>2397</v>
      </c>
      <c r="M3032" s="3" t="s">
        <v>2397</v>
      </c>
      <c r="N3032" s="3" t="s">
        <v>2397</v>
      </c>
      <c r="O3032" s="3" t="s">
        <v>2400</v>
      </c>
      <c r="P3032" s="3" t="s">
        <v>2400</v>
      </c>
      <c r="Q3032" s="3">
        <v>13.194051</v>
      </c>
      <c r="R3032" s="3" t="s">
        <v>2397</v>
      </c>
      <c r="S3032" s="3">
        <v>-6.6211399999999996</v>
      </c>
      <c r="T3032" s="9" t="s">
        <v>3429</v>
      </c>
      <c r="U3032" s="7">
        <v>16028</v>
      </c>
      <c r="V3032" s="7">
        <v>16669</v>
      </c>
      <c r="W3032" s="7">
        <v>25524</v>
      </c>
      <c r="X3032" s="7">
        <v>22394</v>
      </c>
      <c r="Y3032" s="7">
        <v>11532</v>
      </c>
      <c r="Z3032" s="7">
        <v>13398</v>
      </c>
      <c r="AA3032" s="7">
        <v>16231</v>
      </c>
      <c r="AB3032" s="7">
        <v>16028</v>
      </c>
      <c r="AC3032" s="3">
        <v>42.014000000000003</v>
      </c>
      <c r="AD3032" s="3">
        <v>55.107999999999997</v>
      </c>
      <c r="AE3032" s="3">
        <v>-84.114999999999995</v>
      </c>
      <c r="AF3032" s="3">
        <v>-205.94900000000001</v>
      </c>
      <c r="AG3032" s="7">
        <v>47611000</v>
      </c>
      <c r="AH3032" s="7">
        <v>46679000</v>
      </c>
      <c r="AI3032" s="7">
        <v>128905177</v>
      </c>
      <c r="AJ3032" s="7">
        <v>30412468</v>
      </c>
      <c r="AK3032" s="3">
        <v>63.70861</v>
      </c>
      <c r="AL3032" s="7">
        <v>50</v>
      </c>
      <c r="AM3032" s="7">
        <v>3034047</v>
      </c>
      <c r="AN3032" s="3">
        <v>6.36</v>
      </c>
      <c r="AO3032" s="3">
        <v>-4.1152259999999998</v>
      </c>
      <c r="AP3032" s="3">
        <v>-8.6274510000000006</v>
      </c>
      <c r="AQ3032" s="3">
        <v>-30.447761</v>
      </c>
      <c r="AR3032" s="3">
        <v>-77.956480999999997</v>
      </c>
      <c r="AS3032" s="3">
        <v>-8.6274510000000006</v>
      </c>
      <c r="AT3032" s="3">
        <v>-30.447761</v>
      </c>
      <c r="AU3032" s="3">
        <v>-77.935606000000007</v>
      </c>
      <c r="AV3032" s="3">
        <v>1.6781468327260314</v>
      </c>
      <c r="AW3032" s="3">
        <v>1.9103253211056443</v>
      </c>
      <c r="AX3032" s="3">
        <v>1.7108369647072261</v>
      </c>
      <c r="AY3032" s="3">
        <v>40.72</v>
      </c>
      <c r="AZ3032" s="3">
        <v>46.36</v>
      </c>
      <c r="BA3032" s="3">
        <v>41.51</v>
      </c>
    </row>
    <row r="3033" spans="1:53" x14ac:dyDescent="0.3">
      <c r="A3033" s="1" t="s">
        <v>2841</v>
      </c>
      <c r="B3033" s="2">
        <v>5721577</v>
      </c>
      <c r="C3033" s="9" t="s">
        <v>2401</v>
      </c>
      <c r="D3033" s="9" t="s">
        <v>2407</v>
      </c>
      <c r="E3033" s="3">
        <v>120.18062594</v>
      </c>
      <c r="F3033" s="5">
        <v>200.78062499999999</v>
      </c>
      <c r="G3033" s="5" t="s">
        <v>2400</v>
      </c>
      <c r="H3033" s="3">
        <v>0.47199999999999998</v>
      </c>
      <c r="I3033" s="3">
        <v>6.0106739999999999</v>
      </c>
      <c r="J3033" s="3">
        <v>0.47199999999999998</v>
      </c>
      <c r="K3033" s="3">
        <v>6.0106739999999999</v>
      </c>
      <c r="L3033" s="3">
        <v>0.93776020000000004</v>
      </c>
      <c r="M3033" s="3">
        <v>0.93776020000000004</v>
      </c>
      <c r="N3033" s="3">
        <v>16.381817999999999</v>
      </c>
      <c r="O3033" s="3" t="s">
        <v>2400</v>
      </c>
      <c r="P3033" s="3" t="s">
        <v>2400</v>
      </c>
      <c r="Q3033" s="3">
        <v>14.196676999999999</v>
      </c>
      <c r="R3033" s="3" t="s">
        <v>2400</v>
      </c>
      <c r="S3033" s="3" t="s">
        <v>2400</v>
      </c>
      <c r="T3033" s="9" t="s">
        <v>3438</v>
      </c>
      <c r="U3033" s="7">
        <v>13689.521000000001</v>
      </c>
      <c r="V3033" s="7">
        <v>13384.269</v>
      </c>
      <c r="W3033" s="7">
        <v>13082.864</v>
      </c>
      <c r="X3033" s="7">
        <v>13244.565000000001</v>
      </c>
      <c r="Y3033" s="7">
        <v>13976.983</v>
      </c>
      <c r="Z3033" s="7">
        <v>13833.252</v>
      </c>
      <c r="AA3033" s="7">
        <v>13689.521000000001</v>
      </c>
      <c r="AB3033" s="7">
        <v>13618.65</v>
      </c>
      <c r="AC3033" s="4">
        <v>100</v>
      </c>
      <c r="AD3033" s="4">
        <v>100</v>
      </c>
      <c r="AE3033" s="3" t="s">
        <v>2400</v>
      </c>
      <c r="AF3033" s="3" t="s">
        <v>2400</v>
      </c>
      <c r="AG3033" s="7">
        <v>13077326</v>
      </c>
      <c r="AH3033" s="7">
        <v>13077326</v>
      </c>
      <c r="AI3033" s="7">
        <v>13077326</v>
      </c>
      <c r="AJ3033" s="7">
        <v>12539735</v>
      </c>
      <c r="AK3033" s="3">
        <v>99.946209999999994</v>
      </c>
      <c r="AL3033" s="7">
        <v>50</v>
      </c>
      <c r="AM3033" s="7">
        <v>2554704</v>
      </c>
      <c r="AN3033" s="3">
        <v>19.54</v>
      </c>
      <c r="AO3033" s="3">
        <v>0</v>
      </c>
      <c r="AP3033" s="3">
        <v>-1.9586509999999999</v>
      </c>
      <c r="AQ3033" s="3">
        <v>-4.2507970000000004</v>
      </c>
      <c r="AR3033" s="3">
        <v>12.893121000000001</v>
      </c>
      <c r="AS3033" s="3">
        <v>-1.9586509999999999</v>
      </c>
      <c r="AT3033" s="3">
        <v>-4.2507970000000004</v>
      </c>
      <c r="AU3033" s="3">
        <v>13.190955000000001</v>
      </c>
      <c r="AV3033" s="3">
        <v>1.9321381144738612</v>
      </c>
      <c r="AW3033" s="3">
        <v>1.3848970347607761</v>
      </c>
      <c r="AX3033" s="3">
        <v>1.472642860568802</v>
      </c>
      <c r="AY3033" s="3">
        <v>140.88999999999999</v>
      </c>
      <c r="AZ3033" s="3">
        <v>100.99</v>
      </c>
      <c r="BA3033" s="3">
        <v>107.38</v>
      </c>
    </row>
    <row r="3034" spans="1:53" x14ac:dyDescent="0.3">
      <c r="A3034" s="1" t="s">
        <v>3171</v>
      </c>
      <c r="B3034" s="2">
        <v>16995767</v>
      </c>
      <c r="C3034" s="9" t="s">
        <v>2395</v>
      </c>
      <c r="D3034" s="9" t="s">
        <v>2403</v>
      </c>
      <c r="E3034" s="3">
        <v>119.52611529000001</v>
      </c>
      <c r="F3034" s="5">
        <v>-4.7518849999999997</v>
      </c>
      <c r="G3034" s="5" t="s">
        <v>2400</v>
      </c>
      <c r="H3034" s="3">
        <v>-0.34899999999999998</v>
      </c>
      <c r="I3034" s="3" t="s">
        <v>2397</v>
      </c>
      <c r="J3034" s="3">
        <v>-0.34899999999999998</v>
      </c>
      <c r="K3034" s="3" t="s">
        <v>2397</v>
      </c>
      <c r="L3034" s="3">
        <v>0.71297989000000006</v>
      </c>
      <c r="M3034" s="3">
        <v>0.60348162000000005</v>
      </c>
      <c r="N3034" s="3" t="s">
        <v>2397</v>
      </c>
      <c r="O3034" s="3" t="s">
        <v>2400</v>
      </c>
      <c r="P3034" s="3" t="s">
        <v>2400</v>
      </c>
      <c r="Q3034" s="3" t="s">
        <v>2397</v>
      </c>
      <c r="R3034" s="3">
        <v>0.54333900000000002</v>
      </c>
      <c r="S3034" s="3">
        <v>0.54333900000000002</v>
      </c>
      <c r="T3034" s="9" t="s">
        <v>3429</v>
      </c>
      <c r="U3034" s="7" t="s">
        <v>2400</v>
      </c>
      <c r="V3034" s="7" t="s">
        <v>2400</v>
      </c>
      <c r="W3034" s="7" t="s">
        <v>2400</v>
      </c>
      <c r="X3034" s="7" t="s">
        <v>2400</v>
      </c>
      <c r="Y3034" s="7">
        <v>16146</v>
      </c>
      <c r="Z3034" s="7">
        <v>16146</v>
      </c>
      <c r="AA3034" s="7">
        <v>16146</v>
      </c>
      <c r="AB3034" s="7" t="s">
        <v>2400</v>
      </c>
      <c r="AC3034" s="3" t="s">
        <v>2400</v>
      </c>
      <c r="AD3034" s="3">
        <v>97.058000000000007</v>
      </c>
      <c r="AE3034" s="3" t="s">
        <v>2400</v>
      </c>
      <c r="AF3034" s="3" t="s">
        <v>2397</v>
      </c>
      <c r="AG3034" s="7">
        <v>59449998</v>
      </c>
      <c r="AH3034" s="7">
        <v>58914712</v>
      </c>
      <c r="AI3034" s="7">
        <v>44294092</v>
      </c>
      <c r="AJ3034" s="7">
        <v>31606003</v>
      </c>
      <c r="AK3034" s="3">
        <v>53.149949999999997</v>
      </c>
      <c r="AL3034" s="7">
        <v>112</v>
      </c>
      <c r="AM3034" s="7">
        <v>19373047</v>
      </c>
      <c r="AN3034" s="3">
        <v>32.58</v>
      </c>
      <c r="AO3034" s="3">
        <v>-2.5</v>
      </c>
      <c r="AP3034" s="3">
        <v>-22.388059999999999</v>
      </c>
      <c r="AQ3034" s="3">
        <v>-57.493188000000004</v>
      </c>
      <c r="AR3034" s="3">
        <v>-24.271844999999999</v>
      </c>
      <c r="AS3034" s="3">
        <v>-22.388059999999999</v>
      </c>
      <c r="AT3034" s="3">
        <v>-57.493188000000004</v>
      </c>
      <c r="AU3034" s="3">
        <v>-13.333333</v>
      </c>
      <c r="AV3034" s="3">
        <v>6.9817963414637223</v>
      </c>
      <c r="AW3034" s="3">
        <v>10.319253094758416</v>
      </c>
      <c r="AX3034" s="3">
        <v>10.495376051223209</v>
      </c>
      <c r="AY3034" s="3">
        <v>104.55</v>
      </c>
      <c r="AZ3034" s="3">
        <v>154.53</v>
      </c>
      <c r="BA3034" s="3">
        <v>157.16</v>
      </c>
    </row>
    <row r="3035" spans="1:53" x14ac:dyDescent="0.3">
      <c r="A3035" s="1" t="s">
        <v>2603</v>
      </c>
      <c r="B3035" s="2">
        <v>29524252</v>
      </c>
      <c r="C3035" s="9" t="s">
        <v>2401</v>
      </c>
      <c r="D3035" s="9" t="s">
        <v>2463</v>
      </c>
      <c r="E3035" s="3">
        <v>118.93844088</v>
      </c>
      <c r="F3035" s="5">
        <v>-47.274560000000001</v>
      </c>
      <c r="G3035" s="5" t="s">
        <v>2400</v>
      </c>
      <c r="H3035" s="3">
        <v>-0.623</v>
      </c>
      <c r="I3035" s="3" t="s">
        <v>2397</v>
      </c>
      <c r="J3035" s="3">
        <v>-0.623</v>
      </c>
      <c r="K3035" s="3" t="s">
        <v>2397</v>
      </c>
      <c r="L3035" s="3">
        <v>0.69117647000000004</v>
      </c>
      <c r="M3035" s="3">
        <v>0.69117647000000004</v>
      </c>
      <c r="N3035" s="3" t="s">
        <v>2397</v>
      </c>
      <c r="O3035" s="3" t="s">
        <v>2400</v>
      </c>
      <c r="P3035" s="3" t="s">
        <v>2400</v>
      </c>
      <c r="Q3035" s="3" t="s">
        <v>2400</v>
      </c>
      <c r="R3035" s="3">
        <v>0.833847</v>
      </c>
      <c r="S3035" s="3">
        <v>0.833847</v>
      </c>
      <c r="T3035" s="9" t="s">
        <v>3429</v>
      </c>
      <c r="U3035" s="7" t="s">
        <v>2400</v>
      </c>
      <c r="V3035" s="7" t="s">
        <v>2400</v>
      </c>
      <c r="W3035" s="7">
        <v>210</v>
      </c>
      <c r="X3035" s="7" t="s">
        <v>2400</v>
      </c>
      <c r="Y3035" s="7" t="s">
        <v>2400</v>
      </c>
      <c r="Z3035" s="7" t="s">
        <v>2400</v>
      </c>
      <c r="AA3035" s="7" t="s">
        <v>2400</v>
      </c>
      <c r="AB3035" s="7" t="s">
        <v>2400</v>
      </c>
      <c r="AC3035" s="3" t="s">
        <v>2400</v>
      </c>
      <c r="AD3035" s="3" t="s">
        <v>2400</v>
      </c>
      <c r="AE3035" s="3" t="s">
        <v>2400</v>
      </c>
      <c r="AF3035" s="3" t="s">
        <v>2400</v>
      </c>
      <c r="AG3035" s="7">
        <v>26968198</v>
      </c>
      <c r="AH3035" s="7">
        <v>26950590</v>
      </c>
      <c r="AI3035" s="7">
        <v>3763756</v>
      </c>
      <c r="AJ3035" s="7">
        <v>19401562</v>
      </c>
      <c r="AK3035" s="3">
        <v>71.937119999999993</v>
      </c>
      <c r="AL3035" s="7">
        <v>90</v>
      </c>
      <c r="AM3035" s="7">
        <v>17140378</v>
      </c>
      <c r="AN3035" s="3">
        <v>63.55</v>
      </c>
      <c r="AO3035" s="3">
        <v>3.4229829999999999</v>
      </c>
      <c r="AP3035" s="3">
        <v>-4.0816330000000001</v>
      </c>
      <c r="AQ3035" s="3">
        <v>-63.024476</v>
      </c>
      <c r="AR3035" s="3">
        <v>-79.565217000000004</v>
      </c>
      <c r="AS3035" s="3">
        <v>-4.0816330000000001</v>
      </c>
      <c r="AT3035" s="3">
        <v>-63.024476</v>
      </c>
      <c r="AU3035" s="3">
        <v>-79.565217000000004</v>
      </c>
      <c r="AV3035" s="3">
        <v>4.0694407242846991</v>
      </c>
      <c r="AW3035" s="3">
        <v>5.6500760395708323</v>
      </c>
      <c r="AX3035" s="3">
        <v>13.65291344239195</v>
      </c>
      <c r="AY3035" s="3">
        <v>58.46</v>
      </c>
      <c r="AZ3035" s="3">
        <v>81.17</v>
      </c>
      <c r="BA3035" s="3">
        <v>196.14</v>
      </c>
    </row>
    <row r="3036" spans="1:53" x14ac:dyDescent="0.3">
      <c r="A3036" s="1" t="s">
        <v>3281</v>
      </c>
      <c r="B3036" s="2">
        <v>5721022</v>
      </c>
      <c r="C3036" s="9" t="s">
        <v>2401</v>
      </c>
      <c r="D3036" s="9" t="s">
        <v>2407</v>
      </c>
      <c r="E3036" s="3">
        <v>118.2903616</v>
      </c>
      <c r="F3036" s="5">
        <v>118.223831</v>
      </c>
      <c r="G3036" s="5" t="s">
        <v>2400</v>
      </c>
      <c r="H3036" s="4">
        <v>1.208</v>
      </c>
      <c r="I3036" s="3" t="s">
        <v>2400</v>
      </c>
      <c r="J3036" s="4">
        <v>1.208</v>
      </c>
      <c r="K3036" s="3" t="s">
        <v>2400</v>
      </c>
      <c r="L3036" s="3" t="s">
        <v>2400</v>
      </c>
      <c r="M3036" s="3" t="s">
        <v>2400</v>
      </c>
      <c r="N3036" s="3" t="s">
        <v>2400</v>
      </c>
      <c r="O3036" s="3" t="s">
        <v>2400</v>
      </c>
      <c r="P3036" s="3" t="s">
        <v>2400</v>
      </c>
      <c r="Q3036" s="3" t="s">
        <v>2400</v>
      </c>
      <c r="R3036" s="3" t="s">
        <v>2400</v>
      </c>
      <c r="S3036" s="3" t="s">
        <v>2400</v>
      </c>
      <c r="T3036" s="9" t="s">
        <v>3434</v>
      </c>
      <c r="U3036" s="7">
        <v>3401.1439999999998</v>
      </c>
      <c r="V3036" s="7">
        <v>2428.7069999999999</v>
      </c>
      <c r="W3036" s="7">
        <v>1789.8920000000001</v>
      </c>
      <c r="X3036" s="8">
        <v>4069.09</v>
      </c>
      <c r="Y3036" s="7">
        <v>3401.1439999999998</v>
      </c>
      <c r="Z3036" s="7">
        <v>3006.5169999999998</v>
      </c>
      <c r="AA3036" s="7">
        <v>2611.8919999999998</v>
      </c>
      <c r="AB3036" s="8">
        <v>2520.3000000000002</v>
      </c>
      <c r="AC3036" s="4">
        <v>100</v>
      </c>
      <c r="AD3036" s="4">
        <v>100</v>
      </c>
      <c r="AE3036" s="3" t="s">
        <v>2400</v>
      </c>
      <c r="AF3036" s="3" t="s">
        <v>2400</v>
      </c>
      <c r="AG3036" s="7">
        <v>9783829</v>
      </c>
      <c r="AH3036" s="7">
        <v>9783829</v>
      </c>
      <c r="AI3036" s="7">
        <v>10029955</v>
      </c>
      <c r="AJ3036" s="7" t="s">
        <v>2400</v>
      </c>
      <c r="AK3036" s="3" t="s">
        <v>2400</v>
      </c>
      <c r="AL3036" s="7">
        <v>26</v>
      </c>
      <c r="AM3036" s="7">
        <v>7460366</v>
      </c>
      <c r="AN3036" s="3">
        <v>76.25</v>
      </c>
      <c r="AO3036" s="3">
        <v>-3.4008099999999999</v>
      </c>
      <c r="AP3036" s="3">
        <v>0.76013500000000001</v>
      </c>
      <c r="AQ3036" s="3">
        <v>-6.3579280000000002</v>
      </c>
      <c r="AR3036" s="3">
        <v>18.470704999999999</v>
      </c>
      <c r="AS3036" s="3">
        <v>0.76013500000000001</v>
      </c>
      <c r="AT3036" s="3">
        <v>-6.3579280000000002</v>
      </c>
      <c r="AU3036" s="3">
        <v>17.42126</v>
      </c>
      <c r="AV3036" s="3">
        <v>1.0501307821303909</v>
      </c>
      <c r="AW3036" s="3">
        <v>1.5452701688581323</v>
      </c>
      <c r="AX3036" s="3">
        <v>2.1564382489639873</v>
      </c>
      <c r="AY3036" s="3">
        <v>65.23</v>
      </c>
      <c r="AZ3036" s="3">
        <v>95.99</v>
      </c>
      <c r="BA3036" s="3">
        <v>133.94999999999999</v>
      </c>
    </row>
    <row r="3037" spans="1:53" x14ac:dyDescent="0.3">
      <c r="A3037" s="1" t="s">
        <v>3195</v>
      </c>
      <c r="B3037" s="2">
        <v>1032031</v>
      </c>
      <c r="C3037" s="9" t="s">
        <v>2395</v>
      </c>
      <c r="D3037" s="9" t="s">
        <v>2399</v>
      </c>
      <c r="E3037" s="3">
        <v>117.56280474</v>
      </c>
      <c r="F3037" s="5" t="s">
        <v>2400</v>
      </c>
      <c r="G3037" s="5">
        <v>223.11480474000001</v>
      </c>
      <c r="H3037" s="3">
        <v>7.0000000000000007E-2</v>
      </c>
      <c r="I3037" s="4">
        <v>114.8</v>
      </c>
      <c r="J3037" s="3">
        <v>7.0000000000000007E-2</v>
      </c>
      <c r="K3037" s="4">
        <v>114.8</v>
      </c>
      <c r="L3037" s="3">
        <v>0.90724691385032596</v>
      </c>
      <c r="M3037" s="3">
        <v>0.753210073270554</v>
      </c>
      <c r="N3037" s="3">
        <v>30.695187000000001</v>
      </c>
      <c r="O3037" s="3" t="s">
        <v>2400</v>
      </c>
      <c r="P3037" s="3" t="s">
        <v>2400</v>
      </c>
      <c r="Q3037" s="3" t="s">
        <v>2400</v>
      </c>
      <c r="R3037" s="3" t="s">
        <v>2400</v>
      </c>
      <c r="S3037" s="3" t="s">
        <v>2400</v>
      </c>
      <c r="T3037" s="9" t="s">
        <v>3431</v>
      </c>
      <c r="U3037" s="7">
        <v>51057</v>
      </c>
      <c r="V3037" s="7">
        <v>63800</v>
      </c>
      <c r="W3037" s="7">
        <v>59869</v>
      </c>
      <c r="X3037" s="7">
        <v>56007</v>
      </c>
      <c r="Y3037" s="7">
        <v>48734</v>
      </c>
      <c r="Z3037" s="7">
        <v>49408</v>
      </c>
      <c r="AA3037" s="7">
        <v>51057</v>
      </c>
      <c r="AB3037" s="7">
        <v>54067</v>
      </c>
      <c r="AC3037" s="3" t="s">
        <v>2400</v>
      </c>
      <c r="AD3037" s="3" t="s">
        <v>2400</v>
      </c>
      <c r="AE3037" s="3" t="s">
        <v>2400</v>
      </c>
      <c r="AF3037" s="3" t="s">
        <v>2400</v>
      </c>
      <c r="AG3037" s="7">
        <v>21096968</v>
      </c>
      <c r="AH3037" s="7">
        <v>21111043</v>
      </c>
      <c r="AI3037" s="7">
        <v>21125889</v>
      </c>
      <c r="AJ3037" s="7">
        <v>14390934</v>
      </c>
      <c r="AK3037" s="3">
        <v>68.305120000000002</v>
      </c>
      <c r="AL3037" s="7">
        <v>45</v>
      </c>
      <c r="AM3037" s="7">
        <v>9152560</v>
      </c>
      <c r="AN3037" s="3">
        <v>43.44</v>
      </c>
      <c r="AO3037" s="3">
        <v>-0.86355800000000005</v>
      </c>
      <c r="AP3037" s="3">
        <v>2.8673839999999999</v>
      </c>
      <c r="AQ3037" s="3">
        <v>21.868365000000001</v>
      </c>
      <c r="AR3037" s="3">
        <v>-10.3125</v>
      </c>
      <c r="AS3037" s="3">
        <v>2.8673839999999999</v>
      </c>
      <c r="AT3037" s="3">
        <v>21.868365000000001</v>
      </c>
      <c r="AU3037" s="3">
        <v>-10.3125</v>
      </c>
      <c r="AV3037" s="3">
        <v>0.60554086096738358</v>
      </c>
      <c r="AW3037" s="3">
        <v>0.73181492773005319</v>
      </c>
      <c r="AX3037" s="3">
        <v>0.65821420841969669</v>
      </c>
      <c r="AY3037" s="3">
        <v>86.91</v>
      </c>
      <c r="AZ3037" s="4">
        <v>105.03</v>
      </c>
      <c r="BA3037" s="3">
        <v>94.47</v>
      </c>
    </row>
    <row r="3038" spans="1:53" x14ac:dyDescent="0.3">
      <c r="A3038" s="1" t="s">
        <v>3379</v>
      </c>
      <c r="B3038" s="2">
        <v>11078300</v>
      </c>
      <c r="C3038" s="9" t="s">
        <v>2395</v>
      </c>
      <c r="D3038" s="9" t="s">
        <v>2417</v>
      </c>
      <c r="E3038" s="3">
        <v>115.877471</v>
      </c>
      <c r="F3038" s="5">
        <v>187.27746999999999</v>
      </c>
      <c r="G3038" s="5" t="s">
        <v>2400</v>
      </c>
      <c r="H3038" s="3">
        <v>0.03</v>
      </c>
      <c r="I3038" s="3" t="s">
        <v>2397</v>
      </c>
      <c r="J3038" s="3">
        <v>0.03</v>
      </c>
      <c r="K3038" s="3" t="s">
        <v>2397</v>
      </c>
      <c r="L3038" s="3" t="s">
        <v>2397</v>
      </c>
      <c r="M3038" s="3">
        <v>4.5544554499999998</v>
      </c>
      <c r="N3038" s="3">
        <v>5.2075469999999999</v>
      </c>
      <c r="O3038" s="3" t="s">
        <v>2400</v>
      </c>
      <c r="P3038" s="3" t="s">
        <v>2400</v>
      </c>
      <c r="Q3038" s="3">
        <v>1.1225670000000001</v>
      </c>
      <c r="R3038" s="3">
        <v>5.7528350000000001</v>
      </c>
      <c r="S3038" s="3">
        <v>5.7528350000000001</v>
      </c>
      <c r="T3038" s="9" t="s">
        <v>3429</v>
      </c>
      <c r="U3038" s="7">
        <v>187993</v>
      </c>
      <c r="V3038" s="7">
        <v>215531</v>
      </c>
      <c r="W3038" s="7">
        <v>193146</v>
      </c>
      <c r="X3038" s="7">
        <v>161791</v>
      </c>
      <c r="Y3038" s="7">
        <v>183311</v>
      </c>
      <c r="Z3038" s="7">
        <v>183446</v>
      </c>
      <c r="AA3038" s="7">
        <v>185966</v>
      </c>
      <c r="AB3038" s="7">
        <v>187993</v>
      </c>
      <c r="AC3038" s="3">
        <v>93.335999999999999</v>
      </c>
      <c r="AD3038" s="3">
        <v>94.813000000000002</v>
      </c>
      <c r="AE3038" s="4">
        <v>9.7200000000000006</v>
      </c>
      <c r="AF3038" s="3">
        <v>15.124000000000001</v>
      </c>
      <c r="AG3038" s="7">
        <v>97376026</v>
      </c>
      <c r="AH3038" s="7">
        <v>96948250</v>
      </c>
      <c r="AI3038" s="7">
        <v>93881130</v>
      </c>
      <c r="AJ3038" s="7">
        <v>85222471</v>
      </c>
      <c r="AK3038" s="3">
        <v>87.518950000000004</v>
      </c>
      <c r="AL3038" s="7">
        <v>103</v>
      </c>
      <c r="AM3038" s="7">
        <v>38626261</v>
      </c>
      <c r="AN3038" s="3">
        <v>39.67</v>
      </c>
      <c r="AO3038" s="3">
        <v>-13.207547</v>
      </c>
      <c r="AP3038" s="3">
        <v>15.966386999999999</v>
      </c>
      <c r="AQ3038" s="3">
        <v>58.620690000000003</v>
      </c>
      <c r="AR3038" s="3">
        <v>72.715895000000003</v>
      </c>
      <c r="AS3038" s="3">
        <v>15.966386999999999</v>
      </c>
      <c r="AT3038" s="3">
        <v>58.620690000000003</v>
      </c>
      <c r="AU3038" s="3">
        <v>91.586838999999998</v>
      </c>
      <c r="AV3038" s="3">
        <v>5.5736457336775036</v>
      </c>
      <c r="AW3038" s="3">
        <v>7.5440967451473062</v>
      </c>
      <c r="AX3038" s="3">
        <v>5.059255046655541</v>
      </c>
      <c r="AY3038" s="3">
        <v>153.16999999999999</v>
      </c>
      <c r="AZ3038" s="3">
        <v>207.33</v>
      </c>
      <c r="BA3038" s="4">
        <v>139.04</v>
      </c>
    </row>
    <row r="3039" spans="1:53" x14ac:dyDescent="0.3">
      <c r="A3039" s="1" t="s">
        <v>2717</v>
      </c>
      <c r="B3039" s="2">
        <v>5721933</v>
      </c>
      <c r="C3039" s="9" t="s">
        <v>2395</v>
      </c>
      <c r="D3039" s="9" t="s">
        <v>2407</v>
      </c>
      <c r="E3039" s="3">
        <v>115.670301084</v>
      </c>
      <c r="F3039" s="5">
        <v>166.931601</v>
      </c>
      <c r="G3039" s="5" t="s">
        <v>2400</v>
      </c>
      <c r="H3039" s="3">
        <v>0.63300000000000001</v>
      </c>
      <c r="I3039" s="3" t="s">
        <v>2400</v>
      </c>
      <c r="J3039" s="4">
        <v>0.63300000000000001</v>
      </c>
      <c r="K3039" s="3" t="s">
        <v>2400</v>
      </c>
      <c r="L3039" s="3" t="s">
        <v>2400</v>
      </c>
      <c r="M3039" s="3" t="s">
        <v>2400</v>
      </c>
      <c r="N3039" s="3" t="s">
        <v>2400</v>
      </c>
      <c r="O3039" s="3" t="s">
        <v>2400</v>
      </c>
      <c r="P3039" s="3" t="s">
        <v>2400</v>
      </c>
      <c r="Q3039" s="3" t="s">
        <v>2400</v>
      </c>
      <c r="R3039" s="3" t="s">
        <v>2400</v>
      </c>
      <c r="S3039" s="3" t="s">
        <v>2400</v>
      </c>
      <c r="T3039" s="9" t="s">
        <v>3434</v>
      </c>
      <c r="U3039" s="7">
        <v>3375.5549999999998</v>
      </c>
      <c r="V3039" s="7">
        <v>2100.2510000000002</v>
      </c>
      <c r="W3039" s="7">
        <v>2283.4479999999999</v>
      </c>
      <c r="X3039" s="7">
        <v>2618.451</v>
      </c>
      <c r="Y3039" s="7">
        <v>3375.5549999999998</v>
      </c>
      <c r="Z3039" s="7">
        <v>2969.7950000000001</v>
      </c>
      <c r="AA3039" s="7">
        <v>2564.0340000000001</v>
      </c>
      <c r="AB3039" s="7">
        <v>2332.1419999999998</v>
      </c>
      <c r="AC3039" s="4">
        <v>100</v>
      </c>
      <c r="AD3039" s="4">
        <v>100</v>
      </c>
      <c r="AE3039" s="3" t="s">
        <v>2400</v>
      </c>
      <c r="AF3039" s="3" t="s">
        <v>2400</v>
      </c>
      <c r="AG3039" s="7">
        <v>9827294</v>
      </c>
      <c r="AH3039" s="7">
        <v>9827294</v>
      </c>
      <c r="AI3039" s="7">
        <v>9825838</v>
      </c>
      <c r="AJ3039" s="7">
        <v>8313559</v>
      </c>
      <c r="AK3039" s="3">
        <v>96.169790000000006</v>
      </c>
      <c r="AL3039" s="7">
        <v>33</v>
      </c>
      <c r="AM3039" s="7">
        <v>6085419</v>
      </c>
      <c r="AN3039" s="3">
        <v>61.93</v>
      </c>
      <c r="AO3039" s="3">
        <v>-2.4828769999999998</v>
      </c>
      <c r="AP3039" s="3">
        <v>-3.2942779999999998</v>
      </c>
      <c r="AQ3039" s="3">
        <v>-4.6861930000000003</v>
      </c>
      <c r="AR3039" s="3">
        <v>26.417901000000001</v>
      </c>
      <c r="AS3039" s="3">
        <v>-3.2942779999999998</v>
      </c>
      <c r="AT3039" s="3">
        <v>-4.6861930000000003</v>
      </c>
      <c r="AU3039" s="3">
        <v>25.440529000000002</v>
      </c>
      <c r="AV3039" s="3">
        <v>1.1390071767924528</v>
      </c>
      <c r="AW3039" s="3">
        <v>1.0822926063081659</v>
      </c>
      <c r="AX3039" s="3">
        <v>1.1265831043543642</v>
      </c>
      <c r="AY3039" s="3">
        <v>79.05</v>
      </c>
      <c r="AZ3039" s="3">
        <v>75.12</v>
      </c>
      <c r="BA3039" s="3">
        <v>78.19</v>
      </c>
    </row>
    <row r="3040" spans="1:53" x14ac:dyDescent="0.3">
      <c r="A3040" s="1" t="s">
        <v>3369</v>
      </c>
      <c r="B3040" s="2">
        <v>5721136</v>
      </c>
      <c r="C3040" s="9" t="s">
        <v>2401</v>
      </c>
      <c r="D3040" s="9" t="s">
        <v>2407</v>
      </c>
      <c r="E3040" s="3">
        <v>114.9116904</v>
      </c>
      <c r="F3040" s="5">
        <v>164.73872</v>
      </c>
      <c r="G3040" s="5" t="s">
        <v>2400</v>
      </c>
      <c r="H3040" s="3">
        <v>8.2000000000000003E-2</v>
      </c>
      <c r="I3040" s="3">
        <v>34.247788</v>
      </c>
      <c r="J3040" s="3">
        <v>8.2000000000000003E-2</v>
      </c>
      <c r="K3040" s="3">
        <v>34.247788</v>
      </c>
      <c r="L3040" s="3">
        <v>0.87974540000000001</v>
      </c>
      <c r="M3040" s="3">
        <v>0.87974540000000001</v>
      </c>
      <c r="N3040" s="3">
        <v>28.880597000000002</v>
      </c>
      <c r="O3040" s="3" t="s">
        <v>2400</v>
      </c>
      <c r="P3040" s="3" t="s">
        <v>2400</v>
      </c>
      <c r="Q3040" s="3">
        <v>23.080328999999999</v>
      </c>
      <c r="R3040" s="3" t="s">
        <v>2400</v>
      </c>
      <c r="S3040" s="3" t="s">
        <v>2400</v>
      </c>
      <c r="T3040" s="9" t="s">
        <v>3438</v>
      </c>
      <c r="U3040" s="7">
        <v>6512.6670000000004</v>
      </c>
      <c r="V3040" s="7">
        <v>5835.027</v>
      </c>
      <c r="W3040" s="7">
        <v>6056.6149999999998</v>
      </c>
      <c r="X3040" s="7">
        <v>6328.23</v>
      </c>
      <c r="Y3040" s="7">
        <v>6881.3639999999996</v>
      </c>
      <c r="Z3040" s="7">
        <v>6697.0150000000003</v>
      </c>
      <c r="AA3040" s="7">
        <v>6512.6670000000004</v>
      </c>
      <c r="AB3040" s="7">
        <v>6339.9920000000002</v>
      </c>
      <c r="AC3040" s="4">
        <v>100</v>
      </c>
      <c r="AD3040" s="4">
        <v>100</v>
      </c>
      <c r="AE3040" s="3" t="s">
        <v>2400</v>
      </c>
      <c r="AF3040" s="3" t="s">
        <v>2400</v>
      </c>
      <c r="AG3040" s="7">
        <v>14082315</v>
      </c>
      <c r="AH3040" s="7">
        <v>14082315</v>
      </c>
      <c r="AI3040" s="7">
        <v>14082315</v>
      </c>
      <c r="AJ3040" s="7" t="s">
        <v>2400</v>
      </c>
      <c r="AK3040" s="3" t="s">
        <v>2400</v>
      </c>
      <c r="AL3040" s="7">
        <v>61</v>
      </c>
      <c r="AM3040" s="7">
        <v>6815737</v>
      </c>
      <c r="AN3040" s="4">
        <v>48.4</v>
      </c>
      <c r="AO3040" s="3">
        <v>0.51948099999999997</v>
      </c>
      <c r="AP3040" s="3">
        <v>-5.1470589999999996</v>
      </c>
      <c r="AQ3040" s="3">
        <v>-5.609756</v>
      </c>
      <c r="AR3040" s="3">
        <v>-0.25773200000000002</v>
      </c>
      <c r="AS3040" s="3">
        <v>-5.1470589999999996</v>
      </c>
      <c r="AT3040" s="3">
        <v>-5.609756</v>
      </c>
      <c r="AU3040" s="3">
        <v>0.51948099999999997</v>
      </c>
      <c r="AV3040" s="3">
        <v>2.6248383167114215</v>
      </c>
      <c r="AW3040" s="3">
        <v>2.3452545718771129</v>
      </c>
      <c r="AX3040" s="3">
        <v>1.9423134073317656</v>
      </c>
      <c r="AY3040" s="3">
        <v>155.71</v>
      </c>
      <c r="AZ3040" s="4">
        <v>139.12</v>
      </c>
      <c r="BA3040" s="3">
        <v>115.22</v>
      </c>
    </row>
    <row r="3041" spans="1:53" x14ac:dyDescent="0.3">
      <c r="A3041" s="1" t="s">
        <v>3005</v>
      </c>
      <c r="B3041" s="2">
        <v>19454739</v>
      </c>
      <c r="C3041" s="9" t="s">
        <v>2395</v>
      </c>
      <c r="D3041" s="9" t="s">
        <v>2431</v>
      </c>
      <c r="E3041" s="3">
        <v>114.7858209</v>
      </c>
      <c r="F3041" s="5">
        <v>435.81682000000001</v>
      </c>
      <c r="G3041" s="5" t="s">
        <v>2400</v>
      </c>
      <c r="H3041" s="3">
        <v>-47.314</v>
      </c>
      <c r="I3041" s="3" t="s">
        <v>2397</v>
      </c>
      <c r="J3041" s="3">
        <v>-47.314</v>
      </c>
      <c r="K3041" s="3" t="s">
        <v>2397</v>
      </c>
      <c r="L3041" s="3" t="s">
        <v>2397</v>
      </c>
      <c r="M3041" s="3" t="s">
        <v>2397</v>
      </c>
      <c r="N3041" s="3" t="s">
        <v>2397</v>
      </c>
      <c r="O3041" s="3" t="s">
        <v>2400</v>
      </c>
      <c r="P3041" s="3" t="s">
        <v>2400</v>
      </c>
      <c r="Q3041" s="3">
        <v>0.56222700000000003</v>
      </c>
      <c r="R3041" s="3" t="s">
        <v>2397</v>
      </c>
      <c r="S3041" s="3">
        <v>-1.365631</v>
      </c>
      <c r="T3041" s="9" t="s">
        <v>3429</v>
      </c>
      <c r="U3041" s="7">
        <v>1123110</v>
      </c>
      <c r="V3041" s="7">
        <v>1060113</v>
      </c>
      <c r="W3041" s="7">
        <v>783279</v>
      </c>
      <c r="X3041" s="7">
        <v>844836</v>
      </c>
      <c r="Y3041" s="7">
        <v>689010</v>
      </c>
      <c r="Z3041" s="7">
        <v>828080</v>
      </c>
      <c r="AA3041" s="7">
        <v>992234</v>
      </c>
      <c r="AB3041" s="7">
        <v>1123110</v>
      </c>
      <c r="AC3041" s="4">
        <v>9.1170000000000009</v>
      </c>
      <c r="AD3041" s="3">
        <v>-21.196999999999999</v>
      </c>
      <c r="AE3041" s="3">
        <v>-1.2110000000000001</v>
      </c>
      <c r="AF3041" s="3">
        <v>-41.784999999999997</v>
      </c>
      <c r="AG3041" s="7">
        <v>15221383</v>
      </c>
      <c r="AH3041" s="7">
        <v>557056</v>
      </c>
      <c r="AI3041" s="7">
        <v>527801</v>
      </c>
      <c r="AJ3041" s="7">
        <v>5176585</v>
      </c>
      <c r="AK3041" s="3">
        <v>34.00864</v>
      </c>
      <c r="AL3041" s="7">
        <v>105</v>
      </c>
      <c r="AM3041" s="7">
        <v>687466</v>
      </c>
      <c r="AN3041" s="3">
        <v>4.5199999999999996</v>
      </c>
      <c r="AO3041" s="3">
        <v>-10.769231</v>
      </c>
      <c r="AP3041" s="3">
        <v>-6.9135799999999996</v>
      </c>
      <c r="AQ3041" s="3">
        <v>-22.026886999999999</v>
      </c>
      <c r="AR3041" s="3">
        <v>-98.891176999999999</v>
      </c>
      <c r="AS3041" s="3">
        <v>-6.9135799999999996</v>
      </c>
      <c r="AT3041" s="3">
        <v>-22.026886999999999</v>
      </c>
      <c r="AU3041" s="3">
        <v>-98.948396000000002</v>
      </c>
      <c r="AV3041" s="3">
        <v>14.14246655510869</v>
      </c>
      <c r="AW3041" s="3">
        <v>20.515647147652267</v>
      </c>
      <c r="AX3041" s="3">
        <v>43.320194310252177</v>
      </c>
      <c r="AY3041" s="3">
        <v>69.63</v>
      </c>
      <c r="AZ3041" s="4">
        <v>101.01</v>
      </c>
      <c r="BA3041" s="3">
        <v>213.29</v>
      </c>
    </row>
    <row r="3042" spans="1:53" x14ac:dyDescent="0.3">
      <c r="A3042" s="1" t="s">
        <v>3344</v>
      </c>
      <c r="B3042" s="2">
        <v>11072909</v>
      </c>
      <c r="C3042" s="9" t="s">
        <v>2395</v>
      </c>
      <c r="D3042" s="9" t="s">
        <v>2526</v>
      </c>
      <c r="E3042" s="3">
        <v>113.94804788</v>
      </c>
      <c r="F3042" s="5">
        <v>17.309037</v>
      </c>
      <c r="G3042" s="5" t="s">
        <v>2400</v>
      </c>
      <c r="H3042" s="3">
        <v>6.0764834034959603E-3</v>
      </c>
      <c r="I3042" s="3" t="s">
        <v>2397</v>
      </c>
      <c r="J3042" s="3">
        <v>6.0764834034959603E-3</v>
      </c>
      <c r="K3042" s="3" t="s">
        <v>2397</v>
      </c>
      <c r="L3042" s="3">
        <v>0.55524774999999993</v>
      </c>
      <c r="M3042" s="3">
        <v>0.52768696000000004</v>
      </c>
      <c r="N3042" s="3" t="s">
        <v>2400</v>
      </c>
      <c r="O3042" s="3" t="s">
        <v>2400</v>
      </c>
      <c r="P3042" s="3" t="s">
        <v>2400</v>
      </c>
      <c r="Q3042" s="3">
        <v>9.7149999999999997E-3</v>
      </c>
      <c r="R3042" s="3" t="s">
        <v>2397</v>
      </c>
      <c r="S3042" s="3">
        <v>-3.585318</v>
      </c>
      <c r="T3042" s="9" t="s">
        <v>3429</v>
      </c>
      <c r="U3042" s="7">
        <v>352354.2627128617</v>
      </c>
      <c r="V3042" s="7">
        <v>481165.45978609874</v>
      </c>
      <c r="W3042" s="7">
        <v>822278.14022007666</v>
      </c>
      <c r="X3042" s="7">
        <v>844901.54238296719</v>
      </c>
      <c r="Y3042" s="7">
        <v>308693.39329114847</v>
      </c>
      <c r="Z3042" s="7">
        <v>329620.81089716178</v>
      </c>
      <c r="AA3042" s="7">
        <v>352354.2627128617</v>
      </c>
      <c r="AB3042" s="7">
        <v>398568.53680448921</v>
      </c>
      <c r="AC3042" s="3">
        <v>22.841000000000001</v>
      </c>
      <c r="AD3042" s="4">
        <v>24.26</v>
      </c>
      <c r="AE3042" s="3">
        <v>-2.177</v>
      </c>
      <c r="AF3042" s="3">
        <v>-0.505</v>
      </c>
      <c r="AG3042" s="7">
        <v>68244386</v>
      </c>
      <c r="AH3042" s="7">
        <v>68244386</v>
      </c>
      <c r="AI3042" s="7">
        <v>68944168</v>
      </c>
      <c r="AJ3042" s="7">
        <v>23553687</v>
      </c>
      <c r="AK3042" s="3">
        <v>34.523269999999997</v>
      </c>
      <c r="AL3042" s="7">
        <v>12</v>
      </c>
      <c r="AM3042" s="7">
        <v>1271481</v>
      </c>
      <c r="AN3042" s="3">
        <v>1.86</v>
      </c>
      <c r="AO3042" s="3">
        <v>-1.351351</v>
      </c>
      <c r="AP3042" s="3">
        <v>-12.57485</v>
      </c>
      <c r="AQ3042" s="3">
        <v>-5.8064520000000002</v>
      </c>
      <c r="AR3042" s="3">
        <v>61.862527999999998</v>
      </c>
      <c r="AS3042" s="3">
        <v>-12.57485</v>
      </c>
      <c r="AT3042" s="3">
        <v>-5.8064520000000002</v>
      </c>
      <c r="AU3042" s="3">
        <v>46</v>
      </c>
      <c r="AV3042" s="3">
        <v>6.2890175438596483</v>
      </c>
      <c r="AW3042" s="3">
        <v>10.669619218500797</v>
      </c>
      <c r="AX3042" s="3">
        <v>9.2801342780027003</v>
      </c>
      <c r="AY3042" s="3">
        <v>76.41</v>
      </c>
      <c r="AZ3042" s="3">
        <v>129.63999999999999</v>
      </c>
      <c r="BA3042" s="3">
        <v>112.75</v>
      </c>
    </row>
    <row r="3043" spans="1:53" x14ac:dyDescent="0.3">
      <c r="A3043" s="1" t="s">
        <v>2885</v>
      </c>
      <c r="B3043" s="2">
        <v>4569754</v>
      </c>
      <c r="C3043" s="9" t="s">
        <v>2395</v>
      </c>
      <c r="D3043" s="9" t="s">
        <v>2486</v>
      </c>
      <c r="E3043" s="3">
        <v>112.99956168</v>
      </c>
      <c r="F3043" s="5">
        <v>68.440561000000002</v>
      </c>
      <c r="G3043" s="5" t="s">
        <v>2400</v>
      </c>
      <c r="H3043" s="3">
        <v>0.14000000000000001</v>
      </c>
      <c r="I3043" s="3">
        <v>6.4733840000000002</v>
      </c>
      <c r="J3043" s="3">
        <v>0.14000000000000001</v>
      </c>
      <c r="K3043" s="3">
        <v>6.4733840000000002</v>
      </c>
      <c r="L3043" s="3">
        <v>1.2991224700000001</v>
      </c>
      <c r="M3043" s="3">
        <v>1.25808239</v>
      </c>
      <c r="N3043" s="3">
        <v>6.4549760000000003</v>
      </c>
      <c r="O3043" s="3" t="s">
        <v>2400</v>
      </c>
      <c r="P3043" s="3" t="s">
        <v>2400</v>
      </c>
      <c r="Q3043" s="3">
        <v>0.40163599999999999</v>
      </c>
      <c r="R3043" s="3">
        <v>4.8898590000000004</v>
      </c>
      <c r="S3043" s="3">
        <v>4.8898590000000004</v>
      </c>
      <c r="T3043" s="9" t="s">
        <v>3429</v>
      </c>
      <c r="U3043" s="7">
        <v>151067</v>
      </c>
      <c r="V3043" s="7">
        <v>142320</v>
      </c>
      <c r="W3043" s="7">
        <v>93452</v>
      </c>
      <c r="X3043" s="7">
        <v>117729</v>
      </c>
      <c r="Y3043" s="7">
        <v>166333</v>
      </c>
      <c r="Z3043" s="7">
        <v>133716</v>
      </c>
      <c r="AA3043" s="7">
        <v>131780</v>
      </c>
      <c r="AB3043" s="7">
        <v>151067</v>
      </c>
      <c r="AC3043" s="3">
        <v>-7.8780000000000001</v>
      </c>
      <c r="AD3043" s="3">
        <v>14.069000000000001</v>
      </c>
      <c r="AE3043" s="3">
        <v>-14.507999999999999</v>
      </c>
      <c r="AF3043" s="4">
        <v>7.5970000000000004</v>
      </c>
      <c r="AG3043" s="7">
        <v>16405000</v>
      </c>
      <c r="AH3043" s="7">
        <v>16516000</v>
      </c>
      <c r="AI3043" s="7">
        <v>16287000</v>
      </c>
      <c r="AJ3043" s="7">
        <v>15005000</v>
      </c>
      <c r="AK3043" s="4">
        <v>91.756600000000006</v>
      </c>
      <c r="AL3043" s="7">
        <v>62</v>
      </c>
      <c r="AM3043" s="7">
        <v>10088020</v>
      </c>
      <c r="AN3043" s="3">
        <v>61.69</v>
      </c>
      <c r="AO3043" s="3">
        <v>-2.1551719999999999</v>
      </c>
      <c r="AP3043" s="3">
        <v>-1.4471780000000001</v>
      </c>
      <c r="AQ3043" s="3">
        <v>20.744681</v>
      </c>
      <c r="AR3043" s="3">
        <v>56.192661000000001</v>
      </c>
      <c r="AS3043" s="3">
        <v>-1.4471780000000001</v>
      </c>
      <c r="AT3043" s="3">
        <v>20.744681</v>
      </c>
      <c r="AU3043" s="3">
        <v>57.274827000000002</v>
      </c>
      <c r="AV3043" s="3">
        <v>0.77077985706395535</v>
      </c>
      <c r="AW3043" s="3">
        <v>1.291913732090022</v>
      </c>
      <c r="AX3043" s="3">
        <v>1.3353158759996679</v>
      </c>
      <c r="AY3043" s="3">
        <v>44.12</v>
      </c>
      <c r="AZ3043" s="3">
        <v>73.94</v>
      </c>
      <c r="BA3043" s="3">
        <v>76.430000000000007</v>
      </c>
    </row>
    <row r="3044" spans="1:53" x14ac:dyDescent="0.3">
      <c r="A3044" s="1" t="s">
        <v>3209</v>
      </c>
      <c r="B3044" s="2">
        <v>4020536</v>
      </c>
      <c r="C3044" s="9" t="s">
        <v>2401</v>
      </c>
      <c r="D3044" s="9" t="s">
        <v>2452</v>
      </c>
      <c r="E3044" s="3">
        <v>112.7543455821</v>
      </c>
      <c r="F3044" s="5">
        <v>81.423085</v>
      </c>
      <c r="G3044" s="5" t="s">
        <v>2400</v>
      </c>
      <c r="H3044" s="3">
        <v>-0.49115367267248228</v>
      </c>
      <c r="I3044" s="3" t="s">
        <v>2400</v>
      </c>
      <c r="J3044" s="3">
        <v>-0.49115367267248228</v>
      </c>
      <c r="K3044" s="3" t="s">
        <v>2400</v>
      </c>
      <c r="L3044" s="3" t="s">
        <v>2400</v>
      </c>
      <c r="M3044" s="3" t="s">
        <v>2400</v>
      </c>
      <c r="N3044" s="3" t="s">
        <v>2400</v>
      </c>
      <c r="O3044" s="3" t="s">
        <v>2400</v>
      </c>
      <c r="P3044" s="3" t="s">
        <v>2400</v>
      </c>
      <c r="Q3044" s="3" t="s">
        <v>2400</v>
      </c>
      <c r="R3044" s="3" t="s">
        <v>2400</v>
      </c>
      <c r="S3044" s="3" t="s">
        <v>2400</v>
      </c>
      <c r="T3044" s="9" t="s">
        <v>3429</v>
      </c>
      <c r="U3044" s="7">
        <v>40717.91174801952</v>
      </c>
      <c r="V3044" s="7">
        <v>48964.8609706688</v>
      </c>
      <c r="W3044" s="7">
        <v>56877.851150038863</v>
      </c>
      <c r="X3044" s="7">
        <v>44356.918227725495</v>
      </c>
      <c r="Y3044" s="7">
        <v>34350.019102475868</v>
      </c>
      <c r="Z3044" s="7">
        <v>37629.802955536092</v>
      </c>
      <c r="AA3044" s="7">
        <v>40717.91174801952</v>
      </c>
      <c r="AB3044" s="7">
        <v>40439.934389886323</v>
      </c>
      <c r="AC3044" s="3">
        <v>61.432000000000002</v>
      </c>
      <c r="AD3044" s="3">
        <v>61.432000000000002</v>
      </c>
      <c r="AE3044" s="3">
        <v>18.646000000000001</v>
      </c>
      <c r="AF3044" s="3">
        <v>18.646000000000001</v>
      </c>
      <c r="AG3044" s="7">
        <v>14822251</v>
      </c>
      <c r="AH3044" s="7">
        <v>14822251</v>
      </c>
      <c r="AI3044" s="7">
        <v>14822251</v>
      </c>
      <c r="AJ3044" s="7">
        <v>7270685</v>
      </c>
      <c r="AK3044" s="4">
        <v>49.052500000000002</v>
      </c>
      <c r="AL3044" s="7">
        <v>14</v>
      </c>
      <c r="AM3044" s="7">
        <v>5997248</v>
      </c>
      <c r="AN3044" s="3">
        <v>40.46</v>
      </c>
      <c r="AO3044" s="3">
        <v>36.430678999999998</v>
      </c>
      <c r="AP3044" s="3">
        <v>21.596928999999999</v>
      </c>
      <c r="AQ3044" s="3">
        <v>15.625</v>
      </c>
      <c r="AR3044" s="3">
        <v>47.292994</v>
      </c>
      <c r="AS3044" s="3">
        <v>21.596928999999999</v>
      </c>
      <c r="AT3044" s="3">
        <v>15.625</v>
      </c>
      <c r="AU3044" s="3">
        <v>51.639344000000001</v>
      </c>
      <c r="AV3044" s="3">
        <v>1.7981614263582504</v>
      </c>
      <c r="AW3044" s="3">
        <v>0.60108647097222589</v>
      </c>
      <c r="AX3044" s="3">
        <v>0.41898079188771403</v>
      </c>
      <c r="AY3044" s="3">
        <v>480.54</v>
      </c>
      <c r="AZ3044" s="3">
        <v>160.63</v>
      </c>
      <c r="BA3044" s="3">
        <v>111.96</v>
      </c>
    </row>
    <row r="3045" spans="1:53" x14ac:dyDescent="0.3">
      <c r="A3045" s="1" t="s">
        <v>2798</v>
      </c>
      <c r="B3045" s="2">
        <v>5721174</v>
      </c>
      <c r="C3045" s="9" t="s">
        <v>2401</v>
      </c>
      <c r="D3045" s="9" t="s">
        <v>2407</v>
      </c>
      <c r="E3045" s="3">
        <v>112.34290982</v>
      </c>
      <c r="F3045" s="5">
        <v>157.71413899999999</v>
      </c>
      <c r="G3045" s="5" t="s">
        <v>2400</v>
      </c>
      <c r="H3045" s="3">
        <v>0.122</v>
      </c>
      <c r="I3045" s="3">
        <v>8.8856730000000006</v>
      </c>
      <c r="J3045" s="3">
        <v>0.122</v>
      </c>
      <c r="K3045" s="3">
        <v>8.8856730000000006</v>
      </c>
      <c r="L3045" s="3">
        <v>0.99691507999999995</v>
      </c>
      <c r="M3045" s="3">
        <v>0.99691507999999995</v>
      </c>
      <c r="N3045" s="3">
        <v>5.216653</v>
      </c>
      <c r="O3045" s="3" t="s">
        <v>2400</v>
      </c>
      <c r="P3045" s="3" t="s">
        <v>2400</v>
      </c>
      <c r="Q3045" s="3">
        <v>9.4298169999999999</v>
      </c>
      <c r="R3045" s="3" t="s">
        <v>2400</v>
      </c>
      <c r="S3045" s="3" t="s">
        <v>2400</v>
      </c>
      <c r="T3045" s="9" t="s">
        <v>3430</v>
      </c>
      <c r="U3045" s="7">
        <v>16440.939999999999</v>
      </c>
      <c r="V3045" s="7">
        <v>15097.004000000001</v>
      </c>
      <c r="W3045" s="7">
        <v>10109.712</v>
      </c>
      <c r="X3045" s="7">
        <v>21774.186000000002</v>
      </c>
      <c r="Y3045" s="7">
        <v>16440.939999999999</v>
      </c>
      <c r="Z3045" s="7">
        <v>16659.087</v>
      </c>
      <c r="AA3045" s="7">
        <v>16877.233</v>
      </c>
      <c r="AB3045" s="7">
        <v>15987.118</v>
      </c>
      <c r="AC3045" s="4">
        <v>100</v>
      </c>
      <c r="AD3045" s="4">
        <v>100</v>
      </c>
      <c r="AE3045" s="3" t="s">
        <v>2400</v>
      </c>
      <c r="AF3045" s="3" t="s">
        <v>2400</v>
      </c>
      <c r="AG3045" s="7">
        <v>17395473</v>
      </c>
      <c r="AH3045" s="7">
        <v>17395473</v>
      </c>
      <c r="AI3045" s="7">
        <v>17538858</v>
      </c>
      <c r="AJ3045" s="7" t="s">
        <v>2400</v>
      </c>
      <c r="AK3045" s="3" t="s">
        <v>2400</v>
      </c>
      <c r="AL3045" s="7">
        <v>46</v>
      </c>
      <c r="AM3045" s="7">
        <v>2656153</v>
      </c>
      <c r="AN3045" s="3">
        <v>15.27</v>
      </c>
      <c r="AO3045" s="3">
        <v>-0.88781299999999996</v>
      </c>
      <c r="AP3045" s="3">
        <v>-2.384738</v>
      </c>
      <c r="AQ3045" s="3">
        <v>-0.64724899999999996</v>
      </c>
      <c r="AR3045" s="3">
        <v>-3.3070870000000001</v>
      </c>
      <c r="AS3045" s="3">
        <v>-2.384738</v>
      </c>
      <c r="AT3045" s="3">
        <v>-0.64724899999999996</v>
      </c>
      <c r="AU3045" s="3">
        <v>-2.6941359999999999</v>
      </c>
      <c r="AV3045" s="3">
        <v>1.2002777964128943</v>
      </c>
      <c r="AW3045" s="3">
        <v>1.5507744196121911</v>
      </c>
      <c r="AX3045" s="3">
        <v>1.5527877237415115</v>
      </c>
      <c r="AY3045" s="3">
        <v>58.99</v>
      </c>
      <c r="AZ3045" s="3">
        <v>76.209999999999994</v>
      </c>
      <c r="BA3045" s="3">
        <v>76.31</v>
      </c>
    </row>
    <row r="3046" spans="1:53" x14ac:dyDescent="0.3">
      <c r="A3046" s="1" t="s">
        <v>3083</v>
      </c>
      <c r="B3046" s="2">
        <v>5721517</v>
      </c>
      <c r="C3046" s="9" t="s">
        <v>2401</v>
      </c>
      <c r="D3046" s="9" t="s">
        <v>2407</v>
      </c>
      <c r="E3046" s="3">
        <v>111.89490703</v>
      </c>
      <c r="F3046" s="5">
        <v>111.94541700000001</v>
      </c>
      <c r="G3046" s="5" t="s">
        <v>2400</v>
      </c>
      <c r="H3046" s="3">
        <v>0.313</v>
      </c>
      <c r="I3046" s="3">
        <v>24.744318</v>
      </c>
      <c r="J3046" s="3">
        <v>0.313</v>
      </c>
      <c r="K3046" s="3">
        <v>24.744318</v>
      </c>
      <c r="L3046" s="3">
        <v>0.86718439000000003</v>
      </c>
      <c r="M3046" s="3">
        <v>0.86718439000000003</v>
      </c>
      <c r="N3046" s="3" t="s">
        <v>2400</v>
      </c>
      <c r="O3046" s="3" t="s">
        <v>2400</v>
      </c>
      <c r="P3046" s="3" t="s">
        <v>2400</v>
      </c>
      <c r="Q3046" s="3">
        <v>23.754011999999999</v>
      </c>
      <c r="R3046" s="3" t="s">
        <v>2400</v>
      </c>
      <c r="S3046" s="3" t="s">
        <v>2400</v>
      </c>
      <c r="T3046" s="9" t="s">
        <v>3431</v>
      </c>
      <c r="U3046" s="7">
        <v>4565.9809999999998</v>
      </c>
      <c r="V3046" s="7">
        <v>4213.2439999999997</v>
      </c>
      <c r="W3046" s="7">
        <v>4159.4290000000001</v>
      </c>
      <c r="X3046" s="7">
        <v>4341.29</v>
      </c>
      <c r="Y3046" s="7">
        <v>4565.9809999999998</v>
      </c>
      <c r="Z3046" s="7">
        <v>4503.0919999999996</v>
      </c>
      <c r="AA3046" s="7">
        <v>4440.2020000000002</v>
      </c>
      <c r="AB3046" s="7">
        <v>4326.723</v>
      </c>
      <c r="AC3046" s="4">
        <v>100</v>
      </c>
      <c r="AD3046" s="4">
        <v>100</v>
      </c>
      <c r="AE3046" s="3" t="s">
        <v>2400</v>
      </c>
      <c r="AF3046" s="3" t="s">
        <v>2400</v>
      </c>
      <c r="AG3046" s="7">
        <v>12446597</v>
      </c>
      <c r="AH3046" s="7">
        <v>12446597</v>
      </c>
      <c r="AI3046" s="7">
        <v>12446597</v>
      </c>
      <c r="AJ3046" s="7">
        <v>12445363</v>
      </c>
      <c r="AK3046" s="4">
        <v>100</v>
      </c>
      <c r="AL3046" s="7">
        <v>65</v>
      </c>
      <c r="AM3046" s="7">
        <v>4393532</v>
      </c>
      <c r="AN3046" s="4">
        <v>35.299999999999997</v>
      </c>
      <c r="AO3046" s="3">
        <v>0.57736699999999996</v>
      </c>
      <c r="AP3046" s="3">
        <v>-3.1145719999999999</v>
      </c>
      <c r="AQ3046" s="3">
        <v>-5.9395249999999997</v>
      </c>
      <c r="AR3046" s="3">
        <v>-1.8149029999999999</v>
      </c>
      <c r="AS3046" s="3">
        <v>-3.1145719999999999</v>
      </c>
      <c r="AT3046" s="3">
        <v>-5.9395249999999997</v>
      </c>
      <c r="AU3046" s="3">
        <v>-1.247166</v>
      </c>
      <c r="AV3046" s="3">
        <v>5.9260133512798721</v>
      </c>
      <c r="AW3046" s="3">
        <v>3.2109287674081806</v>
      </c>
      <c r="AX3046" s="3">
        <v>1.8807698694980335</v>
      </c>
      <c r="AY3046" s="3">
        <v>468.83</v>
      </c>
      <c r="AZ3046" s="4">
        <v>254.03</v>
      </c>
      <c r="BA3046" s="3">
        <v>148.79</v>
      </c>
    </row>
    <row r="3047" spans="1:53" x14ac:dyDescent="0.3">
      <c r="A3047" s="1" t="s">
        <v>2913</v>
      </c>
      <c r="B3047" s="2">
        <v>5330205</v>
      </c>
      <c r="C3047" s="9" t="s">
        <v>2395</v>
      </c>
      <c r="D3047" s="9" t="s">
        <v>2403</v>
      </c>
      <c r="E3047" s="3">
        <v>111.69797984</v>
      </c>
      <c r="F3047" s="5">
        <v>53.525979</v>
      </c>
      <c r="G3047" s="5" t="s">
        <v>2400</v>
      </c>
      <c r="H3047" s="3">
        <v>-0.24099999999999999</v>
      </c>
      <c r="I3047" s="3" t="s">
        <v>2397</v>
      </c>
      <c r="J3047" s="3">
        <v>-0.24099999999999999</v>
      </c>
      <c r="K3047" s="3" t="s">
        <v>2397</v>
      </c>
      <c r="L3047" s="3">
        <v>2.18340611</v>
      </c>
      <c r="M3047" s="3">
        <v>2.18340611</v>
      </c>
      <c r="N3047" s="3" t="s">
        <v>2397</v>
      </c>
      <c r="O3047" s="3" t="s">
        <v>2400</v>
      </c>
      <c r="P3047" s="3" t="s">
        <v>2400</v>
      </c>
      <c r="Q3047" s="3" t="s">
        <v>2400</v>
      </c>
      <c r="R3047" s="3" t="s">
        <v>2397</v>
      </c>
      <c r="S3047" s="3">
        <v>-0.33716200000000002</v>
      </c>
      <c r="T3047" s="9" t="s">
        <v>3429</v>
      </c>
      <c r="U3047" s="7" t="s">
        <v>2400</v>
      </c>
      <c r="V3047" s="7" t="s">
        <v>2400</v>
      </c>
      <c r="W3047" s="7" t="s">
        <v>2400</v>
      </c>
      <c r="X3047" s="7" t="s">
        <v>2400</v>
      </c>
      <c r="Y3047" s="7" t="s">
        <v>2400</v>
      </c>
      <c r="Z3047" s="7" t="s">
        <v>2400</v>
      </c>
      <c r="AA3047" s="7" t="s">
        <v>2400</v>
      </c>
      <c r="AB3047" s="7" t="s">
        <v>2400</v>
      </c>
      <c r="AC3047" s="3" t="s">
        <v>2400</v>
      </c>
      <c r="AD3047" s="3" t="s">
        <v>2400</v>
      </c>
      <c r="AE3047" s="3" t="s">
        <v>2400</v>
      </c>
      <c r="AF3047" s="3" t="s">
        <v>2400</v>
      </c>
      <c r="AG3047" s="7">
        <v>90079016</v>
      </c>
      <c r="AH3047" s="7">
        <v>90079016</v>
      </c>
      <c r="AI3047" s="7">
        <v>44595383</v>
      </c>
      <c r="AJ3047" s="7">
        <v>52073322</v>
      </c>
      <c r="AK3047" s="3">
        <v>57.808489999999999</v>
      </c>
      <c r="AL3047" s="7">
        <v>63</v>
      </c>
      <c r="AM3047" s="7">
        <v>23517880</v>
      </c>
      <c r="AN3047" s="3">
        <v>26.11</v>
      </c>
      <c r="AO3047" s="3">
        <v>-4.7619049999999996</v>
      </c>
      <c r="AP3047" s="3">
        <v>-19.354838999999998</v>
      </c>
      <c r="AQ3047" s="3">
        <v>-39.393939000000003</v>
      </c>
      <c r="AR3047" s="3">
        <v>-31.034483000000002</v>
      </c>
      <c r="AS3047" s="3">
        <v>-19.354838999999998</v>
      </c>
      <c r="AT3047" s="3">
        <v>-39.393939000000003</v>
      </c>
      <c r="AU3047" s="3">
        <v>-33.333333000000003</v>
      </c>
      <c r="AV3047" s="3">
        <v>4.8742262015828413</v>
      </c>
      <c r="AW3047" s="3">
        <v>4.705868456644775</v>
      </c>
      <c r="AX3047" s="3">
        <v>5.0589565806228478</v>
      </c>
      <c r="AY3047" s="3">
        <v>136.57</v>
      </c>
      <c r="AZ3047" s="3">
        <v>131.86000000000001</v>
      </c>
      <c r="BA3047" s="3">
        <v>141.75</v>
      </c>
    </row>
    <row r="3048" spans="1:53" x14ac:dyDescent="0.3">
      <c r="A3048" s="1" t="s">
        <v>3073</v>
      </c>
      <c r="B3048" s="2">
        <v>5721518</v>
      </c>
      <c r="C3048" s="9" t="s">
        <v>2401</v>
      </c>
      <c r="D3048" s="9" t="s">
        <v>2407</v>
      </c>
      <c r="E3048" s="3">
        <v>110.12370315</v>
      </c>
      <c r="F3048" s="5">
        <v>183.798743</v>
      </c>
      <c r="G3048" s="5" t="s">
        <v>2400</v>
      </c>
      <c r="H3048" s="3">
        <v>5.8000000000000003E-2</v>
      </c>
      <c r="I3048" s="3">
        <v>41.666666999999997</v>
      </c>
      <c r="J3048" s="3">
        <v>5.8000000000000003E-2</v>
      </c>
      <c r="K3048" s="3">
        <v>41.666666999999997</v>
      </c>
      <c r="L3048" s="3">
        <v>0.95657959999999997</v>
      </c>
      <c r="M3048" s="3">
        <v>0.95657959999999997</v>
      </c>
      <c r="N3048" s="3">
        <v>93.495935000000003</v>
      </c>
      <c r="O3048" s="3" t="s">
        <v>2400</v>
      </c>
      <c r="P3048" s="3" t="s">
        <v>2400</v>
      </c>
      <c r="Q3048" s="3">
        <v>24.243385</v>
      </c>
      <c r="R3048" s="3" t="s">
        <v>2400</v>
      </c>
      <c r="S3048" s="3" t="s">
        <v>2400</v>
      </c>
      <c r="T3048" s="9" t="s">
        <v>3432</v>
      </c>
      <c r="U3048" s="7">
        <v>7462.1639999999998</v>
      </c>
      <c r="V3048" s="7">
        <v>7095.7730000000001</v>
      </c>
      <c r="W3048" s="7">
        <v>6908.96</v>
      </c>
      <c r="X3048" s="7">
        <v>7483.348</v>
      </c>
      <c r="Y3048" s="7">
        <v>7462.1639999999998</v>
      </c>
      <c r="Z3048" s="7">
        <v>7370.7129999999997</v>
      </c>
      <c r="AA3048" s="7">
        <v>7279.2629999999999</v>
      </c>
      <c r="AB3048" s="7">
        <v>7187.518</v>
      </c>
      <c r="AC3048" s="4">
        <v>100</v>
      </c>
      <c r="AD3048" s="4">
        <v>100</v>
      </c>
      <c r="AE3048" s="3" t="s">
        <v>2400</v>
      </c>
      <c r="AF3048" s="3" t="s">
        <v>2400</v>
      </c>
      <c r="AG3048" s="7">
        <v>9324616</v>
      </c>
      <c r="AH3048" s="7">
        <v>9324616</v>
      </c>
      <c r="AI3048" s="7">
        <v>9324617</v>
      </c>
      <c r="AJ3048" s="7">
        <v>8148897</v>
      </c>
      <c r="AK3048" s="3">
        <v>87.164259999999999</v>
      </c>
      <c r="AL3048" s="7">
        <v>34</v>
      </c>
      <c r="AM3048" s="7">
        <v>1307259</v>
      </c>
      <c r="AN3048" s="3">
        <v>14.02</v>
      </c>
      <c r="AO3048" s="3">
        <v>0.34904000000000002</v>
      </c>
      <c r="AP3048" s="3">
        <v>-2.6248939999999998</v>
      </c>
      <c r="AQ3048" s="3">
        <v>-1.541096</v>
      </c>
      <c r="AR3048" s="3">
        <v>9.3155889999999992</v>
      </c>
      <c r="AS3048" s="3">
        <v>-2.6248939999999998</v>
      </c>
      <c r="AT3048" s="3">
        <v>-1.541096</v>
      </c>
      <c r="AU3048" s="4">
        <v>9.4196000000000009</v>
      </c>
      <c r="AV3048" s="3">
        <v>2.3214468027423325</v>
      </c>
      <c r="AW3048" s="3">
        <v>2.0149769560093804</v>
      </c>
      <c r="AX3048" s="3">
        <v>1.6294199551611974</v>
      </c>
      <c r="AY3048" s="3">
        <v>198.19</v>
      </c>
      <c r="AZ3048" s="4">
        <v>172.03</v>
      </c>
      <c r="BA3048" s="4">
        <v>139.11000000000001</v>
      </c>
    </row>
    <row r="3049" spans="1:53" x14ac:dyDescent="0.3">
      <c r="A3049" s="1" t="s">
        <v>3162</v>
      </c>
      <c r="B3049" s="2">
        <v>102638</v>
      </c>
      <c r="C3049" s="9" t="s">
        <v>2395</v>
      </c>
      <c r="D3049" s="9" t="s">
        <v>2399</v>
      </c>
      <c r="E3049" s="3">
        <v>109.69584378</v>
      </c>
      <c r="F3049" s="5" t="s">
        <v>2400</v>
      </c>
      <c r="G3049" s="5">
        <v>312.74984377999999</v>
      </c>
      <c r="H3049" s="3">
        <v>0.27800000000000002</v>
      </c>
      <c r="I3049" s="3">
        <v>14.5963302752294</v>
      </c>
      <c r="J3049" s="4">
        <v>0.27800000000000002</v>
      </c>
      <c r="K3049" s="3">
        <v>14.5963302752294</v>
      </c>
      <c r="L3049" s="3">
        <v>0.83097016935944401</v>
      </c>
      <c r="M3049" s="3">
        <v>0.83097016935944401</v>
      </c>
      <c r="N3049" s="3">
        <v>29.794007000000001</v>
      </c>
      <c r="O3049" s="3" t="s">
        <v>2400</v>
      </c>
      <c r="P3049" s="3" t="s">
        <v>2400</v>
      </c>
      <c r="Q3049" s="3" t="s">
        <v>2400</v>
      </c>
      <c r="R3049" s="3" t="s">
        <v>2400</v>
      </c>
      <c r="S3049" s="3" t="s">
        <v>2400</v>
      </c>
      <c r="T3049" s="9" t="s">
        <v>3430</v>
      </c>
      <c r="U3049" s="7">
        <v>38324</v>
      </c>
      <c r="V3049" s="7">
        <v>41060</v>
      </c>
      <c r="W3049" s="7">
        <v>36311</v>
      </c>
      <c r="X3049" s="7">
        <v>35212</v>
      </c>
      <c r="Y3049" s="7">
        <v>37949</v>
      </c>
      <c r="Z3049" s="7">
        <v>38324</v>
      </c>
      <c r="AA3049" s="7">
        <v>39315</v>
      </c>
      <c r="AB3049" s="7">
        <v>40290</v>
      </c>
      <c r="AC3049" s="3" t="s">
        <v>2400</v>
      </c>
      <c r="AD3049" s="3" t="s">
        <v>2400</v>
      </c>
      <c r="AE3049" s="3" t="s">
        <v>2400</v>
      </c>
      <c r="AF3049" s="3" t="s">
        <v>2400</v>
      </c>
      <c r="AG3049" s="7">
        <v>6769247</v>
      </c>
      <c r="AH3049" s="7">
        <v>6847821</v>
      </c>
      <c r="AI3049" s="7">
        <v>7007058</v>
      </c>
      <c r="AJ3049" s="7">
        <v>4394750</v>
      </c>
      <c r="AK3049" s="3">
        <v>64.98227</v>
      </c>
      <c r="AL3049" s="7">
        <v>32</v>
      </c>
      <c r="AM3049" s="7">
        <v>2963945</v>
      </c>
      <c r="AN3049" s="3">
        <v>43.83</v>
      </c>
      <c r="AO3049" s="3">
        <v>-1.790124</v>
      </c>
      <c r="AP3049" s="3">
        <v>-1.9112210000000001</v>
      </c>
      <c r="AQ3049" s="3">
        <v>10.871079999999999</v>
      </c>
      <c r="AR3049" s="3">
        <v>24.207601</v>
      </c>
      <c r="AS3049" s="3">
        <v>-1.9112210000000001</v>
      </c>
      <c r="AT3049" s="3">
        <v>10.871079999999999</v>
      </c>
      <c r="AU3049" s="3">
        <v>26.169706999999999</v>
      </c>
      <c r="AV3049" s="3">
        <v>0.44863233012454978</v>
      </c>
      <c r="AW3049" s="3">
        <v>0.62380206285299278</v>
      </c>
      <c r="AX3049" s="3">
        <v>0.56918990661254998</v>
      </c>
      <c r="AY3049" s="3">
        <v>85.72</v>
      </c>
      <c r="AZ3049" s="4">
        <v>119.2</v>
      </c>
      <c r="BA3049" s="3">
        <v>108.76</v>
      </c>
    </row>
    <row r="3050" spans="1:53" x14ac:dyDescent="0.3">
      <c r="A3050" s="1" t="s">
        <v>2962</v>
      </c>
      <c r="B3050" s="2">
        <v>4965747</v>
      </c>
      <c r="C3050" s="9" t="s">
        <v>2395</v>
      </c>
      <c r="D3050" s="9" t="s">
        <v>2428</v>
      </c>
      <c r="E3050" s="3">
        <v>109.09316222</v>
      </c>
      <c r="F3050" s="5">
        <v>60.426161999999998</v>
      </c>
      <c r="G3050" s="5" t="s">
        <v>2400</v>
      </c>
      <c r="H3050" s="3">
        <v>-6.2E-2</v>
      </c>
      <c r="I3050" s="3" t="s">
        <v>2397</v>
      </c>
      <c r="J3050" s="3">
        <v>-6.2E-2</v>
      </c>
      <c r="K3050" s="3" t="s">
        <v>2397</v>
      </c>
      <c r="L3050" s="3">
        <v>0.79597821999999996</v>
      </c>
      <c r="M3050" s="3">
        <v>0.79089774000000002</v>
      </c>
      <c r="N3050" s="3" t="s">
        <v>2397</v>
      </c>
      <c r="O3050" s="3" t="s">
        <v>2400</v>
      </c>
      <c r="P3050" s="3" t="s">
        <v>2400</v>
      </c>
      <c r="Q3050" s="3">
        <v>0.54228399999999999</v>
      </c>
      <c r="R3050" s="3" t="s">
        <v>2397</v>
      </c>
      <c r="S3050" s="3">
        <v>-25.370749</v>
      </c>
      <c r="T3050" s="9" t="s">
        <v>3429</v>
      </c>
      <c r="U3050" s="7">
        <v>132379</v>
      </c>
      <c r="V3050" s="7">
        <v>138750</v>
      </c>
      <c r="W3050" s="7">
        <v>133911</v>
      </c>
      <c r="X3050" s="7">
        <v>158733</v>
      </c>
      <c r="Y3050" s="7">
        <v>118366</v>
      </c>
      <c r="Z3050" s="7">
        <v>122590</v>
      </c>
      <c r="AA3050" s="7">
        <v>127503</v>
      </c>
      <c r="AB3050" s="7">
        <v>132379</v>
      </c>
      <c r="AC3050" s="3">
        <v>28.606000000000002</v>
      </c>
      <c r="AD3050" s="3">
        <v>24.439</v>
      </c>
      <c r="AE3050" s="4">
        <v>1.5740000000000001</v>
      </c>
      <c r="AF3050" s="3">
        <v>-3.5230000000000001</v>
      </c>
      <c r="AG3050" s="7">
        <v>19799122</v>
      </c>
      <c r="AH3050" s="7">
        <v>19714086</v>
      </c>
      <c r="AI3050" s="7">
        <v>19610790</v>
      </c>
      <c r="AJ3050" s="7">
        <v>12025159</v>
      </c>
      <c r="AK3050" s="3">
        <v>60.735819999999997</v>
      </c>
      <c r="AL3050" s="7">
        <v>59</v>
      </c>
      <c r="AM3050" s="7">
        <v>8639541</v>
      </c>
      <c r="AN3050" s="3">
        <v>43.64</v>
      </c>
      <c r="AO3050" s="3">
        <v>7.344633</v>
      </c>
      <c r="AP3050" s="3">
        <v>3.4482759999999999</v>
      </c>
      <c r="AQ3050" s="3">
        <v>18.012422000000001</v>
      </c>
      <c r="AR3050" s="3">
        <v>5.9479550000000003</v>
      </c>
      <c r="AS3050" s="3">
        <v>3.4482759999999999</v>
      </c>
      <c r="AT3050" s="3">
        <v>18.012422000000001</v>
      </c>
      <c r="AU3050" s="3">
        <v>8.3650190000000002</v>
      </c>
      <c r="AV3050" s="3">
        <v>1.1360150212721554</v>
      </c>
      <c r="AW3050" s="3">
        <v>1.3429394862697814</v>
      </c>
      <c r="AX3050" s="3">
        <v>1.1229351871881375</v>
      </c>
      <c r="AY3050" s="4">
        <v>56.7</v>
      </c>
      <c r="AZ3050" s="3">
        <v>67.03</v>
      </c>
      <c r="BA3050" s="3">
        <v>56.05</v>
      </c>
    </row>
    <row r="3051" spans="1:53" x14ac:dyDescent="0.3">
      <c r="A3051" s="1" t="s">
        <v>2590</v>
      </c>
      <c r="B3051" s="2">
        <v>6888356</v>
      </c>
      <c r="C3051" s="9" t="s">
        <v>2395</v>
      </c>
      <c r="D3051" s="9" t="s">
        <v>2396</v>
      </c>
      <c r="E3051" s="3">
        <v>109.03944920000001</v>
      </c>
      <c r="F3051" s="5">
        <v>154.66344900000001</v>
      </c>
      <c r="G3051" s="5" t="s">
        <v>2400</v>
      </c>
      <c r="H3051" s="3">
        <v>-0.21299999999999999</v>
      </c>
      <c r="I3051" s="3" t="s">
        <v>2397</v>
      </c>
      <c r="J3051" s="3">
        <v>-0.21299999999999999</v>
      </c>
      <c r="K3051" s="3" t="s">
        <v>2397</v>
      </c>
      <c r="L3051" s="3" t="s">
        <v>2397</v>
      </c>
      <c r="M3051" s="3">
        <v>8.3272727299999989</v>
      </c>
      <c r="N3051" s="3" t="s">
        <v>2397</v>
      </c>
      <c r="O3051" s="3" t="s">
        <v>2400</v>
      </c>
      <c r="P3051" s="3" t="s">
        <v>2400</v>
      </c>
      <c r="Q3051" s="3">
        <v>1.832911</v>
      </c>
      <c r="R3051" s="3" t="s">
        <v>2397</v>
      </c>
      <c r="S3051" s="3">
        <v>-4.7072580000000004</v>
      </c>
      <c r="T3051" s="9" t="s">
        <v>3429</v>
      </c>
      <c r="U3051" s="7">
        <v>96633</v>
      </c>
      <c r="V3051" s="7">
        <v>74859</v>
      </c>
      <c r="W3051" s="7">
        <v>54917</v>
      </c>
      <c r="X3051" s="7">
        <v>42443</v>
      </c>
      <c r="Y3051" s="7">
        <v>86815</v>
      </c>
      <c r="Z3051" s="7">
        <v>93216</v>
      </c>
      <c r="AA3051" s="7">
        <v>93573</v>
      </c>
      <c r="AB3051" s="7">
        <v>96633</v>
      </c>
      <c r="AC3051" s="3">
        <v>58.267000000000003</v>
      </c>
      <c r="AD3051" s="3">
        <v>57.719000000000001</v>
      </c>
      <c r="AE3051" s="3">
        <v>-48.784999999999997</v>
      </c>
      <c r="AF3051" s="3">
        <v>-41.893999999999998</v>
      </c>
      <c r="AG3051" s="7">
        <v>49522728</v>
      </c>
      <c r="AH3051" s="7">
        <v>49467363</v>
      </c>
      <c r="AI3051" s="7">
        <v>49062360</v>
      </c>
      <c r="AJ3051" s="7">
        <v>16193565</v>
      </c>
      <c r="AK3051" s="3">
        <v>32.672440000000002</v>
      </c>
      <c r="AL3051" s="7">
        <v>81</v>
      </c>
      <c r="AM3051" s="7">
        <v>8158006</v>
      </c>
      <c r="AN3051" s="3">
        <v>16.46</v>
      </c>
      <c r="AO3051" s="3">
        <v>-4.9792529999999999</v>
      </c>
      <c r="AP3051" s="3">
        <v>4.0909089999999999</v>
      </c>
      <c r="AQ3051" s="3">
        <v>-15.808824</v>
      </c>
      <c r="AR3051" s="3">
        <v>-52.09205</v>
      </c>
      <c r="AS3051" s="3">
        <v>4.0909089999999999</v>
      </c>
      <c r="AT3051" s="3">
        <v>-15.808824</v>
      </c>
      <c r="AU3051" s="3">
        <v>-53.073771000000001</v>
      </c>
      <c r="AV3051" s="3">
        <v>0.94734649485004929</v>
      </c>
      <c r="AW3051" s="3">
        <v>3.6393929253266988</v>
      </c>
      <c r="AX3051" s="3">
        <v>2.30724008180617</v>
      </c>
      <c r="AY3051" s="4">
        <v>39.799999999999997</v>
      </c>
      <c r="AZ3051" s="3">
        <v>152.88999999999999</v>
      </c>
      <c r="BA3051" s="3">
        <v>96.93</v>
      </c>
    </row>
    <row r="3052" spans="1:53" x14ac:dyDescent="0.3">
      <c r="A3052" s="1" t="s">
        <v>3089</v>
      </c>
      <c r="B3052" s="2">
        <v>4257822</v>
      </c>
      <c r="C3052" s="9" t="s">
        <v>2395</v>
      </c>
      <c r="D3052" s="9" t="s">
        <v>2407</v>
      </c>
      <c r="E3052" s="3">
        <v>108.65841258</v>
      </c>
      <c r="F3052" s="5">
        <v>335.54741200000001</v>
      </c>
      <c r="G3052" s="5">
        <v>335.54741258000001</v>
      </c>
      <c r="H3052" s="3">
        <v>0.126</v>
      </c>
      <c r="I3052" s="3" t="s">
        <v>2397</v>
      </c>
      <c r="J3052" s="3">
        <v>0.126</v>
      </c>
      <c r="K3052" s="3" t="s">
        <v>2397</v>
      </c>
      <c r="L3052" s="3">
        <v>0.71460196999999992</v>
      </c>
      <c r="M3052" s="3">
        <v>0.71460196999999992</v>
      </c>
      <c r="N3052" s="3">
        <v>1.413805</v>
      </c>
      <c r="O3052" s="3" t="s">
        <v>2400</v>
      </c>
      <c r="P3052" s="3" t="s">
        <v>2400</v>
      </c>
      <c r="Q3052" s="3">
        <v>6.7272730000000003</v>
      </c>
      <c r="R3052" s="3">
        <v>9.5994580000000003</v>
      </c>
      <c r="S3052" s="3">
        <v>9.5994580000000003</v>
      </c>
      <c r="T3052" s="9" t="s">
        <v>3429</v>
      </c>
      <c r="U3052" s="7">
        <v>56943</v>
      </c>
      <c r="V3052" s="7">
        <v>48744</v>
      </c>
      <c r="W3052" s="7">
        <v>47763</v>
      </c>
      <c r="X3052" s="7">
        <v>45475</v>
      </c>
      <c r="Y3052" s="7">
        <v>49799</v>
      </c>
      <c r="Z3052" s="7">
        <v>53532</v>
      </c>
      <c r="AA3052" s="7">
        <v>56893</v>
      </c>
      <c r="AB3052" s="7">
        <v>56943</v>
      </c>
      <c r="AC3052" s="4">
        <v>100</v>
      </c>
      <c r="AD3052" s="4">
        <v>100</v>
      </c>
      <c r="AE3052" s="3">
        <v>70.332999999999998</v>
      </c>
      <c r="AF3052" s="4">
        <v>70.08</v>
      </c>
      <c r="AG3052" s="7">
        <v>13398078</v>
      </c>
      <c r="AH3052" s="7">
        <v>13398078</v>
      </c>
      <c r="AI3052" s="7">
        <v>13398078</v>
      </c>
      <c r="AJ3052" s="7">
        <v>13350609</v>
      </c>
      <c r="AK3052" s="3">
        <v>99.983410000000006</v>
      </c>
      <c r="AL3052" s="7">
        <v>35</v>
      </c>
      <c r="AM3052" s="7">
        <v>4294945</v>
      </c>
      <c r="AN3052" s="3">
        <v>32.06</v>
      </c>
      <c r="AO3052" s="3">
        <v>0.37313400000000002</v>
      </c>
      <c r="AP3052" s="3">
        <v>-0.49321799999999999</v>
      </c>
      <c r="AQ3052" s="3">
        <v>-4.4970410000000003</v>
      </c>
      <c r="AR3052" s="3">
        <v>-28.835978999999998</v>
      </c>
      <c r="AS3052" s="3">
        <v>-0.49321799999999999</v>
      </c>
      <c r="AT3052" s="3">
        <v>-4.4970410000000003</v>
      </c>
      <c r="AU3052" s="3">
        <v>-31.025641</v>
      </c>
      <c r="AV3052" s="3">
        <v>2.5118677470007267</v>
      </c>
      <c r="AW3052" s="3">
        <v>2.801181971433107</v>
      </c>
      <c r="AX3052" s="3">
        <v>2.1031650383561904</v>
      </c>
      <c r="AY3052" s="3">
        <v>123.79</v>
      </c>
      <c r="AZ3052" s="4">
        <v>138.05000000000001</v>
      </c>
      <c r="BA3052" s="3">
        <v>103.65</v>
      </c>
    </row>
    <row r="3053" spans="1:53" x14ac:dyDescent="0.3">
      <c r="A3053" s="1" t="s">
        <v>2641</v>
      </c>
      <c r="B3053" s="2">
        <v>4812529</v>
      </c>
      <c r="C3053" s="9" t="s">
        <v>2395</v>
      </c>
      <c r="D3053" s="9" t="s">
        <v>2403</v>
      </c>
      <c r="E3053" s="3">
        <v>108.31111344</v>
      </c>
      <c r="F3053" s="5">
        <v>14.799113</v>
      </c>
      <c r="G3053" s="5" t="s">
        <v>2400</v>
      </c>
      <c r="H3053" s="3">
        <v>-1.514</v>
      </c>
      <c r="I3053" s="3" t="s">
        <v>2397</v>
      </c>
      <c r="J3053" s="3">
        <v>-1.514</v>
      </c>
      <c r="K3053" s="3" t="s">
        <v>2397</v>
      </c>
      <c r="L3053" s="3">
        <v>3.8563049899999999</v>
      </c>
      <c r="M3053" s="3">
        <v>3.8563049899999999</v>
      </c>
      <c r="N3053" s="3">
        <v>3.9390909999999999</v>
      </c>
      <c r="O3053" s="3" t="s">
        <v>2400</v>
      </c>
      <c r="P3053" s="3" t="s">
        <v>2400</v>
      </c>
      <c r="Q3053" s="3">
        <v>0.23971600000000001</v>
      </c>
      <c r="R3053" s="3" t="s">
        <v>2397</v>
      </c>
      <c r="S3053" s="3">
        <v>-0.164184</v>
      </c>
      <c r="T3053" s="9" t="s">
        <v>3429</v>
      </c>
      <c r="U3053" s="7">
        <v>7163</v>
      </c>
      <c r="V3053" s="7" t="s">
        <v>2400</v>
      </c>
      <c r="W3053" s="7">
        <v>6254</v>
      </c>
      <c r="X3053" s="7">
        <v>79105</v>
      </c>
      <c r="Y3053" s="7">
        <v>28326</v>
      </c>
      <c r="Z3053" s="7">
        <v>21481</v>
      </c>
      <c r="AA3053" s="7">
        <v>12948</v>
      </c>
      <c r="AB3053" s="7">
        <v>7163</v>
      </c>
      <c r="AC3053" s="3" t="s">
        <v>2397</v>
      </c>
      <c r="AD3053" s="3">
        <v>-85.903000000000006</v>
      </c>
      <c r="AE3053" s="3" t="s">
        <v>2397</v>
      </c>
      <c r="AF3053" s="3">
        <v>-163.30600000000001</v>
      </c>
      <c r="AG3053" s="7">
        <v>6354414</v>
      </c>
      <c r="AH3053" s="7">
        <v>6345561</v>
      </c>
      <c r="AI3053" s="7">
        <v>4384514</v>
      </c>
      <c r="AJ3053" s="7">
        <v>3011228</v>
      </c>
      <c r="AK3053" s="3">
        <v>47.374020000000002</v>
      </c>
      <c r="AL3053" s="7">
        <v>34</v>
      </c>
      <c r="AM3053" s="7">
        <v>682201</v>
      </c>
      <c r="AN3053" s="3">
        <v>10.73</v>
      </c>
      <c r="AO3053" s="3">
        <v>7.2010870000000002</v>
      </c>
      <c r="AP3053" s="3">
        <v>-7.3943659999999998</v>
      </c>
      <c r="AQ3053" s="3">
        <v>4.2272129999999999</v>
      </c>
      <c r="AR3053" s="3">
        <v>58.052836999999997</v>
      </c>
      <c r="AS3053" s="3">
        <v>-7.3943659999999998</v>
      </c>
      <c r="AT3053" s="3">
        <v>4.2272129999999999</v>
      </c>
      <c r="AU3053" s="3">
        <v>60.346249999999998</v>
      </c>
      <c r="AV3053" s="3">
        <v>3.3752571863506455</v>
      </c>
      <c r="AW3053" s="3">
        <v>3.1285457920209732</v>
      </c>
      <c r="AX3053" s="3">
        <v>2.5448484563760374</v>
      </c>
      <c r="AY3053" s="3">
        <v>167.65</v>
      </c>
      <c r="AZ3053" s="4">
        <v>155.4</v>
      </c>
      <c r="BA3053" s="4">
        <v>126.4</v>
      </c>
    </row>
    <row r="3054" spans="1:53" x14ac:dyDescent="0.3">
      <c r="A3054" s="1" t="s">
        <v>2951</v>
      </c>
      <c r="B3054" s="2">
        <v>4604635</v>
      </c>
      <c r="C3054" s="9" t="s">
        <v>2395</v>
      </c>
      <c r="D3054" s="9" t="s">
        <v>2425</v>
      </c>
      <c r="E3054" s="3">
        <v>107.45062781999999</v>
      </c>
      <c r="F3054" s="5">
        <v>48.582627000000002</v>
      </c>
      <c r="G3054" s="5" t="s">
        <v>2400</v>
      </c>
      <c r="H3054" s="3">
        <v>-0.05</v>
      </c>
      <c r="I3054" s="3" t="s">
        <v>2397</v>
      </c>
      <c r="J3054" s="3">
        <v>-0.05</v>
      </c>
      <c r="K3054" s="3" t="s">
        <v>2397</v>
      </c>
      <c r="L3054" s="3">
        <v>0.28222013000000001</v>
      </c>
      <c r="M3054" s="3">
        <v>0.25364616000000001</v>
      </c>
      <c r="N3054" s="3" t="s">
        <v>2400</v>
      </c>
      <c r="O3054" s="3" t="s">
        <v>2400</v>
      </c>
      <c r="P3054" s="3" t="s">
        <v>2400</v>
      </c>
      <c r="Q3054" s="3">
        <v>0.37602200000000002</v>
      </c>
      <c r="R3054" s="3" t="s">
        <v>2397</v>
      </c>
      <c r="S3054" s="3">
        <v>-7.4939900000000002</v>
      </c>
      <c r="T3054" s="9" t="s">
        <v>3429</v>
      </c>
      <c r="U3054" s="7">
        <v>123599.232</v>
      </c>
      <c r="V3054" s="7">
        <v>117813.049</v>
      </c>
      <c r="W3054" s="7">
        <v>91486.384000000005</v>
      </c>
      <c r="X3054" s="7">
        <v>76920.513000000006</v>
      </c>
      <c r="Y3054" s="7">
        <v>118127.232</v>
      </c>
      <c r="Z3054" s="7">
        <v>124609.232</v>
      </c>
      <c r="AA3054" s="7">
        <v>130649.624</v>
      </c>
      <c r="AB3054" s="7">
        <v>123599.232</v>
      </c>
      <c r="AC3054" s="3">
        <v>33.470999999999997</v>
      </c>
      <c r="AD3054" s="3">
        <v>31.346</v>
      </c>
      <c r="AE3054" s="4">
        <v>0.12</v>
      </c>
      <c r="AF3054" s="3">
        <v>-5.3739999999999997</v>
      </c>
      <c r="AG3054" s="7">
        <v>86068123</v>
      </c>
      <c r="AH3054" s="7">
        <v>86325182</v>
      </c>
      <c r="AI3054" s="7">
        <v>84997369</v>
      </c>
      <c r="AJ3054" s="7">
        <v>71329523</v>
      </c>
      <c r="AK3054" s="3">
        <v>82.87191</v>
      </c>
      <c r="AL3054" s="7">
        <v>43</v>
      </c>
      <c r="AM3054" s="7">
        <v>2054065</v>
      </c>
      <c r="AN3054" s="3">
        <v>2.39</v>
      </c>
      <c r="AO3054" s="3">
        <v>26.957257999999999</v>
      </c>
      <c r="AP3054" s="3">
        <v>-2.4390239999999999</v>
      </c>
      <c r="AQ3054" s="3">
        <v>-41.747573000000003</v>
      </c>
      <c r="AR3054" s="3">
        <v>-57.446809000000002</v>
      </c>
      <c r="AS3054" s="3">
        <v>-2.4390239999999999</v>
      </c>
      <c r="AT3054" s="3">
        <v>-41.747573000000003</v>
      </c>
      <c r="AU3054" s="3">
        <v>-57.142856999999999</v>
      </c>
      <c r="AV3054" s="3">
        <v>3.0628724453920642</v>
      </c>
      <c r="AW3054" s="3">
        <v>1.8488891596792849</v>
      </c>
      <c r="AX3054" s="3">
        <v>1.4881921121038517</v>
      </c>
      <c r="AY3054" s="4">
        <v>393.03</v>
      </c>
      <c r="AZ3054" s="3">
        <v>237.25</v>
      </c>
      <c r="BA3054" s="3">
        <v>190.96</v>
      </c>
    </row>
    <row r="3055" spans="1:53" x14ac:dyDescent="0.3">
      <c r="A3055" s="1" t="s">
        <v>3380</v>
      </c>
      <c r="B3055" s="2">
        <v>4071814</v>
      </c>
      <c r="C3055" s="9" t="s">
        <v>2395</v>
      </c>
      <c r="D3055" s="9" t="s">
        <v>2426</v>
      </c>
      <c r="E3055" s="3">
        <v>107.01721328000001</v>
      </c>
      <c r="F3055" s="5">
        <v>1535.3352130000001</v>
      </c>
      <c r="G3055" s="5" t="s">
        <v>2400</v>
      </c>
      <c r="H3055" s="3">
        <v>-0.57999999999999996</v>
      </c>
      <c r="I3055" s="3" t="s">
        <v>2397</v>
      </c>
      <c r="J3055" s="3">
        <v>-0.57999999999999996</v>
      </c>
      <c r="K3055" s="3" t="s">
        <v>2397</v>
      </c>
      <c r="L3055" s="3" t="s">
        <v>2397</v>
      </c>
      <c r="M3055" s="3" t="s">
        <v>2397</v>
      </c>
      <c r="N3055" s="3" t="s">
        <v>2397</v>
      </c>
      <c r="O3055" s="3" t="s">
        <v>2400</v>
      </c>
      <c r="P3055" s="3" t="s">
        <v>2400</v>
      </c>
      <c r="Q3055" s="3">
        <v>1.894503</v>
      </c>
      <c r="R3055" s="3">
        <v>10.782266</v>
      </c>
      <c r="S3055" s="3">
        <v>10.782266</v>
      </c>
      <c r="T3055" s="9" t="s">
        <v>3429</v>
      </c>
      <c r="U3055" s="7">
        <v>889551</v>
      </c>
      <c r="V3055" s="7">
        <v>1039835</v>
      </c>
      <c r="W3055" s="7">
        <v>1211165</v>
      </c>
      <c r="X3055" s="7">
        <v>1378124</v>
      </c>
      <c r="Y3055" s="7">
        <v>807465</v>
      </c>
      <c r="Z3055" s="7">
        <v>829448</v>
      </c>
      <c r="AA3055" s="7">
        <v>854204</v>
      </c>
      <c r="AB3055" s="7">
        <v>889551</v>
      </c>
      <c r="AC3055" s="3">
        <v>61.887</v>
      </c>
      <c r="AD3055" s="3">
        <v>66.518000000000001</v>
      </c>
      <c r="AE3055" s="3">
        <v>15.837999999999999</v>
      </c>
      <c r="AF3055" s="3">
        <v>16.087</v>
      </c>
      <c r="AG3055" s="7">
        <v>79734000</v>
      </c>
      <c r="AH3055" s="7">
        <v>79704000</v>
      </c>
      <c r="AI3055" s="7">
        <v>79018000</v>
      </c>
      <c r="AJ3055" s="7">
        <v>78816997</v>
      </c>
      <c r="AK3055" s="3">
        <v>98.689520000000002</v>
      </c>
      <c r="AL3055" s="7">
        <v>127</v>
      </c>
      <c r="AM3055" s="7">
        <v>24965413</v>
      </c>
      <c r="AN3055" s="3">
        <v>31.26</v>
      </c>
      <c r="AO3055" s="3">
        <v>6.7226889999999999</v>
      </c>
      <c r="AP3055" s="3">
        <v>-5.2238810000000004</v>
      </c>
      <c r="AQ3055" s="3">
        <v>44.679881999999999</v>
      </c>
      <c r="AR3055" s="3">
        <v>-85.198134999999994</v>
      </c>
      <c r="AS3055" s="3">
        <v>-5.2238810000000004</v>
      </c>
      <c r="AT3055" s="3">
        <v>44.679881999999999</v>
      </c>
      <c r="AU3055" s="3">
        <v>-85.485714000000002</v>
      </c>
      <c r="AV3055" s="3">
        <v>22.169896891189168</v>
      </c>
      <c r="AW3055" s="3">
        <v>25.207870861059739</v>
      </c>
      <c r="AX3055" s="3">
        <v>55.983152353847778</v>
      </c>
      <c r="AY3055" s="3">
        <v>65.12</v>
      </c>
      <c r="AZ3055" s="3">
        <v>74.040000000000006</v>
      </c>
      <c r="BA3055" s="3">
        <v>164.43</v>
      </c>
    </row>
    <row r="3056" spans="1:53" x14ac:dyDescent="0.3">
      <c r="A3056" s="1" t="s">
        <v>2952</v>
      </c>
      <c r="B3056" s="2">
        <v>4812624</v>
      </c>
      <c r="C3056" s="9" t="s">
        <v>2395</v>
      </c>
      <c r="D3056" s="9" t="s">
        <v>2403</v>
      </c>
      <c r="E3056" s="3">
        <v>105.9032890206</v>
      </c>
      <c r="F3056" s="5">
        <v>240.136289</v>
      </c>
      <c r="G3056" s="5" t="s">
        <v>2400</v>
      </c>
      <c r="H3056" s="3">
        <v>-0.26</v>
      </c>
      <c r="I3056" s="3" t="s">
        <v>2397</v>
      </c>
      <c r="J3056" s="3">
        <v>-0.26</v>
      </c>
      <c r="K3056" s="3" t="s">
        <v>2397</v>
      </c>
      <c r="L3056" s="3" t="s">
        <v>2397</v>
      </c>
      <c r="M3056" s="3" t="s">
        <v>2397</v>
      </c>
      <c r="N3056" s="3" t="s">
        <v>2397</v>
      </c>
      <c r="O3056" s="3" t="s">
        <v>2400</v>
      </c>
      <c r="P3056" s="3" t="s">
        <v>2400</v>
      </c>
      <c r="Q3056" s="3">
        <v>1.4752110000000001</v>
      </c>
      <c r="R3056" s="3" t="s">
        <v>2397</v>
      </c>
      <c r="S3056" s="3">
        <v>-1.7827569999999999</v>
      </c>
      <c r="T3056" s="9" t="s">
        <v>3429</v>
      </c>
      <c r="U3056" s="7">
        <v>146033</v>
      </c>
      <c r="V3056" s="7">
        <v>157074</v>
      </c>
      <c r="W3056" s="7">
        <v>209819</v>
      </c>
      <c r="X3056" s="7">
        <v>108085</v>
      </c>
      <c r="Y3056" s="7">
        <v>148442</v>
      </c>
      <c r="Z3056" s="7">
        <v>145668</v>
      </c>
      <c r="AA3056" s="7">
        <v>140461</v>
      </c>
      <c r="AB3056" s="7">
        <v>146033</v>
      </c>
      <c r="AC3056" s="3">
        <v>96.616</v>
      </c>
      <c r="AD3056" s="3">
        <v>88.733999999999995</v>
      </c>
      <c r="AE3056" s="3">
        <v>-88.343000000000004</v>
      </c>
      <c r="AF3056" s="3">
        <v>-84.635000000000005</v>
      </c>
      <c r="AG3056" s="7">
        <v>125303000</v>
      </c>
      <c r="AH3056" s="7">
        <v>124635000</v>
      </c>
      <c r="AI3056" s="7">
        <v>114523000</v>
      </c>
      <c r="AJ3056" s="7">
        <v>114797489</v>
      </c>
      <c r="AK3056" s="4">
        <v>91.607500000000002</v>
      </c>
      <c r="AL3056" s="7">
        <v>111</v>
      </c>
      <c r="AM3056" s="7">
        <v>69392288</v>
      </c>
      <c r="AN3056" s="3">
        <v>55.37</v>
      </c>
      <c r="AO3056" s="3">
        <v>13.663866000000001</v>
      </c>
      <c r="AP3056" s="3">
        <v>-19.973967999999999</v>
      </c>
      <c r="AQ3056" s="3">
        <v>-18.518072</v>
      </c>
      <c r="AR3056" s="3">
        <v>-24.955615000000002</v>
      </c>
      <c r="AS3056" s="3">
        <v>-19.973967999999999</v>
      </c>
      <c r="AT3056" s="3">
        <v>-18.518072</v>
      </c>
      <c r="AU3056" s="3">
        <v>-21.815028999999999</v>
      </c>
      <c r="AV3056" s="3">
        <v>5.774940372824835</v>
      </c>
      <c r="AW3056" s="3">
        <v>4.9315907899470446</v>
      </c>
      <c r="AX3056" s="3">
        <v>3.8876124880669312</v>
      </c>
      <c r="AY3056" s="4">
        <v>118.12</v>
      </c>
      <c r="AZ3056" s="3">
        <v>100.87</v>
      </c>
      <c r="BA3056" s="3">
        <v>79.52</v>
      </c>
    </row>
    <row r="3057" spans="1:53" x14ac:dyDescent="0.3">
      <c r="A3057" s="1" t="s">
        <v>3166</v>
      </c>
      <c r="B3057" s="2">
        <v>7158056</v>
      </c>
      <c r="C3057" s="9" t="s">
        <v>2395</v>
      </c>
      <c r="D3057" s="9" t="s">
        <v>2534</v>
      </c>
      <c r="E3057" s="3">
        <v>103.1533122204</v>
      </c>
      <c r="F3057" s="5">
        <v>234.50031200000001</v>
      </c>
      <c r="G3057" s="5" t="s">
        <v>2400</v>
      </c>
      <c r="H3057" s="3">
        <v>-0.36499999999999999</v>
      </c>
      <c r="I3057" s="3" t="s">
        <v>2397</v>
      </c>
      <c r="J3057" s="3">
        <v>-0.36499999999999999</v>
      </c>
      <c r="K3057" s="3" t="s">
        <v>2397</v>
      </c>
      <c r="L3057" s="3">
        <v>4.4827586200000002</v>
      </c>
      <c r="M3057" s="3">
        <v>3</v>
      </c>
      <c r="N3057" s="3" t="s">
        <v>2397</v>
      </c>
      <c r="O3057" s="3" t="s">
        <v>2400</v>
      </c>
      <c r="P3057" s="3" t="s">
        <v>2400</v>
      </c>
      <c r="Q3057" s="3">
        <v>0.42629800000000001</v>
      </c>
      <c r="R3057" s="3" t="s">
        <v>2397</v>
      </c>
      <c r="S3057" s="3">
        <v>-18.347100000000001</v>
      </c>
      <c r="T3057" s="9" t="s">
        <v>3429</v>
      </c>
      <c r="U3057" s="7">
        <v>510541</v>
      </c>
      <c r="V3057" s="7">
        <v>573201</v>
      </c>
      <c r="W3057" s="7">
        <v>724999</v>
      </c>
      <c r="X3057" s="7">
        <v>648471</v>
      </c>
      <c r="Y3057" s="7">
        <v>504838</v>
      </c>
      <c r="Z3057" s="7">
        <v>526236</v>
      </c>
      <c r="AA3057" s="7">
        <v>523847</v>
      </c>
      <c r="AB3057" s="7">
        <v>510541</v>
      </c>
      <c r="AC3057" s="3">
        <v>33.655000000000001</v>
      </c>
      <c r="AD3057" s="3">
        <v>37.076000000000001</v>
      </c>
      <c r="AE3057" s="3">
        <v>-16.007999999999999</v>
      </c>
      <c r="AF3057" s="3">
        <v>-7.0030000000000001</v>
      </c>
      <c r="AG3057" s="7">
        <v>107516000</v>
      </c>
      <c r="AH3057" s="7">
        <v>107503000</v>
      </c>
      <c r="AI3057" s="7">
        <v>105333000</v>
      </c>
      <c r="AJ3057" s="7">
        <v>49621914</v>
      </c>
      <c r="AK3057" s="3">
        <v>46.151949999999999</v>
      </c>
      <c r="AL3057" s="7">
        <v>105</v>
      </c>
      <c r="AM3057" s="7">
        <v>26690114</v>
      </c>
      <c r="AN3057" s="3">
        <v>24.82</v>
      </c>
      <c r="AO3057" s="3">
        <v>-12.683309</v>
      </c>
      <c r="AP3057" s="3">
        <v>-18.699186999999998</v>
      </c>
      <c r="AQ3057" s="3">
        <v>-21.108526000000001</v>
      </c>
      <c r="AR3057" s="3">
        <v>-16.515038000000001</v>
      </c>
      <c r="AS3057" s="3">
        <v>-18.699186999999998</v>
      </c>
      <c r="AT3057" s="3">
        <v>-21.108526000000001</v>
      </c>
      <c r="AU3057" s="3">
        <v>-24.271844999999999</v>
      </c>
      <c r="AV3057" s="3">
        <v>2.0181891190773507</v>
      </c>
      <c r="AW3057" s="3">
        <v>1.7414294755382063</v>
      </c>
      <c r="AX3057" s="3">
        <v>1.5498199202602405</v>
      </c>
      <c r="AY3057" s="3">
        <v>83.48</v>
      </c>
      <c r="AZ3057" s="3">
        <v>72.03</v>
      </c>
      <c r="BA3057" s="3">
        <v>64.11</v>
      </c>
    </row>
    <row r="3058" spans="1:53" x14ac:dyDescent="0.3">
      <c r="A3058" s="1" t="s">
        <v>3226</v>
      </c>
      <c r="B3058" s="2">
        <v>4977291</v>
      </c>
      <c r="C3058" s="9" t="s">
        <v>2395</v>
      </c>
      <c r="D3058" s="9" t="s">
        <v>2486</v>
      </c>
      <c r="E3058" s="3">
        <v>102.57712222000001</v>
      </c>
      <c r="F3058" s="5">
        <v>132.39312200000001</v>
      </c>
      <c r="G3058" s="5" t="s">
        <v>2400</v>
      </c>
      <c r="H3058" s="3">
        <v>-3.0000000000000001E-3</v>
      </c>
      <c r="I3058" s="3" t="s">
        <v>2397</v>
      </c>
      <c r="J3058" s="3">
        <v>-3.0000000000000001E-3</v>
      </c>
      <c r="K3058" s="3" t="s">
        <v>2397</v>
      </c>
      <c r="L3058" s="3">
        <v>0.36842967000000004</v>
      </c>
      <c r="M3058" s="3">
        <v>0.36046138999999999</v>
      </c>
      <c r="N3058" s="3">
        <v>40.909090999999997</v>
      </c>
      <c r="O3058" s="3" t="s">
        <v>2400</v>
      </c>
      <c r="P3058" s="3" t="s">
        <v>2400</v>
      </c>
      <c r="Q3058" s="3">
        <v>0.44824199999999997</v>
      </c>
      <c r="R3058" s="3">
        <v>3.6668240000000001</v>
      </c>
      <c r="S3058" s="3">
        <v>3.6668240000000001</v>
      </c>
      <c r="T3058" s="9" t="s">
        <v>3429</v>
      </c>
      <c r="U3058" s="7">
        <v>295973</v>
      </c>
      <c r="V3058" s="7">
        <v>255740</v>
      </c>
      <c r="W3058" s="7">
        <v>126648</v>
      </c>
      <c r="X3058" s="7">
        <v>122340</v>
      </c>
      <c r="Y3058" s="7">
        <v>281956</v>
      </c>
      <c r="Z3058" s="7">
        <v>295699</v>
      </c>
      <c r="AA3058" s="7">
        <v>296675</v>
      </c>
      <c r="AB3058" s="7">
        <v>295973</v>
      </c>
      <c r="AC3058" s="4">
        <v>14.04</v>
      </c>
      <c r="AD3058" s="4">
        <v>12.13</v>
      </c>
      <c r="AE3058" s="4">
        <v>9.3829999999999991</v>
      </c>
      <c r="AF3058" s="4">
        <v>7.359</v>
      </c>
      <c r="AG3058" s="7">
        <v>39016629</v>
      </c>
      <c r="AH3058" s="7">
        <v>38771217</v>
      </c>
      <c r="AI3058" s="7">
        <v>38311714</v>
      </c>
      <c r="AJ3058" s="7">
        <v>30762258</v>
      </c>
      <c r="AK3058" s="3">
        <v>71.67465</v>
      </c>
      <c r="AL3058" s="7">
        <v>47</v>
      </c>
      <c r="AM3058" s="7">
        <v>9461244</v>
      </c>
      <c r="AN3058" s="3">
        <v>22.04</v>
      </c>
      <c r="AO3058" s="3">
        <v>4.1666670000000003</v>
      </c>
      <c r="AP3058" s="3">
        <v>-5.8577409999999999</v>
      </c>
      <c r="AQ3058" s="3">
        <v>14.213198</v>
      </c>
      <c r="AR3058" s="3">
        <v>8.6956520000000008</v>
      </c>
      <c r="AS3058" s="3">
        <v>-5.8577409999999999</v>
      </c>
      <c r="AT3058" s="3">
        <v>14.213198</v>
      </c>
      <c r="AU3058" s="3">
        <v>16.580310999999998</v>
      </c>
      <c r="AV3058" s="3">
        <v>0.80886458114948667</v>
      </c>
      <c r="AW3058" s="3">
        <v>1.1964632701206726</v>
      </c>
      <c r="AX3058" s="3">
        <v>2.0968493007504456</v>
      </c>
      <c r="AY3058" s="3">
        <v>55.38</v>
      </c>
      <c r="AZ3058" s="3">
        <v>81.92</v>
      </c>
      <c r="BA3058" s="3">
        <v>143.57</v>
      </c>
    </row>
    <row r="3059" spans="1:53" x14ac:dyDescent="0.3">
      <c r="A3059" s="1" t="s">
        <v>3294</v>
      </c>
      <c r="B3059" s="2">
        <v>5721787</v>
      </c>
      <c r="C3059" s="9" t="s">
        <v>2401</v>
      </c>
      <c r="D3059" s="9" t="s">
        <v>2407</v>
      </c>
      <c r="E3059" s="3">
        <v>102.3667554</v>
      </c>
      <c r="F3059" s="5">
        <v>101.674055</v>
      </c>
      <c r="G3059" s="5" t="s">
        <v>2400</v>
      </c>
      <c r="H3059" s="3">
        <v>0.155</v>
      </c>
      <c r="I3059" s="3">
        <v>5.1655170000000004</v>
      </c>
      <c r="J3059" s="3">
        <v>0.155</v>
      </c>
      <c r="K3059" s="3">
        <v>5.1655170000000004</v>
      </c>
      <c r="L3059" s="3">
        <v>0.76718222000000003</v>
      </c>
      <c r="M3059" s="3">
        <v>0.76718222000000003</v>
      </c>
      <c r="N3059" s="3">
        <v>11.684867000000001</v>
      </c>
      <c r="O3059" s="3" t="s">
        <v>2400</v>
      </c>
      <c r="P3059" s="3" t="s">
        <v>2400</v>
      </c>
      <c r="Q3059" s="3">
        <v>32.818665000000003</v>
      </c>
      <c r="R3059" s="3" t="s">
        <v>2400</v>
      </c>
      <c r="S3059" s="3" t="s">
        <v>2400</v>
      </c>
      <c r="T3059" s="9" t="s">
        <v>3429</v>
      </c>
      <c r="U3059" s="7">
        <v>2943.681</v>
      </c>
      <c r="V3059" s="7">
        <v>3000.1660000000002</v>
      </c>
      <c r="W3059" s="7">
        <v>2701.6179999999999</v>
      </c>
      <c r="X3059" s="7">
        <v>2866.5920000000001</v>
      </c>
      <c r="Y3059" s="7">
        <v>2943.681</v>
      </c>
      <c r="Z3059" s="7">
        <v>2960.1489999999999</v>
      </c>
      <c r="AA3059" s="7">
        <v>2976.616</v>
      </c>
      <c r="AB3059" s="7">
        <v>2988.3910000000001</v>
      </c>
      <c r="AC3059" s="4">
        <v>100</v>
      </c>
      <c r="AD3059" s="4">
        <v>100</v>
      </c>
      <c r="AE3059" s="3" t="s">
        <v>2400</v>
      </c>
      <c r="AF3059" s="3" t="s">
        <v>2400</v>
      </c>
      <c r="AG3059" s="7">
        <v>12990705</v>
      </c>
      <c r="AH3059" s="7">
        <v>12990705</v>
      </c>
      <c r="AI3059" s="7" t="s">
        <v>2400</v>
      </c>
      <c r="AJ3059" s="7" t="s">
        <v>2400</v>
      </c>
      <c r="AK3059" s="3" t="s">
        <v>2400</v>
      </c>
      <c r="AL3059" s="7">
        <v>39</v>
      </c>
      <c r="AM3059" s="7">
        <v>5813114</v>
      </c>
      <c r="AN3059" s="3">
        <v>44.75</v>
      </c>
      <c r="AO3059" s="3">
        <v>-1.187335</v>
      </c>
      <c r="AP3059" s="3">
        <v>-4.9492390000000004</v>
      </c>
      <c r="AQ3059" s="3">
        <v>-16.312849</v>
      </c>
      <c r="AR3059" s="3">
        <v>-8.6585370000000008</v>
      </c>
      <c r="AS3059" s="3">
        <v>-4.9492390000000004</v>
      </c>
      <c r="AT3059" s="3">
        <v>-16.312849</v>
      </c>
      <c r="AU3059" s="3">
        <v>-8.6585370000000008</v>
      </c>
      <c r="AV3059" s="3">
        <v>1.0064657768766205</v>
      </c>
      <c r="AW3059" s="3">
        <v>0.98951344616995551</v>
      </c>
      <c r="AX3059" s="3">
        <v>0.99553902934089011</v>
      </c>
      <c r="AY3059" s="3">
        <v>132.76</v>
      </c>
      <c r="AZ3059" s="3">
        <v>130.53</v>
      </c>
      <c r="BA3059" s="3">
        <v>131.33000000000001</v>
      </c>
    </row>
    <row r="3060" spans="1:53" x14ac:dyDescent="0.3">
      <c r="A3060" s="1" t="s">
        <v>3022</v>
      </c>
      <c r="B3060" s="2">
        <v>9775746</v>
      </c>
      <c r="C3060" s="9" t="s">
        <v>2401</v>
      </c>
      <c r="D3060" s="9" t="s">
        <v>2407</v>
      </c>
      <c r="E3060" s="3">
        <v>102.33320602000001</v>
      </c>
      <c r="F3060" s="5">
        <v>102.331706</v>
      </c>
      <c r="G3060" s="5" t="s">
        <v>2400</v>
      </c>
      <c r="H3060" s="3">
        <v>3.2000000000000001E-2</v>
      </c>
      <c r="I3060" s="3">
        <v>279.09090900000001</v>
      </c>
      <c r="J3060" s="3">
        <v>3.2000000000000001E-2</v>
      </c>
      <c r="K3060" s="3">
        <v>279.09090900000001</v>
      </c>
      <c r="L3060" s="3">
        <v>0.94636251999999998</v>
      </c>
      <c r="M3060" s="3">
        <v>0.94636251999999998</v>
      </c>
      <c r="N3060" s="3" t="s">
        <v>2400</v>
      </c>
      <c r="O3060" s="3" t="s">
        <v>2400</v>
      </c>
      <c r="P3060" s="3" t="s">
        <v>2400</v>
      </c>
      <c r="Q3060" s="3">
        <v>23.073298999999999</v>
      </c>
      <c r="R3060" s="3" t="s">
        <v>2400</v>
      </c>
      <c r="S3060" s="3" t="s">
        <v>2400</v>
      </c>
      <c r="T3060" s="9" t="s">
        <v>3438</v>
      </c>
      <c r="U3060" s="7">
        <v>4194.93</v>
      </c>
      <c r="V3060" s="7">
        <v>2921.8980000000001</v>
      </c>
      <c r="W3060" s="7">
        <v>3653.114</v>
      </c>
      <c r="X3060" s="7">
        <v>4551.0150000000003</v>
      </c>
      <c r="Y3060" s="7">
        <v>4336.1980000000003</v>
      </c>
      <c r="Z3060" s="7">
        <v>4265.5640000000003</v>
      </c>
      <c r="AA3060" s="7">
        <v>4194.93</v>
      </c>
      <c r="AB3060" s="7">
        <v>3941.3429999999998</v>
      </c>
      <c r="AC3060" s="4">
        <v>100</v>
      </c>
      <c r="AD3060" s="4">
        <v>100</v>
      </c>
      <c r="AE3060" s="3" t="s">
        <v>2400</v>
      </c>
      <c r="AF3060" s="3" t="s">
        <v>2400</v>
      </c>
      <c r="AG3060" s="7">
        <v>32590193</v>
      </c>
      <c r="AH3060" s="7">
        <v>32590193</v>
      </c>
      <c r="AI3060" s="7">
        <v>32597393</v>
      </c>
      <c r="AJ3060" s="7" t="s">
        <v>2400</v>
      </c>
      <c r="AK3060" s="3" t="s">
        <v>2400</v>
      </c>
      <c r="AL3060" s="7">
        <v>46</v>
      </c>
      <c r="AM3060" s="7">
        <v>20679629</v>
      </c>
      <c r="AN3060" s="3">
        <v>63.45</v>
      </c>
      <c r="AO3060" s="3">
        <v>-0.64724899999999996</v>
      </c>
      <c r="AP3060" s="3">
        <v>-2.2292990000000001</v>
      </c>
      <c r="AQ3060" s="3">
        <v>-7.2507549999999998</v>
      </c>
      <c r="AR3060" s="3">
        <v>-3.45912</v>
      </c>
      <c r="AS3060" s="3">
        <v>-2.2292990000000001</v>
      </c>
      <c r="AT3060" s="3">
        <v>-7.2507549999999998</v>
      </c>
      <c r="AU3060" s="3">
        <v>-3.45912</v>
      </c>
      <c r="AV3060" s="3">
        <v>1.0587049914064639</v>
      </c>
      <c r="AW3060" s="3">
        <v>1.1770349274870959</v>
      </c>
      <c r="AX3060" s="3">
        <v>1.1356847323789894</v>
      </c>
      <c r="AY3060" s="3">
        <v>73.38</v>
      </c>
      <c r="AZ3060" s="3">
        <v>81.58</v>
      </c>
      <c r="BA3060" s="3">
        <v>78.709999999999994</v>
      </c>
    </row>
    <row r="3061" spans="1:53" x14ac:dyDescent="0.3">
      <c r="A3061" s="1" t="s">
        <v>3224</v>
      </c>
      <c r="B3061" s="2">
        <v>6527771</v>
      </c>
      <c r="C3061" s="9" t="s">
        <v>2401</v>
      </c>
      <c r="D3061" s="9" t="s">
        <v>2531</v>
      </c>
      <c r="E3061" s="3">
        <v>101.85038729999999</v>
      </c>
      <c r="F3061" s="5">
        <v>-62.880612999999997</v>
      </c>
      <c r="G3061" s="5" t="s">
        <v>2400</v>
      </c>
      <c r="H3061" s="3">
        <v>-1.204</v>
      </c>
      <c r="I3061" s="3" t="s">
        <v>2397</v>
      </c>
      <c r="J3061" s="3">
        <v>-1.204</v>
      </c>
      <c r="K3061" s="3" t="s">
        <v>2397</v>
      </c>
      <c r="L3061" s="3">
        <v>0.45059572000000003</v>
      </c>
      <c r="M3061" s="3">
        <v>0.45059572000000003</v>
      </c>
      <c r="N3061" s="3" t="s">
        <v>2397</v>
      </c>
      <c r="O3061" s="3" t="s">
        <v>2400</v>
      </c>
      <c r="P3061" s="3" t="s">
        <v>2400</v>
      </c>
      <c r="Q3061" s="3" t="s">
        <v>2397</v>
      </c>
      <c r="R3061" s="3">
        <v>0.95218000000000003</v>
      </c>
      <c r="S3061" s="3">
        <v>0.95218000000000003</v>
      </c>
      <c r="T3061" s="9" t="s">
        <v>3429</v>
      </c>
      <c r="U3061" s="7">
        <v>152079</v>
      </c>
      <c r="V3061" s="7">
        <v>269709</v>
      </c>
      <c r="W3061" s="7">
        <v>380154</v>
      </c>
      <c r="X3061" s="7">
        <v>229047</v>
      </c>
      <c r="Y3061" s="7">
        <v>106198</v>
      </c>
      <c r="Z3061" s="7">
        <v>118060</v>
      </c>
      <c r="AA3061" s="7">
        <v>132931</v>
      </c>
      <c r="AB3061" s="7">
        <v>152079</v>
      </c>
      <c r="AC3061" s="3">
        <v>89.887</v>
      </c>
      <c r="AD3061" s="3">
        <v>87.168000000000006</v>
      </c>
      <c r="AE3061" s="3">
        <v>-69.352999999999994</v>
      </c>
      <c r="AF3061" s="3">
        <v>-76.385000000000005</v>
      </c>
      <c r="AG3061" s="7">
        <v>17868489</v>
      </c>
      <c r="AH3061" s="7">
        <v>17449328</v>
      </c>
      <c r="AI3061" s="7">
        <v>21457113</v>
      </c>
      <c r="AJ3061" s="7">
        <v>12407958</v>
      </c>
      <c r="AK3061" s="3">
        <v>69.440439999999995</v>
      </c>
      <c r="AL3061" s="7">
        <v>97</v>
      </c>
      <c r="AM3061" s="7">
        <v>3854619</v>
      </c>
      <c r="AN3061" s="3">
        <v>21.57</v>
      </c>
      <c r="AO3061" s="3">
        <v>2.6530610000000001</v>
      </c>
      <c r="AP3061" s="3">
        <v>-11.754386</v>
      </c>
      <c r="AQ3061" s="3">
        <v>-10.498220999999999</v>
      </c>
      <c r="AR3061" s="3">
        <v>-13.869863</v>
      </c>
      <c r="AS3061" s="3">
        <v>-11.754386</v>
      </c>
      <c r="AT3061" s="3">
        <v>-10.498220999999999</v>
      </c>
      <c r="AU3061" s="3">
        <v>-19.391026</v>
      </c>
      <c r="AV3061" s="3">
        <v>6.7511860364834781</v>
      </c>
      <c r="AW3061" s="3">
        <v>4.2298837585456779</v>
      </c>
      <c r="AX3061" s="3">
        <v>3.4458593073361752</v>
      </c>
      <c r="AY3061" s="4">
        <v>166.07</v>
      </c>
      <c r="AZ3061" s="4">
        <v>104.05</v>
      </c>
      <c r="BA3061" s="3">
        <v>84.77</v>
      </c>
    </row>
    <row r="3062" spans="1:53" x14ac:dyDescent="0.3">
      <c r="A3062" s="1" t="s">
        <v>2956</v>
      </c>
      <c r="B3062" s="2">
        <v>10599167</v>
      </c>
      <c r="C3062" s="9" t="s">
        <v>2395</v>
      </c>
      <c r="D3062" s="9" t="s">
        <v>2486</v>
      </c>
      <c r="E3062" s="3">
        <v>101.66782608</v>
      </c>
      <c r="F3062" s="5">
        <v>368.86782599999998</v>
      </c>
      <c r="G3062" s="5" t="s">
        <v>2400</v>
      </c>
      <c r="H3062" s="3">
        <v>-0.51</v>
      </c>
      <c r="I3062" s="3" t="s">
        <v>2397</v>
      </c>
      <c r="J3062" s="4">
        <v>-0.51</v>
      </c>
      <c r="K3062" s="3" t="s">
        <v>2397</v>
      </c>
      <c r="L3062" s="3">
        <v>83</v>
      </c>
      <c r="M3062" s="3">
        <v>33.422818790000001</v>
      </c>
      <c r="N3062" s="3">
        <v>19.227799000000001</v>
      </c>
      <c r="O3062" s="3" t="s">
        <v>2400</v>
      </c>
      <c r="P3062" s="3" t="s">
        <v>2400</v>
      </c>
      <c r="Q3062" s="3">
        <v>0.47583300000000001</v>
      </c>
      <c r="R3062" s="3">
        <v>3.4093640000000001</v>
      </c>
      <c r="S3062" s="3">
        <v>3.4093640000000001</v>
      </c>
      <c r="T3062" s="9" t="s">
        <v>3429</v>
      </c>
      <c r="U3062" s="7">
        <v>888400</v>
      </c>
      <c r="V3062" s="7">
        <v>781600</v>
      </c>
      <c r="W3062" s="7">
        <v>475745.41499999998</v>
      </c>
      <c r="X3062" s="7">
        <v>544000</v>
      </c>
      <c r="Y3062" s="7">
        <v>738000</v>
      </c>
      <c r="Z3062" s="7">
        <v>769700</v>
      </c>
      <c r="AA3062" s="7">
        <v>823500</v>
      </c>
      <c r="AB3062" s="7">
        <v>888400</v>
      </c>
      <c r="AC3062" s="3">
        <v>24.302</v>
      </c>
      <c r="AD3062" s="3">
        <v>22.167999999999999</v>
      </c>
      <c r="AE3062" s="3">
        <v>14.385</v>
      </c>
      <c r="AF3062" s="4">
        <v>10.867000000000001</v>
      </c>
      <c r="AG3062" s="7">
        <v>16800000</v>
      </c>
      <c r="AH3062" s="7">
        <v>16800000</v>
      </c>
      <c r="AI3062" s="7">
        <v>16400000</v>
      </c>
      <c r="AJ3062" s="7">
        <v>11752352</v>
      </c>
      <c r="AK3062" s="3">
        <v>69.704139999999995</v>
      </c>
      <c r="AL3062" s="7">
        <v>79</v>
      </c>
      <c r="AM3062" s="7">
        <v>4615181</v>
      </c>
      <c r="AN3062" s="3">
        <v>27.37</v>
      </c>
      <c r="AO3062" s="3">
        <v>9.2105259999999998</v>
      </c>
      <c r="AP3062" s="3">
        <v>-17.412935000000001</v>
      </c>
      <c r="AQ3062" s="3">
        <v>-8.9579529999999998</v>
      </c>
      <c r="AR3062" s="3">
        <v>-55.094679999999997</v>
      </c>
      <c r="AS3062" s="3">
        <v>-17.412935000000001</v>
      </c>
      <c r="AT3062" s="3">
        <v>-8.9579529999999998</v>
      </c>
      <c r="AU3062" s="3">
        <v>-55.772646999999999</v>
      </c>
      <c r="AV3062" s="3">
        <v>3.9482724424946216</v>
      </c>
      <c r="AW3062" s="3">
        <v>3.5367137296778552</v>
      </c>
      <c r="AX3062" s="3">
        <v>3.3507791030061047</v>
      </c>
      <c r="AY3062" s="3">
        <v>81.19</v>
      </c>
      <c r="AZ3062" s="3">
        <v>72.73</v>
      </c>
      <c r="BA3062" s="4">
        <v>68.900000000000006</v>
      </c>
    </row>
    <row r="3063" spans="1:53" x14ac:dyDescent="0.3">
      <c r="A3063" s="1" t="s">
        <v>3323</v>
      </c>
      <c r="B3063" s="2">
        <v>4228243</v>
      </c>
      <c r="C3063" s="9" t="s">
        <v>2401</v>
      </c>
      <c r="D3063" s="9" t="s">
        <v>3441</v>
      </c>
      <c r="E3063" s="3">
        <v>101.56564868</v>
      </c>
      <c r="F3063" s="5">
        <v>227.86564799999999</v>
      </c>
      <c r="G3063" s="5" t="s">
        <v>2400</v>
      </c>
      <c r="H3063" s="3">
        <v>-0.42</v>
      </c>
      <c r="I3063" s="3" t="s">
        <v>2397</v>
      </c>
      <c r="J3063" s="3">
        <v>-0.42</v>
      </c>
      <c r="K3063" s="3" t="s">
        <v>2397</v>
      </c>
      <c r="L3063" s="3">
        <v>0.44048206000000001</v>
      </c>
      <c r="M3063" s="3">
        <v>0.43936731000000001</v>
      </c>
      <c r="N3063" s="3" t="s">
        <v>2397</v>
      </c>
      <c r="O3063" s="3" t="s">
        <v>2400</v>
      </c>
      <c r="P3063" s="3" t="s">
        <v>2400</v>
      </c>
      <c r="Q3063" s="3">
        <v>0.40706799999999999</v>
      </c>
      <c r="R3063" s="3">
        <v>28.638463000000002</v>
      </c>
      <c r="S3063" s="3">
        <v>28.638463000000002</v>
      </c>
      <c r="T3063" s="9" t="s">
        <v>3430</v>
      </c>
      <c r="U3063" s="7">
        <v>582209</v>
      </c>
      <c r="V3063" s="7">
        <v>623527</v>
      </c>
      <c r="W3063" s="7">
        <v>815758</v>
      </c>
      <c r="X3063" s="7">
        <v>667592</v>
      </c>
      <c r="Y3063" s="7">
        <v>590737</v>
      </c>
      <c r="Z3063" s="7">
        <v>582209</v>
      </c>
      <c r="AA3063" s="7">
        <v>575815</v>
      </c>
      <c r="AB3063" s="7">
        <v>583557</v>
      </c>
      <c r="AC3063" s="4">
        <v>2.8540000000000001</v>
      </c>
      <c r="AD3063" s="4">
        <v>4.5110000000000001</v>
      </c>
      <c r="AE3063" s="3">
        <v>-0.72399999999999998</v>
      </c>
      <c r="AF3063" s="3">
        <v>0.78500000000000003</v>
      </c>
      <c r="AG3063" s="7">
        <v>18257103</v>
      </c>
      <c r="AH3063" s="7">
        <v>18251545</v>
      </c>
      <c r="AI3063" s="7">
        <v>18084522</v>
      </c>
      <c r="AJ3063" s="7">
        <v>14230075</v>
      </c>
      <c r="AK3063" s="3">
        <v>77.89958</v>
      </c>
      <c r="AL3063" s="7">
        <v>80</v>
      </c>
      <c r="AM3063" s="7">
        <v>8489832</v>
      </c>
      <c r="AN3063" s="3">
        <v>46.48</v>
      </c>
      <c r="AO3063" s="3">
        <v>11.607143000000001</v>
      </c>
      <c r="AP3063" s="3">
        <v>12.410072</v>
      </c>
      <c r="AQ3063" s="3">
        <v>-14.850135999999999</v>
      </c>
      <c r="AR3063" s="3">
        <v>-5.446294</v>
      </c>
      <c r="AS3063" s="3">
        <v>12.410072</v>
      </c>
      <c r="AT3063" s="3">
        <v>-14.850135999999999</v>
      </c>
      <c r="AU3063" s="3">
        <v>-6.1561560000000002</v>
      </c>
      <c r="AV3063" s="3">
        <v>2.1992693681676387</v>
      </c>
      <c r="AW3063" s="3">
        <v>1.6918435734250066</v>
      </c>
      <c r="AX3063" s="3">
        <v>1.4618258323821787</v>
      </c>
      <c r="AY3063" s="4">
        <v>123.09</v>
      </c>
      <c r="AZ3063" s="3">
        <v>94.69</v>
      </c>
      <c r="BA3063" s="3">
        <v>81.81</v>
      </c>
    </row>
    <row r="3064" spans="1:53" x14ac:dyDescent="0.3">
      <c r="A3064" s="1" t="s">
        <v>2859</v>
      </c>
      <c r="B3064" s="2">
        <v>9752310</v>
      </c>
      <c r="C3064" s="9" t="s">
        <v>2395</v>
      </c>
      <c r="D3064" s="9" t="s">
        <v>2403</v>
      </c>
      <c r="E3064" s="3">
        <v>101.52508944</v>
      </c>
      <c r="F3064" s="5">
        <v>-4.507911</v>
      </c>
      <c r="G3064" s="5" t="s">
        <v>2400</v>
      </c>
      <c r="H3064" s="3">
        <v>-0.23</v>
      </c>
      <c r="I3064" s="3" t="s">
        <v>2397</v>
      </c>
      <c r="J3064" s="3">
        <v>-0.23</v>
      </c>
      <c r="K3064" s="3" t="s">
        <v>2397</v>
      </c>
      <c r="L3064" s="3">
        <v>0.67731628999999993</v>
      </c>
      <c r="M3064" s="3">
        <v>0.67731628999999993</v>
      </c>
      <c r="N3064" s="3" t="s">
        <v>2397</v>
      </c>
      <c r="O3064" s="3" t="s">
        <v>2400</v>
      </c>
      <c r="P3064" s="3" t="s">
        <v>2400</v>
      </c>
      <c r="Q3064" s="3" t="s">
        <v>2397</v>
      </c>
      <c r="R3064" s="3">
        <v>0.49348199999999998</v>
      </c>
      <c r="S3064" s="3">
        <v>0.49348199999999998</v>
      </c>
      <c r="T3064" s="9" t="s">
        <v>3429</v>
      </c>
      <c r="U3064" s="7">
        <v>5904</v>
      </c>
      <c r="V3064" s="7" t="s">
        <v>2400</v>
      </c>
      <c r="W3064" s="7" t="s">
        <v>2400</v>
      </c>
      <c r="X3064" s="7" t="s">
        <v>2400</v>
      </c>
      <c r="Y3064" s="7">
        <v>18582</v>
      </c>
      <c r="Z3064" s="7">
        <v>13174</v>
      </c>
      <c r="AA3064" s="7">
        <v>9963</v>
      </c>
      <c r="AB3064" s="7">
        <v>5904</v>
      </c>
      <c r="AC3064" s="3" t="s">
        <v>2397</v>
      </c>
      <c r="AD3064" s="4">
        <v>-222.99</v>
      </c>
      <c r="AE3064" s="3" t="s">
        <v>2397</v>
      </c>
      <c r="AF3064" s="3" t="s">
        <v>2397</v>
      </c>
      <c r="AG3064" s="7">
        <v>66753508</v>
      </c>
      <c r="AH3064" s="7">
        <v>66702734</v>
      </c>
      <c r="AI3064" s="7">
        <v>65927956</v>
      </c>
      <c r="AJ3064" s="7">
        <v>48816965</v>
      </c>
      <c r="AK3064" s="3">
        <v>73.087140000000005</v>
      </c>
      <c r="AL3064" s="7">
        <v>100</v>
      </c>
      <c r="AM3064" s="7">
        <v>47009047</v>
      </c>
      <c r="AN3064" s="3">
        <v>70.38</v>
      </c>
      <c r="AO3064" s="3">
        <v>-0.93457900000000005</v>
      </c>
      <c r="AP3064" s="3">
        <v>-30.263158000000001</v>
      </c>
      <c r="AQ3064" s="3">
        <v>-57.08502</v>
      </c>
      <c r="AR3064" s="3">
        <v>-43.010753000000001</v>
      </c>
      <c r="AS3064" s="3">
        <v>-30.263158000000001</v>
      </c>
      <c r="AT3064" s="3">
        <v>-57.08502</v>
      </c>
      <c r="AU3064" s="3">
        <v>-35.757576</v>
      </c>
      <c r="AV3064" s="3">
        <v>2.1757727200087458</v>
      </c>
      <c r="AW3064" s="3">
        <v>3.2319450026041308</v>
      </c>
      <c r="AX3064" s="3">
        <v>1.7725386949283495</v>
      </c>
      <c r="AY3064" s="3">
        <v>140.55000000000001</v>
      </c>
      <c r="AZ3064" s="3">
        <v>208.78</v>
      </c>
      <c r="BA3064" s="4">
        <v>114.5</v>
      </c>
    </row>
    <row r="3065" spans="1:53" x14ac:dyDescent="0.3">
      <c r="A3065" s="1" t="s">
        <v>2968</v>
      </c>
      <c r="B3065" s="2">
        <v>4121672</v>
      </c>
      <c r="C3065" s="9" t="s">
        <v>2395</v>
      </c>
      <c r="D3065" s="9" t="s">
        <v>2540</v>
      </c>
      <c r="E3065" s="3">
        <v>101.04616128000001</v>
      </c>
      <c r="F3065" s="5">
        <v>582.36016099999995</v>
      </c>
      <c r="G3065" s="5">
        <v>582.36016128000006</v>
      </c>
      <c r="H3065" s="3">
        <v>-1.69</v>
      </c>
      <c r="I3065" s="3" t="s">
        <v>2397</v>
      </c>
      <c r="J3065" s="3">
        <v>-1.69</v>
      </c>
      <c r="K3065" s="3" t="s">
        <v>2397</v>
      </c>
      <c r="L3065" s="3" t="s">
        <v>2397</v>
      </c>
      <c r="M3065" s="3" t="s">
        <v>2397</v>
      </c>
      <c r="N3065" s="3" t="s">
        <v>2397</v>
      </c>
      <c r="O3065" s="3" t="s">
        <v>2397</v>
      </c>
      <c r="P3065" s="3" t="s">
        <v>2397</v>
      </c>
      <c r="Q3065" s="3">
        <v>0.92952999999999997</v>
      </c>
      <c r="R3065" s="3">
        <v>7.6962140000000003</v>
      </c>
      <c r="S3065" s="3">
        <v>7.6962140000000003</v>
      </c>
      <c r="T3065" s="9" t="s">
        <v>3435</v>
      </c>
      <c r="U3065" s="7">
        <v>611380</v>
      </c>
      <c r="V3065" s="7">
        <v>691138</v>
      </c>
      <c r="W3065" s="7">
        <v>780969</v>
      </c>
      <c r="X3065" s="7">
        <v>794649</v>
      </c>
      <c r="Y3065" s="7">
        <v>611380</v>
      </c>
      <c r="Z3065" s="7">
        <v>616815</v>
      </c>
      <c r="AA3065" s="7">
        <v>637548</v>
      </c>
      <c r="AB3065" s="7">
        <v>661685</v>
      </c>
      <c r="AC3065" s="3">
        <v>59.116999999999997</v>
      </c>
      <c r="AD3065" s="3">
        <v>59.116999999999997</v>
      </c>
      <c r="AE3065" s="4">
        <v>9.1669999999999998</v>
      </c>
      <c r="AF3065" s="4">
        <v>9.1669999999999998</v>
      </c>
      <c r="AG3065" s="7">
        <v>6190000</v>
      </c>
      <c r="AH3065" s="7">
        <v>6191000</v>
      </c>
      <c r="AI3065" s="7">
        <v>6064000</v>
      </c>
      <c r="AJ3065" s="7">
        <v>3470924</v>
      </c>
      <c r="AK3065" s="3">
        <v>56.07311</v>
      </c>
      <c r="AL3065" s="7">
        <v>35</v>
      </c>
      <c r="AM3065" s="7">
        <v>1764556</v>
      </c>
      <c r="AN3065" s="3">
        <v>28.51</v>
      </c>
      <c r="AO3065" s="3">
        <v>0.95628400000000002</v>
      </c>
      <c r="AP3065" s="3">
        <v>-9.4362750000000002</v>
      </c>
      <c r="AQ3065" s="3">
        <v>69.690011999999996</v>
      </c>
      <c r="AR3065" s="3">
        <v>83.374690000000001</v>
      </c>
      <c r="AS3065" s="3">
        <v>-9.4362750000000002</v>
      </c>
      <c r="AT3065" s="3">
        <v>69.690011999999996</v>
      </c>
      <c r="AU3065" s="3">
        <v>87.801778999999996</v>
      </c>
      <c r="AV3065" s="3">
        <v>1.8248797212664238</v>
      </c>
      <c r="AW3065" s="3">
        <v>2.1402198652849989</v>
      </c>
      <c r="AX3065" s="3">
        <v>3.768303056590272</v>
      </c>
      <c r="AY3065" s="3">
        <v>75.67</v>
      </c>
      <c r="AZ3065" s="3">
        <v>88.74</v>
      </c>
      <c r="BA3065" s="3">
        <v>156.25</v>
      </c>
    </row>
    <row r="3066" spans="1:53" x14ac:dyDescent="0.3">
      <c r="A3066" s="1" t="s">
        <v>3340</v>
      </c>
      <c r="B3066" s="2">
        <v>25914664</v>
      </c>
      <c r="C3066" s="9" t="s">
        <v>2395</v>
      </c>
      <c r="D3066" s="9" t="s">
        <v>2403</v>
      </c>
      <c r="E3066" s="3">
        <v>100.8600294</v>
      </c>
      <c r="F3066" s="5">
        <v>2.7680289999999999</v>
      </c>
      <c r="G3066" s="5" t="s">
        <v>2400</v>
      </c>
      <c r="H3066" s="3">
        <v>-0.47499999999999998</v>
      </c>
      <c r="I3066" s="3" t="s">
        <v>2397</v>
      </c>
      <c r="J3066" s="3">
        <v>-0.47499999999999998</v>
      </c>
      <c r="K3066" s="3" t="s">
        <v>2397</v>
      </c>
      <c r="L3066" s="3">
        <v>0.76164874999999999</v>
      </c>
      <c r="M3066" s="3">
        <v>0.76164874999999999</v>
      </c>
      <c r="N3066" s="3" t="s">
        <v>2397</v>
      </c>
      <c r="O3066" s="3" t="s">
        <v>2400</v>
      </c>
      <c r="P3066" s="3" t="s">
        <v>2400</v>
      </c>
      <c r="Q3066" s="3" t="s">
        <v>2400</v>
      </c>
      <c r="R3066" s="3">
        <v>0.33940799999999999</v>
      </c>
      <c r="S3066" s="3">
        <v>0.33940799999999999</v>
      </c>
      <c r="T3066" s="9" t="s">
        <v>3429</v>
      </c>
      <c r="U3066" s="7" t="s">
        <v>2400</v>
      </c>
      <c r="V3066" s="7" t="s">
        <v>2400</v>
      </c>
      <c r="W3066" s="7" t="s">
        <v>2400</v>
      </c>
      <c r="X3066" s="7" t="s">
        <v>2400</v>
      </c>
      <c r="Y3066" s="7" t="s">
        <v>2400</v>
      </c>
      <c r="Z3066" s="7" t="s">
        <v>2400</v>
      </c>
      <c r="AA3066" s="7" t="s">
        <v>2400</v>
      </c>
      <c r="AB3066" s="7" t="s">
        <v>2400</v>
      </c>
      <c r="AC3066" s="3" t="s">
        <v>2400</v>
      </c>
      <c r="AD3066" s="3" t="s">
        <v>2400</v>
      </c>
      <c r="AE3066" s="3" t="s">
        <v>2400</v>
      </c>
      <c r="AF3066" s="3" t="s">
        <v>2400</v>
      </c>
      <c r="AG3066" s="7">
        <v>39665999</v>
      </c>
      <c r="AH3066" s="7">
        <v>37589312</v>
      </c>
      <c r="AI3066" s="7">
        <v>35873421</v>
      </c>
      <c r="AJ3066" s="7">
        <v>18964762</v>
      </c>
      <c r="AK3066" s="3">
        <v>47.811129999999999</v>
      </c>
      <c r="AL3066" s="7">
        <v>54</v>
      </c>
      <c r="AM3066" s="7">
        <v>15736291</v>
      </c>
      <c r="AN3066" s="3">
        <v>39.67</v>
      </c>
      <c r="AO3066" s="3">
        <v>4.2944789999999999</v>
      </c>
      <c r="AP3066" s="3">
        <v>-31.174088999999999</v>
      </c>
      <c r="AQ3066" s="3">
        <v>-50</v>
      </c>
      <c r="AR3066" s="3">
        <v>-51.008645999999999</v>
      </c>
      <c r="AS3066" s="3">
        <v>-31.174088999999999</v>
      </c>
      <c r="AT3066" s="3">
        <v>-50</v>
      </c>
      <c r="AU3066" s="3">
        <v>-49.704141999999997</v>
      </c>
      <c r="AV3066" s="3">
        <v>4.0645843811976095</v>
      </c>
      <c r="AW3066" s="3">
        <v>4.3753639437691163</v>
      </c>
      <c r="AX3066" s="3">
        <v>2.5761846679202121</v>
      </c>
      <c r="AY3066" s="3">
        <v>131.77000000000001</v>
      </c>
      <c r="AZ3066" s="3">
        <v>141.84</v>
      </c>
      <c r="BA3066" s="3">
        <v>83.51</v>
      </c>
    </row>
    <row r="3067" spans="1:53" x14ac:dyDescent="0.3">
      <c r="A3067" s="1" t="s">
        <v>3040</v>
      </c>
      <c r="B3067" s="2">
        <v>4142620</v>
      </c>
      <c r="C3067" s="9" t="s">
        <v>2401</v>
      </c>
      <c r="D3067" s="9" t="s">
        <v>2478</v>
      </c>
      <c r="E3067" s="3">
        <v>100.74</v>
      </c>
      <c r="F3067" s="5">
        <v>99.482410000000002</v>
      </c>
      <c r="G3067" s="5" t="s">
        <v>2400</v>
      </c>
      <c r="H3067" s="3">
        <v>0.41</v>
      </c>
      <c r="I3067" s="3">
        <v>5.0662459999999996</v>
      </c>
      <c r="J3067" s="3">
        <v>0.41</v>
      </c>
      <c r="K3067" s="3">
        <v>5.0662459999999996</v>
      </c>
      <c r="L3067" s="3">
        <v>21.761517619999999</v>
      </c>
      <c r="M3067" s="3">
        <v>21.761517619999999</v>
      </c>
      <c r="N3067" s="3" t="s">
        <v>2400</v>
      </c>
      <c r="O3067" s="3" t="s">
        <v>2400</v>
      </c>
      <c r="P3067" s="3" t="s">
        <v>2400</v>
      </c>
      <c r="Q3067" s="3">
        <v>4.7737020000000001</v>
      </c>
      <c r="R3067" s="3" t="s">
        <v>2400</v>
      </c>
      <c r="S3067" s="3" t="s">
        <v>2400</v>
      </c>
      <c r="T3067" s="9" t="s">
        <v>3429</v>
      </c>
      <c r="U3067" s="7">
        <v>18068.559000000001</v>
      </c>
      <c r="V3067" s="7">
        <v>27204.59</v>
      </c>
      <c r="W3067" s="7">
        <v>12078.886</v>
      </c>
      <c r="X3067" s="7">
        <v>6790.4430000000002</v>
      </c>
      <c r="Y3067" s="7">
        <v>19081.082999999999</v>
      </c>
      <c r="Z3067" s="7">
        <v>18071.177</v>
      </c>
      <c r="AA3067" s="7">
        <v>18441.313999999998</v>
      </c>
      <c r="AB3067" s="7">
        <v>18068.559000000001</v>
      </c>
      <c r="AC3067" s="4">
        <v>100</v>
      </c>
      <c r="AD3067" s="4">
        <v>100</v>
      </c>
      <c r="AE3067" s="3" t="s">
        <v>2400</v>
      </c>
      <c r="AF3067" s="3" t="s">
        <v>2400</v>
      </c>
      <c r="AG3067" s="7">
        <v>11500000</v>
      </c>
      <c r="AH3067" s="7">
        <v>11500000</v>
      </c>
      <c r="AI3067" s="7">
        <v>11500000</v>
      </c>
      <c r="AJ3067" s="7">
        <v>7608886</v>
      </c>
      <c r="AK3067" s="3">
        <v>66.164230000000003</v>
      </c>
      <c r="AL3067" s="7">
        <v>22</v>
      </c>
      <c r="AM3067" s="7">
        <v>251481</v>
      </c>
      <c r="AN3067" s="4">
        <v>2.19</v>
      </c>
      <c r="AO3067" s="3">
        <v>-0.37220799999999998</v>
      </c>
      <c r="AP3067" s="3">
        <v>-8.3333329999999997</v>
      </c>
      <c r="AQ3067" s="3">
        <v>-15.116279</v>
      </c>
      <c r="AR3067" s="3">
        <v>-34.072249999999997</v>
      </c>
      <c r="AS3067" s="3">
        <v>-8.3333329999999997</v>
      </c>
      <c r="AT3067" s="3">
        <v>-15.116279</v>
      </c>
      <c r="AU3067" s="3">
        <v>-33.179665999999997</v>
      </c>
      <c r="AV3067" s="3">
        <v>4.4035739130434788</v>
      </c>
      <c r="AW3067" s="3">
        <v>3.2057154150197631</v>
      </c>
      <c r="AX3067" s="3">
        <v>3.073720401337793</v>
      </c>
      <c r="AY3067" s="4">
        <v>173.07</v>
      </c>
      <c r="AZ3067" s="3">
        <v>125.99</v>
      </c>
      <c r="BA3067" s="4">
        <v>120.8</v>
      </c>
    </row>
    <row r="3068" spans="1:53" x14ac:dyDescent="0.3">
      <c r="A3068" s="1" t="s">
        <v>2755</v>
      </c>
      <c r="B3068" s="2">
        <v>4208010</v>
      </c>
      <c r="C3068" s="9" t="s">
        <v>2395</v>
      </c>
      <c r="D3068" s="9" t="s">
        <v>2428</v>
      </c>
      <c r="E3068" s="3">
        <v>97.858051979999999</v>
      </c>
      <c r="F3068" s="5">
        <v>458.16405099999997</v>
      </c>
      <c r="G3068" s="5" t="s">
        <v>2400</v>
      </c>
      <c r="H3068" s="3">
        <v>-3.4769999999999999</v>
      </c>
      <c r="I3068" s="3" t="s">
        <v>2397</v>
      </c>
      <c r="J3068" s="3">
        <v>-3.4769999999999999</v>
      </c>
      <c r="K3068" s="3" t="s">
        <v>2397</v>
      </c>
      <c r="L3068" s="3" t="s">
        <v>2397</v>
      </c>
      <c r="M3068" s="3">
        <v>0.37620789999999998</v>
      </c>
      <c r="N3068" s="3" t="s">
        <v>2397</v>
      </c>
      <c r="O3068" s="3" t="s">
        <v>2400</v>
      </c>
      <c r="P3068" s="3" t="s">
        <v>2400</v>
      </c>
      <c r="Q3068" s="3">
        <v>0.880938</v>
      </c>
      <c r="R3068" s="3">
        <v>9.8128659999999996</v>
      </c>
      <c r="S3068" s="3">
        <v>9.8128659999999996</v>
      </c>
      <c r="T3068" s="9" t="s">
        <v>3440</v>
      </c>
      <c r="U3068" s="7">
        <v>540403</v>
      </c>
      <c r="V3068" s="7">
        <v>549994</v>
      </c>
      <c r="W3068" s="7">
        <v>486239</v>
      </c>
      <c r="X3068" s="7">
        <v>581695</v>
      </c>
      <c r="Y3068" s="7">
        <v>540403</v>
      </c>
      <c r="Z3068" s="7">
        <v>563026</v>
      </c>
      <c r="AA3068" s="7">
        <v>571266</v>
      </c>
      <c r="AB3068" s="7">
        <v>570766</v>
      </c>
      <c r="AC3068" s="3">
        <v>29.085999999999999</v>
      </c>
      <c r="AD3068" s="3">
        <v>29.085999999999999</v>
      </c>
      <c r="AE3068" s="4">
        <v>6.5679999999999996</v>
      </c>
      <c r="AF3068" s="4">
        <v>6.5679999999999996</v>
      </c>
      <c r="AG3068" s="7">
        <v>28732792</v>
      </c>
      <c r="AH3068" s="7">
        <v>28493055</v>
      </c>
      <c r="AI3068" s="7">
        <v>28062954</v>
      </c>
      <c r="AJ3068" s="7">
        <v>26217139</v>
      </c>
      <c r="AK3068" s="3">
        <v>90.821449999999999</v>
      </c>
      <c r="AL3068" s="7">
        <v>81</v>
      </c>
      <c r="AM3068" s="7">
        <v>14656393</v>
      </c>
      <c r="AN3068" s="3">
        <v>50.77</v>
      </c>
      <c r="AO3068" s="3">
        <v>-0.496278</v>
      </c>
      <c r="AP3068" s="3">
        <v>18.289086000000001</v>
      </c>
      <c r="AQ3068" s="3">
        <v>-16.632017000000001</v>
      </c>
      <c r="AR3068" s="3">
        <v>-50.554870999999999</v>
      </c>
      <c r="AS3068" s="3">
        <v>18.289086000000001</v>
      </c>
      <c r="AT3068" s="3">
        <v>-16.632017000000001</v>
      </c>
      <c r="AU3068" s="3">
        <v>-52.431790999999997</v>
      </c>
      <c r="AV3068" s="3">
        <v>8.3318373756983917</v>
      </c>
      <c r="AW3068" s="3">
        <v>8.7668694246945957</v>
      </c>
      <c r="AX3068" s="3">
        <v>8.0347746448789845</v>
      </c>
      <c r="AY3068" s="3">
        <v>51.37</v>
      </c>
      <c r="AZ3068" s="3">
        <v>54.06</v>
      </c>
      <c r="BA3068" s="3">
        <v>49.54</v>
      </c>
    </row>
    <row r="3069" spans="1:53" x14ac:dyDescent="0.3">
      <c r="A3069" s="1" t="s">
        <v>2808</v>
      </c>
      <c r="B3069" s="2">
        <v>4400408</v>
      </c>
      <c r="C3069" s="9" t="s">
        <v>2401</v>
      </c>
      <c r="D3069" s="9" t="s">
        <v>2433</v>
      </c>
      <c r="E3069" s="3">
        <v>97.384414500000005</v>
      </c>
      <c r="F3069" s="5">
        <v>150.77441400000001</v>
      </c>
      <c r="G3069" s="5">
        <v>166.08941544999999</v>
      </c>
      <c r="H3069" s="3">
        <v>9.4E-2</v>
      </c>
      <c r="I3069" s="3" t="s">
        <v>2397</v>
      </c>
      <c r="J3069" s="3">
        <v>9.4E-2</v>
      </c>
      <c r="K3069" s="3" t="s">
        <v>2397</v>
      </c>
      <c r="L3069" s="3">
        <v>0.32558140000000002</v>
      </c>
      <c r="M3069" s="3">
        <v>0.32558140000000002</v>
      </c>
      <c r="N3069" s="3" t="s">
        <v>2397</v>
      </c>
      <c r="O3069" s="3" t="s">
        <v>2400</v>
      </c>
      <c r="P3069" s="3">
        <v>8.3667704929193896</v>
      </c>
      <c r="Q3069" s="3">
        <v>1.536141</v>
      </c>
      <c r="R3069" s="3">
        <v>19.017261999999999</v>
      </c>
      <c r="S3069" s="3">
        <v>19.017261999999999</v>
      </c>
      <c r="T3069" s="9" t="s">
        <v>3429</v>
      </c>
      <c r="U3069" s="7">
        <v>105642</v>
      </c>
      <c r="V3069" s="7">
        <v>61291</v>
      </c>
      <c r="W3069" s="7">
        <v>79661.792000000001</v>
      </c>
      <c r="X3069" s="7">
        <v>73502.883000000002</v>
      </c>
      <c r="Y3069" s="7">
        <v>102489</v>
      </c>
      <c r="Z3069" s="7">
        <v>103577</v>
      </c>
      <c r="AA3069" s="7">
        <v>107366</v>
      </c>
      <c r="AB3069" s="7">
        <v>105642</v>
      </c>
      <c r="AC3069" s="3">
        <v>23.677</v>
      </c>
      <c r="AD3069" s="3">
        <v>23.815000000000001</v>
      </c>
      <c r="AE3069" s="4">
        <v>3.161</v>
      </c>
      <c r="AF3069" s="4">
        <v>5.9169999999999998</v>
      </c>
      <c r="AG3069" s="7">
        <v>51254956</v>
      </c>
      <c r="AH3069" s="7">
        <v>51254956</v>
      </c>
      <c r="AI3069" s="7">
        <v>56287193</v>
      </c>
      <c r="AJ3069" s="7">
        <v>31894322</v>
      </c>
      <c r="AK3069" s="3">
        <v>62.22681</v>
      </c>
      <c r="AL3069" s="7">
        <v>49</v>
      </c>
      <c r="AM3069" s="7">
        <v>3385920</v>
      </c>
      <c r="AN3069" s="3">
        <v>6.61</v>
      </c>
      <c r="AO3069" s="3">
        <v>-3.3333330000000001</v>
      </c>
      <c r="AP3069" s="3">
        <v>6.8421050000000001</v>
      </c>
      <c r="AQ3069" s="3">
        <v>-24.814814999999999</v>
      </c>
      <c r="AR3069" s="3">
        <v>-24.814814999999999</v>
      </c>
      <c r="AS3069" s="3">
        <v>6.8421050000000001</v>
      </c>
      <c r="AT3069" s="3">
        <v>-24.814814999999999</v>
      </c>
      <c r="AU3069" s="3">
        <v>-25.641026</v>
      </c>
      <c r="AV3069" s="3">
        <v>3.0696290130460753</v>
      </c>
      <c r="AW3069" s="3">
        <v>2.5197767305574401</v>
      </c>
      <c r="AX3069" s="3">
        <v>2.368428077922395</v>
      </c>
      <c r="AY3069" s="3">
        <v>92.47</v>
      </c>
      <c r="AZ3069" s="4">
        <v>75.900000000000006</v>
      </c>
      <c r="BA3069" s="3">
        <v>71.349999999999994</v>
      </c>
    </row>
    <row r="3070" spans="1:53" x14ac:dyDescent="0.3">
      <c r="A3070" s="1" t="s">
        <v>3076</v>
      </c>
      <c r="B3070" s="2">
        <v>5720660</v>
      </c>
      <c r="C3070" s="9" t="s">
        <v>2401</v>
      </c>
      <c r="D3070" s="9" t="s">
        <v>2407</v>
      </c>
      <c r="E3070" s="3">
        <v>97.093577699999997</v>
      </c>
      <c r="F3070" s="5">
        <v>97.719206999999997</v>
      </c>
      <c r="G3070" s="5" t="s">
        <v>2400</v>
      </c>
      <c r="H3070" s="3">
        <v>0.46300000000000002</v>
      </c>
      <c r="I3070" s="3">
        <v>21.732102000000001</v>
      </c>
      <c r="J3070" s="3">
        <v>0.46300000000000002</v>
      </c>
      <c r="K3070" s="3">
        <v>21.732102000000001</v>
      </c>
      <c r="L3070" s="3">
        <v>0.95175483000000005</v>
      </c>
      <c r="M3070" s="3">
        <v>0.95175483000000005</v>
      </c>
      <c r="N3070" s="3" t="s">
        <v>2400</v>
      </c>
      <c r="O3070" s="3" t="s">
        <v>2400</v>
      </c>
      <c r="P3070" s="3" t="s">
        <v>2400</v>
      </c>
      <c r="Q3070" s="3">
        <v>19.947167</v>
      </c>
      <c r="R3070" s="3" t="s">
        <v>2400</v>
      </c>
      <c r="S3070" s="3" t="s">
        <v>2400</v>
      </c>
      <c r="T3070" s="9" t="s">
        <v>3434</v>
      </c>
      <c r="U3070" s="7">
        <v>4503.4809999999998</v>
      </c>
      <c r="V3070" s="7">
        <v>4195.84</v>
      </c>
      <c r="W3070" s="7">
        <v>4311.8119999999999</v>
      </c>
      <c r="X3070" s="7">
        <v>4464.2299999999996</v>
      </c>
      <c r="Y3070" s="7">
        <v>4772.93</v>
      </c>
      <c r="Z3070" s="7">
        <v>4638.2049999999999</v>
      </c>
      <c r="AA3070" s="7">
        <v>4503.4809999999998</v>
      </c>
      <c r="AB3070" s="7">
        <v>4454.49</v>
      </c>
      <c r="AC3070" s="4">
        <v>100</v>
      </c>
      <c r="AD3070" s="4">
        <v>100</v>
      </c>
      <c r="AE3070" s="3" t="s">
        <v>2400</v>
      </c>
      <c r="AF3070" s="3" t="s">
        <v>2400</v>
      </c>
      <c r="AG3070" s="7">
        <v>10051095</v>
      </c>
      <c r="AH3070" s="7">
        <v>10051095</v>
      </c>
      <c r="AI3070" s="7">
        <v>10051095</v>
      </c>
      <c r="AJ3070" s="7">
        <v>8726750</v>
      </c>
      <c r="AK3070" s="3">
        <v>99.890320000000003</v>
      </c>
      <c r="AL3070" s="7">
        <v>24</v>
      </c>
      <c r="AM3070" s="7">
        <v>1188468</v>
      </c>
      <c r="AN3070" s="3">
        <v>11.82</v>
      </c>
      <c r="AO3070" s="3">
        <v>0</v>
      </c>
      <c r="AP3070" s="3">
        <v>-2.5879919999999998</v>
      </c>
      <c r="AQ3070" s="3">
        <v>-6.2748999999999997</v>
      </c>
      <c r="AR3070" s="3">
        <v>1.8398270000000001</v>
      </c>
      <c r="AS3070" s="3">
        <v>-2.5879919999999998</v>
      </c>
      <c r="AT3070" s="3">
        <v>-6.2748999999999997</v>
      </c>
      <c r="AU3070" s="3">
        <v>2.2826089999999999</v>
      </c>
      <c r="AV3070" s="3">
        <v>1.9332918453163559</v>
      </c>
      <c r="AW3070" s="3">
        <v>2.0984642604973525</v>
      </c>
      <c r="AX3070" s="3">
        <v>1.8152388830807453</v>
      </c>
      <c r="AY3070" s="3">
        <v>142.27000000000001</v>
      </c>
      <c r="AZ3070" s="3">
        <v>154.41999999999999</v>
      </c>
      <c r="BA3070" s="3">
        <v>133.58000000000001</v>
      </c>
    </row>
    <row r="3071" spans="1:53" x14ac:dyDescent="0.3">
      <c r="A3071" s="1" t="s">
        <v>3119</v>
      </c>
      <c r="B3071" s="2">
        <v>5721486</v>
      </c>
      <c r="C3071" s="9" t="s">
        <v>2401</v>
      </c>
      <c r="D3071" s="9" t="s">
        <v>2407</v>
      </c>
      <c r="E3071" s="3">
        <v>96.761300000000006</v>
      </c>
      <c r="F3071" s="5">
        <v>151.59129999999999</v>
      </c>
      <c r="G3071" s="5" t="s">
        <v>2400</v>
      </c>
      <c r="H3071" s="3">
        <v>0.106</v>
      </c>
      <c r="I3071" s="3">
        <v>16.960352</v>
      </c>
      <c r="J3071" s="3">
        <v>0.106</v>
      </c>
      <c r="K3071" s="3">
        <v>16.960352</v>
      </c>
      <c r="L3071" s="3">
        <v>1.2306216999999999</v>
      </c>
      <c r="M3071" s="3">
        <v>1.2306216999999999</v>
      </c>
      <c r="N3071" s="3">
        <v>3.9568349999999999</v>
      </c>
      <c r="O3071" s="3" t="s">
        <v>2400</v>
      </c>
      <c r="P3071" s="3" t="s">
        <v>2400</v>
      </c>
      <c r="Q3071" s="3">
        <v>12.066528</v>
      </c>
      <c r="R3071" s="3" t="s">
        <v>2400</v>
      </c>
      <c r="S3071" s="3" t="s">
        <v>2400</v>
      </c>
      <c r="T3071" s="9" t="s">
        <v>3430</v>
      </c>
      <c r="U3071" s="7">
        <v>12243</v>
      </c>
      <c r="V3071" s="7">
        <v>14551</v>
      </c>
      <c r="W3071" s="7">
        <v>11719</v>
      </c>
      <c r="X3071" s="7">
        <v>14010</v>
      </c>
      <c r="Y3071" s="7">
        <v>12243</v>
      </c>
      <c r="Z3071" s="7">
        <v>12828</v>
      </c>
      <c r="AA3071" s="7">
        <v>13413</v>
      </c>
      <c r="AB3071" s="7">
        <v>13982</v>
      </c>
      <c r="AC3071" s="4">
        <v>100</v>
      </c>
      <c r="AD3071" s="4">
        <v>100</v>
      </c>
      <c r="AE3071" s="3" t="s">
        <v>2400</v>
      </c>
      <c r="AF3071" s="3" t="s">
        <v>2400</v>
      </c>
      <c r="AG3071" s="7">
        <v>12065000</v>
      </c>
      <c r="AH3071" s="7">
        <v>12065000</v>
      </c>
      <c r="AI3071" s="7">
        <v>11913000</v>
      </c>
      <c r="AJ3071" s="7">
        <v>11572218</v>
      </c>
      <c r="AK3071" s="3">
        <v>99.98272</v>
      </c>
      <c r="AL3071" s="7">
        <v>21</v>
      </c>
      <c r="AM3071" s="7">
        <v>856910</v>
      </c>
      <c r="AN3071" s="4">
        <v>7.1</v>
      </c>
      <c r="AO3071" s="3">
        <v>0.52219300000000002</v>
      </c>
      <c r="AP3071" s="3">
        <v>-3.9900250000000002</v>
      </c>
      <c r="AQ3071" s="3">
        <v>-3.629537</v>
      </c>
      <c r="AR3071" s="3">
        <v>-1.785714</v>
      </c>
      <c r="AS3071" s="3">
        <v>-3.9900250000000002</v>
      </c>
      <c r="AT3071" s="3">
        <v>-3.629537</v>
      </c>
      <c r="AU3071" s="3">
        <v>-3.2663319999999998</v>
      </c>
      <c r="AV3071" s="3">
        <v>1.2448881354792078</v>
      </c>
      <c r="AW3071" s="3">
        <v>1.7141985875632113</v>
      </c>
      <c r="AX3071" s="3">
        <v>1.6776325635592078</v>
      </c>
      <c r="AY3071" s="3">
        <v>68.66</v>
      </c>
      <c r="AZ3071" s="3">
        <v>94.54</v>
      </c>
      <c r="BA3071" s="3">
        <v>92.52</v>
      </c>
    </row>
    <row r="3072" spans="1:53" x14ac:dyDescent="0.3">
      <c r="A3072" s="1" t="s">
        <v>3130</v>
      </c>
      <c r="B3072" s="2">
        <v>4910392</v>
      </c>
      <c r="C3072" s="9" t="s">
        <v>2395</v>
      </c>
      <c r="D3072" s="9" t="s">
        <v>2398</v>
      </c>
      <c r="E3072" s="3">
        <v>95.535281100000006</v>
      </c>
      <c r="F3072" s="5">
        <v>44.713281000000002</v>
      </c>
      <c r="G3072" s="5" t="s">
        <v>2400</v>
      </c>
      <c r="H3072" s="3">
        <v>0.11</v>
      </c>
      <c r="I3072" s="3" t="s">
        <v>2397</v>
      </c>
      <c r="J3072" s="3">
        <v>0.11</v>
      </c>
      <c r="K3072" s="3" t="s">
        <v>2397</v>
      </c>
      <c r="L3072" s="3">
        <v>1.6701316700000002</v>
      </c>
      <c r="M3072" s="3">
        <v>1.03145731</v>
      </c>
      <c r="N3072" s="3" t="s">
        <v>2397</v>
      </c>
      <c r="O3072" s="3" t="s">
        <v>2400</v>
      </c>
      <c r="P3072" s="3" t="s">
        <v>2400</v>
      </c>
      <c r="Q3072" s="3">
        <v>0.187527</v>
      </c>
      <c r="R3072" s="3">
        <v>7.3509270000000004</v>
      </c>
      <c r="S3072" s="3">
        <v>7.3509270000000004</v>
      </c>
      <c r="T3072" s="9" t="s">
        <v>3431</v>
      </c>
      <c r="U3072" s="7">
        <v>281064</v>
      </c>
      <c r="V3072" s="7">
        <v>256579</v>
      </c>
      <c r="W3072" s="7">
        <v>272282</v>
      </c>
      <c r="X3072" s="7">
        <v>303583</v>
      </c>
      <c r="Y3072" s="7">
        <v>259343</v>
      </c>
      <c r="Z3072" s="7">
        <v>270772</v>
      </c>
      <c r="AA3072" s="7">
        <v>281064</v>
      </c>
      <c r="AB3072" s="7">
        <v>276967</v>
      </c>
      <c r="AC3072" s="3">
        <v>27.981999999999999</v>
      </c>
      <c r="AD3072" s="3">
        <v>27.509</v>
      </c>
      <c r="AE3072" s="4">
        <v>-0.14000000000000001</v>
      </c>
      <c r="AF3072" s="4">
        <v>2.2490000000000001</v>
      </c>
      <c r="AG3072" s="7">
        <v>20633970</v>
      </c>
      <c r="AH3072" s="7">
        <v>20532391</v>
      </c>
      <c r="AI3072" s="7">
        <v>20421477</v>
      </c>
      <c r="AJ3072" s="7">
        <v>16768006</v>
      </c>
      <c r="AK3072" s="3">
        <v>81.264080000000007</v>
      </c>
      <c r="AL3072" s="7">
        <v>107</v>
      </c>
      <c r="AM3072" s="7">
        <v>8160768</v>
      </c>
      <c r="AN3072" s="3">
        <v>39.549999999999997</v>
      </c>
      <c r="AO3072" s="3">
        <v>-4.9309669999999999</v>
      </c>
      <c r="AP3072" s="3">
        <v>4.1036720000000004</v>
      </c>
      <c r="AQ3072" s="3">
        <v>30.978261</v>
      </c>
      <c r="AR3072" s="3">
        <v>-36.411610000000003</v>
      </c>
      <c r="AS3072" s="3">
        <v>4.1036720000000004</v>
      </c>
      <c r="AT3072" s="3">
        <v>30.978261</v>
      </c>
      <c r="AU3072" s="3">
        <v>-36.243386000000001</v>
      </c>
      <c r="AV3072" s="3">
        <v>6.0363129344474187</v>
      </c>
      <c r="AW3072" s="3">
        <v>8.1202910011544525</v>
      </c>
      <c r="AX3072" s="3">
        <v>7.0898802762181452</v>
      </c>
      <c r="AY3072" s="3">
        <v>73.72</v>
      </c>
      <c r="AZ3072" s="3">
        <v>99.17</v>
      </c>
      <c r="BA3072" s="3">
        <v>86.58</v>
      </c>
    </row>
    <row r="3073" spans="1:53" x14ac:dyDescent="0.3">
      <c r="A3073" s="1" t="s">
        <v>3275</v>
      </c>
      <c r="B3073" s="2">
        <v>4221370</v>
      </c>
      <c r="C3073" s="9" t="s">
        <v>2395</v>
      </c>
      <c r="D3073" s="9" t="s">
        <v>2399</v>
      </c>
      <c r="E3073" s="3">
        <v>93.15748834</v>
      </c>
      <c r="F3073" s="5" t="s">
        <v>2400</v>
      </c>
      <c r="G3073" s="5">
        <v>204.11948834</v>
      </c>
      <c r="H3073" s="3">
        <v>-0.153</v>
      </c>
      <c r="I3073" s="3" t="s">
        <v>2397</v>
      </c>
      <c r="J3073" s="3">
        <v>-0.153</v>
      </c>
      <c r="K3073" s="3" t="s">
        <v>2397</v>
      </c>
      <c r="L3073" s="3">
        <v>0.34549505421388799</v>
      </c>
      <c r="M3073" s="3">
        <v>0.34549505421388799</v>
      </c>
      <c r="N3073" s="3" t="s">
        <v>2397</v>
      </c>
      <c r="O3073" s="3" t="s">
        <v>2400</v>
      </c>
      <c r="P3073" s="3" t="s">
        <v>2400</v>
      </c>
      <c r="Q3073" s="3" t="s">
        <v>2400</v>
      </c>
      <c r="R3073" s="3" t="s">
        <v>2400</v>
      </c>
      <c r="S3073" s="3" t="s">
        <v>2400</v>
      </c>
      <c r="T3073" s="9" t="s">
        <v>3429</v>
      </c>
      <c r="U3073" s="7">
        <v>45102</v>
      </c>
      <c r="V3073" s="7">
        <v>58666</v>
      </c>
      <c r="W3073" s="7">
        <v>60497</v>
      </c>
      <c r="X3073" s="7">
        <v>64370</v>
      </c>
      <c r="Y3073" s="7">
        <v>36369</v>
      </c>
      <c r="Z3073" s="7">
        <v>38892</v>
      </c>
      <c r="AA3073" s="7">
        <v>41776</v>
      </c>
      <c r="AB3073" s="7">
        <v>45102</v>
      </c>
      <c r="AC3073" s="3" t="s">
        <v>2400</v>
      </c>
      <c r="AD3073" s="3" t="s">
        <v>2400</v>
      </c>
      <c r="AE3073" s="3" t="s">
        <v>2400</v>
      </c>
      <c r="AF3073" s="3" t="s">
        <v>2400</v>
      </c>
      <c r="AG3073" s="7">
        <v>8832210</v>
      </c>
      <c r="AH3073" s="7">
        <v>8832210</v>
      </c>
      <c r="AI3073" s="7">
        <v>8826613</v>
      </c>
      <c r="AJ3073" s="7">
        <v>6617346</v>
      </c>
      <c r="AK3073" s="3">
        <v>76.729569999999995</v>
      </c>
      <c r="AL3073" s="7">
        <v>46</v>
      </c>
      <c r="AM3073" s="7">
        <v>4171310</v>
      </c>
      <c r="AN3073" s="3">
        <v>48.37</v>
      </c>
      <c r="AO3073" s="3">
        <v>0.20597299999999999</v>
      </c>
      <c r="AP3073" s="3">
        <v>-9.9907489999999992</v>
      </c>
      <c r="AQ3073" s="3">
        <v>-6.8007660000000003</v>
      </c>
      <c r="AR3073" s="3">
        <v>-13.969938000000001</v>
      </c>
      <c r="AS3073" s="3">
        <v>-9.9907489999999992</v>
      </c>
      <c r="AT3073" s="3">
        <v>-6.8007660000000003</v>
      </c>
      <c r="AU3073" s="3">
        <v>-12.735426</v>
      </c>
      <c r="AV3073" s="3">
        <v>1.6010329020105529</v>
      </c>
      <c r="AW3073" s="3">
        <v>1.0199338134421148</v>
      </c>
      <c r="AX3073" s="3">
        <v>1.477559886290158</v>
      </c>
      <c r="AY3073" s="4">
        <v>113.02</v>
      </c>
      <c r="AZ3073" s="4">
        <v>72</v>
      </c>
      <c r="BA3073" s="3">
        <v>104.31</v>
      </c>
    </row>
    <row r="3074" spans="1:53" x14ac:dyDescent="0.3">
      <c r="A3074" s="1" t="s">
        <v>2897</v>
      </c>
      <c r="B3074" s="2">
        <v>29794729</v>
      </c>
      <c r="C3074" s="9" t="s">
        <v>2395</v>
      </c>
      <c r="D3074" s="9" t="s">
        <v>2403</v>
      </c>
      <c r="E3074" s="3">
        <v>93.092303220000005</v>
      </c>
      <c r="F3074" s="5">
        <v>-71.244697000000002</v>
      </c>
      <c r="G3074" s="5" t="s">
        <v>2400</v>
      </c>
      <c r="H3074" s="3">
        <v>-0.52300000000000002</v>
      </c>
      <c r="I3074" s="3" t="s">
        <v>2397</v>
      </c>
      <c r="J3074" s="3">
        <v>-0.52300000000000002</v>
      </c>
      <c r="K3074" s="3" t="s">
        <v>2397</v>
      </c>
      <c r="L3074" s="3">
        <v>0.54174299999999997</v>
      </c>
      <c r="M3074" s="3">
        <v>0.54174299999999997</v>
      </c>
      <c r="N3074" s="3" t="s">
        <v>2397</v>
      </c>
      <c r="O3074" s="3" t="s">
        <v>2400</v>
      </c>
      <c r="P3074" s="3" t="s">
        <v>2400</v>
      </c>
      <c r="Q3074" s="3" t="s">
        <v>2400</v>
      </c>
      <c r="R3074" s="3">
        <v>0.492842</v>
      </c>
      <c r="S3074" s="3">
        <v>0.492842</v>
      </c>
      <c r="T3074" s="9" t="s">
        <v>3429</v>
      </c>
      <c r="U3074" s="7" t="s">
        <v>2400</v>
      </c>
      <c r="V3074" s="7" t="s">
        <v>2400</v>
      </c>
      <c r="W3074" s="7" t="s">
        <v>2400</v>
      </c>
      <c r="X3074" s="7" t="s">
        <v>2400</v>
      </c>
      <c r="Y3074" s="7" t="s">
        <v>2400</v>
      </c>
      <c r="Z3074" s="7" t="s">
        <v>2400</v>
      </c>
      <c r="AA3074" s="7" t="s">
        <v>2400</v>
      </c>
      <c r="AB3074" s="7" t="s">
        <v>2400</v>
      </c>
      <c r="AC3074" s="3" t="s">
        <v>2400</v>
      </c>
      <c r="AD3074" s="3" t="s">
        <v>2400</v>
      </c>
      <c r="AE3074" s="3" t="s">
        <v>2400</v>
      </c>
      <c r="AF3074" s="3" t="s">
        <v>2400</v>
      </c>
      <c r="AG3074" s="7">
        <v>48223338</v>
      </c>
      <c r="AH3074" s="7">
        <v>47723188</v>
      </c>
      <c r="AI3074" s="7">
        <v>45497008</v>
      </c>
      <c r="AJ3074" s="7">
        <v>28349726</v>
      </c>
      <c r="AK3074" s="3">
        <v>58.774970000000003</v>
      </c>
      <c r="AL3074" s="7">
        <v>102</v>
      </c>
      <c r="AM3074" s="7">
        <v>26751180</v>
      </c>
      <c r="AN3074" s="3">
        <v>55.46</v>
      </c>
      <c r="AO3074" s="3">
        <v>10.695187000000001</v>
      </c>
      <c r="AP3074" s="3">
        <v>7.2538859999999996</v>
      </c>
      <c r="AQ3074" s="3">
        <v>17.613636</v>
      </c>
      <c r="AR3074" s="3">
        <v>-86.390533000000005</v>
      </c>
      <c r="AS3074" s="3">
        <v>7.2538859999999996</v>
      </c>
      <c r="AT3074" s="3">
        <v>17.613636</v>
      </c>
      <c r="AU3074" s="3">
        <v>-87.102804000000006</v>
      </c>
      <c r="AV3074" s="3">
        <v>3.1909373140977486</v>
      </c>
      <c r="AW3074" s="3">
        <v>3.5617965267131924</v>
      </c>
      <c r="AX3074" s="3">
        <v>2.1526583442038971</v>
      </c>
      <c r="AY3074" s="3">
        <v>74.150000000000006</v>
      </c>
      <c r="AZ3074" s="3">
        <v>82.77</v>
      </c>
      <c r="BA3074" s="3">
        <v>50.03</v>
      </c>
    </row>
    <row r="3075" spans="1:53" x14ac:dyDescent="0.3">
      <c r="A3075" s="1" t="s">
        <v>2650</v>
      </c>
      <c r="B3075" s="2">
        <v>4965908</v>
      </c>
      <c r="C3075" s="9" t="s">
        <v>2395</v>
      </c>
      <c r="D3075" s="9" t="s">
        <v>2418</v>
      </c>
      <c r="E3075" s="3">
        <v>93.082683340000003</v>
      </c>
      <c r="F3075" s="5">
        <v>200.135683</v>
      </c>
      <c r="G3075" s="5" t="s">
        <v>2400</v>
      </c>
      <c r="H3075" s="3">
        <v>-7.0000000000000007E-2</v>
      </c>
      <c r="I3075" s="3" t="s">
        <v>2397</v>
      </c>
      <c r="J3075" s="3">
        <v>-7.0000000000000007E-2</v>
      </c>
      <c r="K3075" s="3" t="s">
        <v>2397</v>
      </c>
      <c r="L3075" s="3">
        <v>0.47786831000000002</v>
      </c>
      <c r="M3075" s="3">
        <v>0.47786831000000002</v>
      </c>
      <c r="N3075" s="3" t="s">
        <v>2397</v>
      </c>
      <c r="O3075" s="3" t="s">
        <v>2400</v>
      </c>
      <c r="P3075" s="3" t="s">
        <v>2400</v>
      </c>
      <c r="Q3075" s="3">
        <v>2.127481</v>
      </c>
      <c r="R3075" s="3" t="s">
        <v>2397</v>
      </c>
      <c r="S3075" s="3" t="s">
        <v>2397</v>
      </c>
      <c r="T3075" s="9" t="s">
        <v>3429</v>
      </c>
      <c r="U3075" s="7">
        <v>75795</v>
      </c>
      <c r="V3075" s="7">
        <v>141118</v>
      </c>
      <c r="W3075" s="7">
        <v>137393</v>
      </c>
      <c r="X3075" s="7">
        <v>95361</v>
      </c>
      <c r="Y3075" s="7">
        <v>94685</v>
      </c>
      <c r="Z3075" s="7">
        <v>88406</v>
      </c>
      <c r="AA3075" s="7">
        <v>79078</v>
      </c>
      <c r="AB3075" s="7">
        <v>75795</v>
      </c>
      <c r="AC3075" s="3">
        <v>17.571000000000002</v>
      </c>
      <c r="AD3075" s="3">
        <v>25.405000000000001</v>
      </c>
      <c r="AE3075" s="4">
        <v>-16.95</v>
      </c>
      <c r="AF3075" s="3">
        <v>-3.3420000000000001</v>
      </c>
      <c r="AG3075" s="7">
        <v>43423000</v>
      </c>
      <c r="AH3075" s="7">
        <v>43346000</v>
      </c>
      <c r="AI3075" s="7">
        <v>42714000</v>
      </c>
      <c r="AJ3075" s="7">
        <v>37955685</v>
      </c>
      <c r="AK3075" s="3">
        <v>87.261309999999995</v>
      </c>
      <c r="AL3075" s="7">
        <v>95</v>
      </c>
      <c r="AM3075" s="7">
        <v>19927306</v>
      </c>
      <c r="AN3075" s="3">
        <v>45.81</v>
      </c>
      <c r="AO3075" s="3">
        <v>-4.4052860000000003</v>
      </c>
      <c r="AP3075" s="3">
        <v>1.401869</v>
      </c>
      <c r="AQ3075" s="3">
        <v>-10.330579</v>
      </c>
      <c r="AR3075" s="3">
        <v>-12.145749</v>
      </c>
      <c r="AS3075" s="3">
        <v>1.401869</v>
      </c>
      <c r="AT3075" s="3">
        <v>-10.330579</v>
      </c>
      <c r="AU3075" s="3">
        <v>-9.5833329999999997</v>
      </c>
      <c r="AV3075" s="3">
        <v>3.8382557010630327</v>
      </c>
      <c r="AW3075" s="3">
        <v>4.3064429697254925</v>
      </c>
      <c r="AX3075" s="3">
        <v>4.2573004849419176</v>
      </c>
      <c r="AY3075" s="3">
        <v>35.72</v>
      </c>
      <c r="AZ3075" s="3">
        <v>40.08</v>
      </c>
      <c r="BA3075" s="3">
        <v>39.619999999999997</v>
      </c>
    </row>
    <row r="3076" spans="1:53" x14ac:dyDescent="0.3">
      <c r="A3076" s="1" t="s">
        <v>3024</v>
      </c>
      <c r="B3076" s="2">
        <v>9322630</v>
      </c>
      <c r="C3076" s="9" t="s">
        <v>2401</v>
      </c>
      <c r="D3076" s="9" t="s">
        <v>2407</v>
      </c>
      <c r="E3076" s="3">
        <v>93.048654299999995</v>
      </c>
      <c r="F3076" s="5">
        <v>153.04133400000001</v>
      </c>
      <c r="G3076" s="5" t="s">
        <v>2400</v>
      </c>
      <c r="H3076" s="3">
        <v>8.1000000000000003E-2</v>
      </c>
      <c r="I3076" s="3">
        <v>23.624161000000001</v>
      </c>
      <c r="J3076" s="3">
        <v>8.1000000000000003E-2</v>
      </c>
      <c r="K3076" s="3">
        <v>23.624161000000001</v>
      </c>
      <c r="L3076" s="3">
        <v>0.94268880999999993</v>
      </c>
      <c r="M3076" s="3">
        <v>0.94268880999999993</v>
      </c>
      <c r="N3076" s="3">
        <v>3.876652</v>
      </c>
      <c r="O3076" s="3" t="s">
        <v>2400</v>
      </c>
      <c r="P3076" s="3" t="s">
        <v>2400</v>
      </c>
      <c r="Q3076" s="3">
        <v>19.296002000000001</v>
      </c>
      <c r="R3076" s="3" t="s">
        <v>2400</v>
      </c>
      <c r="S3076" s="3" t="s">
        <v>2400</v>
      </c>
      <c r="T3076" s="9" t="s">
        <v>3438</v>
      </c>
      <c r="U3076" s="7">
        <v>8252.4869999999992</v>
      </c>
      <c r="V3076" s="7">
        <v>7740.4669999999996</v>
      </c>
      <c r="W3076" s="7">
        <v>8213.6270000000004</v>
      </c>
      <c r="X3076" s="7">
        <v>8897.2800000000007</v>
      </c>
      <c r="Y3076" s="7">
        <v>7759.4970000000003</v>
      </c>
      <c r="Z3076" s="7">
        <v>8005.9920000000002</v>
      </c>
      <c r="AA3076" s="7">
        <v>8252.4869999999992</v>
      </c>
      <c r="AB3076" s="7">
        <v>8182.2510000000002</v>
      </c>
      <c r="AC3076" s="4">
        <v>100</v>
      </c>
      <c r="AD3076" s="4">
        <v>100</v>
      </c>
      <c r="AE3076" s="3" t="s">
        <v>2400</v>
      </c>
      <c r="AF3076" s="3" t="s">
        <v>2400</v>
      </c>
      <c r="AG3076" s="7" t="s">
        <v>2400</v>
      </c>
      <c r="AH3076" s="7" t="s">
        <v>2400</v>
      </c>
      <c r="AI3076" s="7">
        <v>28325314</v>
      </c>
      <c r="AJ3076" s="7" t="s">
        <v>2400</v>
      </c>
      <c r="AK3076" s="3" t="s">
        <v>2400</v>
      </c>
      <c r="AL3076" s="7">
        <v>55</v>
      </c>
      <c r="AM3076" s="7">
        <v>11030649</v>
      </c>
      <c r="AN3076" s="3">
        <v>43.27</v>
      </c>
      <c r="AO3076" s="3">
        <v>1.440922</v>
      </c>
      <c r="AP3076" s="3">
        <v>-3.5616439999999998</v>
      </c>
      <c r="AQ3076" s="3">
        <v>-3.9563440000000001</v>
      </c>
      <c r="AR3076" s="3">
        <v>6.344411</v>
      </c>
      <c r="AS3076" s="3">
        <v>-3.5616439999999998</v>
      </c>
      <c r="AT3076" s="3">
        <v>-3.9563440000000001</v>
      </c>
      <c r="AU3076" s="3">
        <v>6.344411</v>
      </c>
      <c r="AV3076" s="3">
        <v>1.8561057792750906</v>
      </c>
      <c r="AW3076" s="3">
        <v>1.3334728166655885</v>
      </c>
      <c r="AX3076" s="3">
        <v>1.1984786064602067</v>
      </c>
      <c r="AY3076" s="3">
        <v>165.41</v>
      </c>
      <c r="AZ3076" s="3">
        <v>118.84</v>
      </c>
      <c r="BA3076" s="3">
        <v>106.81</v>
      </c>
    </row>
    <row r="3077" spans="1:53" x14ac:dyDescent="0.3">
      <c r="A3077" s="1" t="s">
        <v>3136</v>
      </c>
      <c r="B3077" s="2">
        <v>5724374</v>
      </c>
      <c r="C3077" s="9" t="s">
        <v>2401</v>
      </c>
      <c r="D3077" s="9" t="s">
        <v>2407</v>
      </c>
      <c r="E3077" s="3">
        <v>93.001891110000003</v>
      </c>
      <c r="F3077" s="5">
        <v>112.344891</v>
      </c>
      <c r="G3077" s="5" t="s">
        <v>2400</v>
      </c>
      <c r="H3077" s="3">
        <v>0.19700000000000001</v>
      </c>
      <c r="I3077" s="3">
        <v>8.0621759999999991</v>
      </c>
      <c r="J3077" s="3">
        <v>0.19700000000000001</v>
      </c>
      <c r="K3077" s="3">
        <v>8.0621759999999991</v>
      </c>
      <c r="L3077" s="3">
        <v>1.04696542</v>
      </c>
      <c r="M3077" s="3">
        <v>1.04696542</v>
      </c>
      <c r="N3077" s="3">
        <v>6.1599370000000002</v>
      </c>
      <c r="O3077" s="3" t="s">
        <v>2400</v>
      </c>
      <c r="P3077" s="3" t="s">
        <v>2400</v>
      </c>
      <c r="Q3077" s="3">
        <v>10.990171999999999</v>
      </c>
      <c r="R3077" s="3" t="s">
        <v>2400</v>
      </c>
      <c r="S3077" s="3" t="s">
        <v>2400</v>
      </c>
      <c r="T3077" s="9" t="s">
        <v>3430</v>
      </c>
      <c r="U3077" s="7">
        <v>9858</v>
      </c>
      <c r="V3077" s="7">
        <v>11749</v>
      </c>
      <c r="W3077" s="7">
        <v>12027</v>
      </c>
      <c r="X3077" s="7">
        <v>12539</v>
      </c>
      <c r="Y3077" s="7">
        <v>9858</v>
      </c>
      <c r="Z3077" s="7">
        <v>11749</v>
      </c>
      <c r="AA3077" s="7">
        <v>12027</v>
      </c>
      <c r="AB3077" s="7">
        <v>11876</v>
      </c>
      <c r="AC3077" s="4">
        <v>100</v>
      </c>
      <c r="AD3077" s="4">
        <v>100</v>
      </c>
      <c r="AE3077" s="3" t="s">
        <v>2400</v>
      </c>
      <c r="AF3077" s="3" t="s">
        <v>2400</v>
      </c>
      <c r="AG3077" s="7">
        <v>11460000</v>
      </c>
      <c r="AH3077" s="7">
        <v>11460000</v>
      </c>
      <c r="AI3077" s="7">
        <v>11197000</v>
      </c>
      <c r="AJ3077" s="7">
        <v>10779000</v>
      </c>
      <c r="AK3077" s="4">
        <v>100</v>
      </c>
      <c r="AL3077" s="7">
        <v>36</v>
      </c>
      <c r="AM3077" s="7">
        <v>9113806</v>
      </c>
      <c r="AN3077" s="3">
        <v>79.53</v>
      </c>
      <c r="AO3077" s="3">
        <v>0.38709700000000002</v>
      </c>
      <c r="AP3077" s="3">
        <v>-4.3050430000000004</v>
      </c>
      <c r="AQ3077" s="3">
        <v>-7.2705599999999997</v>
      </c>
      <c r="AR3077" s="3">
        <v>3.871829</v>
      </c>
      <c r="AS3077" s="3">
        <v>-4.3050430000000004</v>
      </c>
      <c r="AT3077" s="3">
        <v>-7.2705599999999997</v>
      </c>
      <c r="AU3077" s="3">
        <v>3.733333</v>
      </c>
      <c r="AV3077" s="3">
        <v>0.88540893112168029</v>
      </c>
      <c r="AW3077" s="3">
        <v>1.7685211640775709</v>
      </c>
      <c r="AX3077" s="3">
        <v>1.5624883268115002</v>
      </c>
      <c r="AY3077" s="3">
        <v>47.79</v>
      </c>
      <c r="AZ3077" s="3">
        <v>95.46</v>
      </c>
      <c r="BA3077" s="3">
        <v>84.34</v>
      </c>
    </row>
    <row r="3078" spans="1:53" x14ac:dyDescent="0.3">
      <c r="A3078" s="1" t="s">
        <v>2629</v>
      </c>
      <c r="B3078" s="2">
        <v>15143943</v>
      </c>
      <c r="C3078" s="9" t="s">
        <v>2401</v>
      </c>
      <c r="D3078" s="9" t="s">
        <v>2403</v>
      </c>
      <c r="E3078" s="3">
        <v>92.579493819999996</v>
      </c>
      <c r="F3078" s="5">
        <v>79.942863000000003</v>
      </c>
      <c r="G3078" s="5" t="s">
        <v>2400</v>
      </c>
      <c r="H3078" s="3">
        <v>-0.97399999999999998</v>
      </c>
      <c r="I3078" s="3" t="s">
        <v>2397</v>
      </c>
      <c r="J3078" s="3">
        <v>-0.97399999999999998</v>
      </c>
      <c r="K3078" s="3" t="s">
        <v>2397</v>
      </c>
      <c r="L3078" s="3">
        <v>9.4548872199999998</v>
      </c>
      <c r="M3078" s="3">
        <v>9.4548872199999998</v>
      </c>
      <c r="N3078" s="3" t="s">
        <v>2397</v>
      </c>
      <c r="O3078" s="3" t="s">
        <v>2400</v>
      </c>
      <c r="P3078" s="3" t="s">
        <v>2400</v>
      </c>
      <c r="Q3078" s="3" t="s">
        <v>2400</v>
      </c>
      <c r="R3078" s="3" t="s">
        <v>2400</v>
      </c>
      <c r="S3078" s="3" t="s">
        <v>2400</v>
      </c>
      <c r="T3078" s="9" t="s">
        <v>3429</v>
      </c>
      <c r="U3078" s="7" t="s">
        <v>2400</v>
      </c>
      <c r="V3078" s="7" t="s">
        <v>2400</v>
      </c>
      <c r="W3078" s="7" t="s">
        <v>2400</v>
      </c>
      <c r="X3078" s="7" t="s">
        <v>2400</v>
      </c>
      <c r="Y3078" s="7" t="s">
        <v>2400</v>
      </c>
      <c r="Z3078" s="7" t="s">
        <v>2400</v>
      </c>
      <c r="AA3078" s="7" t="s">
        <v>2400</v>
      </c>
      <c r="AB3078" s="7" t="s">
        <v>2400</v>
      </c>
      <c r="AC3078" s="3" t="s">
        <v>2400</v>
      </c>
      <c r="AD3078" s="3" t="s">
        <v>2400</v>
      </c>
      <c r="AE3078" s="3" t="s">
        <v>2400</v>
      </c>
      <c r="AF3078" s="3" t="s">
        <v>2400</v>
      </c>
      <c r="AG3078" s="7">
        <v>13283667</v>
      </c>
      <c r="AH3078" s="7">
        <v>11721480</v>
      </c>
      <c r="AI3078" s="7">
        <v>9012273</v>
      </c>
      <c r="AJ3078" s="7">
        <v>10982284</v>
      </c>
      <c r="AK3078" s="3">
        <v>79.597679999999997</v>
      </c>
      <c r="AL3078" s="7">
        <v>39</v>
      </c>
      <c r="AM3078" s="7">
        <v>1205569</v>
      </c>
      <c r="AN3078" s="3">
        <v>8.74</v>
      </c>
      <c r="AO3078" s="3">
        <v>0.399202</v>
      </c>
      <c r="AP3078" s="3">
        <v>-25.037258000000001</v>
      </c>
      <c r="AQ3078" s="3">
        <v>-37.593052</v>
      </c>
      <c r="AR3078" s="3">
        <v>-73.428421</v>
      </c>
      <c r="AS3078" s="3">
        <v>-25.037258000000001</v>
      </c>
      <c r="AT3078" s="3">
        <v>-37.593052</v>
      </c>
      <c r="AU3078" s="3">
        <v>-73.101603999999995</v>
      </c>
      <c r="AV3078" s="3">
        <v>10.002491802347164</v>
      </c>
      <c r="AW3078" s="3">
        <v>11.63503941914294</v>
      </c>
      <c r="AX3078" s="3">
        <v>10.515921058158412</v>
      </c>
      <c r="AY3078" s="3">
        <v>39.07</v>
      </c>
      <c r="AZ3078" s="3">
        <v>45.45</v>
      </c>
      <c r="BA3078" s="3">
        <v>41.07</v>
      </c>
    </row>
    <row r="3079" spans="1:53" x14ac:dyDescent="0.3">
      <c r="A3079" s="1" t="s">
        <v>3255</v>
      </c>
      <c r="B3079" s="2">
        <v>10007165</v>
      </c>
      <c r="C3079" s="9" t="s">
        <v>2401</v>
      </c>
      <c r="D3079" s="9" t="s">
        <v>2427</v>
      </c>
      <c r="E3079" s="3">
        <v>92.555783840000004</v>
      </c>
      <c r="F3079" s="5">
        <v>15.883323000000001</v>
      </c>
      <c r="G3079" s="5" t="s">
        <v>2400</v>
      </c>
      <c r="H3079" s="3">
        <v>0.91271274322917517</v>
      </c>
      <c r="I3079" s="3">
        <v>1.2358709999999999</v>
      </c>
      <c r="J3079" s="3">
        <v>0.91271274322917517</v>
      </c>
      <c r="K3079" s="3">
        <v>1.2358709999999999</v>
      </c>
      <c r="L3079" s="3">
        <v>0.99290805000000004</v>
      </c>
      <c r="M3079" s="3">
        <v>0.99134336000000001</v>
      </c>
      <c r="N3079" s="3" t="s">
        <v>2400</v>
      </c>
      <c r="O3079" s="3" t="s">
        <v>2400</v>
      </c>
      <c r="P3079" s="3" t="s">
        <v>2400</v>
      </c>
      <c r="Q3079" s="3">
        <v>2.3479999999999998E-3</v>
      </c>
      <c r="R3079" s="3">
        <v>1.3004E-2</v>
      </c>
      <c r="S3079" s="3">
        <v>1.3004E-2</v>
      </c>
      <c r="T3079" s="9" t="s">
        <v>3429</v>
      </c>
      <c r="U3079" s="7">
        <v>305182.8429639425</v>
      </c>
      <c r="V3079" s="7">
        <v>345774.50483648217</v>
      </c>
      <c r="W3079" s="7">
        <v>388798.50123020267</v>
      </c>
      <c r="X3079" s="7">
        <v>319620.08104019443</v>
      </c>
      <c r="Y3079" s="7">
        <v>284470.10855254222</v>
      </c>
      <c r="Z3079" s="7">
        <v>288290.42359792808</v>
      </c>
      <c r="AA3079" s="7">
        <v>295375.21895583189</v>
      </c>
      <c r="AB3079" s="7">
        <v>305182.8429639425</v>
      </c>
      <c r="AC3079" s="3">
        <v>87.704999999999998</v>
      </c>
      <c r="AD3079" s="3">
        <v>84.884</v>
      </c>
      <c r="AE3079" s="4">
        <v>28.04</v>
      </c>
      <c r="AF3079" s="3">
        <v>18.798999999999999</v>
      </c>
      <c r="AG3079" s="7">
        <v>13657557</v>
      </c>
      <c r="AH3079" s="7">
        <v>13691684</v>
      </c>
      <c r="AI3079" s="7">
        <v>13748132</v>
      </c>
      <c r="AJ3079" s="7">
        <v>832806</v>
      </c>
      <c r="AK3079" s="4">
        <v>6.0825699999999996</v>
      </c>
      <c r="AL3079" s="7">
        <v>2</v>
      </c>
      <c r="AM3079" s="7">
        <v>3354</v>
      </c>
      <c r="AN3079" s="3">
        <v>0.02</v>
      </c>
      <c r="AO3079" s="3">
        <v>-15.545590000000001</v>
      </c>
      <c r="AP3079" s="3">
        <v>-16.420117999999999</v>
      </c>
      <c r="AQ3079" s="3">
        <v>-26.908149999999999</v>
      </c>
      <c r="AR3079" s="3">
        <v>-44.444443999999997</v>
      </c>
      <c r="AS3079" s="3">
        <v>-16.420117999999999</v>
      </c>
      <c r="AT3079" s="3">
        <v>-26.908149999999999</v>
      </c>
      <c r="AU3079" s="3">
        <v>-44.444443999999997</v>
      </c>
      <c r="AV3079" s="3" t="s">
        <v>2400</v>
      </c>
      <c r="AW3079" s="3" t="s">
        <v>2400</v>
      </c>
      <c r="AX3079" s="3" t="s">
        <v>2400</v>
      </c>
      <c r="AY3079" s="4">
        <v>117.5</v>
      </c>
      <c r="AZ3079" s="3">
        <v>44.59</v>
      </c>
      <c r="BA3079" s="3">
        <v>81.45</v>
      </c>
    </row>
    <row r="3080" spans="1:53" x14ac:dyDescent="0.3">
      <c r="A3080" s="1" t="s">
        <v>3088</v>
      </c>
      <c r="B3080" s="2">
        <v>4226533</v>
      </c>
      <c r="C3080" s="9" t="s">
        <v>2395</v>
      </c>
      <c r="D3080" s="9" t="s">
        <v>2508</v>
      </c>
      <c r="E3080" s="3">
        <v>92.039011349999996</v>
      </c>
      <c r="F3080" s="5">
        <v>2391.6450110000001</v>
      </c>
      <c r="G3080" s="5">
        <v>2391.64501135</v>
      </c>
      <c r="H3080" s="3">
        <v>-1.141</v>
      </c>
      <c r="I3080" s="3" t="s">
        <v>2397</v>
      </c>
      <c r="J3080" s="3">
        <v>-1.141</v>
      </c>
      <c r="K3080" s="3" t="s">
        <v>2397</v>
      </c>
      <c r="L3080" s="3">
        <v>5.0437984250867603E-2</v>
      </c>
      <c r="M3080" s="3">
        <v>4.2156099631780804E-2</v>
      </c>
      <c r="N3080" s="3">
        <v>0.66431899999999999</v>
      </c>
      <c r="O3080" s="3" t="s">
        <v>2400</v>
      </c>
      <c r="P3080" s="3" t="s">
        <v>2400</v>
      </c>
      <c r="Q3080" s="3">
        <v>4.5513279999999998</v>
      </c>
      <c r="R3080" s="3">
        <v>8.9840180000000007</v>
      </c>
      <c r="S3080" s="3">
        <v>7.3023368793034296</v>
      </c>
      <c r="T3080" s="9" t="s">
        <v>3429</v>
      </c>
      <c r="U3080" s="7">
        <v>512378</v>
      </c>
      <c r="V3080" s="7">
        <v>550983</v>
      </c>
      <c r="W3080" s="7">
        <v>573988</v>
      </c>
      <c r="X3080" s="7">
        <v>587505</v>
      </c>
      <c r="Y3080" s="7">
        <v>499050</v>
      </c>
      <c r="Z3080" s="7">
        <v>511277</v>
      </c>
      <c r="AA3080" s="7">
        <v>521188</v>
      </c>
      <c r="AB3080" s="7">
        <v>512378</v>
      </c>
      <c r="AC3080" s="3">
        <v>83.204999999999998</v>
      </c>
      <c r="AD3080" s="3">
        <v>82.067999999999998</v>
      </c>
      <c r="AE3080" s="3">
        <v>56.665999999999997</v>
      </c>
      <c r="AF3080" s="3">
        <v>54.622</v>
      </c>
      <c r="AG3080" s="7">
        <v>53910981</v>
      </c>
      <c r="AH3080" s="7">
        <v>50258636</v>
      </c>
      <c r="AI3080" s="7">
        <v>48757246</v>
      </c>
      <c r="AJ3080" s="7">
        <v>46010373</v>
      </c>
      <c r="AK3080" s="3">
        <v>82.483630000000005</v>
      </c>
      <c r="AL3080" s="7">
        <v>143</v>
      </c>
      <c r="AM3080" s="7">
        <v>25003288</v>
      </c>
      <c r="AN3080" s="3">
        <v>44.82</v>
      </c>
      <c r="AO3080" s="3">
        <v>-1.0099009999999999</v>
      </c>
      <c r="AP3080" s="3">
        <v>-39.406061000000001</v>
      </c>
      <c r="AQ3080" s="3">
        <v>-54.137614999999997</v>
      </c>
      <c r="AR3080" s="3">
        <v>-85.957864999999998</v>
      </c>
      <c r="AS3080" s="3">
        <v>-39.406061000000001</v>
      </c>
      <c r="AT3080" s="3">
        <v>-54.137614999999997</v>
      </c>
      <c r="AU3080" s="3">
        <v>-86.341530000000006</v>
      </c>
      <c r="AV3080" s="3">
        <v>6.9156448517197155</v>
      </c>
      <c r="AW3080" s="3">
        <v>7.7058430397840203</v>
      </c>
      <c r="AX3080" s="3">
        <v>10.386401669598619</v>
      </c>
      <c r="AY3080" s="3">
        <v>72.92</v>
      </c>
      <c r="AZ3080" s="3">
        <v>81.25</v>
      </c>
      <c r="BA3080" s="3">
        <v>109.52</v>
      </c>
    </row>
    <row r="3081" spans="1:53" x14ac:dyDescent="0.3">
      <c r="A3081" s="1" t="s">
        <v>2593</v>
      </c>
      <c r="B3081" s="2">
        <v>5251789</v>
      </c>
      <c r="C3081" s="9" t="s">
        <v>2395</v>
      </c>
      <c r="D3081" s="9" t="s">
        <v>2403</v>
      </c>
      <c r="E3081" s="3">
        <v>92.023943020000004</v>
      </c>
      <c r="F3081" s="5">
        <v>38.310943000000002</v>
      </c>
      <c r="G3081" s="5" t="s">
        <v>2400</v>
      </c>
      <c r="H3081" s="3">
        <v>-0.20599999999999999</v>
      </c>
      <c r="I3081" s="3" t="s">
        <v>2397</v>
      </c>
      <c r="J3081" s="3">
        <v>-0.20599999999999999</v>
      </c>
      <c r="K3081" s="3" t="s">
        <v>2397</v>
      </c>
      <c r="L3081" s="3">
        <v>1.4864864900000001</v>
      </c>
      <c r="M3081" s="3">
        <v>1.4864864900000001</v>
      </c>
      <c r="N3081" s="3" t="s">
        <v>2397</v>
      </c>
      <c r="O3081" s="3" t="s">
        <v>2400</v>
      </c>
      <c r="P3081" s="3" t="s">
        <v>2400</v>
      </c>
      <c r="Q3081" s="3" t="s">
        <v>2400</v>
      </c>
      <c r="R3081" s="3" t="s">
        <v>2397</v>
      </c>
      <c r="S3081" s="3">
        <v>-0.37426300000000001</v>
      </c>
      <c r="T3081" s="9" t="s">
        <v>3429</v>
      </c>
      <c r="U3081" s="7" t="s">
        <v>2400</v>
      </c>
      <c r="V3081" s="7" t="s">
        <v>2400</v>
      </c>
      <c r="W3081" s="7" t="s">
        <v>2400</v>
      </c>
      <c r="X3081" s="7" t="s">
        <v>2400</v>
      </c>
      <c r="Y3081" s="7" t="s">
        <v>2400</v>
      </c>
      <c r="Z3081" s="7" t="s">
        <v>2400</v>
      </c>
      <c r="AA3081" s="7" t="s">
        <v>2400</v>
      </c>
      <c r="AB3081" s="7" t="s">
        <v>2400</v>
      </c>
      <c r="AC3081" s="3" t="s">
        <v>2400</v>
      </c>
      <c r="AD3081" s="3" t="s">
        <v>2400</v>
      </c>
      <c r="AE3081" s="3" t="s">
        <v>2400</v>
      </c>
      <c r="AF3081" s="3" t="s">
        <v>2400</v>
      </c>
      <c r="AG3081" s="7">
        <v>89344000</v>
      </c>
      <c r="AH3081" s="7">
        <v>88851000</v>
      </c>
      <c r="AI3081" s="7">
        <v>87476000</v>
      </c>
      <c r="AJ3081" s="7">
        <v>59658909</v>
      </c>
      <c r="AK3081" s="3">
        <v>66.774659999999997</v>
      </c>
      <c r="AL3081" s="7">
        <v>88</v>
      </c>
      <c r="AM3081" s="7">
        <v>45495338</v>
      </c>
      <c r="AN3081" s="3">
        <v>50.92</v>
      </c>
      <c r="AO3081" s="3">
        <v>-4.7244089999999996</v>
      </c>
      <c r="AP3081" s="3">
        <v>17.475728</v>
      </c>
      <c r="AQ3081" s="3">
        <v>85.241885999999994</v>
      </c>
      <c r="AR3081" s="3">
        <v>-55.839416</v>
      </c>
      <c r="AS3081" s="3">
        <v>17.475728</v>
      </c>
      <c r="AT3081" s="3">
        <v>85.241885999999994</v>
      </c>
      <c r="AU3081" s="3">
        <v>-55.677655999999999</v>
      </c>
      <c r="AV3081" s="3">
        <v>1.3452183957505019</v>
      </c>
      <c r="AW3081" s="3">
        <v>1.8810774526425176</v>
      </c>
      <c r="AX3081" s="3">
        <v>3.6700602874170429</v>
      </c>
      <c r="AY3081" s="3">
        <v>30.59</v>
      </c>
      <c r="AZ3081" s="3">
        <v>42.77</v>
      </c>
      <c r="BA3081" s="3">
        <v>83.44</v>
      </c>
    </row>
    <row r="3082" spans="1:53" x14ac:dyDescent="0.3">
      <c r="A3082" s="1" t="s">
        <v>3186</v>
      </c>
      <c r="B3082" s="2">
        <v>4811533</v>
      </c>
      <c r="C3082" s="9" t="s">
        <v>2395</v>
      </c>
      <c r="D3082" s="9" t="s">
        <v>2463</v>
      </c>
      <c r="E3082" s="3">
        <v>91.126090039999994</v>
      </c>
      <c r="F3082" s="5">
        <v>37.008360000000003</v>
      </c>
      <c r="G3082" s="5" t="s">
        <v>2400</v>
      </c>
      <c r="H3082" s="3">
        <v>-0.72</v>
      </c>
      <c r="I3082" s="3" t="s">
        <v>2397</v>
      </c>
      <c r="J3082" s="3">
        <v>-0.72</v>
      </c>
      <c r="K3082" s="3" t="s">
        <v>2397</v>
      </c>
      <c r="L3082" s="3">
        <v>0.32953104999999999</v>
      </c>
      <c r="M3082" s="3">
        <v>0.32953104999999999</v>
      </c>
      <c r="N3082" s="3" t="s">
        <v>2397</v>
      </c>
      <c r="O3082" s="3" t="s">
        <v>2400</v>
      </c>
      <c r="P3082" s="3" t="s">
        <v>2400</v>
      </c>
      <c r="Q3082" s="3" t="s">
        <v>2400</v>
      </c>
      <c r="R3082" s="3" t="s">
        <v>2400</v>
      </c>
      <c r="S3082" s="3" t="s">
        <v>2400</v>
      </c>
      <c r="T3082" s="9" t="s">
        <v>3429</v>
      </c>
      <c r="U3082" s="7" t="s">
        <v>2400</v>
      </c>
      <c r="V3082" s="7" t="s">
        <v>2400</v>
      </c>
      <c r="W3082" s="7" t="s">
        <v>2400</v>
      </c>
      <c r="X3082" s="7" t="s">
        <v>2400</v>
      </c>
      <c r="Y3082" s="7" t="s">
        <v>2400</v>
      </c>
      <c r="Z3082" s="7" t="s">
        <v>2400</v>
      </c>
      <c r="AA3082" s="7" t="s">
        <v>2400</v>
      </c>
      <c r="AB3082" s="7" t="s">
        <v>2400</v>
      </c>
      <c r="AC3082" s="3" t="s">
        <v>2400</v>
      </c>
      <c r="AD3082" s="3" t="s">
        <v>2400</v>
      </c>
      <c r="AE3082" s="3" t="s">
        <v>2400</v>
      </c>
      <c r="AF3082" s="3" t="s">
        <v>2400</v>
      </c>
      <c r="AG3082" s="7">
        <v>30174202</v>
      </c>
      <c r="AH3082" s="7">
        <v>30174202</v>
      </c>
      <c r="AI3082" s="7">
        <v>30099203</v>
      </c>
      <c r="AJ3082" s="7">
        <v>27540527</v>
      </c>
      <c r="AK3082" s="3">
        <v>91.271770000000004</v>
      </c>
      <c r="AL3082" s="7">
        <v>78</v>
      </c>
      <c r="AM3082" s="7">
        <v>12479365</v>
      </c>
      <c r="AN3082" s="3">
        <v>41.36</v>
      </c>
      <c r="AO3082" s="3">
        <v>43.884892000000001</v>
      </c>
      <c r="AP3082" s="3">
        <v>-82.781457000000003</v>
      </c>
      <c r="AQ3082" s="3">
        <v>-83.950616999999994</v>
      </c>
      <c r="AR3082" s="3">
        <v>-88.100686999999994</v>
      </c>
      <c r="AS3082" s="3">
        <v>-82.781457000000003</v>
      </c>
      <c r="AT3082" s="3">
        <v>-83.950616999999994</v>
      </c>
      <c r="AU3082" s="3">
        <v>-87.439614000000006</v>
      </c>
      <c r="AV3082" s="3">
        <v>26.506311583650167</v>
      </c>
      <c r="AW3082" s="3">
        <v>38.710453567406532</v>
      </c>
      <c r="AX3082" s="3">
        <v>14.522523374310076</v>
      </c>
      <c r="AY3082" s="3">
        <v>435.58</v>
      </c>
      <c r="AZ3082" s="3">
        <v>636.13</v>
      </c>
      <c r="BA3082" s="3">
        <v>238.65</v>
      </c>
    </row>
    <row r="3083" spans="1:53" x14ac:dyDescent="0.3">
      <c r="A3083" s="1" t="s">
        <v>3175</v>
      </c>
      <c r="B3083" s="2">
        <v>5279808</v>
      </c>
      <c r="C3083" s="9" t="s">
        <v>2395</v>
      </c>
      <c r="D3083" s="9" t="s">
        <v>2403</v>
      </c>
      <c r="E3083" s="3">
        <v>90.203368150000003</v>
      </c>
      <c r="F3083" s="5">
        <v>57.806367999999999</v>
      </c>
      <c r="G3083" s="5" t="s">
        <v>2400</v>
      </c>
      <c r="H3083" s="3">
        <v>-0.127</v>
      </c>
      <c r="I3083" s="3" t="s">
        <v>2397</v>
      </c>
      <c r="J3083" s="3">
        <v>-0.127</v>
      </c>
      <c r="K3083" s="3" t="s">
        <v>2397</v>
      </c>
      <c r="L3083" s="3">
        <v>1.8190661499999998</v>
      </c>
      <c r="M3083" s="3">
        <v>1.8015414300000001</v>
      </c>
      <c r="N3083" s="3" t="s">
        <v>2397</v>
      </c>
      <c r="O3083" s="3" t="s">
        <v>2400</v>
      </c>
      <c r="P3083" s="3" t="s">
        <v>2400</v>
      </c>
      <c r="Q3083" s="3" t="s">
        <v>2400</v>
      </c>
      <c r="R3083" s="3" t="s">
        <v>2397</v>
      </c>
      <c r="S3083" s="3">
        <v>-1.5947340000000001</v>
      </c>
      <c r="T3083" s="9" t="s">
        <v>3429</v>
      </c>
      <c r="U3083" s="7" t="s">
        <v>2400</v>
      </c>
      <c r="V3083" s="7" t="s">
        <v>2400</v>
      </c>
      <c r="W3083" s="7" t="s">
        <v>2400</v>
      </c>
      <c r="X3083" s="7" t="s">
        <v>2400</v>
      </c>
      <c r="Y3083" s="7" t="s">
        <v>2400</v>
      </c>
      <c r="Z3083" s="7" t="s">
        <v>2400</v>
      </c>
      <c r="AA3083" s="7" t="s">
        <v>2400</v>
      </c>
      <c r="AB3083" s="7" t="s">
        <v>2400</v>
      </c>
      <c r="AC3083" s="3" t="s">
        <v>2400</v>
      </c>
      <c r="AD3083" s="3" t="s">
        <v>2400</v>
      </c>
      <c r="AE3083" s="3" t="s">
        <v>2400</v>
      </c>
      <c r="AF3083" s="3" t="s">
        <v>2400</v>
      </c>
      <c r="AG3083" s="7">
        <v>43276606</v>
      </c>
      <c r="AH3083" s="7">
        <v>43276606</v>
      </c>
      <c r="AI3083" s="7">
        <v>36343632</v>
      </c>
      <c r="AJ3083" s="7">
        <v>35338699</v>
      </c>
      <c r="AK3083" s="3">
        <v>80.31223</v>
      </c>
      <c r="AL3083" s="7">
        <v>38</v>
      </c>
      <c r="AM3083" s="7">
        <v>7179603</v>
      </c>
      <c r="AN3083" s="3">
        <v>16.32</v>
      </c>
      <c r="AO3083" s="3">
        <v>9.3567250000000008</v>
      </c>
      <c r="AP3083" s="3">
        <v>-8.7804880000000001</v>
      </c>
      <c r="AQ3083" s="3">
        <v>140.91728900000001</v>
      </c>
      <c r="AR3083" s="3">
        <v>79.807692000000003</v>
      </c>
      <c r="AS3083" s="3">
        <v>-8.7804880000000001</v>
      </c>
      <c r="AT3083" s="3">
        <v>140.91728900000001</v>
      </c>
      <c r="AU3083" s="3">
        <v>78.095237999999995</v>
      </c>
      <c r="AV3083" s="3">
        <v>1.6974661605249604</v>
      </c>
      <c r="AW3083" s="3">
        <v>2.3431557895566431</v>
      </c>
      <c r="AX3083" s="3">
        <v>6.4196106355532079</v>
      </c>
      <c r="AY3083" s="3">
        <v>64.84</v>
      </c>
      <c r="AZ3083" s="4">
        <v>89.5</v>
      </c>
      <c r="BA3083" s="4">
        <v>245.2</v>
      </c>
    </row>
    <row r="3084" spans="1:53" x14ac:dyDescent="0.3">
      <c r="A3084" s="1" t="s">
        <v>3363</v>
      </c>
      <c r="B3084" s="2">
        <v>10592749</v>
      </c>
      <c r="C3084" s="9" t="s">
        <v>2395</v>
      </c>
      <c r="D3084" s="9" t="s">
        <v>2403</v>
      </c>
      <c r="E3084" s="3">
        <v>89.126306</v>
      </c>
      <c r="F3084" s="5">
        <v>3.0773060000000001</v>
      </c>
      <c r="G3084" s="5" t="s">
        <v>2400</v>
      </c>
      <c r="H3084" s="3">
        <v>-0.38100000000000001</v>
      </c>
      <c r="I3084" s="3" t="s">
        <v>2397</v>
      </c>
      <c r="J3084" s="3">
        <v>-0.38100000000000001</v>
      </c>
      <c r="K3084" s="3" t="s">
        <v>2397</v>
      </c>
      <c r="L3084" s="3">
        <v>0.72407044999999992</v>
      </c>
      <c r="M3084" s="3">
        <v>0.72407044999999992</v>
      </c>
      <c r="N3084" s="3" t="s">
        <v>2397</v>
      </c>
      <c r="O3084" s="3" t="s">
        <v>2400</v>
      </c>
      <c r="P3084" s="3" t="s">
        <v>2400</v>
      </c>
      <c r="Q3084" s="3" t="s">
        <v>2397</v>
      </c>
      <c r="R3084" s="3">
        <v>0.32211499999999998</v>
      </c>
      <c r="S3084" s="3">
        <v>0.32211499999999998</v>
      </c>
      <c r="T3084" s="9" t="s">
        <v>3429</v>
      </c>
      <c r="U3084" s="7">
        <v>19943</v>
      </c>
      <c r="V3084" s="7">
        <v>16401</v>
      </c>
      <c r="W3084" s="7" t="s">
        <v>2400</v>
      </c>
      <c r="X3084" s="7" t="s">
        <v>2400</v>
      </c>
      <c r="Y3084" s="7">
        <v>3386</v>
      </c>
      <c r="Z3084" s="7">
        <v>9283</v>
      </c>
      <c r="AA3084" s="7">
        <v>16221</v>
      </c>
      <c r="AB3084" s="7">
        <v>19943</v>
      </c>
      <c r="AC3084" s="3">
        <v>-95.085999999999999</v>
      </c>
      <c r="AD3084" s="3" t="s">
        <v>2397</v>
      </c>
      <c r="AE3084" s="3">
        <v>-194.249</v>
      </c>
      <c r="AF3084" s="3" t="s">
        <v>2397</v>
      </c>
      <c r="AG3084" s="7">
        <v>43721772</v>
      </c>
      <c r="AH3084" s="7">
        <v>43702147</v>
      </c>
      <c r="AI3084" s="7">
        <v>35658000</v>
      </c>
      <c r="AJ3084" s="7">
        <v>25458831</v>
      </c>
      <c r="AK3084" s="3">
        <v>57.129779999999997</v>
      </c>
      <c r="AL3084" s="7">
        <v>85</v>
      </c>
      <c r="AM3084" s="7">
        <v>21587971</v>
      </c>
      <c r="AN3084" s="3">
        <v>48.44</v>
      </c>
      <c r="AO3084" s="3">
        <v>-3.8961039999999998</v>
      </c>
      <c r="AP3084" s="3">
        <v>-26</v>
      </c>
      <c r="AQ3084" s="3">
        <v>-30.188679</v>
      </c>
      <c r="AR3084" s="3">
        <v>-68.103448</v>
      </c>
      <c r="AS3084" s="3">
        <v>-26</v>
      </c>
      <c r="AT3084" s="3">
        <v>-30.188679</v>
      </c>
      <c r="AU3084" s="3">
        <v>-61.658031000000001</v>
      </c>
      <c r="AV3084" s="3">
        <v>3.4714846142058211</v>
      </c>
      <c r="AW3084" s="3">
        <v>3.96888790815383</v>
      </c>
      <c r="AX3084" s="3">
        <v>8.4832660879131385</v>
      </c>
      <c r="AY3084" s="3">
        <v>81.36</v>
      </c>
      <c r="AZ3084" s="3">
        <v>93.02</v>
      </c>
      <c r="BA3084" s="3">
        <v>198.83</v>
      </c>
    </row>
    <row r="3085" spans="1:53" x14ac:dyDescent="0.3">
      <c r="A3085" s="1" t="s">
        <v>2979</v>
      </c>
      <c r="B3085" s="2">
        <v>4069327</v>
      </c>
      <c r="C3085" s="9" t="s">
        <v>2395</v>
      </c>
      <c r="D3085" s="9" t="s">
        <v>2417</v>
      </c>
      <c r="E3085" s="3">
        <v>88.169191302000002</v>
      </c>
      <c r="F3085" s="5">
        <v>416.624191</v>
      </c>
      <c r="G3085" s="5" t="s">
        <v>2400</v>
      </c>
      <c r="H3085" s="3">
        <v>-0.32</v>
      </c>
      <c r="I3085" s="3" t="s">
        <v>2397</v>
      </c>
      <c r="J3085" s="3">
        <v>-0.32</v>
      </c>
      <c r="K3085" s="3" t="s">
        <v>2397</v>
      </c>
      <c r="L3085" s="3" t="s">
        <v>2397</v>
      </c>
      <c r="M3085" s="3">
        <v>2.99212598</v>
      </c>
      <c r="N3085" s="3" t="s">
        <v>2397</v>
      </c>
      <c r="O3085" s="3" t="s">
        <v>2400</v>
      </c>
      <c r="P3085" s="3" t="s">
        <v>2400</v>
      </c>
      <c r="Q3085" s="3">
        <v>1.3937729999999999</v>
      </c>
      <c r="R3085" s="3" t="s">
        <v>2397</v>
      </c>
      <c r="S3085" s="3">
        <v>-15.802257000000001</v>
      </c>
      <c r="T3085" s="9" t="s">
        <v>3429</v>
      </c>
      <c r="U3085" s="7">
        <v>401983</v>
      </c>
      <c r="V3085" s="7">
        <v>514800</v>
      </c>
      <c r="W3085" s="7">
        <v>469624</v>
      </c>
      <c r="X3085" s="7">
        <v>366620</v>
      </c>
      <c r="Y3085" s="7">
        <v>334736</v>
      </c>
      <c r="Z3085" s="7">
        <v>361824</v>
      </c>
      <c r="AA3085" s="7">
        <v>379471</v>
      </c>
      <c r="AB3085" s="7">
        <v>401983</v>
      </c>
      <c r="AC3085" s="4">
        <v>64.47</v>
      </c>
      <c r="AD3085" s="3">
        <v>65.632999999999996</v>
      </c>
      <c r="AE3085" s="3">
        <v>-7.8810000000000002</v>
      </c>
      <c r="AF3085" s="3">
        <v>-12.032999999999999</v>
      </c>
      <c r="AG3085" s="7">
        <v>90310890</v>
      </c>
      <c r="AH3085" s="7">
        <v>88986447</v>
      </c>
      <c r="AI3085" s="7">
        <v>78424699</v>
      </c>
      <c r="AJ3085" s="7">
        <v>77242079</v>
      </c>
      <c r="AK3085" s="3">
        <v>85.022260000000003</v>
      </c>
      <c r="AL3085" s="7">
        <v>86</v>
      </c>
      <c r="AM3085" s="7">
        <v>22632341</v>
      </c>
      <c r="AN3085" s="3">
        <v>24.91</v>
      </c>
      <c r="AO3085" s="3">
        <v>78.466595999999996</v>
      </c>
      <c r="AP3085" s="3">
        <v>56.620299000000003</v>
      </c>
      <c r="AQ3085" s="3">
        <v>18.75</v>
      </c>
      <c r="AR3085" s="3">
        <v>-58.469945000000003</v>
      </c>
      <c r="AS3085" s="3">
        <v>56.620299000000003</v>
      </c>
      <c r="AT3085" s="3">
        <v>18.75</v>
      </c>
      <c r="AU3085" s="3">
        <v>-59.894458999999998</v>
      </c>
      <c r="AV3085" s="3">
        <v>87.446303900998885</v>
      </c>
      <c r="AW3085" s="3">
        <v>25.874029537629095</v>
      </c>
      <c r="AX3085" s="3">
        <v>15.466529448415747</v>
      </c>
      <c r="AY3085" s="3">
        <v>521.76</v>
      </c>
      <c r="AZ3085" s="3">
        <v>154.38</v>
      </c>
      <c r="BA3085" s="3">
        <v>92.28</v>
      </c>
    </row>
    <row r="3086" spans="1:53" x14ac:dyDescent="0.3">
      <c r="A3086" s="1" t="s">
        <v>2733</v>
      </c>
      <c r="B3086" s="2">
        <v>4387960</v>
      </c>
      <c r="C3086" s="9" t="s">
        <v>2401</v>
      </c>
      <c r="D3086" s="9" t="s">
        <v>2438</v>
      </c>
      <c r="E3086" s="3">
        <v>87.601452210000005</v>
      </c>
      <c r="F3086" s="5" t="s">
        <v>2400</v>
      </c>
      <c r="G3086" s="5">
        <v>1411.10268802</v>
      </c>
      <c r="H3086" s="3">
        <v>-0.49</v>
      </c>
      <c r="I3086" s="3" t="s">
        <v>2397</v>
      </c>
      <c r="J3086" s="3">
        <v>-0.49</v>
      </c>
      <c r="K3086" s="3" t="s">
        <v>2397</v>
      </c>
      <c r="L3086" s="3">
        <v>0.65692068232089795</v>
      </c>
      <c r="M3086" s="3">
        <v>0.65692068232089795</v>
      </c>
      <c r="N3086" s="3" t="s">
        <v>2397</v>
      </c>
      <c r="O3086" s="3" t="s">
        <v>2400</v>
      </c>
      <c r="P3086" s="3" t="s">
        <v>2400</v>
      </c>
      <c r="Q3086" s="3" t="s">
        <v>2400</v>
      </c>
      <c r="R3086" s="3" t="s">
        <v>2400</v>
      </c>
      <c r="S3086" s="3">
        <v>63.257676392248499</v>
      </c>
      <c r="T3086" s="9" t="s">
        <v>3429</v>
      </c>
      <c r="U3086" s="7">
        <v>-21225</v>
      </c>
      <c r="V3086" s="7">
        <v>40181</v>
      </c>
      <c r="W3086" s="7">
        <v>28123</v>
      </c>
      <c r="X3086" s="7">
        <v>-55781</v>
      </c>
      <c r="Y3086" s="7">
        <v>-15056</v>
      </c>
      <c r="Z3086" s="7">
        <v>12538</v>
      </c>
      <c r="AA3086" s="7">
        <v>11861</v>
      </c>
      <c r="AB3086" s="7">
        <v>-21225</v>
      </c>
      <c r="AC3086" s="4">
        <v>213</v>
      </c>
      <c r="AD3086" s="3">
        <v>579.02200000000005</v>
      </c>
      <c r="AE3086" s="3" t="s">
        <v>2400</v>
      </c>
      <c r="AF3086" s="3" t="s">
        <v>2400</v>
      </c>
      <c r="AG3086" s="7">
        <v>31611073</v>
      </c>
      <c r="AH3086" s="7">
        <v>30080156</v>
      </c>
      <c r="AI3086" s="7">
        <v>26978077</v>
      </c>
      <c r="AJ3086" s="7">
        <v>31396056</v>
      </c>
      <c r="AK3086" s="3">
        <v>99.275840000000002</v>
      </c>
      <c r="AL3086" s="7">
        <v>52</v>
      </c>
      <c r="AM3086" s="7">
        <v>6343669</v>
      </c>
      <c r="AN3086" s="3">
        <v>20.059999999999999</v>
      </c>
      <c r="AO3086" s="3">
        <v>0.76335900000000001</v>
      </c>
      <c r="AP3086" s="3">
        <v>-4.6931409999999998</v>
      </c>
      <c r="AQ3086" s="3">
        <v>-27.272727</v>
      </c>
      <c r="AR3086" s="3">
        <v>-34.814815000000003</v>
      </c>
      <c r="AS3086" s="3">
        <v>-4.6931409999999998</v>
      </c>
      <c r="AT3086" s="3">
        <v>-27.272727</v>
      </c>
      <c r="AU3086" s="3">
        <v>-34.653464999999997</v>
      </c>
      <c r="AV3086" s="3">
        <v>11.702230695246142</v>
      </c>
      <c r="AW3086" s="3">
        <v>6.3572221204473953</v>
      </c>
      <c r="AX3086" s="3">
        <v>4.6769402531680146</v>
      </c>
      <c r="AY3086" s="3">
        <v>332.19</v>
      </c>
      <c r="AZ3086" s="3">
        <v>180.46</v>
      </c>
      <c r="BA3086" s="3">
        <v>132.76</v>
      </c>
    </row>
    <row r="3087" spans="1:53" x14ac:dyDescent="0.3">
      <c r="A3087" s="1" t="s">
        <v>3288</v>
      </c>
      <c r="B3087" s="2">
        <v>5721086</v>
      </c>
      <c r="C3087" s="9" t="s">
        <v>2401</v>
      </c>
      <c r="D3087" s="9" t="s">
        <v>2407</v>
      </c>
      <c r="E3087" s="3">
        <v>86.567814229999996</v>
      </c>
      <c r="F3087" s="5">
        <v>85.934424000000007</v>
      </c>
      <c r="G3087" s="5" t="s">
        <v>2400</v>
      </c>
      <c r="H3087" s="3">
        <v>0.182</v>
      </c>
      <c r="I3087" s="3">
        <v>8.4756429999999998</v>
      </c>
      <c r="J3087" s="4">
        <v>0.182</v>
      </c>
      <c r="K3087" s="3">
        <v>8.4756429999999998</v>
      </c>
      <c r="L3087" s="3">
        <v>0.64082695999999995</v>
      </c>
      <c r="M3087" s="3">
        <v>0.64082695999999995</v>
      </c>
      <c r="N3087" s="3" t="s">
        <v>2400</v>
      </c>
      <c r="O3087" s="3" t="s">
        <v>2400</v>
      </c>
      <c r="P3087" s="3" t="s">
        <v>2400</v>
      </c>
      <c r="Q3087" s="3">
        <v>32.956501000000003</v>
      </c>
      <c r="R3087" s="3" t="s">
        <v>2400</v>
      </c>
      <c r="S3087" s="3" t="s">
        <v>2400</v>
      </c>
      <c r="T3087" s="9" t="s">
        <v>3430</v>
      </c>
      <c r="U3087" s="7">
        <v>2347.404</v>
      </c>
      <c r="V3087" s="7">
        <v>2870.634</v>
      </c>
      <c r="W3087" s="7">
        <v>4170.2839999999997</v>
      </c>
      <c r="X3087" s="7">
        <v>3537.8969999999999</v>
      </c>
      <c r="Y3087" s="7">
        <v>2347.404</v>
      </c>
      <c r="Z3087" s="7">
        <v>2012.5740000000001</v>
      </c>
      <c r="AA3087" s="7">
        <v>1677.7449999999999</v>
      </c>
      <c r="AB3087" s="7">
        <v>2274.19</v>
      </c>
      <c r="AC3087" s="4">
        <v>100</v>
      </c>
      <c r="AD3087" s="4">
        <v>100</v>
      </c>
      <c r="AE3087" s="3" t="s">
        <v>2400</v>
      </c>
      <c r="AF3087" s="3" t="s">
        <v>2400</v>
      </c>
      <c r="AG3087" s="7">
        <v>4833922</v>
      </c>
      <c r="AH3087" s="7">
        <v>4833922</v>
      </c>
      <c r="AI3087" s="7">
        <v>4929184</v>
      </c>
      <c r="AJ3087" s="7" t="s">
        <v>2400</v>
      </c>
      <c r="AK3087" s="3" t="s">
        <v>2400</v>
      </c>
      <c r="AL3087" s="7">
        <v>27</v>
      </c>
      <c r="AM3087" s="7">
        <v>2991265</v>
      </c>
      <c r="AN3087" s="3">
        <v>70.73</v>
      </c>
      <c r="AO3087" s="3">
        <v>-5.6624040000000004</v>
      </c>
      <c r="AP3087" s="3">
        <v>-9.9022959999999998</v>
      </c>
      <c r="AQ3087" s="3">
        <v>-18.931868000000001</v>
      </c>
      <c r="AR3087" s="3">
        <v>-20.43572</v>
      </c>
      <c r="AS3087" s="3">
        <v>-9.9022959999999998</v>
      </c>
      <c r="AT3087" s="3">
        <v>-18.931868000000001</v>
      </c>
      <c r="AU3087" s="3">
        <v>-21.183761000000001</v>
      </c>
      <c r="AV3087" s="3">
        <v>2.2594182230399604</v>
      </c>
      <c r="AW3087" s="3">
        <v>3.0962336566320858</v>
      </c>
      <c r="AX3087" s="3">
        <v>2.388724748880521</v>
      </c>
      <c r="AY3087" s="3">
        <v>115.38</v>
      </c>
      <c r="AZ3087" s="4">
        <v>158.12</v>
      </c>
      <c r="BA3087" s="3">
        <v>121.99</v>
      </c>
    </row>
    <row r="3088" spans="1:53" x14ac:dyDescent="0.3">
      <c r="A3088" s="1" t="s">
        <v>3072</v>
      </c>
      <c r="B3088" s="2">
        <v>5721570</v>
      </c>
      <c r="C3088" s="9" t="s">
        <v>2401</v>
      </c>
      <c r="D3088" s="9" t="s">
        <v>2407</v>
      </c>
      <c r="E3088" s="3">
        <v>86.526953599999999</v>
      </c>
      <c r="F3088" s="5">
        <v>85.235772999999995</v>
      </c>
      <c r="G3088" s="5" t="s">
        <v>2400</v>
      </c>
      <c r="H3088" s="3">
        <v>0.1</v>
      </c>
      <c r="I3088" s="3">
        <v>15.271547</v>
      </c>
      <c r="J3088" s="3">
        <v>0.1</v>
      </c>
      <c r="K3088" s="3">
        <v>15.271547</v>
      </c>
      <c r="L3088" s="3">
        <v>0.92983970000000005</v>
      </c>
      <c r="M3088" s="3">
        <v>0.92983970000000005</v>
      </c>
      <c r="N3088" s="3" t="s">
        <v>2400</v>
      </c>
      <c r="O3088" s="3" t="s">
        <v>2400</v>
      </c>
      <c r="P3088" s="3" t="s">
        <v>2400</v>
      </c>
      <c r="Q3088" s="3">
        <v>21.849558999999999</v>
      </c>
      <c r="R3088" s="3" t="s">
        <v>2400</v>
      </c>
      <c r="S3088" s="3" t="s">
        <v>2400</v>
      </c>
      <c r="T3088" s="9" t="s">
        <v>3437</v>
      </c>
      <c r="U3088" s="7">
        <v>3695.6729999999998</v>
      </c>
      <c r="V3088" s="7">
        <v>3551.308</v>
      </c>
      <c r="W3088" s="7">
        <v>3500.8989999999999</v>
      </c>
      <c r="X3088" s="7">
        <v>3623.32</v>
      </c>
      <c r="Y3088" s="7">
        <v>3707.3910000000001</v>
      </c>
      <c r="Z3088" s="7">
        <v>3701.5320000000002</v>
      </c>
      <c r="AA3088" s="7">
        <v>3695.6729999999998</v>
      </c>
      <c r="AB3088" s="7">
        <v>3681.3539999999998</v>
      </c>
      <c r="AC3088" s="4">
        <v>100</v>
      </c>
      <c r="AD3088" s="4">
        <v>100</v>
      </c>
      <c r="AE3088" s="3" t="s">
        <v>2400</v>
      </c>
      <c r="AF3088" s="3" t="s">
        <v>2400</v>
      </c>
      <c r="AG3088" s="7">
        <v>6362276</v>
      </c>
      <c r="AH3088" s="7">
        <v>6362276</v>
      </c>
      <c r="AI3088" s="7">
        <v>6362276</v>
      </c>
      <c r="AJ3088" s="7">
        <v>6349932</v>
      </c>
      <c r="AK3088" s="4">
        <v>100</v>
      </c>
      <c r="AL3088" s="7">
        <v>19</v>
      </c>
      <c r="AM3088" s="7">
        <v>686599</v>
      </c>
      <c r="AN3088" s="3">
        <v>10.79</v>
      </c>
      <c r="AO3088" s="3">
        <v>-1.18411</v>
      </c>
      <c r="AP3088" s="3">
        <v>-4.8897060000000003</v>
      </c>
      <c r="AQ3088" s="3">
        <v>-8.5219240000000003</v>
      </c>
      <c r="AR3088" s="3">
        <v>0.66147900000000004</v>
      </c>
      <c r="AS3088" s="3">
        <v>-4.8897060000000003</v>
      </c>
      <c r="AT3088" s="3">
        <v>-8.5219240000000003</v>
      </c>
      <c r="AU3088" s="3">
        <v>1.1336980000000001</v>
      </c>
      <c r="AV3088" s="3">
        <v>2.6772966152364344</v>
      </c>
      <c r="AW3088" s="3">
        <v>2.5884711983287394</v>
      </c>
      <c r="AX3088" s="3">
        <v>1.6860270178108008</v>
      </c>
      <c r="AY3088" s="3">
        <v>191.26</v>
      </c>
      <c r="AZ3088" s="3">
        <v>184.91</v>
      </c>
      <c r="BA3088" s="3">
        <v>120.45</v>
      </c>
    </row>
    <row r="3089" spans="1:53" x14ac:dyDescent="0.3">
      <c r="A3089" s="1" t="s">
        <v>2911</v>
      </c>
      <c r="B3089" s="2">
        <v>25468421</v>
      </c>
      <c r="C3089" s="9" t="s">
        <v>2401</v>
      </c>
      <c r="D3089" s="9" t="s">
        <v>2531</v>
      </c>
      <c r="E3089" s="3">
        <v>86.411417400000005</v>
      </c>
      <c r="F3089" s="5">
        <v>-68.613012999999995</v>
      </c>
      <c r="G3089" s="5" t="s">
        <v>2400</v>
      </c>
      <c r="H3089" s="3">
        <v>0.3280628550915512</v>
      </c>
      <c r="I3089" s="3">
        <v>6.1677970000000002</v>
      </c>
      <c r="J3089" s="3">
        <v>0.3280628550915512</v>
      </c>
      <c r="K3089" s="3">
        <v>6.1677970000000002</v>
      </c>
      <c r="L3089" s="3">
        <v>0.13693865</v>
      </c>
      <c r="M3089" s="3">
        <v>0.13381614999999999</v>
      </c>
      <c r="N3089" s="3" t="s">
        <v>2400</v>
      </c>
      <c r="O3089" s="3" t="s">
        <v>2400</v>
      </c>
      <c r="P3089" s="3" t="s">
        <v>2400</v>
      </c>
      <c r="Q3089" s="3" t="s">
        <v>2397</v>
      </c>
      <c r="R3089" s="3" t="s">
        <v>2397</v>
      </c>
      <c r="S3089" s="3">
        <v>-4.9110189999999996</v>
      </c>
      <c r="T3089" s="9" t="s">
        <v>3429</v>
      </c>
      <c r="U3089" s="7">
        <v>143878.89267213753</v>
      </c>
      <c r="V3089" s="7">
        <v>146686.11165977517</v>
      </c>
      <c r="W3089" s="7">
        <v>146464.63345579023</v>
      </c>
      <c r="X3089" s="7">
        <v>77144.663630305702</v>
      </c>
      <c r="Y3089" s="7">
        <v>130533.58909511715</v>
      </c>
      <c r="Z3089" s="7">
        <v>133225.22280701651</v>
      </c>
      <c r="AA3089" s="7">
        <v>137911.09159582638</v>
      </c>
      <c r="AB3089" s="7">
        <v>143878.89267213753</v>
      </c>
      <c r="AC3089" s="3">
        <v>70.841999999999999</v>
      </c>
      <c r="AD3089" s="3">
        <v>70.424000000000007</v>
      </c>
      <c r="AE3089" s="3">
        <v>16.852</v>
      </c>
      <c r="AF3089" s="4">
        <v>9.7050000000000001</v>
      </c>
      <c r="AG3089" s="7">
        <v>10456657</v>
      </c>
      <c r="AH3089" s="7">
        <v>52370556</v>
      </c>
      <c r="AI3089" s="7">
        <v>52739793</v>
      </c>
      <c r="AJ3089" s="7">
        <v>15421413</v>
      </c>
      <c r="AK3089" s="3">
        <v>29.530819999999999</v>
      </c>
      <c r="AL3089" s="7">
        <v>9</v>
      </c>
      <c r="AM3089" s="7">
        <v>179138</v>
      </c>
      <c r="AN3089" s="3">
        <v>0.34</v>
      </c>
      <c r="AO3089" s="3">
        <v>-3.9172210000000001</v>
      </c>
      <c r="AP3089" s="3">
        <v>2.424242</v>
      </c>
      <c r="AQ3089" s="3">
        <v>-26.521739</v>
      </c>
      <c r="AR3089" s="3">
        <v>-46.006390000000003</v>
      </c>
      <c r="AS3089" s="3">
        <v>2.424242</v>
      </c>
      <c r="AT3089" s="3">
        <v>-26.521739</v>
      </c>
      <c r="AU3089" s="3">
        <v>-44.951140000000002</v>
      </c>
      <c r="AV3089" s="3" t="s">
        <v>2400</v>
      </c>
      <c r="AW3089" s="3" t="s">
        <v>2400</v>
      </c>
      <c r="AX3089" s="3" t="s">
        <v>2400</v>
      </c>
      <c r="AY3089" s="4">
        <v>57.7</v>
      </c>
      <c r="AZ3089" s="3">
        <v>44.31</v>
      </c>
      <c r="BA3089" s="3">
        <v>79.67</v>
      </c>
    </row>
    <row r="3090" spans="1:53" x14ac:dyDescent="0.3">
      <c r="A3090" s="1" t="s">
        <v>3183</v>
      </c>
      <c r="B3090" s="2">
        <v>4909985</v>
      </c>
      <c r="C3090" s="9" t="s">
        <v>2395</v>
      </c>
      <c r="D3090" s="9" t="s">
        <v>2483</v>
      </c>
      <c r="E3090" s="3">
        <v>85.03781979</v>
      </c>
      <c r="F3090" s="5">
        <v>657.56081900000004</v>
      </c>
      <c r="G3090" s="5" t="s">
        <v>2400</v>
      </c>
      <c r="H3090" s="3">
        <v>-1.2</v>
      </c>
      <c r="I3090" s="3" t="s">
        <v>2397</v>
      </c>
      <c r="J3090" s="3">
        <v>-1.2</v>
      </c>
      <c r="K3090" s="3" t="s">
        <v>2397</v>
      </c>
      <c r="L3090" s="3" t="s">
        <v>2397</v>
      </c>
      <c r="M3090" s="3" t="s">
        <v>2397</v>
      </c>
      <c r="N3090" s="3" t="s">
        <v>2397</v>
      </c>
      <c r="O3090" s="3" t="s">
        <v>2400</v>
      </c>
      <c r="P3090" s="3" t="s">
        <v>2400</v>
      </c>
      <c r="Q3090" s="3">
        <v>0.524953</v>
      </c>
      <c r="R3090" s="3">
        <v>5.1604190000000001</v>
      </c>
      <c r="S3090" s="3">
        <v>5.1604190000000001</v>
      </c>
      <c r="T3090" s="9" t="s">
        <v>3429</v>
      </c>
      <c r="U3090" s="7">
        <v>1303046</v>
      </c>
      <c r="V3090" s="7">
        <v>1265534</v>
      </c>
      <c r="W3090" s="7">
        <v>1161637</v>
      </c>
      <c r="X3090" s="7">
        <v>868715</v>
      </c>
      <c r="Y3090" s="7">
        <v>1272359</v>
      </c>
      <c r="Z3090" s="7">
        <v>1275281</v>
      </c>
      <c r="AA3090" s="7">
        <v>1273775</v>
      </c>
      <c r="AB3090" s="7">
        <v>1303046</v>
      </c>
      <c r="AC3090" s="3">
        <v>14.795</v>
      </c>
      <c r="AD3090" s="4">
        <v>12.965999999999999</v>
      </c>
      <c r="AE3090" s="4">
        <v>5.0629999999999997</v>
      </c>
      <c r="AF3090" s="4">
        <v>2.6539999999999999</v>
      </c>
      <c r="AG3090" s="7">
        <v>15779000</v>
      </c>
      <c r="AH3090" s="7">
        <v>15755000</v>
      </c>
      <c r="AI3090" s="7">
        <v>15482000</v>
      </c>
      <c r="AJ3090" s="7">
        <v>14939956</v>
      </c>
      <c r="AK3090" s="3">
        <v>85.970280000000002</v>
      </c>
      <c r="AL3090" s="7">
        <v>77</v>
      </c>
      <c r="AM3090" s="7">
        <v>9592573</v>
      </c>
      <c r="AN3090" s="4">
        <v>55.2</v>
      </c>
      <c r="AO3090" s="3">
        <v>4.1745729999999996</v>
      </c>
      <c r="AP3090" s="3">
        <v>1.855288</v>
      </c>
      <c r="AQ3090" s="3">
        <v>24.489795999999998</v>
      </c>
      <c r="AR3090" s="3">
        <v>-53.592561000000003</v>
      </c>
      <c r="AS3090" s="3">
        <v>1.855288</v>
      </c>
      <c r="AT3090" s="3">
        <v>24.489795999999998</v>
      </c>
      <c r="AU3090" s="3">
        <v>-55.974338000000003</v>
      </c>
      <c r="AV3090" s="3">
        <v>5.1531679507387711</v>
      </c>
      <c r="AW3090" s="3">
        <v>7.8771806089655598</v>
      </c>
      <c r="AX3090" s="3">
        <v>10.256602511929461</v>
      </c>
      <c r="AY3090" s="3">
        <v>42.96</v>
      </c>
      <c r="AZ3090" s="3">
        <v>65.67</v>
      </c>
      <c r="BA3090" s="3">
        <v>85.51</v>
      </c>
    </row>
    <row r="3091" spans="1:53" x14ac:dyDescent="0.3">
      <c r="A3091" s="1" t="s">
        <v>3142</v>
      </c>
      <c r="B3091" s="2">
        <v>5721255</v>
      </c>
      <c r="C3091" s="9" t="s">
        <v>2401</v>
      </c>
      <c r="D3091" s="9" t="s">
        <v>2407</v>
      </c>
      <c r="E3091" s="3">
        <v>84.1461975</v>
      </c>
      <c r="F3091" s="5">
        <v>149.390197</v>
      </c>
      <c r="G3091" s="5" t="s">
        <v>2400</v>
      </c>
      <c r="H3091" s="3">
        <v>-5.1999999999999998E-2</v>
      </c>
      <c r="I3091" s="3">
        <v>10.406976999999999</v>
      </c>
      <c r="J3091" s="3">
        <v>-5.1999999999999998E-2</v>
      </c>
      <c r="K3091" s="3">
        <v>10.406976999999999</v>
      </c>
      <c r="L3091" s="3">
        <v>0.84553613999999999</v>
      </c>
      <c r="M3091" s="3">
        <v>0.84553613999999999</v>
      </c>
      <c r="N3091" s="3" t="s">
        <v>2400</v>
      </c>
      <c r="O3091" s="3" t="s">
        <v>2400</v>
      </c>
      <c r="P3091" s="3" t="s">
        <v>2400</v>
      </c>
      <c r="Q3091" s="3">
        <v>20.886021</v>
      </c>
      <c r="R3091" s="3" t="s">
        <v>2400</v>
      </c>
      <c r="S3091" s="3" t="s">
        <v>2400</v>
      </c>
      <c r="T3091" s="9" t="s">
        <v>3429</v>
      </c>
      <c r="U3091" s="7">
        <v>6970</v>
      </c>
      <c r="V3091" s="7">
        <v>7290</v>
      </c>
      <c r="W3091" s="7">
        <v>7450</v>
      </c>
      <c r="X3091" s="7">
        <v>8573</v>
      </c>
      <c r="Y3091" s="7">
        <v>6970</v>
      </c>
      <c r="Z3091" s="7">
        <v>7290</v>
      </c>
      <c r="AA3091" s="7">
        <v>7351</v>
      </c>
      <c r="AB3091" s="7">
        <v>7412</v>
      </c>
      <c r="AC3091" s="4">
        <v>100</v>
      </c>
      <c r="AD3091" s="4">
        <v>100</v>
      </c>
      <c r="AE3091" s="3" t="s">
        <v>2400</v>
      </c>
      <c r="AF3091" s="3" t="s">
        <v>2400</v>
      </c>
      <c r="AG3091" s="7">
        <v>11209000</v>
      </c>
      <c r="AH3091" s="7">
        <v>11209000</v>
      </c>
      <c r="AI3091" s="7">
        <v>11203000</v>
      </c>
      <c r="AJ3091" s="7" t="s">
        <v>2400</v>
      </c>
      <c r="AK3091" s="3" t="s">
        <v>2400</v>
      </c>
      <c r="AL3091" s="7">
        <v>34</v>
      </c>
      <c r="AM3091" s="7">
        <v>11518247</v>
      </c>
      <c r="AN3091" s="3">
        <v>102.76</v>
      </c>
      <c r="AO3091" s="3">
        <v>0.42075699999999999</v>
      </c>
      <c r="AP3091" s="3">
        <v>-4.5333329999999998</v>
      </c>
      <c r="AQ3091" s="3">
        <v>-9.2522179999999992</v>
      </c>
      <c r="AR3091" s="3">
        <v>-5.1655629999999997</v>
      </c>
      <c r="AS3091" s="3">
        <v>-4.5333329999999998</v>
      </c>
      <c r="AT3091" s="3">
        <v>-9.2522179999999992</v>
      </c>
      <c r="AU3091" s="3">
        <v>-5.665349</v>
      </c>
      <c r="AV3091" s="3">
        <v>4.4263586182212276</v>
      </c>
      <c r="AW3091" s="3">
        <v>3.5570972781755832</v>
      </c>
      <c r="AX3091" s="3">
        <v>2.7965638334706595</v>
      </c>
      <c r="AY3091" s="3">
        <v>271.43</v>
      </c>
      <c r="AZ3091" s="3">
        <v>218.13</v>
      </c>
      <c r="BA3091" s="3">
        <v>171.49</v>
      </c>
    </row>
    <row r="3092" spans="1:53" x14ac:dyDescent="0.3">
      <c r="A3092" s="1" t="s">
        <v>2883</v>
      </c>
      <c r="B3092" s="2">
        <v>4968831</v>
      </c>
      <c r="C3092" s="9" t="s">
        <v>2395</v>
      </c>
      <c r="D3092" s="9" t="s">
        <v>2431</v>
      </c>
      <c r="E3092" s="3">
        <v>84.102182999999997</v>
      </c>
      <c r="F3092" s="5">
        <v>75.846182999999996</v>
      </c>
      <c r="G3092" s="5" t="s">
        <v>2400</v>
      </c>
      <c r="H3092" s="3">
        <v>-0.214</v>
      </c>
      <c r="I3092" s="3" t="s">
        <v>2397</v>
      </c>
      <c r="J3092" s="3">
        <v>-0.214</v>
      </c>
      <c r="K3092" s="3" t="s">
        <v>2397</v>
      </c>
      <c r="L3092" s="3">
        <v>3.2371794899999999</v>
      </c>
      <c r="M3092" s="3">
        <v>2.3200612600000001</v>
      </c>
      <c r="N3092" s="3" t="s">
        <v>2397</v>
      </c>
      <c r="O3092" s="3" t="s">
        <v>2400</v>
      </c>
      <c r="P3092" s="3" t="s">
        <v>2400</v>
      </c>
      <c r="Q3092" s="3">
        <v>3.5023659999999999</v>
      </c>
      <c r="R3092" s="3" t="s">
        <v>2397</v>
      </c>
      <c r="S3092" s="3">
        <v>-3.4444659999999998</v>
      </c>
      <c r="T3092" s="9" t="s">
        <v>3431</v>
      </c>
      <c r="U3092" s="7">
        <v>21765</v>
      </c>
      <c r="V3092" s="7">
        <v>29691</v>
      </c>
      <c r="W3092" s="7">
        <v>33384</v>
      </c>
      <c r="X3092" s="7">
        <v>27729</v>
      </c>
      <c r="Y3092" s="7">
        <v>19691</v>
      </c>
      <c r="Z3092" s="7">
        <v>20849</v>
      </c>
      <c r="AA3092" s="7">
        <v>21765</v>
      </c>
      <c r="AB3092" s="7">
        <v>21995</v>
      </c>
      <c r="AC3092" s="3">
        <v>54.320999999999998</v>
      </c>
      <c r="AD3092" s="4">
        <v>49.54</v>
      </c>
      <c r="AE3092" s="3">
        <v>-94.206000000000003</v>
      </c>
      <c r="AF3092" s="3">
        <v>-106.815</v>
      </c>
      <c r="AG3092" s="7">
        <v>25485510</v>
      </c>
      <c r="AH3092" s="7">
        <v>25446380</v>
      </c>
      <c r="AI3092" s="7">
        <v>25216143</v>
      </c>
      <c r="AJ3092" s="7">
        <v>20047108</v>
      </c>
      <c r="AK3092" s="3">
        <v>78.660809999999998</v>
      </c>
      <c r="AL3092" s="7">
        <v>36</v>
      </c>
      <c r="AM3092" s="7">
        <v>2666647</v>
      </c>
      <c r="AN3092" s="3">
        <v>10.46</v>
      </c>
      <c r="AO3092" s="3">
        <v>3.4129689999999999</v>
      </c>
      <c r="AP3092" s="3">
        <v>-8.1818179999999998</v>
      </c>
      <c r="AQ3092" s="3">
        <v>-0.65573800000000004</v>
      </c>
      <c r="AR3092" s="3">
        <v>13.909774000000001</v>
      </c>
      <c r="AS3092" s="3">
        <v>-8.1818179999999998</v>
      </c>
      <c r="AT3092" s="3">
        <v>-0.65573800000000004</v>
      </c>
      <c r="AU3092" s="3">
        <v>14.772727</v>
      </c>
      <c r="AV3092" s="3">
        <v>2.7566762446582391</v>
      </c>
      <c r="AW3092" s="3">
        <v>2.94393220447084</v>
      </c>
      <c r="AX3092" s="3">
        <v>3.3817831870254595</v>
      </c>
      <c r="AY3092" s="3">
        <v>52.13</v>
      </c>
      <c r="AZ3092" s="3">
        <v>55.67</v>
      </c>
      <c r="BA3092" s="3">
        <v>63.96</v>
      </c>
    </row>
    <row r="3093" spans="1:53" x14ac:dyDescent="0.3">
      <c r="A3093" s="1" t="s">
        <v>3152</v>
      </c>
      <c r="B3093" s="2">
        <v>5274539</v>
      </c>
      <c r="C3093" s="9" t="s">
        <v>2395</v>
      </c>
      <c r="D3093" s="9" t="s">
        <v>2403</v>
      </c>
      <c r="E3093" s="3">
        <v>83.830350600000003</v>
      </c>
      <c r="F3093" s="5">
        <v>-100.83965000000001</v>
      </c>
      <c r="G3093" s="5" t="s">
        <v>2400</v>
      </c>
      <c r="H3093" s="3">
        <v>-0.373</v>
      </c>
      <c r="I3093" s="3" t="s">
        <v>2397</v>
      </c>
      <c r="J3093" s="3">
        <v>-0.373</v>
      </c>
      <c r="K3093" s="3" t="s">
        <v>2397</v>
      </c>
      <c r="L3093" s="3">
        <v>0.39487448000000003</v>
      </c>
      <c r="M3093" s="3">
        <v>0.39487448000000003</v>
      </c>
      <c r="N3093" s="3" t="s">
        <v>2397</v>
      </c>
      <c r="O3093" s="3" t="s">
        <v>2400</v>
      </c>
      <c r="P3093" s="3" t="s">
        <v>2400</v>
      </c>
      <c r="Q3093" s="3" t="s">
        <v>2400</v>
      </c>
      <c r="R3093" s="3">
        <v>1.4198</v>
      </c>
      <c r="S3093" s="3">
        <v>1.4198</v>
      </c>
      <c r="T3093" s="9" t="s">
        <v>3429</v>
      </c>
      <c r="U3093" s="7" t="s">
        <v>2400</v>
      </c>
      <c r="V3093" s="7" t="s">
        <v>2400</v>
      </c>
      <c r="W3093" s="7" t="s">
        <v>2400</v>
      </c>
      <c r="X3093" s="7" t="s">
        <v>2400</v>
      </c>
      <c r="Y3093" s="7" t="s">
        <v>2400</v>
      </c>
      <c r="Z3093" s="7" t="s">
        <v>2400</v>
      </c>
      <c r="AA3093" s="7" t="s">
        <v>2400</v>
      </c>
      <c r="AB3093" s="7" t="s">
        <v>2400</v>
      </c>
      <c r="AC3093" s="3" t="s">
        <v>2400</v>
      </c>
      <c r="AD3093" s="3" t="s">
        <v>2400</v>
      </c>
      <c r="AE3093" s="3" t="s">
        <v>2400</v>
      </c>
      <c r="AF3093" s="3" t="s">
        <v>2400</v>
      </c>
      <c r="AG3093" s="7">
        <v>51749504</v>
      </c>
      <c r="AH3093" s="7">
        <v>51522125</v>
      </c>
      <c r="AI3093" s="7">
        <v>51157636</v>
      </c>
      <c r="AJ3093" s="7">
        <v>37678469</v>
      </c>
      <c r="AK3093" s="3">
        <v>72.812669999999997</v>
      </c>
      <c r="AL3093" s="7">
        <v>92</v>
      </c>
      <c r="AM3093" s="7">
        <v>28026000</v>
      </c>
      <c r="AN3093" s="3">
        <v>54.16</v>
      </c>
      <c r="AO3093" s="3">
        <v>2.721088</v>
      </c>
      <c r="AP3093" s="3">
        <v>-6.7901239999999996</v>
      </c>
      <c r="AQ3093" s="3">
        <v>1.342282</v>
      </c>
      <c r="AR3093" s="3">
        <v>-51.602564000000001</v>
      </c>
      <c r="AS3093" s="3">
        <v>-6.7901239999999996</v>
      </c>
      <c r="AT3093" s="3">
        <v>1.342282</v>
      </c>
      <c r="AU3093" s="3">
        <v>-51.290323000000001</v>
      </c>
      <c r="AV3093" s="3">
        <v>1.219739143021072</v>
      </c>
      <c r="AW3093" s="3">
        <v>2.0920672754745486</v>
      </c>
      <c r="AX3093" s="3">
        <v>1.9083576377903619</v>
      </c>
      <c r="AY3093" s="3">
        <v>33.17</v>
      </c>
      <c r="AZ3093" s="3">
        <v>56.89</v>
      </c>
      <c r="BA3093" s="3">
        <v>51.89</v>
      </c>
    </row>
    <row r="3094" spans="1:53" x14ac:dyDescent="0.3">
      <c r="A3094" s="1" t="s">
        <v>3353</v>
      </c>
      <c r="B3094" s="2">
        <v>4979949</v>
      </c>
      <c r="C3094" s="9" t="s">
        <v>2401</v>
      </c>
      <c r="D3094" s="9" t="s">
        <v>2478</v>
      </c>
      <c r="E3094" s="3">
        <v>83.64</v>
      </c>
      <c r="F3094" s="5">
        <v>81.860290000000006</v>
      </c>
      <c r="G3094" s="5" t="s">
        <v>2400</v>
      </c>
      <c r="H3094" s="3">
        <v>0.18</v>
      </c>
      <c r="I3094" s="3">
        <v>6.1677419999999996</v>
      </c>
      <c r="J3094" s="3">
        <v>0.18</v>
      </c>
      <c r="K3094" s="3">
        <v>6.1677419999999996</v>
      </c>
      <c r="L3094" s="3">
        <v>6.5749656100000005</v>
      </c>
      <c r="M3094" s="3">
        <v>6.5749656100000005</v>
      </c>
      <c r="N3094" s="3" t="s">
        <v>2400</v>
      </c>
      <c r="O3094" s="3" t="s">
        <v>2400</v>
      </c>
      <c r="P3094" s="3" t="s">
        <v>2400</v>
      </c>
      <c r="Q3094" s="3">
        <v>5.4805799999999998</v>
      </c>
      <c r="R3094" s="3" t="s">
        <v>2400</v>
      </c>
      <c r="S3094" s="3" t="s">
        <v>2400</v>
      </c>
      <c r="T3094" s="9" t="s">
        <v>3429</v>
      </c>
      <c r="U3094" s="7">
        <v>16459.918000000001</v>
      </c>
      <c r="V3094" s="7">
        <v>23594.05</v>
      </c>
      <c r="W3094" s="7">
        <v>9302.2960000000003</v>
      </c>
      <c r="X3094" s="7">
        <v>5006.2269999999999</v>
      </c>
      <c r="Y3094" s="7">
        <v>14502.168</v>
      </c>
      <c r="Z3094" s="7">
        <v>14890.700999999999</v>
      </c>
      <c r="AA3094" s="7">
        <v>15735.28</v>
      </c>
      <c r="AB3094" s="7">
        <v>16459.918000000001</v>
      </c>
      <c r="AC3094" s="4">
        <v>100</v>
      </c>
      <c r="AD3094" s="4">
        <v>100</v>
      </c>
      <c r="AE3094" s="3" t="s">
        <v>2400</v>
      </c>
      <c r="AF3094" s="3" t="s">
        <v>2400</v>
      </c>
      <c r="AG3094" s="7">
        <v>17000000</v>
      </c>
      <c r="AH3094" s="7">
        <v>17000000</v>
      </c>
      <c r="AI3094" s="7">
        <v>17000000</v>
      </c>
      <c r="AJ3094" s="7" t="s">
        <v>2400</v>
      </c>
      <c r="AK3094" s="3" t="s">
        <v>2400</v>
      </c>
      <c r="AL3094" s="7">
        <v>20</v>
      </c>
      <c r="AM3094" s="7">
        <v>677520</v>
      </c>
      <c r="AN3094" s="3">
        <v>3.99</v>
      </c>
      <c r="AO3094" s="3">
        <v>0.84388200000000002</v>
      </c>
      <c r="AP3094" s="3">
        <v>-2.845529</v>
      </c>
      <c r="AQ3094" s="3">
        <v>-3.0425960000000001</v>
      </c>
      <c r="AR3094" s="3">
        <v>-35.230352000000003</v>
      </c>
      <c r="AS3094" s="3">
        <v>-2.845529</v>
      </c>
      <c r="AT3094" s="3">
        <v>-3.0425960000000001</v>
      </c>
      <c r="AU3094" s="3">
        <v>-33.611111000000001</v>
      </c>
      <c r="AV3094" s="3">
        <v>1.4940235294117648</v>
      </c>
      <c r="AW3094" s="3">
        <v>1.7805989304812833</v>
      </c>
      <c r="AX3094" s="3">
        <v>1.8242031674208146</v>
      </c>
      <c r="AY3094" s="3">
        <v>75.03</v>
      </c>
      <c r="AZ3094" s="3">
        <v>89.43</v>
      </c>
      <c r="BA3094" s="3">
        <v>91.62</v>
      </c>
    </row>
    <row r="3095" spans="1:53" x14ac:dyDescent="0.3">
      <c r="A3095" s="1" t="s">
        <v>2771</v>
      </c>
      <c r="B3095" s="2">
        <v>4387949</v>
      </c>
      <c r="C3095" s="9" t="s">
        <v>2395</v>
      </c>
      <c r="D3095" s="9" t="s">
        <v>2403</v>
      </c>
      <c r="E3095" s="3">
        <v>82.954411739999998</v>
      </c>
      <c r="F3095" s="5">
        <v>-24.036588999999999</v>
      </c>
      <c r="G3095" s="5" t="s">
        <v>2400</v>
      </c>
      <c r="H3095" s="3">
        <v>6.7000000000000004E-2</v>
      </c>
      <c r="I3095" s="3">
        <v>6.3580249999999996</v>
      </c>
      <c r="J3095" s="3">
        <v>6.7000000000000004E-2</v>
      </c>
      <c r="K3095" s="3">
        <v>6.3580249999999996</v>
      </c>
      <c r="L3095" s="3" t="s">
        <v>2397</v>
      </c>
      <c r="M3095" s="3" t="s">
        <v>2397</v>
      </c>
      <c r="N3095" s="3" t="s">
        <v>2397</v>
      </c>
      <c r="O3095" s="3" t="s">
        <v>2400</v>
      </c>
      <c r="P3095" s="3" t="s">
        <v>2400</v>
      </c>
      <c r="Q3095" s="3" t="s">
        <v>2397</v>
      </c>
      <c r="R3095" s="3" t="s">
        <v>2397</v>
      </c>
      <c r="S3095" s="3">
        <v>-2.1848589999999999</v>
      </c>
      <c r="T3095" s="9" t="s">
        <v>3429</v>
      </c>
      <c r="U3095" s="7">
        <v>101214</v>
      </c>
      <c r="V3095" s="7">
        <v>53163</v>
      </c>
      <c r="W3095" s="7">
        <v>37312</v>
      </c>
      <c r="X3095" s="7">
        <v>68427</v>
      </c>
      <c r="Y3095" s="7">
        <v>126617</v>
      </c>
      <c r="Z3095" s="7">
        <v>119569</v>
      </c>
      <c r="AA3095" s="7">
        <v>119178</v>
      </c>
      <c r="AB3095" s="7">
        <v>101214</v>
      </c>
      <c r="AC3095" s="4">
        <v>100</v>
      </c>
      <c r="AD3095" s="4">
        <v>100</v>
      </c>
      <c r="AE3095" s="3">
        <v>-4.2569999999999997</v>
      </c>
      <c r="AF3095" s="4">
        <v>6.7530000000000001</v>
      </c>
      <c r="AG3095" s="7">
        <v>78232601</v>
      </c>
      <c r="AH3095" s="7">
        <v>78117601</v>
      </c>
      <c r="AI3095" s="7">
        <v>66872779</v>
      </c>
      <c r="AJ3095" s="7">
        <v>72235203</v>
      </c>
      <c r="AK3095" s="3">
        <v>92.302890000000005</v>
      </c>
      <c r="AL3095" s="7">
        <v>80</v>
      </c>
      <c r="AM3095" s="7">
        <v>46128691</v>
      </c>
      <c r="AN3095" s="3">
        <v>58.94</v>
      </c>
      <c r="AO3095" s="3">
        <v>-3.738318</v>
      </c>
      <c r="AP3095" s="3">
        <v>-2.8301889999999998</v>
      </c>
      <c r="AQ3095" s="3">
        <v>-12.711864</v>
      </c>
      <c r="AR3095" s="3">
        <v>-39.053254000000003</v>
      </c>
      <c r="AS3095" s="3">
        <v>-2.8301889999999998</v>
      </c>
      <c r="AT3095" s="3">
        <v>-12.711864</v>
      </c>
      <c r="AU3095" s="3">
        <v>-33.548386999999998</v>
      </c>
      <c r="AV3095" s="3">
        <v>7.3585056080345854</v>
      </c>
      <c r="AW3095" s="3">
        <v>10.938718415696844</v>
      </c>
      <c r="AX3095" s="3">
        <v>7.1892009556169061</v>
      </c>
      <c r="AY3095" s="3">
        <v>47.99</v>
      </c>
      <c r="AZ3095" s="3">
        <v>71.34</v>
      </c>
      <c r="BA3095" s="3">
        <v>46.88</v>
      </c>
    </row>
    <row r="3096" spans="1:53" x14ac:dyDescent="0.3">
      <c r="A3096" s="1" t="s">
        <v>3339</v>
      </c>
      <c r="B3096" s="2">
        <v>5309347</v>
      </c>
      <c r="C3096" s="9" t="s">
        <v>2401</v>
      </c>
      <c r="D3096" s="9" t="s">
        <v>2409</v>
      </c>
      <c r="E3096" s="3">
        <v>82.655983809999995</v>
      </c>
      <c r="F3096" s="5">
        <v>35.851982999999997</v>
      </c>
      <c r="G3096" s="5" t="s">
        <v>2400</v>
      </c>
      <c r="H3096" s="3">
        <v>-2.8969999999999998</v>
      </c>
      <c r="I3096" s="3" t="s">
        <v>2397</v>
      </c>
      <c r="J3096" s="3">
        <v>-2.8969999999999998</v>
      </c>
      <c r="K3096" s="3" t="s">
        <v>2397</v>
      </c>
      <c r="L3096" s="3">
        <v>1.3432683499999998</v>
      </c>
      <c r="M3096" s="3">
        <v>1.3432683499999998</v>
      </c>
      <c r="N3096" s="3" t="s">
        <v>2397</v>
      </c>
      <c r="O3096" s="3" t="s">
        <v>2400</v>
      </c>
      <c r="P3096" s="3" t="s">
        <v>2400</v>
      </c>
      <c r="Q3096" s="3" t="s">
        <v>2400</v>
      </c>
      <c r="R3096" s="3" t="s">
        <v>2397</v>
      </c>
      <c r="S3096" s="3">
        <v>-0.49783899999999998</v>
      </c>
      <c r="T3096" s="9" t="s">
        <v>3429</v>
      </c>
      <c r="U3096" s="7" t="s">
        <v>2400</v>
      </c>
      <c r="V3096" s="7" t="s">
        <v>2400</v>
      </c>
      <c r="W3096" s="7" t="s">
        <v>2400</v>
      </c>
      <c r="X3096" s="7" t="s">
        <v>2400</v>
      </c>
      <c r="Y3096" s="7" t="s">
        <v>2400</v>
      </c>
      <c r="Z3096" s="7" t="s">
        <v>2400</v>
      </c>
      <c r="AA3096" s="7" t="s">
        <v>2400</v>
      </c>
      <c r="AB3096" s="7" t="s">
        <v>2400</v>
      </c>
      <c r="AC3096" s="3" t="s">
        <v>2400</v>
      </c>
      <c r="AD3096" s="3" t="s">
        <v>2400</v>
      </c>
      <c r="AE3096" s="3" t="s">
        <v>2400</v>
      </c>
      <c r="AF3096" s="3" t="s">
        <v>2400</v>
      </c>
      <c r="AG3096" s="7">
        <v>5907836</v>
      </c>
      <c r="AH3096" s="7">
        <v>5880459</v>
      </c>
      <c r="AI3096" s="7">
        <v>5828249</v>
      </c>
      <c r="AJ3096" s="7">
        <v>3113573</v>
      </c>
      <c r="AK3096" s="3">
        <v>52.699010000000001</v>
      </c>
      <c r="AL3096" s="7">
        <v>40</v>
      </c>
      <c r="AM3096" s="7">
        <v>1103500</v>
      </c>
      <c r="AN3096" s="3">
        <v>18.68</v>
      </c>
      <c r="AO3096" s="3">
        <v>8.3127569999999995</v>
      </c>
      <c r="AP3096" s="3">
        <v>-5.9328089999999998</v>
      </c>
      <c r="AQ3096" s="3">
        <v>131.69014100000001</v>
      </c>
      <c r="AR3096" s="3">
        <v>9.0939239999999995</v>
      </c>
      <c r="AS3096" s="3">
        <v>-5.9328089999999998</v>
      </c>
      <c r="AT3096" s="3">
        <v>131.69014100000001</v>
      </c>
      <c r="AU3096" s="3">
        <v>19.625489000000002</v>
      </c>
      <c r="AV3096" s="3">
        <v>3.0268380003992972</v>
      </c>
      <c r="AW3096" s="3">
        <v>4.4676133522851087</v>
      </c>
      <c r="AX3096" s="3">
        <v>3.1855101861757453</v>
      </c>
      <c r="AY3096" s="4">
        <v>112.1</v>
      </c>
      <c r="AZ3096" s="3">
        <v>165.47</v>
      </c>
      <c r="BA3096" s="3">
        <v>117.98</v>
      </c>
    </row>
    <row r="3097" spans="1:53" x14ac:dyDescent="0.3">
      <c r="A3097" s="1" t="s">
        <v>2999</v>
      </c>
      <c r="B3097" s="2">
        <v>5286165</v>
      </c>
      <c r="C3097" s="9" t="s">
        <v>2401</v>
      </c>
      <c r="D3097" s="9" t="s">
        <v>2445</v>
      </c>
      <c r="E3097" s="3">
        <v>82.273939650000003</v>
      </c>
      <c r="F3097" s="5">
        <v>56.561939000000002</v>
      </c>
      <c r="G3097" s="5" t="s">
        <v>2400</v>
      </c>
      <c r="H3097" s="3">
        <v>-1.1499999999999999</v>
      </c>
      <c r="I3097" s="3" t="s">
        <v>2397</v>
      </c>
      <c r="J3097" s="3">
        <v>-1.1499999999999999</v>
      </c>
      <c r="K3097" s="3" t="s">
        <v>2397</v>
      </c>
      <c r="L3097" s="3">
        <v>0.83979674000000004</v>
      </c>
      <c r="M3097" s="3">
        <v>0.65704121999999998</v>
      </c>
      <c r="N3097" s="3" t="s">
        <v>2397</v>
      </c>
      <c r="O3097" s="3" t="s">
        <v>2400</v>
      </c>
      <c r="P3097" s="3" t="s">
        <v>2400</v>
      </c>
      <c r="Q3097" s="3">
        <v>0.449347</v>
      </c>
      <c r="R3097" s="3" t="s">
        <v>2397</v>
      </c>
      <c r="S3097" s="3">
        <v>-0.72220899999999999</v>
      </c>
      <c r="T3097" s="9" t="s">
        <v>3429</v>
      </c>
      <c r="U3097" s="7">
        <v>93784</v>
      </c>
      <c r="V3097" s="7">
        <v>100958</v>
      </c>
      <c r="W3097" s="7">
        <v>91221</v>
      </c>
      <c r="X3097" s="7">
        <v>71851</v>
      </c>
      <c r="Y3097" s="7">
        <v>86889</v>
      </c>
      <c r="Z3097" s="7">
        <v>86480</v>
      </c>
      <c r="AA3097" s="7">
        <v>90241</v>
      </c>
      <c r="AB3097" s="7">
        <v>93784</v>
      </c>
      <c r="AC3097" s="3">
        <v>47.357999999999997</v>
      </c>
      <c r="AD3097" s="3">
        <v>49.195</v>
      </c>
      <c r="AE3097" s="4">
        <v>-73.94</v>
      </c>
      <c r="AF3097" s="4">
        <v>-70.16</v>
      </c>
      <c r="AG3097" s="7">
        <v>20495979</v>
      </c>
      <c r="AH3097" s="7">
        <v>20254929</v>
      </c>
      <c r="AI3097" s="7">
        <v>19760566</v>
      </c>
      <c r="AJ3097" s="7">
        <v>11374716</v>
      </c>
      <c r="AK3097" s="3">
        <v>55.156239999999997</v>
      </c>
      <c r="AL3097" s="7">
        <v>47</v>
      </c>
      <c r="AM3097" s="7">
        <v>5240473</v>
      </c>
      <c r="AN3097" s="3">
        <v>25.41</v>
      </c>
      <c r="AO3097" s="3">
        <v>0.64102599999999998</v>
      </c>
      <c r="AP3097" s="3">
        <v>-21.303258</v>
      </c>
      <c r="AQ3097" s="3">
        <v>-34.171908000000002</v>
      </c>
      <c r="AR3097" s="3">
        <v>-61.707317000000003</v>
      </c>
      <c r="AS3097" s="3">
        <v>-21.303258</v>
      </c>
      <c r="AT3097" s="3">
        <v>-34.171908000000002</v>
      </c>
      <c r="AU3097" s="3">
        <v>-61.707317000000003</v>
      </c>
      <c r="AV3097" s="3">
        <v>1.3431691524284455</v>
      </c>
      <c r="AW3097" s="3">
        <v>2.8002303496626046</v>
      </c>
      <c r="AX3097" s="3">
        <v>3.9586110384825139</v>
      </c>
      <c r="AY3097" s="3">
        <v>52.89</v>
      </c>
      <c r="AZ3097" s="3">
        <v>110.26</v>
      </c>
      <c r="BA3097" s="3">
        <v>155.87</v>
      </c>
    </row>
    <row r="3098" spans="1:53" x14ac:dyDescent="0.3">
      <c r="A3098" s="1" t="s">
        <v>2743</v>
      </c>
      <c r="B3098" s="2">
        <v>4622994</v>
      </c>
      <c r="C3098" s="9" t="s">
        <v>2401</v>
      </c>
      <c r="D3098" s="9" t="s">
        <v>2479</v>
      </c>
      <c r="E3098" s="3">
        <v>81.351087399999997</v>
      </c>
      <c r="F3098" s="5">
        <v>1314.581087</v>
      </c>
      <c r="G3098" s="5">
        <v>1453.6261111599999</v>
      </c>
      <c r="H3098" s="3">
        <v>-4.9000000000000002E-2</v>
      </c>
      <c r="I3098" s="3" t="s">
        <v>2397</v>
      </c>
      <c r="J3098" s="3">
        <v>-4.9000000000000002E-2</v>
      </c>
      <c r="K3098" s="3" t="s">
        <v>2397</v>
      </c>
      <c r="L3098" s="3" t="s">
        <v>2397</v>
      </c>
      <c r="M3098" s="3" t="s">
        <v>2397</v>
      </c>
      <c r="N3098" s="3">
        <v>2.421999</v>
      </c>
      <c r="O3098" s="3" t="s">
        <v>2400</v>
      </c>
      <c r="P3098" s="3" t="s">
        <v>2400</v>
      </c>
      <c r="Q3098" s="3">
        <v>8.9760220000000004</v>
      </c>
      <c r="R3098" s="3">
        <v>18.923601999999999</v>
      </c>
      <c r="S3098" s="3">
        <v>20.865870750909899</v>
      </c>
      <c r="T3098" s="9" t="s">
        <v>3429</v>
      </c>
      <c r="U3098" s="7">
        <v>138205</v>
      </c>
      <c r="V3098" s="7">
        <v>129746</v>
      </c>
      <c r="W3098" s="7">
        <v>122729</v>
      </c>
      <c r="X3098" s="7">
        <v>123688</v>
      </c>
      <c r="Y3098" s="7">
        <v>145595</v>
      </c>
      <c r="Z3098" s="7">
        <v>143101</v>
      </c>
      <c r="AA3098" s="7">
        <v>140298</v>
      </c>
      <c r="AB3098" s="7">
        <v>138205</v>
      </c>
      <c r="AC3098" s="3">
        <v>54.726999999999997</v>
      </c>
      <c r="AD3098" s="3">
        <v>56.466000000000001</v>
      </c>
      <c r="AE3098" s="3">
        <v>45.451000000000001</v>
      </c>
      <c r="AF3098" s="3">
        <v>47.433</v>
      </c>
      <c r="AG3098" s="7">
        <v>16077290</v>
      </c>
      <c r="AH3098" s="7">
        <v>16077290</v>
      </c>
      <c r="AI3098" s="7">
        <v>16063228</v>
      </c>
      <c r="AJ3098" s="7">
        <v>12801836</v>
      </c>
      <c r="AK3098" s="3">
        <v>79.626829999999998</v>
      </c>
      <c r="AL3098" s="7">
        <v>97</v>
      </c>
      <c r="AM3098" s="7">
        <v>5414362</v>
      </c>
      <c r="AN3098" s="3">
        <v>33.68</v>
      </c>
      <c r="AO3098" s="3">
        <v>-14.552239</v>
      </c>
      <c r="AP3098" s="3">
        <v>-9.4861660000000008</v>
      </c>
      <c r="AQ3098" s="3">
        <v>-19.649122999999999</v>
      </c>
      <c r="AR3098" s="3">
        <v>-14.552239</v>
      </c>
      <c r="AS3098" s="3">
        <v>-9.4861660000000008</v>
      </c>
      <c r="AT3098" s="3">
        <v>-19.649122999999999</v>
      </c>
      <c r="AU3098" s="3">
        <v>-15.185185000000001</v>
      </c>
      <c r="AV3098" s="3">
        <v>4.025616257466277</v>
      </c>
      <c r="AW3098" s="3">
        <v>8.2926317466777952</v>
      </c>
      <c r="AX3098" s="3">
        <v>4.8798527421168423</v>
      </c>
      <c r="AY3098" s="3">
        <v>134.13</v>
      </c>
      <c r="AZ3098" s="4">
        <v>276.3</v>
      </c>
      <c r="BA3098" s="3">
        <v>162.59</v>
      </c>
    </row>
    <row r="3099" spans="1:53" x14ac:dyDescent="0.3">
      <c r="A3099" s="1" t="s">
        <v>2620</v>
      </c>
      <c r="B3099" s="2">
        <v>15157690</v>
      </c>
      <c r="C3099" s="9" t="s">
        <v>2401</v>
      </c>
      <c r="D3099" s="9" t="s">
        <v>2502</v>
      </c>
      <c r="E3099" s="3">
        <v>81.246908309999995</v>
      </c>
      <c r="F3099" s="5" t="s">
        <v>2400</v>
      </c>
      <c r="G3099" s="5">
        <v>64.256908925000005</v>
      </c>
      <c r="H3099" s="3" t="s">
        <v>2400</v>
      </c>
      <c r="I3099" s="3" t="s">
        <v>2400</v>
      </c>
      <c r="J3099" s="4" t="s">
        <v>2400</v>
      </c>
      <c r="K3099" s="3" t="s">
        <v>2400</v>
      </c>
      <c r="L3099" s="3" t="s">
        <v>2400</v>
      </c>
      <c r="M3099" s="3" t="s">
        <v>2400</v>
      </c>
      <c r="N3099" s="3" t="s">
        <v>2400</v>
      </c>
      <c r="O3099" s="3" t="s">
        <v>2400</v>
      </c>
      <c r="P3099" s="3" t="s">
        <v>2400</v>
      </c>
      <c r="Q3099" s="3" t="s">
        <v>2400</v>
      </c>
      <c r="R3099" s="3" t="s">
        <v>2400</v>
      </c>
      <c r="S3099" s="3">
        <v>0.36954454393866498</v>
      </c>
      <c r="T3099" s="9" t="s">
        <v>3429</v>
      </c>
      <c r="U3099" s="7" t="s">
        <v>2400</v>
      </c>
      <c r="V3099" s="7" t="s">
        <v>2400</v>
      </c>
      <c r="W3099" s="7" t="s">
        <v>2400</v>
      </c>
      <c r="X3099" s="7">
        <v>141441.17934781418</v>
      </c>
      <c r="Y3099" s="7">
        <v>49578</v>
      </c>
      <c r="Z3099" s="7">
        <v>86146.5</v>
      </c>
      <c r="AA3099" s="7" t="s">
        <v>2400</v>
      </c>
      <c r="AB3099" s="7">
        <v>152258.45199999999</v>
      </c>
      <c r="AC3099" s="4">
        <v>100</v>
      </c>
      <c r="AD3099" s="4">
        <v>100</v>
      </c>
      <c r="AE3099" s="3" t="s">
        <v>2400</v>
      </c>
      <c r="AF3099" s="3" t="s">
        <v>2400</v>
      </c>
      <c r="AG3099" s="7" t="s">
        <v>2400</v>
      </c>
      <c r="AH3099" s="7" t="s">
        <v>2400</v>
      </c>
      <c r="AI3099" s="7" t="s">
        <v>2400</v>
      </c>
      <c r="AJ3099" s="7">
        <v>29602668</v>
      </c>
      <c r="AK3099" s="3">
        <v>44.806629999999998</v>
      </c>
      <c r="AL3099" s="7">
        <v>13</v>
      </c>
      <c r="AM3099" s="7">
        <v>448025</v>
      </c>
      <c r="AN3099" s="3">
        <v>0.68</v>
      </c>
      <c r="AO3099" s="3">
        <v>6.1946899999999996</v>
      </c>
      <c r="AP3099" s="3">
        <v>-2.4390239999999999</v>
      </c>
      <c r="AQ3099" s="3">
        <v>-14.893617000000001</v>
      </c>
      <c r="AR3099" s="3">
        <v>-34.426229999999997</v>
      </c>
      <c r="AS3099" s="3">
        <v>-2.4390239999999999</v>
      </c>
      <c r="AT3099" s="3">
        <v>-14.893617000000001</v>
      </c>
      <c r="AU3099" s="3">
        <v>-33.337037000000002</v>
      </c>
      <c r="AV3099" s="3">
        <v>8.976655357968184</v>
      </c>
      <c r="AW3099" s="3">
        <v>4.4906912578176019</v>
      </c>
      <c r="AX3099" s="3">
        <v>7.1735788973256307</v>
      </c>
      <c r="AY3099" s="4">
        <v>172.3</v>
      </c>
      <c r="AZ3099" s="3">
        <v>86.19</v>
      </c>
      <c r="BA3099" s="3">
        <v>137.69</v>
      </c>
    </row>
    <row r="3100" spans="1:53" x14ac:dyDescent="0.3">
      <c r="A3100" s="1" t="s">
        <v>3243</v>
      </c>
      <c r="B3100" s="2">
        <v>4914197</v>
      </c>
      <c r="C3100" s="9" t="s">
        <v>2395</v>
      </c>
      <c r="D3100" s="9" t="s">
        <v>2398</v>
      </c>
      <c r="E3100" s="3">
        <v>80.995509659999996</v>
      </c>
      <c r="F3100" s="5">
        <v>610.11650899999995</v>
      </c>
      <c r="G3100" s="5" t="s">
        <v>2400</v>
      </c>
      <c r="H3100" s="3">
        <v>-0.01</v>
      </c>
      <c r="I3100" s="3" t="s">
        <v>2397</v>
      </c>
      <c r="J3100" s="3">
        <v>-0.01</v>
      </c>
      <c r="K3100" s="3" t="s">
        <v>2397</v>
      </c>
      <c r="L3100" s="3">
        <v>0.41915227999999999</v>
      </c>
      <c r="M3100" s="3">
        <v>0.41608227999999997</v>
      </c>
      <c r="N3100" s="3">
        <v>3.3291770000000001</v>
      </c>
      <c r="O3100" s="3" t="s">
        <v>2400</v>
      </c>
      <c r="P3100" s="3" t="s">
        <v>2400</v>
      </c>
      <c r="Q3100" s="3">
        <v>0.51403299999999996</v>
      </c>
      <c r="R3100" s="3">
        <v>5.7527999999999997</v>
      </c>
      <c r="S3100" s="3">
        <v>5.7527999999999997</v>
      </c>
      <c r="T3100" s="9" t="s">
        <v>3433</v>
      </c>
      <c r="U3100" s="7">
        <v>1287987</v>
      </c>
      <c r="V3100" s="7">
        <v>1399515</v>
      </c>
      <c r="W3100" s="7">
        <v>1506072</v>
      </c>
      <c r="X3100" s="7">
        <v>1451767</v>
      </c>
      <c r="Y3100" s="7">
        <v>1227629</v>
      </c>
      <c r="Z3100" s="7">
        <v>1243937</v>
      </c>
      <c r="AA3100" s="7">
        <v>1264698</v>
      </c>
      <c r="AB3100" s="7">
        <v>1287987</v>
      </c>
      <c r="AC3100" s="3">
        <v>29.768000000000001</v>
      </c>
      <c r="AD3100" s="3">
        <v>29.835000000000001</v>
      </c>
      <c r="AE3100" s="4">
        <v>1.579</v>
      </c>
      <c r="AF3100" s="4">
        <v>1.264</v>
      </c>
      <c r="AG3100" s="7">
        <v>37957000</v>
      </c>
      <c r="AH3100" s="7">
        <v>37848000</v>
      </c>
      <c r="AI3100" s="7">
        <v>37411000</v>
      </c>
      <c r="AJ3100" s="7">
        <v>30238081</v>
      </c>
      <c r="AK3100" s="3">
        <v>79.663449999999997</v>
      </c>
      <c r="AL3100" s="7">
        <v>88</v>
      </c>
      <c r="AM3100" s="7">
        <v>21421535</v>
      </c>
      <c r="AN3100" s="3">
        <v>56.44</v>
      </c>
      <c r="AO3100" s="3">
        <v>15.086207</v>
      </c>
      <c r="AP3100" s="3">
        <v>24.766355000000001</v>
      </c>
      <c r="AQ3100" s="3">
        <v>-1.4760150000000001</v>
      </c>
      <c r="AR3100" s="3">
        <v>-40.134529000000001</v>
      </c>
      <c r="AS3100" s="3">
        <v>24.766355000000001</v>
      </c>
      <c r="AT3100" s="3">
        <v>-1.4760150000000001</v>
      </c>
      <c r="AU3100" s="3">
        <v>-37.323943999999997</v>
      </c>
      <c r="AV3100" s="3">
        <v>8.2622696746305486</v>
      </c>
      <c r="AW3100" s="3">
        <v>10.313327061625847</v>
      </c>
      <c r="AX3100" s="3">
        <v>6.6535547473118299</v>
      </c>
      <c r="AY3100" s="4">
        <v>132.07</v>
      </c>
      <c r="AZ3100" s="3">
        <v>164.85</v>
      </c>
      <c r="BA3100" s="3">
        <v>106.35</v>
      </c>
    </row>
    <row r="3101" spans="1:53" x14ac:dyDescent="0.3">
      <c r="A3101" s="1" t="s">
        <v>2778</v>
      </c>
      <c r="B3101" s="2">
        <v>4151710</v>
      </c>
      <c r="C3101" s="9" t="s">
        <v>2401</v>
      </c>
      <c r="D3101" s="9" t="s">
        <v>2461</v>
      </c>
      <c r="E3101" s="3">
        <v>80.981181879999994</v>
      </c>
      <c r="F3101" s="5">
        <v>121.935181</v>
      </c>
      <c r="G3101" s="5">
        <v>121.93518188</v>
      </c>
      <c r="H3101" s="3">
        <v>-4.0000000000000001E-3</v>
      </c>
      <c r="I3101" s="3">
        <v>59</v>
      </c>
      <c r="J3101" s="3">
        <v>-4.0000000000000001E-3</v>
      </c>
      <c r="K3101" s="3">
        <v>59</v>
      </c>
      <c r="L3101" s="3" t="s">
        <v>2397</v>
      </c>
      <c r="M3101" s="3">
        <v>0.72363041999999989</v>
      </c>
      <c r="N3101" s="3">
        <v>9.9438200000000005</v>
      </c>
      <c r="O3101" s="3">
        <v>41.751139449629598</v>
      </c>
      <c r="P3101" s="3" t="s">
        <v>2400</v>
      </c>
      <c r="Q3101" s="3">
        <v>0.841113</v>
      </c>
      <c r="R3101" s="3">
        <v>4.1774490000000002</v>
      </c>
      <c r="S3101" s="3">
        <v>4.1774490000000002</v>
      </c>
      <c r="T3101" s="9" t="s">
        <v>3429</v>
      </c>
      <c r="U3101" s="7">
        <v>151878</v>
      </c>
      <c r="V3101" s="7">
        <v>149680</v>
      </c>
      <c r="W3101" s="7">
        <v>119903</v>
      </c>
      <c r="X3101" s="7">
        <v>111167</v>
      </c>
      <c r="Y3101" s="7">
        <v>144428</v>
      </c>
      <c r="Z3101" s="7">
        <v>146578</v>
      </c>
      <c r="AA3101" s="7">
        <v>149283</v>
      </c>
      <c r="AB3101" s="7">
        <v>151878</v>
      </c>
      <c r="AC3101" s="3">
        <v>86.971999999999994</v>
      </c>
      <c r="AD3101" s="3">
        <v>86.087999999999994</v>
      </c>
      <c r="AE3101" s="3">
        <v>16.869</v>
      </c>
      <c r="AF3101" s="3">
        <v>18.789000000000001</v>
      </c>
      <c r="AG3101" s="7">
        <v>45503768</v>
      </c>
      <c r="AH3101" s="7">
        <v>45365563</v>
      </c>
      <c r="AI3101" s="7">
        <v>44456228</v>
      </c>
      <c r="AJ3101" s="7">
        <v>33115390</v>
      </c>
      <c r="AK3101" s="3">
        <v>72.789000000000001</v>
      </c>
      <c r="AL3101" s="7">
        <v>71</v>
      </c>
      <c r="AM3101" s="7">
        <v>27485979</v>
      </c>
      <c r="AN3101" s="3">
        <v>60.42</v>
      </c>
      <c r="AO3101" s="3">
        <v>-5.347594</v>
      </c>
      <c r="AP3101" s="3">
        <v>-0.56179800000000002</v>
      </c>
      <c r="AQ3101" s="3">
        <v>-3.8043480000000001</v>
      </c>
      <c r="AR3101" s="3">
        <v>-31.660232000000001</v>
      </c>
      <c r="AS3101" s="3">
        <v>-0.56179800000000002</v>
      </c>
      <c r="AT3101" s="3">
        <v>-3.8043480000000001</v>
      </c>
      <c r="AU3101" s="3">
        <v>-31.660232000000001</v>
      </c>
      <c r="AV3101" s="3">
        <v>0.6225666856123192</v>
      </c>
      <c r="AW3101" s="3">
        <v>1.0285430557947703</v>
      </c>
      <c r="AX3101" s="3">
        <v>1.4416076794890524</v>
      </c>
      <c r="AY3101" s="3">
        <v>28.23</v>
      </c>
      <c r="AZ3101" s="3">
        <v>46.64</v>
      </c>
      <c r="BA3101" s="3">
        <v>65.38</v>
      </c>
    </row>
    <row r="3102" spans="1:53" x14ac:dyDescent="0.3">
      <c r="A3102" s="1" t="s">
        <v>3109</v>
      </c>
      <c r="B3102" s="2">
        <v>5294148</v>
      </c>
      <c r="C3102" s="9" t="s">
        <v>2395</v>
      </c>
      <c r="D3102" s="9" t="s">
        <v>2403</v>
      </c>
      <c r="E3102" s="3">
        <v>80.951247240000001</v>
      </c>
      <c r="F3102" s="5">
        <v>33.314247000000002</v>
      </c>
      <c r="G3102" s="5" t="s">
        <v>2400</v>
      </c>
      <c r="H3102" s="3">
        <v>-0.2</v>
      </c>
      <c r="I3102" s="3" t="s">
        <v>2397</v>
      </c>
      <c r="J3102" s="3">
        <v>-0.2</v>
      </c>
      <c r="K3102" s="3" t="s">
        <v>2397</v>
      </c>
      <c r="L3102" s="3">
        <v>0.87098881000000006</v>
      </c>
      <c r="M3102" s="3">
        <v>0.86936685000000002</v>
      </c>
      <c r="N3102" s="3" t="s">
        <v>2397</v>
      </c>
      <c r="O3102" s="3" t="s">
        <v>2400</v>
      </c>
      <c r="P3102" s="3" t="s">
        <v>2400</v>
      </c>
      <c r="Q3102" s="3">
        <v>29.547346000000001</v>
      </c>
      <c r="R3102" s="3" t="s">
        <v>2397</v>
      </c>
      <c r="S3102" s="3">
        <v>-0.29677999999999999</v>
      </c>
      <c r="T3102" s="9" t="s">
        <v>3429</v>
      </c>
      <c r="U3102" s="7">
        <v>391.69499999999999</v>
      </c>
      <c r="V3102" s="7">
        <v>1502.748</v>
      </c>
      <c r="W3102" s="7">
        <v>208382.77900000001</v>
      </c>
      <c r="X3102" s="7">
        <v>12617.221</v>
      </c>
      <c r="Y3102" s="7">
        <v>631.69500000000005</v>
      </c>
      <c r="Z3102" s="7">
        <v>567.69500000000005</v>
      </c>
      <c r="AA3102" s="7">
        <v>473.69499999999999</v>
      </c>
      <c r="AB3102" s="7">
        <v>391.69499999999999</v>
      </c>
      <c r="AC3102" s="4">
        <v>100</v>
      </c>
      <c r="AD3102" s="4">
        <v>100</v>
      </c>
      <c r="AE3102" s="3" t="s">
        <v>2397</v>
      </c>
      <c r="AF3102" s="3" t="s">
        <v>2397</v>
      </c>
      <c r="AG3102" s="7">
        <v>71009866</v>
      </c>
      <c r="AH3102" s="7">
        <v>70971577</v>
      </c>
      <c r="AI3102" s="7">
        <v>70680551</v>
      </c>
      <c r="AJ3102" s="7">
        <v>46489655</v>
      </c>
      <c r="AK3102" s="3">
        <v>65.469290000000001</v>
      </c>
      <c r="AL3102" s="7">
        <v>88</v>
      </c>
      <c r="AM3102" s="7">
        <v>25800471</v>
      </c>
      <c r="AN3102" s="3">
        <v>36.33</v>
      </c>
      <c r="AO3102" s="3">
        <v>-3.373694</v>
      </c>
      <c r="AP3102" s="3">
        <v>-18.096491</v>
      </c>
      <c r="AQ3102" s="3">
        <v>-20.872881</v>
      </c>
      <c r="AR3102" s="3">
        <v>-71.876506000000006</v>
      </c>
      <c r="AS3102" s="3">
        <v>-18.096491</v>
      </c>
      <c r="AT3102" s="3">
        <v>-20.872881</v>
      </c>
      <c r="AU3102" s="3">
        <v>-71.003106000000002</v>
      </c>
      <c r="AV3102" s="3">
        <v>1.2000282873804538</v>
      </c>
      <c r="AW3102" s="3">
        <v>2.0805915533814847</v>
      </c>
      <c r="AX3102" s="3">
        <v>1.5173226968788451</v>
      </c>
      <c r="AY3102" s="3">
        <v>45.26</v>
      </c>
      <c r="AZ3102" s="3">
        <v>78.48</v>
      </c>
      <c r="BA3102" s="3">
        <v>57.23</v>
      </c>
    </row>
    <row r="3103" spans="1:53" x14ac:dyDescent="0.3">
      <c r="A3103" s="1" t="s">
        <v>2570</v>
      </c>
      <c r="B3103" s="2">
        <v>5721558</v>
      </c>
      <c r="C3103" s="9" t="s">
        <v>2401</v>
      </c>
      <c r="D3103" s="9" t="s">
        <v>2407</v>
      </c>
      <c r="E3103" s="3">
        <v>80.735758070000003</v>
      </c>
      <c r="F3103" s="5">
        <v>89.880967999999996</v>
      </c>
      <c r="G3103" s="5" t="s">
        <v>2400</v>
      </c>
      <c r="H3103" s="3">
        <v>0.57999999999999996</v>
      </c>
      <c r="I3103" s="3">
        <v>6.4031180000000001</v>
      </c>
      <c r="J3103" s="3">
        <v>0.57999999999999996</v>
      </c>
      <c r="K3103" s="3">
        <v>6.4031180000000001</v>
      </c>
      <c r="L3103" s="3">
        <v>0.82119394000000001</v>
      </c>
      <c r="M3103" s="3">
        <v>0.82119394000000001</v>
      </c>
      <c r="N3103" s="3">
        <v>19.691780999999999</v>
      </c>
      <c r="O3103" s="3" t="s">
        <v>2400</v>
      </c>
      <c r="P3103" s="3" t="s">
        <v>2400</v>
      </c>
      <c r="Q3103" s="3">
        <v>50.133873000000001</v>
      </c>
      <c r="R3103" s="3" t="s">
        <v>2400</v>
      </c>
      <c r="S3103" s="3" t="s">
        <v>2400</v>
      </c>
      <c r="T3103" s="9" t="s">
        <v>3434</v>
      </c>
      <c r="U3103" s="7">
        <v>1759.0419999999999</v>
      </c>
      <c r="V3103" s="7">
        <v>1986.3879999999999</v>
      </c>
      <c r="W3103" s="7">
        <v>2274.6260000000002</v>
      </c>
      <c r="X3103" s="7">
        <v>1763.8530000000001</v>
      </c>
      <c r="Y3103" s="7">
        <v>1770.721</v>
      </c>
      <c r="Z3103" s="7">
        <v>1764.8810000000001</v>
      </c>
      <c r="AA3103" s="7">
        <v>1759.0419999999999</v>
      </c>
      <c r="AB3103" s="7">
        <v>1744.8979999999999</v>
      </c>
      <c r="AC3103" s="4">
        <v>100</v>
      </c>
      <c r="AD3103" s="4">
        <v>100</v>
      </c>
      <c r="AE3103" s="3" t="s">
        <v>2400</v>
      </c>
      <c r="AF3103" s="3" t="s">
        <v>2400</v>
      </c>
      <c r="AG3103" s="7">
        <v>13848330</v>
      </c>
      <c r="AH3103" s="7">
        <v>13848330</v>
      </c>
      <c r="AI3103" s="7">
        <v>13599990</v>
      </c>
      <c r="AJ3103" s="7" t="s">
        <v>2400</v>
      </c>
      <c r="AK3103" s="3" t="s">
        <v>2400</v>
      </c>
      <c r="AL3103" s="7">
        <v>36</v>
      </c>
      <c r="AM3103" s="7">
        <v>8465377</v>
      </c>
      <c r="AN3103" s="3">
        <v>61.13</v>
      </c>
      <c r="AO3103" s="3">
        <v>0.61242300000000005</v>
      </c>
      <c r="AP3103" s="3">
        <v>-1.3722129999999999</v>
      </c>
      <c r="AQ3103" s="3">
        <v>-8</v>
      </c>
      <c r="AR3103" s="3">
        <v>0.52447600000000005</v>
      </c>
      <c r="AS3103" s="3">
        <v>-1.3722129999999999</v>
      </c>
      <c r="AT3103" s="3">
        <v>-8</v>
      </c>
      <c r="AU3103" s="3">
        <v>0.17421600000000001</v>
      </c>
      <c r="AV3103" s="3">
        <v>1.1294863712808694</v>
      </c>
      <c r="AW3103" s="3">
        <v>1.8511667603110398</v>
      </c>
      <c r="AX3103" s="3">
        <v>1.2036341621641797</v>
      </c>
      <c r="AY3103" s="3">
        <v>75.66</v>
      </c>
      <c r="AZ3103" s="4">
        <v>124</v>
      </c>
      <c r="BA3103" s="3">
        <v>80.63</v>
      </c>
    </row>
    <row r="3104" spans="1:53" x14ac:dyDescent="0.3">
      <c r="A3104" s="1" t="s">
        <v>2918</v>
      </c>
      <c r="B3104" s="2">
        <v>4121453</v>
      </c>
      <c r="C3104" s="9" t="s">
        <v>2401</v>
      </c>
      <c r="D3104" s="9" t="s">
        <v>2433</v>
      </c>
      <c r="E3104" s="3">
        <v>80.363956740000006</v>
      </c>
      <c r="F3104" s="5">
        <v>814.86395600000003</v>
      </c>
      <c r="G3104" s="5" t="s">
        <v>2400</v>
      </c>
      <c r="H3104" s="3">
        <v>-1.18</v>
      </c>
      <c r="I3104" s="3" t="s">
        <v>2397</v>
      </c>
      <c r="J3104" s="3">
        <v>-1.18</v>
      </c>
      <c r="K3104" s="3" t="s">
        <v>2397</v>
      </c>
      <c r="L3104" s="3" t="s">
        <v>2397</v>
      </c>
      <c r="M3104" s="3" t="s">
        <v>2397</v>
      </c>
      <c r="N3104" s="3">
        <v>3.7767580000000001</v>
      </c>
      <c r="O3104" s="3" t="s">
        <v>2400</v>
      </c>
      <c r="P3104" s="3" t="s">
        <v>2400</v>
      </c>
      <c r="Q3104" s="3">
        <v>0.64962299999999995</v>
      </c>
      <c r="R3104" s="3">
        <v>5.7887930000000001</v>
      </c>
      <c r="S3104" s="3">
        <v>5.7887930000000001</v>
      </c>
      <c r="T3104" s="9" t="s">
        <v>3429</v>
      </c>
      <c r="U3104" s="7">
        <v>1423000</v>
      </c>
      <c r="V3104" s="7">
        <v>1637300</v>
      </c>
      <c r="W3104" s="7">
        <v>1205200</v>
      </c>
      <c r="X3104" s="7">
        <v>716900</v>
      </c>
      <c r="Y3104" s="7">
        <v>1231500</v>
      </c>
      <c r="Z3104" s="7">
        <v>1364600</v>
      </c>
      <c r="AA3104" s="7">
        <v>1420300</v>
      </c>
      <c r="AB3104" s="7">
        <v>1423000</v>
      </c>
      <c r="AC3104" s="3">
        <v>15.179</v>
      </c>
      <c r="AD3104" s="3">
        <v>18.149000000000001</v>
      </c>
      <c r="AE3104" s="4">
        <v>4.5819999999999999</v>
      </c>
      <c r="AF3104" s="4">
        <v>7.0890000000000004</v>
      </c>
      <c r="AG3104" s="7">
        <v>13166057</v>
      </c>
      <c r="AH3104" s="7">
        <v>13052993</v>
      </c>
      <c r="AI3104" s="7">
        <v>7923499</v>
      </c>
      <c r="AJ3104" s="7">
        <v>4846338</v>
      </c>
      <c r="AK3104" s="3">
        <v>36.544750000000001</v>
      </c>
      <c r="AL3104" s="7">
        <v>35</v>
      </c>
      <c r="AM3104" s="7">
        <v>3093707</v>
      </c>
      <c r="AN3104" s="3">
        <v>23.33</v>
      </c>
      <c r="AO3104" s="3">
        <v>-6.1728399999999999</v>
      </c>
      <c r="AP3104" s="3">
        <v>-18.481847999999999</v>
      </c>
      <c r="AQ3104" s="3">
        <v>33.513514000000001</v>
      </c>
      <c r="AR3104" s="3">
        <v>-57.043478</v>
      </c>
      <c r="AS3104" s="3">
        <v>-18.481847999999999</v>
      </c>
      <c r="AT3104" s="3">
        <v>33.513514000000001</v>
      </c>
      <c r="AU3104" s="3">
        <v>-59.837398</v>
      </c>
      <c r="AV3104" s="3">
        <v>1.7993000577089306</v>
      </c>
      <c r="AW3104" s="3">
        <v>1.1966430009757179</v>
      </c>
      <c r="AX3104" s="3">
        <v>1.890338275355248</v>
      </c>
      <c r="AY3104" s="3">
        <v>122.57</v>
      </c>
      <c r="AZ3104" s="3">
        <v>81.52</v>
      </c>
      <c r="BA3104" s="3">
        <v>128.77000000000001</v>
      </c>
    </row>
    <row r="3105" spans="1:53" x14ac:dyDescent="0.3">
      <c r="A3105" s="1" t="s">
        <v>2621</v>
      </c>
      <c r="B3105" s="2">
        <v>4963960</v>
      </c>
      <c r="C3105" s="9" t="s">
        <v>2395</v>
      </c>
      <c r="D3105" s="9" t="s">
        <v>2418</v>
      </c>
      <c r="E3105" s="3">
        <v>80.194003800000004</v>
      </c>
      <c r="F3105" s="5">
        <v>89.237003000000001</v>
      </c>
      <c r="G3105" s="5">
        <v>89.237003799999997</v>
      </c>
      <c r="H3105" s="3">
        <v>-0.04</v>
      </c>
      <c r="I3105" s="3" t="s">
        <v>2397</v>
      </c>
      <c r="J3105" s="3">
        <v>-0.04</v>
      </c>
      <c r="K3105" s="3" t="s">
        <v>2397</v>
      </c>
      <c r="L3105" s="3">
        <v>1.3611388600000001</v>
      </c>
      <c r="M3105" s="3">
        <v>0.94355956000000007</v>
      </c>
      <c r="N3105" s="3">
        <v>15.616046000000001</v>
      </c>
      <c r="O3105" s="3" t="s">
        <v>2397</v>
      </c>
      <c r="P3105" s="3">
        <v>43.782973621103203</v>
      </c>
      <c r="Q3105" s="3">
        <v>0.832839</v>
      </c>
      <c r="R3105" s="3">
        <v>14.724019</v>
      </c>
      <c r="S3105" s="3">
        <v>14.724019</v>
      </c>
      <c r="T3105" s="9" t="s">
        <v>3435</v>
      </c>
      <c r="U3105" s="7">
        <v>101214</v>
      </c>
      <c r="V3105" s="7">
        <v>113315</v>
      </c>
      <c r="W3105" s="7">
        <v>106298</v>
      </c>
      <c r="X3105" s="7">
        <v>85205</v>
      </c>
      <c r="Y3105" s="7">
        <v>101214</v>
      </c>
      <c r="Z3105" s="7">
        <v>104809</v>
      </c>
      <c r="AA3105" s="7">
        <v>108800</v>
      </c>
      <c r="AB3105" s="7">
        <v>116677</v>
      </c>
      <c r="AC3105" s="3">
        <v>36.634999999999998</v>
      </c>
      <c r="AD3105" s="3">
        <v>36.634999999999998</v>
      </c>
      <c r="AE3105" s="4">
        <v>2.077</v>
      </c>
      <c r="AF3105" s="4">
        <v>2.077</v>
      </c>
      <c r="AG3105" s="7">
        <v>14258879</v>
      </c>
      <c r="AH3105" s="7">
        <v>14208795</v>
      </c>
      <c r="AI3105" s="7">
        <v>14185977</v>
      </c>
      <c r="AJ3105" s="7">
        <v>11888232</v>
      </c>
      <c r="AK3105" s="3">
        <v>83.268029999999996</v>
      </c>
      <c r="AL3105" s="7">
        <v>43</v>
      </c>
      <c r="AM3105" s="7">
        <v>8574222</v>
      </c>
      <c r="AN3105" s="3">
        <v>60.06</v>
      </c>
      <c r="AO3105" s="3">
        <v>-0.638104</v>
      </c>
      <c r="AP3105" s="3">
        <v>-3.3687939999999998</v>
      </c>
      <c r="AQ3105" s="3">
        <v>-6.0344829999999998</v>
      </c>
      <c r="AR3105" s="3">
        <v>25.866050999999999</v>
      </c>
      <c r="AS3105" s="3">
        <v>-3.3687939999999998</v>
      </c>
      <c r="AT3105" s="3">
        <v>-6.0344829999999998</v>
      </c>
      <c r="AU3105" s="3">
        <v>29.761904999999999</v>
      </c>
      <c r="AV3105" s="3">
        <v>1.4002246680095196</v>
      </c>
      <c r="AW3105" s="3">
        <v>1.7150200570239391</v>
      </c>
      <c r="AX3105" s="3">
        <v>1.4765342489189952</v>
      </c>
      <c r="AY3105" s="3">
        <v>78.61</v>
      </c>
      <c r="AZ3105" s="3">
        <v>96.29</v>
      </c>
      <c r="BA3105" s="4">
        <v>82.9</v>
      </c>
    </row>
    <row r="3106" spans="1:53" x14ac:dyDescent="0.3">
      <c r="A3106" s="1" t="s">
        <v>3221</v>
      </c>
      <c r="B3106" s="2">
        <v>4963936</v>
      </c>
      <c r="C3106" s="9" t="s">
        <v>2395</v>
      </c>
      <c r="D3106" s="9" t="s">
        <v>2428</v>
      </c>
      <c r="E3106" s="3">
        <v>79.469005780000003</v>
      </c>
      <c r="F3106" s="5">
        <v>9.0300049999999992</v>
      </c>
      <c r="G3106" s="5" t="s">
        <v>2400</v>
      </c>
      <c r="H3106" s="3">
        <v>-0.44400000000000001</v>
      </c>
      <c r="I3106" s="3" t="s">
        <v>2397</v>
      </c>
      <c r="J3106" s="3">
        <v>-0.44400000000000001</v>
      </c>
      <c r="K3106" s="3" t="s">
        <v>2397</v>
      </c>
      <c r="L3106" s="3">
        <v>0.73116062000000004</v>
      </c>
      <c r="M3106" s="3">
        <v>0.71856550999999991</v>
      </c>
      <c r="N3106" s="3" t="s">
        <v>2400</v>
      </c>
      <c r="O3106" s="3" t="s">
        <v>2400</v>
      </c>
      <c r="P3106" s="3" t="s">
        <v>2400</v>
      </c>
      <c r="Q3106" s="3">
        <v>0.46540100000000001</v>
      </c>
      <c r="R3106" s="3" t="s">
        <v>2397</v>
      </c>
      <c r="S3106" s="3">
        <v>-2.440642</v>
      </c>
      <c r="T3106" s="9" t="s">
        <v>3429</v>
      </c>
      <c r="U3106" s="7">
        <v>124131</v>
      </c>
      <c r="V3106" s="7">
        <v>150582</v>
      </c>
      <c r="W3106" s="7">
        <v>128460</v>
      </c>
      <c r="X3106" s="7">
        <v>107398</v>
      </c>
      <c r="Y3106" s="7">
        <v>62386</v>
      </c>
      <c r="Z3106" s="7">
        <v>77687</v>
      </c>
      <c r="AA3106" s="7">
        <v>101315</v>
      </c>
      <c r="AB3106" s="7">
        <v>124131</v>
      </c>
      <c r="AC3106" s="3">
        <v>27.353000000000002</v>
      </c>
      <c r="AD3106" s="3">
        <v>21.215</v>
      </c>
      <c r="AE3106" s="4">
        <v>3.7440000000000002</v>
      </c>
      <c r="AF3106" s="3">
        <v>-22.446999999999999</v>
      </c>
      <c r="AG3106" s="7">
        <v>5919000</v>
      </c>
      <c r="AH3106" s="7">
        <v>6079000</v>
      </c>
      <c r="AI3106" s="7">
        <v>6744000</v>
      </c>
      <c r="AJ3106" s="7">
        <v>5809108</v>
      </c>
      <c r="AK3106" s="3">
        <v>95.248050000000006</v>
      </c>
      <c r="AL3106" s="7">
        <v>34</v>
      </c>
      <c r="AM3106" s="7">
        <v>2358909</v>
      </c>
      <c r="AN3106" s="3">
        <v>38.68</v>
      </c>
      <c r="AO3106" s="3">
        <v>-1.2711859999999999</v>
      </c>
      <c r="AP3106" s="3">
        <v>25.172678000000001</v>
      </c>
      <c r="AQ3106" s="3">
        <v>19.051095</v>
      </c>
      <c r="AR3106" s="3">
        <v>-10.922993</v>
      </c>
      <c r="AS3106" s="3">
        <v>25.172678000000001</v>
      </c>
      <c r="AT3106" s="3">
        <v>19.051095</v>
      </c>
      <c r="AU3106" s="3">
        <v>-9.8895029999999995</v>
      </c>
      <c r="AV3106" s="3">
        <v>4.2748346184229815</v>
      </c>
      <c r="AW3106" s="3">
        <v>3.8499326841241466</v>
      </c>
      <c r="AX3106" s="3">
        <v>2.2358022228327261</v>
      </c>
      <c r="AY3106" s="3">
        <v>179.13</v>
      </c>
      <c r="AZ3106" s="3">
        <v>161.33000000000001</v>
      </c>
      <c r="BA3106" s="3">
        <v>93.69</v>
      </c>
    </row>
    <row r="3107" spans="1:53" x14ac:dyDescent="0.3">
      <c r="A3107" s="1" t="s">
        <v>2787</v>
      </c>
      <c r="B3107" s="2">
        <v>5721408</v>
      </c>
      <c r="C3107" s="9" t="s">
        <v>2401</v>
      </c>
      <c r="D3107" s="9" t="s">
        <v>2407</v>
      </c>
      <c r="E3107" s="3">
        <v>79.230249657000002</v>
      </c>
      <c r="F3107" s="5">
        <v>76.785308999999998</v>
      </c>
      <c r="G3107" s="5" t="s">
        <v>2400</v>
      </c>
      <c r="H3107" s="3">
        <v>9.4E-2</v>
      </c>
      <c r="I3107" s="3" t="s">
        <v>2400</v>
      </c>
      <c r="J3107" s="3">
        <v>9.4E-2</v>
      </c>
      <c r="K3107" s="3" t="s">
        <v>2400</v>
      </c>
      <c r="L3107" s="3" t="s">
        <v>2400</v>
      </c>
      <c r="M3107" s="3" t="s">
        <v>2400</v>
      </c>
      <c r="N3107" s="3" t="s">
        <v>2400</v>
      </c>
      <c r="O3107" s="3" t="s">
        <v>2400</v>
      </c>
      <c r="P3107" s="3" t="s">
        <v>2400</v>
      </c>
      <c r="Q3107" s="3" t="s">
        <v>2400</v>
      </c>
      <c r="R3107" s="3" t="s">
        <v>2400</v>
      </c>
      <c r="S3107" s="3" t="s">
        <v>2400</v>
      </c>
      <c r="T3107" s="9" t="s">
        <v>3434</v>
      </c>
      <c r="U3107" s="7">
        <v>2949.6289999999999</v>
      </c>
      <c r="V3107" s="7">
        <v>3926.7919999999999</v>
      </c>
      <c r="W3107" s="7">
        <v>5408.0690000000004</v>
      </c>
      <c r="X3107" s="7">
        <v>5820.7079999999996</v>
      </c>
      <c r="Y3107" s="7">
        <v>2949.6289999999999</v>
      </c>
      <c r="Z3107" s="7">
        <v>3066.681</v>
      </c>
      <c r="AA3107" s="7">
        <v>3183.7310000000002</v>
      </c>
      <c r="AB3107" s="7">
        <v>3555.261</v>
      </c>
      <c r="AC3107" s="4">
        <v>100</v>
      </c>
      <c r="AD3107" s="4">
        <v>100</v>
      </c>
      <c r="AE3107" s="3" t="s">
        <v>2400</v>
      </c>
      <c r="AF3107" s="3" t="s">
        <v>2400</v>
      </c>
      <c r="AG3107" s="7">
        <v>7029567</v>
      </c>
      <c r="AH3107" s="7">
        <v>7029567</v>
      </c>
      <c r="AI3107" s="7">
        <v>7029567</v>
      </c>
      <c r="AJ3107" s="7" t="s">
        <v>2400</v>
      </c>
      <c r="AK3107" s="3" t="s">
        <v>2400</v>
      </c>
      <c r="AL3107" s="7">
        <v>34</v>
      </c>
      <c r="AM3107" s="7">
        <v>3385161</v>
      </c>
      <c r="AN3107" s="3">
        <v>48.16</v>
      </c>
      <c r="AO3107" s="3">
        <v>2.4200910000000002</v>
      </c>
      <c r="AP3107" s="3">
        <v>-0.49685000000000001</v>
      </c>
      <c r="AQ3107" s="3">
        <v>-0.48802099999999998</v>
      </c>
      <c r="AR3107" s="3">
        <v>3.9388320000000001</v>
      </c>
      <c r="AS3107" s="3">
        <v>-0.49685000000000001</v>
      </c>
      <c r="AT3107" s="3">
        <v>-0.48802099999999998</v>
      </c>
      <c r="AU3107" s="3">
        <v>4.3255809999999997</v>
      </c>
      <c r="AV3107" s="3">
        <v>4.5443339539974508</v>
      </c>
      <c r="AW3107" s="3">
        <v>3.4987121992267549</v>
      </c>
      <c r="AX3107" s="3">
        <v>1.7413852966170769</v>
      </c>
      <c r="AY3107" s="3">
        <v>371.34</v>
      </c>
      <c r="AZ3107" s="4">
        <v>285.89999999999998</v>
      </c>
      <c r="BA3107" s="4">
        <v>142.30000000000001</v>
      </c>
    </row>
    <row r="3108" spans="1:53" x14ac:dyDescent="0.3">
      <c r="A3108" s="1" t="s">
        <v>2697</v>
      </c>
      <c r="B3108" s="2">
        <v>4423200</v>
      </c>
      <c r="C3108" s="9" t="s">
        <v>2395</v>
      </c>
      <c r="D3108" s="9" t="s">
        <v>2403</v>
      </c>
      <c r="E3108" s="3">
        <v>78.749957699999996</v>
      </c>
      <c r="F3108" s="5">
        <v>383.20195699999999</v>
      </c>
      <c r="G3108" s="5" t="s">
        <v>2400</v>
      </c>
      <c r="H3108" s="3">
        <v>-0.314</v>
      </c>
      <c r="I3108" s="3" t="s">
        <v>2397</v>
      </c>
      <c r="J3108" s="3">
        <v>-0.314</v>
      </c>
      <c r="K3108" s="3" t="s">
        <v>2397</v>
      </c>
      <c r="L3108" s="3" t="s">
        <v>2397</v>
      </c>
      <c r="M3108" s="3" t="s">
        <v>2397</v>
      </c>
      <c r="N3108" s="3" t="s">
        <v>2397</v>
      </c>
      <c r="O3108" s="3" t="s">
        <v>2400</v>
      </c>
      <c r="P3108" s="3" t="s">
        <v>2400</v>
      </c>
      <c r="Q3108" s="3">
        <v>7.2578180000000003</v>
      </c>
      <c r="R3108" s="3" t="s">
        <v>2397</v>
      </c>
      <c r="S3108" s="3">
        <v>-1.623936</v>
      </c>
      <c r="T3108" s="9" t="s">
        <v>3429</v>
      </c>
      <c r="U3108" s="7">
        <v>29497</v>
      </c>
      <c r="V3108" s="7">
        <v>3597</v>
      </c>
      <c r="W3108" s="7">
        <v>3662</v>
      </c>
      <c r="X3108" s="7" t="s">
        <v>2400</v>
      </c>
      <c r="Y3108" s="7">
        <v>53120</v>
      </c>
      <c r="Z3108" s="7">
        <v>54900</v>
      </c>
      <c r="AA3108" s="7">
        <v>45689</v>
      </c>
      <c r="AB3108" s="7">
        <v>29497</v>
      </c>
      <c r="AC3108" s="3">
        <v>-13.662000000000001</v>
      </c>
      <c r="AD3108" s="3">
        <v>-48.311</v>
      </c>
      <c r="AE3108" s="3" t="s">
        <v>2397</v>
      </c>
      <c r="AF3108" s="3" t="s">
        <v>2397</v>
      </c>
      <c r="AG3108" s="7">
        <v>193917000</v>
      </c>
      <c r="AH3108" s="7">
        <v>193856000</v>
      </c>
      <c r="AI3108" s="7">
        <v>107022000</v>
      </c>
      <c r="AJ3108" s="7">
        <v>9676846</v>
      </c>
      <c r="AK3108" s="3">
        <v>99.533330000000007</v>
      </c>
      <c r="AL3108" s="7">
        <v>173</v>
      </c>
      <c r="AM3108" s="7">
        <v>3160805</v>
      </c>
      <c r="AN3108" s="3">
        <v>32.51</v>
      </c>
      <c r="AO3108" s="3">
        <v>7.0603340000000001</v>
      </c>
      <c r="AP3108" s="3">
        <v>2.9629629999999998</v>
      </c>
      <c r="AQ3108" s="3">
        <v>-19.730509999999999</v>
      </c>
      <c r="AR3108" s="3">
        <v>-71.632653000000005</v>
      </c>
      <c r="AS3108" s="3">
        <v>2.9629629999999998</v>
      </c>
      <c r="AT3108" s="3">
        <v>-19.730509999999999</v>
      </c>
      <c r="AU3108" s="3">
        <v>-69.782608999999994</v>
      </c>
      <c r="AV3108" s="3">
        <v>16.703782686603272</v>
      </c>
      <c r="AW3108" s="3">
        <v>35.474961392784451</v>
      </c>
      <c r="AX3108" s="3">
        <v>21.527271783000494</v>
      </c>
      <c r="AY3108" s="3">
        <v>81.86</v>
      </c>
      <c r="AZ3108" s="3">
        <v>173.85</v>
      </c>
      <c r="BA3108" s="4">
        <v>105.5</v>
      </c>
    </row>
    <row r="3109" spans="1:53" x14ac:dyDescent="0.3">
      <c r="A3109" s="1" t="s">
        <v>2997</v>
      </c>
      <c r="B3109" s="2">
        <v>4121783</v>
      </c>
      <c r="C3109" s="9" t="s">
        <v>2395</v>
      </c>
      <c r="D3109" s="9" t="s">
        <v>2527</v>
      </c>
      <c r="E3109" s="3">
        <v>78.7466014755</v>
      </c>
      <c r="F3109" s="5">
        <v>68.673601000000005</v>
      </c>
      <c r="G3109" s="5">
        <v>68.425601475500002</v>
      </c>
      <c r="H3109" s="3">
        <v>-0.02</v>
      </c>
      <c r="I3109" s="3" t="s">
        <v>2397</v>
      </c>
      <c r="J3109" s="3">
        <v>-0.02</v>
      </c>
      <c r="K3109" s="3" t="s">
        <v>2397</v>
      </c>
      <c r="L3109" s="3">
        <v>4.6174142499999995</v>
      </c>
      <c r="M3109" s="3">
        <v>2.2208121800000002</v>
      </c>
      <c r="N3109" s="3" t="s">
        <v>2397</v>
      </c>
      <c r="O3109" s="3" t="s">
        <v>2400</v>
      </c>
      <c r="P3109" s="3" t="s">
        <v>2397</v>
      </c>
      <c r="Q3109" s="3">
        <v>1.3526849999999999</v>
      </c>
      <c r="R3109" s="3" t="s">
        <v>2397</v>
      </c>
      <c r="S3109" s="3">
        <v>-101.438816</v>
      </c>
      <c r="T3109" s="9" t="s">
        <v>3429</v>
      </c>
      <c r="U3109" s="7">
        <v>49910</v>
      </c>
      <c r="V3109" s="7">
        <v>52170</v>
      </c>
      <c r="W3109" s="7">
        <v>53476</v>
      </c>
      <c r="X3109" s="7">
        <v>51218</v>
      </c>
      <c r="Y3109" s="7">
        <v>48594</v>
      </c>
      <c r="Z3109" s="7">
        <v>48818</v>
      </c>
      <c r="AA3109" s="7">
        <v>49267</v>
      </c>
      <c r="AB3109" s="7">
        <v>49910</v>
      </c>
      <c r="AC3109" s="3">
        <v>58.762</v>
      </c>
      <c r="AD3109" s="3">
        <v>64.043000000000006</v>
      </c>
      <c r="AE3109" s="3">
        <v>-11.537000000000001</v>
      </c>
      <c r="AF3109" s="3">
        <v>-2.8029999999999999</v>
      </c>
      <c r="AG3109" s="7">
        <v>43317000</v>
      </c>
      <c r="AH3109" s="7">
        <v>43067000</v>
      </c>
      <c r="AI3109" s="7">
        <v>42303000</v>
      </c>
      <c r="AJ3109" s="7">
        <v>16895402</v>
      </c>
      <c r="AK3109" s="3">
        <v>39.003779999999999</v>
      </c>
      <c r="AL3109" s="7">
        <v>28</v>
      </c>
      <c r="AM3109" s="7">
        <v>5523683</v>
      </c>
      <c r="AN3109" s="3">
        <v>12.75</v>
      </c>
      <c r="AO3109" s="3">
        <v>-11.616161999999999</v>
      </c>
      <c r="AP3109" s="3">
        <v>-3.7350789999999998</v>
      </c>
      <c r="AQ3109" s="3">
        <v>-6.4171120000000004</v>
      </c>
      <c r="AR3109" s="3">
        <v>33.587786000000001</v>
      </c>
      <c r="AS3109" s="3">
        <v>-3.7350789999999998</v>
      </c>
      <c r="AT3109" s="3">
        <v>-6.4171120000000004</v>
      </c>
      <c r="AU3109" s="3">
        <v>28.676470999999999</v>
      </c>
      <c r="AV3109" s="3">
        <v>0.54007849356347504</v>
      </c>
      <c r="AW3109" s="3">
        <v>1.2918130085504467</v>
      </c>
      <c r="AX3109" s="3">
        <v>0.70195647917825899</v>
      </c>
      <c r="AY3109" s="3">
        <v>84.56</v>
      </c>
      <c r="AZ3109" s="3">
        <v>202.26</v>
      </c>
      <c r="BA3109" s="3">
        <v>109.91</v>
      </c>
    </row>
    <row r="3110" spans="1:53" x14ac:dyDescent="0.3">
      <c r="A3110" s="1" t="s">
        <v>3285</v>
      </c>
      <c r="B3110" s="2">
        <v>5721104</v>
      </c>
      <c r="C3110" s="9" t="s">
        <v>2401</v>
      </c>
      <c r="D3110" s="9" t="s">
        <v>2407</v>
      </c>
      <c r="E3110" s="3">
        <v>78.062643489999999</v>
      </c>
      <c r="F3110" s="5">
        <v>84.548983000000007</v>
      </c>
      <c r="G3110" s="5" t="s">
        <v>2400</v>
      </c>
      <c r="H3110" s="3">
        <v>0.10299999999999999</v>
      </c>
      <c r="I3110" s="3">
        <v>9.921875</v>
      </c>
      <c r="J3110" s="3">
        <v>0.10299999999999999</v>
      </c>
      <c r="K3110" s="3">
        <v>9.921875</v>
      </c>
      <c r="L3110" s="3">
        <v>1.01518785</v>
      </c>
      <c r="M3110" s="3">
        <v>1.01518785</v>
      </c>
      <c r="N3110" s="3">
        <v>4.4561400000000004</v>
      </c>
      <c r="O3110" s="3" t="s">
        <v>2400</v>
      </c>
      <c r="P3110" s="3" t="s">
        <v>2400</v>
      </c>
      <c r="Q3110" s="3">
        <v>33.901772999999999</v>
      </c>
      <c r="R3110" s="3" t="s">
        <v>2400</v>
      </c>
      <c r="S3110" s="3" t="s">
        <v>2400</v>
      </c>
      <c r="T3110" s="9" t="s">
        <v>3435</v>
      </c>
      <c r="U3110" s="7">
        <v>2367.9180000000001</v>
      </c>
      <c r="V3110" s="7">
        <v>4295.5510000000004</v>
      </c>
      <c r="W3110" s="7">
        <v>2218.7860000000001</v>
      </c>
      <c r="X3110" s="7">
        <v>2453.924</v>
      </c>
      <c r="Y3110" s="7">
        <v>2367.9180000000001</v>
      </c>
      <c r="Z3110" s="7">
        <v>4295.5510000000004</v>
      </c>
      <c r="AA3110" s="7">
        <v>2623.0259999999998</v>
      </c>
      <c r="AB3110" s="7">
        <v>2218.7860000000001</v>
      </c>
      <c r="AC3110" s="4">
        <v>100</v>
      </c>
      <c r="AD3110" s="4">
        <v>100</v>
      </c>
      <c r="AE3110" s="3" t="s">
        <v>2400</v>
      </c>
      <c r="AF3110" s="3" t="s">
        <v>2400</v>
      </c>
      <c r="AG3110" s="7">
        <v>19696689</v>
      </c>
      <c r="AH3110" s="7">
        <v>19696689</v>
      </c>
      <c r="AI3110" s="7">
        <v>19282478</v>
      </c>
      <c r="AJ3110" s="7" t="s">
        <v>2400</v>
      </c>
      <c r="AK3110" s="3" t="s">
        <v>2400</v>
      </c>
      <c r="AL3110" s="7">
        <v>43</v>
      </c>
      <c r="AM3110" s="7">
        <v>4265580</v>
      </c>
      <c r="AN3110" s="3">
        <v>21.66</v>
      </c>
      <c r="AO3110" s="3">
        <v>-0.52219300000000002</v>
      </c>
      <c r="AP3110" s="3">
        <v>-5.4590569999999996</v>
      </c>
      <c r="AQ3110" s="3">
        <v>3.8147139999999999</v>
      </c>
      <c r="AR3110" s="3">
        <v>7.9320110000000001</v>
      </c>
      <c r="AS3110" s="3">
        <v>-5.4590569999999996</v>
      </c>
      <c r="AT3110" s="3">
        <v>3.8147139999999999</v>
      </c>
      <c r="AU3110" s="3">
        <v>5.8333329999999997</v>
      </c>
      <c r="AV3110" s="3">
        <v>1.2780828290480699</v>
      </c>
      <c r="AW3110" s="3">
        <v>1.5735593475080554</v>
      </c>
      <c r="AX3110" s="3">
        <v>1.4043027934601282</v>
      </c>
      <c r="AY3110" s="3">
        <v>99.38</v>
      </c>
      <c r="AZ3110" s="3">
        <v>122.36</v>
      </c>
      <c r="BA3110" s="4">
        <v>109.2</v>
      </c>
    </row>
    <row r="3111" spans="1:53" x14ac:dyDescent="0.3">
      <c r="A3111" s="1" t="s">
        <v>2605</v>
      </c>
      <c r="B3111" s="2">
        <v>5297857</v>
      </c>
      <c r="C3111" s="9" t="s">
        <v>2395</v>
      </c>
      <c r="D3111" s="9" t="s">
        <v>2403</v>
      </c>
      <c r="E3111" s="3">
        <v>78.059793920000004</v>
      </c>
      <c r="F3111" s="5">
        <v>-53.156207000000002</v>
      </c>
      <c r="G3111" s="5" t="s">
        <v>2400</v>
      </c>
      <c r="H3111" s="3">
        <v>-0.58299999999999996</v>
      </c>
      <c r="I3111" s="3" t="s">
        <v>2397</v>
      </c>
      <c r="J3111" s="3">
        <v>-0.58299999999999996</v>
      </c>
      <c r="K3111" s="3" t="s">
        <v>2397</v>
      </c>
      <c r="L3111" s="3">
        <v>0.64379337000000003</v>
      </c>
      <c r="M3111" s="3">
        <v>0.64379337000000003</v>
      </c>
      <c r="N3111" s="3" t="s">
        <v>2397</v>
      </c>
      <c r="O3111" s="3" t="s">
        <v>2400</v>
      </c>
      <c r="P3111" s="3" t="s">
        <v>2400</v>
      </c>
      <c r="Q3111" s="3" t="s">
        <v>2400</v>
      </c>
      <c r="R3111" s="3">
        <v>0.27439200000000002</v>
      </c>
      <c r="S3111" s="3">
        <v>0.27439200000000002</v>
      </c>
      <c r="T3111" s="9" t="s">
        <v>3429</v>
      </c>
      <c r="U3111" s="7" t="s">
        <v>2400</v>
      </c>
      <c r="V3111" s="7" t="s">
        <v>2400</v>
      </c>
      <c r="W3111" s="7" t="s">
        <v>2400</v>
      </c>
      <c r="X3111" s="7">
        <v>1182</v>
      </c>
      <c r="Y3111" s="7" t="s">
        <v>2400</v>
      </c>
      <c r="Z3111" s="7" t="s">
        <v>2400</v>
      </c>
      <c r="AA3111" s="7" t="s">
        <v>2400</v>
      </c>
      <c r="AB3111" s="7" t="s">
        <v>2400</v>
      </c>
      <c r="AC3111" s="3" t="s">
        <v>2400</v>
      </c>
      <c r="AD3111" s="3" t="s">
        <v>2400</v>
      </c>
      <c r="AE3111" s="3" t="s">
        <v>2400</v>
      </c>
      <c r="AF3111" s="3" t="s">
        <v>2400</v>
      </c>
      <c r="AG3111" s="7">
        <v>52743104</v>
      </c>
      <c r="AH3111" s="7">
        <v>52452749</v>
      </c>
      <c r="AI3111" s="7">
        <v>41151819</v>
      </c>
      <c r="AJ3111" s="7">
        <v>31700009</v>
      </c>
      <c r="AK3111" s="3">
        <v>60.10266</v>
      </c>
      <c r="AL3111" s="7">
        <v>120</v>
      </c>
      <c r="AM3111" s="7">
        <v>25952190</v>
      </c>
      <c r="AN3111" s="4">
        <v>49.2</v>
      </c>
      <c r="AO3111" s="3">
        <v>-8.743169</v>
      </c>
      <c r="AP3111" s="3">
        <v>12.837838</v>
      </c>
      <c r="AQ3111" s="3">
        <v>-8.2417580000000008</v>
      </c>
      <c r="AR3111" s="3">
        <v>-88.522336999999993</v>
      </c>
      <c r="AS3111" s="3">
        <v>12.837838</v>
      </c>
      <c r="AT3111" s="3">
        <v>-8.2417580000000008</v>
      </c>
      <c r="AU3111" s="3">
        <v>-88.784419</v>
      </c>
      <c r="AV3111" s="3">
        <v>6.3336374741994703</v>
      </c>
      <c r="AW3111" s="3">
        <v>12.832709070192552</v>
      </c>
      <c r="AX3111" s="3">
        <v>8.9737561491669844</v>
      </c>
      <c r="AY3111" s="3">
        <v>80.47</v>
      </c>
      <c r="AZ3111" s="4">
        <v>163.05000000000001</v>
      </c>
      <c r="BA3111" s="4">
        <v>114.02</v>
      </c>
    </row>
    <row r="3112" spans="1:53" x14ac:dyDescent="0.3">
      <c r="A3112" s="1" t="s">
        <v>2750</v>
      </c>
      <c r="B3112" s="2">
        <v>4327451</v>
      </c>
      <c r="C3112" s="9" t="s">
        <v>2395</v>
      </c>
      <c r="D3112" s="9" t="s">
        <v>2459</v>
      </c>
      <c r="E3112" s="3">
        <v>77.965080959999995</v>
      </c>
      <c r="F3112" s="5">
        <v>206.90708000000001</v>
      </c>
      <c r="G3112" s="5" t="s">
        <v>2400</v>
      </c>
      <c r="H3112" s="3">
        <v>-0.03</v>
      </c>
      <c r="I3112" s="3">
        <v>3.009709</v>
      </c>
      <c r="J3112" s="3">
        <v>0.28100000000000003</v>
      </c>
      <c r="K3112" s="3">
        <v>2.4361489999999999</v>
      </c>
      <c r="L3112" s="3">
        <v>0.44388759999999999</v>
      </c>
      <c r="M3112" s="3">
        <v>0.43364224999999995</v>
      </c>
      <c r="N3112" s="3" t="s">
        <v>2397</v>
      </c>
      <c r="O3112" s="3" t="s">
        <v>2400</v>
      </c>
      <c r="P3112" s="3" t="s">
        <v>2400</v>
      </c>
      <c r="Q3112" s="3">
        <v>0.229105</v>
      </c>
      <c r="R3112" s="3">
        <v>3.3674900000000001</v>
      </c>
      <c r="S3112" s="3">
        <v>3.3674900000000001</v>
      </c>
      <c r="T3112" s="9" t="s">
        <v>3429</v>
      </c>
      <c r="U3112" s="7">
        <v>994679</v>
      </c>
      <c r="V3112" s="7">
        <v>981553</v>
      </c>
      <c r="W3112" s="7">
        <v>971578</v>
      </c>
      <c r="X3112" s="7">
        <v>717699</v>
      </c>
      <c r="Y3112" s="7">
        <v>912995</v>
      </c>
      <c r="Z3112" s="7">
        <v>944120</v>
      </c>
      <c r="AA3112" s="7">
        <v>964038</v>
      </c>
      <c r="AB3112" s="7">
        <v>994679</v>
      </c>
      <c r="AC3112" s="3">
        <v>13.574999999999999</v>
      </c>
      <c r="AD3112" s="4">
        <v>11.670999999999999</v>
      </c>
      <c r="AE3112" s="4">
        <v>6.7350000000000003</v>
      </c>
      <c r="AF3112" s="4">
        <v>4.9930000000000003</v>
      </c>
      <c r="AG3112" s="7">
        <v>31346560</v>
      </c>
      <c r="AH3112" s="7">
        <v>31304506</v>
      </c>
      <c r="AI3112" s="7">
        <v>31094172</v>
      </c>
      <c r="AJ3112" s="7">
        <v>22673303</v>
      </c>
      <c r="AK3112" s="3">
        <v>70.086070000000007</v>
      </c>
      <c r="AL3112" s="7">
        <v>108</v>
      </c>
      <c r="AM3112" s="7">
        <v>18763094</v>
      </c>
      <c r="AN3112" s="4">
        <v>58</v>
      </c>
      <c r="AO3112" s="3">
        <v>13.761468000000001</v>
      </c>
      <c r="AP3112" s="3">
        <v>2.9045640000000001</v>
      </c>
      <c r="AQ3112" s="3">
        <v>-23.692308000000001</v>
      </c>
      <c r="AR3112" s="3">
        <v>-63.953488</v>
      </c>
      <c r="AS3112" s="3">
        <v>2.9045640000000001</v>
      </c>
      <c r="AT3112" s="3">
        <v>-23.692308000000001</v>
      </c>
      <c r="AU3112" s="3">
        <v>-64.621969000000007</v>
      </c>
      <c r="AV3112" s="3">
        <v>6.5725776936331677</v>
      </c>
      <c r="AW3112" s="3">
        <v>6.1953050293070353</v>
      </c>
      <c r="AX3112" s="3">
        <v>4.5505074147491786</v>
      </c>
      <c r="AY3112" s="3">
        <v>238.75</v>
      </c>
      <c r="AZ3112" s="4">
        <v>225.05</v>
      </c>
      <c r="BA3112" s="4">
        <v>165.3</v>
      </c>
    </row>
    <row r="3113" spans="1:53" x14ac:dyDescent="0.3">
      <c r="A3113" s="1" t="s">
        <v>3110</v>
      </c>
      <c r="B3113" s="2">
        <v>5270424</v>
      </c>
      <c r="C3113" s="9" t="s">
        <v>2401</v>
      </c>
      <c r="D3113" s="9" t="s">
        <v>2409</v>
      </c>
      <c r="E3113" s="3">
        <v>77.935373100000007</v>
      </c>
      <c r="F3113" s="5">
        <v>79.115373000000005</v>
      </c>
      <c r="G3113" s="5" t="s">
        <v>2400</v>
      </c>
      <c r="H3113" s="3">
        <v>-0.61099999999999999</v>
      </c>
      <c r="I3113" s="3" t="s">
        <v>2397</v>
      </c>
      <c r="J3113" s="3">
        <v>-0.61099999999999999</v>
      </c>
      <c r="K3113" s="3" t="s">
        <v>2397</v>
      </c>
      <c r="L3113" s="3" t="s">
        <v>2397</v>
      </c>
      <c r="M3113" s="3" t="s">
        <v>2397</v>
      </c>
      <c r="N3113" s="3" t="s">
        <v>2397</v>
      </c>
      <c r="O3113" s="3" t="s">
        <v>2400</v>
      </c>
      <c r="P3113" s="3" t="s">
        <v>2400</v>
      </c>
      <c r="Q3113" s="3">
        <v>0.92320199999999997</v>
      </c>
      <c r="R3113" s="3" t="s">
        <v>2397</v>
      </c>
      <c r="S3113" s="3">
        <v>-5.6417789999999997</v>
      </c>
      <c r="T3113" s="9" t="s">
        <v>3429</v>
      </c>
      <c r="U3113" s="7">
        <v>54010</v>
      </c>
      <c r="V3113" s="7">
        <v>69202</v>
      </c>
      <c r="W3113" s="7">
        <v>75842</v>
      </c>
      <c r="X3113" s="7">
        <v>75403</v>
      </c>
      <c r="Y3113" s="7">
        <v>78575</v>
      </c>
      <c r="Z3113" s="7">
        <v>65635</v>
      </c>
      <c r="AA3113" s="7">
        <v>58024</v>
      </c>
      <c r="AB3113" s="7">
        <v>54010</v>
      </c>
      <c r="AC3113" s="4">
        <v>41.82</v>
      </c>
      <c r="AD3113" s="3">
        <v>48.637999999999998</v>
      </c>
      <c r="AE3113" s="3">
        <v>-51.453000000000003</v>
      </c>
      <c r="AF3113" s="3">
        <v>-17.289000000000001</v>
      </c>
      <c r="AG3113" s="7">
        <v>16143881</v>
      </c>
      <c r="AH3113" s="7">
        <v>9099539</v>
      </c>
      <c r="AI3113" s="7">
        <v>8563301</v>
      </c>
      <c r="AJ3113" s="7">
        <v>9118755</v>
      </c>
      <c r="AK3113" s="3">
        <v>56.863970000000002</v>
      </c>
      <c r="AL3113" s="7">
        <v>34</v>
      </c>
      <c r="AM3113" s="7">
        <v>2626227</v>
      </c>
      <c r="AN3113" s="3">
        <v>16.38</v>
      </c>
      <c r="AO3113" s="3">
        <v>-3.6796540000000002</v>
      </c>
      <c r="AP3113" s="3">
        <v>-8.4362139999999997</v>
      </c>
      <c r="AQ3113" s="3">
        <v>-0.89086900000000002</v>
      </c>
      <c r="AR3113" s="3">
        <v>-22.608695999999998</v>
      </c>
      <c r="AS3113" s="3">
        <v>-8.4362139999999997</v>
      </c>
      <c r="AT3113" s="3">
        <v>-0.89086900000000002</v>
      </c>
      <c r="AU3113" s="3">
        <v>-15.719697</v>
      </c>
      <c r="AV3113" s="3">
        <v>0.87073621772396448</v>
      </c>
      <c r="AW3113" s="3">
        <v>1.5769605067117523</v>
      </c>
      <c r="AX3113" s="3">
        <v>1.3054097392512911</v>
      </c>
      <c r="AY3113" s="3">
        <v>87.17</v>
      </c>
      <c r="AZ3113" s="3">
        <v>157.88</v>
      </c>
      <c r="BA3113" s="3">
        <v>130.69</v>
      </c>
    </row>
    <row r="3114" spans="1:53" x14ac:dyDescent="0.3">
      <c r="A3114" s="1" t="s">
        <v>2848</v>
      </c>
      <c r="B3114" s="2">
        <v>4275565</v>
      </c>
      <c r="C3114" s="9" t="s">
        <v>2395</v>
      </c>
      <c r="D3114" s="9" t="s">
        <v>2468</v>
      </c>
      <c r="E3114" s="3">
        <v>77.663202040000002</v>
      </c>
      <c r="F3114" s="5">
        <v>305.666202</v>
      </c>
      <c r="G3114" s="5" t="s">
        <v>2400</v>
      </c>
      <c r="H3114" s="3">
        <v>-0.60199999999999998</v>
      </c>
      <c r="I3114" s="3" t="s">
        <v>2397</v>
      </c>
      <c r="J3114" s="3">
        <v>-0.60199999999999998</v>
      </c>
      <c r="K3114" s="3" t="s">
        <v>2397</v>
      </c>
      <c r="L3114" s="3">
        <v>0.57745504999999997</v>
      </c>
      <c r="M3114" s="3">
        <v>0.54010349000000002</v>
      </c>
      <c r="N3114" s="3">
        <v>1.480496</v>
      </c>
      <c r="O3114" s="3" t="s">
        <v>2400</v>
      </c>
      <c r="P3114" s="3" t="s">
        <v>2400</v>
      </c>
      <c r="Q3114" s="3">
        <v>0.25886300000000001</v>
      </c>
      <c r="R3114" s="3">
        <v>7.2861200000000004</v>
      </c>
      <c r="S3114" s="3">
        <v>7.2861200000000004</v>
      </c>
      <c r="T3114" s="9" t="s">
        <v>3429</v>
      </c>
      <c r="U3114" s="7">
        <v>1412384</v>
      </c>
      <c r="V3114" s="7">
        <v>1682439</v>
      </c>
      <c r="W3114" s="7">
        <v>1870036</v>
      </c>
      <c r="X3114" s="7">
        <v>1613343</v>
      </c>
      <c r="Y3114" s="7">
        <v>1223954</v>
      </c>
      <c r="Z3114" s="7">
        <v>1280256</v>
      </c>
      <c r="AA3114" s="7">
        <v>1342232</v>
      </c>
      <c r="AB3114" s="7">
        <v>1412384</v>
      </c>
      <c r="AC3114" s="3">
        <v>48.508000000000003</v>
      </c>
      <c r="AD3114" s="3">
        <v>49.966999999999999</v>
      </c>
      <c r="AE3114" s="3">
        <v>-5.165</v>
      </c>
      <c r="AF3114" s="3">
        <v>-3.7559999999999998</v>
      </c>
      <c r="AG3114" s="7">
        <v>53154308</v>
      </c>
      <c r="AH3114" s="7">
        <v>53099052</v>
      </c>
      <c r="AI3114" s="7">
        <v>52472039</v>
      </c>
      <c r="AJ3114" s="7">
        <v>48706463</v>
      </c>
      <c r="AK3114" s="3">
        <v>91.563869999999994</v>
      </c>
      <c r="AL3114" s="7">
        <v>67</v>
      </c>
      <c r="AM3114" s="7">
        <v>18631887</v>
      </c>
      <c r="AN3114" s="3">
        <v>35.03</v>
      </c>
      <c r="AO3114" s="3">
        <v>-7.734807</v>
      </c>
      <c r="AP3114" s="3">
        <v>14.383562</v>
      </c>
      <c r="AQ3114" s="3">
        <v>42.735042999999997</v>
      </c>
      <c r="AR3114" s="3">
        <v>10.596026999999999</v>
      </c>
      <c r="AS3114" s="3">
        <v>14.383562</v>
      </c>
      <c r="AT3114" s="3">
        <v>42.735042999999997</v>
      </c>
      <c r="AU3114" s="3">
        <v>14.383562</v>
      </c>
      <c r="AV3114" s="3">
        <v>3.7109128188091383</v>
      </c>
      <c r="AW3114" s="3">
        <v>19.219640709337078</v>
      </c>
      <c r="AX3114" s="3">
        <v>8.7923079407453191</v>
      </c>
      <c r="AY3114" s="3">
        <v>58.27</v>
      </c>
      <c r="AZ3114" s="3">
        <v>301.81</v>
      </c>
      <c r="BA3114" s="4">
        <v>138.07</v>
      </c>
    </row>
    <row r="3115" spans="1:53" x14ac:dyDescent="0.3">
      <c r="A3115" s="1" t="s">
        <v>3018</v>
      </c>
      <c r="B3115" s="2">
        <v>19115075</v>
      </c>
      <c r="C3115" s="9" t="s">
        <v>2395</v>
      </c>
      <c r="D3115" s="9" t="s">
        <v>2403</v>
      </c>
      <c r="E3115" s="3">
        <v>77.467508190000004</v>
      </c>
      <c r="F3115" s="5">
        <v>-151.046492</v>
      </c>
      <c r="G3115" s="5" t="s">
        <v>2400</v>
      </c>
      <c r="H3115" s="3">
        <v>-0.51100000000000001</v>
      </c>
      <c r="I3115" s="3" t="s">
        <v>2397</v>
      </c>
      <c r="J3115" s="3">
        <v>-0.51100000000000001</v>
      </c>
      <c r="K3115" s="3" t="s">
        <v>2397</v>
      </c>
      <c r="L3115" s="3">
        <v>0.52831845</v>
      </c>
      <c r="M3115" s="3">
        <v>0.52831845</v>
      </c>
      <c r="N3115" s="3" t="s">
        <v>2397</v>
      </c>
      <c r="O3115" s="3" t="s">
        <v>2400</v>
      </c>
      <c r="P3115" s="3" t="s">
        <v>2400</v>
      </c>
      <c r="Q3115" s="3" t="s">
        <v>2397</v>
      </c>
      <c r="R3115" s="3">
        <v>1.2450669999999999</v>
      </c>
      <c r="S3115" s="3">
        <v>1.2450669999999999</v>
      </c>
      <c r="T3115" s="9" t="s">
        <v>3429</v>
      </c>
      <c r="U3115" s="7">
        <v>44756</v>
      </c>
      <c r="V3115" s="7">
        <v>17200</v>
      </c>
      <c r="W3115" s="7">
        <v>243</v>
      </c>
      <c r="X3115" s="7" t="s">
        <v>2400</v>
      </c>
      <c r="Y3115" s="7">
        <v>55080</v>
      </c>
      <c r="Z3115" s="7">
        <v>55929</v>
      </c>
      <c r="AA3115" s="7">
        <v>47258</v>
      </c>
      <c r="AB3115" s="7">
        <v>44756</v>
      </c>
      <c r="AC3115" s="3">
        <v>-110.928</v>
      </c>
      <c r="AD3115" s="3">
        <v>-101.107</v>
      </c>
      <c r="AE3115" s="3">
        <v>-165.97800000000001</v>
      </c>
      <c r="AF3115" s="3">
        <v>-151.28399999999999</v>
      </c>
      <c r="AG3115" s="7">
        <v>37432832</v>
      </c>
      <c r="AH3115" s="7">
        <v>37459853</v>
      </c>
      <c r="AI3115" s="7">
        <v>5947500</v>
      </c>
      <c r="AJ3115" s="7">
        <v>23384006</v>
      </c>
      <c r="AK3115" s="3">
        <v>62.484119999999997</v>
      </c>
      <c r="AL3115" s="7">
        <v>73</v>
      </c>
      <c r="AM3115" s="7">
        <v>11093418</v>
      </c>
      <c r="AN3115" s="3">
        <v>29.64</v>
      </c>
      <c r="AO3115" s="3">
        <v>-4.2440319999999998</v>
      </c>
      <c r="AP3115" s="3">
        <v>74.396135000000001</v>
      </c>
      <c r="AQ3115" s="3">
        <v>66.359447000000003</v>
      </c>
      <c r="AR3115" s="3">
        <v>-64.985450999999998</v>
      </c>
      <c r="AS3115" s="3">
        <v>74.396135000000001</v>
      </c>
      <c r="AT3115" s="3">
        <v>66.359447000000003</v>
      </c>
      <c r="AU3115" s="3">
        <v>-64.985450999999998</v>
      </c>
      <c r="AV3115" s="3">
        <v>11.821937292133263</v>
      </c>
      <c r="AW3115" s="3">
        <v>60.597845150007338</v>
      </c>
      <c r="AX3115" s="3">
        <v>23.876395572217792</v>
      </c>
      <c r="AY3115" s="3">
        <v>140.66</v>
      </c>
      <c r="AZ3115" s="4">
        <v>721.02</v>
      </c>
      <c r="BA3115" s="4">
        <v>284.08999999999997</v>
      </c>
    </row>
    <row r="3116" spans="1:53" x14ac:dyDescent="0.3">
      <c r="A3116" s="1" t="s">
        <v>3279</v>
      </c>
      <c r="B3116" s="2">
        <v>5721788</v>
      </c>
      <c r="C3116" s="9" t="s">
        <v>2401</v>
      </c>
      <c r="D3116" s="9" t="s">
        <v>2407</v>
      </c>
      <c r="E3116" s="3">
        <v>75.979811159999997</v>
      </c>
      <c r="F3116" s="5">
        <v>75.949521000000004</v>
      </c>
      <c r="G3116" s="5" t="s">
        <v>2400</v>
      </c>
      <c r="H3116" s="3">
        <v>0.80600000000000005</v>
      </c>
      <c r="I3116" s="3">
        <v>4.9012570000000002</v>
      </c>
      <c r="J3116" s="4">
        <v>0.80600000000000005</v>
      </c>
      <c r="K3116" s="3">
        <v>4.9012570000000002</v>
      </c>
      <c r="L3116" s="3">
        <v>1.0926555899999999</v>
      </c>
      <c r="M3116" s="3">
        <v>1.0926555899999999</v>
      </c>
      <c r="N3116" s="3" t="s">
        <v>2400</v>
      </c>
      <c r="O3116" s="3" t="s">
        <v>2400</v>
      </c>
      <c r="P3116" s="3" t="s">
        <v>2400</v>
      </c>
      <c r="Q3116" s="3">
        <v>23.487327000000001</v>
      </c>
      <c r="R3116" s="3" t="s">
        <v>2400</v>
      </c>
      <c r="S3116" s="3" t="s">
        <v>2400</v>
      </c>
      <c r="T3116" s="9" t="s">
        <v>3434</v>
      </c>
      <c r="U3116" s="7">
        <v>2476.2860000000001</v>
      </c>
      <c r="V3116" s="7">
        <v>3268.99</v>
      </c>
      <c r="W3116" s="7">
        <v>8077.0420000000004</v>
      </c>
      <c r="X3116" s="7">
        <v>8862.0249999999996</v>
      </c>
      <c r="Y3116" s="7">
        <v>2972.23</v>
      </c>
      <c r="Z3116" s="7">
        <v>2724.2579999999998</v>
      </c>
      <c r="AA3116" s="7">
        <v>2476.2860000000001</v>
      </c>
      <c r="AB3116" s="7">
        <v>2103.0720000000001</v>
      </c>
      <c r="AC3116" s="4">
        <v>100</v>
      </c>
      <c r="AD3116" s="4">
        <v>100</v>
      </c>
      <c r="AE3116" s="3" t="s">
        <v>2400</v>
      </c>
      <c r="AF3116" s="3" t="s">
        <v>2400</v>
      </c>
      <c r="AG3116" s="7">
        <v>6300392</v>
      </c>
      <c r="AH3116" s="7">
        <v>6300392</v>
      </c>
      <c r="AI3116" s="7">
        <v>6300392</v>
      </c>
      <c r="AJ3116" s="7" t="s">
        <v>2400</v>
      </c>
      <c r="AK3116" s="3" t="s">
        <v>2400</v>
      </c>
      <c r="AL3116" s="7">
        <v>21</v>
      </c>
      <c r="AM3116" s="7">
        <v>1802611</v>
      </c>
      <c r="AN3116" s="3">
        <v>28.19</v>
      </c>
      <c r="AO3116" s="3">
        <v>-5.902628</v>
      </c>
      <c r="AP3116" s="3">
        <v>-8.0808079999999993</v>
      </c>
      <c r="AQ3116" s="3">
        <v>1.865672</v>
      </c>
      <c r="AR3116" s="3">
        <v>11.428571</v>
      </c>
      <c r="AS3116" s="3">
        <v>-8.0808079999999993</v>
      </c>
      <c r="AT3116" s="3">
        <v>1.865672</v>
      </c>
      <c r="AU3116" s="3">
        <v>12</v>
      </c>
      <c r="AV3116" s="3">
        <v>1.3303350252759434</v>
      </c>
      <c r="AW3116" s="3">
        <v>1.4842325649181043</v>
      </c>
      <c r="AX3116" s="3">
        <v>2.2667422040929517</v>
      </c>
      <c r="AY3116" s="3">
        <v>87.57</v>
      </c>
      <c r="AZ3116" s="3">
        <v>97.69</v>
      </c>
      <c r="BA3116" s="4">
        <v>149.19999999999999</v>
      </c>
    </row>
    <row r="3117" spans="1:53" x14ac:dyDescent="0.3">
      <c r="A3117" s="1" t="s">
        <v>3265</v>
      </c>
      <c r="B3117" s="2">
        <v>4988862</v>
      </c>
      <c r="C3117" s="9" t="s">
        <v>2401</v>
      </c>
      <c r="D3117" s="9" t="s">
        <v>2411</v>
      </c>
      <c r="E3117" s="3">
        <v>75.710884960000001</v>
      </c>
      <c r="F3117" s="5">
        <v>422.99488400000001</v>
      </c>
      <c r="G3117" s="5" t="s">
        <v>2400</v>
      </c>
      <c r="H3117" s="3">
        <v>-2.516</v>
      </c>
      <c r="I3117" s="3" t="s">
        <v>2397</v>
      </c>
      <c r="J3117" s="3">
        <v>-2.516</v>
      </c>
      <c r="K3117" s="3" t="s">
        <v>2397</v>
      </c>
      <c r="L3117" s="3" t="s">
        <v>2397</v>
      </c>
      <c r="M3117" s="3">
        <v>3.1324110699999999</v>
      </c>
      <c r="N3117" s="3">
        <v>31.542289</v>
      </c>
      <c r="O3117" s="3" t="s">
        <v>2400</v>
      </c>
      <c r="P3117" s="3" t="s">
        <v>2400</v>
      </c>
      <c r="Q3117" s="3">
        <v>0.47374699999999997</v>
      </c>
      <c r="R3117" s="3">
        <v>6.1063109999999998</v>
      </c>
      <c r="S3117" s="3">
        <v>6.1063109999999998</v>
      </c>
      <c r="T3117" s="9" t="s">
        <v>3429</v>
      </c>
      <c r="U3117" s="7">
        <v>862615</v>
      </c>
      <c r="V3117" s="7">
        <v>840208</v>
      </c>
      <c r="W3117" s="7">
        <v>794197</v>
      </c>
      <c r="X3117" s="7">
        <v>852539</v>
      </c>
      <c r="Y3117" s="7">
        <v>853107</v>
      </c>
      <c r="Z3117" s="7">
        <v>849064</v>
      </c>
      <c r="AA3117" s="7">
        <v>859938</v>
      </c>
      <c r="AB3117" s="7">
        <v>862615</v>
      </c>
      <c r="AC3117" s="3">
        <v>24.478000000000002</v>
      </c>
      <c r="AD3117" s="3">
        <v>25.349</v>
      </c>
      <c r="AE3117" s="4">
        <v>2.9260000000000002</v>
      </c>
      <c r="AF3117" s="4">
        <v>4.3230000000000004</v>
      </c>
      <c r="AG3117" s="7">
        <v>4421876</v>
      </c>
      <c r="AH3117" s="7">
        <v>4421876</v>
      </c>
      <c r="AI3117" s="7">
        <v>4368422</v>
      </c>
      <c r="AJ3117" s="7">
        <v>2728437</v>
      </c>
      <c r="AK3117" s="3">
        <v>60.831429999999997</v>
      </c>
      <c r="AL3117" s="7">
        <v>31</v>
      </c>
      <c r="AM3117" s="7">
        <v>728318</v>
      </c>
      <c r="AN3117" s="3">
        <v>16.239999999999998</v>
      </c>
      <c r="AO3117" s="3">
        <v>-17.069980000000001</v>
      </c>
      <c r="AP3117" s="3">
        <v>-24.881516999999999</v>
      </c>
      <c r="AQ3117" s="3">
        <v>-16.852459</v>
      </c>
      <c r="AR3117" s="3">
        <v>91.830560000000006</v>
      </c>
      <c r="AS3117" s="3">
        <v>-24.881516999999999</v>
      </c>
      <c r="AT3117" s="3">
        <v>-16.852459</v>
      </c>
      <c r="AU3117" s="3">
        <v>92.121212</v>
      </c>
      <c r="AV3117" s="3">
        <v>3.3582134475687155</v>
      </c>
      <c r="AW3117" s="3">
        <v>2.9423921628065797</v>
      </c>
      <c r="AX3117" s="3">
        <v>3.9485546324865144</v>
      </c>
      <c r="AY3117" s="4">
        <v>158.08000000000001</v>
      </c>
      <c r="AZ3117" s="3">
        <v>138.51</v>
      </c>
      <c r="BA3117" s="3">
        <v>185.86</v>
      </c>
    </row>
    <row r="3118" spans="1:53" x14ac:dyDescent="0.3">
      <c r="A3118" s="1" t="s">
        <v>3102</v>
      </c>
      <c r="B3118" s="2">
        <v>5269985</v>
      </c>
      <c r="C3118" s="9" t="s">
        <v>2395</v>
      </c>
      <c r="D3118" s="9" t="s">
        <v>2463</v>
      </c>
      <c r="E3118" s="3">
        <v>75.429830236279997</v>
      </c>
      <c r="F3118" s="5">
        <v>121.10883</v>
      </c>
      <c r="G3118" s="5" t="s">
        <v>2400</v>
      </c>
      <c r="H3118" s="3">
        <v>3.4000000000000002E-2</v>
      </c>
      <c r="I3118" s="3" t="s">
        <v>2397</v>
      </c>
      <c r="J3118" s="3">
        <v>3.4000000000000002E-2</v>
      </c>
      <c r="K3118" s="3" t="s">
        <v>2397</v>
      </c>
      <c r="L3118" s="3" t="s">
        <v>2397</v>
      </c>
      <c r="M3118" s="3" t="s">
        <v>2397</v>
      </c>
      <c r="N3118" s="3" t="s">
        <v>2397</v>
      </c>
      <c r="O3118" s="3" t="s">
        <v>2400</v>
      </c>
      <c r="P3118" s="3" t="s">
        <v>2400</v>
      </c>
      <c r="Q3118" s="3">
        <v>1.4912840000000001</v>
      </c>
      <c r="R3118" s="3" t="s">
        <v>2397</v>
      </c>
      <c r="S3118" s="3">
        <v>-6.4955280000000002</v>
      </c>
      <c r="T3118" s="9" t="s">
        <v>3429</v>
      </c>
      <c r="U3118" s="7">
        <v>70987</v>
      </c>
      <c r="V3118" s="7">
        <v>76276</v>
      </c>
      <c r="W3118" s="7">
        <v>74652</v>
      </c>
      <c r="X3118" s="7">
        <v>49117</v>
      </c>
      <c r="Y3118" s="7">
        <v>75672</v>
      </c>
      <c r="Z3118" s="7">
        <v>75058</v>
      </c>
      <c r="AA3118" s="7">
        <v>74021</v>
      </c>
      <c r="AB3118" s="7">
        <v>70987</v>
      </c>
      <c r="AC3118" s="3">
        <v>87.838999999999999</v>
      </c>
      <c r="AD3118" s="4">
        <v>90.21</v>
      </c>
      <c r="AE3118" s="3">
        <v>-31.478999999999999</v>
      </c>
      <c r="AF3118" s="3">
        <v>-24.907</v>
      </c>
      <c r="AG3118" s="7">
        <v>10055305</v>
      </c>
      <c r="AH3118" s="7">
        <v>9978566</v>
      </c>
      <c r="AI3118" s="7">
        <v>7487469</v>
      </c>
      <c r="AJ3118" s="7">
        <v>5358665</v>
      </c>
      <c r="AK3118" s="3">
        <v>53.291919999999998</v>
      </c>
      <c r="AL3118" s="7">
        <v>73</v>
      </c>
      <c r="AM3118" s="7">
        <v>4130633</v>
      </c>
      <c r="AN3118" s="3">
        <v>41.08</v>
      </c>
      <c r="AO3118" s="3">
        <v>16.946840000000002</v>
      </c>
      <c r="AP3118" s="3">
        <v>-10.951096</v>
      </c>
      <c r="AQ3118" s="3">
        <v>-33.532299000000002</v>
      </c>
      <c r="AR3118" s="3">
        <v>-64.373313999999993</v>
      </c>
      <c r="AS3118" s="3">
        <v>-10.951096</v>
      </c>
      <c r="AT3118" s="3">
        <v>-33.532299000000002</v>
      </c>
      <c r="AU3118" s="3">
        <v>-65.478018000000006</v>
      </c>
      <c r="AV3118" s="3">
        <v>3.9674579736765816</v>
      </c>
      <c r="AW3118" s="3">
        <v>3.0730702938308778</v>
      </c>
      <c r="AX3118" s="3">
        <v>2.6856569741047136</v>
      </c>
      <c r="AY3118" s="4">
        <v>152.01</v>
      </c>
      <c r="AZ3118" s="3">
        <v>117.74</v>
      </c>
      <c r="BA3118" s="4">
        <v>102.9</v>
      </c>
    </row>
    <row r="3119" spans="1:53" x14ac:dyDescent="0.3">
      <c r="A3119" s="1" t="s">
        <v>2925</v>
      </c>
      <c r="B3119" s="2">
        <v>4963417</v>
      </c>
      <c r="C3119" s="9" t="s">
        <v>2395</v>
      </c>
      <c r="D3119" s="9" t="s">
        <v>2481</v>
      </c>
      <c r="E3119" s="3">
        <v>75.255825060000006</v>
      </c>
      <c r="F3119" s="5">
        <v>19.178825</v>
      </c>
      <c r="G3119" s="5" t="s">
        <v>2400</v>
      </c>
      <c r="H3119" s="3">
        <v>-8.1000000000000003E-2</v>
      </c>
      <c r="I3119" s="3" t="s">
        <v>2397</v>
      </c>
      <c r="J3119" s="3">
        <v>-8.1000000000000003E-2</v>
      </c>
      <c r="K3119" s="3" t="s">
        <v>2397</v>
      </c>
      <c r="L3119" s="3">
        <v>0.82264698999999997</v>
      </c>
      <c r="M3119" s="3">
        <v>0.81632652999999999</v>
      </c>
      <c r="N3119" s="3">
        <v>23.943662</v>
      </c>
      <c r="O3119" s="3" t="s">
        <v>2400</v>
      </c>
      <c r="P3119" s="3" t="s">
        <v>2400</v>
      </c>
      <c r="Q3119" s="3">
        <v>0.54343699999999995</v>
      </c>
      <c r="R3119" s="3" t="s">
        <v>2397</v>
      </c>
      <c r="S3119" s="3">
        <v>-4.4030279999999999</v>
      </c>
      <c r="T3119" s="9" t="s">
        <v>3429</v>
      </c>
      <c r="U3119" s="7">
        <v>52665</v>
      </c>
      <c r="V3119" s="7">
        <v>35761</v>
      </c>
      <c r="W3119" s="7">
        <v>38524</v>
      </c>
      <c r="X3119" s="7">
        <v>52128</v>
      </c>
      <c r="Y3119" s="7">
        <v>65569</v>
      </c>
      <c r="Z3119" s="7">
        <v>54978</v>
      </c>
      <c r="AA3119" s="7">
        <v>50754</v>
      </c>
      <c r="AB3119" s="7">
        <v>52665</v>
      </c>
      <c r="AC3119" s="3">
        <v>38.405000000000001</v>
      </c>
      <c r="AD3119" s="3">
        <v>33.947000000000003</v>
      </c>
      <c r="AE3119" s="3">
        <v>-19.536999999999999</v>
      </c>
      <c r="AF3119" s="3">
        <v>-15.074</v>
      </c>
      <c r="AG3119" s="7">
        <v>26973414</v>
      </c>
      <c r="AH3119" s="7">
        <v>26935406</v>
      </c>
      <c r="AI3119" s="7">
        <v>26373454</v>
      </c>
      <c r="AJ3119" s="7">
        <v>24744576</v>
      </c>
      <c r="AK3119" s="3">
        <v>91.736909999999995</v>
      </c>
      <c r="AL3119" s="7">
        <v>72</v>
      </c>
      <c r="AM3119" s="7">
        <v>18524388</v>
      </c>
      <c r="AN3119" s="3">
        <v>68.680000000000007</v>
      </c>
      <c r="AO3119" s="3">
        <v>3.3434650000000001</v>
      </c>
      <c r="AP3119" s="3">
        <v>21.863799</v>
      </c>
      <c r="AQ3119" s="3">
        <v>0</v>
      </c>
      <c r="AR3119" s="3">
        <v>-22.727273</v>
      </c>
      <c r="AS3119" s="3">
        <v>21.863799</v>
      </c>
      <c r="AT3119" s="3">
        <v>0</v>
      </c>
      <c r="AU3119" s="3">
        <v>-21.296296000000002</v>
      </c>
      <c r="AV3119" s="3">
        <v>1.522736424836693</v>
      </c>
      <c r="AW3119" s="3">
        <v>2.9712084782310599</v>
      </c>
      <c r="AX3119" s="3">
        <v>2.0598111333455402</v>
      </c>
      <c r="AY3119" s="3">
        <v>93.26</v>
      </c>
      <c r="AZ3119" s="3">
        <v>181.97</v>
      </c>
      <c r="BA3119" s="3">
        <v>126.15</v>
      </c>
    </row>
    <row r="3120" spans="1:53" x14ac:dyDescent="0.3">
      <c r="A3120" s="1" t="s">
        <v>3213</v>
      </c>
      <c r="B3120" s="2">
        <v>4422254</v>
      </c>
      <c r="C3120" s="9" t="s">
        <v>2401</v>
      </c>
      <c r="D3120" s="9" t="s">
        <v>2431</v>
      </c>
      <c r="E3120" s="3">
        <v>74.478749620000002</v>
      </c>
      <c r="F3120" s="5">
        <v>-8.1402509999999992</v>
      </c>
      <c r="G3120" s="5" t="s">
        <v>2400</v>
      </c>
      <c r="H3120" s="4">
        <v>2.6</v>
      </c>
      <c r="I3120" s="3">
        <v>2.110036</v>
      </c>
      <c r="J3120" s="3">
        <v>2.6</v>
      </c>
      <c r="K3120" s="3">
        <v>2.110036</v>
      </c>
      <c r="L3120" s="3">
        <v>1.6454502600000001</v>
      </c>
      <c r="M3120" s="3">
        <v>1.5187119200000001</v>
      </c>
      <c r="N3120" s="3">
        <v>0.59668299999999996</v>
      </c>
      <c r="O3120" s="3" t="s">
        <v>2400</v>
      </c>
      <c r="P3120" s="3" t="s">
        <v>2400</v>
      </c>
      <c r="Q3120" s="3">
        <v>0.15074799999999999</v>
      </c>
      <c r="R3120" s="3">
        <v>0.15621399999999999</v>
      </c>
      <c r="S3120" s="3">
        <v>0.15621399999999999</v>
      </c>
      <c r="T3120" s="9" t="s">
        <v>3429</v>
      </c>
      <c r="U3120" s="7">
        <v>33616</v>
      </c>
      <c r="V3120" s="7">
        <v>60551</v>
      </c>
      <c r="W3120" s="7">
        <v>50879</v>
      </c>
      <c r="X3120" s="7">
        <v>50916</v>
      </c>
      <c r="Y3120" s="7">
        <v>30555</v>
      </c>
      <c r="Z3120" s="7">
        <v>28261</v>
      </c>
      <c r="AA3120" s="7">
        <v>27744</v>
      </c>
      <c r="AB3120" s="7">
        <v>33616</v>
      </c>
      <c r="AC3120" s="3">
        <v>71.811000000000007</v>
      </c>
      <c r="AD3120" s="3">
        <v>68.328999999999994</v>
      </c>
      <c r="AE3120" s="3">
        <v>-64.727999999999994</v>
      </c>
      <c r="AF3120" s="3">
        <v>92.498999999999995</v>
      </c>
      <c r="AG3120" s="7">
        <v>24992869</v>
      </c>
      <c r="AH3120" s="7">
        <v>24869442</v>
      </c>
      <c r="AI3120" s="7">
        <v>24323993</v>
      </c>
      <c r="AJ3120" s="7">
        <v>15298171</v>
      </c>
      <c r="AK3120" s="3">
        <v>61.210140000000003</v>
      </c>
      <c r="AL3120" s="7">
        <v>28</v>
      </c>
      <c r="AM3120" s="7">
        <v>3043342</v>
      </c>
      <c r="AN3120" s="4">
        <v>12.18</v>
      </c>
      <c r="AO3120" s="3">
        <v>10.094637000000001</v>
      </c>
      <c r="AP3120" s="3">
        <v>17.114094000000001</v>
      </c>
      <c r="AQ3120" s="3">
        <v>17.310924</v>
      </c>
      <c r="AR3120" s="3">
        <v>-50.322052999999997</v>
      </c>
      <c r="AS3120" s="3">
        <v>17.114094000000001</v>
      </c>
      <c r="AT3120" s="3">
        <v>17.310924</v>
      </c>
      <c r="AU3120" s="3">
        <v>-50.671377999999997</v>
      </c>
      <c r="AV3120" s="3">
        <v>1.6120760421786604</v>
      </c>
      <c r="AW3120" s="3">
        <v>1.4501007143268878</v>
      </c>
      <c r="AX3120" s="3">
        <v>1.1412570349675533</v>
      </c>
      <c r="AY3120" s="3">
        <v>73.89</v>
      </c>
      <c r="AZ3120" s="3">
        <v>66.47</v>
      </c>
      <c r="BA3120" s="3">
        <v>52.31</v>
      </c>
    </row>
    <row r="3121" spans="1:53" x14ac:dyDescent="0.3">
      <c r="A3121" s="1" t="s">
        <v>2818</v>
      </c>
      <c r="B3121" s="2">
        <v>6557156</v>
      </c>
      <c r="C3121" s="9" t="s">
        <v>2401</v>
      </c>
      <c r="D3121" s="9" t="s">
        <v>2419</v>
      </c>
      <c r="E3121" s="3">
        <v>74.386772460000003</v>
      </c>
      <c r="F3121" s="5">
        <v>21.354772000000001</v>
      </c>
      <c r="G3121" s="5" t="s">
        <v>2400</v>
      </c>
      <c r="H3121" s="3">
        <v>-1.9039999999999999</v>
      </c>
      <c r="I3121" s="3" t="s">
        <v>2397</v>
      </c>
      <c r="J3121" s="3">
        <v>-1.9039999999999999</v>
      </c>
      <c r="K3121" s="3" t="s">
        <v>2397</v>
      </c>
      <c r="L3121" s="3">
        <v>1.57725322</v>
      </c>
      <c r="M3121" s="3">
        <v>1.41994687</v>
      </c>
      <c r="N3121" s="3" t="s">
        <v>2397</v>
      </c>
      <c r="O3121" s="3" t="s">
        <v>2400</v>
      </c>
      <c r="P3121" s="3" t="s">
        <v>2400</v>
      </c>
      <c r="Q3121" s="3">
        <v>2.6981700000000002</v>
      </c>
      <c r="R3121" s="3" t="s">
        <v>2397</v>
      </c>
      <c r="S3121" s="3">
        <v>-0.213865</v>
      </c>
      <c r="T3121" s="9" t="s">
        <v>3429</v>
      </c>
      <c r="U3121" s="7">
        <v>7540</v>
      </c>
      <c r="V3121" s="7">
        <v>894</v>
      </c>
      <c r="W3121" s="7" t="s">
        <v>2400</v>
      </c>
      <c r="X3121" s="7" t="s">
        <v>2400</v>
      </c>
      <c r="Y3121" s="7">
        <v>6241</v>
      </c>
      <c r="Z3121" s="7">
        <v>7427</v>
      </c>
      <c r="AA3121" s="7">
        <v>9906</v>
      </c>
      <c r="AB3121" s="7">
        <v>7540</v>
      </c>
      <c r="AC3121" s="3">
        <v>-171.81700000000001</v>
      </c>
      <c r="AD3121" s="3" t="s">
        <v>2397</v>
      </c>
      <c r="AE3121" s="3" t="s">
        <v>2397</v>
      </c>
      <c r="AF3121" s="3" t="s">
        <v>2397</v>
      </c>
      <c r="AG3121" s="7">
        <v>11882581</v>
      </c>
      <c r="AH3121" s="7">
        <v>11788137</v>
      </c>
      <c r="AI3121" s="7">
        <v>11533840</v>
      </c>
      <c r="AJ3121" s="7">
        <v>4644371</v>
      </c>
      <c r="AK3121" s="3">
        <v>39.084589999999999</v>
      </c>
      <c r="AL3121" s="7">
        <v>64</v>
      </c>
      <c r="AM3121" s="7">
        <v>934138</v>
      </c>
      <c r="AN3121" s="3">
        <v>7.86</v>
      </c>
      <c r="AO3121" s="3">
        <v>15.976331</v>
      </c>
      <c r="AP3121" s="3">
        <v>-6.0702879999999997</v>
      </c>
      <c r="AQ3121" s="3">
        <v>-6.9620249999999997</v>
      </c>
      <c r="AR3121" s="3">
        <v>-66.495724999999993</v>
      </c>
      <c r="AS3121" s="3">
        <v>-6.0702879999999997</v>
      </c>
      <c r="AT3121" s="3">
        <v>-6.9620249999999997</v>
      </c>
      <c r="AU3121" s="3">
        <v>-65.614033000000006</v>
      </c>
      <c r="AV3121" s="3">
        <v>4.7428857891329459</v>
      </c>
      <c r="AW3121" s="3">
        <v>3.8429762394198264</v>
      </c>
      <c r="AX3121" s="3">
        <v>3.9164473351211559</v>
      </c>
      <c r="AY3121" s="3">
        <v>154.96</v>
      </c>
      <c r="AZ3121" s="3">
        <v>125.56</v>
      </c>
      <c r="BA3121" s="3">
        <v>127.96</v>
      </c>
    </row>
    <row r="3122" spans="1:53" x14ac:dyDescent="0.3">
      <c r="A3122" s="1" t="s">
        <v>3261</v>
      </c>
      <c r="B3122" s="2">
        <v>4756840</v>
      </c>
      <c r="C3122" s="9" t="s">
        <v>2401</v>
      </c>
      <c r="D3122" s="9" t="s">
        <v>2461</v>
      </c>
      <c r="E3122" s="3">
        <v>74.242350999999999</v>
      </c>
      <c r="F3122" s="5">
        <v>297.40835099999998</v>
      </c>
      <c r="G3122" s="5" t="s">
        <v>2400</v>
      </c>
      <c r="H3122" s="3">
        <v>-0.33700000000000002</v>
      </c>
      <c r="I3122" s="3" t="s">
        <v>2397</v>
      </c>
      <c r="J3122" s="3">
        <v>-0.33700000000000002</v>
      </c>
      <c r="K3122" s="3" t="s">
        <v>2397</v>
      </c>
      <c r="L3122" s="3" t="s">
        <v>2397</v>
      </c>
      <c r="M3122" s="3">
        <v>0.70070203000000009</v>
      </c>
      <c r="N3122" s="3" t="s">
        <v>2397</v>
      </c>
      <c r="O3122" s="3" t="s">
        <v>2400</v>
      </c>
      <c r="P3122" s="3" t="s">
        <v>2400</v>
      </c>
      <c r="Q3122" s="3">
        <v>0.78661599999999998</v>
      </c>
      <c r="R3122" s="3" t="s">
        <v>2397</v>
      </c>
      <c r="S3122" s="3">
        <v>-16.340516000000001</v>
      </c>
      <c r="T3122" s="9" t="s">
        <v>3429</v>
      </c>
      <c r="U3122" s="7">
        <v>401971</v>
      </c>
      <c r="V3122" s="7">
        <v>664941</v>
      </c>
      <c r="W3122" s="7">
        <v>688389</v>
      </c>
      <c r="X3122" s="7">
        <v>475977</v>
      </c>
      <c r="Y3122" s="7">
        <v>364450</v>
      </c>
      <c r="Z3122" s="7">
        <v>363437</v>
      </c>
      <c r="AA3122" s="7">
        <v>365770</v>
      </c>
      <c r="AB3122" s="7">
        <v>401971</v>
      </c>
      <c r="AC3122" s="4">
        <v>11.622999999999999</v>
      </c>
      <c r="AD3122" s="4">
        <v>9.0619999999999994</v>
      </c>
      <c r="AE3122" s="3">
        <v>-2.609</v>
      </c>
      <c r="AF3122" s="3">
        <v>-5.532</v>
      </c>
      <c r="AG3122" s="7">
        <v>70460000</v>
      </c>
      <c r="AH3122" s="7">
        <v>69255000</v>
      </c>
      <c r="AI3122" s="7">
        <v>94258000</v>
      </c>
      <c r="AJ3122" s="7">
        <v>7247618</v>
      </c>
      <c r="AK3122" s="3">
        <v>10.250209999999999</v>
      </c>
      <c r="AL3122" s="7">
        <v>77</v>
      </c>
      <c r="AM3122" s="7">
        <v>12285556</v>
      </c>
      <c r="AN3122" s="3">
        <v>17.38</v>
      </c>
      <c r="AO3122" s="3">
        <v>2.2269000000000001E-2</v>
      </c>
      <c r="AP3122" s="3">
        <v>-14.447619</v>
      </c>
      <c r="AQ3122" s="3">
        <v>-19.794643000000001</v>
      </c>
      <c r="AR3122" s="3">
        <v>-59.536036000000003</v>
      </c>
      <c r="AS3122" s="3">
        <v>-14.447619</v>
      </c>
      <c r="AT3122" s="3">
        <v>-19.794643000000001</v>
      </c>
      <c r="AU3122" s="3">
        <v>-59.536036000000003</v>
      </c>
      <c r="AV3122" s="3">
        <v>1.170845868572477</v>
      </c>
      <c r="AW3122" s="3">
        <v>0.95398454763533769</v>
      </c>
      <c r="AX3122" s="3">
        <v>0.78513735425304898</v>
      </c>
      <c r="AY3122" s="4">
        <v>65.900000000000006</v>
      </c>
      <c r="AZ3122" s="4">
        <v>53.7</v>
      </c>
      <c r="BA3122" s="3">
        <v>44.19</v>
      </c>
    </row>
    <row r="3123" spans="1:53" x14ac:dyDescent="0.3">
      <c r="A3123" s="1" t="s">
        <v>3058</v>
      </c>
      <c r="B3123" s="2">
        <v>7161287</v>
      </c>
      <c r="C3123" s="9" t="s">
        <v>2401</v>
      </c>
      <c r="D3123" s="9" t="s">
        <v>2486</v>
      </c>
      <c r="E3123" s="3">
        <v>74.136658749999995</v>
      </c>
      <c r="F3123" s="5">
        <v>414.60965800000002</v>
      </c>
      <c r="G3123" s="5" t="s">
        <v>2400</v>
      </c>
      <c r="H3123" s="3">
        <v>-0.26</v>
      </c>
      <c r="I3123" s="3" t="s">
        <v>2397</v>
      </c>
      <c r="J3123" s="3">
        <v>-0.26</v>
      </c>
      <c r="K3123" s="3" t="s">
        <v>2397</v>
      </c>
      <c r="L3123" s="3" t="s">
        <v>2397</v>
      </c>
      <c r="M3123" s="3" t="s">
        <v>2397</v>
      </c>
      <c r="N3123" s="3">
        <v>16</v>
      </c>
      <c r="O3123" s="3" t="s">
        <v>2400</v>
      </c>
      <c r="P3123" s="3" t="s">
        <v>2400</v>
      </c>
      <c r="Q3123" s="3">
        <v>0.69675799999999999</v>
      </c>
      <c r="R3123" s="3">
        <v>4.906752</v>
      </c>
      <c r="S3123" s="3">
        <v>4.906752</v>
      </c>
      <c r="T3123" s="9" t="s">
        <v>3429</v>
      </c>
      <c r="U3123" s="7">
        <v>609526</v>
      </c>
      <c r="V3123" s="7">
        <v>593382</v>
      </c>
      <c r="W3123" s="7">
        <v>349419</v>
      </c>
      <c r="X3123" s="7">
        <v>310851</v>
      </c>
      <c r="Y3123" s="7">
        <v>556751</v>
      </c>
      <c r="Z3123" s="7">
        <v>559211</v>
      </c>
      <c r="AA3123" s="7">
        <v>588238</v>
      </c>
      <c r="AB3123" s="7">
        <v>609526</v>
      </c>
      <c r="AC3123" s="3">
        <v>19.486999999999998</v>
      </c>
      <c r="AD3123" s="3">
        <v>17.251000000000001</v>
      </c>
      <c r="AE3123" s="4">
        <v>9.673</v>
      </c>
      <c r="AF3123" s="4">
        <v>8.2840000000000007</v>
      </c>
      <c r="AG3123" s="7">
        <v>42363805</v>
      </c>
      <c r="AH3123" s="7">
        <v>41167385</v>
      </c>
      <c r="AI3123" s="7">
        <v>35345494</v>
      </c>
      <c r="AJ3123" s="7">
        <v>24717736</v>
      </c>
      <c r="AK3123" s="3">
        <v>58.346359999999997</v>
      </c>
      <c r="AL3123" s="7">
        <v>56</v>
      </c>
      <c r="AM3123" s="7">
        <v>7295778</v>
      </c>
      <c r="AN3123" s="3">
        <v>17.22</v>
      </c>
      <c r="AO3123" s="3">
        <v>15.321251999999999</v>
      </c>
      <c r="AP3123" s="3">
        <v>-36</v>
      </c>
      <c r="AQ3123" s="3">
        <v>-0.88495599999999996</v>
      </c>
      <c r="AR3123" s="3">
        <v>-59.566786999999998</v>
      </c>
      <c r="AS3123" s="3">
        <v>-36</v>
      </c>
      <c r="AT3123" s="3">
        <v>-0.88495599999999996</v>
      </c>
      <c r="AU3123" s="3">
        <v>-58.208955000000003</v>
      </c>
      <c r="AV3123" s="3">
        <v>9.7285359518579604</v>
      </c>
      <c r="AW3123" s="3">
        <v>11.38580553504449</v>
      </c>
      <c r="AX3123" s="3">
        <v>12.249197344107966</v>
      </c>
      <c r="AY3123" s="3">
        <v>116.21</v>
      </c>
      <c r="AZ3123" s="4">
        <v>136</v>
      </c>
      <c r="BA3123" s="3">
        <v>146.32</v>
      </c>
    </row>
    <row r="3124" spans="1:53" x14ac:dyDescent="0.3">
      <c r="A3124" s="1" t="s">
        <v>2929</v>
      </c>
      <c r="B3124" s="2">
        <v>5721673</v>
      </c>
      <c r="C3124" s="9" t="s">
        <v>2401</v>
      </c>
      <c r="D3124" s="9" t="s">
        <v>2407</v>
      </c>
      <c r="E3124" s="3">
        <v>73.947661060000001</v>
      </c>
      <c r="F3124" s="5">
        <v>104.479201</v>
      </c>
      <c r="G3124" s="5" t="s">
        <v>2400</v>
      </c>
      <c r="H3124" s="3">
        <v>0.37</v>
      </c>
      <c r="I3124" s="3">
        <v>8.0885610000000003</v>
      </c>
      <c r="J3124" s="4">
        <v>0.37</v>
      </c>
      <c r="K3124" s="3">
        <v>8.0885610000000003</v>
      </c>
      <c r="L3124" s="3">
        <v>0.94158075999999991</v>
      </c>
      <c r="M3124" s="3">
        <v>0.94158075999999991</v>
      </c>
      <c r="N3124" s="3">
        <v>11.861471999999999</v>
      </c>
      <c r="O3124" s="3" t="s">
        <v>2400</v>
      </c>
      <c r="P3124" s="3" t="s">
        <v>2400</v>
      </c>
      <c r="Q3124" s="3">
        <v>13.196191000000001</v>
      </c>
      <c r="R3124" s="3" t="s">
        <v>2400</v>
      </c>
      <c r="S3124" s="3" t="s">
        <v>2400</v>
      </c>
      <c r="T3124" s="9" t="s">
        <v>3437</v>
      </c>
      <c r="U3124" s="7">
        <v>7605.491</v>
      </c>
      <c r="V3124" s="7">
        <v>6546.6220000000003</v>
      </c>
      <c r="W3124" s="7">
        <v>6207.9639999999999</v>
      </c>
      <c r="X3124" s="7">
        <v>7522.5029999999997</v>
      </c>
      <c r="Y3124" s="7">
        <v>7710.56</v>
      </c>
      <c r="Z3124" s="7">
        <v>7658.0259999999998</v>
      </c>
      <c r="AA3124" s="7">
        <v>7605.491</v>
      </c>
      <c r="AB3124" s="7">
        <v>7437.1980000000003</v>
      </c>
      <c r="AC3124" s="4">
        <v>100</v>
      </c>
      <c r="AD3124" s="4">
        <v>100</v>
      </c>
      <c r="AE3124" s="3" t="s">
        <v>2400</v>
      </c>
      <c r="AF3124" s="3" t="s">
        <v>2400</v>
      </c>
      <c r="AG3124" s="7">
        <v>6498037</v>
      </c>
      <c r="AH3124" s="7">
        <v>6498037</v>
      </c>
      <c r="AI3124" s="7">
        <v>6498037</v>
      </c>
      <c r="AJ3124" s="7" t="s">
        <v>2400</v>
      </c>
      <c r="AK3124" s="3" t="s">
        <v>2400</v>
      </c>
      <c r="AL3124" s="7">
        <v>24</v>
      </c>
      <c r="AM3124" s="7">
        <v>1109508</v>
      </c>
      <c r="AN3124" s="3">
        <v>17.07</v>
      </c>
      <c r="AO3124" s="3">
        <v>-1.1133770000000001</v>
      </c>
      <c r="AP3124" s="3">
        <v>-3.6906850000000002</v>
      </c>
      <c r="AQ3124" s="3">
        <v>-4.9023859999999999</v>
      </c>
      <c r="AR3124" s="3">
        <v>5.1823420000000002</v>
      </c>
      <c r="AS3124" s="3">
        <v>-3.6906850000000002</v>
      </c>
      <c r="AT3124" s="3">
        <v>-4.9023859999999999</v>
      </c>
      <c r="AU3124" s="3">
        <v>5.4860439999999997</v>
      </c>
      <c r="AV3124" s="3">
        <v>1.7254595503226591</v>
      </c>
      <c r="AW3124" s="3">
        <v>1.6416880974977521</v>
      </c>
      <c r="AX3124" s="3">
        <v>1.4996978791737117</v>
      </c>
      <c r="AY3124" s="4">
        <v>104.08</v>
      </c>
      <c r="AZ3124" s="3">
        <v>99.03</v>
      </c>
      <c r="BA3124" s="3">
        <v>90.46</v>
      </c>
    </row>
    <row r="3125" spans="1:53" x14ac:dyDescent="0.3">
      <c r="A3125" s="1" t="s">
        <v>3232</v>
      </c>
      <c r="B3125" s="2">
        <v>100399856</v>
      </c>
      <c r="C3125" s="9" t="s">
        <v>2401</v>
      </c>
      <c r="D3125" s="9" t="s">
        <v>2420</v>
      </c>
      <c r="E3125" s="3">
        <v>72.642047000000005</v>
      </c>
      <c r="F3125" s="5">
        <v>336.49104699999998</v>
      </c>
      <c r="G3125" s="5" t="s">
        <v>2400</v>
      </c>
      <c r="H3125" s="3">
        <v>-1.1930000000000001</v>
      </c>
      <c r="I3125" s="3" t="s">
        <v>2397</v>
      </c>
      <c r="J3125" s="3">
        <v>-1.1930000000000001</v>
      </c>
      <c r="K3125" s="3" t="s">
        <v>2397</v>
      </c>
      <c r="L3125" s="3" t="s">
        <v>2397</v>
      </c>
      <c r="M3125" s="3">
        <v>0.39735098999999996</v>
      </c>
      <c r="N3125" s="3">
        <v>9.3442620000000005</v>
      </c>
      <c r="O3125" s="3" t="s">
        <v>2400</v>
      </c>
      <c r="P3125" s="3" t="s">
        <v>2400</v>
      </c>
      <c r="Q3125" s="3">
        <v>0.69412399999999996</v>
      </c>
      <c r="R3125" s="3">
        <v>26.112727</v>
      </c>
      <c r="S3125" s="3">
        <v>26.112727</v>
      </c>
      <c r="T3125" s="9" t="s">
        <v>3429</v>
      </c>
      <c r="U3125" s="7">
        <v>494776</v>
      </c>
      <c r="V3125" s="7">
        <v>517627</v>
      </c>
      <c r="W3125" s="7">
        <v>403717</v>
      </c>
      <c r="X3125" s="7">
        <v>133428</v>
      </c>
      <c r="Y3125" s="7">
        <v>476331</v>
      </c>
      <c r="Z3125" s="7">
        <v>492516</v>
      </c>
      <c r="AA3125" s="7">
        <v>491893</v>
      </c>
      <c r="AB3125" s="7">
        <v>494776</v>
      </c>
      <c r="AC3125" s="3">
        <v>61.067999999999998</v>
      </c>
      <c r="AD3125" s="3">
        <v>56.456000000000003</v>
      </c>
      <c r="AE3125" s="4">
        <v>9.7959999999999994</v>
      </c>
      <c r="AF3125" s="3">
        <v>-0.63700000000000001</v>
      </c>
      <c r="AG3125" s="7">
        <v>58558959</v>
      </c>
      <c r="AH3125" s="7">
        <v>58513440</v>
      </c>
      <c r="AI3125" s="7">
        <v>57751375</v>
      </c>
      <c r="AJ3125" s="7">
        <v>27515702</v>
      </c>
      <c r="AK3125" s="3">
        <v>46.96931</v>
      </c>
      <c r="AL3125" s="7">
        <v>111</v>
      </c>
      <c r="AM3125" s="7">
        <v>19905887</v>
      </c>
      <c r="AN3125" s="3">
        <v>33.979999999999997</v>
      </c>
      <c r="AO3125" s="3">
        <v>7.5471700000000004</v>
      </c>
      <c r="AP3125" s="3">
        <v>-8.0645159999999994</v>
      </c>
      <c r="AQ3125" s="3">
        <v>-19.148935999999999</v>
      </c>
      <c r="AR3125" s="3">
        <v>-80.904522999999998</v>
      </c>
      <c r="AS3125" s="3">
        <v>-8.0645159999999994</v>
      </c>
      <c r="AT3125" s="3">
        <v>-19.148935999999999</v>
      </c>
      <c r="AU3125" s="3">
        <v>-81.493506999999994</v>
      </c>
      <c r="AV3125" s="3">
        <v>2.7491257768387909</v>
      </c>
      <c r="AW3125" s="3">
        <v>2.7031929578178362</v>
      </c>
      <c r="AX3125" s="3">
        <v>2.38579258983478</v>
      </c>
      <c r="AY3125" s="3">
        <v>61.74</v>
      </c>
      <c r="AZ3125" s="3">
        <v>60.71</v>
      </c>
      <c r="BA3125" s="3">
        <v>53.58</v>
      </c>
    </row>
    <row r="3126" spans="1:53" x14ac:dyDescent="0.3">
      <c r="A3126" s="1" t="s">
        <v>2589</v>
      </c>
      <c r="B3126" s="2">
        <v>4183209</v>
      </c>
      <c r="C3126" s="9" t="s">
        <v>2395</v>
      </c>
      <c r="D3126" s="9" t="s">
        <v>2408</v>
      </c>
      <c r="E3126" s="3">
        <v>72.015887210000002</v>
      </c>
      <c r="F3126" s="5">
        <v>25.679627</v>
      </c>
      <c r="G3126" s="5">
        <v>95.376146580421704</v>
      </c>
      <c r="H3126" s="3">
        <v>6.0764834034959603E-3</v>
      </c>
      <c r="I3126" s="3">
        <v>57.350071428571397</v>
      </c>
      <c r="J3126" s="3">
        <v>6.0764834034959603E-3</v>
      </c>
      <c r="K3126" s="3">
        <v>57.350071428571397</v>
      </c>
      <c r="L3126" s="3">
        <v>5.5569958370084498</v>
      </c>
      <c r="M3126" s="3">
        <v>4.3967345835356504</v>
      </c>
      <c r="N3126" s="3">
        <v>94.311246968742594</v>
      </c>
      <c r="O3126" s="3" t="s">
        <v>2400</v>
      </c>
      <c r="P3126" s="3" t="s">
        <v>2400</v>
      </c>
      <c r="Q3126" s="3">
        <v>4.9363999999999998E-2</v>
      </c>
      <c r="R3126" s="3">
        <v>0.55632700000000002</v>
      </c>
      <c r="S3126" s="3">
        <v>1.5880740388875001</v>
      </c>
      <c r="T3126" s="9" t="s">
        <v>3429</v>
      </c>
      <c r="U3126" s="7">
        <v>475066.06148348993</v>
      </c>
      <c r="V3126" s="7">
        <v>418137.36307633785</v>
      </c>
      <c r="W3126" s="7">
        <v>517861.73682678689</v>
      </c>
      <c r="X3126" s="7">
        <v>482704.14505863696</v>
      </c>
      <c r="Y3126" s="7">
        <v>348114.80835551501</v>
      </c>
      <c r="Z3126" s="7">
        <v>409325.43115722481</v>
      </c>
      <c r="AA3126" s="7">
        <v>475066.06148348993</v>
      </c>
      <c r="AB3126" s="7">
        <v>503544.77373485151</v>
      </c>
      <c r="AC3126" s="3">
        <v>32.921999999999997</v>
      </c>
      <c r="AD3126" s="3">
        <v>37.262999999999998</v>
      </c>
      <c r="AE3126" s="4">
        <v>7.1870000000000003</v>
      </c>
      <c r="AF3126" s="4">
        <v>5.8010000000000002</v>
      </c>
      <c r="AG3126" s="7">
        <v>53339692</v>
      </c>
      <c r="AH3126" s="7">
        <v>53339692</v>
      </c>
      <c r="AI3126" s="7" t="s">
        <v>2400</v>
      </c>
      <c r="AJ3126" s="7">
        <v>22769545</v>
      </c>
      <c r="AK3126" s="3">
        <v>40.154089999999997</v>
      </c>
      <c r="AL3126" s="7">
        <v>25</v>
      </c>
      <c r="AM3126" s="7">
        <v>2342544</v>
      </c>
      <c r="AN3126" s="4">
        <v>4.13</v>
      </c>
      <c r="AO3126" s="3">
        <v>2.8037380000000001</v>
      </c>
      <c r="AP3126" s="3">
        <v>-13.385827000000001</v>
      </c>
      <c r="AQ3126" s="3">
        <v>-22.535211</v>
      </c>
      <c r="AR3126" s="3">
        <v>-82.8125</v>
      </c>
      <c r="AS3126" s="3">
        <v>-13.385827000000001</v>
      </c>
      <c r="AT3126" s="3">
        <v>-22.535211</v>
      </c>
      <c r="AU3126" s="3">
        <v>-83.458646999999999</v>
      </c>
      <c r="AV3126" s="3">
        <v>5.8931593152773161</v>
      </c>
      <c r="AW3126" s="3">
        <v>2.628686958395503</v>
      </c>
      <c r="AX3126" s="3">
        <v>2.8360363784228531</v>
      </c>
      <c r="AY3126" s="3">
        <v>346.96</v>
      </c>
      <c r="AZ3126" s="3">
        <v>154.76</v>
      </c>
      <c r="BA3126" s="3">
        <v>166.97</v>
      </c>
    </row>
    <row r="3127" spans="1:53" x14ac:dyDescent="0.3">
      <c r="A3127" s="1" t="s">
        <v>3163</v>
      </c>
      <c r="B3127" s="2">
        <v>28743844</v>
      </c>
      <c r="C3127" s="9" t="s">
        <v>2401</v>
      </c>
      <c r="D3127" s="9" t="s">
        <v>2461</v>
      </c>
      <c r="E3127" s="3">
        <v>70.914932879999995</v>
      </c>
      <c r="F3127" s="5">
        <v>98.123322000000002</v>
      </c>
      <c r="G3127" s="5" t="s">
        <v>2400</v>
      </c>
      <c r="H3127" s="3">
        <v>-0.41399999999999998</v>
      </c>
      <c r="I3127" s="3" t="s">
        <v>2397</v>
      </c>
      <c r="J3127" s="3">
        <v>-0.41399999999999998</v>
      </c>
      <c r="K3127" s="3" t="s">
        <v>2397</v>
      </c>
      <c r="L3127" s="3" t="s">
        <v>2397</v>
      </c>
      <c r="M3127" s="3">
        <v>33.629629629999997</v>
      </c>
      <c r="N3127" s="3" t="s">
        <v>2397</v>
      </c>
      <c r="O3127" s="3" t="s">
        <v>2400</v>
      </c>
      <c r="P3127" s="3" t="s">
        <v>2400</v>
      </c>
      <c r="Q3127" s="3">
        <v>11.767390000000001</v>
      </c>
      <c r="R3127" s="3" t="s">
        <v>2397</v>
      </c>
      <c r="S3127" s="3">
        <v>-4.24099</v>
      </c>
      <c r="T3127" s="9" t="s">
        <v>3429</v>
      </c>
      <c r="U3127" s="7">
        <v>5685.9870000000001</v>
      </c>
      <c r="V3127" s="7">
        <v>475.17500000000001</v>
      </c>
      <c r="W3127" s="8">
        <v>8.843</v>
      </c>
      <c r="X3127" s="7" t="s">
        <v>2400</v>
      </c>
      <c r="Y3127" s="7">
        <v>18738.575000000001</v>
      </c>
      <c r="Z3127" s="7">
        <v>14229.362999999999</v>
      </c>
      <c r="AA3127" s="7">
        <v>8773.8420000000006</v>
      </c>
      <c r="AB3127" s="7">
        <v>5685.9870000000001</v>
      </c>
      <c r="AC3127" s="4">
        <v>33.200000000000003</v>
      </c>
      <c r="AD3127" s="3">
        <v>57.066000000000003</v>
      </c>
      <c r="AE3127" s="3" t="s">
        <v>2397</v>
      </c>
      <c r="AF3127" s="3">
        <v>-280.37799999999999</v>
      </c>
      <c r="AG3127" s="7">
        <v>32665362</v>
      </c>
      <c r="AH3127" s="7">
        <v>31391595</v>
      </c>
      <c r="AI3127" s="7">
        <v>27553753</v>
      </c>
      <c r="AJ3127" s="7">
        <v>25369253</v>
      </c>
      <c r="AK3127" s="3">
        <v>59.585590000000003</v>
      </c>
      <c r="AL3127" s="7">
        <v>65</v>
      </c>
      <c r="AM3127" s="7">
        <v>7790351</v>
      </c>
      <c r="AN3127" s="4">
        <v>18.3</v>
      </c>
      <c r="AO3127" s="3">
        <v>16.709512</v>
      </c>
      <c r="AP3127" s="3">
        <v>122.54902</v>
      </c>
      <c r="AQ3127" s="3">
        <v>84.552846000000002</v>
      </c>
      <c r="AR3127" s="3">
        <v>-10.453649</v>
      </c>
      <c r="AS3127" s="3">
        <v>122.54902</v>
      </c>
      <c r="AT3127" s="3">
        <v>84.552846000000002</v>
      </c>
      <c r="AU3127" s="3">
        <v>-13.358779</v>
      </c>
      <c r="AV3127" s="3">
        <v>32.702509179110308</v>
      </c>
      <c r="AW3127" s="3">
        <v>147.59089312623485</v>
      </c>
      <c r="AX3127" s="3">
        <v>51.882981482705596</v>
      </c>
      <c r="AY3127" s="3">
        <v>226.35</v>
      </c>
      <c r="AZ3127" s="3">
        <v>1021.57</v>
      </c>
      <c r="BA3127" s="4">
        <v>359.12</v>
      </c>
    </row>
    <row r="3128" spans="1:53" x14ac:dyDescent="0.3">
      <c r="A3128" s="1" t="s">
        <v>2642</v>
      </c>
      <c r="B3128" s="2">
        <v>4810174</v>
      </c>
      <c r="C3128" s="9" t="s">
        <v>2395</v>
      </c>
      <c r="D3128" s="9" t="s">
        <v>2403</v>
      </c>
      <c r="E3128" s="3">
        <v>70.124956249999997</v>
      </c>
      <c r="F3128" s="5">
        <v>52.836956000000001</v>
      </c>
      <c r="G3128" s="5" t="s">
        <v>2400</v>
      </c>
      <c r="H3128" s="3">
        <v>-2.9350000000000001</v>
      </c>
      <c r="I3128" s="3" t="s">
        <v>2397</v>
      </c>
      <c r="J3128" s="3">
        <v>-2.9350000000000001</v>
      </c>
      <c r="K3128" s="3" t="s">
        <v>2397</v>
      </c>
      <c r="L3128" s="3" t="s">
        <v>2397</v>
      </c>
      <c r="M3128" s="3" t="s">
        <v>2397</v>
      </c>
      <c r="N3128" s="3" t="s">
        <v>2397</v>
      </c>
      <c r="O3128" s="3" t="s">
        <v>2400</v>
      </c>
      <c r="P3128" s="3" t="s">
        <v>2400</v>
      </c>
      <c r="Q3128" s="3">
        <v>0.59114800000000001</v>
      </c>
      <c r="R3128" s="3" t="s">
        <v>2397</v>
      </c>
      <c r="S3128" s="3">
        <v>-0.626413</v>
      </c>
      <c r="T3128" s="9" t="s">
        <v>3429</v>
      </c>
      <c r="U3128" s="7">
        <v>8573</v>
      </c>
      <c r="V3128" s="7">
        <v>63573</v>
      </c>
      <c r="W3128" s="7">
        <v>20340</v>
      </c>
      <c r="X3128" s="7" t="s">
        <v>2400</v>
      </c>
      <c r="Y3128" s="7">
        <v>100439</v>
      </c>
      <c r="Z3128" s="7">
        <v>62387</v>
      </c>
      <c r="AA3128" s="7">
        <v>34704</v>
      </c>
      <c r="AB3128" s="7">
        <v>8573</v>
      </c>
      <c r="AC3128" s="3" t="s">
        <v>2397</v>
      </c>
      <c r="AD3128" s="3">
        <v>-79.578999999999994</v>
      </c>
      <c r="AE3128" s="3" t="s">
        <v>2397</v>
      </c>
      <c r="AF3128" s="4">
        <v>-113.75</v>
      </c>
      <c r="AG3128" s="7">
        <v>5740000</v>
      </c>
      <c r="AH3128" s="7">
        <v>4904000</v>
      </c>
      <c r="AI3128" s="7">
        <v>4076880</v>
      </c>
      <c r="AJ3128" s="7">
        <v>4685448</v>
      </c>
      <c r="AK3128" s="3">
        <v>81.348110000000005</v>
      </c>
      <c r="AL3128" s="7">
        <v>52</v>
      </c>
      <c r="AM3128" s="7">
        <v>2753133</v>
      </c>
      <c r="AN3128" s="4">
        <v>47.8</v>
      </c>
      <c r="AO3128" s="3">
        <v>-0.150038</v>
      </c>
      <c r="AP3128" s="3">
        <v>9.3223819999999993</v>
      </c>
      <c r="AQ3128" s="3">
        <v>63.714637000000003</v>
      </c>
      <c r="AR3128" s="3">
        <v>10.939779</v>
      </c>
      <c r="AS3128" s="3">
        <v>9.3223819999999993</v>
      </c>
      <c r="AT3128" s="3">
        <v>63.714637000000003</v>
      </c>
      <c r="AU3128" s="3">
        <v>3.8221530000000001</v>
      </c>
      <c r="AV3128" s="3">
        <v>8.1982551326012416</v>
      </c>
      <c r="AW3128" s="3">
        <v>7.4835516061697751</v>
      </c>
      <c r="AX3128" s="3">
        <v>8.9608683603388233</v>
      </c>
      <c r="AY3128" s="3">
        <v>90.09</v>
      </c>
      <c r="AZ3128" s="3">
        <v>82.24</v>
      </c>
      <c r="BA3128" s="3">
        <v>98.47</v>
      </c>
    </row>
    <row r="3129" spans="1:53" x14ac:dyDescent="0.3">
      <c r="A3129" s="1" t="s">
        <v>3117</v>
      </c>
      <c r="B3129" s="2">
        <v>14093833</v>
      </c>
      <c r="C3129" s="9" t="s">
        <v>2395</v>
      </c>
      <c r="D3129" s="9" t="s">
        <v>2403</v>
      </c>
      <c r="E3129" s="3">
        <v>69.79703318</v>
      </c>
      <c r="F3129" s="5">
        <v>10.789033</v>
      </c>
      <c r="G3129" s="5" t="s">
        <v>2400</v>
      </c>
      <c r="H3129" s="3">
        <v>-0.313</v>
      </c>
      <c r="I3129" s="3" t="s">
        <v>2397</v>
      </c>
      <c r="J3129" s="3">
        <v>-0.313</v>
      </c>
      <c r="K3129" s="3" t="s">
        <v>2397</v>
      </c>
      <c r="L3129" s="3">
        <v>0.48181817999999998</v>
      </c>
      <c r="M3129" s="3">
        <v>0.48181817999999998</v>
      </c>
      <c r="N3129" s="3" t="s">
        <v>2397</v>
      </c>
      <c r="O3129" s="3" t="s">
        <v>2400</v>
      </c>
      <c r="P3129" s="3" t="s">
        <v>2400</v>
      </c>
      <c r="Q3129" s="3" t="s">
        <v>2400</v>
      </c>
      <c r="R3129" s="3">
        <v>0.39179399999999998</v>
      </c>
      <c r="S3129" s="3">
        <v>0.39179399999999998</v>
      </c>
      <c r="T3129" s="9" t="s">
        <v>3429</v>
      </c>
      <c r="U3129" s="7" t="s">
        <v>2400</v>
      </c>
      <c r="V3129" s="7" t="s">
        <v>2400</v>
      </c>
      <c r="W3129" s="7" t="s">
        <v>2400</v>
      </c>
      <c r="X3129" s="7" t="s">
        <v>2400</v>
      </c>
      <c r="Y3129" s="7" t="s">
        <v>2400</v>
      </c>
      <c r="Z3129" s="7" t="s">
        <v>2400</v>
      </c>
      <c r="AA3129" s="7" t="s">
        <v>2400</v>
      </c>
      <c r="AB3129" s="7" t="s">
        <v>2400</v>
      </c>
      <c r="AC3129" s="3" t="s">
        <v>2400</v>
      </c>
      <c r="AD3129" s="3" t="s">
        <v>2400</v>
      </c>
      <c r="AE3129" s="3" t="s">
        <v>2400</v>
      </c>
      <c r="AF3129" s="3" t="s">
        <v>2400</v>
      </c>
      <c r="AG3129" s="7">
        <v>61767286</v>
      </c>
      <c r="AH3129" s="7">
        <v>61754786</v>
      </c>
      <c r="AI3129" s="7">
        <v>54812972</v>
      </c>
      <c r="AJ3129" s="7">
        <v>47892893</v>
      </c>
      <c r="AK3129" s="3">
        <v>77.537639999999996</v>
      </c>
      <c r="AL3129" s="7">
        <v>51</v>
      </c>
      <c r="AM3129" s="7">
        <v>23640050</v>
      </c>
      <c r="AN3129" s="3">
        <v>38.270000000000003</v>
      </c>
      <c r="AO3129" s="3">
        <v>-12.941357</v>
      </c>
      <c r="AP3129" s="3">
        <v>-49.814158999999997</v>
      </c>
      <c r="AQ3129" s="3">
        <v>-18.985714000000002</v>
      </c>
      <c r="AR3129" s="3">
        <v>-37.065809000000002</v>
      </c>
      <c r="AS3129" s="3">
        <v>-49.814158999999997</v>
      </c>
      <c r="AT3129" s="3">
        <v>-18.985714000000002</v>
      </c>
      <c r="AU3129" s="3">
        <v>-43.851484999999997</v>
      </c>
      <c r="AV3129" s="3">
        <v>5.1633367864017856</v>
      </c>
      <c r="AW3129" s="3">
        <v>10.287205637095219</v>
      </c>
      <c r="AX3129" s="3">
        <v>4.9568756161012777</v>
      </c>
      <c r="AY3129" s="3">
        <v>177.73</v>
      </c>
      <c r="AZ3129" s="4">
        <v>354.1</v>
      </c>
      <c r="BA3129" s="3">
        <v>170.62</v>
      </c>
    </row>
    <row r="3130" spans="1:53" x14ac:dyDescent="0.3">
      <c r="A3130" s="1" t="s">
        <v>2983</v>
      </c>
      <c r="B3130" s="2">
        <v>4392077</v>
      </c>
      <c r="C3130" s="9" t="s">
        <v>2395</v>
      </c>
      <c r="D3130" s="9" t="s">
        <v>2407</v>
      </c>
      <c r="E3130" s="3">
        <v>69.327777999999995</v>
      </c>
      <c r="F3130" s="5">
        <v>160.77777800000001</v>
      </c>
      <c r="G3130" s="5">
        <v>160.77777800000001</v>
      </c>
      <c r="H3130" s="3">
        <v>-0.503</v>
      </c>
      <c r="I3130" s="3" t="s">
        <v>2397</v>
      </c>
      <c r="J3130" s="3">
        <v>-0.503</v>
      </c>
      <c r="K3130" s="3" t="s">
        <v>2397</v>
      </c>
      <c r="L3130" s="3">
        <v>0.77346868999999996</v>
      </c>
      <c r="M3130" s="3">
        <v>0.77346868999999996</v>
      </c>
      <c r="N3130" s="3">
        <v>11.65035</v>
      </c>
      <c r="O3130" s="3" t="s">
        <v>2400</v>
      </c>
      <c r="P3130" s="3" t="s">
        <v>2400</v>
      </c>
      <c r="Q3130" s="3">
        <v>7.929608</v>
      </c>
      <c r="R3130" s="3" t="s">
        <v>2400</v>
      </c>
      <c r="S3130" s="3">
        <v>31.6739451953516</v>
      </c>
      <c r="T3130" s="9" t="s">
        <v>3429</v>
      </c>
      <c r="U3130" s="7">
        <v>20177</v>
      </c>
      <c r="V3130" s="7">
        <v>14927</v>
      </c>
      <c r="W3130" s="7">
        <v>16754</v>
      </c>
      <c r="X3130" s="7">
        <v>26446</v>
      </c>
      <c r="Y3130" s="7">
        <v>19936</v>
      </c>
      <c r="Z3130" s="7">
        <v>19950</v>
      </c>
      <c r="AA3130" s="7">
        <v>19924</v>
      </c>
      <c r="AB3130" s="7">
        <v>20177</v>
      </c>
      <c r="AC3130" s="4">
        <v>100</v>
      </c>
      <c r="AD3130" s="4">
        <v>100</v>
      </c>
      <c r="AE3130" s="3" t="s">
        <v>2400</v>
      </c>
      <c r="AF3130" s="3" t="s">
        <v>2400</v>
      </c>
      <c r="AG3130" s="7">
        <v>2672433</v>
      </c>
      <c r="AH3130" s="7">
        <v>2676062</v>
      </c>
      <c r="AI3130" s="7">
        <v>2679812</v>
      </c>
      <c r="AJ3130" s="7" t="s">
        <v>2400</v>
      </c>
      <c r="AK3130" s="3" t="s">
        <v>2400</v>
      </c>
      <c r="AL3130" s="7">
        <v>18</v>
      </c>
      <c r="AM3130" s="7">
        <v>797974</v>
      </c>
      <c r="AN3130" s="3">
        <v>29.93</v>
      </c>
      <c r="AO3130" s="3">
        <v>1.5502769999999999</v>
      </c>
      <c r="AP3130" s="3">
        <v>-3.8846150000000002</v>
      </c>
      <c r="AQ3130" s="3">
        <v>0.64965099999999998</v>
      </c>
      <c r="AR3130" s="3">
        <v>9.6533569999999997</v>
      </c>
      <c r="AS3130" s="3">
        <v>-3.8846150000000002</v>
      </c>
      <c r="AT3130" s="3">
        <v>0.64965099999999998</v>
      </c>
      <c r="AU3130" s="3">
        <v>10.526316</v>
      </c>
      <c r="AV3130" s="3">
        <v>0.30331883192541875</v>
      </c>
      <c r="AW3130" s="3">
        <v>1.3138539187263023</v>
      </c>
      <c r="AX3130" s="3">
        <v>1.1723886125899232</v>
      </c>
      <c r="AY3130" s="3">
        <v>38.619999999999997</v>
      </c>
      <c r="AZ3130" s="3">
        <v>167.31</v>
      </c>
      <c r="BA3130" s="4">
        <v>149.30000000000001</v>
      </c>
    </row>
    <row r="3131" spans="1:53" x14ac:dyDescent="0.3">
      <c r="A3131" s="1" t="s">
        <v>3257</v>
      </c>
      <c r="B3131" s="2">
        <v>4094643</v>
      </c>
      <c r="C3131" s="9" t="s">
        <v>2401</v>
      </c>
      <c r="D3131" s="9" t="s">
        <v>2425</v>
      </c>
      <c r="E3131" s="3">
        <v>68.459945610000005</v>
      </c>
      <c r="F3131" s="5">
        <v>816.78594499999997</v>
      </c>
      <c r="G3131" s="5" t="s">
        <v>2400</v>
      </c>
      <c r="H3131" s="3">
        <v>-1.2410000000000001</v>
      </c>
      <c r="I3131" s="3" t="s">
        <v>2397</v>
      </c>
      <c r="J3131" s="3">
        <v>-1.2410000000000001</v>
      </c>
      <c r="K3131" s="3" t="s">
        <v>2397</v>
      </c>
      <c r="L3131" s="3" t="s">
        <v>2397</v>
      </c>
      <c r="M3131" s="3" t="s">
        <v>2397</v>
      </c>
      <c r="N3131" s="3">
        <v>15.223881</v>
      </c>
      <c r="O3131" s="3" t="s">
        <v>2400</v>
      </c>
      <c r="P3131" s="3" t="s">
        <v>2400</v>
      </c>
      <c r="Q3131" s="3">
        <v>0.63782399999999995</v>
      </c>
      <c r="R3131" s="3">
        <v>8.438955</v>
      </c>
      <c r="S3131" s="3">
        <v>8.438955</v>
      </c>
      <c r="T3131" s="9" t="s">
        <v>3429</v>
      </c>
      <c r="U3131" s="7">
        <v>1385283</v>
      </c>
      <c r="V3131" s="7">
        <v>1639902</v>
      </c>
      <c r="W3131" s="7">
        <v>1384750</v>
      </c>
      <c r="X3131" s="7">
        <v>1100760</v>
      </c>
      <c r="Y3131" s="7">
        <v>1265637</v>
      </c>
      <c r="Z3131" s="7">
        <v>1266957</v>
      </c>
      <c r="AA3131" s="7">
        <v>1320593</v>
      </c>
      <c r="AB3131" s="7">
        <v>1385283</v>
      </c>
      <c r="AC3131" s="4">
        <v>8.7159999999999993</v>
      </c>
      <c r="AD3131" s="4">
        <v>8</v>
      </c>
      <c r="AE3131" s="4">
        <v>9.31</v>
      </c>
      <c r="AF3131" s="4">
        <v>7.2969999999999997</v>
      </c>
      <c r="AG3131" s="7">
        <v>28886053</v>
      </c>
      <c r="AH3131" s="7">
        <v>28886053</v>
      </c>
      <c r="AI3131" s="7">
        <v>28091440</v>
      </c>
      <c r="AJ3131" s="7">
        <v>21417189</v>
      </c>
      <c r="AK3131" s="4">
        <v>74.143699999999995</v>
      </c>
      <c r="AL3131" s="7">
        <v>39</v>
      </c>
      <c r="AM3131" s="7">
        <v>4617859</v>
      </c>
      <c r="AN3131" s="3">
        <v>15.99</v>
      </c>
      <c r="AO3131" s="3">
        <v>0.49261100000000002</v>
      </c>
      <c r="AP3131" s="3">
        <v>-13.924051</v>
      </c>
      <c r="AQ3131" s="3">
        <v>-32.894736999999999</v>
      </c>
      <c r="AR3131" s="3">
        <v>-36.25</v>
      </c>
      <c r="AS3131" s="3">
        <v>-13.924051</v>
      </c>
      <c r="AT3131" s="3">
        <v>-32.894736999999999</v>
      </c>
      <c r="AU3131" s="3">
        <v>-36.25</v>
      </c>
      <c r="AV3131" s="3">
        <v>1.8682303186247011</v>
      </c>
      <c r="AW3131" s="3">
        <v>1.6369342042617654</v>
      </c>
      <c r="AX3131" s="3">
        <v>1.5183798215699458</v>
      </c>
      <c r="AY3131" s="3">
        <v>134.19</v>
      </c>
      <c r="AZ3131" s="3">
        <v>117.58</v>
      </c>
      <c r="BA3131" s="4">
        <v>109.06</v>
      </c>
    </row>
    <row r="3132" spans="1:53" x14ac:dyDescent="0.3">
      <c r="A3132" s="1" t="s">
        <v>3026</v>
      </c>
      <c r="B3132" s="2">
        <v>9322633</v>
      </c>
      <c r="C3132" s="9" t="s">
        <v>2401</v>
      </c>
      <c r="D3132" s="9" t="s">
        <v>2407</v>
      </c>
      <c r="E3132" s="3">
        <v>67.561572799999993</v>
      </c>
      <c r="F3132" s="5">
        <v>111.36026200000001</v>
      </c>
      <c r="G3132" s="5" t="s">
        <v>2400</v>
      </c>
      <c r="H3132" s="3">
        <v>0.107</v>
      </c>
      <c r="I3132" s="3">
        <v>41.398963999999999</v>
      </c>
      <c r="J3132" s="3">
        <v>0.107</v>
      </c>
      <c r="K3132" s="3">
        <v>41.398963999999999</v>
      </c>
      <c r="L3132" s="3">
        <v>0.94444444000000005</v>
      </c>
      <c r="M3132" s="3">
        <v>0.94444444000000005</v>
      </c>
      <c r="N3132" s="3">
        <v>4.5709379999999999</v>
      </c>
      <c r="O3132" s="3" t="s">
        <v>2400</v>
      </c>
      <c r="P3132" s="3" t="s">
        <v>2400</v>
      </c>
      <c r="Q3132" s="3">
        <v>20.346610999999999</v>
      </c>
      <c r="R3132" s="3" t="s">
        <v>2400</v>
      </c>
      <c r="S3132" s="3" t="s">
        <v>2400</v>
      </c>
      <c r="T3132" s="9" t="s">
        <v>3438</v>
      </c>
      <c r="U3132" s="7">
        <v>5498.26</v>
      </c>
      <c r="V3132" s="7">
        <v>5095.067</v>
      </c>
      <c r="W3132" s="7">
        <v>5462.2569999999996</v>
      </c>
      <c r="X3132" s="7">
        <v>5936.2929999999997</v>
      </c>
      <c r="Y3132" s="7">
        <v>5372.4160000000002</v>
      </c>
      <c r="Z3132" s="7">
        <v>5435.3379999999997</v>
      </c>
      <c r="AA3132" s="7">
        <v>5498.26</v>
      </c>
      <c r="AB3132" s="7">
        <v>5388.2610000000004</v>
      </c>
      <c r="AC3132" s="4">
        <v>100</v>
      </c>
      <c r="AD3132" s="4">
        <v>100</v>
      </c>
      <c r="AE3132" s="3" t="s">
        <v>2400</v>
      </c>
      <c r="AF3132" s="3" t="s">
        <v>2400</v>
      </c>
      <c r="AG3132" s="7">
        <v>8199220</v>
      </c>
      <c r="AH3132" s="7">
        <v>8199220</v>
      </c>
      <c r="AI3132" s="7">
        <v>9110245</v>
      </c>
      <c r="AJ3132" s="7" t="s">
        <v>2400</v>
      </c>
      <c r="AK3132" s="3" t="s">
        <v>2400</v>
      </c>
      <c r="AL3132" s="7">
        <v>37</v>
      </c>
      <c r="AM3132" s="7">
        <v>2644853</v>
      </c>
      <c r="AN3132" s="3">
        <v>32.26</v>
      </c>
      <c r="AO3132" s="3">
        <v>1.5738220000000001</v>
      </c>
      <c r="AP3132" s="3">
        <v>-3.0339809999999998</v>
      </c>
      <c r="AQ3132" s="3">
        <v>-2.798054</v>
      </c>
      <c r="AR3132" s="3">
        <v>5.9681699999999998</v>
      </c>
      <c r="AS3132" s="3">
        <v>-3.0339809999999998</v>
      </c>
      <c r="AT3132" s="3">
        <v>-2.798054</v>
      </c>
      <c r="AU3132" s="3">
        <v>5.5482170000000002</v>
      </c>
      <c r="AV3132" s="3">
        <v>1.4522357004690689</v>
      </c>
      <c r="AW3132" s="3">
        <v>1.4933959350013559</v>
      </c>
      <c r="AX3132" s="3">
        <v>1.1967357870626718</v>
      </c>
      <c r="AY3132" s="3">
        <v>117.19</v>
      </c>
      <c r="AZ3132" s="3">
        <v>120.51</v>
      </c>
      <c r="BA3132" s="3">
        <v>96.57</v>
      </c>
    </row>
    <row r="3133" spans="1:53" x14ac:dyDescent="0.3">
      <c r="A3133" s="1" t="s">
        <v>2765</v>
      </c>
      <c r="B3133" s="2">
        <v>4979569</v>
      </c>
      <c r="C3133" s="9" t="s">
        <v>2401</v>
      </c>
      <c r="D3133" s="9" t="s">
        <v>2478</v>
      </c>
      <c r="E3133" s="3">
        <v>65.64</v>
      </c>
      <c r="F3133" s="5">
        <v>64.031769999999995</v>
      </c>
      <c r="G3133" s="5" t="s">
        <v>2400</v>
      </c>
      <c r="H3133" s="3">
        <v>0.254</v>
      </c>
      <c r="I3133" s="3">
        <v>8.7610620000000008</v>
      </c>
      <c r="J3133" s="4">
        <v>0.254</v>
      </c>
      <c r="K3133" s="3">
        <v>8.7610620000000008</v>
      </c>
      <c r="L3133" s="3">
        <v>23.97094431</v>
      </c>
      <c r="M3133" s="3">
        <v>23.97094431</v>
      </c>
      <c r="N3133" s="3" t="s">
        <v>2400</v>
      </c>
      <c r="O3133" s="3" t="s">
        <v>2400</v>
      </c>
      <c r="P3133" s="3" t="s">
        <v>2400</v>
      </c>
      <c r="Q3133" s="3">
        <v>7.4945890000000004</v>
      </c>
      <c r="R3133" s="3" t="s">
        <v>2400</v>
      </c>
      <c r="S3133" s="3" t="s">
        <v>2400</v>
      </c>
      <c r="T3133" s="9" t="s">
        <v>3429</v>
      </c>
      <c r="U3133" s="7">
        <v>12364.073</v>
      </c>
      <c r="V3133" s="7">
        <v>12509.191000000001</v>
      </c>
      <c r="W3133" s="7">
        <v>7438.6189999999997</v>
      </c>
      <c r="X3133" s="7">
        <v>5314.1130000000003</v>
      </c>
      <c r="Y3133" s="7">
        <v>7711.1329999999998</v>
      </c>
      <c r="Z3133" s="7">
        <v>8691.7209999999995</v>
      </c>
      <c r="AA3133" s="7">
        <v>10291.745000000001</v>
      </c>
      <c r="AB3133" s="7">
        <v>12364.073</v>
      </c>
      <c r="AC3133" s="4">
        <v>100</v>
      </c>
      <c r="AD3133" s="4">
        <v>100</v>
      </c>
      <c r="AE3133" s="3" t="s">
        <v>2400</v>
      </c>
      <c r="AF3133" s="3" t="s">
        <v>2400</v>
      </c>
      <c r="AG3133" s="7">
        <v>6000000</v>
      </c>
      <c r="AH3133" s="7">
        <v>6000000</v>
      </c>
      <c r="AI3133" s="7">
        <v>6000000</v>
      </c>
      <c r="AJ3133" s="7" t="s">
        <v>2400</v>
      </c>
      <c r="AK3133" s="3" t="s">
        <v>2400</v>
      </c>
      <c r="AL3133" s="7">
        <v>20</v>
      </c>
      <c r="AM3133" s="7">
        <v>171550</v>
      </c>
      <c r="AN3133" s="3">
        <v>2.86</v>
      </c>
      <c r="AO3133" s="3">
        <v>1.0101009999999999</v>
      </c>
      <c r="AP3133" s="3">
        <v>-9.506399</v>
      </c>
      <c r="AQ3133" s="3">
        <v>-6.3386940000000003</v>
      </c>
      <c r="AR3133" s="3">
        <v>-43.621867999999999</v>
      </c>
      <c r="AS3133" s="3">
        <v>-9.506399</v>
      </c>
      <c r="AT3133" s="3">
        <v>-6.3386940000000003</v>
      </c>
      <c r="AU3133" s="3">
        <v>-43.635348999999998</v>
      </c>
      <c r="AV3133" s="4">
        <v>3.1653000000000002</v>
      </c>
      <c r="AW3133" s="3">
        <v>2.6451249999999997</v>
      </c>
      <c r="AX3133" s="3">
        <v>2.3656371794871798</v>
      </c>
      <c r="AY3133" s="3">
        <v>111.56</v>
      </c>
      <c r="AZ3133" s="3">
        <v>93.23</v>
      </c>
      <c r="BA3133" s="3">
        <v>83.38</v>
      </c>
    </row>
    <row r="3134" spans="1:53" x14ac:dyDescent="0.3">
      <c r="A3134" s="1" t="s">
        <v>2767</v>
      </c>
      <c r="B3134" s="2">
        <v>4911200</v>
      </c>
      <c r="C3134" s="9" t="s">
        <v>2401</v>
      </c>
      <c r="D3134" s="9" t="s">
        <v>3441</v>
      </c>
      <c r="E3134" s="3">
        <v>65.573970000000003</v>
      </c>
      <c r="F3134" s="5">
        <v>59.902970000000003</v>
      </c>
      <c r="G3134" s="5" t="s">
        <v>2400</v>
      </c>
      <c r="H3134" s="3">
        <v>-0.45100000000000001</v>
      </c>
      <c r="I3134" s="3" t="s">
        <v>2397</v>
      </c>
      <c r="J3134" s="3">
        <v>-0.45100000000000001</v>
      </c>
      <c r="K3134" s="3" t="s">
        <v>2397</v>
      </c>
      <c r="L3134" s="3">
        <v>1.1904279099999999</v>
      </c>
      <c r="M3134" s="3">
        <v>1.15870509</v>
      </c>
      <c r="N3134" s="3" t="s">
        <v>2397</v>
      </c>
      <c r="O3134" s="3" t="s">
        <v>2400</v>
      </c>
      <c r="P3134" s="3" t="s">
        <v>2400</v>
      </c>
      <c r="Q3134" s="3">
        <v>0.316583</v>
      </c>
      <c r="R3134" s="3" t="s">
        <v>2397</v>
      </c>
      <c r="S3134" s="3">
        <v>-18.785012999999999</v>
      </c>
      <c r="T3134" s="9" t="s">
        <v>3439</v>
      </c>
      <c r="U3134" s="7">
        <v>225333</v>
      </c>
      <c r="V3134" s="7">
        <v>234934</v>
      </c>
      <c r="W3134" s="7">
        <v>294839</v>
      </c>
      <c r="X3134" s="7">
        <v>299720</v>
      </c>
      <c r="Y3134" s="7">
        <v>222157</v>
      </c>
      <c r="Z3134" s="7">
        <v>225208</v>
      </c>
      <c r="AA3134" s="7">
        <v>225333</v>
      </c>
      <c r="AB3134" s="7">
        <v>237230</v>
      </c>
      <c r="AC3134" s="4">
        <v>12.398999999999999</v>
      </c>
      <c r="AD3134" s="4">
        <v>10.79</v>
      </c>
      <c r="AE3134" s="3">
        <v>-1.669</v>
      </c>
      <c r="AF3134" s="3">
        <v>-3.0059999999999998</v>
      </c>
      <c r="AG3134" s="7">
        <v>12559129</v>
      </c>
      <c r="AH3134" s="7">
        <v>12469903</v>
      </c>
      <c r="AI3134" s="7">
        <v>12469903</v>
      </c>
      <c r="AJ3134" s="7">
        <v>9244170</v>
      </c>
      <c r="AK3134" s="3">
        <v>73.605180000000004</v>
      </c>
      <c r="AL3134" s="7">
        <v>40</v>
      </c>
      <c r="AM3134" s="7">
        <v>5818337</v>
      </c>
      <c r="AN3134" s="3">
        <v>46.33</v>
      </c>
      <c r="AO3134" s="3">
        <v>1.5570930000000001</v>
      </c>
      <c r="AP3134" s="3">
        <v>11.809524</v>
      </c>
      <c r="AQ3134" s="3">
        <v>-10.381679</v>
      </c>
      <c r="AR3134" s="3">
        <v>2.086957</v>
      </c>
      <c r="AS3134" s="3">
        <v>11.809524</v>
      </c>
      <c r="AT3134" s="3">
        <v>-10.381679</v>
      </c>
      <c r="AU3134" s="3">
        <v>1.3816930000000001</v>
      </c>
      <c r="AV3134" s="3">
        <v>1.1324670683771143</v>
      </c>
      <c r="AW3134" s="3">
        <v>1.0535726279628586</v>
      </c>
      <c r="AX3134" s="3">
        <v>0.70182965958620469</v>
      </c>
      <c r="AY3134" s="3">
        <v>137.47999999999999</v>
      </c>
      <c r="AZ3134" s="4">
        <v>127.9</v>
      </c>
      <c r="BA3134" s="4">
        <v>85.2</v>
      </c>
    </row>
    <row r="3135" spans="1:53" x14ac:dyDescent="0.3">
      <c r="A3135" s="1" t="s">
        <v>2745</v>
      </c>
      <c r="B3135" s="2">
        <v>10882842</v>
      </c>
      <c r="C3135" s="9" t="s">
        <v>2401</v>
      </c>
      <c r="D3135" s="9" t="s">
        <v>2532</v>
      </c>
      <c r="E3135" s="3">
        <v>65.159912116200005</v>
      </c>
      <c r="F3135" s="5" t="s">
        <v>2400</v>
      </c>
      <c r="G3135" s="5">
        <v>1299.13862053756</v>
      </c>
      <c r="H3135" s="3">
        <v>5.5240758213599639E-2</v>
      </c>
      <c r="I3135" s="3">
        <v>3.958456</v>
      </c>
      <c r="J3135" s="3">
        <v>5.5240758213599639E-2</v>
      </c>
      <c r="K3135" s="3">
        <v>3.958456</v>
      </c>
      <c r="L3135" s="3">
        <v>0.11673821000000001</v>
      </c>
      <c r="M3135" s="3">
        <v>0.11665141999999999</v>
      </c>
      <c r="N3135" s="3">
        <v>10.9116554476576</v>
      </c>
      <c r="O3135" s="3" t="s">
        <v>2400</v>
      </c>
      <c r="P3135" s="3" t="s">
        <v>2400</v>
      </c>
      <c r="Q3135" s="3" t="s">
        <v>2400</v>
      </c>
      <c r="R3135" s="3" t="s">
        <v>2400</v>
      </c>
      <c r="S3135" s="3">
        <v>10.115761143179901</v>
      </c>
      <c r="T3135" s="9" t="s">
        <v>3429</v>
      </c>
      <c r="U3135" s="7">
        <v>119351.10594480678</v>
      </c>
      <c r="V3135" s="7">
        <v>103551.01869225432</v>
      </c>
      <c r="W3135" s="7">
        <v>137536.22926176808</v>
      </c>
      <c r="X3135" s="7">
        <v>147550.92018823832</v>
      </c>
      <c r="Y3135" s="7">
        <v>110482.14999037252</v>
      </c>
      <c r="Z3135" s="7">
        <v>113422.68701484348</v>
      </c>
      <c r="AA3135" s="7">
        <v>119351.10594480678</v>
      </c>
      <c r="AB3135" s="7">
        <v>100493.14668231725</v>
      </c>
      <c r="AC3135" s="3">
        <v>59.328000000000003</v>
      </c>
      <c r="AD3135" s="3">
        <v>57.747999999999998</v>
      </c>
      <c r="AE3135" s="3" t="s">
        <v>2400</v>
      </c>
      <c r="AF3135" s="3" t="s">
        <v>2400</v>
      </c>
      <c r="AG3135" s="7">
        <v>68582162</v>
      </c>
      <c r="AH3135" s="7">
        <v>68582162</v>
      </c>
      <c r="AI3135" s="7">
        <v>68582162</v>
      </c>
      <c r="AJ3135" s="7">
        <v>46111949</v>
      </c>
      <c r="AK3135" s="3">
        <v>67.236069999999998</v>
      </c>
      <c r="AL3135" s="7">
        <v>27</v>
      </c>
      <c r="AM3135" s="7">
        <v>5943879</v>
      </c>
      <c r="AN3135" s="3">
        <v>8.67</v>
      </c>
      <c r="AO3135" s="4">
        <v>4.2808999999999999</v>
      </c>
      <c r="AP3135" s="3">
        <v>-1.0631E-2</v>
      </c>
      <c r="AQ3135" s="3">
        <v>-24.000080000000001</v>
      </c>
      <c r="AR3135" s="3">
        <v>-56.818227</v>
      </c>
      <c r="AS3135" s="3">
        <v>-1.0631E-2</v>
      </c>
      <c r="AT3135" s="3">
        <v>-24.000080000000001</v>
      </c>
      <c r="AU3135" s="3">
        <v>-57.207251999999997</v>
      </c>
      <c r="AV3135" s="3">
        <v>1.1145884526253833</v>
      </c>
      <c r="AW3135" s="3">
        <v>0.66869119859377257</v>
      </c>
      <c r="AX3135" s="3">
        <v>1.9438653890607167</v>
      </c>
      <c r="AY3135" s="3">
        <v>146.13</v>
      </c>
      <c r="AZ3135" s="3">
        <v>87.67</v>
      </c>
      <c r="BA3135" s="3">
        <v>254.85</v>
      </c>
    </row>
    <row r="3136" spans="1:53" x14ac:dyDescent="0.3">
      <c r="A3136" s="1" t="s">
        <v>3250</v>
      </c>
      <c r="B3136" s="2">
        <v>4566317</v>
      </c>
      <c r="C3136" s="9" t="s">
        <v>2401</v>
      </c>
      <c r="D3136" s="9" t="s">
        <v>2419</v>
      </c>
      <c r="E3136" s="3">
        <v>63.832132000000001</v>
      </c>
      <c r="F3136" s="5">
        <v>586.86013200000002</v>
      </c>
      <c r="G3136" s="5" t="s">
        <v>2400</v>
      </c>
      <c r="H3136" s="3">
        <v>-0.91200000000000003</v>
      </c>
      <c r="I3136" s="3" t="s">
        <v>2397</v>
      </c>
      <c r="J3136" s="3">
        <v>-0.91200000000000003</v>
      </c>
      <c r="K3136" s="3" t="s">
        <v>2397</v>
      </c>
      <c r="L3136" s="3" t="s">
        <v>2397</v>
      </c>
      <c r="M3136" s="3" t="s">
        <v>2397</v>
      </c>
      <c r="N3136" s="3" t="s">
        <v>2397</v>
      </c>
      <c r="O3136" s="3" t="s">
        <v>2400</v>
      </c>
      <c r="P3136" s="3" t="s">
        <v>2400</v>
      </c>
      <c r="Q3136" s="3">
        <v>2.4247070000000002</v>
      </c>
      <c r="R3136" s="3" t="s">
        <v>2397</v>
      </c>
      <c r="S3136" s="3">
        <v>-4.7971510000000004</v>
      </c>
      <c r="T3136" s="9" t="s">
        <v>3429</v>
      </c>
      <c r="U3136" s="7">
        <v>461515</v>
      </c>
      <c r="V3136" s="7">
        <v>362980</v>
      </c>
      <c r="W3136" s="7">
        <v>127371</v>
      </c>
      <c r="X3136" s="7">
        <v>36307</v>
      </c>
      <c r="Y3136" s="7">
        <v>256183</v>
      </c>
      <c r="Z3136" s="7">
        <v>360632</v>
      </c>
      <c r="AA3136" s="7">
        <v>419579</v>
      </c>
      <c r="AB3136" s="7">
        <v>461515</v>
      </c>
      <c r="AC3136" s="4">
        <v>1.8089999999999999</v>
      </c>
      <c r="AD3136" s="4">
        <v>2.016</v>
      </c>
      <c r="AE3136" s="3">
        <v>-29.716000000000001</v>
      </c>
      <c r="AF3136" s="3">
        <v>-52.594000000000001</v>
      </c>
      <c r="AG3136" s="7">
        <v>162714738</v>
      </c>
      <c r="AH3136" s="7">
        <v>162587526</v>
      </c>
      <c r="AI3136" s="7">
        <v>155883088</v>
      </c>
      <c r="AJ3136" s="7">
        <v>155888830</v>
      </c>
      <c r="AK3136" s="3">
        <v>95.781850000000006</v>
      </c>
      <c r="AL3136" s="7">
        <v>202</v>
      </c>
      <c r="AM3136" s="7">
        <v>65609412</v>
      </c>
      <c r="AN3136" s="3">
        <v>40.31</v>
      </c>
      <c r="AO3136" s="3">
        <v>86.168571</v>
      </c>
      <c r="AP3136" s="3">
        <v>53.748088000000003</v>
      </c>
      <c r="AQ3136" s="3">
        <v>73.176334999999995</v>
      </c>
      <c r="AR3136" s="3">
        <v>-83.877004999999997</v>
      </c>
      <c r="AS3136" s="3">
        <v>53.748088000000003</v>
      </c>
      <c r="AT3136" s="3">
        <v>73.176334999999995</v>
      </c>
      <c r="AU3136" s="3">
        <v>-84.458763000000005</v>
      </c>
      <c r="AV3136" s="3">
        <v>96.421076727351647</v>
      </c>
      <c r="AW3136" s="3">
        <v>35.307839128583439</v>
      </c>
      <c r="AX3136" s="3">
        <v>25.582971276294614</v>
      </c>
      <c r="AY3136" s="3">
        <v>517.37</v>
      </c>
      <c r="AZ3136" s="3">
        <v>189.45</v>
      </c>
      <c r="BA3136" s="3">
        <v>137.27000000000001</v>
      </c>
    </row>
    <row r="3137" spans="1:53" x14ac:dyDescent="0.3">
      <c r="A3137" s="1" t="s">
        <v>2594</v>
      </c>
      <c r="B3137" s="2">
        <v>6582178</v>
      </c>
      <c r="C3137" s="9" t="s">
        <v>2395</v>
      </c>
      <c r="D3137" s="9" t="s">
        <v>2503</v>
      </c>
      <c r="E3137" s="3">
        <v>63.379716199999997</v>
      </c>
      <c r="F3137" s="5">
        <v>44.005716</v>
      </c>
      <c r="G3137" s="5" t="s">
        <v>2400</v>
      </c>
      <c r="H3137" s="3">
        <v>-2.681</v>
      </c>
      <c r="I3137" s="3" t="s">
        <v>2397</v>
      </c>
      <c r="J3137" s="3">
        <v>-2.681</v>
      </c>
      <c r="K3137" s="3" t="s">
        <v>2397</v>
      </c>
      <c r="L3137" s="3">
        <v>0.43418676</v>
      </c>
      <c r="M3137" s="3">
        <v>0.43402453000000002</v>
      </c>
      <c r="N3137" s="3" t="s">
        <v>2397</v>
      </c>
      <c r="O3137" s="3" t="s">
        <v>2400</v>
      </c>
      <c r="P3137" s="3" t="s">
        <v>2400</v>
      </c>
      <c r="Q3137" s="3">
        <v>0.174432</v>
      </c>
      <c r="R3137" s="3" t="s">
        <v>2397</v>
      </c>
      <c r="S3137" s="3">
        <v>-0.53947800000000001</v>
      </c>
      <c r="T3137" s="9" t="s">
        <v>3429</v>
      </c>
      <c r="U3137" s="7">
        <v>254065</v>
      </c>
      <c r="V3137" s="7">
        <v>297766</v>
      </c>
      <c r="W3137" s="7">
        <v>277472</v>
      </c>
      <c r="X3137" s="7">
        <v>219296</v>
      </c>
      <c r="Y3137" s="7">
        <v>205895</v>
      </c>
      <c r="Z3137" s="7">
        <v>220142</v>
      </c>
      <c r="AA3137" s="7">
        <v>239040</v>
      </c>
      <c r="AB3137" s="7">
        <v>254065</v>
      </c>
      <c r="AC3137" s="3">
        <v>41.026000000000003</v>
      </c>
      <c r="AD3137" s="3">
        <v>44.177999999999997</v>
      </c>
      <c r="AE3137" s="3">
        <v>-38.512999999999998</v>
      </c>
      <c r="AF3137" s="3">
        <v>-40.267000000000003</v>
      </c>
      <c r="AG3137" s="7">
        <v>7930025</v>
      </c>
      <c r="AH3137" s="7">
        <v>7883269</v>
      </c>
      <c r="AI3137" s="7">
        <v>7627354</v>
      </c>
      <c r="AJ3137" s="7">
        <v>5332865</v>
      </c>
      <c r="AK3137" s="3">
        <v>67.229069999999993</v>
      </c>
      <c r="AL3137" s="7">
        <v>62</v>
      </c>
      <c r="AM3137" s="7">
        <v>1279456</v>
      </c>
      <c r="AN3137" s="3">
        <v>16.13</v>
      </c>
      <c r="AO3137" s="3">
        <v>-3.0598049999999999</v>
      </c>
      <c r="AP3137" s="3">
        <v>-12.765957</v>
      </c>
      <c r="AQ3137" s="3">
        <v>-40.932203000000001</v>
      </c>
      <c r="AR3137" s="3">
        <v>-73.192307999999997</v>
      </c>
      <c r="AS3137" s="3">
        <v>-12.765957</v>
      </c>
      <c r="AT3137" s="3">
        <v>-40.932203000000001</v>
      </c>
      <c r="AU3137" s="3">
        <v>-71.551019999999994</v>
      </c>
      <c r="AV3137" s="3">
        <v>8.0917214516100611</v>
      </c>
      <c r="AW3137" s="3">
        <v>6.5289158834353049</v>
      </c>
      <c r="AX3137" s="3">
        <v>6.3223957061914842</v>
      </c>
      <c r="AY3137" s="3">
        <v>148.25</v>
      </c>
      <c r="AZ3137" s="3">
        <v>119.62</v>
      </c>
      <c r="BA3137" s="3">
        <v>115.83</v>
      </c>
    </row>
    <row r="3138" spans="1:53" x14ac:dyDescent="0.3">
      <c r="A3138" s="1" t="s">
        <v>3141</v>
      </c>
      <c r="B3138" s="2">
        <v>5721230</v>
      </c>
      <c r="C3138" s="9" t="s">
        <v>2401</v>
      </c>
      <c r="D3138" s="9" t="s">
        <v>2407</v>
      </c>
      <c r="E3138" s="3">
        <v>63.054047160000003</v>
      </c>
      <c r="F3138" s="5">
        <v>104.43104700000001</v>
      </c>
      <c r="G3138" s="5" t="s">
        <v>2400</v>
      </c>
      <c r="H3138" s="3">
        <v>-4.1000000000000002E-2</v>
      </c>
      <c r="I3138" s="3">
        <v>63.504274000000002</v>
      </c>
      <c r="J3138" s="3">
        <v>-4.1000000000000002E-2</v>
      </c>
      <c r="K3138" s="3">
        <v>63.504274000000002</v>
      </c>
      <c r="L3138" s="3">
        <v>0.8458561</v>
      </c>
      <c r="M3138" s="3">
        <v>0.8458561</v>
      </c>
      <c r="N3138" s="3" t="s">
        <v>2400</v>
      </c>
      <c r="O3138" s="3" t="s">
        <v>2400</v>
      </c>
      <c r="P3138" s="3" t="s">
        <v>2400</v>
      </c>
      <c r="Q3138" s="3">
        <v>22.177512</v>
      </c>
      <c r="R3138" s="3" t="s">
        <v>2400</v>
      </c>
      <c r="S3138" s="3" t="s">
        <v>2400</v>
      </c>
      <c r="T3138" s="9" t="s">
        <v>3429</v>
      </c>
      <c r="U3138" s="7">
        <v>4521</v>
      </c>
      <c r="V3138" s="7">
        <v>4887</v>
      </c>
      <c r="W3138" s="7">
        <v>5381</v>
      </c>
      <c r="X3138" s="7">
        <v>6135</v>
      </c>
      <c r="Y3138" s="7">
        <v>4503</v>
      </c>
      <c r="Z3138" s="7">
        <v>4512</v>
      </c>
      <c r="AA3138" s="7">
        <v>4521</v>
      </c>
      <c r="AB3138" s="7">
        <v>4611</v>
      </c>
      <c r="AC3138" s="4">
        <v>100</v>
      </c>
      <c r="AD3138" s="4">
        <v>100</v>
      </c>
      <c r="AE3138" s="3" t="s">
        <v>2400</v>
      </c>
      <c r="AF3138" s="3" t="s">
        <v>2400</v>
      </c>
      <c r="AG3138" s="7">
        <v>7868000</v>
      </c>
      <c r="AH3138" s="7">
        <v>7868000</v>
      </c>
      <c r="AI3138" s="7">
        <v>7868000</v>
      </c>
      <c r="AJ3138" s="7" t="s">
        <v>2400</v>
      </c>
      <c r="AK3138" s="3" t="s">
        <v>2400</v>
      </c>
      <c r="AL3138" s="7">
        <v>31</v>
      </c>
      <c r="AM3138" s="7">
        <v>6095688</v>
      </c>
      <c r="AN3138" s="3">
        <v>77.47</v>
      </c>
      <c r="AO3138" s="3">
        <v>-0.40214499999999997</v>
      </c>
      <c r="AP3138" s="3">
        <v>-7.2409489999999996</v>
      </c>
      <c r="AQ3138" s="3">
        <v>-10.481928</v>
      </c>
      <c r="AR3138" s="3">
        <v>-5.4707379999999999</v>
      </c>
      <c r="AS3138" s="3">
        <v>-7.2409489999999996</v>
      </c>
      <c r="AT3138" s="3">
        <v>-10.481928</v>
      </c>
      <c r="AU3138" s="3">
        <v>-5.4707379999999999</v>
      </c>
      <c r="AV3138" s="3">
        <v>5.5188008300569269</v>
      </c>
      <c r="AW3138" s="3">
        <v>4.0116427629238398</v>
      </c>
      <c r="AX3138" s="3">
        <v>2.1303125320904845</v>
      </c>
      <c r="AY3138" s="4">
        <v>325.2</v>
      </c>
      <c r="AZ3138" s="3">
        <v>236.39</v>
      </c>
      <c r="BA3138" s="3">
        <v>125.53</v>
      </c>
    </row>
    <row r="3139" spans="1:53" x14ac:dyDescent="0.3">
      <c r="A3139" s="1" t="s">
        <v>3258</v>
      </c>
      <c r="B3139" s="2">
        <v>25283066</v>
      </c>
      <c r="C3139" s="9" t="s">
        <v>2401</v>
      </c>
      <c r="D3139" s="9" t="s">
        <v>2444</v>
      </c>
      <c r="E3139" s="3">
        <v>62.18864791</v>
      </c>
      <c r="F3139" s="5">
        <v>155.64864700000001</v>
      </c>
      <c r="G3139" s="5" t="s">
        <v>2400</v>
      </c>
      <c r="H3139" s="3">
        <v>-0.94199999999999995</v>
      </c>
      <c r="I3139" s="3" t="s">
        <v>2397</v>
      </c>
      <c r="J3139" s="3">
        <v>-0.94199999999999995</v>
      </c>
      <c r="K3139" s="3" t="s">
        <v>2397</v>
      </c>
      <c r="L3139" s="3" t="s">
        <v>2397</v>
      </c>
      <c r="M3139" s="3" t="s">
        <v>2397</v>
      </c>
      <c r="N3139" s="3" t="s">
        <v>2397</v>
      </c>
      <c r="O3139" s="3" t="s">
        <v>2400</v>
      </c>
      <c r="P3139" s="3" t="s">
        <v>2400</v>
      </c>
      <c r="Q3139" s="3">
        <v>1.497735</v>
      </c>
      <c r="R3139" s="3" t="s">
        <v>2397</v>
      </c>
      <c r="S3139" s="3">
        <v>-1.824522</v>
      </c>
      <c r="T3139" s="9" t="s">
        <v>3429</v>
      </c>
      <c r="U3139" s="7">
        <v>60505</v>
      </c>
      <c r="V3139" s="7">
        <v>20274</v>
      </c>
      <c r="W3139" s="7">
        <v>11798</v>
      </c>
      <c r="X3139" s="7">
        <v>7500</v>
      </c>
      <c r="Y3139" s="7">
        <v>118212</v>
      </c>
      <c r="Z3139" s="7">
        <v>111793</v>
      </c>
      <c r="AA3139" s="7">
        <v>85622</v>
      </c>
      <c r="AB3139" s="7">
        <v>60505</v>
      </c>
      <c r="AC3139" s="3">
        <v>-2.335</v>
      </c>
      <c r="AD3139" s="4">
        <v>5.8280000000000003</v>
      </c>
      <c r="AE3139" s="4">
        <v>-219.75</v>
      </c>
      <c r="AF3139" s="4">
        <v>-92.05</v>
      </c>
      <c r="AG3139" s="7">
        <v>13489712</v>
      </c>
      <c r="AH3139" s="7">
        <v>12432775</v>
      </c>
      <c r="AI3139" s="7">
        <v>10498139</v>
      </c>
      <c r="AJ3139" s="7">
        <v>9999284</v>
      </c>
      <c r="AK3139" s="3">
        <v>64.476609999999994</v>
      </c>
      <c r="AL3139" s="7">
        <v>22</v>
      </c>
      <c r="AM3139" s="7">
        <v>1986148</v>
      </c>
      <c r="AN3139" s="3">
        <v>12.81</v>
      </c>
      <c r="AO3139" s="3">
        <v>53.561253999999998</v>
      </c>
      <c r="AP3139" s="3">
        <v>34.413964999999997</v>
      </c>
      <c r="AQ3139" s="3">
        <v>302.23880600000001</v>
      </c>
      <c r="AR3139" s="3">
        <v>-47.260269000000001</v>
      </c>
      <c r="AS3139" s="3">
        <v>34.413964999999997</v>
      </c>
      <c r="AT3139" s="3">
        <v>302.23880600000001</v>
      </c>
      <c r="AU3139" s="3">
        <v>-50.322575999999998</v>
      </c>
      <c r="AV3139" s="3">
        <v>49.662063588672737</v>
      </c>
      <c r="AW3139" s="3">
        <v>25.355228369889915</v>
      </c>
      <c r="AX3139" s="3">
        <v>33.950285860880591</v>
      </c>
      <c r="AY3139" s="3">
        <v>441.58</v>
      </c>
      <c r="AZ3139" s="3">
        <v>225.45</v>
      </c>
      <c r="BA3139" s="3">
        <v>301.88</v>
      </c>
    </row>
    <row r="3140" spans="1:53" x14ac:dyDescent="0.3">
      <c r="A3140" s="1" t="s">
        <v>3240</v>
      </c>
      <c r="B3140" s="2">
        <v>5260072</v>
      </c>
      <c r="C3140" s="9" t="s">
        <v>2395</v>
      </c>
      <c r="D3140" s="9" t="s">
        <v>2403</v>
      </c>
      <c r="E3140" s="3">
        <v>62.150708100000003</v>
      </c>
      <c r="F3140" s="5">
        <v>-9.5172919999999994</v>
      </c>
      <c r="G3140" s="5" t="s">
        <v>2400</v>
      </c>
      <c r="H3140" s="3">
        <v>-0.317</v>
      </c>
      <c r="I3140" s="3">
        <v>15.846154</v>
      </c>
      <c r="J3140" s="3">
        <v>-0.317</v>
      </c>
      <c r="K3140" s="3">
        <v>15.846154</v>
      </c>
      <c r="L3140" s="3">
        <v>0.85406302000000001</v>
      </c>
      <c r="M3140" s="3">
        <v>0.85406302000000001</v>
      </c>
      <c r="N3140" s="3" t="s">
        <v>2397</v>
      </c>
      <c r="O3140" s="3" t="s">
        <v>2400</v>
      </c>
      <c r="P3140" s="3" t="s">
        <v>2400</v>
      </c>
      <c r="Q3140" s="3" t="s">
        <v>2397</v>
      </c>
      <c r="R3140" s="3" t="s">
        <v>2397</v>
      </c>
      <c r="S3140" s="3">
        <v>-31.137563</v>
      </c>
      <c r="T3140" s="9" t="s">
        <v>3429</v>
      </c>
      <c r="U3140" s="7">
        <v>103781</v>
      </c>
      <c r="V3140" s="7">
        <v>53509</v>
      </c>
      <c r="W3140" s="7">
        <v>18256</v>
      </c>
      <c r="X3140" s="7">
        <v>9330</v>
      </c>
      <c r="Y3140" s="7">
        <v>106455</v>
      </c>
      <c r="Z3140" s="7">
        <v>118459</v>
      </c>
      <c r="AA3140" s="7">
        <v>110979</v>
      </c>
      <c r="AB3140" s="7">
        <v>103781</v>
      </c>
      <c r="AC3140" s="3">
        <v>50.433999999999997</v>
      </c>
      <c r="AD3140" s="3">
        <v>51.569000000000003</v>
      </c>
      <c r="AE3140" s="3">
        <v>26.164999999999999</v>
      </c>
      <c r="AF3140" s="3">
        <v>-0.999</v>
      </c>
      <c r="AG3140" s="7">
        <v>54314415</v>
      </c>
      <c r="AH3140" s="7">
        <v>54009139</v>
      </c>
      <c r="AI3140" s="7">
        <v>52999317</v>
      </c>
      <c r="AJ3140" s="7">
        <v>40900012</v>
      </c>
      <c r="AK3140" s="3">
        <v>75.020889999999994</v>
      </c>
      <c r="AL3140" s="7">
        <v>51</v>
      </c>
      <c r="AM3140" s="7">
        <v>8571164</v>
      </c>
      <c r="AN3140" s="3">
        <v>15.72</v>
      </c>
      <c r="AO3140" s="3">
        <v>9.8666669999999996</v>
      </c>
      <c r="AP3140" s="3">
        <v>-9.6491229999999995</v>
      </c>
      <c r="AQ3140" s="3">
        <v>-23.134328</v>
      </c>
      <c r="AR3140" s="3">
        <v>-32.236842000000003</v>
      </c>
      <c r="AS3140" s="3">
        <v>-9.6491229999999995</v>
      </c>
      <c r="AT3140" s="3">
        <v>-23.134328</v>
      </c>
      <c r="AU3140" s="3">
        <v>-29.931972999999999</v>
      </c>
      <c r="AV3140" s="3">
        <v>2.8083116884069739</v>
      </c>
      <c r="AW3140" s="3">
        <v>2.1452574568494738</v>
      </c>
      <c r="AX3140" s="3">
        <v>2.5763468011074839</v>
      </c>
      <c r="AY3140" s="3">
        <v>137.75</v>
      </c>
      <c r="AZ3140" s="3">
        <v>105.23</v>
      </c>
      <c r="BA3140" s="3">
        <v>126.37</v>
      </c>
    </row>
    <row r="3141" spans="1:53" x14ac:dyDescent="0.3">
      <c r="A3141" s="1" t="s">
        <v>2666</v>
      </c>
      <c r="B3141" s="2">
        <v>4996548</v>
      </c>
      <c r="C3141" s="9" t="s">
        <v>2401</v>
      </c>
      <c r="D3141" s="9" t="s">
        <v>2454</v>
      </c>
      <c r="E3141" s="3">
        <v>62.065193190000002</v>
      </c>
      <c r="F3141" s="5">
        <v>116.106193</v>
      </c>
      <c r="G3141" s="5" t="s">
        <v>2400</v>
      </c>
      <c r="H3141" s="3">
        <v>-7.3999999999999996E-2</v>
      </c>
      <c r="I3141" s="3" t="s">
        <v>2397</v>
      </c>
      <c r="J3141" s="3">
        <v>-7.3999999999999996E-2</v>
      </c>
      <c r="K3141" s="3" t="s">
        <v>2397</v>
      </c>
      <c r="L3141" s="3" t="s">
        <v>2397</v>
      </c>
      <c r="M3141" s="3">
        <v>0.69532908999999998</v>
      </c>
      <c r="N3141" s="3">
        <v>2.3144879999999999</v>
      </c>
      <c r="O3141" s="3" t="s">
        <v>2400</v>
      </c>
      <c r="P3141" s="3" t="s">
        <v>2400</v>
      </c>
      <c r="Q3141" s="3">
        <v>0.39696199999999998</v>
      </c>
      <c r="R3141" s="3">
        <v>7.5331380000000001</v>
      </c>
      <c r="S3141" s="3">
        <v>7.5331380000000001</v>
      </c>
      <c r="T3141" s="9" t="s">
        <v>3429</v>
      </c>
      <c r="U3141" s="7">
        <v>313167</v>
      </c>
      <c r="V3141" s="7">
        <v>298422</v>
      </c>
      <c r="W3141" s="7">
        <v>239027</v>
      </c>
      <c r="X3141" s="7">
        <v>207125.48</v>
      </c>
      <c r="Y3141" s="7">
        <v>281656</v>
      </c>
      <c r="Z3141" s="7">
        <v>293954</v>
      </c>
      <c r="AA3141" s="7">
        <v>306616</v>
      </c>
      <c r="AB3141" s="7">
        <v>313167</v>
      </c>
      <c r="AC3141" s="3">
        <v>35.695</v>
      </c>
      <c r="AD3141" s="3">
        <v>34.384</v>
      </c>
      <c r="AE3141" s="4">
        <v>7.7060000000000004</v>
      </c>
      <c r="AF3141" s="4">
        <v>4.2939999999999996</v>
      </c>
      <c r="AG3141" s="7">
        <v>11006696</v>
      </c>
      <c r="AH3141" s="7">
        <v>10956137</v>
      </c>
      <c r="AI3141" s="7">
        <v>10864506</v>
      </c>
      <c r="AJ3141" s="7">
        <v>10106046</v>
      </c>
      <c r="AK3141" s="3">
        <v>91.673019999999994</v>
      </c>
      <c r="AL3141" s="7">
        <v>52</v>
      </c>
      <c r="AM3141" s="7">
        <v>3380391</v>
      </c>
      <c r="AN3141" s="3">
        <v>30.66</v>
      </c>
      <c r="AO3141" s="3">
        <v>-12.666667</v>
      </c>
      <c r="AP3141" s="3">
        <v>-6.9271760000000002</v>
      </c>
      <c r="AQ3141" s="3">
        <v>-37.767220999999999</v>
      </c>
      <c r="AR3141" s="3">
        <v>-44.255319</v>
      </c>
      <c r="AS3141" s="3">
        <v>-6.9271760000000002</v>
      </c>
      <c r="AT3141" s="3">
        <v>-37.767220999999999</v>
      </c>
      <c r="AU3141" s="3">
        <v>-44.255319</v>
      </c>
      <c r="AV3141" s="3">
        <v>1.8646079361731238</v>
      </c>
      <c r="AW3141" s="3">
        <v>1.4828468033279185</v>
      </c>
      <c r="AX3141" s="3">
        <v>1.161239586544053</v>
      </c>
      <c r="AY3141" s="3">
        <v>154.77000000000001</v>
      </c>
      <c r="AZ3141" s="4">
        <v>123.08</v>
      </c>
      <c r="BA3141" s="3">
        <v>96.38</v>
      </c>
    </row>
    <row r="3142" spans="1:53" x14ac:dyDescent="0.3">
      <c r="A3142" s="1" t="s">
        <v>3278</v>
      </c>
      <c r="B3142" s="2">
        <v>4912139</v>
      </c>
      <c r="C3142" s="9" t="s">
        <v>2401</v>
      </c>
      <c r="D3142" s="9" t="s">
        <v>2410</v>
      </c>
      <c r="E3142" s="3">
        <v>61.591805440000002</v>
      </c>
      <c r="F3142" s="5">
        <v>84.435805000000002</v>
      </c>
      <c r="G3142" s="5" t="s">
        <v>2400</v>
      </c>
      <c r="H3142" s="3">
        <v>-0.79100000000000004</v>
      </c>
      <c r="I3142" s="3" t="s">
        <v>2397</v>
      </c>
      <c r="J3142" s="3">
        <v>-0.79100000000000004</v>
      </c>
      <c r="K3142" s="3" t="s">
        <v>2397</v>
      </c>
      <c r="L3142" s="3">
        <v>0.42520715000000003</v>
      </c>
      <c r="M3142" s="3">
        <v>0.42520715000000003</v>
      </c>
      <c r="N3142" s="3" t="s">
        <v>2397</v>
      </c>
      <c r="O3142" s="3" t="s">
        <v>2400</v>
      </c>
      <c r="P3142" s="3" t="s">
        <v>2400</v>
      </c>
      <c r="Q3142" s="3">
        <v>0.14719199999999999</v>
      </c>
      <c r="R3142" s="3">
        <v>1.9086430000000001</v>
      </c>
      <c r="S3142" s="3">
        <v>1.9086430000000001</v>
      </c>
      <c r="T3142" s="9" t="s">
        <v>3433</v>
      </c>
      <c r="U3142" s="7">
        <v>708059</v>
      </c>
      <c r="V3142" s="7">
        <v>759260</v>
      </c>
      <c r="W3142" s="7">
        <v>769271</v>
      </c>
      <c r="X3142" s="7">
        <v>575111</v>
      </c>
      <c r="Y3142" s="7">
        <v>666779</v>
      </c>
      <c r="Z3142" s="7">
        <v>678865</v>
      </c>
      <c r="AA3142" s="7">
        <v>693108</v>
      </c>
      <c r="AB3142" s="7">
        <v>708059</v>
      </c>
      <c r="AC3142" s="3">
        <v>34.423999999999999</v>
      </c>
      <c r="AD3142" s="3">
        <v>33.503999999999998</v>
      </c>
      <c r="AE3142" s="3">
        <v>-1.454</v>
      </c>
      <c r="AF3142" s="3">
        <v>-2.6680000000000001</v>
      </c>
      <c r="AG3142" s="7">
        <v>19307776</v>
      </c>
      <c r="AH3142" s="7">
        <v>19308500</v>
      </c>
      <c r="AI3142" s="7">
        <v>19438172</v>
      </c>
      <c r="AJ3142" s="7">
        <v>15513433</v>
      </c>
      <c r="AK3142" s="3">
        <v>80.348110000000005</v>
      </c>
      <c r="AL3142" s="7">
        <v>77</v>
      </c>
      <c r="AM3142" s="7">
        <v>8032392</v>
      </c>
      <c r="AN3142" s="4">
        <v>41.6</v>
      </c>
      <c r="AO3142" s="3">
        <v>-0.51020399999999999</v>
      </c>
      <c r="AP3142" s="3">
        <v>22.257052999999999</v>
      </c>
      <c r="AQ3142" s="3">
        <v>-21.843686999999999</v>
      </c>
      <c r="AR3142" s="3">
        <v>-46.648426999999998</v>
      </c>
      <c r="AS3142" s="3">
        <v>22.257052999999999</v>
      </c>
      <c r="AT3142" s="3">
        <v>-21.843686999999999</v>
      </c>
      <c r="AU3142" s="3">
        <v>-45.378151000000003</v>
      </c>
      <c r="AV3142" s="3">
        <v>5.1393218606982032</v>
      </c>
      <c r="AW3142" s="3">
        <v>6.9903409877238145</v>
      </c>
      <c r="AX3142" s="3">
        <v>4.9107061977867046</v>
      </c>
      <c r="AY3142" s="3">
        <v>140.61000000000001</v>
      </c>
      <c r="AZ3142" s="3">
        <v>191.25</v>
      </c>
      <c r="BA3142" s="3">
        <v>134.36000000000001</v>
      </c>
    </row>
    <row r="3143" spans="1:53" x14ac:dyDescent="0.3">
      <c r="A3143" s="1" t="s">
        <v>3331</v>
      </c>
      <c r="B3143" s="2">
        <v>5288685</v>
      </c>
      <c r="C3143" s="9" t="s">
        <v>2395</v>
      </c>
      <c r="D3143" s="9" t="s">
        <v>2442</v>
      </c>
      <c r="E3143" s="3">
        <v>61.250876699999999</v>
      </c>
      <c r="F3143" s="5">
        <v>85.327876000000003</v>
      </c>
      <c r="G3143" s="5" t="s">
        <v>2400</v>
      </c>
      <c r="H3143" s="4">
        <v>2.1019999999999999</v>
      </c>
      <c r="I3143" s="3" t="s">
        <v>2397</v>
      </c>
      <c r="J3143" s="3">
        <v>2.1019999999999999</v>
      </c>
      <c r="K3143" s="3" t="s">
        <v>2397</v>
      </c>
      <c r="L3143" s="3" t="s">
        <v>2397</v>
      </c>
      <c r="M3143" s="3">
        <v>0.76574465000000003</v>
      </c>
      <c r="N3143" s="3" t="s">
        <v>2397</v>
      </c>
      <c r="O3143" s="3" t="s">
        <v>2400</v>
      </c>
      <c r="P3143" s="3" t="s">
        <v>2400</v>
      </c>
      <c r="Q3143" s="3">
        <v>0.10635799999999999</v>
      </c>
      <c r="R3143" s="3" t="s">
        <v>2397</v>
      </c>
      <c r="S3143" s="3">
        <v>-10.262911000000001</v>
      </c>
      <c r="T3143" s="9" t="s">
        <v>3429</v>
      </c>
      <c r="U3143" s="7">
        <v>1117950</v>
      </c>
      <c r="V3143" s="7">
        <v>1187950</v>
      </c>
      <c r="W3143" s="7">
        <v>889058</v>
      </c>
      <c r="X3143" s="7">
        <v>491760</v>
      </c>
      <c r="Y3143" s="7">
        <v>949936</v>
      </c>
      <c r="Z3143" s="7">
        <v>1014965</v>
      </c>
      <c r="AA3143" s="7">
        <v>1070568</v>
      </c>
      <c r="AB3143" s="7">
        <v>1117950</v>
      </c>
      <c r="AC3143" s="3">
        <v>53.576999999999998</v>
      </c>
      <c r="AD3143" s="3">
        <v>52.207999999999998</v>
      </c>
      <c r="AE3143" s="3">
        <v>0.71299999999999997</v>
      </c>
      <c r="AF3143" s="3">
        <v>-3.2810000000000001</v>
      </c>
      <c r="AG3143" s="7">
        <v>15822273</v>
      </c>
      <c r="AH3143" s="7">
        <v>15547082</v>
      </c>
      <c r="AI3143" s="7">
        <v>12553800</v>
      </c>
      <c r="AJ3143" s="7">
        <v>8270601</v>
      </c>
      <c r="AK3143" s="3">
        <v>52.661029999999997</v>
      </c>
      <c r="AL3143" s="7">
        <v>66</v>
      </c>
      <c r="AM3143" s="7">
        <v>4853153</v>
      </c>
      <c r="AN3143" s="4">
        <v>30.9</v>
      </c>
      <c r="AO3143" s="3">
        <v>43.695014999999998</v>
      </c>
      <c r="AP3143" s="3">
        <v>25.641026</v>
      </c>
      <c r="AQ3143" s="3">
        <v>74.377223999999998</v>
      </c>
      <c r="AR3143" s="3">
        <v>-37.974684000000003</v>
      </c>
      <c r="AS3143" s="3">
        <v>25.641026</v>
      </c>
      <c r="AT3143" s="3">
        <v>74.377223999999998</v>
      </c>
      <c r="AU3143" s="3">
        <v>-40.243901999999999</v>
      </c>
      <c r="AV3143" s="3">
        <v>16.789855025862838</v>
      </c>
      <c r="AW3143" s="3">
        <v>5.5968323203386312</v>
      </c>
      <c r="AX3143" s="3">
        <v>3.2379376538785123</v>
      </c>
      <c r="AY3143" s="3">
        <v>574.89</v>
      </c>
      <c r="AZ3143" s="3">
        <v>191.64</v>
      </c>
      <c r="BA3143" s="3">
        <v>110.87</v>
      </c>
    </row>
    <row r="3144" spans="1:53" x14ac:dyDescent="0.3">
      <c r="A3144" s="1" t="s">
        <v>2882</v>
      </c>
      <c r="B3144" s="2">
        <v>5276461</v>
      </c>
      <c r="C3144" s="9" t="s">
        <v>2401</v>
      </c>
      <c r="D3144" s="9" t="s">
        <v>2398</v>
      </c>
      <c r="E3144" s="3">
        <v>60.995159800000003</v>
      </c>
      <c r="F3144" s="5">
        <v>82.034159000000002</v>
      </c>
      <c r="G3144" s="5" t="s">
        <v>2400</v>
      </c>
      <c r="H3144" s="3">
        <v>-0.04</v>
      </c>
      <c r="I3144" s="3" t="s">
        <v>2397</v>
      </c>
      <c r="J3144" s="3">
        <v>-0.04</v>
      </c>
      <c r="K3144" s="3" t="s">
        <v>2397</v>
      </c>
      <c r="L3144" s="3">
        <v>35.641025639999995</v>
      </c>
      <c r="M3144" s="3">
        <v>35.641025639999995</v>
      </c>
      <c r="N3144" s="3" t="s">
        <v>2397</v>
      </c>
      <c r="O3144" s="3" t="s">
        <v>2400</v>
      </c>
      <c r="P3144" s="3" t="s">
        <v>2400</v>
      </c>
      <c r="Q3144" s="3">
        <v>0.35427799999999998</v>
      </c>
      <c r="R3144" s="3" t="s">
        <v>2397</v>
      </c>
      <c r="S3144" s="3">
        <v>-7.1673970000000002</v>
      </c>
      <c r="T3144" s="9" t="s">
        <v>3429</v>
      </c>
      <c r="U3144" s="7">
        <v>259278</v>
      </c>
      <c r="V3144" s="7">
        <v>321527</v>
      </c>
      <c r="W3144" s="7">
        <v>383685</v>
      </c>
      <c r="X3144" s="7">
        <v>364271</v>
      </c>
      <c r="Y3144" s="7">
        <v>213781</v>
      </c>
      <c r="Z3144" s="7">
        <v>227251</v>
      </c>
      <c r="AA3144" s="7">
        <v>241258</v>
      </c>
      <c r="AB3144" s="7">
        <v>259278</v>
      </c>
      <c r="AC3144" s="3">
        <v>52.976999999999997</v>
      </c>
      <c r="AD3144" s="3">
        <v>54.246000000000002</v>
      </c>
      <c r="AE3144" s="3">
        <v>-12.936</v>
      </c>
      <c r="AF3144" s="3">
        <v>-8.1349999999999998</v>
      </c>
      <c r="AG3144" s="7">
        <v>39351716</v>
      </c>
      <c r="AH3144" s="7">
        <v>38953225</v>
      </c>
      <c r="AI3144" s="7">
        <v>37449958</v>
      </c>
      <c r="AJ3144" s="7">
        <v>22491386</v>
      </c>
      <c r="AK3144" s="3">
        <v>57.154780000000002</v>
      </c>
      <c r="AL3144" s="7">
        <v>41</v>
      </c>
      <c r="AM3144" s="7">
        <v>11840166</v>
      </c>
      <c r="AN3144" s="3">
        <v>30.09</v>
      </c>
      <c r="AO3144" s="3">
        <v>1.459854</v>
      </c>
      <c r="AP3144" s="3">
        <v>-10.322581</v>
      </c>
      <c r="AQ3144" s="3">
        <v>2.9629629999999998</v>
      </c>
      <c r="AR3144" s="3">
        <v>-25.668448999999999</v>
      </c>
      <c r="AS3144" s="3">
        <v>-10.322581</v>
      </c>
      <c r="AT3144" s="3">
        <v>2.9629629999999998</v>
      </c>
      <c r="AU3144" s="3">
        <v>-21.468927000000001</v>
      </c>
      <c r="AV3144" s="3">
        <v>1.4950862181933802</v>
      </c>
      <c r="AW3144" s="3">
        <v>1.5389079925307729</v>
      </c>
      <c r="AX3144" s="3">
        <v>1.5809447872572551</v>
      </c>
      <c r="AY3144" s="3">
        <v>116.49</v>
      </c>
      <c r="AZ3144" s="3">
        <v>119.91</v>
      </c>
      <c r="BA3144" s="3">
        <v>123.18</v>
      </c>
    </row>
    <row r="3145" spans="1:53" x14ac:dyDescent="0.3">
      <c r="A3145" s="1" t="s">
        <v>2704</v>
      </c>
      <c r="B3145" s="2">
        <v>19255726</v>
      </c>
      <c r="C3145" s="9" t="s">
        <v>2395</v>
      </c>
      <c r="D3145" s="9" t="s">
        <v>2403</v>
      </c>
      <c r="E3145" s="3">
        <v>60.875074259999998</v>
      </c>
      <c r="F3145" s="5">
        <v>-106.138926</v>
      </c>
      <c r="G3145" s="5" t="s">
        <v>2400</v>
      </c>
      <c r="H3145" s="3">
        <v>-0.74199999999999999</v>
      </c>
      <c r="I3145" s="3" t="s">
        <v>2397</v>
      </c>
      <c r="J3145" s="3">
        <v>-0.74199999999999999</v>
      </c>
      <c r="K3145" s="3" t="s">
        <v>2397</v>
      </c>
      <c r="L3145" s="3">
        <v>0.39094095000000001</v>
      </c>
      <c r="M3145" s="3">
        <v>0.39094095000000001</v>
      </c>
      <c r="N3145" s="3" t="s">
        <v>2397</v>
      </c>
      <c r="O3145" s="3" t="s">
        <v>2400</v>
      </c>
      <c r="P3145" s="3" t="s">
        <v>2400</v>
      </c>
      <c r="Q3145" s="3" t="s">
        <v>2400</v>
      </c>
      <c r="R3145" s="3">
        <v>1.532778</v>
      </c>
      <c r="S3145" s="3">
        <v>1.532778</v>
      </c>
      <c r="T3145" s="9" t="s">
        <v>3429</v>
      </c>
      <c r="U3145" s="7" t="s">
        <v>2400</v>
      </c>
      <c r="V3145" s="7" t="s">
        <v>2400</v>
      </c>
      <c r="W3145" s="7" t="s">
        <v>2400</v>
      </c>
      <c r="X3145" s="7" t="s">
        <v>2400</v>
      </c>
      <c r="Y3145" s="7" t="s">
        <v>2400</v>
      </c>
      <c r="Z3145" s="7" t="s">
        <v>2400</v>
      </c>
      <c r="AA3145" s="7" t="s">
        <v>2400</v>
      </c>
      <c r="AB3145" s="7" t="s">
        <v>2400</v>
      </c>
      <c r="AC3145" s="3" t="s">
        <v>2400</v>
      </c>
      <c r="AD3145" s="3" t="s">
        <v>2400</v>
      </c>
      <c r="AE3145" s="3" t="s">
        <v>2400</v>
      </c>
      <c r="AF3145" s="3" t="s">
        <v>2400</v>
      </c>
      <c r="AG3145" s="7">
        <v>22253056</v>
      </c>
      <c r="AH3145" s="7">
        <v>22253056</v>
      </c>
      <c r="AI3145" s="7">
        <v>1202324</v>
      </c>
      <c r="AJ3145" s="7">
        <v>14189976</v>
      </c>
      <c r="AK3145" s="3">
        <v>63.636279999999999</v>
      </c>
      <c r="AL3145" s="7">
        <v>64</v>
      </c>
      <c r="AM3145" s="7">
        <v>11371307</v>
      </c>
      <c r="AN3145" s="4">
        <v>51</v>
      </c>
      <c r="AO3145" s="3">
        <v>12.403100999999999</v>
      </c>
      <c r="AP3145" s="3">
        <v>6.227106</v>
      </c>
      <c r="AQ3145" s="3">
        <v>-16.426513</v>
      </c>
      <c r="AR3145" s="3">
        <v>-79.649123000000003</v>
      </c>
      <c r="AS3145" s="3">
        <v>6.227106</v>
      </c>
      <c r="AT3145" s="3">
        <v>-16.426513</v>
      </c>
      <c r="AU3145" s="3">
        <v>-79.649123000000003</v>
      </c>
      <c r="AV3145" s="3">
        <v>1.1269471098629589</v>
      </c>
      <c r="AW3145" s="3">
        <v>2.9853545549871621</v>
      </c>
      <c r="AX3145" s="3">
        <v>2.1141639261139522</v>
      </c>
      <c r="AY3145" s="3">
        <v>44.37</v>
      </c>
      <c r="AZ3145" s="3">
        <v>117.52</v>
      </c>
      <c r="BA3145" s="3">
        <v>83.23</v>
      </c>
    </row>
    <row r="3146" spans="1:53" x14ac:dyDescent="0.3">
      <c r="A3146" s="1" t="s">
        <v>2631</v>
      </c>
      <c r="B3146" s="2">
        <v>4810815</v>
      </c>
      <c r="C3146" s="9" t="s">
        <v>2395</v>
      </c>
      <c r="D3146" s="9" t="s">
        <v>2409</v>
      </c>
      <c r="E3146" s="3">
        <v>60.606656460000004</v>
      </c>
      <c r="F3146" s="5">
        <v>71.596655999999996</v>
      </c>
      <c r="G3146" s="5" t="s">
        <v>2400</v>
      </c>
      <c r="H3146" s="3">
        <v>-0.13600000000000001</v>
      </c>
      <c r="I3146" s="3" t="s">
        <v>2397</v>
      </c>
      <c r="J3146" s="3">
        <v>-0.13600000000000001</v>
      </c>
      <c r="K3146" s="3" t="s">
        <v>2397</v>
      </c>
      <c r="L3146" s="3">
        <v>4.9529780599999995</v>
      </c>
      <c r="M3146" s="3">
        <v>4.9529780599999995</v>
      </c>
      <c r="N3146" s="3" t="s">
        <v>2397</v>
      </c>
      <c r="O3146" s="3" t="s">
        <v>2400</v>
      </c>
      <c r="P3146" s="3" t="s">
        <v>2400</v>
      </c>
      <c r="Q3146" s="3">
        <v>1.451678</v>
      </c>
      <c r="R3146" s="3" t="s">
        <v>2397</v>
      </c>
      <c r="S3146" s="3">
        <v>-3.6085739999999999</v>
      </c>
      <c r="T3146" s="9" t="s">
        <v>3429</v>
      </c>
      <c r="U3146" s="7">
        <v>52349</v>
      </c>
      <c r="V3146" s="7">
        <v>44510</v>
      </c>
      <c r="W3146" s="7">
        <v>48517</v>
      </c>
      <c r="X3146" s="7">
        <v>27711</v>
      </c>
      <c r="Y3146" s="7">
        <v>48542</v>
      </c>
      <c r="Z3146" s="7">
        <v>49031</v>
      </c>
      <c r="AA3146" s="7">
        <v>50451</v>
      </c>
      <c r="AB3146" s="7">
        <v>52349</v>
      </c>
      <c r="AC3146" s="3">
        <v>64.488</v>
      </c>
      <c r="AD3146" s="3">
        <v>60.411999999999999</v>
      </c>
      <c r="AE3146" s="3">
        <v>-36.311999999999998</v>
      </c>
      <c r="AF3146" s="3">
        <v>-42.671999999999997</v>
      </c>
      <c r="AG3146" s="7">
        <v>34643926</v>
      </c>
      <c r="AH3146" s="7">
        <v>34643926</v>
      </c>
      <c r="AI3146" s="7">
        <v>34643855</v>
      </c>
      <c r="AJ3146" s="7">
        <v>28922086</v>
      </c>
      <c r="AK3146" s="3">
        <v>76.830770000000001</v>
      </c>
      <c r="AL3146" s="7">
        <v>47</v>
      </c>
      <c r="AM3146" s="7">
        <v>9659603</v>
      </c>
      <c r="AN3146" s="3">
        <v>25.66</v>
      </c>
      <c r="AO3146" s="3">
        <v>-10.420683</v>
      </c>
      <c r="AP3146" s="3">
        <v>-1.863354</v>
      </c>
      <c r="AQ3146" s="3">
        <v>27.419354999999999</v>
      </c>
      <c r="AR3146" s="3">
        <v>-40.823970000000003</v>
      </c>
      <c r="AS3146" s="3">
        <v>-1.863354</v>
      </c>
      <c r="AT3146" s="3">
        <v>27.419354999999999</v>
      </c>
      <c r="AU3146" s="3">
        <v>-39.694656999999999</v>
      </c>
      <c r="AV3146" s="3">
        <v>0.87430399720156404</v>
      </c>
      <c r="AW3146" s="3">
        <v>0.93310516734256765</v>
      </c>
      <c r="AX3146" s="3">
        <v>0.7453873631185931</v>
      </c>
      <c r="AY3146" s="3">
        <v>82.01</v>
      </c>
      <c r="AZ3146" s="3">
        <v>87.52</v>
      </c>
      <c r="BA3146" s="3">
        <v>69.92</v>
      </c>
    </row>
    <row r="3147" spans="1:53" x14ac:dyDescent="0.3">
      <c r="A3147" s="1" t="s">
        <v>2935</v>
      </c>
      <c r="B3147" s="2">
        <v>100465680</v>
      </c>
      <c r="C3147" s="9" t="s">
        <v>2395</v>
      </c>
      <c r="D3147" s="9" t="s">
        <v>2403</v>
      </c>
      <c r="E3147" s="3">
        <v>58.634013459999998</v>
      </c>
      <c r="F3147" s="5">
        <v>-19.531987000000001</v>
      </c>
      <c r="G3147" s="5" t="s">
        <v>2400</v>
      </c>
      <c r="H3147" s="3">
        <v>-0.36499999999999999</v>
      </c>
      <c r="I3147" s="3" t="s">
        <v>2397</v>
      </c>
      <c r="J3147" s="3">
        <v>-0.36499999999999999</v>
      </c>
      <c r="K3147" s="3" t="s">
        <v>2397</v>
      </c>
      <c r="L3147" s="3">
        <v>0.83560400000000001</v>
      </c>
      <c r="M3147" s="3">
        <v>0.83560400000000001</v>
      </c>
      <c r="N3147" s="3" t="s">
        <v>2397</v>
      </c>
      <c r="O3147" s="3" t="s">
        <v>2400</v>
      </c>
      <c r="P3147" s="3" t="s">
        <v>2400</v>
      </c>
      <c r="Q3147" s="3" t="s">
        <v>2400</v>
      </c>
      <c r="R3147" s="3">
        <v>0.18390899999999999</v>
      </c>
      <c r="S3147" s="3">
        <v>0.18390899999999999</v>
      </c>
      <c r="T3147" s="9" t="s">
        <v>3429</v>
      </c>
      <c r="U3147" s="7" t="s">
        <v>2400</v>
      </c>
      <c r="V3147" s="7" t="s">
        <v>2400</v>
      </c>
      <c r="W3147" s="7" t="s">
        <v>2400</v>
      </c>
      <c r="X3147" s="7" t="s">
        <v>2400</v>
      </c>
      <c r="Y3147" s="7" t="s">
        <v>2400</v>
      </c>
      <c r="Z3147" s="7" t="s">
        <v>2400</v>
      </c>
      <c r="AA3147" s="7" t="s">
        <v>2400</v>
      </c>
      <c r="AB3147" s="7" t="s">
        <v>2400</v>
      </c>
      <c r="AC3147" s="3" t="s">
        <v>2400</v>
      </c>
      <c r="AD3147" s="3" t="s">
        <v>2400</v>
      </c>
      <c r="AE3147" s="3" t="s">
        <v>2400</v>
      </c>
      <c r="AF3147" s="3" t="s">
        <v>2400</v>
      </c>
      <c r="AG3147" s="7">
        <v>65880914</v>
      </c>
      <c r="AH3147" s="7">
        <v>65880914</v>
      </c>
      <c r="AI3147" s="7">
        <v>65880914</v>
      </c>
      <c r="AJ3147" s="7">
        <v>27775809</v>
      </c>
      <c r="AK3147" s="3">
        <v>42.160629999999998</v>
      </c>
      <c r="AL3147" s="7">
        <v>18</v>
      </c>
      <c r="AM3147" s="7">
        <v>12228312</v>
      </c>
      <c r="AN3147" s="3">
        <v>18.559999999999999</v>
      </c>
      <c r="AO3147" s="3">
        <v>1.0989009999999999</v>
      </c>
      <c r="AP3147" s="3">
        <v>3.370787</v>
      </c>
      <c r="AQ3147" s="3">
        <v>-12.380952000000001</v>
      </c>
      <c r="AR3147" s="3">
        <v>-51.832461000000002</v>
      </c>
      <c r="AS3147" s="3">
        <v>3.370787</v>
      </c>
      <c r="AT3147" s="3">
        <v>-12.380952000000001</v>
      </c>
      <c r="AU3147" s="3">
        <v>-51.063830000000003</v>
      </c>
      <c r="AV3147" s="3">
        <v>2.1820674801202666</v>
      </c>
      <c r="AW3147" s="3">
        <v>2.2708249422172972</v>
      </c>
      <c r="AX3147" s="3">
        <v>2.7101807454490476</v>
      </c>
      <c r="AY3147" s="4">
        <v>109.1</v>
      </c>
      <c r="AZ3147" s="3">
        <v>113.54</v>
      </c>
      <c r="BA3147" s="3">
        <v>135.51</v>
      </c>
    </row>
    <row r="3148" spans="1:53" x14ac:dyDescent="0.3">
      <c r="A3148" s="1" t="s">
        <v>3283</v>
      </c>
      <c r="B3148" s="2">
        <v>5721749</v>
      </c>
      <c r="C3148" s="9" t="s">
        <v>2401</v>
      </c>
      <c r="D3148" s="9" t="s">
        <v>2407</v>
      </c>
      <c r="E3148" s="3">
        <v>58.073297400000001</v>
      </c>
      <c r="F3148" s="5">
        <v>57.867417000000003</v>
      </c>
      <c r="G3148" s="5" t="s">
        <v>2400</v>
      </c>
      <c r="H3148" s="3">
        <v>0.191</v>
      </c>
      <c r="I3148" s="3">
        <v>9.6004719999999999</v>
      </c>
      <c r="J3148" s="4">
        <v>0.191</v>
      </c>
      <c r="K3148" s="3">
        <v>9.6004719999999999</v>
      </c>
      <c r="L3148" s="3">
        <v>0.75725049</v>
      </c>
      <c r="M3148" s="3">
        <v>0.75725049</v>
      </c>
      <c r="N3148" s="3" t="s">
        <v>2400</v>
      </c>
      <c r="O3148" s="3" t="s">
        <v>2400</v>
      </c>
      <c r="P3148" s="3" t="s">
        <v>2400</v>
      </c>
      <c r="Q3148" s="3">
        <v>23.056165</v>
      </c>
      <c r="R3148" s="3" t="s">
        <v>2400</v>
      </c>
      <c r="S3148" s="3" t="s">
        <v>2400</v>
      </c>
      <c r="T3148" s="9" t="s">
        <v>3429</v>
      </c>
      <c r="U3148" s="7">
        <v>1993.297</v>
      </c>
      <c r="V3148" s="7">
        <v>2047.3389999999999</v>
      </c>
      <c r="W3148" s="7">
        <v>2198.9169999999999</v>
      </c>
      <c r="X3148" s="7">
        <v>1703.306</v>
      </c>
      <c r="Y3148" s="7">
        <v>2375.4720000000002</v>
      </c>
      <c r="Z3148" s="7">
        <v>2184.3850000000002</v>
      </c>
      <c r="AA3148" s="7">
        <v>1993.297</v>
      </c>
      <c r="AB3148" s="7">
        <v>1986.299</v>
      </c>
      <c r="AC3148" s="4">
        <v>100</v>
      </c>
      <c r="AD3148" s="4">
        <v>100</v>
      </c>
      <c r="AE3148" s="3" t="s">
        <v>2400</v>
      </c>
      <c r="AF3148" s="3" t="s">
        <v>2400</v>
      </c>
      <c r="AG3148" s="7">
        <v>6727380</v>
      </c>
      <c r="AH3148" s="7">
        <v>6727380</v>
      </c>
      <c r="AI3148" s="7">
        <v>6872132</v>
      </c>
      <c r="AJ3148" s="7" t="s">
        <v>2400</v>
      </c>
      <c r="AK3148" s="3" t="s">
        <v>2400</v>
      </c>
      <c r="AL3148" s="7">
        <v>25</v>
      </c>
      <c r="AM3148" s="7">
        <v>3817340</v>
      </c>
      <c r="AN3148" s="3">
        <v>56.74</v>
      </c>
      <c r="AO3148" s="3">
        <v>-2.7335720000000001</v>
      </c>
      <c r="AP3148" s="3">
        <v>-5.3348839999999997</v>
      </c>
      <c r="AQ3148" s="3">
        <v>-13.206823</v>
      </c>
      <c r="AR3148" s="3">
        <v>-4.6697889999999997</v>
      </c>
      <c r="AS3148" s="3">
        <v>-5.3348839999999997</v>
      </c>
      <c r="AT3148" s="3">
        <v>-13.206823</v>
      </c>
      <c r="AU3148" s="3">
        <v>-5.5545239999999998</v>
      </c>
      <c r="AV3148" s="3">
        <v>2.9479975859844396</v>
      </c>
      <c r="AW3148" s="3">
        <v>1.6363117452991967</v>
      </c>
      <c r="AX3148" s="3">
        <v>1.0001539060697306</v>
      </c>
      <c r="AY3148" s="3">
        <v>411.89</v>
      </c>
      <c r="AZ3148" s="3">
        <v>228.62</v>
      </c>
      <c r="BA3148" s="3">
        <v>139.74</v>
      </c>
    </row>
    <row r="3149" spans="1:53" x14ac:dyDescent="0.3">
      <c r="A3149" s="1" t="s">
        <v>3158</v>
      </c>
      <c r="B3149" s="2">
        <v>5317856</v>
      </c>
      <c r="C3149" s="9" t="s">
        <v>2395</v>
      </c>
      <c r="D3149" s="9" t="s">
        <v>2403</v>
      </c>
      <c r="E3149" s="3">
        <v>57.786928500000002</v>
      </c>
      <c r="F3149" s="5">
        <v>-77.703072000000006</v>
      </c>
      <c r="G3149" s="5" t="s">
        <v>2400</v>
      </c>
      <c r="H3149" s="3">
        <v>-0.43</v>
      </c>
      <c r="I3149" s="3" t="s">
        <v>2397</v>
      </c>
      <c r="J3149" s="3">
        <v>-0.43</v>
      </c>
      <c r="K3149" s="3" t="s">
        <v>2397</v>
      </c>
      <c r="L3149" s="3">
        <v>0.44846992999999996</v>
      </c>
      <c r="M3149" s="3">
        <v>0.44846992999999996</v>
      </c>
      <c r="N3149" s="3" t="s">
        <v>2397</v>
      </c>
      <c r="O3149" s="3" t="s">
        <v>2400</v>
      </c>
      <c r="P3149" s="3" t="s">
        <v>2400</v>
      </c>
      <c r="Q3149" s="3" t="s">
        <v>2397</v>
      </c>
      <c r="R3149" s="3">
        <v>0.47523500000000002</v>
      </c>
      <c r="S3149" s="3">
        <v>0.47523500000000002</v>
      </c>
      <c r="T3149" s="9" t="s">
        <v>3429</v>
      </c>
      <c r="U3149" s="7" t="s">
        <v>2400</v>
      </c>
      <c r="V3149" s="7" t="s">
        <v>2400</v>
      </c>
      <c r="W3149" s="7" t="s">
        <v>2400</v>
      </c>
      <c r="X3149" s="7" t="s">
        <v>2400</v>
      </c>
      <c r="Y3149" s="7">
        <v>3000</v>
      </c>
      <c r="Z3149" s="7" t="s">
        <v>2400</v>
      </c>
      <c r="AA3149" s="7" t="s">
        <v>2400</v>
      </c>
      <c r="AB3149" s="7" t="s">
        <v>2400</v>
      </c>
      <c r="AC3149" s="3" t="s">
        <v>2400</v>
      </c>
      <c r="AD3149" s="4">
        <v>100</v>
      </c>
      <c r="AE3149" s="3" t="s">
        <v>2400</v>
      </c>
      <c r="AF3149" s="3" t="s">
        <v>2397</v>
      </c>
      <c r="AG3149" s="7">
        <v>55028271</v>
      </c>
      <c r="AH3149" s="7">
        <v>55008483</v>
      </c>
      <c r="AI3149" s="7">
        <v>54761705</v>
      </c>
      <c r="AJ3149" s="7">
        <v>13910698</v>
      </c>
      <c r="AK3149" s="3">
        <v>25.276019999999999</v>
      </c>
      <c r="AL3149" s="7">
        <v>87</v>
      </c>
      <c r="AM3149" s="7">
        <v>11590749</v>
      </c>
      <c r="AN3149" s="3">
        <v>21.06</v>
      </c>
      <c r="AO3149" s="3">
        <v>7.1428570000000002</v>
      </c>
      <c r="AP3149" s="3">
        <v>21.428571000000002</v>
      </c>
      <c r="AQ3149" s="3">
        <v>-38.405797</v>
      </c>
      <c r="AR3149" s="3">
        <v>-68.673219000000003</v>
      </c>
      <c r="AS3149" s="3">
        <v>21.428571000000002</v>
      </c>
      <c r="AT3149" s="3">
        <v>-38.405797</v>
      </c>
      <c r="AU3149" s="3">
        <v>-70.140514999999994</v>
      </c>
      <c r="AV3149" s="3">
        <v>6.2260247508878237</v>
      </c>
      <c r="AW3149" s="3">
        <v>8.6523111847439313</v>
      </c>
      <c r="AX3149" s="3">
        <v>5.4671502365821318</v>
      </c>
      <c r="AY3149" s="3">
        <v>242.48</v>
      </c>
      <c r="AZ3149" s="3">
        <v>336.97</v>
      </c>
      <c r="BA3149" s="3">
        <v>212.92</v>
      </c>
    </row>
    <row r="3150" spans="1:53" x14ac:dyDescent="0.3">
      <c r="A3150" s="1" t="s">
        <v>3075</v>
      </c>
      <c r="B3150" s="2">
        <v>5720674</v>
      </c>
      <c r="C3150" s="9" t="s">
        <v>2401</v>
      </c>
      <c r="D3150" s="9" t="s">
        <v>2407</v>
      </c>
      <c r="E3150" s="3">
        <v>57.625711500000001</v>
      </c>
      <c r="F3150" s="5">
        <v>82.049510999999995</v>
      </c>
      <c r="G3150" s="5" t="s">
        <v>2400</v>
      </c>
      <c r="H3150" s="3" t="s">
        <v>2400</v>
      </c>
      <c r="I3150" s="3">
        <v>15.239295</v>
      </c>
      <c r="J3150" s="3" t="s">
        <v>2400</v>
      </c>
      <c r="K3150" s="3">
        <v>15.239295</v>
      </c>
      <c r="L3150" s="3">
        <v>0.95335645000000002</v>
      </c>
      <c r="M3150" s="3">
        <v>0.95335645000000002</v>
      </c>
      <c r="N3150" s="3">
        <v>11.679537</v>
      </c>
      <c r="O3150" s="3" t="s">
        <v>2400</v>
      </c>
      <c r="P3150" s="3" t="s">
        <v>2400</v>
      </c>
      <c r="Q3150" s="3">
        <v>17.681946</v>
      </c>
      <c r="R3150" s="3" t="s">
        <v>2400</v>
      </c>
      <c r="S3150" s="3" t="s">
        <v>2400</v>
      </c>
      <c r="T3150" s="9" t="s">
        <v>3430</v>
      </c>
      <c r="U3150" s="7">
        <v>4618.893</v>
      </c>
      <c r="V3150" s="7">
        <v>3496.835</v>
      </c>
      <c r="W3150" s="7">
        <v>3630.1030000000001</v>
      </c>
      <c r="X3150" s="7">
        <v>4492.2340000000004</v>
      </c>
      <c r="Y3150" s="7">
        <v>4618.893</v>
      </c>
      <c r="Z3150" s="7">
        <v>3524.627</v>
      </c>
      <c r="AA3150" s="7">
        <v>3510.7310000000002</v>
      </c>
      <c r="AB3150" s="7">
        <v>3496.835</v>
      </c>
      <c r="AC3150" s="4">
        <v>100</v>
      </c>
      <c r="AD3150" s="4">
        <v>100</v>
      </c>
      <c r="AE3150" s="3" t="s">
        <v>2400</v>
      </c>
      <c r="AF3150" s="3" t="s">
        <v>2400</v>
      </c>
      <c r="AG3150" s="7">
        <v>9462350</v>
      </c>
      <c r="AH3150" s="7">
        <v>9462350</v>
      </c>
      <c r="AI3150" s="7">
        <v>9462350</v>
      </c>
      <c r="AJ3150" s="7" t="s">
        <v>2400</v>
      </c>
      <c r="AK3150" s="3" t="s">
        <v>2400</v>
      </c>
      <c r="AL3150" s="7">
        <v>16</v>
      </c>
      <c r="AM3150" s="7">
        <v>6426549</v>
      </c>
      <c r="AN3150" s="3">
        <v>67.92</v>
      </c>
      <c r="AO3150" s="4">
        <v>1.0016689999999999</v>
      </c>
      <c r="AP3150" s="3">
        <v>-0.65681400000000001</v>
      </c>
      <c r="AQ3150" s="3">
        <v>-4.8742140000000003</v>
      </c>
      <c r="AR3150" s="3">
        <v>2.2823329999999999</v>
      </c>
      <c r="AS3150" s="3">
        <v>-0.65681400000000001</v>
      </c>
      <c r="AT3150" s="3">
        <v>-4.8742140000000003</v>
      </c>
      <c r="AU3150" s="3">
        <v>2.3688660000000001</v>
      </c>
      <c r="AV3150" s="3">
        <v>0.16136583406870386</v>
      </c>
      <c r="AW3150" s="3">
        <v>0.24778103844086394</v>
      </c>
      <c r="AX3150" s="3">
        <v>0.42779989196048634</v>
      </c>
      <c r="AY3150" s="4">
        <v>34.5</v>
      </c>
      <c r="AZ3150" s="3">
        <v>52.97</v>
      </c>
      <c r="BA3150" s="3">
        <v>91.46</v>
      </c>
    </row>
    <row r="3151" spans="1:53" x14ac:dyDescent="0.3">
      <c r="A3151" s="1" t="s">
        <v>2960</v>
      </c>
      <c r="B3151" s="2">
        <v>10525600</v>
      </c>
      <c r="C3151" s="9" t="s">
        <v>2395</v>
      </c>
      <c r="D3151" s="9" t="s">
        <v>2403</v>
      </c>
      <c r="E3151" s="3">
        <v>57.323872100000003</v>
      </c>
      <c r="F3151" s="5">
        <v>-41.735128000000003</v>
      </c>
      <c r="G3151" s="5" t="s">
        <v>2400</v>
      </c>
      <c r="H3151" s="3">
        <v>-0.23400000000000001</v>
      </c>
      <c r="I3151" s="3" t="s">
        <v>2397</v>
      </c>
      <c r="J3151" s="3">
        <v>-0.23400000000000001</v>
      </c>
      <c r="K3151" s="3" t="s">
        <v>2397</v>
      </c>
      <c r="L3151" s="3">
        <v>0.51574376</v>
      </c>
      <c r="M3151" s="3">
        <v>0.51574376</v>
      </c>
      <c r="N3151" s="3" t="s">
        <v>2397</v>
      </c>
      <c r="O3151" s="3" t="s">
        <v>2400</v>
      </c>
      <c r="P3151" s="3" t="s">
        <v>2400</v>
      </c>
      <c r="Q3151" s="3" t="s">
        <v>2397</v>
      </c>
      <c r="R3151" s="3">
        <v>0.58782699999999999</v>
      </c>
      <c r="S3151" s="3">
        <v>0.58782699999999999</v>
      </c>
      <c r="T3151" s="9" t="s">
        <v>3429</v>
      </c>
      <c r="U3151" s="7">
        <v>6288</v>
      </c>
      <c r="V3151" s="7" t="s">
        <v>2400</v>
      </c>
      <c r="W3151" s="7" t="s">
        <v>2400</v>
      </c>
      <c r="X3151" s="7" t="s">
        <v>2400</v>
      </c>
      <c r="Y3151" s="7">
        <v>9864</v>
      </c>
      <c r="Z3151" s="7">
        <v>8412</v>
      </c>
      <c r="AA3151" s="7">
        <v>7587</v>
      </c>
      <c r="AB3151" s="7">
        <v>6288</v>
      </c>
      <c r="AC3151" s="4">
        <v>100</v>
      </c>
      <c r="AD3151" s="4">
        <v>100</v>
      </c>
      <c r="AE3151" s="3" t="s">
        <v>2397</v>
      </c>
      <c r="AF3151" s="3" t="s">
        <v>2397</v>
      </c>
      <c r="AG3151" s="7">
        <v>60336000</v>
      </c>
      <c r="AH3151" s="7">
        <v>60272000</v>
      </c>
      <c r="AI3151" s="7">
        <v>58180739</v>
      </c>
      <c r="AJ3151" s="7">
        <v>42968691</v>
      </c>
      <c r="AK3151" s="3">
        <v>71.209869999999995</v>
      </c>
      <c r="AL3151" s="7">
        <v>58</v>
      </c>
      <c r="AM3151" s="7">
        <v>19749040</v>
      </c>
      <c r="AN3151" s="3">
        <v>32.729999999999997</v>
      </c>
      <c r="AO3151" s="3">
        <v>1.0527E-2</v>
      </c>
      <c r="AP3151" s="3">
        <v>0</v>
      </c>
      <c r="AQ3151" s="3">
        <v>-4.9904989999999998</v>
      </c>
      <c r="AR3151" s="3">
        <v>-20.833333</v>
      </c>
      <c r="AS3151" s="3">
        <v>0</v>
      </c>
      <c r="AT3151" s="3">
        <v>-4.9904989999999998</v>
      </c>
      <c r="AU3151" s="3">
        <v>-24</v>
      </c>
      <c r="AV3151" s="3">
        <v>5.4957698853703221</v>
      </c>
      <c r="AW3151" s="3">
        <v>3.401437539222782</v>
      </c>
      <c r="AX3151" s="3">
        <v>2.0052328721232295</v>
      </c>
      <c r="AY3151" s="3">
        <v>231.97</v>
      </c>
      <c r="AZ3151" s="3">
        <v>143.57</v>
      </c>
      <c r="BA3151" s="3">
        <v>84.64</v>
      </c>
    </row>
    <row r="3152" spans="1:53" x14ac:dyDescent="0.3">
      <c r="A3152" s="1" t="s">
        <v>3354</v>
      </c>
      <c r="B3152" s="2">
        <v>13081457</v>
      </c>
      <c r="C3152" s="9" t="s">
        <v>2395</v>
      </c>
      <c r="D3152" s="9" t="s">
        <v>2403</v>
      </c>
      <c r="E3152" s="3">
        <v>57.143312545199997</v>
      </c>
      <c r="F3152" s="5">
        <v>27.188312</v>
      </c>
      <c r="G3152" s="5" t="s">
        <v>2400</v>
      </c>
      <c r="H3152" s="3">
        <v>-0.40300000000000002</v>
      </c>
      <c r="I3152" s="3" t="s">
        <v>2397</v>
      </c>
      <c r="J3152" s="3">
        <v>-0.40300000000000002</v>
      </c>
      <c r="K3152" s="3" t="s">
        <v>2397</v>
      </c>
      <c r="L3152" s="3">
        <v>1.0442144899999999</v>
      </c>
      <c r="M3152" s="3">
        <v>1.0442144899999999</v>
      </c>
      <c r="N3152" s="3" t="s">
        <v>2397</v>
      </c>
      <c r="O3152" s="3" t="s">
        <v>2400</v>
      </c>
      <c r="P3152" s="3" t="s">
        <v>2400</v>
      </c>
      <c r="Q3152" s="3" t="s">
        <v>2400</v>
      </c>
      <c r="R3152" s="3" t="s">
        <v>2397</v>
      </c>
      <c r="S3152" s="3">
        <v>-0.44470799999999999</v>
      </c>
      <c r="T3152" s="9" t="s">
        <v>3429</v>
      </c>
      <c r="U3152" s="7" t="s">
        <v>2400</v>
      </c>
      <c r="V3152" s="7" t="s">
        <v>2400</v>
      </c>
      <c r="W3152" s="7" t="s">
        <v>2400</v>
      </c>
      <c r="X3152" s="7" t="s">
        <v>2400</v>
      </c>
      <c r="Y3152" s="7" t="s">
        <v>2400</v>
      </c>
      <c r="Z3152" s="7" t="s">
        <v>2400</v>
      </c>
      <c r="AA3152" s="7" t="s">
        <v>2400</v>
      </c>
      <c r="AB3152" s="7" t="s">
        <v>2400</v>
      </c>
      <c r="AC3152" s="3" t="s">
        <v>2400</v>
      </c>
      <c r="AD3152" s="3" t="s">
        <v>2400</v>
      </c>
      <c r="AE3152" s="3" t="s">
        <v>2400</v>
      </c>
      <c r="AF3152" s="3" t="s">
        <v>2400</v>
      </c>
      <c r="AG3152" s="7">
        <v>68663065</v>
      </c>
      <c r="AH3152" s="7">
        <v>68357884</v>
      </c>
      <c r="AI3152" s="7">
        <v>67785469</v>
      </c>
      <c r="AJ3152" s="7">
        <v>21808947</v>
      </c>
      <c r="AK3152" s="3">
        <v>31.757390000000001</v>
      </c>
      <c r="AL3152" s="7">
        <v>64</v>
      </c>
      <c r="AM3152" s="7">
        <v>18992401</v>
      </c>
      <c r="AN3152" s="3">
        <v>27.66</v>
      </c>
      <c r="AO3152" s="3">
        <v>26.929673999999999</v>
      </c>
      <c r="AP3152" s="3">
        <v>33.397427999999998</v>
      </c>
      <c r="AQ3152" s="3">
        <v>58.571429000000002</v>
      </c>
      <c r="AR3152" s="3">
        <v>-50.224215000000001</v>
      </c>
      <c r="AS3152" s="3">
        <v>33.397427999999998</v>
      </c>
      <c r="AT3152" s="3">
        <v>58.571429000000002</v>
      </c>
      <c r="AU3152" s="3">
        <v>-50.666666999999997</v>
      </c>
      <c r="AV3152" s="3">
        <v>14.730477552280197</v>
      </c>
      <c r="AW3152" s="3">
        <v>6.7117393848984728</v>
      </c>
      <c r="AX3152" s="3">
        <v>4.91651615873828</v>
      </c>
      <c r="AY3152" s="3">
        <v>376.52</v>
      </c>
      <c r="AZ3152" s="3">
        <v>171.56</v>
      </c>
      <c r="BA3152" s="3">
        <v>125.67</v>
      </c>
    </row>
    <row r="3153" spans="1:53" x14ac:dyDescent="0.3">
      <c r="A3153" s="1" t="s">
        <v>2815</v>
      </c>
      <c r="B3153" s="2">
        <v>4811761</v>
      </c>
      <c r="C3153" s="9" t="s">
        <v>2401</v>
      </c>
      <c r="D3153" s="9" t="s">
        <v>2423</v>
      </c>
      <c r="E3153" s="3">
        <v>56.423599920000001</v>
      </c>
      <c r="F3153" s="5">
        <v>7.5615990000000002</v>
      </c>
      <c r="G3153" s="5" t="s">
        <v>2400</v>
      </c>
      <c r="H3153" s="3">
        <v>-6.4000000000000001E-2</v>
      </c>
      <c r="I3153" s="3" t="s">
        <v>2397</v>
      </c>
      <c r="J3153" s="3">
        <v>-7.0000000000000007E-2</v>
      </c>
      <c r="K3153" s="3" t="s">
        <v>2397</v>
      </c>
      <c r="L3153" s="3">
        <v>0.78322367999999998</v>
      </c>
      <c r="M3153" s="3">
        <v>0.78322367999999998</v>
      </c>
      <c r="N3153" s="3" t="s">
        <v>2397</v>
      </c>
      <c r="O3153" s="3" t="s">
        <v>2400</v>
      </c>
      <c r="P3153" s="3" t="s">
        <v>2400</v>
      </c>
      <c r="Q3153" s="3" t="s">
        <v>2397</v>
      </c>
      <c r="R3153" s="3">
        <v>0.82298099999999996</v>
      </c>
      <c r="S3153" s="3">
        <v>0.82298099999999996</v>
      </c>
      <c r="T3153" s="9" t="s">
        <v>3440</v>
      </c>
      <c r="U3153" s="7">
        <v>31907</v>
      </c>
      <c r="V3153" s="7">
        <v>31061</v>
      </c>
      <c r="W3153" s="7">
        <v>32643</v>
      </c>
      <c r="X3153" s="7">
        <v>117731</v>
      </c>
      <c r="Y3153" s="7">
        <v>30314</v>
      </c>
      <c r="Z3153" s="7">
        <v>31907</v>
      </c>
      <c r="AA3153" s="7">
        <v>33340</v>
      </c>
      <c r="AB3153" s="7">
        <v>32803</v>
      </c>
      <c r="AC3153" s="3">
        <v>45.857999999999997</v>
      </c>
      <c r="AD3153" s="3">
        <v>44.392000000000003</v>
      </c>
      <c r="AE3153" s="3">
        <v>-34.767000000000003</v>
      </c>
      <c r="AF3153" s="3">
        <v>-30.315999999999999</v>
      </c>
      <c r="AG3153" s="7">
        <v>52244074</v>
      </c>
      <c r="AH3153" s="7">
        <v>52244074</v>
      </c>
      <c r="AI3153" s="7">
        <v>50489771</v>
      </c>
      <c r="AJ3153" s="7">
        <v>36292012</v>
      </c>
      <c r="AK3153" s="3">
        <v>69.466279999999998</v>
      </c>
      <c r="AL3153" s="7">
        <v>48</v>
      </c>
      <c r="AM3153" s="7">
        <v>10427225</v>
      </c>
      <c r="AN3153" s="3">
        <v>19.96</v>
      </c>
      <c r="AO3153" s="3">
        <v>-1.7333879999999999</v>
      </c>
      <c r="AP3153" s="3">
        <v>-33.861111000000001</v>
      </c>
      <c r="AQ3153" s="3">
        <v>-36.223213999999999</v>
      </c>
      <c r="AR3153" s="3">
        <v>-52.38</v>
      </c>
      <c r="AS3153" s="3">
        <v>-33.861111000000001</v>
      </c>
      <c r="AT3153" s="3">
        <v>-36.223213999999999</v>
      </c>
      <c r="AU3153" s="3">
        <v>-48.611511</v>
      </c>
      <c r="AV3153" s="3">
        <v>1.3076602716702377</v>
      </c>
      <c r="AW3153" s="3">
        <v>2.1145047170151954</v>
      </c>
      <c r="AX3153" s="3">
        <v>1.3570861202805067</v>
      </c>
      <c r="AY3153" s="3">
        <v>122.77</v>
      </c>
      <c r="AZ3153" s="3">
        <v>198.53</v>
      </c>
      <c r="BA3153" s="3">
        <v>127.42</v>
      </c>
    </row>
    <row r="3154" spans="1:53" x14ac:dyDescent="0.3">
      <c r="A3154" s="1" t="s">
        <v>2722</v>
      </c>
      <c r="B3154" s="2">
        <v>4915471</v>
      </c>
      <c r="C3154" s="9" t="s">
        <v>2395</v>
      </c>
      <c r="D3154" s="9" t="s">
        <v>2429</v>
      </c>
      <c r="E3154" s="3">
        <v>55.310295994800001</v>
      </c>
      <c r="F3154" s="5">
        <v>61.005294999999997</v>
      </c>
      <c r="G3154" s="5" t="s">
        <v>2400</v>
      </c>
      <c r="H3154" s="3">
        <v>-0.17499999999999999</v>
      </c>
      <c r="I3154" s="3" t="s">
        <v>2397</v>
      </c>
      <c r="J3154" s="3">
        <v>-0.17499999999999999</v>
      </c>
      <c r="K3154" s="3" t="s">
        <v>2397</v>
      </c>
      <c r="L3154" s="3">
        <v>0.59569773999999998</v>
      </c>
      <c r="M3154" s="3">
        <v>0.59569773999999998</v>
      </c>
      <c r="N3154" s="3" t="s">
        <v>2397</v>
      </c>
      <c r="O3154" s="3" t="s">
        <v>2400</v>
      </c>
      <c r="P3154" s="3" t="s">
        <v>2400</v>
      </c>
      <c r="Q3154" s="3">
        <v>0.110652</v>
      </c>
      <c r="R3154" s="3" t="s">
        <v>2397</v>
      </c>
      <c r="S3154" s="3">
        <v>-7.0696519999999996</v>
      </c>
      <c r="T3154" s="9" t="s">
        <v>3429</v>
      </c>
      <c r="U3154" s="7">
        <v>675729</v>
      </c>
      <c r="V3154" s="7">
        <v>661604</v>
      </c>
      <c r="W3154" s="7">
        <v>582440</v>
      </c>
      <c r="X3154" s="7">
        <v>443884</v>
      </c>
      <c r="Y3154" s="7">
        <v>611705</v>
      </c>
      <c r="Z3154" s="7">
        <v>633818</v>
      </c>
      <c r="AA3154" s="7">
        <v>666526</v>
      </c>
      <c r="AB3154" s="7">
        <v>675729</v>
      </c>
      <c r="AC3154" s="3">
        <v>33.948999999999998</v>
      </c>
      <c r="AD3154" s="3">
        <v>33.494999999999997</v>
      </c>
      <c r="AE3154" s="4">
        <v>1.0129999999999999</v>
      </c>
      <c r="AF3154" s="3">
        <v>-2.3460000000000001</v>
      </c>
      <c r="AG3154" s="7">
        <v>53600000</v>
      </c>
      <c r="AH3154" s="7">
        <v>53302000</v>
      </c>
      <c r="AI3154" s="7">
        <v>54437000</v>
      </c>
      <c r="AJ3154" s="7">
        <v>50297170</v>
      </c>
      <c r="AK3154" s="3">
        <v>87.626279999999994</v>
      </c>
      <c r="AL3154" s="7">
        <v>66</v>
      </c>
      <c r="AM3154" s="7">
        <v>19301808</v>
      </c>
      <c r="AN3154" s="3">
        <v>33.630000000000003</v>
      </c>
      <c r="AO3154" s="3">
        <v>17.212937</v>
      </c>
      <c r="AP3154" s="3">
        <v>12.079701</v>
      </c>
      <c r="AQ3154" s="3">
        <v>19.165838999999998</v>
      </c>
      <c r="AR3154" s="3">
        <v>-66.769231000000005</v>
      </c>
      <c r="AS3154" s="3">
        <v>12.079701</v>
      </c>
      <c r="AT3154" s="3">
        <v>19.165838999999998</v>
      </c>
      <c r="AU3154" s="3">
        <v>-65.822784999999996</v>
      </c>
      <c r="AV3154" s="3">
        <v>3.1193486691197712</v>
      </c>
      <c r="AW3154" s="3">
        <v>2.9323551082649826</v>
      </c>
      <c r="AX3154" s="3">
        <v>3.7629647064047198</v>
      </c>
      <c r="AY3154" s="3">
        <v>49.03</v>
      </c>
      <c r="AZ3154" s="3">
        <v>46.09</v>
      </c>
      <c r="BA3154" s="3">
        <v>59.14</v>
      </c>
    </row>
    <row r="3155" spans="1:53" x14ac:dyDescent="0.3">
      <c r="A3155" s="1" t="s">
        <v>2802</v>
      </c>
      <c r="B3155" s="2">
        <v>9185935</v>
      </c>
      <c r="C3155" s="9" t="s">
        <v>2395</v>
      </c>
      <c r="D3155" s="9" t="s">
        <v>2481</v>
      </c>
      <c r="E3155" s="3">
        <v>55.206614639999998</v>
      </c>
      <c r="F3155" s="5">
        <v>-173.47448600000001</v>
      </c>
      <c r="G3155" s="5" t="s">
        <v>2400</v>
      </c>
      <c r="H3155" s="3">
        <v>-0.496</v>
      </c>
      <c r="I3155" s="3" t="s">
        <v>2397</v>
      </c>
      <c r="J3155" s="3">
        <v>-0.496</v>
      </c>
      <c r="K3155" s="3" t="s">
        <v>2397</v>
      </c>
      <c r="L3155" s="3">
        <v>0.1326746</v>
      </c>
      <c r="M3155" s="3">
        <v>0.13161830999999999</v>
      </c>
      <c r="N3155" s="3" t="s">
        <v>2400</v>
      </c>
      <c r="O3155" s="3" t="s">
        <v>2400</v>
      </c>
      <c r="P3155" s="3" t="s">
        <v>2400</v>
      </c>
      <c r="Q3155" s="3" t="s">
        <v>2397</v>
      </c>
      <c r="R3155" s="3">
        <v>4.3159010000000002</v>
      </c>
      <c r="S3155" s="3">
        <v>4.3159010000000002</v>
      </c>
      <c r="T3155" s="9" t="s">
        <v>3429</v>
      </c>
      <c r="U3155" s="7">
        <v>4855.1809999999996</v>
      </c>
      <c r="V3155" s="7">
        <v>32328.118999999999</v>
      </c>
      <c r="W3155" s="7">
        <v>51450.247000000003</v>
      </c>
      <c r="X3155" s="7">
        <v>19004.300999999999</v>
      </c>
      <c r="Y3155" s="7">
        <v>3591.6480000000001</v>
      </c>
      <c r="Z3155" s="7">
        <v>4223.4139999999998</v>
      </c>
      <c r="AA3155" s="7">
        <v>4855.1809999999996</v>
      </c>
      <c r="AB3155" s="7">
        <v>8105.0039999999999</v>
      </c>
      <c r="AC3155" s="3" t="s">
        <v>2397</v>
      </c>
      <c r="AD3155" s="3" t="s">
        <v>2397</v>
      </c>
      <c r="AE3155" s="3" t="s">
        <v>2397</v>
      </c>
      <c r="AF3155" s="3" t="s">
        <v>2397</v>
      </c>
      <c r="AG3155" s="7">
        <v>6280616</v>
      </c>
      <c r="AH3155" s="7">
        <v>6280616</v>
      </c>
      <c r="AI3155" s="7">
        <v>6280616</v>
      </c>
      <c r="AJ3155" s="7">
        <v>4350606</v>
      </c>
      <c r="AK3155" s="3">
        <v>69.27037</v>
      </c>
      <c r="AL3155" s="7">
        <v>15</v>
      </c>
      <c r="AM3155" s="7">
        <v>76419</v>
      </c>
      <c r="AN3155" s="4">
        <v>1.22</v>
      </c>
      <c r="AO3155" s="3">
        <v>-12.135177000000001</v>
      </c>
      <c r="AP3155" s="3">
        <v>-34.926051999999999</v>
      </c>
      <c r="AQ3155" s="3">
        <v>-4.9833889999999998</v>
      </c>
      <c r="AR3155" s="3">
        <v>-58.217677000000002</v>
      </c>
      <c r="AS3155" s="3">
        <v>-34.926051999999999</v>
      </c>
      <c r="AT3155" s="3">
        <v>-4.9833889999999998</v>
      </c>
      <c r="AU3155" s="3">
        <v>-62.614379</v>
      </c>
      <c r="AV3155" s="3">
        <v>5.4228524567410794</v>
      </c>
      <c r="AW3155" s="3">
        <v>6.6641483940270501</v>
      </c>
      <c r="AX3155" s="3">
        <v>5.8219442274067932</v>
      </c>
      <c r="AY3155" s="3">
        <v>146.22999999999999</v>
      </c>
      <c r="AZ3155" s="3">
        <v>179.71</v>
      </c>
      <c r="BA3155" s="4">
        <v>157</v>
      </c>
    </row>
    <row r="3156" spans="1:53" x14ac:dyDescent="0.3">
      <c r="A3156" s="1" t="s">
        <v>2878</v>
      </c>
      <c r="B3156" s="2">
        <v>4550101</v>
      </c>
      <c r="C3156" s="9" t="s">
        <v>2395</v>
      </c>
      <c r="D3156" s="9" t="s">
        <v>2407</v>
      </c>
      <c r="E3156" s="3">
        <v>54.133597700000003</v>
      </c>
      <c r="F3156" s="5">
        <v>9.6925969999999992</v>
      </c>
      <c r="G3156" s="5" t="s">
        <v>2400</v>
      </c>
      <c r="H3156" s="3">
        <v>7.6999999999999999E-2</v>
      </c>
      <c r="I3156" s="3" t="s">
        <v>2397</v>
      </c>
      <c r="J3156" s="3">
        <v>7.6999999999999999E-2</v>
      </c>
      <c r="K3156" s="3" t="s">
        <v>2397</v>
      </c>
      <c r="L3156" s="3">
        <v>0.97943723000000005</v>
      </c>
      <c r="M3156" s="3">
        <v>0.81421502000000001</v>
      </c>
      <c r="N3156" s="3" t="s">
        <v>2397</v>
      </c>
      <c r="O3156" s="3" t="s">
        <v>2400</v>
      </c>
      <c r="P3156" s="3" t="s">
        <v>2400</v>
      </c>
      <c r="Q3156" s="3">
        <v>0.50740799999999997</v>
      </c>
      <c r="R3156" s="3" t="s">
        <v>2397</v>
      </c>
      <c r="S3156" s="3">
        <v>-1.3774379999999999</v>
      </c>
      <c r="T3156" s="9" t="s">
        <v>3430</v>
      </c>
      <c r="U3156" s="7">
        <v>17834</v>
      </c>
      <c r="V3156" s="7">
        <v>8663</v>
      </c>
      <c r="W3156" s="7">
        <v>4516</v>
      </c>
      <c r="X3156" s="7">
        <v>60853</v>
      </c>
      <c r="Y3156" s="7">
        <v>18516</v>
      </c>
      <c r="Z3156" s="7">
        <v>17834</v>
      </c>
      <c r="AA3156" s="7">
        <v>11942</v>
      </c>
      <c r="AB3156" s="7">
        <v>11053</v>
      </c>
      <c r="AC3156" s="4">
        <v>5.4779999999999998</v>
      </c>
      <c r="AD3156" s="4">
        <v>3.9319999999999999</v>
      </c>
      <c r="AE3156" s="3">
        <v>-37.737000000000002</v>
      </c>
      <c r="AF3156" s="4">
        <v>-39.35</v>
      </c>
      <c r="AG3156" s="7">
        <v>28743290</v>
      </c>
      <c r="AH3156" s="7">
        <v>30494448</v>
      </c>
      <c r="AI3156" s="7">
        <v>29868909</v>
      </c>
      <c r="AJ3156" s="7">
        <v>10057563</v>
      </c>
      <c r="AK3156" s="3">
        <v>33.814059999999998</v>
      </c>
      <c r="AL3156" s="7">
        <v>33</v>
      </c>
      <c r="AM3156" s="7">
        <v>6400896</v>
      </c>
      <c r="AN3156" s="3">
        <v>21.52</v>
      </c>
      <c r="AO3156" s="3">
        <v>-0.54945100000000002</v>
      </c>
      <c r="AP3156" s="3">
        <v>-0.54945100000000002</v>
      </c>
      <c r="AQ3156" s="3">
        <v>-5.2356020000000001</v>
      </c>
      <c r="AR3156" s="3">
        <v>-5.2802340000000001</v>
      </c>
      <c r="AS3156" s="3">
        <v>-0.54945100000000002</v>
      </c>
      <c r="AT3156" s="3">
        <v>-5.2356020000000001</v>
      </c>
      <c r="AU3156" s="3">
        <v>-6.7010310000000004</v>
      </c>
      <c r="AV3156" s="3">
        <v>0.17809800954722063</v>
      </c>
      <c r="AW3156" s="3">
        <v>0.79297677003546829</v>
      </c>
      <c r="AX3156" s="3">
        <v>0.73752726026557802</v>
      </c>
      <c r="AY3156" s="3">
        <v>36.96</v>
      </c>
      <c r="AZ3156" s="3">
        <v>164.55</v>
      </c>
      <c r="BA3156" s="4">
        <v>153.05000000000001</v>
      </c>
    </row>
    <row r="3157" spans="1:53" x14ac:dyDescent="0.3">
      <c r="A3157" s="1" t="s">
        <v>3218</v>
      </c>
      <c r="B3157" s="2">
        <v>5327245</v>
      </c>
      <c r="C3157" s="9" t="s">
        <v>2395</v>
      </c>
      <c r="D3157" s="9" t="s">
        <v>2403</v>
      </c>
      <c r="E3157" s="3">
        <v>52.513678800000001</v>
      </c>
      <c r="F3157" s="5">
        <v>-33.929321999999999</v>
      </c>
      <c r="G3157" s="5" t="s">
        <v>2400</v>
      </c>
      <c r="H3157" s="3">
        <v>-0.32800000000000001</v>
      </c>
      <c r="I3157" s="3" t="s">
        <v>2397</v>
      </c>
      <c r="J3157" s="3">
        <v>-0.32800000000000001</v>
      </c>
      <c r="K3157" s="3" t="s">
        <v>2397</v>
      </c>
      <c r="L3157" s="3">
        <v>0.59812160000000003</v>
      </c>
      <c r="M3157" s="3">
        <v>0.59812160000000003</v>
      </c>
      <c r="N3157" s="3" t="s">
        <v>2397</v>
      </c>
      <c r="O3157" s="3" t="s">
        <v>2400</v>
      </c>
      <c r="P3157" s="3" t="s">
        <v>2400</v>
      </c>
      <c r="Q3157" s="3" t="s">
        <v>2397</v>
      </c>
      <c r="R3157" s="3">
        <v>0.38284699999999999</v>
      </c>
      <c r="S3157" s="3">
        <v>0.38284699999999999</v>
      </c>
      <c r="T3157" s="9" t="s">
        <v>3429</v>
      </c>
      <c r="U3157" s="7">
        <v>1657</v>
      </c>
      <c r="V3157" s="7">
        <v>652</v>
      </c>
      <c r="W3157" s="7">
        <v>30017</v>
      </c>
      <c r="X3157" s="7">
        <v>9934</v>
      </c>
      <c r="Y3157" s="7">
        <v>6435</v>
      </c>
      <c r="Z3157" s="7">
        <v>4124</v>
      </c>
      <c r="AA3157" s="7">
        <v>2715</v>
      </c>
      <c r="AB3157" s="7">
        <v>1657</v>
      </c>
      <c r="AC3157" s="3" t="s">
        <v>2397</v>
      </c>
      <c r="AD3157" s="3" t="s">
        <v>2397</v>
      </c>
      <c r="AE3157" s="3" t="s">
        <v>2397</v>
      </c>
      <c r="AF3157" s="3" t="s">
        <v>2397</v>
      </c>
      <c r="AG3157" s="7">
        <v>47739708</v>
      </c>
      <c r="AH3157" s="7">
        <v>47727269</v>
      </c>
      <c r="AI3157" s="7">
        <v>42485485</v>
      </c>
      <c r="AJ3157" s="7">
        <v>27317213</v>
      </c>
      <c r="AK3157" s="3">
        <v>57.221159999999998</v>
      </c>
      <c r="AL3157" s="7">
        <v>93</v>
      </c>
      <c r="AM3157" s="7">
        <v>14549051</v>
      </c>
      <c r="AN3157" s="3">
        <v>30.48</v>
      </c>
      <c r="AO3157" s="4">
        <v>9.0090090000000007</v>
      </c>
      <c r="AP3157" s="3">
        <v>10</v>
      </c>
      <c r="AQ3157" s="3">
        <v>-65.329513000000006</v>
      </c>
      <c r="AR3157" s="3">
        <v>-83.994709</v>
      </c>
      <c r="AS3157" s="3">
        <v>10</v>
      </c>
      <c r="AT3157" s="3">
        <v>-65.329513000000006</v>
      </c>
      <c r="AU3157" s="3">
        <v>-83.029453000000004</v>
      </c>
      <c r="AV3157" s="3">
        <v>2.0894535006372474</v>
      </c>
      <c r="AW3157" s="3">
        <v>3.3696782256283293</v>
      </c>
      <c r="AX3157" s="3">
        <v>6.9311188980814951</v>
      </c>
      <c r="AY3157" s="3">
        <v>45.95</v>
      </c>
      <c r="AZ3157" s="3">
        <v>74.11</v>
      </c>
      <c r="BA3157" s="3">
        <v>152.43</v>
      </c>
    </row>
    <row r="3158" spans="1:53" x14ac:dyDescent="0.3">
      <c r="A3158" s="1" t="s">
        <v>3127</v>
      </c>
      <c r="B3158" s="2">
        <v>4979310</v>
      </c>
      <c r="C3158" s="9" t="s">
        <v>2401</v>
      </c>
      <c r="D3158" s="9" t="s">
        <v>2478</v>
      </c>
      <c r="E3158" s="3">
        <v>52.47</v>
      </c>
      <c r="F3158" s="5">
        <v>50.661549999999998</v>
      </c>
      <c r="G3158" s="5" t="s">
        <v>2400</v>
      </c>
      <c r="H3158" s="3">
        <v>4.5999999999999999E-2</v>
      </c>
      <c r="I3158" s="3">
        <v>6.6995069999999997</v>
      </c>
      <c r="J3158" s="3">
        <v>4.5999999999999999E-2</v>
      </c>
      <c r="K3158" s="3">
        <v>6.6995069999999997</v>
      </c>
      <c r="L3158" s="3">
        <v>0.98837209000000004</v>
      </c>
      <c r="M3158" s="3">
        <v>0.98837209000000004</v>
      </c>
      <c r="N3158" s="3" t="s">
        <v>2400</v>
      </c>
      <c r="O3158" s="3" t="s">
        <v>2400</v>
      </c>
      <c r="P3158" s="3" t="s">
        <v>2400</v>
      </c>
      <c r="Q3158" s="3">
        <v>13.707969</v>
      </c>
      <c r="R3158" s="3" t="s">
        <v>2400</v>
      </c>
      <c r="S3158" s="3" t="s">
        <v>2400</v>
      </c>
      <c r="T3158" s="9" t="s">
        <v>3429</v>
      </c>
      <c r="U3158" s="7">
        <v>10410.761</v>
      </c>
      <c r="V3158" s="7">
        <v>15035.084999999999</v>
      </c>
      <c r="W3158" s="7">
        <v>4196.6580000000004</v>
      </c>
      <c r="X3158" s="7">
        <v>5565.4610000000002</v>
      </c>
      <c r="Y3158" s="7">
        <v>3142.0810000000001</v>
      </c>
      <c r="Z3158" s="7">
        <v>3338.0259999999998</v>
      </c>
      <c r="AA3158" s="7">
        <v>5619.8320000000003</v>
      </c>
      <c r="AB3158" s="7">
        <v>10410.761</v>
      </c>
      <c r="AC3158" s="4">
        <v>100</v>
      </c>
      <c r="AD3158" s="4">
        <v>100</v>
      </c>
      <c r="AE3158" s="3" t="s">
        <v>2400</v>
      </c>
      <c r="AF3158" s="3" t="s">
        <v>2400</v>
      </c>
      <c r="AG3158" s="7">
        <v>33000000</v>
      </c>
      <c r="AH3158" s="7">
        <v>33000000</v>
      </c>
      <c r="AI3158" s="7">
        <v>33000000</v>
      </c>
      <c r="AJ3158" s="7">
        <v>23913739</v>
      </c>
      <c r="AK3158" s="3">
        <v>72.465879999999999</v>
      </c>
      <c r="AL3158" s="7">
        <v>21</v>
      </c>
      <c r="AM3158" s="7">
        <v>1282264</v>
      </c>
      <c r="AN3158" s="3">
        <v>3.89</v>
      </c>
      <c r="AO3158" s="3">
        <v>2.2556389999999999</v>
      </c>
      <c r="AP3158" s="3">
        <v>-14.465408999999999</v>
      </c>
      <c r="AQ3158" s="3">
        <v>-16.049382999999999</v>
      </c>
      <c r="AR3158" s="3">
        <v>-10.526316</v>
      </c>
      <c r="AS3158" s="3">
        <v>-14.465408999999999</v>
      </c>
      <c r="AT3158" s="3">
        <v>-16.049382999999999</v>
      </c>
      <c r="AU3158" s="3">
        <v>-5.5555560000000002</v>
      </c>
      <c r="AV3158" s="3">
        <v>1.2238181818181819</v>
      </c>
      <c r="AW3158" s="3">
        <v>1.2616267217630852</v>
      </c>
      <c r="AX3158" s="3">
        <v>0.88062307692307695</v>
      </c>
      <c r="AY3158" s="3">
        <v>90.45</v>
      </c>
      <c r="AZ3158" s="3">
        <v>93.25</v>
      </c>
      <c r="BA3158" s="3">
        <v>65.09</v>
      </c>
    </row>
    <row r="3159" spans="1:53" x14ac:dyDescent="0.3">
      <c r="A3159" s="1" t="s">
        <v>2834</v>
      </c>
      <c r="B3159" s="2">
        <v>5724324</v>
      </c>
      <c r="C3159" s="9" t="s">
        <v>2401</v>
      </c>
      <c r="D3159" s="9" t="s">
        <v>2407</v>
      </c>
      <c r="E3159" s="3">
        <v>52.3268883</v>
      </c>
      <c r="F3159" s="5">
        <v>52.375087999999998</v>
      </c>
      <c r="G3159" s="5" t="s">
        <v>2400</v>
      </c>
      <c r="H3159" s="3">
        <v>0.56100000000000005</v>
      </c>
      <c r="I3159" s="3">
        <v>16.931497</v>
      </c>
      <c r="J3159" s="3">
        <v>0.56100000000000005</v>
      </c>
      <c r="K3159" s="3">
        <v>16.931497</v>
      </c>
      <c r="L3159" s="3">
        <v>0.96947028000000002</v>
      </c>
      <c r="M3159" s="3">
        <v>0.96947028000000002</v>
      </c>
      <c r="N3159" s="3" t="s">
        <v>2400</v>
      </c>
      <c r="O3159" s="3" t="s">
        <v>2400</v>
      </c>
      <c r="P3159" s="3" t="s">
        <v>2400</v>
      </c>
      <c r="Q3159" s="3">
        <v>11.157795999999999</v>
      </c>
      <c r="R3159" s="3" t="s">
        <v>2400</v>
      </c>
      <c r="S3159" s="3" t="s">
        <v>2400</v>
      </c>
      <c r="T3159" s="9" t="s">
        <v>3434</v>
      </c>
      <c r="U3159" s="7">
        <v>3886.152</v>
      </c>
      <c r="V3159" s="7">
        <v>2854.6010000000001</v>
      </c>
      <c r="W3159" s="7">
        <v>2643.5239999999999</v>
      </c>
      <c r="X3159" s="7">
        <v>2690.24</v>
      </c>
      <c r="Y3159" s="7">
        <v>4530.7259999999997</v>
      </c>
      <c r="Z3159" s="7">
        <v>4208.4390000000003</v>
      </c>
      <c r="AA3159" s="7">
        <v>3886.152</v>
      </c>
      <c r="AB3159" s="7">
        <v>3563.3910000000001</v>
      </c>
      <c r="AC3159" s="4">
        <v>100</v>
      </c>
      <c r="AD3159" s="4">
        <v>100</v>
      </c>
      <c r="AE3159" s="3" t="s">
        <v>2400</v>
      </c>
      <c r="AF3159" s="3" t="s">
        <v>2400</v>
      </c>
      <c r="AG3159" s="7">
        <v>4213115</v>
      </c>
      <c r="AH3159" s="7">
        <v>4213115</v>
      </c>
      <c r="AI3159" s="7">
        <v>4213115</v>
      </c>
      <c r="AJ3159" s="7">
        <v>4211872</v>
      </c>
      <c r="AK3159" s="4">
        <v>99.970500000000001</v>
      </c>
      <c r="AL3159" s="7">
        <v>14</v>
      </c>
      <c r="AM3159" s="7">
        <v>4323012</v>
      </c>
      <c r="AN3159" s="3">
        <v>102.61</v>
      </c>
      <c r="AO3159" s="3">
        <v>-0.35328399999999999</v>
      </c>
      <c r="AP3159" s="3">
        <v>-3.4822869999999999</v>
      </c>
      <c r="AQ3159" s="3">
        <v>-4.0232190000000001</v>
      </c>
      <c r="AR3159" s="3">
        <v>-0.27038299999999998</v>
      </c>
      <c r="AS3159" s="3">
        <v>-3.4822869999999999</v>
      </c>
      <c r="AT3159" s="3">
        <v>-4.0232190000000001</v>
      </c>
      <c r="AU3159" s="3">
        <v>-1.093234</v>
      </c>
      <c r="AV3159" s="3">
        <v>0.4067536727575678</v>
      </c>
      <c r="AW3159" s="3">
        <v>0.48415375667302085</v>
      </c>
      <c r="AX3159" s="3">
        <v>1.2753454209241673</v>
      </c>
      <c r="AY3159" s="4">
        <v>40.5</v>
      </c>
      <c r="AZ3159" s="3">
        <v>48.22</v>
      </c>
      <c r="BA3159" s="4">
        <v>127.01</v>
      </c>
    </row>
    <row r="3160" spans="1:53" x14ac:dyDescent="0.3">
      <c r="A3160" s="1" t="s">
        <v>2709</v>
      </c>
      <c r="B3160" s="2">
        <v>6661901</v>
      </c>
      <c r="C3160" s="9" t="s">
        <v>2401</v>
      </c>
      <c r="D3160" s="9" t="s">
        <v>2427</v>
      </c>
      <c r="E3160" s="3">
        <v>52.020856999999999</v>
      </c>
      <c r="F3160" s="5">
        <v>208.20462699999999</v>
      </c>
      <c r="G3160" s="5" t="s">
        <v>2400</v>
      </c>
      <c r="H3160" s="3">
        <v>-4.379629085497144</v>
      </c>
      <c r="I3160" s="3" t="s">
        <v>2397</v>
      </c>
      <c r="J3160" s="3">
        <v>-4.612483451588826</v>
      </c>
      <c r="K3160" s="3" t="s">
        <v>2397</v>
      </c>
      <c r="L3160" s="3" t="s">
        <v>2397</v>
      </c>
      <c r="M3160" s="3">
        <v>0.69996692999999999</v>
      </c>
      <c r="N3160" s="3">
        <v>4.4697300000000002</v>
      </c>
      <c r="O3160" s="3" t="s">
        <v>2400</v>
      </c>
      <c r="P3160" s="3" t="s">
        <v>2400</v>
      </c>
      <c r="Q3160" s="3">
        <v>0.82897500000000002</v>
      </c>
      <c r="R3160" s="3">
        <v>5.8800889999999999</v>
      </c>
      <c r="S3160" s="3">
        <v>5.8800889999999999</v>
      </c>
      <c r="T3160" s="9" t="s">
        <v>3436</v>
      </c>
      <c r="U3160" s="7">
        <v>243146.34809611598</v>
      </c>
      <c r="V3160" s="7">
        <v>252197.28426581493</v>
      </c>
      <c r="W3160" s="7">
        <v>221416.0710370614</v>
      </c>
      <c r="X3160" s="7">
        <v>214449.86551508334</v>
      </c>
      <c r="Y3160" s="7">
        <v>243146.34809611598</v>
      </c>
      <c r="Z3160" s="7">
        <v>306072.16197416879</v>
      </c>
      <c r="AA3160" s="7">
        <v>313964.12258089567</v>
      </c>
      <c r="AB3160" s="7">
        <v>306411.42977835349</v>
      </c>
      <c r="AC3160" s="3">
        <v>28.690999999999999</v>
      </c>
      <c r="AD3160" s="3">
        <v>28.690999999999999</v>
      </c>
      <c r="AE3160" s="4">
        <v>5.3040000000000003</v>
      </c>
      <c r="AF3160" s="4">
        <v>5.3040000000000003</v>
      </c>
      <c r="AG3160" s="7">
        <v>29667449</v>
      </c>
      <c r="AH3160" s="7">
        <v>29667419</v>
      </c>
      <c r="AI3160" s="7">
        <v>29726204</v>
      </c>
      <c r="AJ3160" s="7">
        <v>6465814</v>
      </c>
      <c r="AK3160" s="3">
        <v>21.75123</v>
      </c>
      <c r="AL3160" s="7">
        <v>6</v>
      </c>
      <c r="AM3160" s="7">
        <v>2713338</v>
      </c>
      <c r="AN3160" s="4">
        <v>9.1300000000000008</v>
      </c>
      <c r="AO3160" s="3">
        <v>10.967741999999999</v>
      </c>
      <c r="AP3160" s="3">
        <v>-1.714286</v>
      </c>
      <c r="AQ3160" s="3">
        <v>-15.266762</v>
      </c>
      <c r="AR3160" s="3">
        <v>18.213058</v>
      </c>
      <c r="AS3160" s="3">
        <v>-1.714286</v>
      </c>
      <c r="AT3160" s="3">
        <v>-15.266762</v>
      </c>
      <c r="AU3160" s="3">
        <v>37.6</v>
      </c>
      <c r="AV3160" s="3" t="s">
        <v>2400</v>
      </c>
      <c r="AW3160" s="3" t="s">
        <v>2400</v>
      </c>
      <c r="AX3160" s="3" t="s">
        <v>2400</v>
      </c>
      <c r="AY3160" s="3">
        <v>322.35000000000002</v>
      </c>
      <c r="AZ3160" s="3">
        <v>236.82</v>
      </c>
      <c r="BA3160" s="3">
        <v>115.97</v>
      </c>
    </row>
    <row r="3161" spans="1:53" x14ac:dyDescent="0.3">
      <c r="A3161" s="1" t="s">
        <v>3046</v>
      </c>
      <c r="B3161" s="2">
        <v>4170787</v>
      </c>
      <c r="C3161" s="9" t="s">
        <v>2401</v>
      </c>
      <c r="D3161" s="9" t="s">
        <v>2534</v>
      </c>
      <c r="E3161" s="3">
        <v>50.006324859999999</v>
      </c>
      <c r="F3161" s="5">
        <v>29.541304</v>
      </c>
      <c r="G3161" s="5" t="s">
        <v>2400</v>
      </c>
      <c r="H3161" s="3" t="s">
        <v>2400</v>
      </c>
      <c r="I3161" s="3" t="s">
        <v>2400</v>
      </c>
      <c r="J3161" s="3" t="s">
        <v>2400</v>
      </c>
      <c r="K3161" s="3" t="s">
        <v>2400</v>
      </c>
      <c r="L3161" s="3" t="s">
        <v>2400</v>
      </c>
      <c r="M3161" s="3" t="s">
        <v>2400</v>
      </c>
      <c r="N3161" s="3" t="s">
        <v>2400</v>
      </c>
      <c r="O3161" s="3" t="s">
        <v>2400</v>
      </c>
      <c r="P3161" s="3" t="s">
        <v>2400</v>
      </c>
      <c r="Q3161" s="3">
        <v>0.117077</v>
      </c>
      <c r="R3161" s="3">
        <v>1.8096859999999999</v>
      </c>
      <c r="S3161" s="3">
        <v>1.8096859999999999</v>
      </c>
      <c r="T3161" s="9" t="s">
        <v>3429</v>
      </c>
      <c r="U3161" s="7">
        <v>355396.57861940039</v>
      </c>
      <c r="V3161" s="7">
        <v>493555.52201185218</v>
      </c>
      <c r="W3161" s="7">
        <v>505490.33264559938</v>
      </c>
      <c r="X3161" s="7">
        <v>374904.5675161641</v>
      </c>
      <c r="Y3161" s="7">
        <v>355672.94496805826</v>
      </c>
      <c r="Z3161" s="7">
        <v>354698.55900803447</v>
      </c>
      <c r="AA3161" s="7">
        <v>354704.66721204366</v>
      </c>
      <c r="AB3161" s="7">
        <v>355396.57861940039</v>
      </c>
      <c r="AC3161" s="3">
        <v>36.625</v>
      </c>
      <c r="AD3161" s="4">
        <v>37.85</v>
      </c>
      <c r="AE3161" s="4">
        <v>1.401</v>
      </c>
      <c r="AF3161" s="4">
        <v>2.6230000000000002</v>
      </c>
      <c r="AG3161" s="7" t="s">
        <v>2400</v>
      </c>
      <c r="AH3161" s="7" t="s">
        <v>2400</v>
      </c>
      <c r="AI3161" s="7" t="s">
        <v>2400</v>
      </c>
      <c r="AJ3161" s="7">
        <v>4261105</v>
      </c>
      <c r="AK3161" s="3">
        <v>38.685940000000002</v>
      </c>
      <c r="AL3161" s="7">
        <v>10</v>
      </c>
      <c r="AM3161" s="7">
        <v>2495531</v>
      </c>
      <c r="AN3161" s="3">
        <v>22.66</v>
      </c>
      <c r="AO3161" s="3">
        <v>2.1276600000000001</v>
      </c>
      <c r="AP3161" s="3">
        <v>5.7268720000000002</v>
      </c>
      <c r="AQ3161" s="3">
        <v>10.344828</v>
      </c>
      <c r="AR3161" s="3">
        <v>-28.035982000000001</v>
      </c>
      <c r="AS3161" s="3">
        <v>5.7268720000000002</v>
      </c>
      <c r="AT3161" s="3">
        <v>10.344828</v>
      </c>
      <c r="AU3161" s="3">
        <v>-29.098966000000001</v>
      </c>
      <c r="AV3161" s="3">
        <v>1.7738183092288657</v>
      </c>
      <c r="AW3161" s="3">
        <v>1.0385383898540828</v>
      </c>
      <c r="AX3161" s="3">
        <v>0.53940654335239613</v>
      </c>
      <c r="AY3161" s="3">
        <v>361.29</v>
      </c>
      <c r="AZ3161" s="3">
        <v>211.53</v>
      </c>
      <c r="BA3161" s="3">
        <v>109.87</v>
      </c>
    </row>
    <row r="3162" spans="1:53" x14ac:dyDescent="0.3">
      <c r="A3162" s="1" t="s">
        <v>2663</v>
      </c>
      <c r="B3162" s="2">
        <v>8231426</v>
      </c>
      <c r="C3162" s="9" t="s">
        <v>2401</v>
      </c>
      <c r="D3162" s="9" t="s">
        <v>2441</v>
      </c>
      <c r="E3162" s="3">
        <v>49.915498049999997</v>
      </c>
      <c r="F3162" s="5">
        <v>465.537958</v>
      </c>
      <c r="G3162" s="5" t="s">
        <v>2400</v>
      </c>
      <c r="H3162" s="3">
        <v>-1.2110422415475164</v>
      </c>
      <c r="I3162" s="3" t="s">
        <v>2397</v>
      </c>
      <c r="J3162" s="3">
        <v>-1.2110422415475164</v>
      </c>
      <c r="K3162" s="3" t="s">
        <v>2397</v>
      </c>
      <c r="L3162" s="3" t="s">
        <v>2397</v>
      </c>
      <c r="M3162" s="3" t="s">
        <v>2397</v>
      </c>
      <c r="N3162" s="3" t="s">
        <v>2397</v>
      </c>
      <c r="O3162" s="3" t="s">
        <v>2400</v>
      </c>
      <c r="P3162" s="3" t="s">
        <v>2400</v>
      </c>
      <c r="Q3162" s="3">
        <v>0.393488</v>
      </c>
      <c r="R3162" s="3" t="s">
        <v>2397</v>
      </c>
      <c r="S3162" s="3" t="s">
        <v>2397</v>
      </c>
      <c r="T3162" s="9" t="s">
        <v>3429</v>
      </c>
      <c r="U3162" s="7">
        <v>1175158.2311985288</v>
      </c>
      <c r="V3162" s="7">
        <v>1152641.5171867542</v>
      </c>
      <c r="W3162" s="7">
        <v>1771400.3502257518</v>
      </c>
      <c r="X3162" s="7">
        <v>1526930.1872501206</v>
      </c>
      <c r="Y3162" s="7">
        <v>1192504.4315034263</v>
      </c>
      <c r="Z3162" s="7">
        <v>1175158.2311985288</v>
      </c>
      <c r="AA3162" s="7">
        <v>1143594.11531972</v>
      </c>
      <c r="AB3162" s="7">
        <v>1131272.7771511397</v>
      </c>
      <c r="AC3162" s="4">
        <v>3.012</v>
      </c>
      <c r="AD3162" s="4">
        <v>3.677</v>
      </c>
      <c r="AE3162" s="3">
        <v>-8.0329999999999995</v>
      </c>
      <c r="AF3162" s="3">
        <v>-6.7939999999999996</v>
      </c>
      <c r="AG3162" s="7">
        <v>20093297</v>
      </c>
      <c r="AH3162" s="7">
        <v>19891100</v>
      </c>
      <c r="AI3162" s="7">
        <v>19840000</v>
      </c>
      <c r="AJ3162" s="7">
        <v>8271903</v>
      </c>
      <c r="AK3162" s="3">
        <v>43.915309999999998</v>
      </c>
      <c r="AL3162" s="7">
        <v>20</v>
      </c>
      <c r="AM3162" s="7">
        <v>2506710</v>
      </c>
      <c r="AN3162" s="3">
        <v>13.31</v>
      </c>
      <c r="AO3162" s="3">
        <v>0.37878800000000001</v>
      </c>
      <c r="AP3162" s="3">
        <v>0</v>
      </c>
      <c r="AQ3162" s="3">
        <v>-3.4608379999999999</v>
      </c>
      <c r="AR3162" s="3">
        <v>7.7235769999999997</v>
      </c>
      <c r="AS3162" s="3">
        <v>0</v>
      </c>
      <c r="AT3162" s="3">
        <v>-3.4608379999999999</v>
      </c>
      <c r="AU3162" s="3">
        <v>3.860474</v>
      </c>
      <c r="AV3162" s="3">
        <v>1.3314573497934479</v>
      </c>
      <c r="AW3162" s="3">
        <v>1.9593938035699205</v>
      </c>
      <c r="AX3162" s="3">
        <v>1.6262309137865965</v>
      </c>
      <c r="AY3162" s="3">
        <v>62.42</v>
      </c>
      <c r="AZ3162" s="3">
        <v>91.86</v>
      </c>
      <c r="BA3162" s="3">
        <v>76.239999999999995</v>
      </c>
    </row>
    <row r="3163" spans="1:53" x14ac:dyDescent="0.3">
      <c r="A3163" s="1" t="s">
        <v>2623</v>
      </c>
      <c r="B3163" s="2">
        <v>19497499</v>
      </c>
      <c r="C3163" s="9" t="s">
        <v>2395</v>
      </c>
      <c r="D3163" s="9" t="s">
        <v>2463</v>
      </c>
      <c r="E3163" s="3">
        <v>49.897746300000001</v>
      </c>
      <c r="F3163" s="5">
        <v>-43.528253999999997</v>
      </c>
      <c r="G3163" s="5" t="s">
        <v>2400</v>
      </c>
      <c r="H3163" s="3">
        <v>-0.42699999999999999</v>
      </c>
      <c r="I3163" s="3" t="s">
        <v>2397</v>
      </c>
      <c r="J3163" s="3">
        <v>-0.42699999999999999</v>
      </c>
      <c r="K3163" s="3" t="s">
        <v>2397</v>
      </c>
      <c r="L3163" s="3">
        <v>0.47018738999999998</v>
      </c>
      <c r="M3163" s="3">
        <v>0.47018738999999998</v>
      </c>
      <c r="N3163" s="3" t="s">
        <v>2397</v>
      </c>
      <c r="O3163" s="3" t="s">
        <v>2400</v>
      </c>
      <c r="P3163" s="3" t="s">
        <v>2400</v>
      </c>
      <c r="Q3163" s="3" t="s">
        <v>2400</v>
      </c>
      <c r="R3163" s="3" t="s">
        <v>2400</v>
      </c>
      <c r="S3163" s="3" t="s">
        <v>2400</v>
      </c>
      <c r="T3163" s="9" t="s">
        <v>3429</v>
      </c>
      <c r="U3163" s="7" t="s">
        <v>2400</v>
      </c>
      <c r="V3163" s="7" t="s">
        <v>2400</v>
      </c>
      <c r="W3163" s="7" t="s">
        <v>2400</v>
      </c>
      <c r="X3163" s="7" t="s">
        <v>2400</v>
      </c>
      <c r="Y3163" s="7" t="s">
        <v>2400</v>
      </c>
      <c r="Z3163" s="7" t="s">
        <v>2400</v>
      </c>
      <c r="AA3163" s="7" t="s">
        <v>2400</v>
      </c>
      <c r="AB3163" s="7" t="s">
        <v>2400</v>
      </c>
      <c r="AC3163" s="3" t="s">
        <v>2400</v>
      </c>
      <c r="AD3163" s="3" t="s">
        <v>2400</v>
      </c>
      <c r="AE3163" s="3" t="s">
        <v>2400</v>
      </c>
      <c r="AF3163" s="3" t="s">
        <v>2400</v>
      </c>
      <c r="AG3163" s="7">
        <v>29868583</v>
      </c>
      <c r="AH3163" s="7">
        <v>29829040</v>
      </c>
      <c r="AI3163" s="7">
        <v>29741445</v>
      </c>
      <c r="AJ3163" s="7">
        <v>14942676</v>
      </c>
      <c r="AK3163" s="3">
        <v>50.010809999999999</v>
      </c>
      <c r="AL3163" s="7">
        <v>35</v>
      </c>
      <c r="AM3163" s="7">
        <v>5466562</v>
      </c>
      <c r="AN3163" s="4">
        <v>18.3</v>
      </c>
      <c r="AO3163" s="3">
        <v>1.470588</v>
      </c>
      <c r="AP3163" s="3">
        <v>-17.365269999999999</v>
      </c>
      <c r="AQ3163" s="3">
        <v>28.971962999999999</v>
      </c>
      <c r="AR3163" s="3">
        <v>-93.054856999999998</v>
      </c>
      <c r="AS3163" s="3">
        <v>-17.365269999999999</v>
      </c>
      <c r="AT3163" s="3">
        <v>28.971962999999999</v>
      </c>
      <c r="AU3163" s="3">
        <v>-93.265006999999997</v>
      </c>
      <c r="AV3163" s="3">
        <v>2.0267553446597244</v>
      </c>
      <c r="AW3163" s="3">
        <v>4.7432910903742656</v>
      </c>
      <c r="AX3163" s="3">
        <v>8.0341778220213467</v>
      </c>
      <c r="AY3163" s="3">
        <v>28.37</v>
      </c>
      <c r="AZ3163" s="3">
        <v>66.39</v>
      </c>
      <c r="BA3163" s="3">
        <v>112.46</v>
      </c>
    </row>
    <row r="3164" spans="1:53" x14ac:dyDescent="0.3">
      <c r="A3164" s="1" t="s">
        <v>2640</v>
      </c>
      <c r="B3164" s="2">
        <v>4088185</v>
      </c>
      <c r="C3164" s="9" t="s">
        <v>2401</v>
      </c>
      <c r="D3164" s="9" t="s">
        <v>2480</v>
      </c>
      <c r="E3164" s="3">
        <v>49.412511449999997</v>
      </c>
      <c r="F3164" s="5">
        <v>3239.8535109999998</v>
      </c>
      <c r="G3164" s="5">
        <v>3370.00951145</v>
      </c>
      <c r="H3164" s="3">
        <v>-12.391999999999999</v>
      </c>
      <c r="I3164" s="3" t="s">
        <v>2397</v>
      </c>
      <c r="J3164" s="3">
        <v>-12.391999999999999</v>
      </c>
      <c r="K3164" s="3" t="s">
        <v>2397</v>
      </c>
      <c r="L3164" s="3" t="s">
        <v>2397</v>
      </c>
      <c r="M3164" s="3" t="s">
        <v>2397</v>
      </c>
      <c r="N3164" s="3" t="s">
        <v>2397</v>
      </c>
      <c r="O3164" s="3" t="s">
        <v>2400</v>
      </c>
      <c r="P3164" s="3" t="s">
        <v>2400</v>
      </c>
      <c r="Q3164" s="3">
        <v>2.6572040000000001</v>
      </c>
      <c r="R3164" s="3">
        <v>13.764253999999999</v>
      </c>
      <c r="S3164" s="3">
        <v>6.2402668461208401</v>
      </c>
      <c r="T3164" s="9" t="s">
        <v>3429</v>
      </c>
      <c r="U3164" s="7">
        <v>1373487</v>
      </c>
      <c r="V3164" s="7">
        <v>1260413</v>
      </c>
      <c r="W3164" s="7">
        <v>820313</v>
      </c>
      <c r="X3164" s="7">
        <v>509146</v>
      </c>
      <c r="Y3164" s="7">
        <v>1216648</v>
      </c>
      <c r="Z3164" s="7">
        <v>1286696</v>
      </c>
      <c r="AA3164" s="7">
        <v>1357864</v>
      </c>
      <c r="AB3164" s="7">
        <v>1373487</v>
      </c>
      <c r="AC3164" s="3">
        <v>24.364000000000001</v>
      </c>
      <c r="AD3164" s="3">
        <v>21.968</v>
      </c>
      <c r="AE3164" s="3">
        <v>22.366</v>
      </c>
      <c r="AF3164" s="4">
        <v>18.97</v>
      </c>
      <c r="AG3164" s="7">
        <v>5443905</v>
      </c>
      <c r="AH3164" s="7">
        <v>4675796</v>
      </c>
      <c r="AI3164" s="7">
        <v>3451339</v>
      </c>
      <c r="AJ3164" s="7">
        <v>4962196</v>
      </c>
      <c r="AK3164" s="3">
        <v>89.879369999999994</v>
      </c>
      <c r="AL3164" s="7">
        <v>55</v>
      </c>
      <c r="AM3164" s="7">
        <v>726993</v>
      </c>
      <c r="AN3164" s="3">
        <v>13.17</v>
      </c>
      <c r="AO3164" s="3">
        <v>-7.2258069999999996</v>
      </c>
      <c r="AP3164" s="3">
        <v>-19.664805000000001</v>
      </c>
      <c r="AQ3164" s="3">
        <v>-3.9283809999999999</v>
      </c>
      <c r="AR3164" s="3">
        <v>-61.344085999999997</v>
      </c>
      <c r="AS3164" s="3">
        <v>-19.664805000000001</v>
      </c>
      <c r="AT3164" s="3">
        <v>-3.9283809999999999</v>
      </c>
      <c r="AU3164" s="3">
        <v>-62.938144000000001</v>
      </c>
      <c r="AV3164" s="3">
        <v>5.1946304178392451</v>
      </c>
      <c r="AW3164" s="3">
        <v>5.0813091967143151</v>
      </c>
      <c r="AX3164" s="3">
        <v>4.6202798143903943</v>
      </c>
      <c r="AY3164" s="4">
        <v>118.1</v>
      </c>
      <c r="AZ3164" s="3">
        <v>115.52</v>
      </c>
      <c r="BA3164" s="4">
        <v>105.04</v>
      </c>
    </row>
    <row r="3165" spans="1:53" x14ac:dyDescent="0.3">
      <c r="A3165" s="1" t="s">
        <v>2974</v>
      </c>
      <c r="B3165" s="2">
        <v>12982242</v>
      </c>
      <c r="C3165" s="9" t="s">
        <v>2401</v>
      </c>
      <c r="D3165" s="9" t="s">
        <v>2411</v>
      </c>
      <c r="E3165" s="3">
        <v>48.994069179999997</v>
      </c>
      <c r="F3165" s="5">
        <v>452.59406899999999</v>
      </c>
      <c r="G3165" s="5" t="s">
        <v>2400</v>
      </c>
      <c r="H3165" s="4">
        <v>2.15</v>
      </c>
      <c r="I3165" s="3" t="s">
        <v>2397</v>
      </c>
      <c r="J3165" s="3">
        <v>2.15</v>
      </c>
      <c r="K3165" s="3" t="s">
        <v>2397</v>
      </c>
      <c r="L3165" s="3">
        <v>0.14144607000000001</v>
      </c>
      <c r="M3165" s="3">
        <v>0.14063481999999999</v>
      </c>
      <c r="N3165" s="3" t="s">
        <v>2397</v>
      </c>
      <c r="O3165" s="3" t="s">
        <v>2400</v>
      </c>
      <c r="P3165" s="3" t="s">
        <v>2400</v>
      </c>
      <c r="Q3165" s="3">
        <v>16.527000000000001</v>
      </c>
      <c r="R3165" s="3" t="s">
        <v>2397</v>
      </c>
      <c r="S3165" s="3">
        <v>-4.794492</v>
      </c>
      <c r="T3165" s="9" t="s">
        <v>3429</v>
      </c>
      <c r="U3165" s="7">
        <v>18300</v>
      </c>
      <c r="V3165" s="7">
        <v>35400</v>
      </c>
      <c r="W3165" s="7">
        <v>7300</v>
      </c>
      <c r="X3165" s="7">
        <v>800</v>
      </c>
      <c r="Y3165" s="7">
        <v>27400</v>
      </c>
      <c r="Z3165" s="7">
        <v>23700</v>
      </c>
      <c r="AA3165" s="7">
        <v>18900</v>
      </c>
      <c r="AB3165" s="7">
        <v>18300</v>
      </c>
      <c r="AC3165" s="3" t="s">
        <v>2397</v>
      </c>
      <c r="AD3165" s="3">
        <v>-187.95599999999999</v>
      </c>
      <c r="AE3165" s="3" t="s">
        <v>2397</v>
      </c>
      <c r="AF3165" s="3" t="s">
        <v>2397</v>
      </c>
      <c r="AG3165" s="7">
        <v>23200000</v>
      </c>
      <c r="AH3165" s="7">
        <v>22500000</v>
      </c>
      <c r="AI3165" s="7">
        <v>22275000</v>
      </c>
      <c r="AJ3165" s="7">
        <v>23058323</v>
      </c>
      <c r="AK3165" s="3">
        <v>83.823239999999998</v>
      </c>
      <c r="AL3165" s="7">
        <v>78</v>
      </c>
      <c r="AM3165" s="7">
        <v>2584934</v>
      </c>
      <c r="AN3165" s="4">
        <v>9.4</v>
      </c>
      <c r="AO3165" s="3">
        <v>14.012739</v>
      </c>
      <c r="AP3165" s="3">
        <v>-15.165877</v>
      </c>
      <c r="AQ3165" s="3">
        <v>-18.26484</v>
      </c>
      <c r="AR3165" s="3">
        <v>-62.050542999999998</v>
      </c>
      <c r="AS3165" s="3">
        <v>-15.165877</v>
      </c>
      <c r="AT3165" s="3">
        <v>-18.26484</v>
      </c>
      <c r="AU3165" s="3">
        <v>-61.739055999999998</v>
      </c>
      <c r="AV3165" s="3">
        <v>41.165738200393484</v>
      </c>
      <c r="AW3165" s="3">
        <v>24.172343992604219</v>
      </c>
      <c r="AX3165" s="3">
        <v>24.856704556168744</v>
      </c>
      <c r="AY3165" s="3">
        <v>255.71</v>
      </c>
      <c r="AZ3165" s="3">
        <v>150.15</v>
      </c>
      <c r="BA3165" s="4">
        <v>154.4</v>
      </c>
    </row>
    <row r="3166" spans="1:53" x14ac:dyDescent="0.3">
      <c r="A3166" s="1" t="s">
        <v>3094</v>
      </c>
      <c r="B3166" s="2">
        <v>14757730</v>
      </c>
      <c r="C3166" s="9" t="s">
        <v>2395</v>
      </c>
      <c r="D3166" s="9" t="s">
        <v>2403</v>
      </c>
      <c r="E3166" s="3">
        <v>48.888366079000001</v>
      </c>
      <c r="F3166" s="5">
        <v>146.64436599999999</v>
      </c>
      <c r="G3166" s="5" t="s">
        <v>2400</v>
      </c>
      <c r="H3166" s="3">
        <v>-0.29799999999999999</v>
      </c>
      <c r="I3166" s="3" t="s">
        <v>2397</v>
      </c>
      <c r="J3166" s="3">
        <v>-0.29799999999999999</v>
      </c>
      <c r="K3166" s="3" t="s">
        <v>2397</v>
      </c>
      <c r="L3166" s="3">
        <v>3.5674641100000004</v>
      </c>
      <c r="M3166" s="3">
        <v>3.5674641100000004</v>
      </c>
      <c r="N3166" s="3" t="s">
        <v>2397</v>
      </c>
      <c r="O3166" s="3" t="s">
        <v>2400</v>
      </c>
      <c r="P3166" s="3" t="s">
        <v>2400</v>
      </c>
      <c r="Q3166" s="3">
        <v>17.17567</v>
      </c>
      <c r="R3166" s="3" t="s">
        <v>2397</v>
      </c>
      <c r="S3166" s="3">
        <v>-2.6310850000000001</v>
      </c>
      <c r="T3166" s="9" t="s">
        <v>3429</v>
      </c>
      <c r="U3166" s="7">
        <v>3094</v>
      </c>
      <c r="V3166" s="7">
        <v>2073</v>
      </c>
      <c r="W3166" s="7">
        <v>144</v>
      </c>
      <c r="X3166" s="7" t="s">
        <v>2400</v>
      </c>
      <c r="Y3166" s="7">
        <v>8095</v>
      </c>
      <c r="Z3166" s="7">
        <v>6314</v>
      </c>
      <c r="AA3166" s="7">
        <v>4938</v>
      </c>
      <c r="AB3166" s="7">
        <v>3094</v>
      </c>
      <c r="AC3166" s="3" t="s">
        <v>2397</v>
      </c>
      <c r="AD3166" s="3" t="s">
        <v>2397</v>
      </c>
      <c r="AE3166" s="3" t="s">
        <v>2397</v>
      </c>
      <c r="AF3166" s="3" t="s">
        <v>2397</v>
      </c>
      <c r="AG3166" s="7">
        <v>55159219</v>
      </c>
      <c r="AH3166" s="7">
        <v>55154985</v>
      </c>
      <c r="AI3166" s="7">
        <v>55141838</v>
      </c>
      <c r="AJ3166" s="7">
        <v>21540751</v>
      </c>
      <c r="AK3166" s="3">
        <v>38.905949999999997</v>
      </c>
      <c r="AL3166" s="7">
        <v>58</v>
      </c>
      <c r="AM3166" s="7">
        <v>15818667</v>
      </c>
      <c r="AN3166" s="3">
        <v>28.57</v>
      </c>
      <c r="AO3166" s="3">
        <v>-10.406152000000001</v>
      </c>
      <c r="AP3166" s="3">
        <v>-15.560589</v>
      </c>
      <c r="AQ3166" s="3">
        <v>-38.885246000000002</v>
      </c>
      <c r="AR3166" s="3">
        <v>-74.895623000000001</v>
      </c>
      <c r="AS3166" s="3">
        <v>-15.560589</v>
      </c>
      <c r="AT3166" s="3">
        <v>-38.885246000000002</v>
      </c>
      <c r="AU3166" s="3">
        <v>-75.229236</v>
      </c>
      <c r="AV3166" s="3">
        <v>1.8740707441919495</v>
      </c>
      <c r="AW3166" s="3">
        <v>2.1796075096623211</v>
      </c>
      <c r="AX3166" s="3">
        <v>2.8969256033458528</v>
      </c>
      <c r="AY3166" s="3">
        <v>26.07</v>
      </c>
      <c r="AZ3166" s="3">
        <v>30.32</v>
      </c>
      <c r="BA3166" s="4">
        <v>40.299999999999997</v>
      </c>
    </row>
    <row r="3167" spans="1:53" x14ac:dyDescent="0.3">
      <c r="A3167" s="1" t="s">
        <v>3128</v>
      </c>
      <c r="B3167" s="2">
        <v>10470749</v>
      </c>
      <c r="C3167" s="9" t="s">
        <v>2401</v>
      </c>
      <c r="D3167" s="9" t="s">
        <v>2478</v>
      </c>
      <c r="E3167" s="3">
        <v>48.541270679999997</v>
      </c>
      <c r="F3167" s="5">
        <v>47.17597</v>
      </c>
      <c r="G3167" s="5" t="s">
        <v>2400</v>
      </c>
      <c r="H3167" s="3">
        <v>0.11</v>
      </c>
      <c r="I3167" s="3">
        <v>8.2823530000000005</v>
      </c>
      <c r="J3167" s="3">
        <v>0.11</v>
      </c>
      <c r="K3167" s="3">
        <v>8.2823530000000005</v>
      </c>
      <c r="L3167" s="3">
        <v>0.57733310999999998</v>
      </c>
      <c r="M3167" s="3">
        <v>0.57733310999999998</v>
      </c>
      <c r="N3167" s="3" t="s">
        <v>2400</v>
      </c>
      <c r="O3167" s="3" t="s">
        <v>2400</v>
      </c>
      <c r="P3167" s="3" t="s">
        <v>2400</v>
      </c>
      <c r="Q3167" s="3">
        <v>6.8419670000000004</v>
      </c>
      <c r="R3167" s="3" t="s">
        <v>2400</v>
      </c>
      <c r="S3167" s="3" t="s">
        <v>2400</v>
      </c>
      <c r="T3167" s="9" t="s">
        <v>3429</v>
      </c>
      <c r="U3167" s="7">
        <v>7186.1909999999998</v>
      </c>
      <c r="V3167" s="7">
        <v>3188.1559999999999</v>
      </c>
      <c r="W3167" s="7">
        <v>10449.66</v>
      </c>
      <c r="X3167" s="7">
        <v>16238.785</v>
      </c>
      <c r="Y3167" s="7">
        <v>6059.38</v>
      </c>
      <c r="Z3167" s="7">
        <v>6201.6679999999997</v>
      </c>
      <c r="AA3167" s="7">
        <v>6117.1570000000002</v>
      </c>
      <c r="AB3167" s="7">
        <v>7186.1909999999998</v>
      </c>
      <c r="AC3167" s="4">
        <v>100</v>
      </c>
      <c r="AD3167" s="4">
        <v>100</v>
      </c>
      <c r="AE3167" s="3" t="s">
        <v>2400</v>
      </c>
      <c r="AF3167" s="3" t="s">
        <v>2400</v>
      </c>
      <c r="AG3167" s="7">
        <v>12165732</v>
      </c>
      <c r="AH3167" s="7">
        <v>12165732</v>
      </c>
      <c r="AI3167" s="7">
        <v>12165732</v>
      </c>
      <c r="AJ3167" s="7">
        <v>7272071</v>
      </c>
      <c r="AK3167" s="3">
        <v>59.775039999999997</v>
      </c>
      <c r="AL3167" s="7">
        <v>17</v>
      </c>
      <c r="AM3167" s="7">
        <v>250715</v>
      </c>
      <c r="AN3167" s="4">
        <v>2.06</v>
      </c>
      <c r="AO3167" s="3">
        <v>-3.2967029999999999</v>
      </c>
      <c r="AP3167" s="3">
        <v>-11.779449</v>
      </c>
      <c r="AQ3167" s="3">
        <v>-10.886075999999999</v>
      </c>
      <c r="AR3167" s="3">
        <v>-17.176470999999999</v>
      </c>
      <c r="AS3167" s="3">
        <v>-11.779449</v>
      </c>
      <c r="AT3167" s="3">
        <v>-10.886075999999999</v>
      </c>
      <c r="AU3167" s="3">
        <v>-20.361991</v>
      </c>
      <c r="AV3167" s="3">
        <v>2.6781783455364625</v>
      </c>
      <c r="AW3167" s="3">
        <v>2.4884427236048987</v>
      </c>
      <c r="AX3167" s="3">
        <v>2.1328521532701603</v>
      </c>
      <c r="AY3167" s="3">
        <v>145.88999999999999</v>
      </c>
      <c r="AZ3167" s="3">
        <v>135.56</v>
      </c>
      <c r="BA3167" s="3">
        <v>116.19</v>
      </c>
    </row>
    <row r="3168" spans="1:53" x14ac:dyDescent="0.3">
      <c r="A3168" s="1" t="s">
        <v>3178</v>
      </c>
      <c r="B3168" s="2">
        <v>29340503</v>
      </c>
      <c r="C3168" s="9" t="s">
        <v>2395</v>
      </c>
      <c r="D3168" s="9" t="s">
        <v>2403</v>
      </c>
      <c r="E3168" s="3">
        <v>48.540475620000002</v>
      </c>
      <c r="F3168" s="5">
        <v>-26.368525000000002</v>
      </c>
      <c r="G3168" s="5" t="s">
        <v>2400</v>
      </c>
      <c r="H3168" s="3">
        <v>-0.25700000000000001</v>
      </c>
      <c r="I3168" s="3" t="s">
        <v>2397</v>
      </c>
      <c r="J3168" s="3">
        <v>-0.25700000000000001</v>
      </c>
      <c r="K3168" s="3" t="s">
        <v>2397</v>
      </c>
      <c r="L3168" s="3">
        <v>0.56239015999999997</v>
      </c>
      <c r="M3168" s="3">
        <v>0.56239015999999997</v>
      </c>
      <c r="N3168" s="3" t="s">
        <v>2397</v>
      </c>
      <c r="O3168" s="3" t="s">
        <v>2400</v>
      </c>
      <c r="P3168" s="3" t="s">
        <v>2400</v>
      </c>
      <c r="Q3168" s="3" t="s">
        <v>2397</v>
      </c>
      <c r="R3168" s="3">
        <v>0.51000800000000002</v>
      </c>
      <c r="S3168" s="3">
        <v>0.51000800000000002</v>
      </c>
      <c r="T3168" s="9" t="s">
        <v>3429</v>
      </c>
      <c r="U3168" s="7" t="s">
        <v>2400</v>
      </c>
      <c r="V3168" s="7" t="s">
        <v>2400</v>
      </c>
      <c r="W3168" s="7" t="s">
        <v>2400</v>
      </c>
      <c r="X3168" s="7" t="s">
        <v>2400</v>
      </c>
      <c r="Y3168" s="7">
        <v>598</v>
      </c>
      <c r="Z3168" s="7">
        <v>299</v>
      </c>
      <c r="AA3168" s="7" t="s">
        <v>2400</v>
      </c>
      <c r="AB3168" s="7" t="s">
        <v>2400</v>
      </c>
      <c r="AC3168" s="3" t="s">
        <v>2400</v>
      </c>
      <c r="AD3168" s="3">
        <v>1019.398</v>
      </c>
      <c r="AE3168" s="3" t="s">
        <v>2400</v>
      </c>
      <c r="AF3168" s="3" t="s">
        <v>2397</v>
      </c>
      <c r="AG3168" s="7">
        <v>41487586</v>
      </c>
      <c r="AH3168" s="7">
        <v>41487586</v>
      </c>
      <c r="AI3168" s="7">
        <v>37800856</v>
      </c>
      <c r="AJ3168" s="7">
        <v>18975304</v>
      </c>
      <c r="AK3168" s="3">
        <v>45.737310000000001</v>
      </c>
      <c r="AL3168" s="7">
        <v>49</v>
      </c>
      <c r="AM3168" s="7">
        <v>11102921</v>
      </c>
      <c r="AN3168" s="3">
        <v>26.76</v>
      </c>
      <c r="AO3168" s="4">
        <v>12.005599999999999</v>
      </c>
      <c r="AP3168" s="3">
        <v>-17.948718</v>
      </c>
      <c r="AQ3168" s="3">
        <v>-17.948718</v>
      </c>
      <c r="AR3168" s="3">
        <v>-60</v>
      </c>
      <c r="AS3168" s="3">
        <v>-17.948718</v>
      </c>
      <c r="AT3168" s="3">
        <v>-17.948718</v>
      </c>
      <c r="AU3168" s="3">
        <v>-59.832636000000001</v>
      </c>
      <c r="AV3168" s="3">
        <v>1.5367247446019154</v>
      </c>
      <c r="AW3168" s="3">
        <v>1.4651031011804572</v>
      </c>
      <c r="AX3168" s="3">
        <v>1.0765665217023268</v>
      </c>
      <c r="AY3168" s="3">
        <v>24.91</v>
      </c>
      <c r="AZ3168" s="3">
        <v>23.74</v>
      </c>
      <c r="BA3168" s="3">
        <v>17.45</v>
      </c>
    </row>
    <row r="3169" spans="1:53" x14ac:dyDescent="0.3">
      <c r="A3169" s="1" t="s">
        <v>3384</v>
      </c>
      <c r="B3169" s="2">
        <v>5316572</v>
      </c>
      <c r="C3169" s="9" t="s">
        <v>2395</v>
      </c>
      <c r="D3169" s="9" t="s">
        <v>2403</v>
      </c>
      <c r="E3169" s="3">
        <v>47.914300660000002</v>
      </c>
      <c r="F3169" s="5">
        <v>-4.9297000000000004</v>
      </c>
      <c r="G3169" s="5" t="s">
        <v>2400</v>
      </c>
      <c r="H3169" s="3">
        <v>-0.221</v>
      </c>
      <c r="I3169" s="3" t="s">
        <v>2397</v>
      </c>
      <c r="J3169" s="3">
        <v>-0.221</v>
      </c>
      <c r="K3169" s="3" t="s">
        <v>2397</v>
      </c>
      <c r="L3169" s="3">
        <v>2.0020964399999999</v>
      </c>
      <c r="M3169" s="3">
        <v>2.0020964399999999</v>
      </c>
      <c r="N3169" s="3" t="s">
        <v>2397</v>
      </c>
      <c r="O3169" s="3" t="s">
        <v>2400</v>
      </c>
      <c r="P3169" s="3" t="s">
        <v>2400</v>
      </c>
      <c r="Q3169" s="3" t="s">
        <v>2397</v>
      </c>
      <c r="R3169" s="3">
        <v>0.180455</v>
      </c>
      <c r="S3169" s="3">
        <v>0.180455</v>
      </c>
      <c r="T3169" s="9" t="s">
        <v>3429</v>
      </c>
      <c r="U3169" s="7" t="s">
        <v>2400</v>
      </c>
      <c r="V3169" s="7" t="s">
        <v>2400</v>
      </c>
      <c r="W3169" s="7" t="s">
        <v>2400</v>
      </c>
      <c r="X3169" s="7" t="s">
        <v>2400</v>
      </c>
      <c r="Y3169" s="7">
        <v>4620</v>
      </c>
      <c r="Z3169" s="7">
        <v>2357</v>
      </c>
      <c r="AA3169" s="7" t="s">
        <v>2400</v>
      </c>
      <c r="AB3169" s="7" t="s">
        <v>2400</v>
      </c>
      <c r="AC3169" s="3" t="s">
        <v>2400</v>
      </c>
      <c r="AD3169" s="4">
        <v>100</v>
      </c>
      <c r="AE3169" s="3" t="s">
        <v>2400</v>
      </c>
      <c r="AF3169" s="3" t="s">
        <v>2397</v>
      </c>
      <c r="AG3169" s="7">
        <v>43958074</v>
      </c>
      <c r="AH3169" s="7">
        <v>43951922</v>
      </c>
      <c r="AI3169" s="7">
        <v>27528926</v>
      </c>
      <c r="AJ3169" s="7">
        <v>20081914</v>
      </c>
      <c r="AK3169" s="3">
        <v>45.684240000000003</v>
      </c>
      <c r="AL3169" s="7">
        <v>34</v>
      </c>
      <c r="AM3169" s="7">
        <v>10002747</v>
      </c>
      <c r="AN3169" s="3">
        <v>22.76</v>
      </c>
      <c r="AO3169" s="3">
        <v>-16.956522</v>
      </c>
      <c r="AP3169" s="3">
        <v>-12.385320999999999</v>
      </c>
      <c r="AQ3169" s="3">
        <v>21.239049999999999</v>
      </c>
      <c r="AR3169" s="3">
        <v>66.086956999999998</v>
      </c>
      <c r="AS3169" s="3">
        <v>-12.385320999999999</v>
      </c>
      <c r="AT3169" s="3">
        <v>21.239049999999999</v>
      </c>
      <c r="AU3169" s="3">
        <v>73.636364</v>
      </c>
      <c r="AV3169" s="3">
        <v>7.2849916035902753</v>
      </c>
      <c r="AW3169" s="3">
        <v>9.1314748106239918</v>
      </c>
      <c r="AX3169" s="3">
        <v>5.2536542678581197</v>
      </c>
      <c r="AY3169" s="3">
        <v>118.23</v>
      </c>
      <c r="AZ3169" s="4">
        <v>148.19999999999999</v>
      </c>
      <c r="BA3169" s="3">
        <v>85.26</v>
      </c>
    </row>
    <row r="3170" spans="1:53" x14ac:dyDescent="0.3">
      <c r="A3170" s="1" t="s">
        <v>3245</v>
      </c>
      <c r="B3170" s="2">
        <v>7561862</v>
      </c>
      <c r="C3170" s="9" t="s">
        <v>2401</v>
      </c>
      <c r="D3170" s="9" t="s">
        <v>2491</v>
      </c>
      <c r="E3170" s="3">
        <v>47.436660600000003</v>
      </c>
      <c r="F3170" s="5">
        <v>541.12965999999994</v>
      </c>
      <c r="G3170" s="5" t="s">
        <v>2400</v>
      </c>
      <c r="H3170" s="3">
        <v>-2.883</v>
      </c>
      <c r="I3170" s="3" t="s">
        <v>2397</v>
      </c>
      <c r="J3170" s="3">
        <v>-2.883</v>
      </c>
      <c r="K3170" s="3" t="s">
        <v>2397</v>
      </c>
      <c r="L3170" s="3">
        <v>0.39374254000000003</v>
      </c>
      <c r="M3170" s="3">
        <v>0.36935704999999996</v>
      </c>
      <c r="N3170" s="3" t="s">
        <v>2397</v>
      </c>
      <c r="O3170" s="3" t="s">
        <v>2400</v>
      </c>
      <c r="P3170" s="3" t="s">
        <v>2400</v>
      </c>
      <c r="Q3170" s="3">
        <v>7.0756459999999999</v>
      </c>
      <c r="R3170" s="3">
        <v>121.629149</v>
      </c>
      <c r="S3170" s="3">
        <v>121.629149</v>
      </c>
      <c r="T3170" s="9" t="s">
        <v>3429</v>
      </c>
      <c r="U3170" s="7">
        <v>79859</v>
      </c>
      <c r="V3170" s="7">
        <v>23194</v>
      </c>
      <c r="W3170" s="7" t="s">
        <v>2400</v>
      </c>
      <c r="X3170" s="7">
        <v>20338</v>
      </c>
      <c r="Y3170" s="7">
        <v>77582</v>
      </c>
      <c r="Z3170" s="7">
        <v>79719</v>
      </c>
      <c r="AA3170" s="7">
        <v>80051</v>
      </c>
      <c r="AB3170" s="7">
        <v>79859</v>
      </c>
      <c r="AC3170" s="4">
        <v>52.65</v>
      </c>
      <c r="AD3170" s="3">
        <v>48.369</v>
      </c>
      <c r="AE3170" s="4">
        <v>9.4039999999999999</v>
      </c>
      <c r="AF3170" s="4">
        <v>3.7469999999999999</v>
      </c>
      <c r="AG3170" s="7">
        <v>18597728</v>
      </c>
      <c r="AH3170" s="7">
        <v>18557200</v>
      </c>
      <c r="AI3170" s="7">
        <v>18194379</v>
      </c>
      <c r="AJ3170" s="7">
        <v>16653681</v>
      </c>
      <c r="AK3170" s="3">
        <v>89.523349999999994</v>
      </c>
      <c r="AL3170" s="7">
        <v>52</v>
      </c>
      <c r="AM3170" s="7">
        <v>4330047</v>
      </c>
      <c r="AN3170" s="3">
        <v>23.28</v>
      </c>
      <c r="AO3170" s="4">
        <v>3.125</v>
      </c>
      <c r="AP3170" s="3">
        <v>16.470587999999999</v>
      </c>
      <c r="AQ3170" s="3">
        <v>4.5774650000000001</v>
      </c>
      <c r="AR3170" s="3">
        <v>-36.673774000000002</v>
      </c>
      <c r="AS3170" s="3">
        <v>16.470587999999999</v>
      </c>
      <c r="AT3170" s="3">
        <v>4.5774650000000001</v>
      </c>
      <c r="AU3170" s="3">
        <v>-32.805430000000001</v>
      </c>
      <c r="AV3170" s="3">
        <v>2.5740632552030864</v>
      </c>
      <c r="AW3170" s="3">
        <v>2.4397074893666448</v>
      </c>
      <c r="AX3170" s="3">
        <v>1.7002128518296249</v>
      </c>
      <c r="AY3170" s="3">
        <v>207.57</v>
      </c>
      <c r="AZ3170" s="3">
        <v>196.73</v>
      </c>
      <c r="BA3170" s="4">
        <v>137.1</v>
      </c>
    </row>
    <row r="3171" spans="1:53" x14ac:dyDescent="0.3">
      <c r="A3171" s="1" t="s">
        <v>3108</v>
      </c>
      <c r="B3171" s="2">
        <v>5292838</v>
      </c>
      <c r="C3171" s="9" t="s">
        <v>2395</v>
      </c>
      <c r="D3171" s="9" t="s">
        <v>2409</v>
      </c>
      <c r="E3171" s="3">
        <v>47.088161908799997</v>
      </c>
      <c r="F3171" s="5">
        <v>73.539160999999993</v>
      </c>
      <c r="G3171" s="5" t="s">
        <v>2400</v>
      </c>
      <c r="H3171" s="3">
        <v>-0.55300000000000005</v>
      </c>
      <c r="I3171" s="3" t="s">
        <v>2397</v>
      </c>
      <c r="J3171" s="3">
        <v>-0.55300000000000005</v>
      </c>
      <c r="K3171" s="3" t="s">
        <v>2397</v>
      </c>
      <c r="L3171" s="3">
        <v>1.2197802199999999</v>
      </c>
      <c r="M3171" s="3">
        <v>1.2197802199999999</v>
      </c>
      <c r="N3171" s="3" t="s">
        <v>2397</v>
      </c>
      <c r="O3171" s="3" t="s">
        <v>2400</v>
      </c>
      <c r="P3171" s="3" t="s">
        <v>2400</v>
      </c>
      <c r="Q3171" s="3">
        <v>0.73889499999999997</v>
      </c>
      <c r="R3171" s="3" t="s">
        <v>2397</v>
      </c>
      <c r="S3171" s="3">
        <v>-0.70261499999999999</v>
      </c>
      <c r="T3171" s="9" t="s">
        <v>3429</v>
      </c>
      <c r="U3171" s="7">
        <v>130376</v>
      </c>
      <c r="V3171" s="7">
        <v>115375</v>
      </c>
      <c r="W3171" s="7">
        <v>102602</v>
      </c>
      <c r="X3171" s="7">
        <v>49935</v>
      </c>
      <c r="Y3171" s="7">
        <v>114729</v>
      </c>
      <c r="Z3171" s="7">
        <v>116425</v>
      </c>
      <c r="AA3171" s="7">
        <v>125077</v>
      </c>
      <c r="AB3171" s="7">
        <v>130376</v>
      </c>
      <c r="AC3171" s="3">
        <v>22.242999999999999</v>
      </c>
      <c r="AD3171" s="3">
        <v>30.968</v>
      </c>
      <c r="AE3171" s="3">
        <v>-125.759</v>
      </c>
      <c r="AF3171" s="3">
        <v>-107.29600000000001</v>
      </c>
      <c r="AG3171" s="7">
        <v>52538000</v>
      </c>
      <c r="AH3171" s="7">
        <v>52084000</v>
      </c>
      <c r="AI3171" s="7">
        <v>50173000</v>
      </c>
      <c r="AJ3171" s="7">
        <v>51581670</v>
      </c>
      <c r="AK3171" s="3">
        <v>98.172219999999996</v>
      </c>
      <c r="AL3171" s="7">
        <v>108</v>
      </c>
      <c r="AM3171" s="7">
        <v>28080954</v>
      </c>
      <c r="AN3171" s="3">
        <v>53.44</v>
      </c>
      <c r="AO3171" s="3">
        <v>-1.7699119999999999</v>
      </c>
      <c r="AP3171" s="3">
        <v>23.856282</v>
      </c>
      <c r="AQ3171" s="3">
        <v>63.958641</v>
      </c>
      <c r="AR3171" s="3">
        <v>-80.319148999999996</v>
      </c>
      <c r="AS3171" s="3">
        <v>23.856282</v>
      </c>
      <c r="AT3171" s="3">
        <v>63.958641</v>
      </c>
      <c r="AU3171" s="3">
        <v>-79.482439999999997</v>
      </c>
      <c r="AV3171" s="3">
        <v>3.1705135683391261</v>
      </c>
      <c r="AW3171" s="3">
        <v>6.940802193964692</v>
      </c>
      <c r="AX3171" s="3">
        <v>7.2156537754646424</v>
      </c>
      <c r="AY3171" s="3">
        <v>26.36</v>
      </c>
      <c r="AZ3171" s="3">
        <v>57.71</v>
      </c>
      <c r="BA3171" s="3">
        <v>59.99</v>
      </c>
    </row>
    <row r="3172" spans="1:53" x14ac:dyDescent="0.3">
      <c r="A3172" s="1" t="s">
        <v>3393</v>
      </c>
      <c r="B3172" s="2">
        <v>5288408</v>
      </c>
      <c r="C3172" s="9" t="s">
        <v>2401</v>
      </c>
      <c r="D3172" s="9" t="s">
        <v>2430</v>
      </c>
      <c r="E3172" s="3">
        <v>47.084359659999997</v>
      </c>
      <c r="F3172" s="5">
        <v>53.404358999999999</v>
      </c>
      <c r="G3172" s="5" t="s">
        <v>2400</v>
      </c>
      <c r="H3172" s="3">
        <v>-0.82099999999999995</v>
      </c>
      <c r="I3172" s="3" t="s">
        <v>2397</v>
      </c>
      <c r="J3172" s="3">
        <v>-0.82099999999999995</v>
      </c>
      <c r="K3172" s="3" t="s">
        <v>2397</v>
      </c>
      <c r="L3172" s="3">
        <v>0.14168164999999999</v>
      </c>
      <c r="M3172" s="3">
        <v>0.13364861</v>
      </c>
      <c r="N3172" s="3" t="s">
        <v>2400</v>
      </c>
      <c r="O3172" s="3" t="s">
        <v>2400</v>
      </c>
      <c r="P3172" s="3" t="s">
        <v>2400</v>
      </c>
      <c r="Q3172" s="3">
        <v>0.216836</v>
      </c>
      <c r="R3172" s="3" t="s">
        <v>2397</v>
      </c>
      <c r="S3172" s="3">
        <v>-1.8274600000000001</v>
      </c>
      <c r="T3172" s="9" t="s">
        <v>3429</v>
      </c>
      <c r="U3172" s="7">
        <v>352627.84965552209</v>
      </c>
      <c r="V3172" s="7">
        <v>616630.98447113496</v>
      </c>
      <c r="W3172" s="7">
        <v>968983.38743433065</v>
      </c>
      <c r="X3172" s="7">
        <v>933043.10772708862</v>
      </c>
      <c r="Y3172" s="7">
        <v>208946.095</v>
      </c>
      <c r="Z3172" s="7">
        <v>237238.26</v>
      </c>
      <c r="AA3172" s="7">
        <v>298365.61755753279</v>
      </c>
      <c r="AB3172" s="7">
        <v>352627.84965552209</v>
      </c>
      <c r="AC3172" s="4">
        <v>26.36</v>
      </c>
      <c r="AD3172" s="3">
        <v>37.595999999999997</v>
      </c>
      <c r="AE3172" s="3">
        <v>-6.1180000000000003</v>
      </c>
      <c r="AF3172" s="3">
        <v>-13.976000000000001</v>
      </c>
      <c r="AG3172" s="7">
        <v>16149137</v>
      </c>
      <c r="AH3172" s="7">
        <v>16274988</v>
      </c>
      <c r="AI3172" s="7">
        <v>15197119</v>
      </c>
      <c r="AJ3172" s="7">
        <v>7116431</v>
      </c>
      <c r="AK3172" s="3">
        <v>47.458629999999999</v>
      </c>
      <c r="AL3172" s="7">
        <v>19</v>
      </c>
      <c r="AM3172" s="7">
        <v>2405976</v>
      </c>
      <c r="AN3172" s="3">
        <v>16.05</v>
      </c>
      <c r="AO3172" s="3">
        <v>-12.751678</v>
      </c>
      <c r="AP3172" s="3">
        <v>-17.197451999999998</v>
      </c>
      <c r="AQ3172" s="3">
        <v>-40.229885000000003</v>
      </c>
      <c r="AR3172" s="3">
        <v>-54.861111000000001</v>
      </c>
      <c r="AS3172" s="3">
        <v>-17.197451999999998</v>
      </c>
      <c r="AT3172" s="3">
        <v>-40.229885000000003</v>
      </c>
      <c r="AU3172" s="3">
        <v>-54.225352000000001</v>
      </c>
      <c r="AV3172" s="3" t="s">
        <v>2400</v>
      </c>
      <c r="AW3172" s="3" t="s">
        <v>2400</v>
      </c>
      <c r="AX3172" s="3" t="s">
        <v>2400</v>
      </c>
      <c r="AY3172" s="3">
        <v>133.82</v>
      </c>
      <c r="AZ3172" s="3">
        <v>68.02</v>
      </c>
      <c r="BA3172" s="3">
        <v>90.77</v>
      </c>
    </row>
    <row r="3173" spans="1:53" x14ac:dyDescent="0.3">
      <c r="A3173" s="1" t="s">
        <v>3079</v>
      </c>
      <c r="B3173" s="2">
        <v>5721523</v>
      </c>
      <c r="C3173" s="9" t="s">
        <v>2401</v>
      </c>
      <c r="D3173" s="9" t="s">
        <v>2407</v>
      </c>
      <c r="E3173" s="3">
        <v>46.588491779999998</v>
      </c>
      <c r="F3173" s="5">
        <v>46.386690999999999</v>
      </c>
      <c r="G3173" s="5" t="s">
        <v>2400</v>
      </c>
      <c r="H3173" s="3">
        <v>0.127</v>
      </c>
      <c r="I3173" s="3">
        <v>46.516393000000001</v>
      </c>
      <c r="J3173" s="3">
        <v>0.127</v>
      </c>
      <c r="K3173" s="3">
        <v>46.516393000000001</v>
      </c>
      <c r="L3173" s="3">
        <v>0.88935902999999994</v>
      </c>
      <c r="M3173" s="3">
        <v>0.88935902999999994</v>
      </c>
      <c r="N3173" s="3" t="s">
        <v>2400</v>
      </c>
      <c r="O3173" s="3" t="s">
        <v>2400</v>
      </c>
      <c r="P3173" s="3" t="s">
        <v>2400</v>
      </c>
      <c r="Q3173" s="3">
        <v>21.477402000000001</v>
      </c>
      <c r="R3173" s="3" t="s">
        <v>2400</v>
      </c>
      <c r="S3173" s="3" t="s">
        <v>2400</v>
      </c>
      <c r="T3173" s="9" t="s">
        <v>3437</v>
      </c>
      <c r="U3173" s="7">
        <v>1957.2260000000001</v>
      </c>
      <c r="V3173" s="7">
        <v>1842.433</v>
      </c>
      <c r="W3173" s="7">
        <v>2044.1079999999999</v>
      </c>
      <c r="X3173" s="7">
        <v>2143.6460000000002</v>
      </c>
      <c r="Y3173" s="7">
        <v>2064.7629999999999</v>
      </c>
      <c r="Z3173" s="7">
        <v>2010.9939999999999</v>
      </c>
      <c r="AA3173" s="7">
        <v>1957.2260000000001</v>
      </c>
      <c r="AB3173" s="7">
        <v>1842.433</v>
      </c>
      <c r="AC3173" s="4">
        <v>100</v>
      </c>
      <c r="AD3173" s="4">
        <v>100</v>
      </c>
      <c r="AE3173" s="3" t="s">
        <v>2400</v>
      </c>
      <c r="AF3173" s="3" t="s">
        <v>2400</v>
      </c>
      <c r="AG3173" s="7">
        <v>3924894</v>
      </c>
      <c r="AH3173" s="7">
        <v>3924894</v>
      </c>
      <c r="AI3173" s="7">
        <v>3924895</v>
      </c>
      <c r="AJ3173" s="7" t="s">
        <v>2400</v>
      </c>
      <c r="AK3173" s="3" t="s">
        <v>2400</v>
      </c>
      <c r="AL3173" s="7">
        <v>23</v>
      </c>
      <c r="AM3173" s="7">
        <v>686425</v>
      </c>
      <c r="AN3173" s="3">
        <v>17.489999999999998</v>
      </c>
      <c r="AO3173" s="3">
        <v>4.4072E-2</v>
      </c>
      <c r="AP3173" s="3">
        <v>-4.3807919999999996</v>
      </c>
      <c r="AQ3173" s="3">
        <v>-6.7378799999999996</v>
      </c>
      <c r="AR3173" s="3">
        <v>-3.731976</v>
      </c>
      <c r="AS3173" s="3">
        <v>-4.3807919999999996</v>
      </c>
      <c r="AT3173" s="3">
        <v>-6.7378799999999996</v>
      </c>
      <c r="AU3173" s="3">
        <v>-3.404255</v>
      </c>
      <c r="AV3173" s="3">
        <v>6.4316641417577136</v>
      </c>
      <c r="AW3173" s="3">
        <v>3.165059420018153</v>
      </c>
      <c r="AX3173" s="3">
        <v>1.861065449254073</v>
      </c>
      <c r="AY3173" s="4">
        <v>507.2</v>
      </c>
      <c r="AZ3173" s="4">
        <v>249.6</v>
      </c>
      <c r="BA3173" s="3">
        <v>146.77000000000001</v>
      </c>
    </row>
    <row r="3174" spans="1:53" x14ac:dyDescent="0.3">
      <c r="A3174" s="1" t="s">
        <v>2773</v>
      </c>
      <c r="B3174" s="2">
        <v>4978040</v>
      </c>
      <c r="C3174" s="9" t="s">
        <v>2395</v>
      </c>
      <c r="D3174" s="9" t="s">
        <v>2486</v>
      </c>
      <c r="E3174" s="3">
        <v>46.4751555</v>
      </c>
      <c r="F3174" s="5">
        <v>44.356155000000001</v>
      </c>
      <c r="G3174" s="5" t="s">
        <v>2400</v>
      </c>
      <c r="H3174" s="3">
        <v>-0.182</v>
      </c>
      <c r="I3174" s="3" t="s">
        <v>2397</v>
      </c>
      <c r="J3174" s="3">
        <v>-0.182</v>
      </c>
      <c r="K3174" s="3" t="s">
        <v>2397</v>
      </c>
      <c r="L3174" s="3">
        <v>2.3183391000000002</v>
      </c>
      <c r="M3174" s="3">
        <v>2.2711864399999997</v>
      </c>
      <c r="N3174" s="3" t="s">
        <v>2397</v>
      </c>
      <c r="O3174" s="3" t="s">
        <v>2400</v>
      </c>
      <c r="P3174" s="3" t="s">
        <v>2400</v>
      </c>
      <c r="Q3174" s="3">
        <v>0.47597499999999998</v>
      </c>
      <c r="R3174" s="3">
        <v>11.791636</v>
      </c>
      <c r="S3174" s="3">
        <v>11.791636</v>
      </c>
      <c r="T3174" s="9" t="s">
        <v>3429</v>
      </c>
      <c r="U3174" s="7">
        <v>96846</v>
      </c>
      <c r="V3174" s="7">
        <v>51630</v>
      </c>
      <c r="W3174" s="7">
        <v>24695</v>
      </c>
      <c r="X3174" s="7">
        <v>86100</v>
      </c>
      <c r="Y3174" s="7">
        <v>82775</v>
      </c>
      <c r="Z3174" s="7">
        <v>91315</v>
      </c>
      <c r="AA3174" s="7">
        <v>99022</v>
      </c>
      <c r="AB3174" s="7">
        <v>96846</v>
      </c>
      <c r="AC3174" s="4">
        <v>9.0890000000000004</v>
      </c>
      <c r="AD3174" s="4">
        <v>13.58</v>
      </c>
      <c r="AE3174" s="3">
        <v>-2.714</v>
      </c>
      <c r="AF3174" s="4">
        <v>2.6230000000000002</v>
      </c>
      <c r="AG3174" s="7">
        <v>30906777</v>
      </c>
      <c r="AH3174" s="7">
        <v>30906777</v>
      </c>
      <c r="AI3174" s="7">
        <v>30812329</v>
      </c>
      <c r="AJ3174" s="7">
        <v>30906428</v>
      </c>
      <c r="AK3174" s="3">
        <v>99.751450000000006</v>
      </c>
      <c r="AL3174" s="7">
        <v>22</v>
      </c>
      <c r="AM3174" s="7">
        <v>26767859</v>
      </c>
      <c r="AN3174" s="3">
        <v>86.39</v>
      </c>
      <c r="AO3174" s="3">
        <v>-8.8435369999999995</v>
      </c>
      <c r="AP3174" s="3">
        <v>-10.666667</v>
      </c>
      <c r="AQ3174" s="3">
        <v>-15.189873</v>
      </c>
      <c r="AR3174" s="3">
        <v>-22.988506000000001</v>
      </c>
      <c r="AS3174" s="3">
        <v>-10.666667</v>
      </c>
      <c r="AT3174" s="3">
        <v>-15.189873</v>
      </c>
      <c r="AU3174" s="3">
        <v>-26.775956000000001</v>
      </c>
      <c r="AV3174" s="3">
        <v>0.29487690471525158</v>
      </c>
      <c r="AW3174" s="3">
        <v>0.25746894146290888</v>
      </c>
      <c r="AX3174" s="3">
        <v>0.19783125763911563</v>
      </c>
      <c r="AY3174" s="3">
        <v>126.83</v>
      </c>
      <c r="AZ3174" s="3">
        <v>110.74</v>
      </c>
      <c r="BA3174" s="3">
        <v>85.09</v>
      </c>
    </row>
    <row r="3175" spans="1:53" x14ac:dyDescent="0.3">
      <c r="A3175" s="1" t="s">
        <v>3177</v>
      </c>
      <c r="B3175" s="2">
        <v>9081956</v>
      </c>
      <c r="C3175" s="9" t="s">
        <v>2401</v>
      </c>
      <c r="D3175" s="9" t="s">
        <v>2539</v>
      </c>
      <c r="E3175" s="3">
        <v>46.387402000000002</v>
      </c>
      <c r="F3175" s="5">
        <v>50.172401999999998</v>
      </c>
      <c r="G3175" s="5" t="s">
        <v>2400</v>
      </c>
      <c r="H3175" s="3">
        <v>-0.374</v>
      </c>
      <c r="I3175" s="3" t="s">
        <v>2397</v>
      </c>
      <c r="J3175" s="3">
        <v>-0.374</v>
      </c>
      <c r="K3175" s="3" t="s">
        <v>2397</v>
      </c>
      <c r="L3175" s="3">
        <v>0.59055117999999995</v>
      </c>
      <c r="M3175" s="3">
        <v>0.55147058999999998</v>
      </c>
      <c r="N3175" s="3" t="s">
        <v>2397</v>
      </c>
      <c r="O3175" s="3" t="s">
        <v>2400</v>
      </c>
      <c r="P3175" s="3" t="s">
        <v>2400</v>
      </c>
      <c r="Q3175" s="3">
        <v>55.680554999999998</v>
      </c>
      <c r="R3175" s="3" t="s">
        <v>2397</v>
      </c>
      <c r="S3175" s="3">
        <v>-0.54532000000000003</v>
      </c>
      <c r="T3175" s="9" t="s">
        <v>3440</v>
      </c>
      <c r="U3175" s="7">
        <v>637</v>
      </c>
      <c r="V3175" s="7">
        <v>279</v>
      </c>
      <c r="W3175" s="7">
        <v>410</v>
      </c>
      <c r="X3175" s="7">
        <v>802</v>
      </c>
      <c r="Y3175" s="7">
        <v>697</v>
      </c>
      <c r="Z3175" s="7">
        <v>637</v>
      </c>
      <c r="AA3175" s="7">
        <v>540</v>
      </c>
      <c r="AB3175" s="7">
        <v>275</v>
      </c>
      <c r="AC3175" s="3">
        <v>75.823999999999998</v>
      </c>
      <c r="AD3175" s="3">
        <v>72.596999999999994</v>
      </c>
      <c r="AE3175" s="3" t="s">
        <v>2397</v>
      </c>
      <c r="AF3175" s="3" t="s">
        <v>2397</v>
      </c>
      <c r="AG3175" s="7">
        <v>24572206</v>
      </c>
      <c r="AH3175" s="7">
        <v>24607111</v>
      </c>
      <c r="AI3175" s="7">
        <v>23644632</v>
      </c>
      <c r="AJ3175" s="7">
        <v>18942344</v>
      </c>
      <c r="AK3175" s="4">
        <v>76.77</v>
      </c>
      <c r="AL3175" s="7">
        <v>41</v>
      </c>
      <c r="AM3175" s="7">
        <v>2474143</v>
      </c>
      <c r="AN3175" s="4">
        <v>10.029999999999999</v>
      </c>
      <c r="AO3175" s="3">
        <v>-8.3333329999999997</v>
      </c>
      <c r="AP3175" s="3">
        <v>-12.234043</v>
      </c>
      <c r="AQ3175" s="3">
        <v>-14.948454</v>
      </c>
      <c r="AR3175" s="3">
        <v>-9.8360660000000006</v>
      </c>
      <c r="AS3175" s="3">
        <v>-12.234043</v>
      </c>
      <c r="AT3175" s="3">
        <v>-14.948454</v>
      </c>
      <c r="AU3175" s="3">
        <v>-9.8360660000000006</v>
      </c>
      <c r="AV3175" s="3">
        <v>1.0815512228478208</v>
      </c>
      <c r="AW3175" s="3">
        <v>0.75849019612835455</v>
      </c>
      <c r="AX3175" s="3">
        <v>0.80234062169498399</v>
      </c>
      <c r="AY3175" s="3">
        <v>177.44</v>
      </c>
      <c r="AZ3175" s="3">
        <v>124.44</v>
      </c>
      <c r="BA3175" s="3">
        <v>131.63999999999999</v>
      </c>
    </row>
    <row r="3176" spans="1:53" x14ac:dyDescent="0.3">
      <c r="A3176" s="1" t="s">
        <v>2934</v>
      </c>
      <c r="B3176" s="2">
        <v>4419700</v>
      </c>
      <c r="C3176" s="9" t="s">
        <v>2395</v>
      </c>
      <c r="D3176" s="9" t="s">
        <v>2407</v>
      </c>
      <c r="E3176" s="3">
        <v>46.099980799999997</v>
      </c>
      <c r="F3176" s="5">
        <v>155.24224000000001</v>
      </c>
      <c r="G3176" s="5">
        <v>155.24198079999999</v>
      </c>
      <c r="H3176" s="3">
        <v>0.45900000000000002</v>
      </c>
      <c r="I3176" s="3">
        <v>10.376711999999999</v>
      </c>
      <c r="J3176" s="3">
        <v>0.45900000000000002</v>
      </c>
      <c r="K3176" s="3">
        <v>10.376711999999999</v>
      </c>
      <c r="L3176" s="3">
        <v>0.54633969999999998</v>
      </c>
      <c r="M3176" s="3">
        <v>0.54633969999999998</v>
      </c>
      <c r="N3176" s="3">
        <v>1.6211880000000001</v>
      </c>
      <c r="O3176" s="3" t="s">
        <v>2400</v>
      </c>
      <c r="P3176" s="3" t="s">
        <v>2400</v>
      </c>
      <c r="Q3176" s="3">
        <v>6.154223</v>
      </c>
      <c r="R3176" s="3" t="s">
        <v>2400</v>
      </c>
      <c r="S3176" s="3">
        <v>11.3499420086168</v>
      </c>
      <c r="T3176" s="9" t="s">
        <v>3430</v>
      </c>
      <c r="U3176" s="7">
        <v>23878.302</v>
      </c>
      <c r="V3176" s="7">
        <v>26684.152999999998</v>
      </c>
      <c r="W3176" s="7">
        <v>24431.365000000002</v>
      </c>
      <c r="X3176" s="7">
        <v>26688.974999999999</v>
      </c>
      <c r="Y3176" s="7">
        <v>24827.370999999999</v>
      </c>
      <c r="Z3176" s="7">
        <v>23878.302</v>
      </c>
      <c r="AA3176" s="7">
        <v>25358.841</v>
      </c>
      <c r="AB3176" s="7">
        <v>25746.592000000001</v>
      </c>
      <c r="AC3176" s="4">
        <v>100</v>
      </c>
      <c r="AD3176" s="4">
        <v>100</v>
      </c>
      <c r="AE3176" s="3" t="s">
        <v>2400</v>
      </c>
      <c r="AF3176" s="3" t="s">
        <v>2400</v>
      </c>
      <c r="AG3176" s="7">
        <v>14403752</v>
      </c>
      <c r="AH3176" s="7">
        <v>14403752</v>
      </c>
      <c r="AI3176" s="7">
        <v>14392841</v>
      </c>
      <c r="AJ3176" s="7" t="s">
        <v>2400</v>
      </c>
      <c r="AK3176" s="3" t="s">
        <v>2400</v>
      </c>
      <c r="AL3176" s="7">
        <v>17</v>
      </c>
      <c r="AM3176" s="7">
        <v>4014039</v>
      </c>
      <c r="AN3176" s="3">
        <v>27.86</v>
      </c>
      <c r="AO3176" s="3">
        <v>-0.98039200000000004</v>
      </c>
      <c r="AP3176" s="3">
        <v>-5.3125</v>
      </c>
      <c r="AQ3176" s="3">
        <v>-3.1948880000000002</v>
      </c>
      <c r="AR3176" s="3">
        <v>-13.180516000000001</v>
      </c>
      <c r="AS3176" s="3">
        <v>-5.3125</v>
      </c>
      <c r="AT3176" s="3">
        <v>-3.1948880000000002</v>
      </c>
      <c r="AU3176" s="3">
        <v>-14.767932999999999</v>
      </c>
      <c r="AV3176" s="3">
        <v>1.1756499473422772</v>
      </c>
      <c r="AW3176" s="3">
        <v>1.3379488908988477</v>
      </c>
      <c r="AX3176" s="3">
        <v>1.5127115928129711</v>
      </c>
      <c r="AY3176" s="3">
        <v>93.21</v>
      </c>
      <c r="AZ3176" s="4">
        <v>106.08</v>
      </c>
      <c r="BA3176" s="3">
        <v>119.94</v>
      </c>
    </row>
    <row r="3177" spans="1:53" x14ac:dyDescent="0.3">
      <c r="A3177" s="1" t="s">
        <v>2824</v>
      </c>
      <c r="B3177" s="2">
        <v>4912000</v>
      </c>
      <c r="C3177" s="9" t="s">
        <v>2395</v>
      </c>
      <c r="D3177" s="9" t="s">
        <v>2424</v>
      </c>
      <c r="E3177" s="3">
        <v>45.301314990000002</v>
      </c>
      <c r="F3177" s="5">
        <v>99.767313999999999</v>
      </c>
      <c r="G3177" s="5" t="s">
        <v>2400</v>
      </c>
      <c r="H3177" s="3">
        <v>-0.23499999999999999</v>
      </c>
      <c r="I3177" s="3" t="s">
        <v>2397</v>
      </c>
      <c r="J3177" s="3">
        <v>-0.23499999999999999</v>
      </c>
      <c r="K3177" s="3" t="s">
        <v>2397</v>
      </c>
      <c r="L3177" s="3">
        <v>1.2658227799999999</v>
      </c>
      <c r="M3177" s="3">
        <v>0.93555093999999994</v>
      </c>
      <c r="N3177" s="3" t="s">
        <v>2397</v>
      </c>
      <c r="O3177" s="3" t="s">
        <v>2400</v>
      </c>
      <c r="P3177" s="3" t="s">
        <v>2400</v>
      </c>
      <c r="Q3177" s="3">
        <v>0.26940599999999998</v>
      </c>
      <c r="R3177" s="3">
        <v>6.946955</v>
      </c>
      <c r="S3177" s="3">
        <v>6.946955</v>
      </c>
      <c r="T3177" s="9" t="s">
        <v>3430</v>
      </c>
      <c r="U3177" s="7">
        <v>341094</v>
      </c>
      <c r="V3177" s="7">
        <v>339964</v>
      </c>
      <c r="W3177" s="7">
        <v>314783</v>
      </c>
      <c r="X3177" s="7">
        <v>261911</v>
      </c>
      <c r="Y3177" s="7">
        <v>344272</v>
      </c>
      <c r="Z3177" s="7">
        <v>341094</v>
      </c>
      <c r="AA3177" s="7">
        <v>342194</v>
      </c>
      <c r="AB3177" s="7">
        <v>342558</v>
      </c>
      <c r="AC3177" s="3">
        <v>39.253999999999998</v>
      </c>
      <c r="AD3177" s="3">
        <v>40.787999999999997</v>
      </c>
      <c r="AE3177" s="3">
        <v>-2.5609999999999999</v>
      </c>
      <c r="AF3177" s="3">
        <v>-0.753</v>
      </c>
      <c r="AG3177" s="7">
        <v>21268223</v>
      </c>
      <c r="AH3177" s="7">
        <v>21264327</v>
      </c>
      <c r="AI3177" s="7">
        <v>20576483</v>
      </c>
      <c r="AJ3177" s="7">
        <v>16321938</v>
      </c>
      <c r="AK3177" s="3">
        <v>76.743309999999994</v>
      </c>
      <c r="AL3177" s="7">
        <v>52</v>
      </c>
      <c r="AM3177" s="7">
        <v>7032895</v>
      </c>
      <c r="AN3177" s="3">
        <v>33.07</v>
      </c>
      <c r="AO3177" s="3">
        <v>-1.0989009999999999</v>
      </c>
      <c r="AP3177" s="3">
        <v>-15.492958</v>
      </c>
      <c r="AQ3177" s="3">
        <v>-9.0909089999999999</v>
      </c>
      <c r="AR3177" s="3">
        <v>-40.789473999999998</v>
      </c>
      <c r="AS3177" s="3">
        <v>-15.492958</v>
      </c>
      <c r="AT3177" s="3">
        <v>-9.0909089999999999</v>
      </c>
      <c r="AU3177" s="3">
        <v>-41.176470999999999</v>
      </c>
      <c r="AV3177" s="3">
        <v>1.6739621359057595</v>
      </c>
      <c r="AW3177" s="3">
        <v>1.8332717227095945</v>
      </c>
      <c r="AX3177" s="3">
        <v>2.1238698908478844</v>
      </c>
      <c r="AY3177" s="3">
        <v>96.47</v>
      </c>
      <c r="AZ3177" s="3">
        <v>105.66</v>
      </c>
      <c r="BA3177" s="4">
        <v>122.4</v>
      </c>
    </row>
    <row r="3178" spans="1:53" x14ac:dyDescent="0.3">
      <c r="A3178" s="1" t="s">
        <v>3277</v>
      </c>
      <c r="B3178" s="2">
        <v>25922779</v>
      </c>
      <c r="C3178" s="9" t="s">
        <v>2401</v>
      </c>
      <c r="D3178" s="9" t="s">
        <v>2426</v>
      </c>
      <c r="E3178" s="3">
        <v>44.44950558</v>
      </c>
      <c r="F3178" s="5">
        <v>35.009504999999997</v>
      </c>
      <c r="G3178" s="5" t="s">
        <v>2400</v>
      </c>
      <c r="H3178" s="3">
        <v>-1.7549999999999999</v>
      </c>
      <c r="I3178" s="3" t="s">
        <v>2397</v>
      </c>
      <c r="J3178" s="3">
        <v>-1.7549999999999999</v>
      </c>
      <c r="K3178" s="3" t="s">
        <v>2397</v>
      </c>
      <c r="L3178" s="3" t="s">
        <v>2397</v>
      </c>
      <c r="M3178" s="3">
        <v>0.72867299000000008</v>
      </c>
      <c r="N3178" s="3" t="s">
        <v>2397</v>
      </c>
      <c r="O3178" s="3" t="s">
        <v>2400</v>
      </c>
      <c r="P3178" s="3" t="s">
        <v>2400</v>
      </c>
      <c r="Q3178" s="3">
        <v>7.3411000000000004E-2</v>
      </c>
      <c r="R3178" s="3">
        <v>4.3664329999999998</v>
      </c>
      <c r="S3178" s="3">
        <v>4.3664329999999998</v>
      </c>
      <c r="T3178" s="9" t="s">
        <v>3429</v>
      </c>
      <c r="U3178" s="7">
        <v>527109</v>
      </c>
      <c r="V3178" s="7">
        <v>692199</v>
      </c>
      <c r="W3178" s="7">
        <v>873645</v>
      </c>
      <c r="X3178" s="7">
        <v>863582</v>
      </c>
      <c r="Y3178" s="7">
        <v>451432</v>
      </c>
      <c r="Z3178" s="7">
        <v>477489</v>
      </c>
      <c r="AA3178" s="7">
        <v>502254</v>
      </c>
      <c r="AB3178" s="7">
        <v>527109</v>
      </c>
      <c r="AC3178" s="3">
        <v>61.805999999999997</v>
      </c>
      <c r="AD3178" s="3">
        <v>67.150999999999996</v>
      </c>
      <c r="AE3178" s="3">
        <v>-4.8129999999999997</v>
      </c>
      <c r="AF3178" s="4">
        <v>1.2210000000000001</v>
      </c>
      <c r="AG3178" s="7">
        <v>6916171</v>
      </c>
      <c r="AH3178" s="7">
        <v>6914927</v>
      </c>
      <c r="AI3178" s="7">
        <v>6254302</v>
      </c>
      <c r="AJ3178" s="7">
        <v>3039322</v>
      </c>
      <c r="AK3178" s="3">
        <v>43.898009999999999</v>
      </c>
      <c r="AL3178" s="7">
        <v>47</v>
      </c>
      <c r="AM3178" s="7">
        <v>1099790</v>
      </c>
      <c r="AN3178" s="3">
        <v>15.88</v>
      </c>
      <c r="AO3178" s="3">
        <v>0.66454999999999997</v>
      </c>
      <c r="AP3178" s="3">
        <v>-4.2056079999999998</v>
      </c>
      <c r="AQ3178" s="3">
        <v>7.5174830000000004</v>
      </c>
      <c r="AR3178" s="3">
        <v>-30.113636</v>
      </c>
      <c r="AS3178" s="3">
        <v>-4.2056079999999998</v>
      </c>
      <c r="AT3178" s="3">
        <v>7.5174830000000004</v>
      </c>
      <c r="AU3178" s="3">
        <v>-25.814233999999999</v>
      </c>
      <c r="AV3178" s="3">
        <v>1.36537583118851</v>
      </c>
      <c r="AW3178" s="3">
        <v>1.2836754719644037</v>
      </c>
      <c r="AX3178" s="3">
        <v>2.9712424124901511</v>
      </c>
      <c r="AY3178" s="3">
        <v>56.07</v>
      </c>
      <c r="AZ3178" s="3">
        <v>52.71</v>
      </c>
      <c r="BA3178" s="4">
        <v>122.01</v>
      </c>
    </row>
    <row r="3179" spans="1:53" x14ac:dyDescent="0.3">
      <c r="A3179" s="1" t="s">
        <v>2615</v>
      </c>
      <c r="B3179" s="2">
        <v>4004417</v>
      </c>
      <c r="C3179" s="9" t="s">
        <v>2401</v>
      </c>
      <c r="D3179" s="9" t="s">
        <v>2452</v>
      </c>
      <c r="E3179" s="3">
        <v>43.403664239999998</v>
      </c>
      <c r="F3179" s="5">
        <v>179.01066399999999</v>
      </c>
      <c r="G3179" s="5" t="s">
        <v>2400</v>
      </c>
      <c r="H3179" s="3">
        <v>-0.1</v>
      </c>
      <c r="I3179" s="3" t="s">
        <v>2397</v>
      </c>
      <c r="J3179" s="3">
        <v>-0.1</v>
      </c>
      <c r="K3179" s="3" t="s">
        <v>2397</v>
      </c>
      <c r="L3179" s="3">
        <v>0.73695346000000006</v>
      </c>
      <c r="M3179" s="3">
        <v>0.68078176000000001</v>
      </c>
      <c r="N3179" s="3">
        <v>16.854838999999998</v>
      </c>
      <c r="O3179" s="3" t="s">
        <v>2400</v>
      </c>
      <c r="P3179" s="3" t="s">
        <v>2400</v>
      </c>
      <c r="Q3179" s="3">
        <v>0.41742299999999999</v>
      </c>
      <c r="R3179" s="3">
        <v>5.8817570000000003</v>
      </c>
      <c r="S3179" s="3">
        <v>5.8817570000000003</v>
      </c>
      <c r="T3179" s="9" t="s">
        <v>3429</v>
      </c>
      <c r="U3179" s="7">
        <v>422340</v>
      </c>
      <c r="V3179" s="7">
        <v>390189</v>
      </c>
      <c r="W3179" s="7">
        <v>344920</v>
      </c>
      <c r="X3179" s="7">
        <v>328544</v>
      </c>
      <c r="Y3179" s="7">
        <v>425477</v>
      </c>
      <c r="Z3179" s="7">
        <v>431529</v>
      </c>
      <c r="AA3179" s="7">
        <v>427752</v>
      </c>
      <c r="AB3179" s="7">
        <v>422340</v>
      </c>
      <c r="AC3179" s="3">
        <v>17.654</v>
      </c>
      <c r="AD3179" s="3">
        <v>18.207000000000001</v>
      </c>
      <c r="AE3179" s="4">
        <v>6.7939999999999996</v>
      </c>
      <c r="AF3179" s="4">
        <v>6.9720000000000004</v>
      </c>
      <c r="AG3179" s="7">
        <v>19980000</v>
      </c>
      <c r="AH3179" s="7">
        <v>19980000</v>
      </c>
      <c r="AI3179" s="7">
        <v>19729000</v>
      </c>
      <c r="AJ3179" s="7">
        <v>14861950</v>
      </c>
      <c r="AK3179" s="3">
        <v>73.961060000000003</v>
      </c>
      <c r="AL3179" s="7">
        <v>35</v>
      </c>
      <c r="AM3179" s="7">
        <v>8371188</v>
      </c>
      <c r="AN3179" s="3">
        <v>41.66</v>
      </c>
      <c r="AO3179" s="3">
        <v>3.465347</v>
      </c>
      <c r="AP3179" s="3">
        <v>-3.2407409999999999</v>
      </c>
      <c r="AQ3179" s="4">
        <v>4.5</v>
      </c>
      <c r="AR3179" s="3">
        <v>-25.089606</v>
      </c>
      <c r="AS3179" s="3">
        <v>-3.2407409999999999</v>
      </c>
      <c r="AT3179" s="4">
        <v>4.5</v>
      </c>
      <c r="AU3179" s="3">
        <v>-23.443223</v>
      </c>
      <c r="AV3179" s="3">
        <v>1.3829899629690805</v>
      </c>
      <c r="AW3179" s="3">
        <v>0.9905629948344572</v>
      </c>
      <c r="AX3179" s="3">
        <v>1.1617457002909555</v>
      </c>
      <c r="AY3179" s="3">
        <v>20.02</v>
      </c>
      <c r="AZ3179" s="3">
        <v>14.34</v>
      </c>
      <c r="BA3179" s="3">
        <v>16.82</v>
      </c>
    </row>
    <row r="3180" spans="1:53" x14ac:dyDescent="0.3">
      <c r="A3180" s="1" t="s">
        <v>2826</v>
      </c>
      <c r="B3180" s="2">
        <v>4170811</v>
      </c>
      <c r="C3180" s="9" t="s">
        <v>2395</v>
      </c>
      <c r="D3180" s="9" t="s">
        <v>2403</v>
      </c>
      <c r="E3180" s="3">
        <v>42.797083979100002</v>
      </c>
      <c r="F3180" s="5">
        <v>46.739083000000001</v>
      </c>
      <c r="G3180" s="5" t="s">
        <v>2400</v>
      </c>
      <c r="H3180" s="3">
        <v>-0.17</v>
      </c>
      <c r="I3180" s="3" t="s">
        <v>2397</v>
      </c>
      <c r="J3180" s="3">
        <v>-0.17</v>
      </c>
      <c r="K3180" s="3" t="s">
        <v>2397</v>
      </c>
      <c r="L3180" s="3" t="s">
        <v>2397</v>
      </c>
      <c r="M3180" s="3" t="s">
        <v>2397</v>
      </c>
      <c r="N3180" s="3" t="s">
        <v>2397</v>
      </c>
      <c r="O3180" s="3" t="s">
        <v>2400</v>
      </c>
      <c r="P3180" s="3" t="s">
        <v>2400</v>
      </c>
      <c r="Q3180" s="3">
        <v>0.31830599999999998</v>
      </c>
      <c r="R3180" s="3" t="s">
        <v>2397</v>
      </c>
      <c r="S3180" s="3">
        <v>-0.58836299999999997</v>
      </c>
      <c r="T3180" s="9" t="s">
        <v>3429</v>
      </c>
      <c r="U3180" s="7">
        <v>147752</v>
      </c>
      <c r="V3180" s="7">
        <v>140734</v>
      </c>
      <c r="W3180" s="7">
        <v>235309</v>
      </c>
      <c r="X3180" s="7">
        <v>176319</v>
      </c>
      <c r="Y3180" s="7">
        <v>180015</v>
      </c>
      <c r="Z3180" s="7">
        <v>173816</v>
      </c>
      <c r="AA3180" s="7">
        <v>167493</v>
      </c>
      <c r="AB3180" s="7">
        <v>147752</v>
      </c>
      <c r="AC3180" s="3">
        <v>-109.364</v>
      </c>
      <c r="AD3180" s="4">
        <v>-8.42</v>
      </c>
      <c r="AE3180" s="3">
        <v>-192.15600000000001</v>
      </c>
      <c r="AF3180" s="3">
        <v>-63.784999999999997</v>
      </c>
      <c r="AG3180" s="7">
        <v>100770153</v>
      </c>
      <c r="AH3180" s="7">
        <v>100400000</v>
      </c>
      <c r="AI3180" s="7">
        <v>98339123</v>
      </c>
      <c r="AJ3180" s="7">
        <v>92907515</v>
      </c>
      <c r="AK3180" s="3">
        <v>92.197450000000003</v>
      </c>
      <c r="AL3180" s="7">
        <v>88</v>
      </c>
      <c r="AM3180" s="7">
        <v>39288877</v>
      </c>
      <c r="AN3180" s="3">
        <v>38.99</v>
      </c>
      <c r="AO3180" s="3">
        <v>6.1973529999999997</v>
      </c>
      <c r="AP3180" s="3">
        <v>24.676241999999998</v>
      </c>
      <c r="AQ3180" s="3">
        <v>32.573861000000001</v>
      </c>
      <c r="AR3180" s="3">
        <v>-36.250903000000001</v>
      </c>
      <c r="AS3180" s="3">
        <v>24.676241999999998</v>
      </c>
      <c r="AT3180" s="3">
        <v>32.573861000000001</v>
      </c>
      <c r="AU3180" s="3">
        <v>-40.257249000000002</v>
      </c>
      <c r="AV3180" s="3">
        <v>8.4654758835188044</v>
      </c>
      <c r="AW3180" s="3">
        <v>6.3170116182390572</v>
      </c>
      <c r="AX3180" s="3">
        <v>6.5548291711092128</v>
      </c>
      <c r="AY3180" s="3">
        <v>81.19</v>
      </c>
      <c r="AZ3180" s="3">
        <v>60.58</v>
      </c>
      <c r="BA3180" s="3">
        <v>62.87</v>
      </c>
    </row>
    <row r="3181" spans="1:53" x14ac:dyDescent="0.3">
      <c r="A3181" s="1" t="s">
        <v>2966</v>
      </c>
      <c r="B3181" s="2">
        <v>9394445</v>
      </c>
      <c r="C3181" s="9" t="s">
        <v>2395</v>
      </c>
      <c r="D3181" s="9" t="s">
        <v>2403</v>
      </c>
      <c r="E3181" s="3">
        <v>42.075715199999998</v>
      </c>
      <c r="F3181" s="5">
        <v>-38.561284999999998</v>
      </c>
      <c r="G3181" s="5" t="s">
        <v>2400</v>
      </c>
      <c r="H3181" s="3">
        <v>-0.45800000000000002</v>
      </c>
      <c r="I3181" s="3" t="s">
        <v>2397</v>
      </c>
      <c r="J3181" s="3">
        <v>-0.45800000000000002</v>
      </c>
      <c r="K3181" s="3" t="s">
        <v>2397</v>
      </c>
      <c r="L3181" s="3">
        <v>0.75776892000000007</v>
      </c>
      <c r="M3181" s="3">
        <v>0.75776892000000007</v>
      </c>
      <c r="N3181" s="3" t="s">
        <v>2397</v>
      </c>
      <c r="O3181" s="3" t="s">
        <v>2400</v>
      </c>
      <c r="P3181" s="3" t="s">
        <v>2400</v>
      </c>
      <c r="Q3181" s="3" t="s">
        <v>2397</v>
      </c>
      <c r="R3181" s="3">
        <v>1.7623690000000001</v>
      </c>
      <c r="S3181" s="3">
        <v>1.7623690000000001</v>
      </c>
      <c r="T3181" s="9" t="s">
        <v>3429</v>
      </c>
      <c r="U3181" s="7">
        <v>6769</v>
      </c>
      <c r="V3181" s="7">
        <v>19391</v>
      </c>
      <c r="W3181" s="7">
        <v>5350</v>
      </c>
      <c r="X3181" s="7">
        <v>3747</v>
      </c>
      <c r="Y3181" s="7">
        <v>7345</v>
      </c>
      <c r="Z3181" s="7">
        <v>7398</v>
      </c>
      <c r="AA3181" s="7">
        <v>12537</v>
      </c>
      <c r="AB3181" s="7">
        <v>6769</v>
      </c>
      <c r="AC3181" s="4">
        <v>48.56</v>
      </c>
      <c r="AD3181" s="3">
        <v>97.903000000000006</v>
      </c>
      <c r="AE3181" s="3" t="s">
        <v>2397</v>
      </c>
      <c r="AF3181" s="3" t="s">
        <v>2397</v>
      </c>
      <c r="AG3181" s="7">
        <v>26298665</v>
      </c>
      <c r="AH3181" s="7">
        <v>26297322</v>
      </c>
      <c r="AI3181" s="7">
        <v>26289087</v>
      </c>
      <c r="AJ3181" s="7">
        <v>12093243</v>
      </c>
      <c r="AK3181" s="3">
        <v>45.984250000000003</v>
      </c>
      <c r="AL3181" s="7">
        <v>22</v>
      </c>
      <c r="AM3181" s="7">
        <v>1691911</v>
      </c>
      <c r="AN3181" s="3">
        <v>6.43</v>
      </c>
      <c r="AO3181" s="3">
        <v>-2.4815420000000001</v>
      </c>
      <c r="AP3181" s="3">
        <v>-40.5625</v>
      </c>
      <c r="AQ3181" s="3">
        <v>-42.710842999999997</v>
      </c>
      <c r="AR3181" s="3">
        <v>-45.747047999999999</v>
      </c>
      <c r="AS3181" s="3">
        <v>-40.5625</v>
      </c>
      <c r="AT3181" s="3">
        <v>-42.710842999999997</v>
      </c>
      <c r="AU3181" s="3">
        <v>-39.810127000000001</v>
      </c>
      <c r="AV3181" s="3">
        <v>2.6647892583140624</v>
      </c>
      <c r="AW3181" s="3">
        <v>3.5959179262175822</v>
      </c>
      <c r="AX3181" s="3">
        <v>1.8353499634355528</v>
      </c>
      <c r="AY3181" s="3">
        <v>27.45</v>
      </c>
      <c r="AZ3181" s="3">
        <v>37.04</v>
      </c>
      <c r="BA3181" s="4">
        <v>18.899999999999999</v>
      </c>
    </row>
    <row r="3182" spans="1:53" x14ac:dyDescent="0.3">
      <c r="A3182" s="1" t="s">
        <v>3050</v>
      </c>
      <c r="B3182" s="2">
        <v>4853756</v>
      </c>
      <c r="C3182" s="9" t="s">
        <v>2401</v>
      </c>
      <c r="D3182" s="9" t="s">
        <v>2456</v>
      </c>
      <c r="E3182" s="3">
        <v>41.6789731</v>
      </c>
      <c r="F3182" s="5">
        <v>1107.0009729999999</v>
      </c>
      <c r="G3182" s="5">
        <v>1094.9679731000001</v>
      </c>
      <c r="H3182" s="3">
        <v>-6.7759999999999998</v>
      </c>
      <c r="I3182" s="3">
        <v>2.1836370000000001</v>
      </c>
      <c r="J3182" s="3">
        <v>-8.5090000000000003</v>
      </c>
      <c r="K3182" s="3" t="s">
        <v>2397</v>
      </c>
      <c r="L3182" s="3" t="s">
        <v>2397</v>
      </c>
      <c r="M3182" s="3" t="s">
        <v>2397</v>
      </c>
      <c r="N3182" s="3" t="s">
        <v>2397</v>
      </c>
      <c r="O3182" s="3" t="s">
        <v>2400</v>
      </c>
      <c r="P3182" s="3" t="s">
        <v>2400</v>
      </c>
      <c r="Q3182" s="3">
        <v>1.1300760000000001</v>
      </c>
      <c r="R3182" s="3" t="s">
        <v>2397</v>
      </c>
      <c r="S3182" s="3">
        <v>-12.478662999999999</v>
      </c>
      <c r="T3182" s="9" t="s">
        <v>3429</v>
      </c>
      <c r="U3182" s="7">
        <v>1160802</v>
      </c>
      <c r="V3182" s="7">
        <v>751163</v>
      </c>
      <c r="W3182" s="7">
        <v>1513033</v>
      </c>
      <c r="X3182" s="7">
        <v>514887</v>
      </c>
      <c r="Y3182" s="7">
        <v>996890</v>
      </c>
      <c r="Z3182" s="7">
        <v>1033356</v>
      </c>
      <c r="AA3182" s="7">
        <v>1105347</v>
      </c>
      <c r="AB3182" s="7">
        <v>1160802</v>
      </c>
      <c r="AC3182" s="3">
        <v>14.147</v>
      </c>
      <c r="AD3182" s="3">
        <v>17.532</v>
      </c>
      <c r="AE3182" s="3">
        <v>-12.444000000000001</v>
      </c>
      <c r="AF3182" s="3">
        <v>-9.0559999999999992</v>
      </c>
      <c r="AG3182" s="7">
        <v>8252959</v>
      </c>
      <c r="AH3182" s="7">
        <v>8247647</v>
      </c>
      <c r="AI3182" s="7">
        <v>7950276</v>
      </c>
      <c r="AJ3182" s="7">
        <v>3365187</v>
      </c>
      <c r="AK3182" s="3">
        <v>40.77402</v>
      </c>
      <c r="AL3182" s="7">
        <v>41</v>
      </c>
      <c r="AM3182" s="7">
        <v>1032147</v>
      </c>
      <c r="AN3182" s="3">
        <v>12.51</v>
      </c>
      <c r="AO3182" s="3">
        <v>-1.591512</v>
      </c>
      <c r="AP3182" s="3">
        <v>46.930692999999998</v>
      </c>
      <c r="AQ3182" s="3">
        <v>42.145594000000003</v>
      </c>
      <c r="AR3182" s="3">
        <v>-10.060606</v>
      </c>
      <c r="AS3182" s="3">
        <v>46.930692999999998</v>
      </c>
      <c r="AT3182" s="3">
        <v>42.145594000000003</v>
      </c>
      <c r="AU3182" s="3">
        <v>-2.752294</v>
      </c>
      <c r="AV3182" s="3">
        <v>12.534728692727798</v>
      </c>
      <c r="AW3182" s="3">
        <v>3.7583927421666732</v>
      </c>
      <c r="AX3182" s="3">
        <v>1.599581987191153</v>
      </c>
      <c r="AY3182" s="3">
        <v>880.22</v>
      </c>
      <c r="AZ3182" s="3">
        <v>263.92</v>
      </c>
      <c r="BA3182" s="3">
        <v>112.33</v>
      </c>
    </row>
    <row r="3183" spans="1:53" x14ac:dyDescent="0.3">
      <c r="A3183" s="1" t="s">
        <v>3233</v>
      </c>
      <c r="B3183" s="2">
        <v>19823224</v>
      </c>
      <c r="C3183" s="9" t="s">
        <v>2395</v>
      </c>
      <c r="D3183" s="9" t="s">
        <v>2442</v>
      </c>
      <c r="E3183" s="3">
        <v>41.15896102</v>
      </c>
      <c r="F3183" s="5">
        <v>1457.6199610000001</v>
      </c>
      <c r="G3183" s="5" t="s">
        <v>2400</v>
      </c>
      <c r="H3183" s="4">
        <v>2.9369999999999998</v>
      </c>
      <c r="I3183" s="3" t="s">
        <v>2397</v>
      </c>
      <c r="J3183" s="3">
        <v>2.9369999999999998</v>
      </c>
      <c r="K3183" s="3" t="s">
        <v>2397</v>
      </c>
      <c r="L3183" s="3" t="s">
        <v>2397</v>
      </c>
      <c r="M3183" s="3" t="s">
        <v>2397</v>
      </c>
      <c r="N3183" s="3" t="s">
        <v>2397</v>
      </c>
      <c r="O3183" s="3" t="s">
        <v>2400</v>
      </c>
      <c r="P3183" s="3" t="s">
        <v>2400</v>
      </c>
      <c r="Q3183" s="3">
        <v>2.32904</v>
      </c>
      <c r="R3183" s="3">
        <v>9.8814869999999999</v>
      </c>
      <c r="S3183" s="3">
        <v>9.8814869999999999</v>
      </c>
      <c r="T3183" s="9" t="s">
        <v>3429</v>
      </c>
      <c r="U3183" s="7">
        <v>602066</v>
      </c>
      <c r="V3183" s="7">
        <v>115678</v>
      </c>
      <c r="W3183" s="7">
        <v>142910</v>
      </c>
      <c r="X3183" s="7" t="s">
        <v>2400</v>
      </c>
      <c r="Y3183" s="7">
        <v>623240</v>
      </c>
      <c r="Z3183" s="7">
        <v>616042</v>
      </c>
      <c r="AA3183" s="7">
        <v>602066</v>
      </c>
      <c r="AB3183" s="7">
        <v>576466</v>
      </c>
      <c r="AC3183" s="3">
        <v>-0.622</v>
      </c>
      <c r="AD3183" s="4">
        <v>2.6709999999999998</v>
      </c>
      <c r="AE3183" s="3">
        <v>-32.323999999999998</v>
      </c>
      <c r="AF3183" s="3">
        <v>-27.675999999999998</v>
      </c>
      <c r="AG3183" s="7">
        <v>10571057</v>
      </c>
      <c r="AH3183" s="7">
        <v>10409147</v>
      </c>
      <c r="AI3183" s="7">
        <v>10051019</v>
      </c>
      <c r="AJ3183" s="7">
        <v>8542933</v>
      </c>
      <c r="AK3183" s="3">
        <v>77.419690000000003</v>
      </c>
      <c r="AL3183" s="7">
        <v>39</v>
      </c>
      <c r="AM3183" s="7">
        <v>3149049</v>
      </c>
      <c r="AN3183" s="3">
        <v>28.54</v>
      </c>
      <c r="AO3183" s="3">
        <v>-1.2422359999999999</v>
      </c>
      <c r="AP3183" s="3">
        <v>-14.745308</v>
      </c>
      <c r="AQ3183" s="3">
        <v>-32.051282</v>
      </c>
      <c r="AR3183" s="3">
        <v>-1.8518520000000001</v>
      </c>
      <c r="AS3183" s="3">
        <v>-14.745308</v>
      </c>
      <c r="AT3183" s="3">
        <v>-32.051282</v>
      </c>
      <c r="AU3183" s="3">
        <v>-6.1946899999999996</v>
      </c>
      <c r="AV3183" s="3">
        <v>2.0827355908800826</v>
      </c>
      <c r="AW3183" s="3">
        <v>2.091883697054862</v>
      </c>
      <c r="AX3183" s="3">
        <v>3.8974374124874722</v>
      </c>
      <c r="AY3183" s="3">
        <v>16.82</v>
      </c>
      <c r="AZ3183" s="4">
        <v>16.899999999999999</v>
      </c>
      <c r="BA3183" s="3">
        <v>31.48</v>
      </c>
    </row>
    <row r="3184" spans="1:53" x14ac:dyDescent="0.3">
      <c r="A3184" s="1" t="s">
        <v>2754</v>
      </c>
      <c r="B3184" s="2">
        <v>4157365</v>
      </c>
      <c r="C3184" s="9" t="s">
        <v>2395</v>
      </c>
      <c r="D3184" s="9" t="s">
        <v>2527</v>
      </c>
      <c r="E3184" s="3">
        <v>40.982792240000002</v>
      </c>
      <c r="F3184" s="5">
        <v>263.478792</v>
      </c>
      <c r="G3184" s="5">
        <v>263.47879224000002</v>
      </c>
      <c r="H3184" s="3">
        <v>-12.79</v>
      </c>
      <c r="I3184" s="3" t="s">
        <v>2397</v>
      </c>
      <c r="J3184" s="3">
        <v>-12.79</v>
      </c>
      <c r="K3184" s="3" t="s">
        <v>2397</v>
      </c>
      <c r="L3184" s="3" t="s">
        <v>2397</v>
      </c>
      <c r="M3184" s="3" t="s">
        <v>2397</v>
      </c>
      <c r="N3184" s="3">
        <v>13.971292</v>
      </c>
      <c r="O3184" s="3" t="s">
        <v>2400</v>
      </c>
      <c r="P3184" s="3" t="s">
        <v>2400</v>
      </c>
      <c r="Q3184" s="3">
        <v>0.70479599999999998</v>
      </c>
      <c r="R3184" s="3">
        <v>8.4827949999999994</v>
      </c>
      <c r="S3184" s="3">
        <v>8.4827949999999994</v>
      </c>
      <c r="T3184" s="9" t="s">
        <v>3429</v>
      </c>
      <c r="U3184" s="7">
        <v>371343</v>
      </c>
      <c r="V3184" s="7">
        <v>376423</v>
      </c>
      <c r="W3184" s="7">
        <v>367013</v>
      </c>
      <c r="X3184" s="7">
        <v>356036</v>
      </c>
      <c r="Y3184" s="7">
        <v>356212</v>
      </c>
      <c r="Z3184" s="7">
        <v>358733</v>
      </c>
      <c r="AA3184" s="7">
        <v>366580</v>
      </c>
      <c r="AB3184" s="7">
        <v>371343</v>
      </c>
      <c r="AC3184" s="3">
        <v>45.311</v>
      </c>
      <c r="AD3184" s="3">
        <v>43.363</v>
      </c>
      <c r="AE3184" s="4">
        <v>5.7910000000000004</v>
      </c>
      <c r="AF3184" s="4">
        <v>6.3159999999999998</v>
      </c>
      <c r="AG3184" s="7">
        <v>4890548</v>
      </c>
      <c r="AH3184" s="7">
        <v>4889637</v>
      </c>
      <c r="AI3184" s="7">
        <v>4754317</v>
      </c>
      <c r="AJ3184" s="7">
        <v>2684140</v>
      </c>
      <c r="AK3184" s="3">
        <v>54.884140000000002</v>
      </c>
      <c r="AL3184" s="7">
        <v>31</v>
      </c>
      <c r="AM3184" s="7">
        <v>1135390</v>
      </c>
      <c r="AN3184" s="3">
        <v>23.22</v>
      </c>
      <c r="AO3184" s="3">
        <v>-2.6666669999999999</v>
      </c>
      <c r="AP3184" s="3">
        <v>-30.310262999999999</v>
      </c>
      <c r="AQ3184" s="3">
        <v>-13.991163999999999</v>
      </c>
      <c r="AR3184" s="3">
        <v>-67.447046</v>
      </c>
      <c r="AS3184" s="3">
        <v>-30.310262999999999</v>
      </c>
      <c r="AT3184" s="3">
        <v>-13.991163999999999</v>
      </c>
      <c r="AU3184" s="3">
        <v>-65.029939999999996</v>
      </c>
      <c r="AV3184" s="3">
        <v>4.7625454523891655</v>
      </c>
      <c r="AW3184" s="3">
        <v>2.3403682945428392</v>
      </c>
      <c r="AX3184" s="3">
        <v>2.5091463154244145</v>
      </c>
      <c r="AY3184" s="4">
        <v>219.02</v>
      </c>
      <c r="AZ3184" s="3">
        <v>107.63</v>
      </c>
      <c r="BA3184" s="3">
        <v>115.39</v>
      </c>
    </row>
    <row r="3185" spans="1:53" x14ac:dyDescent="0.3">
      <c r="A3185" s="1" t="s">
        <v>3145</v>
      </c>
      <c r="B3185" s="2">
        <v>4295442</v>
      </c>
      <c r="C3185" s="9" t="s">
        <v>2401</v>
      </c>
      <c r="D3185" s="9" t="s">
        <v>2442</v>
      </c>
      <c r="E3185" s="3">
        <v>40.734228000000002</v>
      </c>
      <c r="F3185" s="5">
        <v>233.811228</v>
      </c>
      <c r="G3185" s="5" t="s">
        <v>2400</v>
      </c>
      <c r="H3185" s="3">
        <v>-0.22</v>
      </c>
      <c r="I3185" s="3" t="s">
        <v>2397</v>
      </c>
      <c r="J3185" s="3">
        <v>-0.22</v>
      </c>
      <c r="K3185" s="3" t="s">
        <v>2397</v>
      </c>
      <c r="L3185" s="3" t="s">
        <v>2397</v>
      </c>
      <c r="M3185" s="3" t="s">
        <v>2397</v>
      </c>
      <c r="N3185" s="3" t="s">
        <v>2397</v>
      </c>
      <c r="O3185" s="3" t="s">
        <v>2400</v>
      </c>
      <c r="P3185" s="3" t="s">
        <v>2400</v>
      </c>
      <c r="Q3185" s="3">
        <v>1.7251270000000001</v>
      </c>
      <c r="R3185" s="3">
        <v>62.739707000000003</v>
      </c>
      <c r="S3185" s="3">
        <v>62.739707000000003</v>
      </c>
      <c r="T3185" s="9" t="s">
        <v>3439</v>
      </c>
      <c r="U3185" s="7">
        <v>118724</v>
      </c>
      <c r="V3185" s="7">
        <v>111273</v>
      </c>
      <c r="W3185" s="7">
        <v>77098</v>
      </c>
      <c r="X3185" s="7">
        <v>25017</v>
      </c>
      <c r="Y3185" s="7">
        <v>123579</v>
      </c>
      <c r="Z3185" s="7">
        <v>118724</v>
      </c>
      <c r="AA3185" s="7">
        <v>116696</v>
      </c>
      <c r="AB3185" s="7">
        <v>112031</v>
      </c>
      <c r="AC3185" s="3">
        <v>45.807000000000002</v>
      </c>
      <c r="AD3185" s="3">
        <v>45.137999999999998</v>
      </c>
      <c r="AE3185" s="3">
        <v>-11.316000000000001</v>
      </c>
      <c r="AF3185" s="3">
        <v>-15.618</v>
      </c>
      <c r="AG3185" s="7">
        <v>40087785</v>
      </c>
      <c r="AH3185" s="7">
        <v>40087785</v>
      </c>
      <c r="AI3185" s="7">
        <v>6178962</v>
      </c>
      <c r="AJ3185" s="7">
        <v>24192936</v>
      </c>
      <c r="AK3185" s="3">
        <v>47.513719999999999</v>
      </c>
      <c r="AL3185" s="7">
        <v>47</v>
      </c>
      <c r="AM3185" s="7">
        <v>10939446</v>
      </c>
      <c r="AN3185" s="3">
        <v>21.48</v>
      </c>
      <c r="AO3185" s="3">
        <v>-10.633483999999999</v>
      </c>
      <c r="AP3185" s="3">
        <v>-50.625</v>
      </c>
      <c r="AQ3185" s="3">
        <v>-48.493937000000003</v>
      </c>
      <c r="AR3185" s="3">
        <v>-97.032307000000003</v>
      </c>
      <c r="AS3185" s="3">
        <v>-50.625</v>
      </c>
      <c r="AT3185" s="3">
        <v>-48.493937000000003</v>
      </c>
      <c r="AU3185" s="3">
        <v>-96.376147000000003</v>
      </c>
      <c r="AV3185" s="3">
        <v>1.6391152566798091</v>
      </c>
      <c r="AW3185" s="3">
        <v>2.3052590027792079</v>
      </c>
      <c r="AX3185" s="3">
        <v>1.1979283042875108</v>
      </c>
      <c r="AY3185" s="4">
        <v>151.5</v>
      </c>
      <c r="AZ3185" s="4">
        <v>213.07</v>
      </c>
      <c r="BA3185" s="3">
        <v>110.72</v>
      </c>
    </row>
    <row r="3186" spans="1:53" x14ac:dyDescent="0.3">
      <c r="A3186" s="1" t="s">
        <v>2903</v>
      </c>
      <c r="B3186" s="2">
        <v>4335346</v>
      </c>
      <c r="C3186" s="9" t="s">
        <v>2395</v>
      </c>
      <c r="D3186" s="9" t="s">
        <v>2454</v>
      </c>
      <c r="E3186" s="3">
        <v>40.353258375000003</v>
      </c>
      <c r="F3186" s="5">
        <v>25.818258</v>
      </c>
      <c r="G3186" s="5" t="s">
        <v>2400</v>
      </c>
      <c r="H3186" s="3">
        <v>-0.28399999999999997</v>
      </c>
      <c r="I3186" s="3" t="s">
        <v>2397</v>
      </c>
      <c r="J3186" s="3">
        <v>-0.28399999999999997</v>
      </c>
      <c r="K3186" s="3" t="s">
        <v>2397</v>
      </c>
      <c r="L3186" s="3">
        <v>1.03571429</v>
      </c>
      <c r="M3186" s="3">
        <v>0.82999427999999997</v>
      </c>
      <c r="N3186" s="3" t="s">
        <v>2397</v>
      </c>
      <c r="O3186" s="3" t="s">
        <v>2400</v>
      </c>
      <c r="P3186" s="3" t="s">
        <v>2400</v>
      </c>
      <c r="Q3186" s="3">
        <v>0.150306</v>
      </c>
      <c r="R3186" s="3" t="s">
        <v>2397</v>
      </c>
      <c r="S3186" s="3">
        <v>-9.1253630000000001</v>
      </c>
      <c r="T3186" s="9" t="s">
        <v>3429</v>
      </c>
      <c r="U3186" s="7">
        <v>161338</v>
      </c>
      <c r="V3186" s="7">
        <v>200917</v>
      </c>
      <c r="W3186" s="7">
        <v>169207</v>
      </c>
      <c r="X3186" s="7">
        <v>101448</v>
      </c>
      <c r="Y3186" s="7">
        <v>140427</v>
      </c>
      <c r="Z3186" s="7">
        <v>142972</v>
      </c>
      <c r="AA3186" s="7">
        <v>152157</v>
      </c>
      <c r="AB3186" s="7">
        <v>161338</v>
      </c>
      <c r="AC3186" s="4">
        <v>10.79</v>
      </c>
      <c r="AD3186" s="4">
        <v>7.8659999999999997</v>
      </c>
      <c r="AE3186" s="4">
        <v>1.766</v>
      </c>
      <c r="AF3186" s="3">
        <v>-2.613</v>
      </c>
      <c r="AG3186" s="7">
        <v>2731000</v>
      </c>
      <c r="AH3186" s="7">
        <v>2751000</v>
      </c>
      <c r="AI3186" s="7">
        <v>2815000</v>
      </c>
      <c r="AJ3186" s="7">
        <v>2187523</v>
      </c>
      <c r="AK3186" s="3">
        <v>80.094279999999998</v>
      </c>
      <c r="AL3186" s="7">
        <v>28</v>
      </c>
      <c r="AM3186" s="7">
        <v>1318502</v>
      </c>
      <c r="AN3186" s="3">
        <v>48.28</v>
      </c>
      <c r="AO3186" s="3">
        <v>-5.9798270000000002</v>
      </c>
      <c r="AP3186" s="3">
        <v>-11.675127</v>
      </c>
      <c r="AQ3186" s="3">
        <v>-18.539325999999999</v>
      </c>
      <c r="AR3186" s="3">
        <v>-17.274168</v>
      </c>
      <c r="AS3186" s="3">
        <v>-11.675127</v>
      </c>
      <c r="AT3186" s="3">
        <v>-18.539325999999999</v>
      </c>
      <c r="AU3186" s="3">
        <v>-15.752098</v>
      </c>
      <c r="AV3186" s="3">
        <v>0.76798166363684628</v>
      </c>
      <c r="AW3186" s="3">
        <v>1.8083975204236193</v>
      </c>
      <c r="AX3186" s="3">
        <v>2.2857984580094213</v>
      </c>
      <c r="AY3186" s="3">
        <v>53.65</v>
      </c>
      <c r="AZ3186" s="3">
        <v>126.33</v>
      </c>
      <c r="BA3186" s="3">
        <v>159.69</v>
      </c>
    </row>
    <row r="3187" spans="1:53" x14ac:dyDescent="0.3">
      <c r="A3187" s="1" t="s">
        <v>3092</v>
      </c>
      <c r="B3187" s="2">
        <v>108197</v>
      </c>
      <c r="C3187" s="9" t="s">
        <v>2395</v>
      </c>
      <c r="D3187" s="9" t="s">
        <v>2460</v>
      </c>
      <c r="E3187" s="3">
        <v>39.760976999999997</v>
      </c>
      <c r="F3187" s="5" t="s">
        <v>2400</v>
      </c>
      <c r="G3187" s="5">
        <v>20.843976999999999</v>
      </c>
      <c r="H3187" s="3">
        <v>-0.19</v>
      </c>
      <c r="I3187" s="3" t="s">
        <v>2397</v>
      </c>
      <c r="J3187" s="3">
        <v>-7.0000000000000007E-2</v>
      </c>
      <c r="K3187" s="3" t="s">
        <v>2397</v>
      </c>
      <c r="L3187" s="3">
        <v>1.3642158900000001</v>
      </c>
      <c r="M3187" s="3">
        <v>0.81101566000000003</v>
      </c>
      <c r="N3187" s="3" t="s">
        <v>2397</v>
      </c>
      <c r="O3187" s="3" t="s">
        <v>2400</v>
      </c>
      <c r="P3187" s="3" t="s">
        <v>2400</v>
      </c>
      <c r="Q3187" s="3" t="s">
        <v>2400</v>
      </c>
      <c r="R3187" s="3" t="s">
        <v>2400</v>
      </c>
      <c r="S3187" s="3" t="s">
        <v>2397</v>
      </c>
      <c r="T3187" s="9" t="s">
        <v>3431</v>
      </c>
      <c r="U3187" s="7">
        <v>18738</v>
      </c>
      <c r="V3187" s="7">
        <v>-319</v>
      </c>
      <c r="W3187" s="7">
        <v>38448</v>
      </c>
      <c r="X3187" s="7">
        <v>42790</v>
      </c>
      <c r="Y3187" s="7">
        <v>22181</v>
      </c>
      <c r="Z3187" s="7">
        <v>19227</v>
      </c>
      <c r="AA3187" s="7">
        <v>18738</v>
      </c>
      <c r="AB3187" s="7">
        <v>5531</v>
      </c>
      <c r="AC3187" s="3">
        <v>23.577999999999999</v>
      </c>
      <c r="AD3187" s="3">
        <v>30.504000000000001</v>
      </c>
      <c r="AE3187" s="3" t="s">
        <v>2400</v>
      </c>
      <c r="AF3187" s="3" t="s">
        <v>2400</v>
      </c>
      <c r="AG3187" s="7">
        <v>6654000</v>
      </c>
      <c r="AH3187" s="7">
        <v>7306000</v>
      </c>
      <c r="AI3187" s="7">
        <v>7289000</v>
      </c>
      <c r="AJ3187" s="7">
        <v>2649815</v>
      </c>
      <c r="AK3187" s="3">
        <v>39.822890000000001</v>
      </c>
      <c r="AL3187" s="7">
        <v>22</v>
      </c>
      <c r="AM3187" s="7">
        <v>1883190</v>
      </c>
      <c r="AN3187" s="4">
        <v>28.3</v>
      </c>
      <c r="AO3187" s="3">
        <v>7.8991600000000002</v>
      </c>
      <c r="AP3187" s="3">
        <v>7.4387080000000001</v>
      </c>
      <c r="AQ3187" s="3">
        <v>1.1023620000000001</v>
      </c>
      <c r="AR3187" s="3">
        <v>-8.2857140000000005</v>
      </c>
      <c r="AS3187" s="3">
        <v>7.4387080000000001</v>
      </c>
      <c r="AT3187" s="3">
        <v>1.1023620000000001</v>
      </c>
      <c r="AU3187" s="3">
        <v>-6.9565219999999997</v>
      </c>
      <c r="AV3187" s="3">
        <v>0.94394349263600841</v>
      </c>
      <c r="AW3187" s="3">
        <v>1.1947017515096865</v>
      </c>
      <c r="AX3187" s="3">
        <v>1.0450093639453424</v>
      </c>
      <c r="AY3187" s="3">
        <v>145.94999999999999</v>
      </c>
      <c r="AZ3187" s="3">
        <v>184.72</v>
      </c>
      <c r="BA3187" s="3">
        <v>161.58000000000001</v>
      </c>
    </row>
    <row r="3188" spans="1:53" x14ac:dyDescent="0.3">
      <c r="A3188" s="1" t="s">
        <v>2675</v>
      </c>
      <c r="B3188" s="2">
        <v>5724553</v>
      </c>
      <c r="C3188" s="9" t="s">
        <v>2401</v>
      </c>
      <c r="D3188" s="9" t="s">
        <v>2407</v>
      </c>
      <c r="E3188" s="3">
        <v>39.216350990000002</v>
      </c>
      <c r="F3188" s="5">
        <v>39.307989999999997</v>
      </c>
      <c r="G3188" s="5" t="s">
        <v>2400</v>
      </c>
      <c r="H3188" s="3">
        <v>-8.9999999999999993E-3</v>
      </c>
      <c r="I3188" s="3">
        <v>47.365853999999999</v>
      </c>
      <c r="J3188" s="3">
        <v>-8.9999999999999993E-3</v>
      </c>
      <c r="K3188" s="3">
        <v>47.365853999999999</v>
      </c>
      <c r="L3188" s="3">
        <v>0.96386737999999994</v>
      </c>
      <c r="M3188" s="3">
        <v>0.96386737999999994</v>
      </c>
      <c r="N3188" s="3">
        <v>9.7686119999999992</v>
      </c>
      <c r="O3188" s="3" t="s">
        <v>2400</v>
      </c>
      <c r="P3188" s="3" t="s">
        <v>2400</v>
      </c>
      <c r="Q3188" s="3">
        <v>20.114089</v>
      </c>
      <c r="R3188" s="3" t="s">
        <v>2400</v>
      </c>
      <c r="S3188" s="3" t="s">
        <v>2400</v>
      </c>
      <c r="T3188" s="9" t="s">
        <v>3429</v>
      </c>
      <c r="U3188" s="7">
        <v>1905.617</v>
      </c>
      <c r="V3188" s="7">
        <v>1899.279</v>
      </c>
      <c r="W3188" s="7">
        <v>1781.386</v>
      </c>
      <c r="X3188" s="7">
        <v>2188.8820000000001</v>
      </c>
      <c r="Y3188" s="7">
        <v>1809.279</v>
      </c>
      <c r="Z3188" s="7">
        <v>1857.4480000000001</v>
      </c>
      <c r="AA3188" s="7">
        <v>1905.617</v>
      </c>
      <c r="AB3188" s="7">
        <v>1933.296</v>
      </c>
      <c r="AC3188" s="4">
        <v>100</v>
      </c>
      <c r="AD3188" s="4">
        <v>100</v>
      </c>
      <c r="AE3188" s="3" t="s">
        <v>2400</v>
      </c>
      <c r="AF3188" s="3" t="s">
        <v>2400</v>
      </c>
      <c r="AG3188" s="7">
        <v>3738451</v>
      </c>
      <c r="AH3188" s="7">
        <v>3738451</v>
      </c>
      <c r="AI3188" s="7">
        <v>3935211</v>
      </c>
      <c r="AJ3188" s="7" t="s">
        <v>2400</v>
      </c>
      <c r="AK3188" s="3" t="s">
        <v>2400</v>
      </c>
      <c r="AL3188" s="7">
        <v>12</v>
      </c>
      <c r="AM3188" s="7">
        <v>2934055</v>
      </c>
      <c r="AN3188" s="3">
        <v>78.48</v>
      </c>
      <c r="AO3188" s="3">
        <v>-1.521298</v>
      </c>
      <c r="AP3188" s="3">
        <v>-7.4356530000000003</v>
      </c>
      <c r="AQ3188" s="3">
        <v>-2.9</v>
      </c>
      <c r="AR3188" s="3">
        <v>0.206398</v>
      </c>
      <c r="AS3188" s="3">
        <v>-7.4356530000000003</v>
      </c>
      <c r="AT3188" s="3">
        <v>-2.9</v>
      </c>
      <c r="AU3188" s="3">
        <v>-0.25168200000000002</v>
      </c>
      <c r="AV3188" s="3">
        <v>0.25957274817832304</v>
      </c>
      <c r="AW3188" s="3">
        <v>0.33250280785957992</v>
      </c>
      <c r="AX3188" s="3">
        <v>0.33065319546271144</v>
      </c>
      <c r="AY3188" s="3">
        <v>35.18</v>
      </c>
      <c r="AZ3188" s="3">
        <v>45.05</v>
      </c>
      <c r="BA3188" s="4">
        <v>44.8</v>
      </c>
    </row>
    <row r="3189" spans="1:53" x14ac:dyDescent="0.3">
      <c r="A3189" s="1" t="s">
        <v>2667</v>
      </c>
      <c r="B3189" s="2">
        <v>4067211</v>
      </c>
      <c r="C3189" s="9" t="s">
        <v>2395</v>
      </c>
      <c r="D3189" s="9" t="s">
        <v>2398</v>
      </c>
      <c r="E3189" s="3">
        <v>38.939690249999998</v>
      </c>
      <c r="F3189" s="5">
        <v>320.15669000000003</v>
      </c>
      <c r="G3189" s="5" t="s">
        <v>2400</v>
      </c>
      <c r="H3189" s="3">
        <v>-1.36</v>
      </c>
      <c r="I3189" s="3" t="s">
        <v>2397</v>
      </c>
      <c r="J3189" s="3">
        <v>-1.36</v>
      </c>
      <c r="K3189" s="3" t="s">
        <v>2397</v>
      </c>
      <c r="L3189" s="3">
        <v>0.201101</v>
      </c>
      <c r="M3189" s="3">
        <v>0.201101</v>
      </c>
      <c r="N3189" s="3" t="s">
        <v>2397</v>
      </c>
      <c r="O3189" s="3" t="s">
        <v>2400</v>
      </c>
      <c r="P3189" s="3" t="s">
        <v>2400</v>
      </c>
      <c r="Q3189" s="3">
        <v>0.39570100000000002</v>
      </c>
      <c r="R3189" s="3">
        <v>4.3194290000000004</v>
      </c>
      <c r="S3189" s="3">
        <v>4.3194290000000004</v>
      </c>
      <c r="T3189" s="9" t="s">
        <v>3429</v>
      </c>
      <c r="U3189" s="7">
        <v>884745</v>
      </c>
      <c r="V3189" s="7">
        <v>995538</v>
      </c>
      <c r="W3189" s="7">
        <v>1161820</v>
      </c>
      <c r="X3189" s="7">
        <v>1041212</v>
      </c>
      <c r="Y3189" s="7">
        <v>810199</v>
      </c>
      <c r="Z3189" s="7">
        <v>829490</v>
      </c>
      <c r="AA3189" s="7">
        <v>853233</v>
      </c>
      <c r="AB3189" s="7">
        <v>884745</v>
      </c>
      <c r="AC3189" s="3">
        <v>32.274000000000001</v>
      </c>
      <c r="AD3189" s="4">
        <v>29.94</v>
      </c>
      <c r="AE3189" s="3">
        <v>0.78900000000000003</v>
      </c>
      <c r="AF3189" s="3">
        <v>-3.6269999999999998</v>
      </c>
      <c r="AG3189" s="7">
        <v>21999825</v>
      </c>
      <c r="AH3189" s="7">
        <v>21999825</v>
      </c>
      <c r="AI3189" s="7">
        <v>21803360</v>
      </c>
      <c r="AJ3189" s="7">
        <v>20705972</v>
      </c>
      <c r="AK3189" s="4">
        <v>94.118799999999993</v>
      </c>
      <c r="AL3189" s="7">
        <v>71</v>
      </c>
      <c r="AM3189" s="7">
        <v>4814508</v>
      </c>
      <c r="AN3189" s="3">
        <v>21.88</v>
      </c>
      <c r="AO3189" s="3">
        <v>5.91716</v>
      </c>
      <c r="AP3189" s="3">
        <v>1.1299440000000001</v>
      </c>
      <c r="AQ3189" s="3">
        <v>-14.354067000000001</v>
      </c>
      <c r="AR3189" s="3">
        <v>-70.510707999999994</v>
      </c>
      <c r="AS3189" s="3">
        <v>1.1299440000000001</v>
      </c>
      <c r="AT3189" s="3">
        <v>-14.354067000000001</v>
      </c>
      <c r="AU3189" s="3">
        <v>-71.766561999999993</v>
      </c>
      <c r="AV3189" s="3">
        <v>6.0298252372462047</v>
      </c>
      <c r="AW3189" s="3">
        <v>10.24974372213498</v>
      </c>
      <c r="AX3189" s="3">
        <v>6.8938698725662926</v>
      </c>
      <c r="AY3189" s="3">
        <v>73.38</v>
      </c>
      <c r="AZ3189" s="3">
        <v>124.73</v>
      </c>
      <c r="BA3189" s="3">
        <v>83.89</v>
      </c>
    </row>
    <row r="3190" spans="1:53" x14ac:dyDescent="0.3">
      <c r="A3190" s="1" t="s">
        <v>3065</v>
      </c>
      <c r="B3190" s="2">
        <v>4979156</v>
      </c>
      <c r="C3190" s="9" t="s">
        <v>2401</v>
      </c>
      <c r="D3190" s="9" t="s">
        <v>2478</v>
      </c>
      <c r="E3190" s="3">
        <v>37.773324899999999</v>
      </c>
      <c r="F3190" s="5">
        <v>34.744694000000003</v>
      </c>
      <c r="G3190" s="5" t="s">
        <v>2400</v>
      </c>
      <c r="H3190" s="3">
        <v>0.252</v>
      </c>
      <c r="I3190" s="3">
        <v>8.4873949999999994</v>
      </c>
      <c r="J3190" s="4">
        <v>0.252</v>
      </c>
      <c r="K3190" s="3">
        <v>8.4873949999999994</v>
      </c>
      <c r="L3190" s="3">
        <v>33.666666669999998</v>
      </c>
      <c r="M3190" s="3">
        <v>33.666666669999998</v>
      </c>
      <c r="N3190" s="3">
        <v>7.1758439999999997</v>
      </c>
      <c r="O3190" s="3" t="s">
        <v>2400</v>
      </c>
      <c r="P3190" s="3" t="s">
        <v>2400</v>
      </c>
      <c r="Q3190" s="3">
        <v>6.5865479999999996</v>
      </c>
      <c r="R3190" s="3" t="s">
        <v>2400</v>
      </c>
      <c r="S3190" s="3" t="s">
        <v>2400</v>
      </c>
      <c r="T3190" s="9" t="s">
        <v>3434</v>
      </c>
      <c r="U3190" s="7">
        <v>22141.106</v>
      </c>
      <c r="V3190" s="7">
        <v>17802.363000000001</v>
      </c>
      <c r="W3190" s="7">
        <v>4603.0510000000004</v>
      </c>
      <c r="X3190" s="7">
        <v>4052.87</v>
      </c>
      <c r="Y3190" s="7">
        <v>5177.424</v>
      </c>
      <c r="Z3190" s="7">
        <v>5216.335</v>
      </c>
      <c r="AA3190" s="7">
        <v>12784.67</v>
      </c>
      <c r="AB3190" s="7">
        <v>22141.106</v>
      </c>
      <c r="AC3190" s="4">
        <v>100</v>
      </c>
      <c r="AD3190" s="4">
        <v>100</v>
      </c>
      <c r="AE3190" s="3" t="s">
        <v>2400</v>
      </c>
      <c r="AF3190" s="3" t="s">
        <v>2400</v>
      </c>
      <c r="AG3190" s="7">
        <v>9190590</v>
      </c>
      <c r="AH3190" s="7">
        <v>9190590</v>
      </c>
      <c r="AI3190" s="7">
        <v>9190590</v>
      </c>
      <c r="AJ3190" s="7">
        <v>8897340</v>
      </c>
      <c r="AK3190" s="3">
        <v>96.809240000000003</v>
      </c>
      <c r="AL3190" s="7">
        <v>29</v>
      </c>
      <c r="AM3190" s="7">
        <v>479300</v>
      </c>
      <c r="AN3190" s="4">
        <v>5.22</v>
      </c>
      <c r="AO3190" s="3">
        <v>2.8277640000000002</v>
      </c>
      <c r="AP3190" s="3">
        <v>-1.703163</v>
      </c>
      <c r="AQ3190" s="3">
        <v>-23.047619000000001</v>
      </c>
      <c r="AR3190" s="3">
        <v>-34.733440999999999</v>
      </c>
      <c r="AS3190" s="3">
        <v>-1.703163</v>
      </c>
      <c r="AT3190" s="3">
        <v>-23.047619000000001</v>
      </c>
      <c r="AU3190" s="3">
        <v>-30.703258999999999</v>
      </c>
      <c r="AV3190" s="3">
        <v>4.5071752738398727</v>
      </c>
      <c r="AW3190" s="3">
        <v>3.2085485856136047</v>
      </c>
      <c r="AX3190" s="3">
        <v>2.7594838432989195</v>
      </c>
      <c r="AY3190" s="4">
        <v>135.04</v>
      </c>
      <c r="AZ3190" s="3">
        <v>96.13</v>
      </c>
      <c r="BA3190" s="3">
        <v>82.68</v>
      </c>
    </row>
    <row r="3191" spans="1:53" x14ac:dyDescent="0.3">
      <c r="A3191" s="1" t="s">
        <v>2806</v>
      </c>
      <c r="B3191" s="2">
        <v>22297367</v>
      </c>
      <c r="C3191" s="9" t="s">
        <v>2395</v>
      </c>
      <c r="D3191" s="9" t="s">
        <v>2403</v>
      </c>
      <c r="E3191" s="3">
        <v>37.599718979999999</v>
      </c>
      <c r="F3191" s="5">
        <v>-34.449281999999997</v>
      </c>
      <c r="G3191" s="5" t="s">
        <v>2400</v>
      </c>
      <c r="H3191" s="3">
        <v>-0.218</v>
      </c>
      <c r="I3191" s="3" t="s">
        <v>2397</v>
      </c>
      <c r="J3191" s="3">
        <v>-0.218</v>
      </c>
      <c r="K3191" s="3" t="s">
        <v>2397</v>
      </c>
      <c r="L3191" s="3">
        <v>0.47962488999999997</v>
      </c>
      <c r="M3191" s="3">
        <v>0.47962488999999997</v>
      </c>
      <c r="N3191" s="3" t="s">
        <v>2397</v>
      </c>
      <c r="O3191" s="3" t="s">
        <v>2400</v>
      </c>
      <c r="P3191" s="3" t="s">
        <v>2400</v>
      </c>
      <c r="Q3191" s="3" t="s">
        <v>2400</v>
      </c>
      <c r="R3191" s="3">
        <v>0.92402300000000004</v>
      </c>
      <c r="S3191" s="3">
        <v>0.92402300000000004</v>
      </c>
      <c r="T3191" s="9" t="s">
        <v>3429</v>
      </c>
      <c r="U3191" s="7" t="s">
        <v>2400</v>
      </c>
      <c r="V3191" s="7" t="s">
        <v>2400</v>
      </c>
      <c r="W3191" s="7" t="s">
        <v>2400</v>
      </c>
      <c r="X3191" s="7" t="s">
        <v>2400</v>
      </c>
      <c r="Y3191" s="7" t="s">
        <v>2400</v>
      </c>
      <c r="Z3191" s="7" t="s">
        <v>2400</v>
      </c>
      <c r="AA3191" s="7" t="s">
        <v>2400</v>
      </c>
      <c r="AB3191" s="7" t="s">
        <v>2400</v>
      </c>
      <c r="AC3191" s="3" t="s">
        <v>2400</v>
      </c>
      <c r="AD3191" s="3" t="s">
        <v>2400</v>
      </c>
      <c r="AE3191" s="3" t="s">
        <v>2400</v>
      </c>
      <c r="AF3191" s="3" t="s">
        <v>2400</v>
      </c>
      <c r="AG3191" s="7">
        <v>59119055</v>
      </c>
      <c r="AH3191" s="7">
        <v>54654495</v>
      </c>
      <c r="AI3191" s="7">
        <v>42414741</v>
      </c>
      <c r="AJ3191" s="7">
        <v>38512586</v>
      </c>
      <c r="AK3191" s="3">
        <v>65.144120000000001</v>
      </c>
      <c r="AL3191" s="7">
        <v>86</v>
      </c>
      <c r="AM3191" s="7">
        <v>36146333</v>
      </c>
      <c r="AN3191" s="3">
        <v>61.14</v>
      </c>
      <c r="AO3191" s="3">
        <v>-0.23053699999999999</v>
      </c>
      <c r="AP3191" s="3">
        <v>-11.540881000000001</v>
      </c>
      <c r="AQ3191" s="3">
        <v>-6.2177030000000002</v>
      </c>
      <c r="AR3191" s="3">
        <v>-10.556438999999999</v>
      </c>
      <c r="AS3191" s="3">
        <v>-11.540881000000001</v>
      </c>
      <c r="AT3191" s="3">
        <v>-6.2177030000000002</v>
      </c>
      <c r="AU3191" s="3">
        <v>4.7672249999999998</v>
      </c>
      <c r="AV3191" s="3">
        <v>7.1427021287806438</v>
      </c>
      <c r="AW3191" s="3">
        <v>8.1732592585650039</v>
      </c>
      <c r="AX3191" s="3">
        <v>6.4878898247716466</v>
      </c>
      <c r="AY3191" s="3">
        <v>57.68</v>
      </c>
      <c r="AZ3191" s="4">
        <v>66</v>
      </c>
      <c r="BA3191" s="3">
        <v>52.39</v>
      </c>
    </row>
    <row r="3192" spans="1:53" x14ac:dyDescent="0.3">
      <c r="A3192" s="1" t="s">
        <v>3020</v>
      </c>
      <c r="B3192" s="2">
        <v>5721526</v>
      </c>
      <c r="C3192" s="9" t="s">
        <v>2401</v>
      </c>
      <c r="D3192" s="9" t="s">
        <v>2407</v>
      </c>
      <c r="E3192" s="3">
        <v>37.085401472900003</v>
      </c>
      <c r="F3192" s="5">
        <v>37.085290999999998</v>
      </c>
      <c r="G3192" s="5" t="s">
        <v>2400</v>
      </c>
      <c r="H3192" s="3">
        <v>-0.98299999999999998</v>
      </c>
      <c r="I3192" s="3" t="s">
        <v>2397</v>
      </c>
      <c r="J3192" s="3">
        <v>-0.98299999999999998</v>
      </c>
      <c r="K3192" s="3" t="s">
        <v>2397</v>
      </c>
      <c r="L3192" s="3">
        <v>0.61382051999999998</v>
      </c>
      <c r="M3192" s="3">
        <v>0.61382051999999998</v>
      </c>
      <c r="N3192" s="3" t="s">
        <v>2400</v>
      </c>
      <c r="O3192" s="3" t="s">
        <v>2400</v>
      </c>
      <c r="P3192" s="3" t="s">
        <v>2400</v>
      </c>
      <c r="Q3192" s="3">
        <v>10.712021</v>
      </c>
      <c r="R3192" s="3" t="s">
        <v>2400</v>
      </c>
      <c r="S3192" s="3" t="s">
        <v>2400</v>
      </c>
      <c r="T3192" s="9" t="s">
        <v>3440</v>
      </c>
      <c r="U3192" s="7">
        <v>3298.4969999999998</v>
      </c>
      <c r="V3192" s="7">
        <v>3078.5790000000002</v>
      </c>
      <c r="W3192" s="7">
        <v>1495.38</v>
      </c>
      <c r="X3192" s="7">
        <v>487.709</v>
      </c>
      <c r="Y3192" s="7">
        <v>3298.4969999999998</v>
      </c>
      <c r="Z3192" s="7">
        <v>2796.83</v>
      </c>
      <c r="AA3192" s="7">
        <v>2295.1619999999998</v>
      </c>
      <c r="AB3192" s="7">
        <v>2686.87</v>
      </c>
      <c r="AC3192" s="4">
        <v>100</v>
      </c>
      <c r="AD3192" s="4">
        <v>100</v>
      </c>
      <c r="AE3192" s="3" t="s">
        <v>2400</v>
      </c>
      <c r="AF3192" s="3" t="s">
        <v>2400</v>
      </c>
      <c r="AG3192" s="7">
        <v>4400209</v>
      </c>
      <c r="AH3192" s="7">
        <v>4400209</v>
      </c>
      <c r="AI3192" s="7">
        <v>4400209</v>
      </c>
      <c r="AJ3192" s="7" t="s">
        <v>2400</v>
      </c>
      <c r="AK3192" s="3" t="s">
        <v>2400</v>
      </c>
      <c r="AL3192" s="7">
        <v>25</v>
      </c>
      <c r="AM3192" s="7">
        <v>1754077</v>
      </c>
      <c r="AN3192" s="3">
        <v>39.86</v>
      </c>
      <c r="AO3192" s="3">
        <v>-4.1766110000000003</v>
      </c>
      <c r="AP3192" s="3">
        <v>-4.7234850000000002</v>
      </c>
      <c r="AQ3192" s="3">
        <v>-12.431843000000001</v>
      </c>
      <c r="AR3192" s="3">
        <v>-28.567616000000001</v>
      </c>
      <c r="AS3192" s="3">
        <v>-4.7234850000000002</v>
      </c>
      <c r="AT3192" s="3">
        <v>-12.431843000000001</v>
      </c>
      <c r="AU3192" s="3">
        <v>-28.303571000000002</v>
      </c>
      <c r="AV3192" s="3">
        <v>1.8750927512761326</v>
      </c>
      <c r="AW3192" s="3">
        <v>1.1842051138934537</v>
      </c>
      <c r="AX3192" s="3">
        <v>1.1003008825612253</v>
      </c>
      <c r="AY3192" s="4">
        <v>192.11</v>
      </c>
      <c r="AZ3192" s="3">
        <v>121.33</v>
      </c>
      <c r="BA3192" s="3">
        <v>112.72</v>
      </c>
    </row>
    <row r="3193" spans="1:53" x14ac:dyDescent="0.3">
      <c r="A3193" s="1" t="s">
        <v>2671</v>
      </c>
      <c r="B3193" s="2">
        <v>4988609</v>
      </c>
      <c r="C3193" s="9" t="s">
        <v>2401</v>
      </c>
      <c r="D3193" s="9" t="s">
        <v>2417</v>
      </c>
      <c r="E3193" s="3">
        <v>36.015454800000001</v>
      </c>
      <c r="F3193" s="5">
        <v>37.091453999999999</v>
      </c>
      <c r="G3193" s="5" t="s">
        <v>2400</v>
      </c>
      <c r="H3193" s="3">
        <v>1E-3</v>
      </c>
      <c r="I3193" s="3" t="s">
        <v>2397</v>
      </c>
      <c r="J3193" s="3">
        <v>0.84599999999999997</v>
      </c>
      <c r="K3193" s="3" t="s">
        <v>2397</v>
      </c>
      <c r="L3193" s="3">
        <v>0.6542056100000001</v>
      </c>
      <c r="M3193" s="3">
        <v>0.63396226</v>
      </c>
      <c r="N3193" s="3" t="s">
        <v>2397</v>
      </c>
      <c r="O3193" s="3" t="s">
        <v>2400</v>
      </c>
      <c r="P3193" s="3" t="s">
        <v>2400</v>
      </c>
      <c r="Q3193" s="3">
        <v>0.728545</v>
      </c>
      <c r="R3193" s="3" t="s">
        <v>2397</v>
      </c>
      <c r="S3193" s="3">
        <v>-3.221079</v>
      </c>
      <c r="T3193" s="9" t="s">
        <v>3429</v>
      </c>
      <c r="U3193" s="7">
        <v>43101</v>
      </c>
      <c r="V3193" s="7">
        <v>57025</v>
      </c>
      <c r="W3193" s="7">
        <v>53770</v>
      </c>
      <c r="X3193" s="7">
        <v>2167</v>
      </c>
      <c r="Y3193" s="7">
        <v>41405</v>
      </c>
      <c r="Z3193" s="7">
        <v>-20091.5</v>
      </c>
      <c r="AA3193" s="7">
        <v>43101</v>
      </c>
      <c r="AB3193" s="7">
        <v>284997</v>
      </c>
      <c r="AC3193" s="4">
        <v>7.0670000000000002</v>
      </c>
      <c r="AD3193" s="3">
        <v>14.641</v>
      </c>
      <c r="AE3193" s="3">
        <v>-43.628</v>
      </c>
      <c r="AF3193" s="3">
        <v>-26.369</v>
      </c>
      <c r="AG3193" s="7">
        <v>11543416</v>
      </c>
      <c r="AH3193" s="7">
        <v>11543416</v>
      </c>
      <c r="AI3193" s="7">
        <v>11112323</v>
      </c>
      <c r="AJ3193" s="7">
        <v>9948544</v>
      </c>
      <c r="AK3193" s="3">
        <v>86.183719999999994</v>
      </c>
      <c r="AL3193" s="7">
        <v>13</v>
      </c>
      <c r="AM3193" s="7">
        <v>391666</v>
      </c>
      <c r="AN3193" s="3">
        <v>3.39</v>
      </c>
      <c r="AO3193" s="3">
        <v>-12.802768</v>
      </c>
      <c r="AP3193" s="3">
        <v>-19.230768999999999</v>
      </c>
      <c r="AQ3193" s="3">
        <v>7.2340429999999998</v>
      </c>
      <c r="AR3193" s="3">
        <v>-51.538462000000003</v>
      </c>
      <c r="AS3193" s="3">
        <v>-19.230768999999999</v>
      </c>
      <c r="AT3193" s="3">
        <v>7.2340429999999998</v>
      </c>
      <c r="AU3193" s="3">
        <v>-50</v>
      </c>
      <c r="AV3193" s="3">
        <v>5.8254450468339334</v>
      </c>
      <c r="AW3193" s="3">
        <v>12.299585474283703</v>
      </c>
      <c r="AX3193" s="3">
        <v>12.817622889392133</v>
      </c>
      <c r="AY3193" s="3">
        <v>76.180000000000007</v>
      </c>
      <c r="AZ3193" s="3">
        <v>160.85</v>
      </c>
      <c r="BA3193" s="3">
        <v>167.62</v>
      </c>
    </row>
    <row r="3194" spans="1:53" x14ac:dyDescent="0.3">
      <c r="A3194" s="1" t="s">
        <v>2977</v>
      </c>
      <c r="B3194" s="2">
        <v>4392322</v>
      </c>
      <c r="C3194" s="9" t="s">
        <v>2401</v>
      </c>
      <c r="D3194" s="9" t="s">
        <v>2453</v>
      </c>
      <c r="E3194" s="3">
        <v>34.562978440000002</v>
      </c>
      <c r="F3194" s="5">
        <v>14.974978</v>
      </c>
      <c r="G3194" s="5">
        <v>14.9749795366667</v>
      </c>
      <c r="H3194" s="3">
        <v>1.4E-2</v>
      </c>
      <c r="I3194" s="3" t="s">
        <v>2397</v>
      </c>
      <c r="J3194" s="3">
        <v>1.4E-2</v>
      </c>
      <c r="K3194" s="3" t="s">
        <v>2397</v>
      </c>
      <c r="L3194" s="3" t="s">
        <v>2397</v>
      </c>
      <c r="M3194" s="3" t="s">
        <v>2397</v>
      </c>
      <c r="N3194" s="3" t="s">
        <v>2400</v>
      </c>
      <c r="O3194" s="3" t="s">
        <v>2400</v>
      </c>
      <c r="P3194" s="3" t="s">
        <v>2400</v>
      </c>
      <c r="Q3194" s="3">
        <v>6.2875E-2</v>
      </c>
      <c r="R3194" s="3">
        <v>30.440501000000001</v>
      </c>
      <c r="S3194" s="3">
        <v>30.440501000000001</v>
      </c>
      <c r="T3194" s="9" t="s">
        <v>3429</v>
      </c>
      <c r="U3194" s="7">
        <v>629428</v>
      </c>
      <c r="V3194" s="7">
        <v>503568</v>
      </c>
      <c r="W3194" s="7">
        <v>446103</v>
      </c>
      <c r="X3194" s="7">
        <v>398151</v>
      </c>
      <c r="Y3194" s="7">
        <v>333093</v>
      </c>
      <c r="Z3194" s="7">
        <v>430411</v>
      </c>
      <c r="AA3194" s="7">
        <v>552816</v>
      </c>
      <c r="AB3194" s="7">
        <v>629428</v>
      </c>
      <c r="AC3194" s="3">
        <v>57.183999999999997</v>
      </c>
      <c r="AD3194" s="4">
        <v>58.53</v>
      </c>
      <c r="AE3194" s="3">
        <v>-1.147</v>
      </c>
      <c r="AF3194" s="3">
        <v>-1.401</v>
      </c>
      <c r="AG3194" s="7">
        <v>18387571</v>
      </c>
      <c r="AH3194" s="7">
        <v>18390405</v>
      </c>
      <c r="AI3194" s="7">
        <v>18845914</v>
      </c>
      <c r="AJ3194" s="7">
        <v>5736872</v>
      </c>
      <c r="AK3194" s="3">
        <v>31.217320000000001</v>
      </c>
      <c r="AL3194" s="7">
        <v>4</v>
      </c>
      <c r="AM3194" s="7">
        <v>395417</v>
      </c>
      <c r="AN3194" s="4">
        <v>2.15</v>
      </c>
      <c r="AO3194" s="3">
        <v>-4.5454549999999996</v>
      </c>
      <c r="AP3194" s="3">
        <v>-10.638298000000001</v>
      </c>
      <c r="AQ3194" s="3">
        <v>-41.868512000000003</v>
      </c>
      <c r="AR3194" s="3">
        <v>-73.333329000000006</v>
      </c>
      <c r="AS3194" s="3">
        <v>-10.638298000000001</v>
      </c>
      <c r="AT3194" s="3">
        <v>-41.868512000000003</v>
      </c>
      <c r="AU3194" s="3">
        <v>-73.831772000000001</v>
      </c>
      <c r="AV3194" s="3">
        <v>0.71152085346204297</v>
      </c>
      <c r="AW3194" s="3">
        <v>0.93617613891732088</v>
      </c>
      <c r="AX3194" s="3">
        <v>0.92039158048448555</v>
      </c>
      <c r="AY3194" s="4">
        <v>62.7</v>
      </c>
      <c r="AZ3194" s="3">
        <v>82.49</v>
      </c>
      <c r="BA3194" s="3">
        <v>81.11</v>
      </c>
    </row>
    <row r="3195" spans="1:53" x14ac:dyDescent="0.3">
      <c r="A3195" s="1" t="s">
        <v>3143</v>
      </c>
      <c r="B3195" s="2">
        <v>5721281</v>
      </c>
      <c r="C3195" s="9" t="s">
        <v>2401</v>
      </c>
      <c r="D3195" s="9" t="s">
        <v>2407</v>
      </c>
      <c r="E3195" s="3">
        <v>34.520180865</v>
      </c>
      <c r="F3195" s="5">
        <v>60.50318</v>
      </c>
      <c r="G3195" s="5" t="s">
        <v>2400</v>
      </c>
      <c r="H3195" s="3">
        <v>-3.9E-2</v>
      </c>
      <c r="I3195" s="3">
        <v>11.52439</v>
      </c>
      <c r="J3195" s="3">
        <v>-3.9E-2</v>
      </c>
      <c r="K3195" s="3">
        <v>11.52439</v>
      </c>
      <c r="L3195" s="3">
        <v>0.84062268000000007</v>
      </c>
      <c r="M3195" s="3">
        <v>0.84062268000000007</v>
      </c>
      <c r="N3195" s="3" t="s">
        <v>2400</v>
      </c>
      <c r="O3195" s="3" t="s">
        <v>2400</v>
      </c>
      <c r="P3195" s="3" t="s">
        <v>2400</v>
      </c>
      <c r="Q3195" s="3">
        <v>20.157401</v>
      </c>
      <c r="R3195" s="3" t="s">
        <v>2400</v>
      </c>
      <c r="S3195" s="3" t="s">
        <v>2400</v>
      </c>
      <c r="T3195" s="9" t="s">
        <v>3429</v>
      </c>
      <c r="U3195" s="7">
        <v>2906</v>
      </c>
      <c r="V3195" s="7">
        <v>3145</v>
      </c>
      <c r="W3195" s="7">
        <v>3367</v>
      </c>
      <c r="X3195" s="7">
        <v>3672</v>
      </c>
      <c r="Y3195" s="7">
        <v>2906</v>
      </c>
      <c r="Z3195" s="7">
        <v>3145</v>
      </c>
      <c r="AA3195" s="7">
        <v>3237</v>
      </c>
      <c r="AB3195" s="7">
        <v>3329</v>
      </c>
      <c r="AC3195" s="4">
        <v>100</v>
      </c>
      <c r="AD3195" s="4">
        <v>100</v>
      </c>
      <c r="AE3195" s="3" t="s">
        <v>2400</v>
      </c>
      <c r="AF3195" s="3" t="s">
        <v>2400</v>
      </c>
      <c r="AG3195" s="7">
        <v>5747000</v>
      </c>
      <c r="AH3195" s="7">
        <v>5747000</v>
      </c>
      <c r="AI3195" s="7">
        <v>5740000</v>
      </c>
      <c r="AJ3195" s="7" t="s">
        <v>2400</v>
      </c>
      <c r="AK3195" s="3" t="s">
        <v>2400</v>
      </c>
      <c r="AL3195" s="7">
        <v>29</v>
      </c>
      <c r="AM3195" s="7">
        <v>4540338</v>
      </c>
      <c r="AN3195" s="3">
        <v>79.010000000000005</v>
      </c>
      <c r="AO3195" s="3">
        <v>0.35398200000000002</v>
      </c>
      <c r="AP3195" s="3">
        <v>-5.578684</v>
      </c>
      <c r="AQ3195" s="3">
        <v>-10</v>
      </c>
      <c r="AR3195" s="3">
        <v>-4.8657719999999998</v>
      </c>
      <c r="AS3195" s="3">
        <v>-5.578684</v>
      </c>
      <c r="AT3195" s="3">
        <v>-10</v>
      </c>
      <c r="AU3195" s="3">
        <v>-4.8657719999999998</v>
      </c>
      <c r="AV3195" s="3">
        <v>2.2293184267794541</v>
      </c>
      <c r="AW3195" s="3">
        <v>2.2261854219362607</v>
      </c>
      <c r="AX3195" s="3">
        <v>2.1142805099918829</v>
      </c>
      <c r="AY3195" s="3">
        <v>137.82</v>
      </c>
      <c r="AZ3195" s="3">
        <v>137.63</v>
      </c>
      <c r="BA3195" s="3">
        <v>130.71</v>
      </c>
    </row>
    <row r="3196" spans="1:53" x14ac:dyDescent="0.3">
      <c r="A3196" s="1" t="s">
        <v>3054</v>
      </c>
      <c r="B3196" s="2">
        <v>5311707</v>
      </c>
      <c r="C3196" s="9" t="s">
        <v>2395</v>
      </c>
      <c r="D3196" s="9" t="s">
        <v>2403</v>
      </c>
      <c r="E3196" s="3">
        <v>32.767820280000002</v>
      </c>
      <c r="F3196" s="5">
        <v>-36.420180000000002</v>
      </c>
      <c r="G3196" s="5" t="s">
        <v>2400</v>
      </c>
      <c r="H3196" s="3">
        <v>-0.41199999999999998</v>
      </c>
      <c r="I3196" s="3" t="s">
        <v>2397</v>
      </c>
      <c r="J3196" s="3">
        <v>-0.41199999999999998</v>
      </c>
      <c r="K3196" s="3" t="s">
        <v>2397</v>
      </c>
      <c r="L3196" s="3">
        <v>0.28534419</v>
      </c>
      <c r="M3196" s="3">
        <v>0.28534419</v>
      </c>
      <c r="N3196" s="3" t="s">
        <v>2397</v>
      </c>
      <c r="O3196" s="3" t="s">
        <v>2400</v>
      </c>
      <c r="P3196" s="3" t="s">
        <v>2400</v>
      </c>
      <c r="Q3196" s="3" t="s">
        <v>2400</v>
      </c>
      <c r="R3196" s="3">
        <v>0.84293899999999999</v>
      </c>
      <c r="S3196" s="3">
        <v>0.84293899999999999</v>
      </c>
      <c r="T3196" s="9" t="s">
        <v>3429</v>
      </c>
      <c r="U3196" s="7" t="s">
        <v>2400</v>
      </c>
      <c r="V3196" s="7" t="s">
        <v>2400</v>
      </c>
      <c r="W3196" s="7" t="s">
        <v>2400</v>
      </c>
      <c r="X3196" s="7">
        <v>22378</v>
      </c>
      <c r="Y3196" s="7" t="s">
        <v>2400</v>
      </c>
      <c r="Z3196" s="7" t="s">
        <v>2400</v>
      </c>
      <c r="AA3196" s="7" t="s">
        <v>2400</v>
      </c>
      <c r="AB3196" s="7" t="s">
        <v>2400</v>
      </c>
      <c r="AC3196" s="3" t="s">
        <v>2400</v>
      </c>
      <c r="AD3196" s="3" t="s">
        <v>2400</v>
      </c>
      <c r="AE3196" s="3" t="s">
        <v>2400</v>
      </c>
      <c r="AF3196" s="3" t="s">
        <v>2400</v>
      </c>
      <c r="AG3196" s="7">
        <v>27975840</v>
      </c>
      <c r="AH3196" s="7">
        <v>27975840</v>
      </c>
      <c r="AI3196" s="7">
        <v>27839968</v>
      </c>
      <c r="AJ3196" s="7">
        <v>18055567</v>
      </c>
      <c r="AK3196" s="3">
        <v>64.468779999999995</v>
      </c>
      <c r="AL3196" s="7">
        <v>45</v>
      </c>
      <c r="AM3196" s="7">
        <v>8461240</v>
      </c>
      <c r="AN3196" s="3">
        <v>30.21</v>
      </c>
      <c r="AO3196" s="3">
        <v>-11.175115</v>
      </c>
      <c r="AP3196" s="3">
        <v>-34.102564000000001</v>
      </c>
      <c r="AQ3196" s="3">
        <v>-43.722628</v>
      </c>
      <c r="AR3196" s="3">
        <v>-32.956522</v>
      </c>
      <c r="AS3196" s="3">
        <v>-34.102564000000001</v>
      </c>
      <c r="AT3196" s="3">
        <v>-43.722628</v>
      </c>
      <c r="AU3196" s="3">
        <v>-32.368420999999998</v>
      </c>
      <c r="AV3196" s="3">
        <v>7.4516283327222892</v>
      </c>
      <c r="AW3196" s="3">
        <v>4.8368778356948319</v>
      </c>
      <c r="AX3196" s="3">
        <v>2.1919860822674164</v>
      </c>
      <c r="AY3196" s="3">
        <v>312.29000000000002</v>
      </c>
      <c r="AZ3196" s="3">
        <v>202.71</v>
      </c>
      <c r="BA3196" s="3">
        <v>91.86</v>
      </c>
    </row>
    <row r="3197" spans="1:53" x14ac:dyDescent="0.3">
      <c r="A3197" s="1" t="s">
        <v>3025</v>
      </c>
      <c r="B3197" s="2">
        <v>9322631</v>
      </c>
      <c r="C3197" s="9" t="s">
        <v>2401</v>
      </c>
      <c r="D3197" s="9" t="s">
        <v>2407</v>
      </c>
      <c r="E3197" s="3">
        <v>31.783008049999999</v>
      </c>
      <c r="F3197" s="5">
        <v>46.782978</v>
      </c>
      <c r="G3197" s="5" t="s">
        <v>2400</v>
      </c>
      <c r="H3197" s="3">
        <v>5.2999999999999999E-2</v>
      </c>
      <c r="I3197" s="3">
        <v>8.4803920000000002</v>
      </c>
      <c r="J3197" s="3">
        <v>5.2999999999999999E-2</v>
      </c>
      <c r="K3197" s="3">
        <v>8.4803920000000002</v>
      </c>
      <c r="L3197" s="3">
        <v>0.94226579999999993</v>
      </c>
      <c r="M3197" s="3">
        <v>0.94226579999999993</v>
      </c>
      <c r="N3197" s="3">
        <v>6.3369960000000001</v>
      </c>
      <c r="O3197" s="3" t="s">
        <v>2400</v>
      </c>
      <c r="P3197" s="3" t="s">
        <v>2400</v>
      </c>
      <c r="Q3197" s="3">
        <v>14.25126</v>
      </c>
      <c r="R3197" s="3" t="s">
        <v>2400</v>
      </c>
      <c r="S3197" s="3" t="s">
        <v>2400</v>
      </c>
      <c r="T3197" s="9" t="s">
        <v>3438</v>
      </c>
      <c r="U3197" s="7">
        <v>3174.723</v>
      </c>
      <c r="V3197" s="7">
        <v>3031.259</v>
      </c>
      <c r="W3197" s="7">
        <v>3258.8429999999998</v>
      </c>
      <c r="X3197" s="7">
        <v>3546.8220000000001</v>
      </c>
      <c r="Y3197" s="7">
        <v>3238.5010000000002</v>
      </c>
      <c r="Z3197" s="7">
        <v>3206.6120000000001</v>
      </c>
      <c r="AA3197" s="7">
        <v>3174.723</v>
      </c>
      <c r="AB3197" s="7">
        <v>3125.3319999999999</v>
      </c>
      <c r="AC3197" s="4">
        <v>100</v>
      </c>
      <c r="AD3197" s="4">
        <v>100</v>
      </c>
      <c r="AE3197" s="3" t="s">
        <v>2400</v>
      </c>
      <c r="AF3197" s="3" t="s">
        <v>2400</v>
      </c>
      <c r="AG3197" s="7">
        <v>18080354</v>
      </c>
      <c r="AH3197" s="7">
        <v>18080354</v>
      </c>
      <c r="AI3197" s="7">
        <v>19137381</v>
      </c>
      <c r="AJ3197" s="7" t="s">
        <v>2400</v>
      </c>
      <c r="AK3197" s="3" t="s">
        <v>2400</v>
      </c>
      <c r="AL3197" s="7">
        <v>23</v>
      </c>
      <c r="AM3197" s="7">
        <v>1324087</v>
      </c>
      <c r="AN3197" s="3">
        <v>7.35</v>
      </c>
      <c r="AO3197" s="3">
        <v>-0.288184</v>
      </c>
      <c r="AP3197" s="3">
        <v>-1.9830030000000001</v>
      </c>
      <c r="AQ3197" s="3">
        <v>-2.803528</v>
      </c>
      <c r="AR3197" s="3">
        <v>1.7647060000000001</v>
      </c>
      <c r="AS3197" s="3">
        <v>-1.9830030000000001</v>
      </c>
      <c r="AT3197" s="3">
        <v>-2.803528</v>
      </c>
      <c r="AU3197" s="3">
        <v>0.581395</v>
      </c>
      <c r="AV3197" s="3">
        <v>1.6515959854215247</v>
      </c>
      <c r="AW3197" s="3">
        <v>1.6782194280351979</v>
      </c>
      <c r="AX3197" s="3">
        <v>1.748236758274315</v>
      </c>
      <c r="AY3197" s="3">
        <v>115.81</v>
      </c>
      <c r="AZ3197" s="3">
        <v>117.68</v>
      </c>
      <c r="BA3197" s="3">
        <v>122.58</v>
      </c>
    </row>
    <row r="3198" spans="1:53" x14ac:dyDescent="0.3">
      <c r="A3198" s="1" t="s">
        <v>2563</v>
      </c>
      <c r="B3198" s="2">
        <v>6329916</v>
      </c>
      <c r="C3198" s="9" t="s">
        <v>2395</v>
      </c>
      <c r="D3198" s="9" t="s">
        <v>2509</v>
      </c>
      <c r="E3198" s="3">
        <v>31.135129559999999</v>
      </c>
      <c r="F3198" s="5">
        <v>97.008128999999997</v>
      </c>
      <c r="G3198" s="5">
        <v>96.966129559999999</v>
      </c>
      <c r="H3198" s="3">
        <v>-0.19600000000000001</v>
      </c>
      <c r="I3198" s="3" t="s">
        <v>2397</v>
      </c>
      <c r="J3198" s="3">
        <v>-0.19600000000000001</v>
      </c>
      <c r="K3198" s="3" t="s">
        <v>2397</v>
      </c>
      <c r="L3198" s="3">
        <v>21.333333330000002</v>
      </c>
      <c r="M3198" s="3">
        <v>21.333333330000002</v>
      </c>
      <c r="N3198" s="3" t="s">
        <v>2397</v>
      </c>
      <c r="O3198" s="3" t="s">
        <v>2397</v>
      </c>
      <c r="P3198" s="3" t="s">
        <v>2397</v>
      </c>
      <c r="Q3198" s="3" t="s">
        <v>2400</v>
      </c>
      <c r="R3198" s="3" t="s">
        <v>2397</v>
      </c>
      <c r="S3198" s="3">
        <v>-3.5770379999999999</v>
      </c>
      <c r="T3198" s="9" t="s">
        <v>3430</v>
      </c>
      <c r="U3198" s="7" t="s">
        <v>2400</v>
      </c>
      <c r="V3198" s="7" t="s">
        <v>2400</v>
      </c>
      <c r="W3198" s="7" t="s">
        <v>2400</v>
      </c>
      <c r="X3198" s="7" t="s">
        <v>2400</v>
      </c>
      <c r="Y3198" s="7" t="s">
        <v>2400</v>
      </c>
      <c r="Z3198" s="7" t="s">
        <v>2400</v>
      </c>
      <c r="AA3198" s="7" t="s">
        <v>2400</v>
      </c>
      <c r="AB3198" s="7" t="s">
        <v>2400</v>
      </c>
      <c r="AC3198" s="3" t="s">
        <v>2400</v>
      </c>
      <c r="AD3198" s="3" t="s">
        <v>2400</v>
      </c>
      <c r="AE3198" s="3" t="s">
        <v>2400</v>
      </c>
      <c r="AF3198" s="3" t="s">
        <v>2400</v>
      </c>
      <c r="AG3198" s="7">
        <v>68883030</v>
      </c>
      <c r="AH3198" s="7">
        <v>63318000</v>
      </c>
      <c r="AI3198" s="7">
        <v>44237000</v>
      </c>
      <c r="AJ3198" s="7">
        <v>54093251</v>
      </c>
      <c r="AK3198" s="3">
        <v>78.529139999999998</v>
      </c>
      <c r="AL3198" s="7">
        <v>38</v>
      </c>
      <c r="AM3198" s="7">
        <v>4414941</v>
      </c>
      <c r="AN3198" s="3">
        <v>6.41</v>
      </c>
      <c r="AO3198" s="3">
        <v>47.092621999999999</v>
      </c>
      <c r="AP3198" s="3">
        <v>41.592919999999999</v>
      </c>
      <c r="AQ3198" s="3">
        <v>18.518519000000001</v>
      </c>
      <c r="AR3198" s="3">
        <v>-55.555556000000003</v>
      </c>
      <c r="AS3198" s="3">
        <v>41.592919999999999</v>
      </c>
      <c r="AT3198" s="3">
        <v>18.518519000000001</v>
      </c>
      <c r="AU3198" s="3">
        <v>-54.609929000000001</v>
      </c>
      <c r="AV3198" s="3">
        <v>6.0474561005809413</v>
      </c>
      <c r="AW3198" s="3">
        <v>1.8063021934693952</v>
      </c>
      <c r="AX3198" s="3">
        <v>1.1446107095775817</v>
      </c>
      <c r="AY3198" s="3">
        <v>492.69</v>
      </c>
      <c r="AZ3198" s="3">
        <v>147.16</v>
      </c>
      <c r="BA3198" s="3">
        <v>93.25</v>
      </c>
    </row>
    <row r="3199" spans="1:53" x14ac:dyDescent="0.3">
      <c r="A3199" s="1" t="s">
        <v>3063</v>
      </c>
      <c r="B3199" s="2">
        <v>4099382</v>
      </c>
      <c r="C3199" s="9" t="s">
        <v>2395</v>
      </c>
      <c r="D3199" s="9" t="s">
        <v>2483</v>
      </c>
      <c r="E3199" s="3">
        <v>31.0661260362</v>
      </c>
      <c r="F3199" s="5">
        <v>317.06212599999998</v>
      </c>
      <c r="G3199" s="5" t="s">
        <v>2400</v>
      </c>
      <c r="H3199" s="3">
        <v>-0.15</v>
      </c>
      <c r="I3199" s="3" t="s">
        <v>2397</v>
      </c>
      <c r="J3199" s="3">
        <v>-0.15</v>
      </c>
      <c r="K3199" s="3" t="s">
        <v>2397</v>
      </c>
      <c r="L3199" s="3" t="s">
        <v>2397</v>
      </c>
      <c r="M3199" s="3">
        <v>7.0585365900000001</v>
      </c>
      <c r="N3199" s="3" t="s">
        <v>2397</v>
      </c>
      <c r="O3199" s="3" t="s">
        <v>2400</v>
      </c>
      <c r="P3199" s="3" t="s">
        <v>2400</v>
      </c>
      <c r="Q3199" s="3">
        <v>0.63014099999999995</v>
      </c>
      <c r="R3199" s="3">
        <v>4.9788829999999997</v>
      </c>
      <c r="S3199" s="3">
        <v>4.9788829999999997</v>
      </c>
      <c r="T3199" s="9" t="s">
        <v>3429</v>
      </c>
      <c r="U3199" s="7">
        <v>503405</v>
      </c>
      <c r="V3199" s="7">
        <v>509480</v>
      </c>
      <c r="W3199" s="7">
        <v>475152</v>
      </c>
      <c r="X3199" s="7">
        <v>393655</v>
      </c>
      <c r="Y3199" s="7">
        <v>495817</v>
      </c>
      <c r="Z3199" s="7">
        <v>500920</v>
      </c>
      <c r="AA3199" s="7">
        <v>498723</v>
      </c>
      <c r="AB3199" s="7">
        <v>503405</v>
      </c>
      <c r="AC3199" s="3">
        <v>16.728000000000002</v>
      </c>
      <c r="AD3199" s="3">
        <v>15.819000000000001</v>
      </c>
      <c r="AE3199" s="4">
        <v>6.3010000000000002</v>
      </c>
      <c r="AF3199" s="4">
        <v>5.226</v>
      </c>
      <c r="AG3199" s="7">
        <v>45678762</v>
      </c>
      <c r="AH3199" s="7">
        <v>45623260</v>
      </c>
      <c r="AI3199" s="7">
        <v>44929009</v>
      </c>
      <c r="AJ3199" s="7">
        <v>24049694</v>
      </c>
      <c r="AK3199" s="3">
        <v>52.649619999999999</v>
      </c>
      <c r="AL3199" s="7">
        <v>61</v>
      </c>
      <c r="AM3199" s="7">
        <v>10088341</v>
      </c>
      <c r="AN3199" s="3">
        <v>22.09</v>
      </c>
      <c r="AO3199" s="3">
        <v>-12.316316</v>
      </c>
      <c r="AP3199" s="3">
        <v>-14.894868000000001</v>
      </c>
      <c r="AQ3199" s="3">
        <v>-51.766666999999998</v>
      </c>
      <c r="AR3199" s="3">
        <v>-81.389067999999995</v>
      </c>
      <c r="AS3199" s="3">
        <v>-14.894868000000001</v>
      </c>
      <c r="AT3199" s="3">
        <v>-51.766666999999998</v>
      </c>
      <c r="AU3199" s="3">
        <v>-81.625397000000007</v>
      </c>
      <c r="AV3199" s="3">
        <v>4.9749750223090548</v>
      </c>
      <c r="AW3199" s="3">
        <v>2.7262505494347682</v>
      </c>
      <c r="AX3199" s="3">
        <v>2.2891969930223728</v>
      </c>
      <c r="AY3199" s="3">
        <v>196.54</v>
      </c>
      <c r="AZ3199" s="4">
        <v>107.7</v>
      </c>
      <c r="BA3199" s="3">
        <v>90.44</v>
      </c>
    </row>
    <row r="3200" spans="1:53" x14ac:dyDescent="0.3">
      <c r="A3200" s="1" t="s">
        <v>2598</v>
      </c>
      <c r="B3200" s="2">
        <v>5227127</v>
      </c>
      <c r="C3200" s="9" t="s">
        <v>2401</v>
      </c>
      <c r="D3200" s="9" t="s">
        <v>2426</v>
      </c>
      <c r="E3200" s="3">
        <v>29.979349500000001</v>
      </c>
      <c r="F3200" s="5">
        <v>79.350348999999994</v>
      </c>
      <c r="G3200" s="5" t="s">
        <v>2400</v>
      </c>
      <c r="H3200" s="3">
        <v>-0.14000000000000001</v>
      </c>
      <c r="I3200" s="3" t="s">
        <v>2397</v>
      </c>
      <c r="J3200" s="3">
        <v>-0.14000000000000001</v>
      </c>
      <c r="K3200" s="3" t="s">
        <v>2397</v>
      </c>
      <c r="L3200" s="3" t="s">
        <v>2397</v>
      </c>
      <c r="M3200" s="3" t="s">
        <v>2397</v>
      </c>
      <c r="N3200" s="3" t="s">
        <v>2397</v>
      </c>
      <c r="O3200" s="3" t="s">
        <v>2400</v>
      </c>
      <c r="P3200" s="3" t="s">
        <v>2400</v>
      </c>
      <c r="Q3200" s="3">
        <v>2.396703</v>
      </c>
      <c r="R3200" s="3" t="s">
        <v>2397</v>
      </c>
      <c r="S3200" s="3">
        <v>-1.6935389999999999</v>
      </c>
      <c r="T3200" s="9" t="s">
        <v>3429</v>
      </c>
      <c r="U3200" s="7">
        <v>53467</v>
      </c>
      <c r="V3200" s="7">
        <v>64211</v>
      </c>
      <c r="W3200" s="7">
        <v>38242</v>
      </c>
      <c r="X3200" s="7" t="s">
        <v>2400</v>
      </c>
      <c r="Y3200" s="7">
        <v>34754</v>
      </c>
      <c r="Z3200" s="7">
        <v>47588</v>
      </c>
      <c r="AA3200" s="7">
        <v>48782</v>
      </c>
      <c r="AB3200" s="7">
        <v>53467</v>
      </c>
      <c r="AC3200" s="3">
        <v>77.611999999999995</v>
      </c>
      <c r="AD3200" s="3">
        <v>73.084999999999994</v>
      </c>
      <c r="AE3200" s="3">
        <v>-146.505</v>
      </c>
      <c r="AF3200" s="3">
        <v>-145.178</v>
      </c>
      <c r="AG3200" s="7">
        <v>64369381</v>
      </c>
      <c r="AH3200" s="7">
        <v>47972989</v>
      </c>
      <c r="AI3200" s="7">
        <v>47460941</v>
      </c>
      <c r="AJ3200" s="7">
        <v>39224927</v>
      </c>
      <c r="AK3200" s="3">
        <v>60.917490000000001</v>
      </c>
      <c r="AL3200" s="7">
        <v>29</v>
      </c>
      <c r="AM3200" s="7">
        <v>8748318</v>
      </c>
      <c r="AN3200" s="3">
        <v>13.59</v>
      </c>
      <c r="AO3200" s="3">
        <v>10.284687999999999</v>
      </c>
      <c r="AP3200" s="3">
        <v>13.157895</v>
      </c>
      <c r="AQ3200" s="3">
        <v>-29.853180999999999</v>
      </c>
      <c r="AR3200" s="3">
        <v>-87.818697</v>
      </c>
      <c r="AS3200" s="3">
        <v>13.157895</v>
      </c>
      <c r="AT3200" s="3">
        <v>-29.853180999999999</v>
      </c>
      <c r="AU3200" s="3">
        <v>-88.502673999999999</v>
      </c>
      <c r="AV3200" s="3">
        <v>7.2574803012890738</v>
      </c>
      <c r="AW3200" s="3">
        <v>6.9316500063108073</v>
      </c>
      <c r="AX3200" s="3">
        <v>3.6794655768390521</v>
      </c>
      <c r="AY3200" s="3">
        <v>127.28</v>
      </c>
      <c r="AZ3200" s="3">
        <v>121.56</v>
      </c>
      <c r="BA3200" s="3">
        <v>64.53</v>
      </c>
    </row>
    <row r="3201" spans="1:53" x14ac:dyDescent="0.3">
      <c r="A3201" s="1" t="s">
        <v>3131</v>
      </c>
      <c r="B3201" s="2">
        <v>4971850</v>
      </c>
      <c r="C3201" s="9" t="s">
        <v>2401</v>
      </c>
      <c r="D3201" s="9" t="s">
        <v>2461</v>
      </c>
      <c r="E3201" s="3">
        <v>29.835099360000001</v>
      </c>
      <c r="F3201" s="5">
        <v>-109.066181</v>
      </c>
      <c r="G3201" s="5" t="s">
        <v>2400</v>
      </c>
      <c r="H3201" s="3">
        <v>-0.21484626978123286</v>
      </c>
      <c r="I3201" s="3" t="s">
        <v>2397</v>
      </c>
      <c r="J3201" s="3">
        <v>-0.21484626978123286</v>
      </c>
      <c r="K3201" s="3" t="s">
        <v>2397</v>
      </c>
      <c r="L3201" s="3">
        <v>0.17245191999999998</v>
      </c>
      <c r="M3201" s="3">
        <v>0.17032463</v>
      </c>
      <c r="N3201" s="3" t="s">
        <v>2400</v>
      </c>
      <c r="O3201" s="3" t="s">
        <v>2400</v>
      </c>
      <c r="P3201" s="3" t="s">
        <v>2400</v>
      </c>
      <c r="Q3201" s="3" t="s">
        <v>2397</v>
      </c>
      <c r="R3201" s="3">
        <v>33.454763999999997</v>
      </c>
      <c r="S3201" s="3">
        <v>33.454763999999997</v>
      </c>
      <c r="T3201" s="9" t="s">
        <v>3429</v>
      </c>
      <c r="U3201" s="7">
        <v>97793.200444116781</v>
      </c>
      <c r="V3201" s="7">
        <v>116946.03414640942</v>
      </c>
      <c r="W3201" s="7">
        <v>159736.99379620439</v>
      </c>
      <c r="X3201" s="7">
        <v>175321.13383938579</v>
      </c>
      <c r="Y3201" s="7">
        <v>96852.272471967299</v>
      </c>
      <c r="Z3201" s="7">
        <v>95102.19742496332</v>
      </c>
      <c r="AA3201" s="7">
        <v>97527.309377459242</v>
      </c>
      <c r="AB3201" s="7">
        <v>97793.200444116781</v>
      </c>
      <c r="AC3201" s="3">
        <v>32.929000000000002</v>
      </c>
      <c r="AD3201" s="4">
        <v>37.71</v>
      </c>
      <c r="AE3201" s="3">
        <v>-15.052</v>
      </c>
      <c r="AF3201" s="3">
        <v>-4.3739999999999997</v>
      </c>
      <c r="AG3201" s="7">
        <v>12010776</v>
      </c>
      <c r="AH3201" s="7">
        <v>12010776</v>
      </c>
      <c r="AI3201" s="7">
        <v>12131757</v>
      </c>
      <c r="AJ3201" s="7">
        <v>5243023</v>
      </c>
      <c r="AK3201" s="3">
        <v>43.651730000000001</v>
      </c>
      <c r="AL3201" s="7">
        <v>8</v>
      </c>
      <c r="AM3201" s="7">
        <v>270756</v>
      </c>
      <c r="AN3201" s="4">
        <v>2.25</v>
      </c>
      <c r="AO3201" s="3">
        <v>-0.42016799999999999</v>
      </c>
      <c r="AP3201" s="3">
        <v>-4.4354839999999998</v>
      </c>
      <c r="AQ3201" s="3">
        <v>-25.705328999999999</v>
      </c>
      <c r="AR3201" s="3">
        <v>68.085105999999996</v>
      </c>
      <c r="AS3201" s="3">
        <v>-4.4354839999999998</v>
      </c>
      <c r="AT3201" s="3">
        <v>-25.705328999999999</v>
      </c>
      <c r="AU3201" s="3">
        <v>74.264706000000004</v>
      </c>
      <c r="AV3201" s="3">
        <v>0.10304080269251546</v>
      </c>
      <c r="AW3201" s="3">
        <v>0.24413114901606237</v>
      </c>
      <c r="AX3201" s="3">
        <v>0.31713124178590191</v>
      </c>
      <c r="AY3201" s="3">
        <v>5.99</v>
      </c>
      <c r="AZ3201" s="3">
        <v>14.19</v>
      </c>
      <c r="BA3201" s="3">
        <v>18.43</v>
      </c>
    </row>
    <row r="3202" spans="1:53" x14ac:dyDescent="0.3">
      <c r="A3202" s="1" t="s">
        <v>3330</v>
      </c>
      <c r="B3202" s="2">
        <v>4963694</v>
      </c>
      <c r="C3202" s="9" t="s">
        <v>2395</v>
      </c>
      <c r="D3202" s="9" t="s">
        <v>2428</v>
      </c>
      <c r="E3202" s="3">
        <v>28.2113987834</v>
      </c>
      <c r="F3202" s="5">
        <v>-16.460602000000002</v>
      </c>
      <c r="G3202" s="5" t="s">
        <v>2400</v>
      </c>
      <c r="H3202" s="3">
        <v>-0.11</v>
      </c>
      <c r="I3202" s="3" t="s">
        <v>2397</v>
      </c>
      <c r="J3202" s="3">
        <v>-0.11</v>
      </c>
      <c r="K3202" s="3" t="s">
        <v>2397</v>
      </c>
      <c r="L3202" s="3">
        <v>0.54810055000000002</v>
      </c>
      <c r="M3202" s="3">
        <v>0.54810055000000002</v>
      </c>
      <c r="N3202" s="3" t="s">
        <v>2397</v>
      </c>
      <c r="O3202" s="3" t="s">
        <v>2400</v>
      </c>
      <c r="P3202" s="3" t="s">
        <v>2400</v>
      </c>
      <c r="Q3202" s="3" t="s">
        <v>2397</v>
      </c>
      <c r="R3202" s="3">
        <v>3.5230730000000001</v>
      </c>
      <c r="S3202" s="3">
        <v>3.5230730000000001</v>
      </c>
      <c r="T3202" s="9" t="s">
        <v>3429</v>
      </c>
      <c r="U3202" s="7">
        <v>15753</v>
      </c>
      <c r="V3202" s="7">
        <v>14052</v>
      </c>
      <c r="W3202" s="7">
        <v>15921</v>
      </c>
      <c r="X3202" s="7">
        <v>24310</v>
      </c>
      <c r="Y3202" s="7">
        <v>14958</v>
      </c>
      <c r="Z3202" s="7">
        <v>15355.5</v>
      </c>
      <c r="AA3202" s="7">
        <v>15753</v>
      </c>
      <c r="AB3202" s="7">
        <v>14413.5</v>
      </c>
      <c r="AC3202" s="3">
        <v>27.867999999999999</v>
      </c>
      <c r="AD3202" s="4">
        <v>28.64</v>
      </c>
      <c r="AE3202" s="3">
        <v>-41.762999999999998</v>
      </c>
      <c r="AF3202" s="3">
        <v>-41.536000000000001</v>
      </c>
      <c r="AG3202" s="7">
        <v>9141000</v>
      </c>
      <c r="AH3202" s="7">
        <v>9141000</v>
      </c>
      <c r="AI3202" s="7">
        <v>9098000</v>
      </c>
      <c r="AJ3202" s="7">
        <v>3062110</v>
      </c>
      <c r="AK3202" s="3">
        <v>33.59872</v>
      </c>
      <c r="AL3202" s="7">
        <v>15</v>
      </c>
      <c r="AM3202" s="7">
        <v>173305</v>
      </c>
      <c r="AN3202" s="4">
        <v>1.9</v>
      </c>
      <c r="AO3202" s="3">
        <v>11.969112000000001</v>
      </c>
      <c r="AP3202" s="3">
        <v>-3.0067900000000001</v>
      </c>
      <c r="AQ3202" s="3">
        <v>-6.451613</v>
      </c>
      <c r="AR3202" s="3">
        <v>-13.690476</v>
      </c>
      <c r="AS3202" s="3">
        <v>-3.0067900000000001</v>
      </c>
      <c r="AT3202" s="3">
        <v>-6.451613</v>
      </c>
      <c r="AU3202" s="3">
        <v>-15.697673999999999</v>
      </c>
      <c r="AV3202" s="3">
        <v>0.31178096440880115</v>
      </c>
      <c r="AW3202" s="3">
        <v>0.43038770404064902</v>
      </c>
      <c r="AX3202" s="3">
        <v>0.33475465401002252</v>
      </c>
      <c r="AY3202" s="3">
        <v>123.46</v>
      </c>
      <c r="AZ3202" s="3">
        <v>170.43</v>
      </c>
      <c r="BA3202" s="3">
        <v>132.57</v>
      </c>
    </row>
    <row r="3203" spans="1:53" x14ac:dyDescent="0.3">
      <c r="A3203" s="1" t="s">
        <v>2879</v>
      </c>
      <c r="B3203" s="2">
        <v>27737665</v>
      </c>
      <c r="C3203" s="9" t="s">
        <v>2395</v>
      </c>
      <c r="D3203" s="9" t="s">
        <v>2417</v>
      </c>
      <c r="E3203" s="3">
        <v>27.561781839999998</v>
      </c>
      <c r="F3203" s="5">
        <v>89.526781</v>
      </c>
      <c r="G3203" s="5" t="s">
        <v>2400</v>
      </c>
      <c r="H3203" s="3">
        <v>-0.6</v>
      </c>
      <c r="I3203" s="3" t="s">
        <v>2397</v>
      </c>
      <c r="J3203" s="3">
        <v>-0.60399999999999998</v>
      </c>
      <c r="K3203" s="3" t="s">
        <v>2397</v>
      </c>
      <c r="L3203" s="3" t="s">
        <v>2397</v>
      </c>
      <c r="M3203" s="3" t="s">
        <v>2397</v>
      </c>
      <c r="N3203" s="3" t="s">
        <v>2397</v>
      </c>
      <c r="O3203" s="3" t="s">
        <v>2400</v>
      </c>
      <c r="P3203" s="3" t="s">
        <v>2400</v>
      </c>
      <c r="Q3203" s="3">
        <v>1.2377720000000001</v>
      </c>
      <c r="R3203" s="3">
        <v>43.452266999999999</v>
      </c>
      <c r="S3203" s="3">
        <v>43.452266999999999</v>
      </c>
      <c r="T3203" s="9" t="s">
        <v>3429</v>
      </c>
      <c r="U3203" s="7">
        <v>70388</v>
      </c>
      <c r="V3203" s="7">
        <v>89979</v>
      </c>
      <c r="W3203" s="7">
        <v>97325</v>
      </c>
      <c r="X3203" s="7">
        <v>20114</v>
      </c>
      <c r="Y3203" s="7">
        <v>64383</v>
      </c>
      <c r="Z3203" s="7">
        <v>72911</v>
      </c>
      <c r="AA3203" s="7">
        <v>74564</v>
      </c>
      <c r="AB3203" s="7">
        <v>70388</v>
      </c>
      <c r="AC3203" s="3">
        <v>27.536999999999999</v>
      </c>
      <c r="AD3203" s="4">
        <v>29</v>
      </c>
      <c r="AE3203" s="3">
        <v>-9.6379999999999999</v>
      </c>
      <c r="AF3203" s="4">
        <v>2.8490000000000002</v>
      </c>
      <c r="AG3203" s="7">
        <v>10671337</v>
      </c>
      <c r="AH3203" s="7">
        <v>10623987</v>
      </c>
      <c r="AI3203" s="7">
        <v>7310481</v>
      </c>
      <c r="AJ3203" s="7">
        <v>8515999</v>
      </c>
      <c r="AK3203" s="3">
        <v>74.463830000000002</v>
      </c>
      <c r="AL3203" s="7">
        <v>24</v>
      </c>
      <c r="AM3203" s="7">
        <v>482304</v>
      </c>
      <c r="AN3203" s="4">
        <v>4.22</v>
      </c>
      <c r="AO3203" s="3">
        <v>-10.404624</v>
      </c>
      <c r="AP3203" s="3">
        <v>-35.684646999999998</v>
      </c>
      <c r="AQ3203" s="3">
        <v>-14.364641000000001</v>
      </c>
      <c r="AR3203" s="3">
        <v>-77.272727000000003</v>
      </c>
      <c r="AS3203" s="3">
        <v>-35.684646999999998</v>
      </c>
      <c r="AT3203" s="3">
        <v>-14.364641000000001</v>
      </c>
      <c r="AU3203" s="3">
        <v>-76.900148999999999</v>
      </c>
      <c r="AV3203" s="3">
        <v>24.714530456634069</v>
      </c>
      <c r="AW3203" s="3">
        <v>25.676459807676178</v>
      </c>
      <c r="AX3203" s="3">
        <v>67.396387765569528</v>
      </c>
      <c r="AY3203" s="4">
        <v>87.3</v>
      </c>
      <c r="AZ3203" s="4">
        <v>90.7</v>
      </c>
      <c r="BA3203" s="4">
        <v>238.07</v>
      </c>
    </row>
    <row r="3204" spans="1:53" x14ac:dyDescent="0.3">
      <c r="A3204" s="1" t="s">
        <v>2958</v>
      </c>
      <c r="B3204" s="2">
        <v>6626859</v>
      </c>
      <c r="C3204" s="9" t="s">
        <v>2401</v>
      </c>
      <c r="D3204" s="9" t="s">
        <v>2543</v>
      </c>
      <c r="E3204" s="3">
        <v>27.2133696</v>
      </c>
      <c r="F3204" s="5">
        <v>458.95036900000002</v>
      </c>
      <c r="G3204" s="5">
        <v>458.27735840000003</v>
      </c>
      <c r="H3204" s="3">
        <v>-1</v>
      </c>
      <c r="I3204" s="3" t="s">
        <v>2397</v>
      </c>
      <c r="J3204" s="3">
        <v>-1</v>
      </c>
      <c r="K3204" s="3" t="s">
        <v>2397</v>
      </c>
      <c r="L3204" s="3" t="s">
        <v>2397</v>
      </c>
      <c r="M3204" s="3" t="s">
        <v>2397</v>
      </c>
      <c r="N3204" s="3" t="s">
        <v>2397</v>
      </c>
      <c r="O3204" s="3" t="s">
        <v>2397</v>
      </c>
      <c r="P3204" s="3" t="s">
        <v>2397</v>
      </c>
      <c r="Q3204" s="3">
        <v>1.7056610000000001</v>
      </c>
      <c r="R3204" s="3">
        <v>19.022078</v>
      </c>
      <c r="S3204" s="3">
        <v>19.022078</v>
      </c>
      <c r="T3204" s="9" t="s">
        <v>3429</v>
      </c>
      <c r="U3204" s="7">
        <v>276610</v>
      </c>
      <c r="V3204" s="7">
        <v>268447</v>
      </c>
      <c r="W3204" s="7">
        <v>248435</v>
      </c>
      <c r="X3204" s="7">
        <v>213760</v>
      </c>
      <c r="Y3204" s="7">
        <v>285229</v>
      </c>
      <c r="Z3204" s="7">
        <v>284942</v>
      </c>
      <c r="AA3204" s="7">
        <v>286610</v>
      </c>
      <c r="AB3204" s="7">
        <v>276610</v>
      </c>
      <c r="AC3204" s="3">
        <v>53.521999999999998</v>
      </c>
      <c r="AD3204" s="3">
        <v>54.524000000000001</v>
      </c>
      <c r="AE3204" s="4">
        <v>6.4560000000000004</v>
      </c>
      <c r="AF3204" s="4">
        <v>7.367</v>
      </c>
      <c r="AG3204" s="7">
        <v>16919432</v>
      </c>
      <c r="AH3204" s="7">
        <v>16982993</v>
      </c>
      <c r="AI3204" s="7">
        <v>17344871</v>
      </c>
      <c r="AJ3204" s="7">
        <v>6903411</v>
      </c>
      <c r="AK3204" s="3">
        <v>40.588349999999998</v>
      </c>
      <c r="AL3204" s="7">
        <v>22</v>
      </c>
      <c r="AM3204" s="7">
        <v>7299599</v>
      </c>
      <c r="AN3204" s="3">
        <v>42.92</v>
      </c>
      <c r="AO3204" s="3">
        <v>71.276595999999998</v>
      </c>
      <c r="AP3204" s="3">
        <v>101.25</v>
      </c>
      <c r="AQ3204" s="3">
        <v>42.477876000000002</v>
      </c>
      <c r="AR3204" s="3">
        <v>-21.472991</v>
      </c>
      <c r="AS3204" s="3">
        <v>101.25</v>
      </c>
      <c r="AT3204" s="3">
        <v>42.477876000000002</v>
      </c>
      <c r="AU3204" s="3">
        <v>-34.299123000000002</v>
      </c>
      <c r="AV3204" s="3">
        <v>56.283558505007768</v>
      </c>
      <c r="AW3204" s="3">
        <v>14.940259364279534</v>
      </c>
      <c r="AX3204" s="3">
        <v>5.2337998316375067</v>
      </c>
      <c r="AY3204" s="3">
        <v>2736.52</v>
      </c>
      <c r="AZ3204" s="4">
        <v>726.4</v>
      </c>
      <c r="BA3204" s="3">
        <v>254.47</v>
      </c>
    </row>
    <row r="3205" spans="1:53" x14ac:dyDescent="0.3">
      <c r="A3205" s="1" t="s">
        <v>2812</v>
      </c>
      <c r="B3205" s="2">
        <v>4980767</v>
      </c>
      <c r="C3205" s="9" t="s">
        <v>2401</v>
      </c>
      <c r="D3205" s="9" t="s">
        <v>2520</v>
      </c>
      <c r="E3205" s="3">
        <v>25.8886915</v>
      </c>
      <c r="F3205" s="5">
        <v>-12.907268999999999</v>
      </c>
      <c r="G3205" s="5" t="s">
        <v>2400</v>
      </c>
      <c r="H3205" s="3">
        <v>-0.125</v>
      </c>
      <c r="I3205" s="3" t="s">
        <v>2397</v>
      </c>
      <c r="J3205" s="3">
        <v>-0.125</v>
      </c>
      <c r="K3205" s="3" t="s">
        <v>2397</v>
      </c>
      <c r="L3205" s="3">
        <v>0.17111368999999998</v>
      </c>
      <c r="M3205" s="3">
        <v>0.14830508000000001</v>
      </c>
      <c r="N3205" s="3" t="s">
        <v>2397</v>
      </c>
      <c r="O3205" s="3" t="s">
        <v>2400</v>
      </c>
      <c r="P3205" s="3" t="s">
        <v>2400</v>
      </c>
      <c r="Q3205" s="3" t="s">
        <v>2397</v>
      </c>
      <c r="R3205" s="3">
        <v>0.84450099999999995</v>
      </c>
      <c r="S3205" s="3">
        <v>0.84450099999999995</v>
      </c>
      <c r="T3205" s="9" t="s">
        <v>3430</v>
      </c>
      <c r="U3205" s="7">
        <v>95845.788</v>
      </c>
      <c r="V3205" s="7">
        <v>124140.355</v>
      </c>
      <c r="W3205" s="7">
        <v>168450.90400000001</v>
      </c>
      <c r="X3205" s="7">
        <v>181282.753</v>
      </c>
      <c r="Y3205" s="7">
        <v>90812.865000000005</v>
      </c>
      <c r="Z3205" s="7">
        <v>95845.788</v>
      </c>
      <c r="AA3205" s="7">
        <v>99878.156000000003</v>
      </c>
      <c r="AB3205" s="7">
        <v>112201.799</v>
      </c>
      <c r="AC3205" s="3">
        <v>20.577000000000002</v>
      </c>
      <c r="AD3205" s="3">
        <v>20.986999999999998</v>
      </c>
      <c r="AE3205" s="3">
        <v>-29.138000000000002</v>
      </c>
      <c r="AF3205" s="4">
        <v>-30.67</v>
      </c>
      <c r="AG3205" s="7">
        <v>14793538</v>
      </c>
      <c r="AH3205" s="7">
        <v>14793538</v>
      </c>
      <c r="AI3205" s="7">
        <v>13380914</v>
      </c>
      <c r="AJ3205" s="7">
        <v>8157137</v>
      </c>
      <c r="AK3205" s="3">
        <v>55.139870000000002</v>
      </c>
      <c r="AL3205" s="7">
        <v>8</v>
      </c>
      <c r="AM3205" s="7">
        <v>13848</v>
      </c>
      <c r="AN3205" s="3">
        <v>0.09</v>
      </c>
      <c r="AO3205" s="3">
        <v>-14.400596999999999</v>
      </c>
      <c r="AP3205" s="3">
        <v>-41</v>
      </c>
      <c r="AQ3205" s="3">
        <v>-59.027777999999998</v>
      </c>
      <c r="AR3205" s="3">
        <v>-58.7</v>
      </c>
      <c r="AS3205" s="3">
        <v>-41</v>
      </c>
      <c r="AT3205" s="3">
        <v>-59.027777999999998</v>
      </c>
      <c r="AU3205" s="3">
        <v>-65.924092000000002</v>
      </c>
      <c r="AV3205" s="3">
        <v>2.8133161925159484</v>
      </c>
      <c r="AW3205" s="3">
        <v>1.9412867969785186</v>
      </c>
      <c r="AX3205" s="3">
        <v>1.1513608171351573</v>
      </c>
      <c r="AY3205" s="3">
        <v>142.16999999999999</v>
      </c>
      <c r="AZ3205" s="4">
        <v>98.1</v>
      </c>
      <c r="BA3205" s="3">
        <v>58.18</v>
      </c>
    </row>
    <row r="3206" spans="1:53" x14ac:dyDescent="0.3">
      <c r="A3206" s="1" t="s">
        <v>2644</v>
      </c>
      <c r="B3206" s="2">
        <v>5279622</v>
      </c>
      <c r="C3206" s="9" t="s">
        <v>2395</v>
      </c>
      <c r="D3206" s="9" t="s">
        <v>2463</v>
      </c>
      <c r="E3206" s="3">
        <v>25.335976629600001</v>
      </c>
      <c r="F3206" s="5">
        <v>-42.206023999999999</v>
      </c>
      <c r="G3206" s="5" t="s">
        <v>2400</v>
      </c>
      <c r="H3206" s="3">
        <v>-0.746</v>
      </c>
      <c r="I3206" s="3" t="s">
        <v>2397</v>
      </c>
      <c r="J3206" s="3">
        <v>-0.746</v>
      </c>
      <c r="K3206" s="3" t="s">
        <v>2397</v>
      </c>
      <c r="L3206" s="3">
        <v>0.39402282999999999</v>
      </c>
      <c r="M3206" s="3">
        <v>0.39402282999999999</v>
      </c>
      <c r="N3206" s="3" t="s">
        <v>2397</v>
      </c>
      <c r="O3206" s="3" t="s">
        <v>2400</v>
      </c>
      <c r="P3206" s="3" t="s">
        <v>2400</v>
      </c>
      <c r="Q3206" s="3" t="s">
        <v>2400</v>
      </c>
      <c r="R3206" s="3">
        <v>0.40638200000000002</v>
      </c>
      <c r="S3206" s="3">
        <v>0.40638200000000002</v>
      </c>
      <c r="T3206" s="9" t="s">
        <v>3429</v>
      </c>
      <c r="U3206" s="7" t="s">
        <v>2400</v>
      </c>
      <c r="V3206" s="7" t="s">
        <v>2400</v>
      </c>
      <c r="W3206" s="7" t="s">
        <v>2400</v>
      </c>
      <c r="X3206" s="7" t="s">
        <v>2400</v>
      </c>
      <c r="Y3206" s="7" t="s">
        <v>2400</v>
      </c>
      <c r="Z3206" s="7" t="s">
        <v>2400</v>
      </c>
      <c r="AA3206" s="7" t="s">
        <v>2400</v>
      </c>
      <c r="AB3206" s="7" t="s">
        <v>2400</v>
      </c>
      <c r="AC3206" s="3" t="s">
        <v>2400</v>
      </c>
      <c r="AD3206" s="3" t="s">
        <v>2400</v>
      </c>
      <c r="AE3206" s="3" t="s">
        <v>2400</v>
      </c>
      <c r="AF3206" s="3" t="s">
        <v>2400</v>
      </c>
      <c r="AG3206" s="7">
        <v>38669073</v>
      </c>
      <c r="AH3206" s="7">
        <v>38439375</v>
      </c>
      <c r="AI3206" s="7">
        <v>38054583</v>
      </c>
      <c r="AJ3206" s="7">
        <v>27931670</v>
      </c>
      <c r="AK3206" s="3">
        <v>72.232579999999999</v>
      </c>
      <c r="AL3206" s="7">
        <v>68</v>
      </c>
      <c r="AM3206" s="7">
        <v>10922651</v>
      </c>
      <c r="AN3206" s="3">
        <v>28.25</v>
      </c>
      <c r="AO3206" s="3">
        <v>8.2472329999999996</v>
      </c>
      <c r="AP3206" s="3">
        <v>-10.454822999999999</v>
      </c>
      <c r="AQ3206" s="3">
        <v>31.547084999999999</v>
      </c>
      <c r="AR3206" s="3">
        <v>-79.698961999999995</v>
      </c>
      <c r="AS3206" s="3">
        <v>-10.454822999999999</v>
      </c>
      <c r="AT3206" s="3">
        <v>31.547084999999999</v>
      </c>
      <c r="AU3206" s="3">
        <v>-75.855967000000007</v>
      </c>
      <c r="AV3206" s="3">
        <v>3.917857043017297</v>
      </c>
      <c r="AW3206" s="3">
        <v>4.3200121098419828</v>
      </c>
      <c r="AX3206" s="3">
        <v>59.712906646452225</v>
      </c>
      <c r="AY3206" s="3">
        <v>19.88</v>
      </c>
      <c r="AZ3206" s="3">
        <v>21.92</v>
      </c>
      <c r="BA3206" s="4">
        <v>303</v>
      </c>
    </row>
    <row r="3207" spans="1:53" x14ac:dyDescent="0.3">
      <c r="A3207" s="1" t="s">
        <v>3074</v>
      </c>
      <c r="B3207" s="2">
        <v>5721592</v>
      </c>
      <c r="C3207" s="9" t="s">
        <v>2401</v>
      </c>
      <c r="D3207" s="9" t="s">
        <v>2407</v>
      </c>
      <c r="E3207" s="3">
        <v>25.285913919999999</v>
      </c>
      <c r="F3207" s="5">
        <v>44.138803000000003</v>
      </c>
      <c r="G3207" s="5" t="s">
        <v>2400</v>
      </c>
      <c r="H3207" s="3" t="s">
        <v>2400</v>
      </c>
      <c r="I3207" s="3">
        <v>33.030303000000004</v>
      </c>
      <c r="J3207" s="3" t="s">
        <v>2400</v>
      </c>
      <c r="K3207" s="3">
        <v>33.030303000000004</v>
      </c>
      <c r="L3207" s="3">
        <v>1.0462478200000001</v>
      </c>
      <c r="M3207" s="3">
        <v>1.0462478200000001</v>
      </c>
      <c r="N3207" s="3">
        <v>64.810811000000001</v>
      </c>
      <c r="O3207" s="3" t="s">
        <v>2400</v>
      </c>
      <c r="P3207" s="3" t="s">
        <v>2400</v>
      </c>
      <c r="Q3207" s="3">
        <v>24.137651999999999</v>
      </c>
      <c r="R3207" s="3" t="s">
        <v>2400</v>
      </c>
      <c r="S3207" s="3" t="s">
        <v>2400</v>
      </c>
      <c r="T3207" s="9" t="s">
        <v>3432</v>
      </c>
      <c r="U3207" s="7">
        <v>1948.3789999999999</v>
      </c>
      <c r="V3207" s="7">
        <v>1864.106</v>
      </c>
      <c r="W3207" s="7">
        <v>1803.366</v>
      </c>
      <c r="X3207" s="7">
        <v>1928.5450000000001</v>
      </c>
      <c r="Y3207" s="7">
        <v>1948.3789999999999</v>
      </c>
      <c r="Z3207" s="7">
        <v>1864.106</v>
      </c>
      <c r="AA3207" s="7">
        <v>1833.902</v>
      </c>
      <c r="AB3207" s="7">
        <v>1803.6990000000001</v>
      </c>
      <c r="AC3207" s="4">
        <v>100</v>
      </c>
      <c r="AD3207" s="4">
        <v>100</v>
      </c>
      <c r="AE3207" s="3" t="s">
        <v>2400</v>
      </c>
      <c r="AF3207" s="3" t="s">
        <v>2400</v>
      </c>
      <c r="AG3207" s="7">
        <v>2349992</v>
      </c>
      <c r="AH3207" s="7">
        <v>2349992</v>
      </c>
      <c r="AI3207" s="7">
        <v>2349022</v>
      </c>
      <c r="AJ3207" s="7">
        <v>2123090</v>
      </c>
      <c r="AK3207" s="3">
        <v>90.555189999999996</v>
      </c>
      <c r="AL3207" s="7">
        <v>18</v>
      </c>
      <c r="AM3207" s="7">
        <v>310104</v>
      </c>
      <c r="AN3207" s="4">
        <v>13.2</v>
      </c>
      <c r="AO3207" s="3">
        <v>2.9184549999999998</v>
      </c>
      <c r="AP3207" s="3">
        <v>11.431227</v>
      </c>
      <c r="AQ3207" s="3">
        <v>8.6296719999999993</v>
      </c>
      <c r="AR3207" s="3">
        <v>19.303483</v>
      </c>
      <c r="AS3207" s="3">
        <v>11.431227</v>
      </c>
      <c r="AT3207" s="3">
        <v>8.6296719999999993</v>
      </c>
      <c r="AU3207" s="3">
        <v>19.481814</v>
      </c>
      <c r="AV3207" s="3">
        <v>1.1434932544451215</v>
      </c>
      <c r="AW3207" s="3">
        <v>1.9931112338022663</v>
      </c>
      <c r="AX3207" s="3">
        <v>1.7335214496311215</v>
      </c>
      <c r="AY3207" s="3">
        <v>66.06</v>
      </c>
      <c r="AZ3207" s="3">
        <v>115.16</v>
      </c>
      <c r="BA3207" s="3">
        <v>100.16</v>
      </c>
    </row>
    <row r="3208" spans="1:53" x14ac:dyDescent="0.3">
      <c r="A3208" s="1" t="s">
        <v>2702</v>
      </c>
      <c r="B3208" s="2">
        <v>8696343</v>
      </c>
      <c r="C3208" s="9" t="s">
        <v>2395</v>
      </c>
      <c r="D3208" s="9" t="s">
        <v>2403</v>
      </c>
      <c r="E3208" s="3">
        <v>24.5176850812</v>
      </c>
      <c r="F3208" s="5">
        <v>-11.103315</v>
      </c>
      <c r="G3208" s="5" t="s">
        <v>2400</v>
      </c>
      <c r="H3208" s="3">
        <v>-0.39700000000000002</v>
      </c>
      <c r="I3208" s="3" t="s">
        <v>2397</v>
      </c>
      <c r="J3208" s="3">
        <v>-0.39700000000000002</v>
      </c>
      <c r="K3208" s="3" t="s">
        <v>2397</v>
      </c>
      <c r="L3208" s="3">
        <v>0.28432519000000001</v>
      </c>
      <c r="M3208" s="3">
        <v>0.28432519000000001</v>
      </c>
      <c r="N3208" s="3" t="s">
        <v>2397</v>
      </c>
      <c r="O3208" s="3" t="s">
        <v>2400</v>
      </c>
      <c r="P3208" s="3" t="s">
        <v>2400</v>
      </c>
      <c r="Q3208" s="3" t="s">
        <v>2397</v>
      </c>
      <c r="R3208" s="3">
        <v>0.226552</v>
      </c>
      <c r="S3208" s="3">
        <v>0.226552</v>
      </c>
      <c r="T3208" s="9" t="s">
        <v>3429</v>
      </c>
      <c r="U3208" s="7">
        <v>7876</v>
      </c>
      <c r="V3208" s="7">
        <v>5729</v>
      </c>
      <c r="W3208" s="7">
        <v>1260</v>
      </c>
      <c r="X3208" s="7">
        <v>231</v>
      </c>
      <c r="Y3208" s="7">
        <v>9779</v>
      </c>
      <c r="Z3208" s="7">
        <v>11166</v>
      </c>
      <c r="AA3208" s="7">
        <v>11324</v>
      </c>
      <c r="AB3208" s="7">
        <v>7876</v>
      </c>
      <c r="AC3208" s="3" t="s">
        <v>2397</v>
      </c>
      <c r="AD3208" s="3" t="s">
        <v>2397</v>
      </c>
      <c r="AE3208" s="3" t="s">
        <v>2397</v>
      </c>
      <c r="AF3208" s="3" t="s">
        <v>2397</v>
      </c>
      <c r="AG3208" s="7">
        <v>38273002</v>
      </c>
      <c r="AH3208" s="7">
        <v>38264843</v>
      </c>
      <c r="AI3208" s="7">
        <v>37965870</v>
      </c>
      <c r="AJ3208" s="7">
        <v>27414550</v>
      </c>
      <c r="AK3208" s="3">
        <v>71.628950000000003</v>
      </c>
      <c r="AL3208" s="7">
        <v>32</v>
      </c>
      <c r="AM3208" s="7">
        <v>9455767</v>
      </c>
      <c r="AN3208" s="3">
        <v>24.71</v>
      </c>
      <c r="AO3208" s="3">
        <v>4.3486739999999999</v>
      </c>
      <c r="AP3208" s="3">
        <v>-16.468934999999998</v>
      </c>
      <c r="AQ3208" s="3">
        <v>-17.422840000000001</v>
      </c>
      <c r="AR3208" s="3">
        <v>-53.870690000000003</v>
      </c>
      <c r="AS3208" s="3">
        <v>-16.468934999999998</v>
      </c>
      <c r="AT3208" s="3">
        <v>-17.422840000000001</v>
      </c>
      <c r="AU3208" s="3">
        <v>-52.223213999999999</v>
      </c>
      <c r="AV3208" s="3">
        <v>3.0952131740280002</v>
      </c>
      <c r="AW3208" s="3">
        <v>2.6217976886636221</v>
      </c>
      <c r="AX3208" s="3">
        <v>1.9280421624219997</v>
      </c>
      <c r="AY3208" s="4">
        <v>139.1</v>
      </c>
      <c r="AZ3208" s="3">
        <v>117.83</v>
      </c>
      <c r="BA3208" s="3">
        <v>86.65</v>
      </c>
    </row>
    <row r="3209" spans="1:53" x14ac:dyDescent="0.3">
      <c r="A3209" s="1" t="s">
        <v>2602</v>
      </c>
      <c r="B3209" s="2">
        <v>4239596</v>
      </c>
      <c r="C3209" s="9" t="s">
        <v>2395</v>
      </c>
      <c r="D3209" s="9" t="s">
        <v>2516</v>
      </c>
      <c r="E3209" s="3">
        <v>24.184741630000001</v>
      </c>
      <c r="F3209" s="5">
        <v>226.14574099999999</v>
      </c>
      <c r="G3209" s="5">
        <v>226.14574163</v>
      </c>
      <c r="H3209" s="3">
        <v>-0.33</v>
      </c>
      <c r="I3209" s="3" t="s">
        <v>2397</v>
      </c>
      <c r="J3209" s="3">
        <v>-0.33</v>
      </c>
      <c r="K3209" s="3" t="s">
        <v>2397</v>
      </c>
      <c r="L3209" s="3" t="s">
        <v>2397</v>
      </c>
      <c r="M3209" s="3" t="s">
        <v>2397</v>
      </c>
      <c r="N3209" s="3" t="s">
        <v>2397</v>
      </c>
      <c r="O3209" s="3" t="s">
        <v>2397</v>
      </c>
      <c r="P3209" s="3" t="s">
        <v>2397</v>
      </c>
      <c r="Q3209" s="3">
        <v>1.4341600000000001</v>
      </c>
      <c r="R3209" s="3">
        <v>23.591446999999999</v>
      </c>
      <c r="S3209" s="3">
        <v>23.703375044834999</v>
      </c>
      <c r="T3209" s="9" t="s">
        <v>3429</v>
      </c>
      <c r="U3209" s="7">
        <v>145066</v>
      </c>
      <c r="V3209" s="7">
        <v>153120</v>
      </c>
      <c r="W3209" s="7">
        <v>178453</v>
      </c>
      <c r="X3209" s="7">
        <v>365547</v>
      </c>
      <c r="Y3209" s="7">
        <v>153278</v>
      </c>
      <c r="Z3209" s="7">
        <v>148960</v>
      </c>
      <c r="AA3209" s="7">
        <v>145074</v>
      </c>
      <c r="AB3209" s="7">
        <v>145066</v>
      </c>
      <c r="AC3209" s="4">
        <v>20.440000000000001</v>
      </c>
      <c r="AD3209" s="3">
        <v>29.696000000000002</v>
      </c>
      <c r="AE3209" s="3">
        <v>-6.3380000000000001</v>
      </c>
      <c r="AF3209" s="4">
        <v>4.0119999999999996</v>
      </c>
      <c r="AG3209" s="7">
        <v>27171000</v>
      </c>
      <c r="AH3209" s="7">
        <v>27110000</v>
      </c>
      <c r="AI3209" s="7">
        <v>26482000</v>
      </c>
      <c r="AJ3209" s="7">
        <v>14829714</v>
      </c>
      <c r="AK3209" s="3">
        <v>54.573439999999998</v>
      </c>
      <c r="AL3209" s="7">
        <v>33</v>
      </c>
      <c r="AM3209" s="7">
        <v>5169980</v>
      </c>
      <c r="AN3209" s="3">
        <v>19.03</v>
      </c>
      <c r="AO3209" s="3">
        <v>-0.39393899999999998</v>
      </c>
      <c r="AP3209" s="3">
        <v>-26.134831999999999</v>
      </c>
      <c r="AQ3209" s="3">
        <v>-45.216667000000001</v>
      </c>
      <c r="AR3209" s="3">
        <v>-79.896024999999995</v>
      </c>
      <c r="AS3209" s="3">
        <v>-26.134831999999999</v>
      </c>
      <c r="AT3209" s="3">
        <v>-45.216667000000001</v>
      </c>
      <c r="AU3209" s="3">
        <v>-81.533708000000004</v>
      </c>
      <c r="AV3209" s="3">
        <v>4.3874175140402354</v>
      </c>
      <c r="AW3209" s="3">
        <v>5.3012915279629107</v>
      </c>
      <c r="AX3209" s="3">
        <v>3.2690658837206183</v>
      </c>
      <c r="AY3209" s="3">
        <v>177.48</v>
      </c>
      <c r="AZ3209" s="3">
        <v>214.45</v>
      </c>
      <c r="BA3209" s="3">
        <v>132.24</v>
      </c>
    </row>
    <row r="3210" spans="1:53" x14ac:dyDescent="0.3">
      <c r="A3210" s="1" t="s">
        <v>2955</v>
      </c>
      <c r="B3210" s="2">
        <v>4069210</v>
      </c>
      <c r="C3210" s="9" t="s">
        <v>2395</v>
      </c>
      <c r="D3210" s="9" t="s">
        <v>2487</v>
      </c>
      <c r="E3210" s="3">
        <v>23.481116180000001</v>
      </c>
      <c r="F3210" s="5">
        <v>219.58311599999999</v>
      </c>
      <c r="G3210" s="5" t="s">
        <v>2400</v>
      </c>
      <c r="H3210" s="3">
        <v>-0.59</v>
      </c>
      <c r="I3210" s="3" t="s">
        <v>2397</v>
      </c>
      <c r="J3210" s="3">
        <v>-0.59</v>
      </c>
      <c r="K3210" s="3" t="s">
        <v>2397</v>
      </c>
      <c r="L3210" s="3" t="s">
        <v>2397</v>
      </c>
      <c r="M3210" s="3" t="s">
        <v>2397</v>
      </c>
      <c r="N3210" s="3" t="s">
        <v>2397</v>
      </c>
      <c r="O3210" s="3" t="s">
        <v>2400</v>
      </c>
      <c r="P3210" s="3" t="s">
        <v>2400</v>
      </c>
      <c r="Q3210" s="3">
        <v>0.50838899999999998</v>
      </c>
      <c r="R3210" s="3">
        <v>4.8394019999999998</v>
      </c>
      <c r="S3210" s="3">
        <v>4.8394019999999998</v>
      </c>
      <c r="T3210" s="9" t="s">
        <v>3433</v>
      </c>
      <c r="U3210" s="7">
        <v>468690</v>
      </c>
      <c r="V3210" s="7">
        <v>498825</v>
      </c>
      <c r="W3210" s="7">
        <v>558180</v>
      </c>
      <c r="X3210" s="7">
        <v>543496</v>
      </c>
      <c r="Y3210" s="7">
        <v>458411</v>
      </c>
      <c r="Z3210" s="7">
        <v>460353</v>
      </c>
      <c r="AA3210" s="7">
        <v>463568</v>
      </c>
      <c r="AB3210" s="7">
        <v>468690</v>
      </c>
      <c r="AC3210" s="3">
        <v>27.094999999999999</v>
      </c>
      <c r="AD3210" s="3">
        <v>28.335000000000001</v>
      </c>
      <c r="AE3210" s="3">
        <v>-2.2549999999999999</v>
      </c>
      <c r="AF3210" s="3">
        <v>-0.40600000000000003</v>
      </c>
      <c r="AG3210" s="7">
        <v>13117942</v>
      </c>
      <c r="AH3210" s="7">
        <v>13111638</v>
      </c>
      <c r="AI3210" s="7">
        <v>12923677</v>
      </c>
      <c r="AJ3210" s="7">
        <v>11302035</v>
      </c>
      <c r="AK3210" s="3">
        <v>86.157070000000004</v>
      </c>
      <c r="AL3210" s="7">
        <v>38</v>
      </c>
      <c r="AM3210" s="7">
        <v>1963216</v>
      </c>
      <c r="AN3210" s="3">
        <v>14.97</v>
      </c>
      <c r="AO3210" s="3">
        <v>-6.3583819999999998</v>
      </c>
      <c r="AP3210" s="3">
        <v>-9.4972069999999995</v>
      </c>
      <c r="AQ3210" s="3">
        <v>-26.027397000000001</v>
      </c>
      <c r="AR3210" s="3">
        <v>-49.216301000000001</v>
      </c>
      <c r="AS3210" s="3">
        <v>-9.4972069999999995</v>
      </c>
      <c r="AT3210" s="3">
        <v>-26.027397000000001</v>
      </c>
      <c r="AU3210" s="3">
        <v>-46.357616</v>
      </c>
      <c r="AV3210" s="3">
        <v>3.6039875767098226</v>
      </c>
      <c r="AW3210" s="3">
        <v>7.6703758451245978</v>
      </c>
      <c r="AX3210" s="3">
        <v>6.5861961016094179</v>
      </c>
      <c r="AY3210" s="4">
        <v>62</v>
      </c>
      <c r="AZ3210" s="3">
        <v>131.94999999999999</v>
      </c>
      <c r="BA3210" s="4">
        <v>113.3</v>
      </c>
    </row>
    <row r="3211" spans="1:53" x14ac:dyDescent="0.3">
      <c r="A3211" s="1" t="s">
        <v>2611</v>
      </c>
      <c r="B3211" s="2">
        <v>4433631</v>
      </c>
      <c r="C3211" s="9" t="s">
        <v>2401</v>
      </c>
      <c r="D3211" s="9" t="s">
        <v>2539</v>
      </c>
      <c r="E3211" s="3">
        <v>22.910228</v>
      </c>
      <c r="F3211" s="5">
        <v>469.69822799999997</v>
      </c>
      <c r="G3211" s="5">
        <v>469.69822799999997</v>
      </c>
      <c r="H3211" s="3">
        <v>-13.516999999999999</v>
      </c>
      <c r="I3211" s="3" t="s">
        <v>2397</v>
      </c>
      <c r="J3211" s="3">
        <v>-13.516999999999999</v>
      </c>
      <c r="K3211" s="3" t="s">
        <v>2397</v>
      </c>
      <c r="L3211" s="3">
        <v>0.24484633172030801</v>
      </c>
      <c r="M3211" s="3">
        <v>0.24484633172030801</v>
      </c>
      <c r="N3211" s="3" t="s">
        <v>2397</v>
      </c>
      <c r="O3211" s="3" t="s">
        <v>2400</v>
      </c>
      <c r="P3211" s="3" t="s">
        <v>2400</v>
      </c>
      <c r="Q3211" s="3">
        <v>7.5637319999999999</v>
      </c>
      <c r="R3211" s="3">
        <v>28.679977000000001</v>
      </c>
      <c r="S3211" s="3" t="s">
        <v>2397</v>
      </c>
      <c r="T3211" s="9" t="s">
        <v>3429</v>
      </c>
      <c r="U3211" s="7">
        <v>62746</v>
      </c>
      <c r="V3211" s="7">
        <v>64016</v>
      </c>
      <c r="W3211" s="7">
        <v>70266</v>
      </c>
      <c r="X3211" s="7">
        <v>63682</v>
      </c>
      <c r="Y3211" s="7">
        <v>62098</v>
      </c>
      <c r="Z3211" s="7">
        <v>62665</v>
      </c>
      <c r="AA3211" s="7">
        <v>62694</v>
      </c>
      <c r="AB3211" s="7">
        <v>62746</v>
      </c>
      <c r="AC3211" s="3">
        <v>33.859000000000002</v>
      </c>
      <c r="AD3211" s="3">
        <v>33.258000000000003</v>
      </c>
      <c r="AE3211" s="4">
        <v>9.4480000000000004</v>
      </c>
      <c r="AF3211" s="3">
        <v>18.477</v>
      </c>
      <c r="AG3211" s="7">
        <v>2663980</v>
      </c>
      <c r="AH3211" s="7">
        <v>2642764</v>
      </c>
      <c r="AI3211" s="7">
        <v>2324201</v>
      </c>
      <c r="AJ3211" s="7">
        <v>2018459</v>
      </c>
      <c r="AK3211" s="3">
        <v>75.768550000000005</v>
      </c>
      <c r="AL3211" s="7">
        <v>25</v>
      </c>
      <c r="AM3211" s="7">
        <v>961255</v>
      </c>
      <c r="AN3211" s="3">
        <v>36.08</v>
      </c>
      <c r="AO3211" s="3">
        <v>-3.7414969999999999</v>
      </c>
      <c r="AP3211" s="3">
        <v>-1.2790699999999999</v>
      </c>
      <c r="AQ3211" s="3">
        <v>-8.0959959999999995</v>
      </c>
      <c r="AR3211" s="3">
        <v>6.5244669999999996</v>
      </c>
      <c r="AS3211" s="3">
        <v>-1.2790699999999999</v>
      </c>
      <c r="AT3211" s="3">
        <v>-8.0959959999999995</v>
      </c>
      <c r="AU3211" s="3">
        <v>6.5244669999999996</v>
      </c>
      <c r="AV3211" s="3">
        <v>2.0222374041847164</v>
      </c>
      <c r="AW3211" s="3">
        <v>0.92700498024486955</v>
      </c>
      <c r="AX3211" s="3">
        <v>0.78731244806065181</v>
      </c>
      <c r="AY3211" s="3">
        <v>214.88</v>
      </c>
      <c r="AZ3211" s="4">
        <v>98.5</v>
      </c>
      <c r="BA3211" s="3">
        <v>83.67</v>
      </c>
    </row>
    <row r="3212" spans="1:53" x14ac:dyDescent="0.3">
      <c r="A3212" s="1" t="s">
        <v>2849</v>
      </c>
      <c r="B3212" s="2">
        <v>8874706</v>
      </c>
      <c r="C3212" s="9" t="s">
        <v>2401</v>
      </c>
      <c r="D3212" s="9" t="s">
        <v>2427</v>
      </c>
      <c r="E3212" s="3">
        <v>22.263907320000001</v>
      </c>
      <c r="F3212" s="5">
        <v>-5.8340630000000004</v>
      </c>
      <c r="G3212" s="5" t="s">
        <v>2400</v>
      </c>
      <c r="H3212" s="3">
        <v>6.8013976056523318E-2</v>
      </c>
      <c r="I3212" s="3" t="s">
        <v>2400</v>
      </c>
      <c r="J3212" s="3">
        <v>6.8013976056523318E-2</v>
      </c>
      <c r="K3212" s="3" t="s">
        <v>2400</v>
      </c>
      <c r="L3212" s="3" t="s">
        <v>2400</v>
      </c>
      <c r="M3212" s="3" t="s">
        <v>2400</v>
      </c>
      <c r="N3212" s="3" t="s">
        <v>2400</v>
      </c>
      <c r="O3212" s="3" t="s">
        <v>2400</v>
      </c>
      <c r="P3212" s="3" t="s">
        <v>2400</v>
      </c>
      <c r="Q3212" s="3" t="s">
        <v>2400</v>
      </c>
      <c r="R3212" s="3" t="s">
        <v>2400</v>
      </c>
      <c r="S3212" s="3" t="s">
        <v>2400</v>
      </c>
      <c r="T3212" s="9" t="s">
        <v>3437</v>
      </c>
      <c r="U3212" s="7">
        <v>17579.53677829267</v>
      </c>
      <c r="V3212" s="7">
        <v>5034.8786082144288</v>
      </c>
      <c r="W3212" s="7">
        <v>38904.838256140261</v>
      </c>
      <c r="X3212" s="7">
        <v>41135.483040684383</v>
      </c>
      <c r="Y3212" s="7">
        <v>27469.265033861055</v>
      </c>
      <c r="Z3212" s="7">
        <v>22438.913330028608</v>
      </c>
      <c r="AA3212" s="7">
        <v>17579.53677829267</v>
      </c>
      <c r="AB3212" s="7">
        <v>14702.750957046594</v>
      </c>
      <c r="AC3212" s="3">
        <v>36.265999999999998</v>
      </c>
      <c r="AD3212" s="4">
        <v>24.44</v>
      </c>
      <c r="AE3212" s="3">
        <v>-0.99099999999999999</v>
      </c>
      <c r="AF3212" s="3">
        <v>-3.7410000000000001</v>
      </c>
      <c r="AG3212" s="7">
        <v>2118944</v>
      </c>
      <c r="AH3212" s="7">
        <v>2118944</v>
      </c>
      <c r="AI3212" s="7">
        <v>2118922</v>
      </c>
      <c r="AJ3212" s="7">
        <v>348996</v>
      </c>
      <c r="AK3212" s="3">
        <v>16.490559999999999</v>
      </c>
      <c r="AL3212" s="7">
        <v>3</v>
      </c>
      <c r="AM3212" s="7">
        <v>83078</v>
      </c>
      <c r="AN3212" s="3">
        <v>3.93</v>
      </c>
      <c r="AO3212" s="3">
        <v>0</v>
      </c>
      <c r="AP3212" s="3">
        <v>-1.140684</v>
      </c>
      <c r="AQ3212" s="3">
        <v>-13.043478</v>
      </c>
      <c r="AR3212" s="3">
        <v>6.6666670000000003</v>
      </c>
      <c r="AS3212" s="3">
        <v>-1.140684</v>
      </c>
      <c r="AT3212" s="3">
        <v>-13.043478</v>
      </c>
      <c r="AU3212" s="3">
        <v>6.6666670000000003</v>
      </c>
      <c r="AV3212" s="3">
        <v>0.36960191821387772</v>
      </c>
      <c r="AW3212" s="3">
        <v>0.31747849144900159</v>
      </c>
      <c r="AX3212" s="3">
        <v>0.42690090887052201</v>
      </c>
      <c r="AY3212" s="4">
        <v>102.02</v>
      </c>
      <c r="AZ3212" s="3">
        <v>87.65</v>
      </c>
      <c r="BA3212" s="3">
        <v>117.85</v>
      </c>
    </row>
    <row r="3213" spans="1:53" x14ac:dyDescent="0.3">
      <c r="A3213" s="1" t="s">
        <v>2705</v>
      </c>
      <c r="B3213" s="2">
        <v>4979890</v>
      </c>
      <c r="C3213" s="9" t="s">
        <v>2401</v>
      </c>
      <c r="D3213" s="9" t="s">
        <v>2478</v>
      </c>
      <c r="E3213" s="3">
        <v>22.256</v>
      </c>
      <c r="F3213" s="5">
        <v>17.991</v>
      </c>
      <c r="G3213" s="5" t="s">
        <v>2400</v>
      </c>
      <c r="H3213" s="3">
        <v>-1.2999999999999999E-2</v>
      </c>
      <c r="I3213" s="3" t="s">
        <v>2397</v>
      </c>
      <c r="J3213" s="3">
        <v>-1.2999999999999999E-2</v>
      </c>
      <c r="K3213" s="3" t="s">
        <v>2397</v>
      </c>
      <c r="L3213" s="3">
        <v>2.8333333299999999</v>
      </c>
      <c r="M3213" s="3">
        <v>2.8333333299999999</v>
      </c>
      <c r="N3213" s="3" t="s">
        <v>2400</v>
      </c>
      <c r="O3213" s="3" t="s">
        <v>2400</v>
      </c>
      <c r="P3213" s="3" t="s">
        <v>2400</v>
      </c>
      <c r="Q3213" s="3">
        <v>28.702724</v>
      </c>
      <c r="R3213" s="3" t="s">
        <v>2400</v>
      </c>
      <c r="S3213" s="3" t="s">
        <v>2400</v>
      </c>
      <c r="T3213" s="9" t="s">
        <v>3429</v>
      </c>
      <c r="U3213" s="7">
        <v>6927</v>
      </c>
      <c r="V3213" s="7">
        <v>82352</v>
      </c>
      <c r="W3213" s="7">
        <v>9417</v>
      </c>
      <c r="X3213" s="7">
        <v>9280</v>
      </c>
      <c r="Y3213" s="7">
        <v>257</v>
      </c>
      <c r="Z3213" s="7">
        <v>271</v>
      </c>
      <c r="AA3213" s="7">
        <v>351</v>
      </c>
      <c r="AB3213" s="7">
        <v>6927</v>
      </c>
      <c r="AC3213" s="4">
        <v>100</v>
      </c>
      <c r="AD3213" s="4">
        <v>100</v>
      </c>
      <c r="AE3213" s="3" t="s">
        <v>2400</v>
      </c>
      <c r="AF3213" s="3" t="s">
        <v>2400</v>
      </c>
      <c r="AG3213" s="7">
        <v>21400000</v>
      </c>
      <c r="AH3213" s="7">
        <v>21400000</v>
      </c>
      <c r="AI3213" s="7">
        <v>21400000</v>
      </c>
      <c r="AJ3213" s="7" t="s">
        <v>2400</v>
      </c>
      <c r="AK3213" s="3" t="s">
        <v>2400</v>
      </c>
      <c r="AL3213" s="7">
        <v>52</v>
      </c>
      <c r="AM3213" s="7">
        <v>1086070</v>
      </c>
      <c r="AN3213" s="4">
        <v>5.08</v>
      </c>
      <c r="AO3213" s="3">
        <v>-17.712903000000001</v>
      </c>
      <c r="AP3213" s="3">
        <v>-47.692307999999997</v>
      </c>
      <c r="AQ3213" s="3">
        <v>-49.629629999999999</v>
      </c>
      <c r="AR3213" s="3">
        <v>-79.393939000000003</v>
      </c>
      <c r="AS3213" s="3">
        <v>-47.692307999999997</v>
      </c>
      <c r="AT3213" s="3">
        <v>-49.629629999999999</v>
      </c>
      <c r="AU3213" s="3">
        <v>-77.975708999999995</v>
      </c>
      <c r="AV3213" s="3">
        <v>8.4471869158878494</v>
      </c>
      <c r="AW3213" s="3">
        <v>8.2279566694987256</v>
      </c>
      <c r="AX3213" s="3">
        <v>6.1513788641265279</v>
      </c>
      <c r="AY3213" s="3">
        <v>200.66</v>
      </c>
      <c r="AZ3213" s="3">
        <v>195.45</v>
      </c>
      <c r="BA3213" s="4">
        <v>146.12</v>
      </c>
    </row>
    <row r="3214" spans="1:53" x14ac:dyDescent="0.3">
      <c r="A3214" s="1" t="s">
        <v>2756</v>
      </c>
      <c r="B3214" s="2">
        <v>4811976</v>
      </c>
      <c r="C3214" s="9" t="s">
        <v>2401</v>
      </c>
      <c r="D3214" s="9" t="s">
        <v>2423</v>
      </c>
      <c r="E3214" s="3">
        <v>22.099364980000001</v>
      </c>
      <c r="F3214" s="5">
        <v>1026.2356540000001</v>
      </c>
      <c r="G3214" s="5" t="s">
        <v>2400</v>
      </c>
      <c r="H3214" s="3">
        <v>-2.7228169723483262</v>
      </c>
      <c r="I3214" s="3" t="s">
        <v>2397</v>
      </c>
      <c r="J3214" s="3">
        <v>-2.7228169723483262</v>
      </c>
      <c r="K3214" s="3" t="s">
        <v>2397</v>
      </c>
      <c r="L3214" s="3" t="s">
        <v>2397</v>
      </c>
      <c r="M3214" s="3" t="s">
        <v>2397</v>
      </c>
      <c r="N3214" s="3" t="s">
        <v>2400</v>
      </c>
      <c r="O3214" s="3" t="s">
        <v>2400</v>
      </c>
      <c r="P3214" s="3" t="s">
        <v>2400</v>
      </c>
      <c r="Q3214" s="3">
        <v>15.829378</v>
      </c>
      <c r="R3214" s="3" t="s">
        <v>2397</v>
      </c>
      <c r="S3214" s="3">
        <v>-27.441524999999999</v>
      </c>
      <c r="T3214" s="9" t="s">
        <v>3429</v>
      </c>
      <c r="U3214" s="7">
        <v>75943.269710513065</v>
      </c>
      <c r="V3214" s="7">
        <v>70265.975140870185</v>
      </c>
      <c r="W3214" s="7">
        <v>75289.936445891784</v>
      </c>
      <c r="X3214" s="7">
        <v>32343.717663269701</v>
      </c>
      <c r="Y3214" s="7">
        <v>65320.938007414232</v>
      </c>
      <c r="Z3214" s="7">
        <v>70432.597782069526</v>
      </c>
      <c r="AA3214" s="7">
        <v>75943.269710513065</v>
      </c>
      <c r="AB3214" s="7">
        <v>81555.363372297812</v>
      </c>
      <c r="AC3214" s="3">
        <v>-14.255000000000001</v>
      </c>
      <c r="AD3214" s="3">
        <v>-17.126000000000001</v>
      </c>
      <c r="AE3214" s="3">
        <v>-64.040999999999997</v>
      </c>
      <c r="AF3214" s="3">
        <v>-69.971000000000004</v>
      </c>
      <c r="AG3214" s="7">
        <v>4368458</v>
      </c>
      <c r="AH3214" s="7">
        <v>4368458</v>
      </c>
      <c r="AI3214" s="7">
        <v>4368458</v>
      </c>
      <c r="AJ3214" s="7">
        <v>1398162</v>
      </c>
      <c r="AK3214" s="3">
        <v>32.235169999999997</v>
      </c>
      <c r="AL3214" s="7">
        <v>2</v>
      </c>
      <c r="AM3214" s="7">
        <v>3383</v>
      </c>
      <c r="AN3214" s="3">
        <v>0.08</v>
      </c>
      <c r="AO3214" s="3">
        <v>19.137250999999999</v>
      </c>
      <c r="AP3214" s="3">
        <v>5.6974460000000002</v>
      </c>
      <c r="AQ3214" s="3">
        <v>-23.252496000000001</v>
      </c>
      <c r="AR3214" s="3">
        <v>-53.217390999999999</v>
      </c>
      <c r="AS3214" s="3">
        <v>5.6974460000000002</v>
      </c>
      <c r="AT3214" s="3">
        <v>-23.252496000000001</v>
      </c>
      <c r="AU3214" s="3">
        <v>-51.090909000000003</v>
      </c>
      <c r="AV3214" s="3">
        <v>0.17657562526875176</v>
      </c>
      <c r="AW3214" s="3">
        <v>0.12624898600232784</v>
      </c>
      <c r="AX3214" s="3">
        <v>0.17643207504932243</v>
      </c>
      <c r="AY3214" s="3">
        <v>38.79</v>
      </c>
      <c r="AZ3214" s="3">
        <v>27.73</v>
      </c>
      <c r="BA3214" s="3">
        <v>38.76</v>
      </c>
    </row>
    <row r="3215" spans="1:53" x14ac:dyDescent="0.3">
      <c r="A3215" s="1" t="s">
        <v>3342</v>
      </c>
      <c r="B3215" s="2">
        <v>4912635</v>
      </c>
      <c r="C3215" s="9" t="s">
        <v>2401</v>
      </c>
      <c r="D3215" s="9" t="s">
        <v>2468</v>
      </c>
      <c r="E3215" s="3">
        <v>21.425564099999999</v>
      </c>
      <c r="F3215" s="5">
        <v>165.60656399999999</v>
      </c>
      <c r="G3215" s="5" t="s">
        <v>2400</v>
      </c>
      <c r="H3215" s="3">
        <v>0.34</v>
      </c>
      <c r="I3215" s="3">
        <v>9.8644990000000004</v>
      </c>
      <c r="J3215" s="4">
        <v>0.34</v>
      </c>
      <c r="K3215" s="3">
        <v>9.8644990000000004</v>
      </c>
      <c r="L3215" s="3">
        <v>1.82639237</v>
      </c>
      <c r="M3215" s="3">
        <v>0.80370942999999995</v>
      </c>
      <c r="N3215" s="3">
        <v>4.203233</v>
      </c>
      <c r="O3215" s="3" t="s">
        <v>2400</v>
      </c>
      <c r="P3215" s="3" t="s">
        <v>2400</v>
      </c>
      <c r="Q3215" s="3">
        <v>0.67537100000000005</v>
      </c>
      <c r="R3215" s="3">
        <v>6.5957480000000004</v>
      </c>
      <c r="S3215" s="3">
        <v>6.5957480000000004</v>
      </c>
      <c r="T3215" s="9" t="s">
        <v>3433</v>
      </c>
      <c r="U3215" s="7">
        <v>292890</v>
      </c>
      <c r="V3215" s="7">
        <v>357442</v>
      </c>
      <c r="W3215" s="7">
        <v>322683</v>
      </c>
      <c r="X3215" s="7">
        <v>219870</v>
      </c>
      <c r="Y3215" s="7">
        <v>288813</v>
      </c>
      <c r="Z3215" s="7">
        <v>292727</v>
      </c>
      <c r="AA3215" s="7">
        <v>288005</v>
      </c>
      <c r="AB3215" s="7">
        <v>292890</v>
      </c>
      <c r="AC3215" s="3">
        <v>45.509</v>
      </c>
      <c r="AD3215" s="3">
        <v>48.220999999999997</v>
      </c>
      <c r="AE3215" s="4">
        <v>1.282</v>
      </c>
      <c r="AF3215" s="4">
        <v>2.5910000000000002</v>
      </c>
      <c r="AG3215" s="7">
        <v>12609630</v>
      </c>
      <c r="AH3215" s="7">
        <v>12603273</v>
      </c>
      <c r="AI3215" s="7">
        <v>12502343</v>
      </c>
      <c r="AJ3215" s="7">
        <v>2423715</v>
      </c>
      <c r="AK3215" s="3">
        <v>19.221139999999998</v>
      </c>
      <c r="AL3215" s="7">
        <v>20</v>
      </c>
      <c r="AM3215" s="7">
        <v>721553</v>
      </c>
      <c r="AN3215" s="3">
        <v>5.72</v>
      </c>
      <c r="AO3215" s="3">
        <v>-9</v>
      </c>
      <c r="AP3215" s="3">
        <v>114.11764700000001</v>
      </c>
      <c r="AQ3215" s="3">
        <v>96.756756999999993</v>
      </c>
      <c r="AR3215" s="3">
        <v>18.954248</v>
      </c>
      <c r="AS3215" s="3">
        <v>114.11764700000001</v>
      </c>
      <c r="AT3215" s="3">
        <v>96.756756999999993</v>
      </c>
      <c r="AU3215" s="3">
        <v>5.202312</v>
      </c>
      <c r="AV3215" s="3">
        <v>23.143375340910083</v>
      </c>
      <c r="AW3215" s="3">
        <v>14.339687928266656</v>
      </c>
      <c r="AX3215" s="3">
        <v>5.1324344964919666</v>
      </c>
      <c r="AY3215" s="3">
        <v>1199.6600000000001</v>
      </c>
      <c r="AZ3215" s="3">
        <v>743.31</v>
      </c>
      <c r="BA3215" s="4">
        <v>266.04000000000002</v>
      </c>
    </row>
    <row r="3216" spans="1:53" x14ac:dyDescent="0.3">
      <c r="A3216" s="1" t="s">
        <v>3326</v>
      </c>
      <c r="B3216" s="2">
        <v>5323434</v>
      </c>
      <c r="C3216" s="9" t="s">
        <v>2395</v>
      </c>
      <c r="D3216" s="9" t="s">
        <v>2403</v>
      </c>
      <c r="E3216" s="3">
        <v>20.894434</v>
      </c>
      <c r="F3216" s="5">
        <v>16.287434000000001</v>
      </c>
      <c r="G3216" s="5" t="s">
        <v>2400</v>
      </c>
      <c r="H3216" s="3">
        <v>-0.38500000000000001</v>
      </c>
      <c r="I3216" s="3" t="s">
        <v>2397</v>
      </c>
      <c r="J3216" s="3">
        <v>-0.38500000000000001</v>
      </c>
      <c r="K3216" s="3" t="s">
        <v>2397</v>
      </c>
      <c r="L3216" s="3">
        <v>1.1637663899999999</v>
      </c>
      <c r="M3216" s="3">
        <v>1.1637663899999999</v>
      </c>
      <c r="N3216" s="3" t="s">
        <v>2397</v>
      </c>
      <c r="O3216" s="3" t="s">
        <v>2400</v>
      </c>
      <c r="P3216" s="3" t="s">
        <v>2400</v>
      </c>
      <c r="Q3216" s="3" t="s">
        <v>2400</v>
      </c>
      <c r="R3216" s="3" t="s">
        <v>2397</v>
      </c>
      <c r="S3216" s="3">
        <v>-0.43969000000000003</v>
      </c>
      <c r="T3216" s="9" t="s">
        <v>3429</v>
      </c>
      <c r="U3216" s="7" t="s">
        <v>2400</v>
      </c>
      <c r="V3216" s="7">
        <v>236</v>
      </c>
      <c r="W3216" s="7">
        <v>4784</v>
      </c>
      <c r="X3216" s="7" t="s">
        <v>2400</v>
      </c>
      <c r="Y3216" s="7" t="s">
        <v>2400</v>
      </c>
      <c r="Z3216" s="7" t="s">
        <v>2400</v>
      </c>
      <c r="AA3216" s="7" t="s">
        <v>2400</v>
      </c>
      <c r="AB3216" s="7" t="s">
        <v>2400</v>
      </c>
      <c r="AC3216" s="3" t="s">
        <v>2400</v>
      </c>
      <c r="AD3216" s="3" t="s">
        <v>2400</v>
      </c>
      <c r="AE3216" s="3" t="s">
        <v>2400</v>
      </c>
      <c r="AF3216" s="3" t="s">
        <v>2400</v>
      </c>
      <c r="AG3216" s="7">
        <v>16850350</v>
      </c>
      <c r="AH3216" s="7">
        <v>16847622</v>
      </c>
      <c r="AI3216" s="7">
        <v>14614890</v>
      </c>
      <c r="AJ3216" s="7">
        <v>14657414</v>
      </c>
      <c r="AK3216" s="3">
        <v>86.985810000000001</v>
      </c>
      <c r="AL3216" s="7">
        <v>41</v>
      </c>
      <c r="AM3216" s="7">
        <v>2034193</v>
      </c>
      <c r="AN3216" s="4">
        <v>12.07</v>
      </c>
      <c r="AO3216" s="3">
        <v>-2.36</v>
      </c>
      <c r="AP3216" s="3">
        <v>-21.258064999999998</v>
      </c>
      <c r="AQ3216" s="3">
        <v>-33.578231000000002</v>
      </c>
      <c r="AR3216" s="3">
        <v>-49.145833000000003</v>
      </c>
      <c r="AS3216" s="3">
        <v>-21.258064999999998</v>
      </c>
      <c r="AT3216" s="3">
        <v>-33.578231000000002</v>
      </c>
      <c r="AU3216" s="3">
        <v>-49.409326</v>
      </c>
      <c r="AV3216" s="3">
        <v>2.9899378944651001</v>
      </c>
      <c r="AW3216" s="3">
        <v>3.0850020110183847</v>
      </c>
      <c r="AX3216" s="3">
        <v>2.184224888275546</v>
      </c>
      <c r="AY3216" s="3">
        <v>144.59</v>
      </c>
      <c r="AZ3216" s="3">
        <v>149.18</v>
      </c>
      <c r="BA3216" s="3">
        <v>105.62</v>
      </c>
    </row>
    <row r="3217" spans="1:53" x14ac:dyDescent="0.3">
      <c r="A3217" s="1" t="s">
        <v>3346</v>
      </c>
      <c r="B3217" s="2">
        <v>4970912</v>
      </c>
      <c r="C3217" s="9" t="s">
        <v>2401</v>
      </c>
      <c r="D3217" s="9" t="s">
        <v>2417</v>
      </c>
      <c r="E3217" s="3">
        <v>20.174550020000002</v>
      </c>
      <c r="F3217" s="5">
        <v>-17.78745</v>
      </c>
      <c r="G3217" s="5" t="s">
        <v>2400</v>
      </c>
      <c r="H3217" s="3">
        <v>-1.07</v>
      </c>
      <c r="I3217" s="3" t="s">
        <v>2397</v>
      </c>
      <c r="J3217" s="3">
        <v>-1.07</v>
      </c>
      <c r="K3217" s="3" t="s">
        <v>2397</v>
      </c>
      <c r="L3217" s="3">
        <v>0.64349537000000001</v>
      </c>
      <c r="M3217" s="3">
        <v>0.64349537000000001</v>
      </c>
      <c r="N3217" s="3" t="s">
        <v>2397</v>
      </c>
      <c r="O3217" s="3" t="s">
        <v>2400</v>
      </c>
      <c r="P3217" s="3" t="s">
        <v>2400</v>
      </c>
      <c r="Q3217" s="3" t="s">
        <v>2397</v>
      </c>
      <c r="R3217" s="3">
        <v>0.44765500000000003</v>
      </c>
      <c r="S3217" s="3">
        <v>0.44765500000000003</v>
      </c>
      <c r="T3217" s="9" t="s">
        <v>3429</v>
      </c>
      <c r="U3217" s="7">
        <v>7</v>
      </c>
      <c r="V3217" s="7">
        <v>48</v>
      </c>
      <c r="W3217" s="7">
        <v>35</v>
      </c>
      <c r="X3217" s="7">
        <v>302636</v>
      </c>
      <c r="Y3217" s="7">
        <v>5</v>
      </c>
      <c r="Z3217" s="7">
        <v>6</v>
      </c>
      <c r="AA3217" s="7">
        <v>7</v>
      </c>
      <c r="AB3217" s="7">
        <v>7</v>
      </c>
      <c r="AC3217" s="4">
        <v>100</v>
      </c>
      <c r="AD3217" s="4">
        <v>100</v>
      </c>
      <c r="AE3217" s="3" t="s">
        <v>2397</v>
      </c>
      <c r="AF3217" s="3" t="s">
        <v>2397</v>
      </c>
      <c r="AG3217" s="7">
        <v>3729122</v>
      </c>
      <c r="AH3217" s="7">
        <v>3735270</v>
      </c>
      <c r="AI3217" s="7">
        <v>3618431</v>
      </c>
      <c r="AJ3217" s="7">
        <v>3078015</v>
      </c>
      <c r="AK3217" s="3">
        <v>82.539940000000001</v>
      </c>
      <c r="AL3217" s="7">
        <v>37</v>
      </c>
      <c r="AM3217" s="7">
        <v>477063</v>
      </c>
      <c r="AN3217" s="3">
        <v>12.79</v>
      </c>
      <c r="AO3217" s="3">
        <v>48.956356999999997</v>
      </c>
      <c r="AP3217" s="3">
        <v>45.101664</v>
      </c>
      <c r="AQ3217" s="3">
        <v>11.347518000000001</v>
      </c>
      <c r="AR3217" s="3">
        <v>20.955316</v>
      </c>
      <c r="AS3217" s="3">
        <v>45.101664</v>
      </c>
      <c r="AT3217" s="3">
        <v>11.347518000000001</v>
      </c>
      <c r="AU3217" s="3">
        <v>12.142856999999999</v>
      </c>
      <c r="AV3217" s="3">
        <v>17.208393825678002</v>
      </c>
      <c r="AW3217" s="3">
        <v>5.3758815565213958</v>
      </c>
      <c r="AX3217" s="3">
        <v>2.5444450875691795</v>
      </c>
      <c r="AY3217" s="3">
        <v>972.67</v>
      </c>
      <c r="AZ3217" s="3">
        <v>303.87</v>
      </c>
      <c r="BA3217" s="3">
        <v>143.82</v>
      </c>
    </row>
    <row r="3218" spans="1:53" x14ac:dyDescent="0.3">
      <c r="A3218" s="1" t="s">
        <v>2961</v>
      </c>
      <c r="B3218" s="2">
        <v>27409506</v>
      </c>
      <c r="C3218" s="9" t="s">
        <v>2401</v>
      </c>
      <c r="D3218" s="9" t="s">
        <v>2490</v>
      </c>
      <c r="E3218" s="3">
        <v>19.691346800000002</v>
      </c>
      <c r="F3218" s="5">
        <v>25.089106000000001</v>
      </c>
      <c r="G3218" s="5" t="s">
        <v>2400</v>
      </c>
      <c r="H3218" s="3">
        <v>0.21543895703303859</v>
      </c>
      <c r="I3218" s="3" t="s">
        <v>2397</v>
      </c>
      <c r="J3218" s="3">
        <v>0.21543895703303859</v>
      </c>
      <c r="K3218" s="3" t="s">
        <v>2397</v>
      </c>
      <c r="L3218" s="3" t="s">
        <v>2397</v>
      </c>
      <c r="M3218" s="3">
        <v>1.0519423800000001</v>
      </c>
      <c r="N3218" s="3" t="s">
        <v>2400</v>
      </c>
      <c r="O3218" s="3" t="s">
        <v>2400</v>
      </c>
      <c r="P3218" s="3" t="s">
        <v>2400</v>
      </c>
      <c r="Q3218" s="3">
        <v>1.6800440000000001</v>
      </c>
      <c r="R3218" s="3" t="s">
        <v>2397</v>
      </c>
      <c r="S3218" s="3">
        <v>-4.3892170000000004</v>
      </c>
      <c r="T3218" s="9" t="s">
        <v>3429</v>
      </c>
      <c r="U3218" s="7">
        <v>15111.863061605902</v>
      </c>
      <c r="V3218" s="7">
        <v>17133.922340979425</v>
      </c>
      <c r="W3218" s="7">
        <v>45874.284335146178</v>
      </c>
      <c r="X3218" s="7">
        <v>23622.947194134067</v>
      </c>
      <c r="Y3218" s="7">
        <v>14877.612576720638</v>
      </c>
      <c r="Z3218" s="7">
        <v>14962.602209033397</v>
      </c>
      <c r="AA3218" s="7">
        <v>15111.863061605902</v>
      </c>
      <c r="AB3218" s="7">
        <v>14410.995529485323</v>
      </c>
      <c r="AC3218" s="3">
        <v>47.308999999999997</v>
      </c>
      <c r="AD3218" s="4">
        <v>45.77</v>
      </c>
      <c r="AE3218" s="3">
        <v>-25.911999999999999</v>
      </c>
      <c r="AF3218" s="3">
        <v>-40.323</v>
      </c>
      <c r="AG3218" s="7">
        <v>19045493</v>
      </c>
      <c r="AH3218" s="7">
        <v>35527742</v>
      </c>
      <c r="AI3218" s="7">
        <v>33251723</v>
      </c>
      <c r="AJ3218" s="7">
        <v>33347944</v>
      </c>
      <c r="AK3218" s="3">
        <v>67.741320000000002</v>
      </c>
      <c r="AL3218" s="7">
        <v>5</v>
      </c>
      <c r="AM3218" s="7">
        <v>30944</v>
      </c>
      <c r="AN3218" s="3">
        <v>0.06</v>
      </c>
      <c r="AO3218" s="3">
        <v>11.239437000000001</v>
      </c>
      <c r="AP3218" s="3">
        <v>-1.2749999999999999</v>
      </c>
      <c r="AQ3218" s="3">
        <v>-48.714286000000001</v>
      </c>
      <c r="AR3218" s="3">
        <v>-61.941018</v>
      </c>
      <c r="AS3218" s="3">
        <v>-1.2749999999999999</v>
      </c>
      <c r="AT3218" s="3">
        <v>-48.714286000000001</v>
      </c>
      <c r="AU3218" s="3">
        <v>-61.634120000000003</v>
      </c>
      <c r="AV3218" s="3" t="s">
        <v>2400</v>
      </c>
      <c r="AW3218" s="3" t="s">
        <v>2400</v>
      </c>
      <c r="AX3218" s="3" t="s">
        <v>2400</v>
      </c>
      <c r="AY3218" s="3">
        <v>105.75</v>
      </c>
      <c r="AZ3218" s="3">
        <v>59.22</v>
      </c>
      <c r="BA3218" s="3">
        <v>246.33</v>
      </c>
    </row>
    <row r="3219" spans="1:53" x14ac:dyDescent="0.3">
      <c r="A3219" s="1" t="s">
        <v>2768</v>
      </c>
      <c r="B3219" s="2">
        <v>4811104</v>
      </c>
      <c r="C3219" s="9" t="s">
        <v>2395</v>
      </c>
      <c r="D3219" s="9" t="s">
        <v>2463</v>
      </c>
      <c r="E3219" s="3">
        <v>19.659225599999999</v>
      </c>
      <c r="F3219" s="5">
        <v>23.365265000000001</v>
      </c>
      <c r="G3219" s="5" t="s">
        <v>2400</v>
      </c>
      <c r="H3219" s="3">
        <v>-0.11</v>
      </c>
      <c r="I3219" s="3" t="s">
        <v>2397</v>
      </c>
      <c r="J3219" s="3">
        <v>-0.11</v>
      </c>
      <c r="K3219" s="3" t="s">
        <v>2397</v>
      </c>
      <c r="L3219" s="3">
        <v>7.4528301899999994</v>
      </c>
      <c r="M3219" s="3">
        <v>1.3397399699999999</v>
      </c>
      <c r="N3219" s="3" t="s">
        <v>2397</v>
      </c>
      <c r="O3219" s="3" t="s">
        <v>2400</v>
      </c>
      <c r="P3219" s="3" t="s">
        <v>2400</v>
      </c>
      <c r="Q3219" s="3">
        <v>1.00546</v>
      </c>
      <c r="R3219" s="3" t="s">
        <v>2397</v>
      </c>
      <c r="S3219" s="3">
        <v>-55.262655000000002</v>
      </c>
      <c r="T3219" s="9" t="s">
        <v>3429</v>
      </c>
      <c r="U3219" s="7">
        <v>39552.506999999998</v>
      </c>
      <c r="V3219" s="7">
        <v>42010.949000000001</v>
      </c>
      <c r="W3219" s="7">
        <v>35985.042999999998</v>
      </c>
      <c r="X3219" s="7">
        <v>37441.133999999998</v>
      </c>
      <c r="Y3219" s="7">
        <v>36785.442000000003</v>
      </c>
      <c r="Z3219" s="7">
        <v>37785.542000000001</v>
      </c>
      <c r="AA3219" s="7">
        <v>38825.57</v>
      </c>
      <c r="AB3219" s="7">
        <v>39552.506999999998</v>
      </c>
      <c r="AC3219" s="3">
        <v>84.662000000000006</v>
      </c>
      <c r="AD3219" s="4">
        <v>83.31</v>
      </c>
      <c r="AE3219" s="3">
        <v>-3.2229999999999999</v>
      </c>
      <c r="AF3219" s="3">
        <v>-7.5750000000000002</v>
      </c>
      <c r="AG3219" s="7">
        <v>14010736</v>
      </c>
      <c r="AH3219" s="7">
        <v>14083183</v>
      </c>
      <c r="AI3219" s="7">
        <v>14217926</v>
      </c>
      <c r="AJ3219" s="7">
        <v>7843076</v>
      </c>
      <c r="AK3219" s="3">
        <v>55.853200000000001</v>
      </c>
      <c r="AL3219" s="7">
        <v>23</v>
      </c>
      <c r="AM3219" s="7">
        <v>2044760</v>
      </c>
      <c r="AN3219" s="3">
        <v>14.56</v>
      </c>
      <c r="AO3219" s="3">
        <v>-5.5776890000000003</v>
      </c>
      <c r="AP3219" s="3">
        <v>69.285713999999999</v>
      </c>
      <c r="AQ3219" s="3">
        <v>85.15625</v>
      </c>
      <c r="AR3219" s="3">
        <v>28.455285</v>
      </c>
      <c r="AS3219" s="3">
        <v>69.285713999999999</v>
      </c>
      <c r="AT3219" s="3">
        <v>85.15625</v>
      </c>
      <c r="AU3219" s="3">
        <v>32.276609000000001</v>
      </c>
      <c r="AV3219" s="3">
        <v>5.0529884554557434</v>
      </c>
      <c r="AW3219" s="3">
        <v>178.10309282061357</v>
      </c>
      <c r="AX3219" s="3">
        <v>62.660854054894521</v>
      </c>
      <c r="AY3219" s="4">
        <v>30.9</v>
      </c>
      <c r="AZ3219" s="3">
        <v>1088.99</v>
      </c>
      <c r="BA3219" s="3">
        <v>383.13</v>
      </c>
    </row>
    <row r="3220" spans="1:53" x14ac:dyDescent="0.3">
      <c r="A3220" s="1" t="s">
        <v>3385</v>
      </c>
      <c r="B3220" s="2">
        <v>4293217</v>
      </c>
      <c r="C3220" s="9" t="s">
        <v>2401</v>
      </c>
      <c r="D3220" s="9" t="s">
        <v>2536</v>
      </c>
      <c r="E3220" s="3">
        <v>18.4690072</v>
      </c>
      <c r="F3220" s="5">
        <v>1544.7854970000001</v>
      </c>
      <c r="G3220" s="5" t="s">
        <v>2400</v>
      </c>
      <c r="H3220" s="3" t="s">
        <v>2400</v>
      </c>
      <c r="I3220" s="3" t="s">
        <v>2400</v>
      </c>
      <c r="J3220" s="4" t="s">
        <v>2400</v>
      </c>
      <c r="K3220" s="3" t="s">
        <v>2400</v>
      </c>
      <c r="L3220" s="3" t="s">
        <v>2400</v>
      </c>
      <c r="M3220" s="3" t="s">
        <v>2400</v>
      </c>
      <c r="N3220" s="3" t="s">
        <v>2400</v>
      </c>
      <c r="O3220" s="3" t="s">
        <v>2400</v>
      </c>
      <c r="P3220" s="3" t="s">
        <v>2400</v>
      </c>
      <c r="Q3220" s="3">
        <v>2.3100309999999999</v>
      </c>
      <c r="R3220" s="3">
        <v>21.510259000000001</v>
      </c>
      <c r="S3220" s="3">
        <v>21.510259000000001</v>
      </c>
      <c r="T3220" s="9" t="s">
        <v>3429</v>
      </c>
      <c r="U3220" s="7">
        <v>804974.47499999998</v>
      </c>
      <c r="V3220" s="7">
        <v>950012.17299999995</v>
      </c>
      <c r="W3220" s="7">
        <v>1536017.781</v>
      </c>
      <c r="X3220" s="7">
        <v>1745763.1910000001</v>
      </c>
      <c r="Y3220" s="7">
        <v>671360.36127257359</v>
      </c>
      <c r="Z3220" s="7">
        <v>741459.58985781216</v>
      </c>
      <c r="AA3220" s="7">
        <v>804974.47499999998</v>
      </c>
      <c r="AB3220" s="7">
        <v>1042543.389</v>
      </c>
      <c r="AC3220" s="3">
        <v>16.456</v>
      </c>
      <c r="AD3220" s="3">
        <v>18.448</v>
      </c>
      <c r="AE3220" s="4">
        <v>8.7949999999999999</v>
      </c>
      <c r="AF3220" s="3">
        <v>13.000999999999999</v>
      </c>
      <c r="AG3220" s="7" t="s">
        <v>2400</v>
      </c>
      <c r="AH3220" s="7" t="s">
        <v>2400</v>
      </c>
      <c r="AI3220" s="7" t="s">
        <v>2400</v>
      </c>
      <c r="AJ3220" s="7">
        <v>2152904</v>
      </c>
      <c r="AK3220" s="3">
        <v>38.351030000000002</v>
      </c>
      <c r="AL3220" s="7">
        <v>10</v>
      </c>
      <c r="AM3220" s="7">
        <v>2911</v>
      </c>
      <c r="AN3220" s="3">
        <v>0.05</v>
      </c>
      <c r="AO3220" s="3">
        <v>9.4315350000000002</v>
      </c>
      <c r="AP3220" s="3">
        <v>-19.838906000000001</v>
      </c>
      <c r="AQ3220" s="3">
        <v>-39.649886000000002</v>
      </c>
      <c r="AR3220" s="3">
        <v>-1.9591080000000001</v>
      </c>
      <c r="AS3220" s="3">
        <v>-19.838906000000001</v>
      </c>
      <c r="AT3220" s="3">
        <v>-39.649886000000002</v>
      </c>
      <c r="AU3220" s="3">
        <v>-3.0404409999999999</v>
      </c>
      <c r="AV3220" s="3">
        <v>4.8119907458304763</v>
      </c>
      <c r="AW3220" s="3">
        <v>4.3211073764240746</v>
      </c>
      <c r="AX3220" s="3">
        <v>17.18016585938771</v>
      </c>
      <c r="AY3220" s="3">
        <v>83.32</v>
      </c>
      <c r="AZ3220" s="3">
        <v>74.819999999999993</v>
      </c>
      <c r="BA3220" s="3">
        <v>297.45999999999998</v>
      </c>
    </row>
    <row r="3221" spans="1:53" x14ac:dyDescent="0.3">
      <c r="A3221" s="1" t="s">
        <v>3033</v>
      </c>
      <c r="B3221" s="2">
        <v>10798328</v>
      </c>
      <c r="C3221" s="9" t="s">
        <v>2401</v>
      </c>
      <c r="D3221" s="9" t="s">
        <v>2453</v>
      </c>
      <c r="E3221" s="3">
        <v>18.198464365</v>
      </c>
      <c r="F3221" s="5">
        <v>-28.490106000000001</v>
      </c>
      <c r="G3221" s="5" t="s">
        <v>2400</v>
      </c>
      <c r="H3221" s="3">
        <v>-0.20940182239886246</v>
      </c>
      <c r="I3221" s="3" t="s">
        <v>2397</v>
      </c>
      <c r="J3221" s="3">
        <v>-0.20940182239886246</v>
      </c>
      <c r="K3221" s="3" t="s">
        <v>2397</v>
      </c>
      <c r="L3221" s="3">
        <v>0.24357462000000002</v>
      </c>
      <c r="M3221" s="3">
        <v>0.24318546999999999</v>
      </c>
      <c r="N3221" s="3" t="s">
        <v>2397</v>
      </c>
      <c r="O3221" s="3" t="s">
        <v>2400</v>
      </c>
      <c r="P3221" s="3" t="s">
        <v>2400</v>
      </c>
      <c r="Q3221" s="3" t="s">
        <v>2397</v>
      </c>
      <c r="R3221" s="3">
        <v>3.8468619999999998</v>
      </c>
      <c r="S3221" s="3">
        <v>3.8468619999999998</v>
      </c>
      <c r="T3221" s="9" t="s">
        <v>3431</v>
      </c>
      <c r="U3221" s="7">
        <v>22383.179599996743</v>
      </c>
      <c r="V3221" s="7">
        <v>33894.071383611386</v>
      </c>
      <c r="W3221" s="7">
        <v>52589.926001044965</v>
      </c>
      <c r="X3221" s="7">
        <v>71263.638725738216</v>
      </c>
      <c r="Y3221" s="7">
        <v>19288.4651511827</v>
      </c>
      <c r="Z3221" s="7">
        <v>20719.327546168879</v>
      </c>
      <c r="AA3221" s="7">
        <v>22383.179599996743</v>
      </c>
      <c r="AB3221" s="7">
        <v>25498.69873953866</v>
      </c>
      <c r="AC3221" s="3">
        <v>43.128</v>
      </c>
      <c r="AD3221" s="3">
        <v>41.575000000000003</v>
      </c>
      <c r="AE3221" s="3">
        <v>-34.497</v>
      </c>
      <c r="AF3221" s="3">
        <v>-39.073</v>
      </c>
      <c r="AG3221" s="7">
        <v>8734367</v>
      </c>
      <c r="AH3221" s="7">
        <v>8734367</v>
      </c>
      <c r="AI3221" s="7">
        <v>8605859</v>
      </c>
      <c r="AJ3221" s="7">
        <v>1484435</v>
      </c>
      <c r="AK3221" s="4">
        <v>18.2501</v>
      </c>
      <c r="AL3221" s="7">
        <v>4</v>
      </c>
      <c r="AM3221" s="7">
        <v>722763</v>
      </c>
      <c r="AN3221" s="3">
        <v>8.89</v>
      </c>
      <c r="AO3221" s="3">
        <v>-0.45871600000000001</v>
      </c>
      <c r="AP3221" s="3">
        <v>-2.031603</v>
      </c>
      <c r="AQ3221" s="3">
        <v>-15.234375</v>
      </c>
      <c r="AR3221" s="3">
        <v>11.85567</v>
      </c>
      <c r="AS3221" s="3">
        <v>-2.031603</v>
      </c>
      <c r="AT3221" s="3">
        <v>-15.234375</v>
      </c>
      <c r="AU3221" s="3">
        <v>13.612565</v>
      </c>
      <c r="AV3221" s="3" t="s">
        <v>2400</v>
      </c>
      <c r="AW3221" s="3" t="s">
        <v>2400</v>
      </c>
      <c r="AX3221" s="3" t="s">
        <v>2400</v>
      </c>
      <c r="AY3221" s="3">
        <v>148.94</v>
      </c>
      <c r="AZ3221" s="3">
        <v>100.86</v>
      </c>
      <c r="BA3221" s="3">
        <v>111.16</v>
      </c>
    </row>
    <row r="3222" spans="1:53" x14ac:dyDescent="0.3">
      <c r="A3222" s="1" t="s">
        <v>2693</v>
      </c>
      <c r="B3222" s="2">
        <v>5721252</v>
      </c>
      <c r="C3222" s="9" t="s">
        <v>2401</v>
      </c>
      <c r="D3222" s="9" t="s">
        <v>2407</v>
      </c>
      <c r="E3222" s="3">
        <v>18.058300169999999</v>
      </c>
      <c r="F3222" s="5">
        <v>29.617000000000001</v>
      </c>
      <c r="G3222" s="5" t="s">
        <v>2400</v>
      </c>
      <c r="H3222" s="3">
        <v>0.112</v>
      </c>
      <c r="I3222" s="3">
        <v>25.264368000000001</v>
      </c>
      <c r="J3222" s="3">
        <v>0.112</v>
      </c>
      <c r="K3222" s="3">
        <v>25.264368000000001</v>
      </c>
      <c r="L3222" s="3">
        <v>0.88082070999999995</v>
      </c>
      <c r="M3222" s="3">
        <v>0.88082070999999995</v>
      </c>
      <c r="N3222" s="3">
        <v>6.269253</v>
      </c>
      <c r="O3222" s="3" t="s">
        <v>2400</v>
      </c>
      <c r="P3222" s="3" t="s">
        <v>2400</v>
      </c>
      <c r="Q3222" s="3">
        <v>20.500392999999999</v>
      </c>
      <c r="R3222" s="3" t="s">
        <v>2400</v>
      </c>
      <c r="S3222" s="3" t="s">
        <v>2400</v>
      </c>
      <c r="T3222" s="9" t="s">
        <v>3440</v>
      </c>
      <c r="U3222" s="7">
        <v>1415.2639999999999</v>
      </c>
      <c r="V3222" s="7">
        <v>1370.3610000000001</v>
      </c>
      <c r="W3222" s="7">
        <v>1392.0840000000001</v>
      </c>
      <c r="X3222" s="7">
        <v>1533.7760000000001</v>
      </c>
      <c r="Y3222" s="7">
        <v>1415.2639999999999</v>
      </c>
      <c r="Z3222" s="7">
        <v>1370.3610000000001</v>
      </c>
      <c r="AA3222" s="7">
        <v>1359.2529999999999</v>
      </c>
      <c r="AB3222" s="7">
        <v>1375.6679999999999</v>
      </c>
      <c r="AC3222" s="4">
        <v>100</v>
      </c>
      <c r="AD3222" s="4">
        <v>100</v>
      </c>
      <c r="AE3222" s="3" t="s">
        <v>2400</v>
      </c>
      <c r="AF3222" s="3" t="s">
        <v>2400</v>
      </c>
      <c r="AG3222" s="7">
        <v>1588241</v>
      </c>
      <c r="AH3222" s="7">
        <v>1588241</v>
      </c>
      <c r="AI3222" s="7">
        <v>1611640</v>
      </c>
      <c r="AJ3222" s="7" t="s">
        <v>2400</v>
      </c>
      <c r="AK3222" s="3" t="s">
        <v>2400</v>
      </c>
      <c r="AL3222" s="7">
        <v>12</v>
      </c>
      <c r="AM3222" s="7">
        <v>167186</v>
      </c>
      <c r="AN3222" s="3">
        <v>10.53</v>
      </c>
      <c r="AO3222" s="3">
        <v>-1.78731</v>
      </c>
      <c r="AP3222" s="3">
        <v>-3.3421280000000002</v>
      </c>
      <c r="AQ3222" s="3">
        <v>-4.1848299999999998</v>
      </c>
      <c r="AR3222" s="3">
        <v>-9.0909000000000004E-2</v>
      </c>
      <c r="AS3222" s="3">
        <v>-3.3421280000000002</v>
      </c>
      <c r="AT3222" s="3">
        <v>-4.1848299999999998</v>
      </c>
      <c r="AU3222" s="3">
        <v>1.2343409999999999</v>
      </c>
      <c r="AV3222" s="3">
        <v>2.4427023354767945</v>
      </c>
      <c r="AW3222" s="3">
        <v>1.7922343019730633</v>
      </c>
      <c r="AX3222" s="3">
        <v>1.795416341823342</v>
      </c>
      <c r="AY3222" s="3">
        <v>217.28</v>
      </c>
      <c r="AZ3222" s="3">
        <v>159.41999999999999</v>
      </c>
      <c r="BA3222" s="4">
        <v>159.69999999999999</v>
      </c>
    </row>
    <row r="3223" spans="1:53" x14ac:dyDescent="0.3">
      <c r="A3223" s="1" t="s">
        <v>3296</v>
      </c>
      <c r="B3223" s="2">
        <v>4810674</v>
      </c>
      <c r="C3223" s="9" t="s">
        <v>2395</v>
      </c>
      <c r="D3223" s="9" t="s">
        <v>2463</v>
      </c>
      <c r="E3223" s="3">
        <v>16.37605344</v>
      </c>
      <c r="F3223" s="5">
        <v>18.729053</v>
      </c>
      <c r="G3223" s="5" t="s">
        <v>2400</v>
      </c>
      <c r="H3223" s="3">
        <v>-0.05</v>
      </c>
      <c r="I3223" s="3" t="s">
        <v>2397</v>
      </c>
      <c r="J3223" s="3">
        <v>-5.3999999999999999E-2</v>
      </c>
      <c r="K3223" s="3" t="s">
        <v>2397</v>
      </c>
      <c r="L3223" s="3">
        <v>0.43765903</v>
      </c>
      <c r="M3223" s="3">
        <v>0.36611324000000001</v>
      </c>
      <c r="N3223" s="3" t="s">
        <v>2397</v>
      </c>
      <c r="O3223" s="3" t="s">
        <v>2400</v>
      </c>
      <c r="P3223" s="3" t="s">
        <v>2400</v>
      </c>
      <c r="Q3223" s="3">
        <v>7.6885279999999998</v>
      </c>
      <c r="R3223" s="3" t="s">
        <v>2397</v>
      </c>
      <c r="S3223" s="3">
        <v>-2.8079839999999998</v>
      </c>
      <c r="T3223" s="9" t="s">
        <v>3429</v>
      </c>
      <c r="U3223" s="7">
        <v>1302</v>
      </c>
      <c r="V3223" s="7">
        <v>69963</v>
      </c>
      <c r="W3223" s="7">
        <v>2573</v>
      </c>
      <c r="X3223" s="7">
        <v>64872</v>
      </c>
      <c r="Y3223" s="7">
        <v>1596</v>
      </c>
      <c r="Z3223" s="7">
        <v>996</v>
      </c>
      <c r="AA3223" s="7">
        <v>1199</v>
      </c>
      <c r="AB3223" s="7">
        <v>1302</v>
      </c>
      <c r="AC3223" s="4">
        <v>100</v>
      </c>
      <c r="AD3223" s="4">
        <v>100</v>
      </c>
      <c r="AE3223" s="3" t="s">
        <v>2397</v>
      </c>
      <c r="AF3223" s="3">
        <v>-284.774</v>
      </c>
      <c r="AG3223" s="7">
        <v>11532000</v>
      </c>
      <c r="AH3223" s="7">
        <v>11532000</v>
      </c>
      <c r="AI3223" s="7">
        <v>10575000</v>
      </c>
      <c r="AJ3223" s="7">
        <v>9290670</v>
      </c>
      <c r="AK3223" s="3">
        <v>80.561239999999998</v>
      </c>
      <c r="AL3223" s="7">
        <v>40</v>
      </c>
      <c r="AM3223" s="7">
        <v>1559427</v>
      </c>
      <c r="AN3223" s="3">
        <v>13.52</v>
      </c>
      <c r="AO3223" s="3">
        <v>-22.529502000000001</v>
      </c>
      <c r="AP3223" s="3">
        <v>-39.436619999999998</v>
      </c>
      <c r="AQ3223" s="3">
        <v>-48.192771</v>
      </c>
      <c r="AR3223" s="3">
        <v>-63.090128999999997</v>
      </c>
      <c r="AS3223" s="3">
        <v>-39.436619999999998</v>
      </c>
      <c r="AT3223" s="3">
        <v>-48.192771</v>
      </c>
      <c r="AU3223" s="3">
        <v>-61.777777999999998</v>
      </c>
      <c r="AV3223" s="3">
        <v>6.1714736319277668</v>
      </c>
      <c r="AW3223" s="3">
        <v>2.1491228941444125</v>
      </c>
      <c r="AX3223" s="3">
        <v>1.2369537158670969</v>
      </c>
      <c r="AY3223" s="4">
        <v>689.02</v>
      </c>
      <c r="AZ3223" s="3">
        <v>239.94</v>
      </c>
      <c r="BA3223" s="4">
        <v>138.1</v>
      </c>
    </row>
    <row r="3224" spans="1:53" x14ac:dyDescent="0.3">
      <c r="A3224" s="1" t="s">
        <v>2816</v>
      </c>
      <c r="B3224" s="2">
        <v>105447</v>
      </c>
      <c r="C3224" s="9" t="s">
        <v>2401</v>
      </c>
      <c r="D3224" s="9" t="s">
        <v>2407</v>
      </c>
      <c r="E3224" s="3">
        <v>16.304766217299999</v>
      </c>
      <c r="F3224" s="5">
        <v>70.148765999999995</v>
      </c>
      <c r="G3224" s="5">
        <v>15.1557662173</v>
      </c>
      <c r="H3224" s="3">
        <v>-0.70899999999999996</v>
      </c>
      <c r="I3224" s="3" t="s">
        <v>2397</v>
      </c>
      <c r="J3224" s="3">
        <v>-0.70899999999999996</v>
      </c>
      <c r="K3224" s="3" t="s">
        <v>2397</v>
      </c>
      <c r="L3224" s="3">
        <v>0.37212448999999997</v>
      </c>
      <c r="M3224" s="3">
        <v>0.37212448999999997</v>
      </c>
      <c r="N3224" s="3" t="s">
        <v>2397</v>
      </c>
      <c r="O3224" s="3" t="s">
        <v>2400</v>
      </c>
      <c r="P3224" s="3" t="s">
        <v>2400</v>
      </c>
      <c r="Q3224" s="3">
        <v>60.500255000000003</v>
      </c>
      <c r="R3224" s="3" t="s">
        <v>2400</v>
      </c>
      <c r="S3224" s="3" t="s">
        <v>2397</v>
      </c>
      <c r="T3224" s="9" t="s">
        <v>3429</v>
      </c>
      <c r="U3224" s="7">
        <v>249</v>
      </c>
      <c r="V3224" s="7" t="s">
        <v>2400</v>
      </c>
      <c r="W3224" s="7" t="s">
        <v>2400</v>
      </c>
      <c r="X3224" s="7">
        <v>318</v>
      </c>
      <c r="Y3224" s="7">
        <v>1137</v>
      </c>
      <c r="Z3224" s="7">
        <v>845</v>
      </c>
      <c r="AA3224" s="7">
        <v>526</v>
      </c>
      <c r="AB3224" s="7">
        <v>249</v>
      </c>
      <c r="AC3224" s="4">
        <v>100</v>
      </c>
      <c r="AD3224" s="4">
        <v>100</v>
      </c>
      <c r="AE3224" s="3" t="s">
        <v>2400</v>
      </c>
      <c r="AF3224" s="3" t="s">
        <v>2400</v>
      </c>
      <c r="AG3224" s="7">
        <v>13586173</v>
      </c>
      <c r="AH3224" s="7">
        <v>13586173</v>
      </c>
      <c r="AI3224" s="7">
        <v>13518146</v>
      </c>
      <c r="AJ3224" s="7">
        <v>5351339</v>
      </c>
      <c r="AK3224" s="3">
        <v>39.388129999999997</v>
      </c>
      <c r="AL3224" s="7">
        <v>10</v>
      </c>
      <c r="AM3224" s="7">
        <v>135562</v>
      </c>
      <c r="AN3224" s="4">
        <v>1</v>
      </c>
      <c r="AO3224" s="3">
        <v>2.8037380000000001</v>
      </c>
      <c r="AP3224" s="3">
        <v>-8.3409720000000007</v>
      </c>
      <c r="AQ3224" s="3">
        <v>-19.117647000000002</v>
      </c>
      <c r="AR3224" s="3">
        <v>-22.535211</v>
      </c>
      <c r="AS3224" s="3">
        <v>-8.3409720000000007</v>
      </c>
      <c r="AT3224" s="3">
        <v>-19.117647000000002</v>
      </c>
      <c r="AU3224" s="3">
        <v>-24.143163000000001</v>
      </c>
      <c r="AV3224" s="3">
        <v>0.95110668765957862</v>
      </c>
      <c r="AW3224" s="3">
        <v>0.72316672118176195</v>
      </c>
      <c r="AX3224" s="3">
        <v>0.32835646155158571</v>
      </c>
      <c r="AY3224" s="3">
        <v>242.76</v>
      </c>
      <c r="AZ3224" s="3">
        <v>184.58</v>
      </c>
      <c r="BA3224" s="3">
        <v>83.81</v>
      </c>
    </row>
    <row r="3225" spans="1:53" x14ac:dyDescent="0.3">
      <c r="A3225" s="1" t="s">
        <v>2982</v>
      </c>
      <c r="B3225" s="2">
        <v>17514167</v>
      </c>
      <c r="C3225" s="9" t="s">
        <v>2401</v>
      </c>
      <c r="D3225" s="9" t="s">
        <v>2485</v>
      </c>
      <c r="E3225" s="3">
        <v>15.14742075</v>
      </c>
      <c r="F3225" s="5">
        <v>463.41942</v>
      </c>
      <c r="G3225" s="5" t="s">
        <v>2400</v>
      </c>
      <c r="H3225" s="3">
        <v>-4.0060000000000002</v>
      </c>
      <c r="I3225" s="3" t="s">
        <v>2397</v>
      </c>
      <c r="J3225" s="3">
        <v>-4.0060000000000002</v>
      </c>
      <c r="K3225" s="3" t="s">
        <v>2397</v>
      </c>
      <c r="L3225" s="3" t="s">
        <v>2397</v>
      </c>
      <c r="M3225" s="3" t="s">
        <v>2397</v>
      </c>
      <c r="N3225" s="3" t="s">
        <v>2397</v>
      </c>
      <c r="O3225" s="3" t="s">
        <v>2400</v>
      </c>
      <c r="P3225" s="3" t="s">
        <v>2400</v>
      </c>
      <c r="Q3225" s="3">
        <v>13.344856999999999</v>
      </c>
      <c r="R3225" s="3" t="s">
        <v>2397</v>
      </c>
      <c r="S3225" s="3">
        <v>-8.8027499999999996</v>
      </c>
      <c r="T3225" s="9" t="s">
        <v>3429</v>
      </c>
      <c r="U3225" s="7">
        <v>27557</v>
      </c>
      <c r="V3225" s="7">
        <v>19474</v>
      </c>
      <c r="W3225" s="7">
        <v>638</v>
      </c>
      <c r="X3225" s="7">
        <v>82</v>
      </c>
      <c r="Y3225" s="7">
        <v>34934</v>
      </c>
      <c r="Z3225" s="7">
        <v>31502</v>
      </c>
      <c r="AA3225" s="7">
        <v>29242</v>
      </c>
      <c r="AB3225" s="7">
        <v>27557</v>
      </c>
      <c r="AC3225" s="4">
        <v>8.0419999999999998</v>
      </c>
      <c r="AD3225" s="4">
        <v>12.109</v>
      </c>
      <c r="AE3225" s="3">
        <v>-236.952</v>
      </c>
      <c r="AF3225" s="3">
        <v>-134.61699999999999</v>
      </c>
      <c r="AG3225" s="7">
        <v>8650649</v>
      </c>
      <c r="AH3225" s="7">
        <v>8574249</v>
      </c>
      <c r="AI3225" s="7">
        <v>8268639</v>
      </c>
      <c r="AJ3225" s="7">
        <v>4107714</v>
      </c>
      <c r="AK3225" s="3">
        <v>47.456919999999997</v>
      </c>
      <c r="AL3225" s="7">
        <v>18</v>
      </c>
      <c r="AM3225" s="7">
        <v>983818</v>
      </c>
      <c r="AN3225" s="3">
        <v>11.37</v>
      </c>
      <c r="AO3225" s="3">
        <v>-2.8169010000000001</v>
      </c>
      <c r="AP3225" s="3">
        <v>18.285713999999999</v>
      </c>
      <c r="AQ3225" s="3">
        <v>-17.2</v>
      </c>
      <c r="AR3225" s="3">
        <v>-3.7209300000000001</v>
      </c>
      <c r="AS3225" s="3">
        <v>18.285713999999999</v>
      </c>
      <c r="AT3225" s="3">
        <v>-17.2</v>
      </c>
      <c r="AU3225" s="3">
        <v>0</v>
      </c>
      <c r="AV3225" s="3">
        <v>1.0378631622812748</v>
      </c>
      <c r="AW3225" s="3">
        <v>1.9701250128672896</v>
      </c>
      <c r="AX3225" s="3">
        <v>0.9482073807084388</v>
      </c>
      <c r="AY3225" s="3">
        <v>148.33000000000001</v>
      </c>
      <c r="AZ3225" s="3">
        <v>281.57</v>
      </c>
      <c r="BA3225" s="3">
        <v>135.52000000000001</v>
      </c>
    </row>
    <row r="3226" spans="1:53" x14ac:dyDescent="0.3">
      <c r="A3226" s="1" t="s">
        <v>2559</v>
      </c>
      <c r="B3226" s="2">
        <v>26436961</v>
      </c>
      <c r="C3226" s="9" t="s">
        <v>2395</v>
      </c>
      <c r="D3226" s="9" t="s">
        <v>2427</v>
      </c>
      <c r="E3226" s="3">
        <v>14.920133760000001</v>
      </c>
      <c r="F3226" s="5">
        <v>-39.102767</v>
      </c>
      <c r="G3226" s="5" t="s">
        <v>2400</v>
      </c>
      <c r="H3226" s="3">
        <v>-0.31312552509376562</v>
      </c>
      <c r="I3226" s="3" t="s">
        <v>2397</v>
      </c>
      <c r="J3226" s="3">
        <v>-0.31312552509376562</v>
      </c>
      <c r="K3226" s="3" t="s">
        <v>2397</v>
      </c>
      <c r="L3226" s="3">
        <v>0.21533487999999998</v>
      </c>
      <c r="M3226" s="3">
        <v>0.21533487999999998</v>
      </c>
      <c r="N3226" s="3" t="s">
        <v>2400</v>
      </c>
      <c r="O3226" s="3" t="s">
        <v>2400</v>
      </c>
      <c r="P3226" s="3" t="s">
        <v>2400</v>
      </c>
      <c r="Q3226" s="3" t="s">
        <v>2397</v>
      </c>
      <c r="R3226" s="3">
        <v>1.0151950000000001</v>
      </c>
      <c r="S3226" s="3">
        <v>1.0151950000000001</v>
      </c>
      <c r="T3226" s="9" t="s">
        <v>3429</v>
      </c>
      <c r="U3226" s="7">
        <v>24159.592402426366</v>
      </c>
      <c r="V3226" s="7">
        <v>79044.514911956721</v>
      </c>
      <c r="W3226" s="7">
        <v>338676.26780877647</v>
      </c>
      <c r="X3226" s="7">
        <v>187725.13542167906</v>
      </c>
      <c r="Y3226" s="7">
        <v>27769.307274964893</v>
      </c>
      <c r="Z3226" s="7">
        <v>25679.062578900652</v>
      </c>
      <c r="AA3226" s="7">
        <v>26130.740092073233</v>
      </c>
      <c r="AB3226" s="7">
        <v>24159.592402426366</v>
      </c>
      <c r="AC3226" s="3">
        <v>47.204999999999998</v>
      </c>
      <c r="AD3226" s="3">
        <v>38.753999999999998</v>
      </c>
      <c r="AE3226" s="3">
        <v>-191.024</v>
      </c>
      <c r="AF3226" s="3">
        <v>-118.643</v>
      </c>
      <c r="AG3226" s="7">
        <v>7758440</v>
      </c>
      <c r="AH3226" s="7">
        <v>7759731</v>
      </c>
      <c r="AI3226" s="7">
        <v>8713496</v>
      </c>
      <c r="AJ3226" s="7">
        <v>4513129</v>
      </c>
      <c r="AK3226" s="3">
        <v>58.077280000000002</v>
      </c>
      <c r="AL3226" s="7">
        <v>8</v>
      </c>
      <c r="AM3226" s="7">
        <v>330289</v>
      </c>
      <c r="AN3226" s="4">
        <v>4.25</v>
      </c>
      <c r="AO3226" s="3">
        <v>1.2738849999999999</v>
      </c>
      <c r="AP3226" s="3">
        <v>-17.1875</v>
      </c>
      <c r="AQ3226" s="3">
        <v>-46.644295</v>
      </c>
      <c r="AR3226" s="3">
        <v>-18.951982999999998</v>
      </c>
      <c r="AS3226" s="3">
        <v>-17.1875</v>
      </c>
      <c r="AT3226" s="3">
        <v>-46.644295</v>
      </c>
      <c r="AU3226" s="3">
        <v>-23.188406000000001</v>
      </c>
      <c r="AV3226" s="3" t="s">
        <v>2400</v>
      </c>
      <c r="AW3226" s="3" t="s">
        <v>2400</v>
      </c>
      <c r="AX3226" s="3" t="s">
        <v>2400</v>
      </c>
      <c r="AY3226" s="3">
        <v>85.71</v>
      </c>
      <c r="AZ3226" s="3">
        <v>279.83999999999997</v>
      </c>
      <c r="BA3226" s="3">
        <v>185.16</v>
      </c>
    </row>
    <row r="3227" spans="1:53" x14ac:dyDescent="0.3">
      <c r="A3227" s="1" t="s">
        <v>3016</v>
      </c>
      <c r="B3227" s="2">
        <v>4979802</v>
      </c>
      <c r="C3227" s="9" t="s">
        <v>2401</v>
      </c>
      <c r="D3227" s="9" t="s">
        <v>2478</v>
      </c>
      <c r="E3227" s="3">
        <v>13.604207000000001</v>
      </c>
      <c r="F3227" s="5">
        <v>13.593887</v>
      </c>
      <c r="G3227" s="5" t="s">
        <v>2400</v>
      </c>
      <c r="H3227" s="3">
        <v>2.9000000000000001E-2</v>
      </c>
      <c r="I3227" s="3">
        <v>16.934097000000001</v>
      </c>
      <c r="J3227" s="4">
        <v>2.9000000000000001E-2</v>
      </c>
      <c r="K3227" s="3">
        <v>16.934097000000001</v>
      </c>
      <c r="L3227" s="3">
        <v>3.4991118999999999</v>
      </c>
      <c r="M3227" s="3">
        <v>3.4991118999999999</v>
      </c>
      <c r="N3227" s="3" t="s">
        <v>2400</v>
      </c>
      <c r="O3227" s="3" t="s">
        <v>2400</v>
      </c>
      <c r="P3227" s="3" t="s">
        <v>2400</v>
      </c>
      <c r="Q3227" s="3">
        <v>11.38879</v>
      </c>
      <c r="R3227" s="3" t="s">
        <v>2400</v>
      </c>
      <c r="S3227" s="3" t="s">
        <v>2400</v>
      </c>
      <c r="T3227" s="9" t="s">
        <v>3429</v>
      </c>
      <c r="U3227" s="7">
        <v>3393.6570000000002</v>
      </c>
      <c r="V3227" s="7">
        <v>4139.21</v>
      </c>
      <c r="W3227" s="7">
        <v>908.27700000000004</v>
      </c>
      <c r="X3227" s="7">
        <v>837.90499999999997</v>
      </c>
      <c r="Y3227" s="7">
        <v>966.16899999999998</v>
      </c>
      <c r="Z3227" s="7">
        <v>1248.7719999999999</v>
      </c>
      <c r="AA3227" s="7">
        <v>2721.3739999999998</v>
      </c>
      <c r="AB3227" s="7">
        <v>3393.6570000000002</v>
      </c>
      <c r="AC3227" s="4">
        <v>100</v>
      </c>
      <c r="AD3227" s="4">
        <v>100</v>
      </c>
      <c r="AE3227" s="3" t="s">
        <v>2400</v>
      </c>
      <c r="AF3227" s="3" t="s">
        <v>2400</v>
      </c>
      <c r="AG3227" s="7">
        <v>1863590</v>
      </c>
      <c r="AH3227" s="7">
        <v>1863590</v>
      </c>
      <c r="AI3227" s="7">
        <v>1863590</v>
      </c>
      <c r="AJ3227" s="7" t="s">
        <v>2400</v>
      </c>
      <c r="AK3227" s="3" t="s">
        <v>2400</v>
      </c>
      <c r="AL3227" s="7">
        <v>14</v>
      </c>
      <c r="AM3227" s="7">
        <v>291732</v>
      </c>
      <c r="AN3227" s="3">
        <v>15.65</v>
      </c>
      <c r="AO3227" s="3">
        <v>-2.3140499999999999</v>
      </c>
      <c r="AP3227" s="3">
        <v>-19.041096</v>
      </c>
      <c r="AQ3227" s="3">
        <v>4.1409690000000001</v>
      </c>
      <c r="AR3227" s="3">
        <v>-55.597295000000003</v>
      </c>
      <c r="AS3227" s="3">
        <v>-19.041096</v>
      </c>
      <c r="AT3227" s="3">
        <v>4.1409690000000001</v>
      </c>
      <c r="AU3227" s="3">
        <v>-55.227272999999997</v>
      </c>
      <c r="AV3227" s="3">
        <v>1.8976276970792934</v>
      </c>
      <c r="AW3227" s="3">
        <v>2.5216359041127365</v>
      </c>
      <c r="AX3227" s="3">
        <v>3.1729825023414273</v>
      </c>
      <c r="AY3227" s="3">
        <v>62.08</v>
      </c>
      <c r="AZ3227" s="4">
        <v>82.5</v>
      </c>
      <c r="BA3227" s="4">
        <v>103.8</v>
      </c>
    </row>
    <row r="3228" spans="1:53" x14ac:dyDescent="0.3">
      <c r="A3228" s="1" t="s">
        <v>3172</v>
      </c>
      <c r="B3228" s="2">
        <v>5253206</v>
      </c>
      <c r="C3228" s="9" t="s">
        <v>2395</v>
      </c>
      <c r="D3228" s="9" t="s">
        <v>2409</v>
      </c>
      <c r="E3228" s="3">
        <v>11.894883875</v>
      </c>
      <c r="F3228" s="5">
        <v>21.272783</v>
      </c>
      <c r="G3228" s="5" t="s">
        <v>2400</v>
      </c>
      <c r="H3228" s="3">
        <v>-0.16900000000000001</v>
      </c>
      <c r="I3228" s="3" t="s">
        <v>2397</v>
      </c>
      <c r="J3228" s="3">
        <v>-0.16900000000000001</v>
      </c>
      <c r="K3228" s="3" t="s">
        <v>2397</v>
      </c>
      <c r="L3228" s="3" t="s">
        <v>2397</v>
      </c>
      <c r="M3228" s="3" t="s">
        <v>2397</v>
      </c>
      <c r="N3228" s="3" t="s">
        <v>2397</v>
      </c>
      <c r="O3228" s="3" t="s">
        <v>2400</v>
      </c>
      <c r="P3228" s="3" t="s">
        <v>2400</v>
      </c>
      <c r="Q3228" s="3">
        <v>4.9611499999999999</v>
      </c>
      <c r="R3228" s="3" t="s">
        <v>2397</v>
      </c>
      <c r="S3228" s="3">
        <v>-3.3324850000000001</v>
      </c>
      <c r="T3228" s="9" t="s">
        <v>3429</v>
      </c>
      <c r="U3228" s="7">
        <v>40.354999999999997</v>
      </c>
      <c r="V3228" s="7">
        <v>708.24400000000003</v>
      </c>
      <c r="W3228" s="7">
        <v>365.14800000000002</v>
      </c>
      <c r="X3228" s="7" t="s">
        <v>2400</v>
      </c>
      <c r="Y3228" s="7">
        <v>4037.1190000000001</v>
      </c>
      <c r="Z3228" s="7">
        <v>3105.806</v>
      </c>
      <c r="AA3228" s="7">
        <v>1394.954</v>
      </c>
      <c r="AB3228" s="7">
        <v>40.354999999999997</v>
      </c>
      <c r="AC3228" s="3">
        <v>-234.501</v>
      </c>
      <c r="AD3228" s="3">
        <v>54.082999999999998</v>
      </c>
      <c r="AE3228" s="3" t="s">
        <v>2397</v>
      </c>
      <c r="AF3228" s="3">
        <v>-160.13200000000001</v>
      </c>
      <c r="AG3228" s="7">
        <v>21441416</v>
      </c>
      <c r="AH3228" s="7">
        <v>21441416</v>
      </c>
      <c r="AI3228" s="7">
        <v>27841290</v>
      </c>
      <c r="AJ3228" s="7">
        <v>12060013</v>
      </c>
      <c r="AK3228" s="3">
        <v>55.256590000000003</v>
      </c>
      <c r="AL3228" s="7">
        <v>18</v>
      </c>
      <c r="AM3228" s="7">
        <v>1565762</v>
      </c>
      <c r="AN3228" s="4">
        <v>7.17</v>
      </c>
      <c r="AO3228" s="3">
        <v>39.428857000000001</v>
      </c>
      <c r="AP3228" s="3">
        <v>-10.458532</v>
      </c>
      <c r="AQ3228" s="3">
        <v>-31.199632999999999</v>
      </c>
      <c r="AR3228" s="3">
        <v>-95.559590999999998</v>
      </c>
      <c r="AS3228" s="3">
        <v>-10.458532</v>
      </c>
      <c r="AT3228" s="3">
        <v>-31.199632999999999</v>
      </c>
      <c r="AU3228" s="3">
        <v>-95.559590999999998</v>
      </c>
      <c r="AV3228" s="3">
        <v>11.815554987921226</v>
      </c>
      <c r="AW3228" s="3">
        <v>5.9503359762346104</v>
      </c>
      <c r="AX3228" s="3">
        <v>4.2954088495915181</v>
      </c>
      <c r="AY3228" s="3">
        <v>311.14</v>
      </c>
      <c r="AZ3228" s="3">
        <v>156.69</v>
      </c>
      <c r="BA3228" s="4">
        <v>113.11</v>
      </c>
    </row>
    <row r="3229" spans="1:53" x14ac:dyDescent="0.3">
      <c r="A3229" s="1" t="s">
        <v>3313</v>
      </c>
      <c r="B3229" s="2">
        <v>4813267</v>
      </c>
      <c r="C3229" s="9" t="s">
        <v>2395</v>
      </c>
      <c r="D3229" s="9" t="s">
        <v>2409</v>
      </c>
      <c r="E3229" s="3">
        <v>10.412065399999999</v>
      </c>
      <c r="F3229" s="5">
        <v>101.287065</v>
      </c>
      <c r="G3229" s="5" t="s">
        <v>2400</v>
      </c>
      <c r="H3229" s="3">
        <v>-0.45800000000000002</v>
      </c>
      <c r="I3229" s="3" t="s">
        <v>2397</v>
      </c>
      <c r="J3229" s="3">
        <v>-0.45800000000000002</v>
      </c>
      <c r="K3229" s="3" t="s">
        <v>2397</v>
      </c>
      <c r="L3229" s="3" t="s">
        <v>2397</v>
      </c>
      <c r="M3229" s="3" t="s">
        <v>2397</v>
      </c>
      <c r="N3229" s="3" t="s">
        <v>2397</v>
      </c>
      <c r="O3229" s="3" t="s">
        <v>2400</v>
      </c>
      <c r="P3229" s="3" t="s">
        <v>2400</v>
      </c>
      <c r="Q3229" s="3">
        <v>1.6778839999999999</v>
      </c>
      <c r="R3229" s="3" t="s">
        <v>2397</v>
      </c>
      <c r="S3229" s="3">
        <v>-11.470291</v>
      </c>
      <c r="T3229" s="9" t="s">
        <v>3429</v>
      </c>
      <c r="U3229" s="7">
        <v>56832</v>
      </c>
      <c r="V3229" s="7">
        <v>62521</v>
      </c>
      <c r="W3229" s="7">
        <v>81149</v>
      </c>
      <c r="X3229" s="7">
        <v>101980</v>
      </c>
      <c r="Y3229" s="7">
        <v>59126</v>
      </c>
      <c r="Z3229" s="7">
        <v>58652</v>
      </c>
      <c r="AA3229" s="7">
        <v>56707</v>
      </c>
      <c r="AB3229" s="7">
        <v>56832</v>
      </c>
      <c r="AC3229" s="3">
        <v>34.223999999999997</v>
      </c>
      <c r="AD3229" s="3">
        <v>35.738999999999997</v>
      </c>
      <c r="AE3229" s="3">
        <v>-25.167000000000002</v>
      </c>
      <c r="AF3229" s="3">
        <v>-14.628</v>
      </c>
      <c r="AG3229" s="7">
        <v>10387099</v>
      </c>
      <c r="AH3229" s="7">
        <v>9465500</v>
      </c>
      <c r="AI3229" s="7">
        <v>7665514</v>
      </c>
      <c r="AJ3229" s="7">
        <v>7109625</v>
      </c>
      <c r="AK3229" s="3">
        <v>75.110820000000004</v>
      </c>
      <c r="AL3229" s="7">
        <v>19</v>
      </c>
      <c r="AM3229" s="7">
        <v>888129</v>
      </c>
      <c r="AN3229" s="3">
        <v>9.3800000000000008</v>
      </c>
      <c r="AO3229" s="3">
        <v>6.3685799999999997</v>
      </c>
      <c r="AP3229" s="3">
        <v>-19.981818000000001</v>
      </c>
      <c r="AQ3229" s="3">
        <v>-19.981818000000001</v>
      </c>
      <c r="AR3229" s="3">
        <v>-59.945393000000003</v>
      </c>
      <c r="AS3229" s="3">
        <v>-19.981818000000001</v>
      </c>
      <c r="AT3229" s="3">
        <v>-19.981818000000001</v>
      </c>
      <c r="AU3229" s="3">
        <v>-58.965035</v>
      </c>
      <c r="AV3229" s="3" t="s">
        <v>2400</v>
      </c>
      <c r="AW3229" s="3" t="s">
        <v>2400</v>
      </c>
      <c r="AX3229" s="3" t="s">
        <v>2400</v>
      </c>
      <c r="AY3229" s="3">
        <v>90.21</v>
      </c>
      <c r="AZ3229" s="3">
        <v>59.32</v>
      </c>
      <c r="BA3229" s="4">
        <v>44.9</v>
      </c>
    </row>
    <row r="3230" spans="1:53" x14ac:dyDescent="0.3">
      <c r="A3230" s="1" t="s">
        <v>2769</v>
      </c>
      <c r="B3230" s="2">
        <v>4811702</v>
      </c>
      <c r="C3230" s="9" t="s">
        <v>2395</v>
      </c>
      <c r="D3230" s="9" t="s">
        <v>2409</v>
      </c>
      <c r="E3230" s="3">
        <v>9.8285273693999997</v>
      </c>
      <c r="F3230" s="5">
        <v>385.660527</v>
      </c>
      <c r="G3230" s="5" t="s">
        <v>2400</v>
      </c>
      <c r="H3230" s="3">
        <v>-1.94</v>
      </c>
      <c r="I3230" s="3" t="s">
        <v>2397</v>
      </c>
      <c r="J3230" s="3">
        <v>-1.94</v>
      </c>
      <c r="K3230" s="3" t="s">
        <v>2397</v>
      </c>
      <c r="L3230" s="3" t="s">
        <v>2397</v>
      </c>
      <c r="M3230" s="3" t="s">
        <v>2397</v>
      </c>
      <c r="N3230" s="3" t="s">
        <v>2397</v>
      </c>
      <c r="O3230" s="3" t="s">
        <v>2400</v>
      </c>
      <c r="P3230" s="3" t="s">
        <v>2400</v>
      </c>
      <c r="Q3230" s="3">
        <v>2.4673389999999999</v>
      </c>
      <c r="R3230" s="3" t="s">
        <v>2397</v>
      </c>
      <c r="S3230" s="3">
        <v>-2.9703979999999999</v>
      </c>
      <c r="T3230" s="9" t="s">
        <v>3429</v>
      </c>
      <c r="U3230" s="7">
        <v>212369</v>
      </c>
      <c r="V3230" s="7">
        <v>252399</v>
      </c>
      <c r="W3230" s="7">
        <v>231270</v>
      </c>
      <c r="X3230" s="7">
        <v>147683</v>
      </c>
      <c r="Y3230" s="7">
        <v>155210</v>
      </c>
      <c r="Z3230" s="7">
        <v>169188</v>
      </c>
      <c r="AA3230" s="7">
        <v>196636</v>
      </c>
      <c r="AB3230" s="7">
        <v>212369</v>
      </c>
      <c r="AC3230" s="3">
        <v>19.539000000000001</v>
      </c>
      <c r="AD3230" s="4">
        <v>5.9260000000000002</v>
      </c>
      <c r="AE3230" s="3">
        <v>-63.923999999999999</v>
      </c>
      <c r="AF3230" s="3">
        <v>-85.668000000000006</v>
      </c>
      <c r="AG3230" s="7">
        <v>20177717</v>
      </c>
      <c r="AH3230" s="7">
        <v>20108406</v>
      </c>
      <c r="AI3230" s="7">
        <v>19948803</v>
      </c>
      <c r="AJ3230" s="7">
        <v>18861102</v>
      </c>
      <c r="AK3230" s="3">
        <v>93.436890000000005</v>
      </c>
      <c r="AL3230" s="7">
        <v>65</v>
      </c>
      <c r="AM3230" s="7">
        <v>5535830</v>
      </c>
      <c r="AN3230" s="3">
        <v>27.42</v>
      </c>
      <c r="AO3230" s="3">
        <v>7.9865360000000001</v>
      </c>
      <c r="AP3230" s="3">
        <v>-27.521052000000001</v>
      </c>
      <c r="AQ3230" s="3">
        <v>-55.261156</v>
      </c>
      <c r="AR3230" s="3">
        <v>-89.465671999999998</v>
      </c>
      <c r="AS3230" s="3">
        <v>-27.521052000000001</v>
      </c>
      <c r="AT3230" s="3">
        <v>-55.261156</v>
      </c>
      <c r="AU3230" s="3">
        <v>-89.988652999999999</v>
      </c>
      <c r="AV3230" s="3">
        <v>11.878142226420527</v>
      </c>
      <c r="AW3230" s="3">
        <v>7.4887212371269332</v>
      </c>
      <c r="AX3230" s="3">
        <v>7.9060129472233429</v>
      </c>
      <c r="AY3230" s="3">
        <v>57.21</v>
      </c>
      <c r="AZ3230" s="3">
        <v>36.07</v>
      </c>
      <c r="BA3230" s="3">
        <v>38.08</v>
      </c>
    </row>
    <row r="3231" spans="1:53" x14ac:dyDescent="0.3">
      <c r="A3231" s="1" t="s">
        <v>3260</v>
      </c>
      <c r="B3231" s="2">
        <v>4811132</v>
      </c>
      <c r="C3231" s="9" t="s">
        <v>2395</v>
      </c>
      <c r="D3231" s="9" t="s">
        <v>2403</v>
      </c>
      <c r="E3231" s="3">
        <v>7.2850120755000001</v>
      </c>
      <c r="F3231" s="5">
        <v>9.2360120000000006</v>
      </c>
      <c r="G3231" s="5" t="s">
        <v>2400</v>
      </c>
      <c r="H3231" s="3">
        <v>-0.16300000000000001</v>
      </c>
      <c r="I3231" s="3" t="s">
        <v>2397</v>
      </c>
      <c r="J3231" s="3">
        <v>-0.16300000000000001</v>
      </c>
      <c r="K3231" s="3" t="s">
        <v>2397</v>
      </c>
      <c r="L3231" s="3" t="s">
        <v>2397</v>
      </c>
      <c r="M3231" s="3" t="s">
        <v>2397</v>
      </c>
      <c r="N3231" s="3" t="s">
        <v>2397</v>
      </c>
      <c r="O3231" s="3" t="s">
        <v>2400</v>
      </c>
      <c r="P3231" s="3" t="s">
        <v>2400</v>
      </c>
      <c r="Q3231" s="3">
        <v>21.028751</v>
      </c>
      <c r="R3231" s="3" t="s">
        <v>2397</v>
      </c>
      <c r="S3231" s="3">
        <v>-7.5796000000000002E-2</v>
      </c>
      <c r="T3231" s="9" t="s">
        <v>3429</v>
      </c>
      <c r="U3231" s="7">
        <v>9936</v>
      </c>
      <c r="V3231" s="7">
        <v>23488</v>
      </c>
      <c r="W3231" s="7">
        <v>15093</v>
      </c>
      <c r="X3231" s="7">
        <v>1982</v>
      </c>
      <c r="Y3231" s="7">
        <v>386</v>
      </c>
      <c r="Z3231" s="7">
        <v>4149</v>
      </c>
      <c r="AA3231" s="7">
        <v>6982</v>
      </c>
      <c r="AB3231" s="7">
        <v>9936</v>
      </c>
      <c r="AC3231" s="3" t="s">
        <v>2397</v>
      </c>
      <c r="AD3231" s="3" t="s">
        <v>2397</v>
      </c>
      <c r="AE3231" s="3" t="s">
        <v>2397</v>
      </c>
      <c r="AF3231" s="3" t="s">
        <v>2397</v>
      </c>
      <c r="AG3231" s="7">
        <v>26832457</v>
      </c>
      <c r="AH3231" s="7">
        <v>26809764</v>
      </c>
      <c r="AI3231" s="7">
        <v>20720447</v>
      </c>
      <c r="AJ3231" s="7">
        <v>13141647</v>
      </c>
      <c r="AK3231" s="3">
        <v>48.976680000000002</v>
      </c>
      <c r="AL3231" s="7">
        <v>72</v>
      </c>
      <c r="AM3231" s="7">
        <v>7983857</v>
      </c>
      <c r="AN3231" s="3">
        <v>29.75</v>
      </c>
      <c r="AO3231" s="3">
        <v>13.257762</v>
      </c>
      <c r="AP3231" s="3">
        <v>-15.359116</v>
      </c>
      <c r="AQ3231" s="3">
        <v>-89.311627999999999</v>
      </c>
      <c r="AR3231" s="3">
        <v>-97.068877999999998</v>
      </c>
      <c r="AS3231" s="3">
        <v>-15.359116</v>
      </c>
      <c r="AT3231" s="3">
        <v>-89.311627999999999</v>
      </c>
      <c r="AU3231" s="3">
        <v>-97.050064000000006</v>
      </c>
      <c r="AV3231" s="3">
        <v>110.950271903911</v>
      </c>
      <c r="AW3231" s="3">
        <v>54.589933581354302</v>
      </c>
      <c r="AX3231" s="3">
        <v>163.4090738002057</v>
      </c>
      <c r="AY3231" s="4">
        <v>246.1</v>
      </c>
      <c r="AZ3231" s="4">
        <v>121.09</v>
      </c>
      <c r="BA3231" s="3">
        <v>362.46</v>
      </c>
    </row>
    <row r="3232" spans="1:53" x14ac:dyDescent="0.3">
      <c r="A3232" s="1" t="s">
        <v>2886</v>
      </c>
      <c r="B3232" s="2">
        <v>4494983</v>
      </c>
      <c r="C3232" s="9" t="s">
        <v>2395</v>
      </c>
      <c r="D3232" s="9" t="s">
        <v>2432</v>
      </c>
      <c r="E3232" s="3">
        <v>6.1787082240000002</v>
      </c>
      <c r="F3232" s="5">
        <v>3.781838</v>
      </c>
      <c r="G3232" s="5" t="s">
        <v>2400</v>
      </c>
      <c r="H3232" s="3">
        <v>-0.32600000000000001</v>
      </c>
      <c r="I3232" s="3" t="s">
        <v>2397</v>
      </c>
      <c r="J3232" s="3">
        <v>-0.32600000000000001</v>
      </c>
      <c r="K3232" s="3" t="s">
        <v>2397</v>
      </c>
      <c r="L3232" s="3">
        <v>3.65563E-2</v>
      </c>
      <c r="M3232" s="3">
        <v>3.65563E-2</v>
      </c>
      <c r="N3232" s="3" t="s">
        <v>2397</v>
      </c>
      <c r="O3232" s="3" t="s">
        <v>2400</v>
      </c>
      <c r="P3232" s="3" t="s">
        <v>2400</v>
      </c>
      <c r="Q3232" s="3">
        <v>0.28826600000000002</v>
      </c>
      <c r="R3232" s="3" t="s">
        <v>2397</v>
      </c>
      <c r="S3232" s="3">
        <v>-0.29669499999999999</v>
      </c>
      <c r="T3232" s="9" t="s">
        <v>3429</v>
      </c>
      <c r="U3232" s="7">
        <v>30043.79</v>
      </c>
      <c r="V3232" s="7">
        <v>66094.486000000004</v>
      </c>
      <c r="W3232" s="7">
        <v>55030.586000000003</v>
      </c>
      <c r="X3232" s="7">
        <v>28207.024000000001</v>
      </c>
      <c r="Y3232" s="7">
        <v>12802.982</v>
      </c>
      <c r="Z3232" s="7">
        <v>16426.232</v>
      </c>
      <c r="AA3232" s="7">
        <v>22048.845000000001</v>
      </c>
      <c r="AB3232" s="7">
        <v>30043.79</v>
      </c>
      <c r="AC3232" s="3">
        <v>-25.265999999999998</v>
      </c>
      <c r="AD3232" s="3">
        <v>-143.59399999999999</v>
      </c>
      <c r="AE3232" s="4">
        <v>1.492</v>
      </c>
      <c r="AF3232" s="3">
        <v>-104.084</v>
      </c>
      <c r="AG3232" s="7">
        <v>10726924</v>
      </c>
      <c r="AH3232" s="7">
        <v>10726924</v>
      </c>
      <c r="AI3232" s="7">
        <v>10431924</v>
      </c>
      <c r="AJ3232" s="7">
        <v>7730957</v>
      </c>
      <c r="AK3232" s="3">
        <v>72.070589999999996</v>
      </c>
      <c r="AL3232" s="7">
        <v>12</v>
      </c>
      <c r="AM3232" s="7">
        <v>323016</v>
      </c>
      <c r="AN3232" s="4">
        <v>3.01</v>
      </c>
      <c r="AO3232" s="3">
        <v>-6.2603239999999998</v>
      </c>
      <c r="AP3232" s="3">
        <v>-1.4756940000000001</v>
      </c>
      <c r="AQ3232" s="3">
        <v>-40.885416999999997</v>
      </c>
      <c r="AR3232" s="3">
        <v>-66.715542999999997</v>
      </c>
      <c r="AS3232" s="3">
        <v>-1.4756940000000001</v>
      </c>
      <c r="AT3232" s="3">
        <v>-40.885416999999997</v>
      </c>
      <c r="AU3232" s="3">
        <v>-65.606060999999997</v>
      </c>
      <c r="AV3232" s="3">
        <v>2.4012382300834796</v>
      </c>
      <c r="AW3232" s="3">
        <v>1.4580812983039007</v>
      </c>
      <c r="AX3232" s="3">
        <v>3.7547103258764869</v>
      </c>
      <c r="AY3232" s="3">
        <v>93.55</v>
      </c>
      <c r="AZ3232" s="4">
        <v>56.8</v>
      </c>
      <c r="BA3232" s="3">
        <v>146.28</v>
      </c>
    </row>
    <row r="3233" spans="1:53" x14ac:dyDescent="0.3">
      <c r="A3233" s="1" t="s">
        <v>3236</v>
      </c>
      <c r="B3233" s="2">
        <v>5098749</v>
      </c>
      <c r="C3233" s="9" t="s">
        <v>2401</v>
      </c>
      <c r="D3233" s="9" t="s">
        <v>2467</v>
      </c>
      <c r="E3233" s="3">
        <v>5.2046891999999998</v>
      </c>
      <c r="F3233" s="5">
        <v>-247.08931100000001</v>
      </c>
      <c r="G3233" s="5">
        <v>918.905031048448</v>
      </c>
      <c r="H3233" s="3">
        <v>-0.15</v>
      </c>
      <c r="I3233" s="3" t="s">
        <v>2397</v>
      </c>
      <c r="J3233" s="3">
        <v>-0.15</v>
      </c>
      <c r="K3233" s="3" t="s">
        <v>2397</v>
      </c>
      <c r="L3233" s="3">
        <v>0.38998803000000004</v>
      </c>
      <c r="M3233" s="3">
        <v>0.38994356000000002</v>
      </c>
      <c r="N3233" s="3" t="s">
        <v>2397</v>
      </c>
      <c r="O3233" s="3" t="s">
        <v>2397</v>
      </c>
      <c r="P3233" s="3" t="s">
        <v>2400</v>
      </c>
      <c r="Q3233" s="3" t="s">
        <v>2397</v>
      </c>
      <c r="R3233" s="3" t="s">
        <v>2397</v>
      </c>
      <c r="S3233" s="3">
        <v>-35.24521</v>
      </c>
      <c r="T3233" s="9" t="s">
        <v>3429</v>
      </c>
      <c r="U3233" s="7">
        <v>92416</v>
      </c>
      <c r="V3233" s="7">
        <v>260026</v>
      </c>
      <c r="W3233" s="7">
        <v>290790</v>
      </c>
      <c r="X3233" s="7" t="s">
        <v>2400</v>
      </c>
      <c r="Y3233" s="7">
        <v>111124</v>
      </c>
      <c r="Z3233" s="7">
        <v>101770</v>
      </c>
      <c r="AA3233" s="7">
        <v>92416</v>
      </c>
      <c r="AB3233" s="7">
        <v>154746.5</v>
      </c>
      <c r="AC3233" s="3">
        <v>15.346</v>
      </c>
      <c r="AD3233" s="3">
        <v>14.869</v>
      </c>
      <c r="AE3233" s="3">
        <v>0.17599999999999999</v>
      </c>
      <c r="AF3233" s="4">
        <v>5.5730000000000004</v>
      </c>
      <c r="AG3233" s="7">
        <v>24854900</v>
      </c>
      <c r="AH3233" s="7">
        <v>24854900</v>
      </c>
      <c r="AI3233" s="7">
        <v>6880953</v>
      </c>
      <c r="AJ3233" s="7">
        <v>1859844</v>
      </c>
      <c r="AK3233" s="3">
        <v>88.142769999999999</v>
      </c>
      <c r="AL3233" s="7">
        <v>26</v>
      </c>
      <c r="AM3233" s="7">
        <v>168826</v>
      </c>
      <c r="AN3233" s="4">
        <v>8</v>
      </c>
      <c r="AO3233" s="3">
        <v>-2.0057309999999999</v>
      </c>
      <c r="AP3233" s="3">
        <v>-44.838709999999999</v>
      </c>
      <c r="AQ3233" s="3">
        <v>-42.278475999999998</v>
      </c>
      <c r="AR3233" s="3">
        <v>-90.674846000000002</v>
      </c>
      <c r="AS3233" s="3">
        <v>-44.838709999999999</v>
      </c>
      <c r="AT3233" s="3">
        <v>-42.278475999999998</v>
      </c>
      <c r="AU3233" s="3">
        <v>-90.086956000000001</v>
      </c>
      <c r="AV3233" s="3" t="s">
        <v>2400</v>
      </c>
      <c r="AW3233" s="3" t="s">
        <v>2400</v>
      </c>
      <c r="AX3233" s="3" t="s">
        <v>2400</v>
      </c>
      <c r="AY3233" s="3">
        <v>72.56</v>
      </c>
      <c r="AZ3233" s="3">
        <v>439.26</v>
      </c>
      <c r="BA3233" s="3">
        <v>300.81</v>
      </c>
    </row>
  </sheetData>
  <autoFilter ref="A5:BA5" xr:uid="{5084CE0A-2865-4E30-8AED-2A86B0B7AA0B}">
    <sortState xmlns:xlrd2="http://schemas.microsoft.com/office/spreadsheetml/2017/richdata2" ref="A6:BA3233">
      <sortCondition descending="1" ref="E5"/>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2024-11-23T19:34:51Z</dcterms:created>
  <dcterms:modified xsi:type="dcterms:W3CDTF">2025-01-02T14:04:50Z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{53D58946-5BE9-4AAC-94BC-51476B2A610E}</vt:lpwstr>
  </property>
</Properties>
</file>